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E:\"/>
    </mc:Choice>
  </mc:AlternateContent>
  <xr:revisionPtr revIDLastSave="0" documentId="13_ncr:1_{5E10014C-A328-44F2-A2F6-8BB57A97AC06}" xr6:coauthVersionLast="47" xr6:coauthVersionMax="47" xr10:uidLastSave="{00000000-0000-0000-0000-000000000000}"/>
  <bookViews>
    <workbookView xWindow="-108" yWindow="-108" windowWidth="23256" windowHeight="13176" activeTab="2" xr2:uid="{00000000-000D-0000-FFFF-FFFF00000000}"/>
  </bookViews>
  <sheets>
    <sheet name="Clan Members" sheetId="1" r:id="rId1"/>
    <sheet name="Clan Resources" sheetId="2" r:id="rId2"/>
    <sheet name="February 2022 Battle Log" sheetId="3" r:id="rId3"/>
    <sheet name="Future Banners" sheetId="4" r:id="rId4"/>
    <sheet name="Sample log" sheetId="5" r:id="rId5"/>
    <sheet name="January 2022 Battle Log" sheetId="6" r:id="rId6"/>
    <sheet name="2021 Archive"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33" i="6" l="1"/>
  <c r="R32" i="6"/>
  <c r="Q31" i="6"/>
  <c r="V31" i="6" s="1"/>
  <c r="M31" i="6"/>
  <c r="L31" i="6"/>
  <c r="O31" i="6" s="1"/>
  <c r="G31" i="6"/>
  <c r="Q30" i="6"/>
  <c r="V30" i="6" s="1"/>
  <c r="M30" i="6"/>
  <c r="L30" i="6"/>
  <c r="O30" i="6" s="1"/>
  <c r="H30" i="6"/>
  <c r="G30" i="6"/>
  <c r="R29" i="6"/>
  <c r="Q29" i="6"/>
  <c r="V29" i="6" s="1"/>
  <c r="M29" i="6"/>
  <c r="L29" i="6"/>
  <c r="O29" i="6" s="1"/>
  <c r="I29" i="6"/>
  <c r="H29" i="6"/>
  <c r="G29" i="6"/>
  <c r="F29" i="6"/>
  <c r="U28" i="6"/>
  <c r="Q28" i="6"/>
  <c r="V28" i="6" s="1"/>
  <c r="M28" i="6"/>
  <c r="L28" i="6"/>
  <c r="O28" i="6" s="1"/>
  <c r="N28" i="6" s="1"/>
  <c r="I28" i="6"/>
  <c r="H28" i="6"/>
  <c r="G28" i="6"/>
  <c r="F28" i="6"/>
  <c r="T27" i="6"/>
  <c r="R27" i="6"/>
  <c r="Q27" i="6"/>
  <c r="S27" i="6" s="1"/>
  <c r="M27" i="6"/>
  <c r="L27" i="6"/>
  <c r="O27" i="6" s="1"/>
  <c r="I27" i="6"/>
  <c r="H27" i="6"/>
  <c r="G27" i="6"/>
  <c r="F27" i="6"/>
  <c r="U26" i="6"/>
  <c r="T26" i="6"/>
  <c r="S26" i="6"/>
  <c r="R26" i="6"/>
  <c r="Q26" i="6"/>
  <c r="V26" i="6" s="1"/>
  <c r="W26" i="6" s="1"/>
  <c r="M26" i="6"/>
  <c r="L26" i="6"/>
  <c r="O26" i="6" s="1"/>
  <c r="I26" i="6"/>
  <c r="H26" i="6"/>
  <c r="G26" i="6"/>
  <c r="F26" i="6"/>
  <c r="V25" i="6"/>
  <c r="U25" i="6"/>
  <c r="S25" i="6"/>
  <c r="R25" i="6"/>
  <c r="W25" i="6" s="1"/>
  <c r="Q25" i="6"/>
  <c r="T25" i="6" s="1"/>
  <c r="M25" i="6"/>
  <c r="L25" i="6"/>
  <c r="O25" i="6" s="1"/>
  <c r="J25" i="6"/>
  <c r="I25" i="6"/>
  <c r="H25" i="6"/>
  <c r="G25" i="6"/>
  <c r="F25" i="6"/>
  <c r="V24" i="6"/>
  <c r="U24" i="6"/>
  <c r="S24" i="6"/>
  <c r="R24" i="6"/>
  <c r="W24" i="6" s="1"/>
  <c r="Q24" i="6"/>
  <c r="T24" i="6" s="1"/>
  <c r="M24" i="6"/>
  <c r="L24" i="6"/>
  <c r="O24" i="6" s="1"/>
  <c r="J24" i="6"/>
  <c r="I24" i="6"/>
  <c r="H24" i="6"/>
  <c r="G24" i="6"/>
  <c r="F24" i="6"/>
  <c r="V23" i="6"/>
  <c r="R23" i="6"/>
  <c r="Q23" i="6"/>
  <c r="U23" i="6" s="1"/>
  <c r="M23" i="6"/>
  <c r="L23" i="6"/>
  <c r="O23" i="6" s="1"/>
  <c r="J23" i="6"/>
  <c r="I23" i="6"/>
  <c r="H23" i="6"/>
  <c r="G23" i="6"/>
  <c r="F23" i="6"/>
  <c r="R22" i="6"/>
  <c r="Q22" i="6"/>
  <c r="M22" i="6"/>
  <c r="L22" i="6"/>
  <c r="O22" i="6" s="1"/>
  <c r="J22" i="6"/>
  <c r="I22" i="6"/>
  <c r="H22" i="6"/>
  <c r="G22" i="6"/>
  <c r="F22" i="6"/>
  <c r="V21" i="6"/>
  <c r="U21" i="6"/>
  <c r="S21" i="6"/>
  <c r="R21" i="6"/>
  <c r="W21" i="6" s="1"/>
  <c r="Q21" i="6"/>
  <c r="T21" i="6" s="1"/>
  <c r="M21" i="6"/>
  <c r="L21" i="6"/>
  <c r="O21" i="6" s="1"/>
  <c r="J21" i="6"/>
  <c r="I21" i="6"/>
  <c r="H21" i="6"/>
  <c r="G21" i="6"/>
  <c r="F21" i="6"/>
  <c r="V20" i="6"/>
  <c r="R20" i="6"/>
  <c r="Q20" i="6"/>
  <c r="U20" i="6" s="1"/>
  <c r="M20" i="6"/>
  <c r="L20" i="6"/>
  <c r="O20" i="6" s="1"/>
  <c r="J20" i="6"/>
  <c r="I20" i="6"/>
  <c r="H20" i="6"/>
  <c r="G20" i="6"/>
  <c r="F20" i="6"/>
  <c r="Q19" i="6"/>
  <c r="M19" i="6"/>
  <c r="L19" i="6"/>
  <c r="O19" i="6" s="1"/>
  <c r="J19" i="6"/>
  <c r="I19" i="6"/>
  <c r="H19" i="6"/>
  <c r="G19" i="6"/>
  <c r="F19" i="6"/>
  <c r="V18" i="6"/>
  <c r="U18" i="6"/>
  <c r="S18" i="6"/>
  <c r="R18" i="6"/>
  <c r="Q18" i="6"/>
  <c r="T18" i="6" s="1"/>
  <c r="M18" i="6"/>
  <c r="L18" i="6"/>
  <c r="O18" i="6" s="1"/>
  <c r="J18" i="6"/>
  <c r="I18" i="6"/>
  <c r="H18" i="6"/>
  <c r="G18" i="6"/>
  <c r="F18" i="6"/>
  <c r="V17" i="6"/>
  <c r="R17" i="6"/>
  <c r="Q17" i="6"/>
  <c r="U17" i="6" s="1"/>
  <c r="M17" i="6"/>
  <c r="L17" i="6"/>
  <c r="O17" i="6" s="1"/>
  <c r="J17" i="6"/>
  <c r="I17" i="6"/>
  <c r="H17" i="6"/>
  <c r="G17" i="6"/>
  <c r="F17" i="6"/>
  <c r="Q16" i="6"/>
  <c r="M16" i="6"/>
  <c r="L16" i="6"/>
  <c r="O16" i="6" s="1"/>
  <c r="J16" i="6"/>
  <c r="I16" i="6"/>
  <c r="H16" i="6"/>
  <c r="G16" i="6"/>
  <c r="F16" i="6"/>
  <c r="V15" i="6"/>
  <c r="U15" i="6"/>
  <c r="S15" i="6"/>
  <c r="R15" i="6"/>
  <c r="Q15" i="6"/>
  <c r="T15" i="6" s="1"/>
  <c r="M15" i="6"/>
  <c r="L15" i="6"/>
  <c r="O15" i="6" s="1"/>
  <c r="J15" i="6"/>
  <c r="I15" i="6"/>
  <c r="H15" i="6"/>
  <c r="G15" i="6"/>
  <c r="F15" i="6"/>
  <c r="V14" i="6"/>
  <c r="R14" i="6"/>
  <c r="Q14" i="6"/>
  <c r="U14" i="6" s="1"/>
  <c r="M14" i="6"/>
  <c r="L14" i="6"/>
  <c r="O14" i="6" s="1"/>
  <c r="J14" i="6"/>
  <c r="I14" i="6"/>
  <c r="H14" i="6"/>
  <c r="G14" i="6"/>
  <c r="F14" i="6"/>
  <c r="Q13" i="6"/>
  <c r="M13" i="6"/>
  <c r="L13" i="6"/>
  <c r="O13" i="6" s="1"/>
  <c r="J13" i="6"/>
  <c r="I13" i="6"/>
  <c r="H13" i="6"/>
  <c r="G13" i="6"/>
  <c r="F13" i="6"/>
  <c r="V12" i="6"/>
  <c r="U12" i="6"/>
  <c r="S12" i="6"/>
  <c r="R12" i="6"/>
  <c r="Q12" i="6"/>
  <c r="T12" i="6" s="1"/>
  <c r="M12" i="6"/>
  <c r="L12" i="6"/>
  <c r="O12" i="6" s="1"/>
  <c r="J12" i="6"/>
  <c r="I12" i="6"/>
  <c r="H12" i="6"/>
  <c r="G12" i="6"/>
  <c r="F12" i="6"/>
  <c r="V11" i="6"/>
  <c r="R11" i="6"/>
  <c r="Q11" i="6"/>
  <c r="U11" i="6" s="1"/>
  <c r="M11" i="6"/>
  <c r="L11" i="6"/>
  <c r="O11" i="6" s="1"/>
  <c r="J11" i="6"/>
  <c r="I11" i="6"/>
  <c r="H11" i="6"/>
  <c r="G11" i="6"/>
  <c r="F11" i="6"/>
  <c r="V10" i="6"/>
  <c r="R10" i="6"/>
  <c r="Q10" i="6"/>
  <c r="M10" i="6"/>
  <c r="L10" i="6"/>
  <c r="O10" i="6" s="1"/>
  <c r="J10" i="6"/>
  <c r="I10" i="6"/>
  <c r="H10" i="6"/>
  <c r="G10" i="6"/>
  <c r="F10" i="6"/>
  <c r="V9" i="6"/>
  <c r="U9" i="6"/>
  <c r="S9" i="6"/>
  <c r="R9" i="6"/>
  <c r="Q9" i="6"/>
  <c r="T9" i="6" s="1"/>
  <c r="M9" i="6"/>
  <c r="L9" i="6"/>
  <c r="O9" i="6" s="1"/>
  <c r="J9" i="6"/>
  <c r="I9" i="6"/>
  <c r="H9" i="6"/>
  <c r="G9" i="6"/>
  <c r="F9" i="6"/>
  <c r="V8" i="6"/>
  <c r="R8" i="6"/>
  <c r="Q8" i="6"/>
  <c r="U8" i="6" s="1"/>
  <c r="M8" i="6"/>
  <c r="L8" i="6"/>
  <c r="O8" i="6" s="1"/>
  <c r="J8" i="6"/>
  <c r="I8" i="6"/>
  <c r="H8" i="6"/>
  <c r="G8" i="6"/>
  <c r="F8" i="6"/>
  <c r="Q7" i="6"/>
  <c r="M7" i="6"/>
  <c r="L7" i="6"/>
  <c r="O7" i="6" s="1"/>
  <c r="J7" i="6"/>
  <c r="I7" i="6"/>
  <c r="H7" i="6"/>
  <c r="G7" i="6"/>
  <c r="F7" i="6"/>
  <c r="V6" i="6"/>
  <c r="U6" i="6"/>
  <c r="S6" i="6"/>
  <c r="R6" i="6"/>
  <c r="Q6" i="6"/>
  <c r="T6" i="6" s="1"/>
  <c r="M6" i="6"/>
  <c r="L6" i="6"/>
  <c r="O6" i="6" s="1"/>
  <c r="J6" i="6"/>
  <c r="I6" i="6"/>
  <c r="H6" i="6"/>
  <c r="G6" i="6"/>
  <c r="F6" i="6"/>
  <c r="V5" i="6"/>
  <c r="R5" i="6"/>
  <c r="Q5" i="6"/>
  <c r="U5" i="6" s="1"/>
  <c r="M5" i="6"/>
  <c r="L5" i="6"/>
  <c r="O5" i="6" s="1"/>
  <c r="J5" i="6"/>
  <c r="I5" i="6"/>
  <c r="H5" i="6"/>
  <c r="G5" i="6"/>
  <c r="F5" i="6"/>
  <c r="Q4" i="6"/>
  <c r="V4" i="6" s="1"/>
  <c r="M4" i="6"/>
  <c r="L4" i="6"/>
  <c r="O4" i="6" s="1"/>
  <c r="J4" i="6"/>
  <c r="I4" i="6"/>
  <c r="H4" i="6"/>
  <c r="G4" i="6"/>
  <c r="F4" i="6"/>
  <c r="V3" i="6"/>
  <c r="U3" i="6"/>
  <c r="S3" i="6"/>
  <c r="R3" i="6"/>
  <c r="Q3" i="6"/>
  <c r="T3" i="6" s="1"/>
  <c r="M3" i="6"/>
  <c r="L3" i="6"/>
  <c r="O3" i="6" s="1"/>
  <c r="J3" i="6"/>
  <c r="I3" i="6"/>
  <c r="H3" i="6"/>
  <c r="G3" i="6"/>
  <c r="F3" i="6"/>
  <c r="V2" i="6"/>
  <c r="R2" i="6"/>
  <c r="Q2" i="6"/>
  <c r="U2" i="6" s="1"/>
  <c r="M2" i="6"/>
  <c r="L2" i="6"/>
  <c r="O2" i="6" s="1"/>
  <c r="J2" i="6"/>
  <c r="I2" i="6"/>
  <c r="H2" i="6"/>
  <c r="G2" i="6"/>
  <c r="F2" i="6"/>
  <c r="M1" i="6"/>
  <c r="L1" i="6"/>
  <c r="R33" i="5"/>
  <c r="R32" i="5"/>
  <c r="W31" i="5"/>
  <c r="V31" i="5"/>
  <c r="U31" i="5"/>
  <c r="T31" i="5"/>
  <c r="S31" i="5"/>
  <c r="R31" i="5"/>
  <c r="Q31" i="5"/>
  <c r="O31" i="5"/>
  <c r="N31" i="5"/>
  <c r="T30" i="5"/>
  <c r="Q30" i="5"/>
  <c r="S30" i="5" s="1"/>
  <c r="O30" i="5"/>
  <c r="T29" i="5"/>
  <c r="Q29" i="5"/>
  <c r="O29" i="5"/>
  <c r="R28" i="5"/>
  <c r="Q28" i="5"/>
  <c r="O28" i="5"/>
  <c r="W27" i="5"/>
  <c r="V27" i="5"/>
  <c r="U27" i="5"/>
  <c r="T27" i="5"/>
  <c r="S27" i="5"/>
  <c r="N27" i="5" s="1"/>
  <c r="R27" i="5"/>
  <c r="Q27" i="5"/>
  <c r="O27" i="5"/>
  <c r="T26" i="5"/>
  <c r="Q26" i="5"/>
  <c r="S26" i="5" s="1"/>
  <c r="O26" i="5"/>
  <c r="Q25" i="5"/>
  <c r="O25" i="5"/>
  <c r="Q24" i="5"/>
  <c r="R24" i="5" s="1"/>
  <c r="O24" i="5"/>
  <c r="W23" i="5"/>
  <c r="V23" i="5"/>
  <c r="U23" i="5"/>
  <c r="T23" i="5"/>
  <c r="S23" i="5"/>
  <c r="R23" i="5"/>
  <c r="N23" i="5" s="1"/>
  <c r="Q23" i="5"/>
  <c r="O23" i="5"/>
  <c r="T22" i="5"/>
  <c r="Q22" i="5"/>
  <c r="S22" i="5" s="1"/>
  <c r="O22" i="5"/>
  <c r="U21" i="5"/>
  <c r="T21" i="5"/>
  <c r="Q21" i="5"/>
  <c r="O21" i="5"/>
  <c r="U20" i="5"/>
  <c r="Q20" i="5"/>
  <c r="O20" i="5"/>
  <c r="V19" i="5"/>
  <c r="U19" i="5"/>
  <c r="T19" i="5"/>
  <c r="S19" i="5"/>
  <c r="W19" i="5" s="1"/>
  <c r="R19" i="5"/>
  <c r="Q19" i="5"/>
  <c r="O19" i="5"/>
  <c r="N19" i="5"/>
  <c r="Q18" i="5"/>
  <c r="T18" i="5" s="1"/>
  <c r="O18" i="5"/>
  <c r="U17" i="5"/>
  <c r="T17" i="5"/>
  <c r="Q17" i="5"/>
  <c r="O17" i="5"/>
  <c r="U16" i="5"/>
  <c r="Q16" i="5"/>
  <c r="O16" i="5"/>
  <c r="V15" i="5"/>
  <c r="U15" i="5"/>
  <c r="T15" i="5"/>
  <c r="N15" i="5" s="1"/>
  <c r="S15" i="5"/>
  <c r="W15" i="5" s="1"/>
  <c r="R15" i="5"/>
  <c r="Q15" i="5"/>
  <c r="O15" i="5"/>
  <c r="Q14" i="5"/>
  <c r="T14" i="5" s="1"/>
  <c r="O14" i="5"/>
  <c r="U13" i="5"/>
  <c r="T13" i="5"/>
  <c r="Q13" i="5"/>
  <c r="O13" i="5"/>
  <c r="U12" i="5"/>
  <c r="Q12" i="5"/>
  <c r="O12" i="5"/>
  <c r="V11" i="5"/>
  <c r="U11" i="5"/>
  <c r="T11" i="5"/>
  <c r="N11" i="5" s="1"/>
  <c r="S11" i="5"/>
  <c r="W11" i="5" s="1"/>
  <c r="R11" i="5"/>
  <c r="Q11" i="5"/>
  <c r="O11" i="5"/>
  <c r="Q10" i="5"/>
  <c r="T10" i="5" s="1"/>
  <c r="O10" i="5"/>
  <c r="U9" i="5"/>
  <c r="T9" i="5"/>
  <c r="Q9" i="5"/>
  <c r="O9" i="5"/>
  <c r="U8" i="5"/>
  <c r="Q8" i="5"/>
  <c r="O8" i="5"/>
  <c r="V7" i="5"/>
  <c r="U7" i="5"/>
  <c r="T7" i="5"/>
  <c r="N7" i="5" s="1"/>
  <c r="S7" i="5"/>
  <c r="W7" i="5" s="1"/>
  <c r="R7" i="5"/>
  <c r="Q7" i="5"/>
  <c r="O7" i="5"/>
  <c r="R6" i="5"/>
  <c r="Q6" i="5"/>
  <c r="O6" i="5"/>
  <c r="U5" i="5"/>
  <c r="T5" i="5"/>
  <c r="Q5" i="5"/>
  <c r="O5" i="5"/>
  <c r="R4" i="5"/>
  <c r="Q4" i="5"/>
  <c r="O4" i="5"/>
  <c r="W3" i="5"/>
  <c r="V3" i="5"/>
  <c r="U3" i="5"/>
  <c r="T3" i="5"/>
  <c r="S3" i="5"/>
  <c r="N3" i="5" s="1"/>
  <c r="R3" i="5"/>
  <c r="Q3" i="5"/>
  <c r="O3" i="5"/>
  <c r="Q2" i="5"/>
  <c r="T2" i="5" s="1"/>
  <c r="O2" i="5"/>
  <c r="J2" i="5"/>
  <c r="J1" i="5" s="1"/>
  <c r="I2" i="5"/>
  <c r="I1" i="5" s="1"/>
  <c r="H2" i="5"/>
  <c r="H1" i="5" s="1"/>
  <c r="G2" i="5"/>
  <c r="G1" i="5" s="1"/>
  <c r="F2" i="5"/>
  <c r="F1" i="5" s="1"/>
  <c r="M1" i="5"/>
  <c r="L1" i="5"/>
  <c r="R33" i="3"/>
  <c r="R32" i="3"/>
  <c r="V31" i="3"/>
  <c r="Q31" i="3"/>
  <c r="M31" i="3"/>
  <c r="L31" i="3"/>
  <c r="O31" i="3" s="1"/>
  <c r="V30" i="3"/>
  <c r="U30" i="3"/>
  <c r="S30" i="3"/>
  <c r="R30" i="3"/>
  <c r="W30" i="3" s="1"/>
  <c r="Q30" i="3"/>
  <c r="T30" i="3" s="1"/>
  <c r="M30" i="3"/>
  <c r="L30" i="3"/>
  <c r="O30" i="3" s="1"/>
  <c r="H30" i="3"/>
  <c r="W29" i="3"/>
  <c r="V29" i="3"/>
  <c r="U29" i="3"/>
  <c r="S29" i="3"/>
  <c r="R29" i="3"/>
  <c r="Q29" i="3"/>
  <c r="T29" i="3" s="1"/>
  <c r="M29" i="3"/>
  <c r="L29" i="3"/>
  <c r="O29" i="3" s="1"/>
  <c r="H29" i="3"/>
  <c r="W28" i="3"/>
  <c r="V28" i="3"/>
  <c r="U28" i="3"/>
  <c r="S28" i="3"/>
  <c r="R28" i="3"/>
  <c r="Q28" i="3"/>
  <c r="T28" i="3" s="1"/>
  <c r="M28" i="3"/>
  <c r="L28" i="3"/>
  <c r="O28" i="3" s="1"/>
  <c r="I28" i="3"/>
  <c r="H28" i="3"/>
  <c r="G28" i="3"/>
  <c r="F28" i="3"/>
  <c r="Q27" i="3"/>
  <c r="T27" i="3" s="1"/>
  <c r="M27" i="3"/>
  <c r="L27" i="3"/>
  <c r="O27" i="3" s="1"/>
  <c r="I27" i="3"/>
  <c r="H27" i="3"/>
  <c r="G27" i="3"/>
  <c r="F27" i="3"/>
  <c r="Q26" i="3"/>
  <c r="R26" i="3" s="1"/>
  <c r="M26" i="3"/>
  <c r="L26" i="3"/>
  <c r="O26" i="3" s="1"/>
  <c r="I26" i="3"/>
  <c r="H26" i="3"/>
  <c r="G26" i="3"/>
  <c r="F26" i="3"/>
  <c r="V25" i="3"/>
  <c r="T25" i="3"/>
  <c r="S25" i="3"/>
  <c r="R25" i="3"/>
  <c r="W25" i="3" s="1"/>
  <c r="Q25" i="3"/>
  <c r="U25" i="3" s="1"/>
  <c r="M25" i="3"/>
  <c r="L25" i="3"/>
  <c r="O25" i="3" s="1"/>
  <c r="J25" i="3"/>
  <c r="I25" i="3"/>
  <c r="H25" i="3"/>
  <c r="G25" i="3"/>
  <c r="F25" i="3"/>
  <c r="Q24" i="3"/>
  <c r="M24" i="3"/>
  <c r="L24" i="3"/>
  <c r="O24" i="3" s="1"/>
  <c r="J24" i="3"/>
  <c r="I24" i="3"/>
  <c r="H24" i="3"/>
  <c r="G24" i="3"/>
  <c r="F24" i="3"/>
  <c r="V23" i="3"/>
  <c r="U23" i="3"/>
  <c r="T23" i="3"/>
  <c r="S23" i="3"/>
  <c r="R23" i="3"/>
  <c r="W23" i="3" s="1"/>
  <c r="Q23" i="3"/>
  <c r="M23" i="3"/>
  <c r="L23" i="3"/>
  <c r="O23" i="3" s="1"/>
  <c r="J23" i="3"/>
  <c r="I23" i="3"/>
  <c r="H23" i="3"/>
  <c r="G23" i="3"/>
  <c r="F23" i="3"/>
  <c r="W22" i="3"/>
  <c r="V22" i="3"/>
  <c r="T22" i="3"/>
  <c r="S22" i="3"/>
  <c r="R22" i="3"/>
  <c r="Q22" i="3"/>
  <c r="U22" i="3" s="1"/>
  <c r="M22" i="3"/>
  <c r="L22" i="3"/>
  <c r="O22" i="3" s="1"/>
  <c r="J22" i="3"/>
  <c r="I22" i="3"/>
  <c r="H22" i="3"/>
  <c r="G22" i="3"/>
  <c r="F22" i="3"/>
  <c r="V21" i="3"/>
  <c r="S21" i="3"/>
  <c r="Q21" i="3"/>
  <c r="M21" i="3"/>
  <c r="L21" i="3"/>
  <c r="O21" i="3" s="1"/>
  <c r="J21" i="3"/>
  <c r="I21" i="3"/>
  <c r="H21" i="3"/>
  <c r="G21" i="3"/>
  <c r="F21" i="3"/>
  <c r="V20" i="3"/>
  <c r="U20" i="3"/>
  <c r="T20" i="3"/>
  <c r="S20" i="3"/>
  <c r="R20" i="3"/>
  <c r="W20" i="3" s="1"/>
  <c r="Q20" i="3"/>
  <c r="M20" i="3"/>
  <c r="L20" i="3"/>
  <c r="O20" i="3" s="1"/>
  <c r="J20" i="3"/>
  <c r="I20" i="3"/>
  <c r="H20" i="3"/>
  <c r="G20" i="3"/>
  <c r="F20" i="3"/>
  <c r="V19" i="3"/>
  <c r="T19" i="3"/>
  <c r="S19" i="3"/>
  <c r="R19" i="3"/>
  <c r="Q19" i="3"/>
  <c r="U19" i="3" s="1"/>
  <c r="M19" i="3"/>
  <c r="L19" i="3"/>
  <c r="O19" i="3" s="1"/>
  <c r="J19" i="3"/>
  <c r="I19" i="3"/>
  <c r="H19" i="3"/>
  <c r="G19" i="3"/>
  <c r="F19" i="3"/>
  <c r="V18" i="3"/>
  <c r="T18" i="3"/>
  <c r="Q18" i="3"/>
  <c r="M18" i="3"/>
  <c r="L18" i="3"/>
  <c r="O18" i="3" s="1"/>
  <c r="J18" i="3"/>
  <c r="I18" i="3"/>
  <c r="H18" i="3"/>
  <c r="G18" i="3"/>
  <c r="F18" i="3"/>
  <c r="V17" i="3"/>
  <c r="U17" i="3"/>
  <c r="T17" i="3"/>
  <c r="S17" i="3"/>
  <c r="W17" i="3" s="1"/>
  <c r="R17" i="3"/>
  <c r="Q17" i="3"/>
  <c r="M17" i="3"/>
  <c r="L17" i="3"/>
  <c r="O17" i="3" s="1"/>
  <c r="J17" i="3"/>
  <c r="I17" i="3"/>
  <c r="H17" i="3"/>
  <c r="G17" i="3"/>
  <c r="F17" i="3"/>
  <c r="V16" i="3"/>
  <c r="T16" i="3"/>
  <c r="S16" i="3"/>
  <c r="R16" i="3"/>
  <c r="W16" i="3" s="1"/>
  <c r="Q16" i="3"/>
  <c r="U16" i="3" s="1"/>
  <c r="M16" i="3"/>
  <c r="L16" i="3"/>
  <c r="O16" i="3" s="1"/>
  <c r="J16" i="3"/>
  <c r="I16" i="3"/>
  <c r="H16" i="3"/>
  <c r="G16" i="3"/>
  <c r="F16" i="3"/>
  <c r="S15" i="3"/>
  <c r="Q15" i="3"/>
  <c r="M15" i="3"/>
  <c r="L15" i="3"/>
  <c r="O15" i="3" s="1"/>
  <c r="J15" i="3"/>
  <c r="I15" i="3"/>
  <c r="H15" i="3"/>
  <c r="G15" i="3"/>
  <c r="F15" i="3"/>
  <c r="V14" i="3"/>
  <c r="U14" i="3"/>
  <c r="W14" i="3" s="1"/>
  <c r="T14" i="3"/>
  <c r="S14" i="3"/>
  <c r="R14" i="3"/>
  <c r="Q14" i="3"/>
  <c r="M14" i="3"/>
  <c r="L14" i="3"/>
  <c r="O14" i="3" s="1"/>
  <c r="J14" i="3"/>
  <c r="I14" i="3"/>
  <c r="H14" i="3"/>
  <c r="G14" i="3"/>
  <c r="F14" i="3"/>
  <c r="V13" i="3"/>
  <c r="T13" i="3"/>
  <c r="S13" i="3"/>
  <c r="W13" i="3" s="1"/>
  <c r="R13" i="3"/>
  <c r="Q13" i="3"/>
  <c r="U13" i="3" s="1"/>
  <c r="M13" i="3"/>
  <c r="L13" i="3"/>
  <c r="O13" i="3" s="1"/>
  <c r="J13" i="3"/>
  <c r="I13" i="3"/>
  <c r="H13" i="3"/>
  <c r="G13" i="3"/>
  <c r="F13" i="3"/>
  <c r="Q12" i="3"/>
  <c r="S12" i="3" s="1"/>
  <c r="M12" i="3"/>
  <c r="L12" i="3"/>
  <c r="O12" i="3" s="1"/>
  <c r="J12" i="3"/>
  <c r="I12" i="3"/>
  <c r="H12" i="3"/>
  <c r="G12" i="3"/>
  <c r="F12" i="3"/>
  <c r="V11" i="3"/>
  <c r="U11" i="3"/>
  <c r="T11" i="3"/>
  <c r="S11" i="3"/>
  <c r="R11" i="3"/>
  <c r="Q11" i="3"/>
  <c r="M11" i="3"/>
  <c r="L11" i="3"/>
  <c r="O11" i="3" s="1"/>
  <c r="J11" i="3"/>
  <c r="I11" i="3"/>
  <c r="H11" i="3"/>
  <c r="G11" i="3"/>
  <c r="F11" i="3"/>
  <c r="W10" i="3"/>
  <c r="V10" i="3"/>
  <c r="T10" i="3"/>
  <c r="S10" i="3"/>
  <c r="R10" i="3"/>
  <c r="Q10" i="3"/>
  <c r="U10" i="3" s="1"/>
  <c r="M10" i="3"/>
  <c r="L10" i="3"/>
  <c r="O10" i="3" s="1"/>
  <c r="J10" i="3"/>
  <c r="I10" i="3"/>
  <c r="H10" i="3"/>
  <c r="G10" i="3"/>
  <c r="F10" i="3"/>
  <c r="V9" i="3"/>
  <c r="T9" i="3"/>
  <c r="S9" i="3"/>
  <c r="Q9" i="3"/>
  <c r="M9" i="3"/>
  <c r="L9" i="3"/>
  <c r="O9" i="3" s="1"/>
  <c r="J9" i="3"/>
  <c r="I9" i="3"/>
  <c r="H9" i="3"/>
  <c r="G9" i="3"/>
  <c r="F9" i="3"/>
  <c r="V8" i="3"/>
  <c r="U8" i="3"/>
  <c r="T8" i="3"/>
  <c r="S8" i="3"/>
  <c r="R8" i="3"/>
  <c r="W8" i="3" s="1"/>
  <c r="Q8" i="3"/>
  <c r="M8" i="3"/>
  <c r="L8" i="3"/>
  <c r="O8" i="3" s="1"/>
  <c r="J8" i="3"/>
  <c r="I8" i="3"/>
  <c r="H8" i="3"/>
  <c r="G8" i="3"/>
  <c r="F8" i="3"/>
  <c r="V7" i="3"/>
  <c r="T7" i="3"/>
  <c r="S7" i="3"/>
  <c r="R7" i="3"/>
  <c r="Q7" i="3"/>
  <c r="U7" i="3" s="1"/>
  <c r="M7" i="3"/>
  <c r="L7" i="3"/>
  <c r="O7" i="3" s="1"/>
  <c r="J7" i="3"/>
  <c r="I7" i="3"/>
  <c r="H7" i="3"/>
  <c r="G7" i="3"/>
  <c r="F7" i="3"/>
  <c r="V6" i="3"/>
  <c r="T6" i="3"/>
  <c r="Q6" i="3"/>
  <c r="M6" i="3"/>
  <c r="L6" i="3"/>
  <c r="O6" i="3" s="1"/>
  <c r="J6" i="3"/>
  <c r="I6" i="3"/>
  <c r="H6" i="3"/>
  <c r="G6" i="3"/>
  <c r="F6" i="3"/>
  <c r="W5" i="3"/>
  <c r="V5" i="3"/>
  <c r="U5" i="3"/>
  <c r="T5" i="3"/>
  <c r="S5" i="3"/>
  <c r="R5" i="3"/>
  <c r="Q5" i="3"/>
  <c r="M5" i="3"/>
  <c r="L5" i="3"/>
  <c r="O5" i="3" s="1"/>
  <c r="J5" i="3"/>
  <c r="I5" i="3"/>
  <c r="H5" i="3"/>
  <c r="G5" i="3"/>
  <c r="F5" i="3"/>
  <c r="V4" i="3"/>
  <c r="T4" i="3"/>
  <c r="S4" i="3"/>
  <c r="R4" i="3"/>
  <c r="Q4" i="3"/>
  <c r="U4" i="3" s="1"/>
  <c r="W4" i="3" s="1"/>
  <c r="M4" i="3"/>
  <c r="L4" i="3"/>
  <c r="O4" i="3" s="1"/>
  <c r="J4" i="3"/>
  <c r="I4" i="3"/>
  <c r="H4" i="3"/>
  <c r="G4" i="3"/>
  <c r="F4" i="3"/>
  <c r="S3" i="3"/>
  <c r="Q3" i="3"/>
  <c r="M3" i="3"/>
  <c r="L3" i="3"/>
  <c r="O3" i="3" s="1"/>
  <c r="J3" i="3"/>
  <c r="I3" i="3"/>
  <c r="H3" i="3"/>
  <c r="G3" i="3"/>
  <c r="F3" i="3"/>
  <c r="V2" i="3"/>
  <c r="U2" i="3"/>
  <c r="T2" i="3"/>
  <c r="W2" i="3" s="1"/>
  <c r="S2" i="3"/>
  <c r="R2" i="3"/>
  <c r="Q2" i="3"/>
  <c r="M2" i="3"/>
  <c r="L2" i="3"/>
  <c r="O2" i="3" s="1"/>
  <c r="J2" i="3"/>
  <c r="I2" i="3"/>
  <c r="H2" i="3"/>
  <c r="G2" i="3"/>
  <c r="F2" i="3"/>
  <c r="M1" i="3"/>
  <c r="L1" i="3"/>
  <c r="N16" i="3" l="1"/>
  <c r="N8" i="3"/>
  <c r="N4" i="3"/>
  <c r="N23" i="3"/>
  <c r="N20" i="6"/>
  <c r="N9" i="3"/>
  <c r="N10" i="3"/>
  <c r="G1" i="6"/>
  <c r="F1" i="6"/>
  <c r="G1" i="3"/>
  <c r="I1" i="3"/>
  <c r="J1" i="6"/>
  <c r="N26" i="3"/>
  <c r="N10" i="6"/>
  <c r="N18" i="3"/>
  <c r="N31" i="3"/>
  <c r="N7" i="3"/>
  <c r="N14" i="3"/>
  <c r="N17" i="3"/>
  <c r="N20" i="3"/>
  <c r="N21" i="3"/>
  <c r="N11" i="3"/>
  <c r="N2" i="3"/>
  <c r="H1" i="3"/>
  <c r="N5" i="3"/>
  <c r="N22" i="3"/>
  <c r="N28" i="3"/>
  <c r="I1" i="6"/>
  <c r="N3" i="6"/>
  <c r="N9" i="6"/>
  <c r="N30" i="3"/>
  <c r="N29" i="3"/>
  <c r="N19" i="3"/>
  <c r="N25" i="3"/>
  <c r="R3" i="3"/>
  <c r="U3" i="3"/>
  <c r="R15" i="3"/>
  <c r="U15" i="3"/>
  <c r="N12" i="6"/>
  <c r="U13" i="6"/>
  <c r="T13" i="6"/>
  <c r="S13" i="6"/>
  <c r="R2" i="5"/>
  <c r="W12" i="6"/>
  <c r="N13" i="3"/>
  <c r="R24" i="3"/>
  <c r="U24" i="3"/>
  <c r="T4" i="5"/>
  <c r="S4" i="5"/>
  <c r="S6" i="5"/>
  <c r="W6" i="5" s="1"/>
  <c r="V6" i="5"/>
  <c r="U6" i="5"/>
  <c r="T28" i="5"/>
  <c r="W28" i="5" s="1"/>
  <c r="S28" i="5"/>
  <c r="V13" i="6"/>
  <c r="N18" i="6"/>
  <c r="U4" i="6"/>
  <c r="T4" i="6"/>
  <c r="S4" i="6"/>
  <c r="W3" i="6"/>
  <c r="R4" i="6"/>
  <c r="W4" i="6" s="1"/>
  <c r="R13" i="6"/>
  <c r="W7" i="3"/>
  <c r="S24" i="3"/>
  <c r="R31" i="3"/>
  <c r="U31" i="3"/>
  <c r="V19" i="6"/>
  <c r="U19" i="6"/>
  <c r="T19" i="6"/>
  <c r="S19" i="6"/>
  <c r="T24" i="3"/>
  <c r="S31" i="3"/>
  <c r="U4" i="5"/>
  <c r="T6" i="5"/>
  <c r="T8" i="5"/>
  <c r="S8" i="5"/>
  <c r="T12" i="5"/>
  <c r="S12" i="5"/>
  <c r="T16" i="5"/>
  <c r="S16" i="5"/>
  <c r="T20" i="5"/>
  <c r="S20" i="5"/>
  <c r="U28" i="5"/>
  <c r="U10" i="6"/>
  <c r="T10" i="6"/>
  <c r="W10" i="6" s="1"/>
  <c r="S10" i="6"/>
  <c r="N17" i="6"/>
  <c r="W18" i="6"/>
  <c r="R19" i="6"/>
  <c r="W19" i="6" s="1"/>
  <c r="N24" i="6"/>
  <c r="N25" i="6"/>
  <c r="N26" i="6"/>
  <c r="T3" i="3"/>
  <c r="N2" i="6"/>
  <c r="J1" i="3"/>
  <c r="V3" i="3"/>
  <c r="R12" i="3"/>
  <c r="U12" i="3"/>
  <c r="V15" i="3"/>
  <c r="W19" i="3"/>
  <c r="S10" i="5"/>
  <c r="R10" i="5"/>
  <c r="V10" i="5"/>
  <c r="U10" i="5"/>
  <c r="S14" i="5"/>
  <c r="R14" i="5"/>
  <c r="V14" i="5"/>
  <c r="U14" i="5"/>
  <c r="S18" i="5"/>
  <c r="R18" i="5"/>
  <c r="V18" i="5"/>
  <c r="U18" i="5"/>
  <c r="T24" i="5"/>
  <c r="S24" i="5"/>
  <c r="W24" i="5" s="1"/>
  <c r="W11" i="3"/>
  <c r="T12" i="3"/>
  <c r="R9" i="3"/>
  <c r="W9" i="3" s="1"/>
  <c r="U9" i="3"/>
  <c r="V12" i="3"/>
  <c r="R21" i="3"/>
  <c r="U21" i="3"/>
  <c r="V24" i="3"/>
  <c r="T31" i="3"/>
  <c r="V4" i="5"/>
  <c r="R8" i="5"/>
  <c r="R12" i="5"/>
  <c r="R16" i="5"/>
  <c r="R20" i="5"/>
  <c r="U24" i="5"/>
  <c r="V28" i="5"/>
  <c r="W9" i="6"/>
  <c r="V24" i="5"/>
  <c r="T21" i="3"/>
  <c r="S26" i="3"/>
  <c r="W26" i="3" s="1"/>
  <c r="R27" i="3"/>
  <c r="V8" i="5"/>
  <c r="V12" i="5"/>
  <c r="V16" i="5"/>
  <c r="V20" i="5"/>
  <c r="V29" i="5"/>
  <c r="S29" i="5"/>
  <c r="R29" i="5"/>
  <c r="N6" i="6"/>
  <c r="N7" i="6"/>
  <c r="N15" i="6"/>
  <c r="N16" i="6"/>
  <c r="N31" i="6"/>
  <c r="R6" i="3"/>
  <c r="U6" i="3"/>
  <c r="R18" i="3"/>
  <c r="U18" i="3"/>
  <c r="V25" i="5"/>
  <c r="S25" i="5"/>
  <c r="R25" i="5"/>
  <c r="U7" i="6"/>
  <c r="T7" i="6"/>
  <c r="S7" i="6"/>
  <c r="V16" i="6"/>
  <c r="U16" i="6"/>
  <c r="T16" i="6"/>
  <c r="S16" i="6"/>
  <c r="T15" i="3"/>
  <c r="T26" i="3"/>
  <c r="S27" i="3"/>
  <c r="S6" i="3"/>
  <c r="S18" i="3"/>
  <c r="U26" i="3"/>
  <c r="U27" i="3"/>
  <c r="N27" i="3" s="1"/>
  <c r="V5" i="5"/>
  <c r="S5" i="5"/>
  <c r="R5" i="5"/>
  <c r="V21" i="5"/>
  <c r="S21" i="5"/>
  <c r="R21" i="5"/>
  <c r="T25" i="5"/>
  <c r="U29" i="5"/>
  <c r="H1" i="6"/>
  <c r="W6" i="6"/>
  <c r="R7" i="6"/>
  <c r="W7" i="6" s="1"/>
  <c r="W15" i="6"/>
  <c r="R16" i="6"/>
  <c r="N21" i="6"/>
  <c r="N22" i="6"/>
  <c r="S2" i="5"/>
  <c r="V2" i="5"/>
  <c r="U2" i="5"/>
  <c r="F1" i="3"/>
  <c r="V26" i="3"/>
  <c r="V27" i="3"/>
  <c r="V9" i="5"/>
  <c r="S9" i="5"/>
  <c r="R9" i="5"/>
  <c r="V13" i="5"/>
  <c r="S13" i="5"/>
  <c r="R13" i="5"/>
  <c r="V17" i="5"/>
  <c r="S17" i="5"/>
  <c r="R17" i="5"/>
  <c r="U25" i="5"/>
  <c r="V7" i="6"/>
  <c r="V22" i="6"/>
  <c r="U22" i="6"/>
  <c r="T22" i="6"/>
  <c r="S22" i="6"/>
  <c r="W22" i="6" s="1"/>
  <c r="U27" i="6"/>
  <c r="N27" i="6" s="1"/>
  <c r="R28" i="6"/>
  <c r="U22" i="5"/>
  <c r="U26" i="5"/>
  <c r="U30" i="5"/>
  <c r="V22" i="5"/>
  <c r="V26" i="5"/>
  <c r="V30" i="5"/>
  <c r="V27" i="6"/>
  <c r="W27" i="6" s="1"/>
  <c r="S28" i="6"/>
  <c r="T28" i="6"/>
  <c r="S29" i="6"/>
  <c r="N29" i="6" s="1"/>
  <c r="R30" i="6"/>
  <c r="N30" i="6" s="1"/>
  <c r="R31" i="6"/>
  <c r="T29" i="6"/>
  <c r="S30" i="6"/>
  <c r="S31" i="6"/>
  <c r="U29" i="6"/>
  <c r="T30" i="6"/>
  <c r="T31" i="6"/>
  <c r="U30" i="6"/>
  <c r="U31" i="6"/>
  <c r="S2" i="6"/>
  <c r="W2" i="6" s="1"/>
  <c r="S5" i="6"/>
  <c r="W5" i="6" s="1"/>
  <c r="S8" i="6"/>
  <c r="N8" i="6" s="1"/>
  <c r="S11" i="6"/>
  <c r="W11" i="6" s="1"/>
  <c r="S14" i="6"/>
  <c r="W14" i="6" s="1"/>
  <c r="S17" i="6"/>
  <c r="W17" i="6" s="1"/>
  <c r="S20" i="6"/>
  <c r="W20" i="6" s="1"/>
  <c r="S23" i="6"/>
  <c r="W23" i="6" s="1"/>
  <c r="R22" i="5"/>
  <c r="R30" i="5"/>
  <c r="T8" i="6"/>
  <c r="W8" i="6" s="1"/>
  <c r="R26" i="5"/>
  <c r="T2" i="6"/>
  <c r="T5" i="6"/>
  <c r="T11" i="6"/>
  <c r="T14" i="6"/>
  <c r="T17" i="6"/>
  <c r="T20" i="6"/>
  <c r="T23" i="6"/>
  <c r="N14" i="6" l="1"/>
  <c r="W27" i="3"/>
  <c r="W15" i="3"/>
  <c r="N22" i="5"/>
  <c r="W22" i="5"/>
  <c r="W13" i="6"/>
  <c r="W3" i="3"/>
  <c r="N5" i="6"/>
  <c r="N12" i="5"/>
  <c r="W12" i="5"/>
  <c r="N11" i="6"/>
  <c r="N16" i="5"/>
  <c r="W16" i="5"/>
  <c r="N17" i="5"/>
  <c r="W17" i="5"/>
  <c r="N25" i="5"/>
  <c r="W25" i="5"/>
  <c r="N8" i="5"/>
  <c r="W8" i="5"/>
  <c r="N28" i="5"/>
  <c r="N6" i="5"/>
  <c r="W29" i="6"/>
  <c r="W14" i="5"/>
  <c r="N14" i="5"/>
  <c r="N29" i="5"/>
  <c r="W29" i="5"/>
  <c r="W4" i="5"/>
  <c r="N3" i="3"/>
  <c r="N23" i="6"/>
  <c r="N10" i="5"/>
  <c r="W10" i="5"/>
  <c r="W31" i="6"/>
  <c r="N13" i="5"/>
  <c r="W13" i="5"/>
  <c r="N21" i="5"/>
  <c r="W21" i="5"/>
  <c r="N13" i="6"/>
  <c r="W30" i="6"/>
  <c r="W28" i="6"/>
  <c r="W18" i="3"/>
  <c r="N24" i="3"/>
  <c r="W24" i="3"/>
  <c r="N15" i="3"/>
  <c r="W20" i="5"/>
  <c r="N20" i="5"/>
  <c r="W21" i="3"/>
  <c r="N4" i="5"/>
  <c r="N19" i="6"/>
  <c r="N24" i="5"/>
  <c r="N30" i="5"/>
  <c r="W30" i="5"/>
  <c r="N9" i="5"/>
  <c r="W9" i="5"/>
  <c r="W16" i="6"/>
  <c r="W5" i="5"/>
  <c r="N5" i="5"/>
  <c r="N6" i="3"/>
  <c r="W6" i="3"/>
  <c r="W18" i="5"/>
  <c r="N18" i="5"/>
  <c r="N4" i="6"/>
  <c r="W26" i="5"/>
  <c r="N26" i="5"/>
  <c r="W12" i="3"/>
  <c r="N12" i="3"/>
  <c r="W31" i="3"/>
  <c r="N2" i="5"/>
  <c r="W2" i="5"/>
</calcChain>
</file>

<file path=xl/sharedStrings.xml><?xml version="1.0" encoding="utf-8"?>
<sst xmlns="http://schemas.openxmlformats.org/spreadsheetml/2006/main" count="9619" uniqueCount="2218">
  <si>
    <t>Name</t>
  </si>
  <si>
    <t>Level</t>
  </si>
  <si>
    <t>Power (Jan)</t>
  </si>
  <si>
    <t>Power (Feb)</t>
  </si>
  <si>
    <t>Power (Mar)</t>
  </si>
  <si>
    <t>Power (Apr)</t>
  </si>
  <si>
    <t>Note</t>
  </si>
  <si>
    <r>
      <rPr>
        <b/>
        <sz val="10"/>
        <rFont val="Arial"/>
      </rPr>
      <t xml:space="preserve">Discord: </t>
    </r>
    <r>
      <rPr>
        <u/>
        <sz val="10"/>
        <rFont val="Arial"/>
      </rPr>
      <t>bit.ly/36XDAIF</t>
    </r>
  </si>
  <si>
    <t>Aeongie</t>
  </si>
  <si>
    <t>Hi, I'm from Yggdrasil (#378 aim top 300). We're looking for 1 new member.
We're looking for someone who: -Don't go offline for 3+ days without prior notice -Do 3 attempts daily during CB if possible, and must use acceptable comps (don't mix magic-physical, don't use 2 tanks and a healer in lap 1, that's all) -Intend to play together in the clan for a long time, and progress as time passes (build and rank up your characters, don't just stand still) We aim for top 300 without stressing our members. We just encourage everyone to do their best, no bottomline score, no forced pulling specific banners, no coordinating.
We have a discord for Q&amp;A and resources, though it's not compulsory to join. If you have any questions, please ask me. I'll try my best to answer</t>
  </si>
  <si>
    <t>Anjelly</t>
  </si>
  <si>
    <t>Aused</t>
  </si>
  <si>
    <t>Easan</t>
  </si>
  <si>
    <t>Eiwaz</t>
  </si>
  <si>
    <t>Fluff</t>
  </si>
  <si>
    <t>FLus</t>
  </si>
  <si>
    <t>Glacel</t>
  </si>
  <si>
    <t>Grea</t>
  </si>
  <si>
    <t>Half</t>
  </si>
  <si>
    <t>Hirako</t>
  </si>
  <si>
    <t>Hironnad</t>
  </si>
  <si>
    <t>IAMvne</t>
  </si>
  <si>
    <t>Izaku</t>
  </si>
  <si>
    <t>Kako</t>
  </si>
  <si>
    <t>kcireu</t>
  </si>
  <si>
    <t>Kokkoro</t>
  </si>
  <si>
    <t>Lucas</t>
  </si>
  <si>
    <t>Mumrik</t>
  </si>
  <si>
    <t>Nefaerien</t>
  </si>
  <si>
    <t>Nyara☆</t>
  </si>
  <si>
    <t>pat1413</t>
  </si>
  <si>
    <t>Raz</t>
  </si>
  <si>
    <t>RCA</t>
  </si>
  <si>
    <t>Rezael</t>
  </si>
  <si>
    <t>Tatsumi</t>
  </si>
  <si>
    <t>TomX204</t>
  </si>
  <si>
    <t>Yukiito</t>
  </si>
  <si>
    <t>Yuuki</t>
  </si>
  <si>
    <t>紫shino</t>
  </si>
  <si>
    <t>Entry #</t>
  </si>
  <si>
    <t>Content</t>
  </si>
  <si>
    <t>Link</t>
  </si>
  <si>
    <t>Calculate shards cost</t>
  </si>
  <si>
    <t>https://replit.com/join/oiflxiar-tomx204</t>
  </si>
  <si>
    <t>self-made</t>
  </si>
  <si>
    <t>Stats calc, drops calc, etc</t>
  </si>
  <si>
    <r>
      <rPr>
        <u/>
        <sz val="10"/>
        <color rgb="FF1155CC"/>
        <rFont val="Arial"/>
      </rPr>
      <t>https://pricalc.ooo/</t>
    </r>
    <r>
      <rPr>
        <u/>
        <sz val="10"/>
        <color rgb="FF000000"/>
        <rFont val="Arial"/>
      </rPr>
      <t xml:space="preserve"> (recommend using this link)</t>
    </r>
  </si>
  <si>
    <t>Item farming calculator and other tools</t>
  </si>
  <si>
    <t>https://pcredivewiki.tw/Armory</t>
  </si>
  <si>
    <t>The same as above, but harder to use</t>
  </si>
  <si>
    <t>EN upcoming events/banners</t>
  </si>
  <si>
    <t>https://kenofnz.github.io/priconne-en-event-timer/</t>
  </si>
  <si>
    <t>Sync/Overkill CB tutorial #1</t>
  </si>
  <si>
    <t>https://www.reddit.com/r/Priconne/comments/nwqq11/clan_battle_tip/?utm_medium=android_app&amp;utm_source=share</t>
  </si>
  <si>
    <t>Sync/Overkill CB tutorial #2</t>
  </si>
  <si>
    <t>https://www.youtube.com/watch?v=r4Am9T3QWGo</t>
  </si>
  <si>
    <t>Full Illya PvP Guide, included anti Illya comps</t>
  </si>
  <si>
    <t>https://docs.google.com/document/d/1raqfiYf8dQ5EtDqSo4CDwqtbmFuz-nNITTcMMTzvLXc/edit#</t>
  </si>
  <si>
    <t>Priconne Future Banners (copy)</t>
  </si>
  <si>
    <t>https://drive.google.com/file/d/1g9CVdfYlU-J2WO2nf5KfsniENvUZaBfj/view?usp=sharing</t>
  </si>
  <si>
    <t>By Restia, up to Jan 2024</t>
  </si>
  <si>
    <t>Unique Equipment (UE)</t>
  </si>
  <si>
    <t>https://www.reddit.com/r/Priconne/comments/o1329l/unique_equipment_chartguide/</t>
  </si>
  <si>
    <t>Reddit link</t>
  </si>
  <si>
    <t>https://docs.google.com/spreadsheets/d/1JXbzIF4dWqzmmBwAxuNp74_v8eSM0tuDehWZtN9-lxY/edit#gid=784212785</t>
  </si>
  <si>
    <t>UE, R11 vs R10 comparison (by Nyara)</t>
  </si>
  <si>
    <t>CN server CB comps (no more usable)</t>
  </si>
  <si>
    <t>https://docs.qq.com/sheet/DWlhOaWJXYnZwVklT?tab=dyqtaf</t>
  </si>
  <si>
    <t>might not accesssible if you're using a VPN</t>
  </si>
  <si>
    <t>Do-not-brick list for competitive</t>
  </si>
  <si>
    <t>https://docs.google.com/spreadsheets/d/e/2PACX-1vQlbwfpi-KflPB6aA-LE1a50xiLvWsNRU1vcusLIWwnPLzgE2iXw9Or8JXQdezN-s1rakU074hFK1Nh/pubhtml#</t>
  </si>
  <si>
    <t>only if you do minmax-ing</t>
  </si>
  <si>
    <t>https://docs.google.com/spreadsheets/u/1/d/e/2PACX-1vRebCHEINrnhiCxGKhmt45Nc7P-FlwqAxmc_KAMxlvpccsmqqL4btjPtZNokgwOxc_8daoZpurQwk0X/pubhtml</t>
  </si>
  <si>
    <t>Yukari Boost Positions</t>
  </si>
  <si>
    <t>https://docs.google.com/spreadsheets/d/1JXbzIF4dWqzmmBwAxuNp74_v8eSM0tuDehWZtN9-lxY/edit#gid=24980570&amp;range=B1:P1</t>
  </si>
  <si>
    <t>JP recommended ranks/stars</t>
  </si>
  <si>
    <t>https://docs.google.com/spreadsheets/d/1J6tLHEww13F18qSyfKceN0bDJrRzIi4sQqxELOTvWe0/edit#gid=1666444128</t>
  </si>
  <si>
    <t>ranks, UE, 6*,... always up to date</t>
  </si>
  <si>
    <t>Recommended ranks/stars/refine</t>
  </si>
  <si>
    <t>https://docs.google.com/spreadsheets/u/1/d/e/2PACX-1vQf9OgUjhCA8jblffEIFgd7aXDJAzfL6d6GA6wrJY1GUvxLgb4HmNLsNASPgqOJ1Io9yupgHURfNgiz/pubhtml?lsrp=1</t>
  </si>
  <si>
    <t>Chocolate vers</t>
  </si>
  <si>
    <t>https://docs.google.com/spreadsheets/d/e/2PACX-1vR6ugSQSw2Z2QVJnvU1tSMvItSKayJSDyTASnFmvEqe_z76TOSuNtitO__S4aYJpC_FgvaMfTZnWjA6/pubhtml</t>
  </si>
  <si>
    <t>Mar's vers</t>
  </si>
  <si>
    <t>JP PvP AOE teams</t>
  </si>
  <si>
    <t>https://www.youtube.com/watch?v=omLbwjMpy_g</t>
  </si>
  <si>
    <t>Hatsune/Rino/Ninon/P.Yui/Yori UB spam madness</t>
  </si>
  <si>
    <t>FAQ and stuffs (WIP)</t>
  </si>
  <si>
    <t>https://docs.google.com/document/d/1liGW5uHmU7hJQc0vXBfPnJCwlmJV1jcR__2LSJnkkUY/edit?usp=sharing</t>
  </si>
  <si>
    <t>work in progress</t>
  </si>
  <si>
    <t>Priconne Nerd Docs</t>
  </si>
  <si>
    <t>https://docs.google.com/spreadsheets/d/137EbNliCEOV1LCdLfNwtU68c7RrLA0FmUHGXG5i6SSc/edit#gid=198119819</t>
  </si>
  <si>
    <t>Hard Mode Shard Priority, Illya comps, S.Peco comps, reddit links, ...</t>
  </si>
  <si>
    <t>Range and position</t>
  </si>
  <si>
    <t>https://docs.google.com/spreadsheets/d/1ryURfErjATtSGhxvUnKC49JN0Z-FvHtv0yVmgrZeO2g/edit#gid=151959868</t>
  </si>
  <si>
    <t>6 stars release timeline</t>
  </si>
  <si>
    <t>https://pricalc.ooo/jp-history/six-stars</t>
  </si>
  <si>
    <t>PvP comps counter suggestions</t>
  </si>
  <si>
    <t>https://www.pcrdfans.com/en/battle</t>
  </si>
  <si>
    <t>Rima Mimi Illya pvp</t>
  </si>
  <si>
    <t>https://www.reddit.com/r/Priconne/comments/oy6rz3/mimi_tanks_speco_ult_and_lives/?utm_medium=android_app&amp;utm_source=share</t>
  </si>
  <si>
    <t>counter S.Peco+Tsumugi</t>
  </si>
  <si>
    <t>Position trick with Ayane and Rima</t>
  </si>
  <si>
    <t>https://www.youtube.com/watch?v=qJonCaoqFno</t>
  </si>
  <si>
    <t>an example</t>
  </si>
  <si>
    <t>Clan's Google Drive</t>
  </si>
  <si>
    <t>https://drive.google.com/drive/folders/1W3UVoUQitE_5sE_h1nz65FTBTSgrTZaU?usp=sharing</t>
  </si>
  <si>
    <t>recruit poster, server's avatar, autoclick scripts, ...</t>
  </si>
  <si>
    <t>B.Arena brackets after reset</t>
  </si>
  <si>
    <t>https://docs.google.com/spreadsheets/d/1GSv_RseY2ijLqcWrqyldxGIQ7kSeEpign4lNxJllvdg/edit#gid=1434058138</t>
  </si>
  <si>
    <t>First wave of optimal rank</t>
  </si>
  <si>
    <t>https://www.reddit.com/r/Priconne/comments/lf5q0m/the_importance_of_staying_at_certain_rankstar/</t>
  </si>
  <si>
    <t>First wave of optimal rank (R12±)</t>
  </si>
  <si>
    <t>Restia Clan Battle Info Dump</t>
  </si>
  <si>
    <t>https://tgd.kr/s/restia___/50888817?category=41377849</t>
  </si>
  <si>
    <t>Has CB update information</t>
  </si>
  <si>
    <t>"Cultural" stuff used for oppai day (Aug 1st)</t>
  </si>
  <si>
    <t>https://www.youtube.com/watch?v=NmDo_frrCpg</t>
  </si>
  <si>
    <t>╮ (￣ω￣) ╭</t>
  </si>
  <si>
    <t>Future guildhouse furnitures &amp; theme</t>
  </si>
  <si>
    <t>https://priconne.blogspot.com/search/label/New%20Furniture</t>
  </si>
  <si>
    <t>From JP</t>
  </si>
  <si>
    <t>JP Walkthrough</t>
  </si>
  <si>
    <t>https://www.youtube.com/channel/UC7QIvjhoXX2nMaHNaZ4IxuA/videos?view=0&amp;sort=da&amp;flow=grid</t>
  </si>
  <si>
    <t>banner, pvp, event, luna tower, almost no CB</t>
  </si>
  <si>
    <t>https://www.youtube.com/channel/UCsRBOsK8pHZBIafHTqEmllg/videos?view=0&amp;sort=da&amp;flow=grid</t>
  </si>
  <si>
    <t>pvp, luna, event, hard quest and CB</t>
  </si>
  <si>
    <t>https://www.youtube.com/c/%E3%81%84%E3%81%A4%E3%81%8D%E3%82%93%E3%81%A1%E3%82%83%E3%82%93%E3%81%AD%E3%82%8B/videos</t>
  </si>
  <si>
    <t>CB, luna,... He quits at ~2 years anni, lv cap of 154</t>
  </si>
  <si>
    <t>https://www.youtube.com/user/lumirumi333/videos</t>
  </si>
  <si>
    <t>https://www.youtube.com/playlist?list=PL_ygR7-1_wn1EaMt2RBokzLJVPE2SHNqv</t>
  </si>
  <si>
    <t>2k1+ videos but has some CB</t>
  </si>
  <si>
    <t>Luna Tower Guide</t>
  </si>
  <si>
    <t>https://docs.google.com/spreadsheets/d/1qeANy8yjm0pXxKPyLPZ1ViquoO7VuflOVVosEpoJTI8/edit#gid=484879717</t>
  </si>
  <si>
    <t>always up-to-date</t>
  </si>
  <si>
    <t>Multi banners jewels calc</t>
  </si>
  <si>
    <t>https://docs.google.com/spreadsheets/d/1Nb3jihC23YmmopZBXcP0TER5IL6V7mr6mQX2FzwhPPA/edit#gid=0</t>
  </si>
  <si>
    <t>CB dmg comparison</t>
  </si>
  <si>
    <t>https://replit.com/join/vjknpehynf-tomx204</t>
  </si>
  <si>
    <t>Measure how each member has improved</t>
  </si>
  <si>
    <t>Luna Tower basic info &amp; rewards (not a walkthrough guide)</t>
  </si>
  <si>
    <t>https://www.ldplayer.net/blog/princess-connect-re-dive-what-luna-tower.html</t>
  </si>
  <si>
    <t>upto 170F</t>
  </si>
  <si>
    <t>H.Shinobu guide</t>
  </si>
  <si>
    <t>https://www.youtube.com/watch?v=ZiZ8KxtQl2c</t>
  </si>
  <si>
    <t>KR Walkthrough</t>
  </si>
  <si>
    <t>https://www.youtube.com/c/%EB%B2%84%EC%B8%A0/videos</t>
  </si>
  <si>
    <t>I can read little JP with my broken N5, but not KR :(</t>
  </si>
  <si>
    <t>Utility sheet</t>
  </si>
  <si>
    <t>https://docs.google.com/spreadsheets/d/1xWEoSw7h-XylS-YWxhjxJd4YrlLr6xq_ClGDoSqKTAQ/edit#gid=0</t>
  </si>
  <si>
    <t>a bunch of utility??</t>
  </si>
  <si>
    <t>OG Priconne web game</t>
  </si>
  <si>
    <t>http://pricone.nekonikoban.org/</t>
  </si>
  <si>
    <t>story reader from the OG priconne</t>
  </si>
  <si>
    <t>Timeline database</t>
  </si>
  <si>
    <t>https://s3-us-west-2.amazonaws.com/holatuwol/priconne/cb13.html</t>
  </si>
  <si>
    <t>Player Name</t>
  </si>
  <si>
    <t>Damage Dealt</t>
  </si>
  <si>
    <t>Boss Fought</t>
  </si>
  <si>
    <t>Characters Used</t>
  </si>
  <si>
    <t>Avg Damage</t>
  </si>
  <si>
    <t>Total Damage</t>
  </si>
  <si>
    <t>Members</t>
  </si>
  <si>
    <t>Day 1 attempts</t>
  </si>
  <si>
    <t>Day 2 attempts</t>
  </si>
  <si>
    <t>Day 3 attempts</t>
  </si>
  <si>
    <t>Day 4 attempts</t>
  </si>
  <si>
    <t>Day 5 attempts</t>
  </si>
  <si>
    <t>Total</t>
  </si>
  <si>
    <t>Wyvern</t>
  </si>
  <si>
    <t>Kaori Makoto Eriko Muimi Mitsuki</t>
  </si>
  <si>
    <t>Makoto Christina Muimi Arisa Shiori</t>
  </si>
  <si>
    <t>Kaori Makoto Muimi Christina V.Shizuru</t>
  </si>
  <si>
    <t>Rai-Rai</t>
  </si>
  <si>
    <t>Akari Anna Illya S.Karyl Kyouka</t>
  </si>
  <si>
    <t>Kaori Makoto Eriko Christina Djeeta</t>
  </si>
  <si>
    <t>Mushussu</t>
  </si>
  <si>
    <t>Makoto Muimi Eriko Christina V.Shizuru</t>
  </si>
  <si>
    <t xml:space="preserve"> </t>
  </si>
  <si>
    <t xml:space="preserve">Kaori Hiyori Makoto Christina NYHiyori </t>
  </si>
  <si>
    <t>Muimi Makoto Mimi Saren VShizuru</t>
  </si>
  <si>
    <t>Night Mare</t>
  </si>
  <si>
    <t>Eriko Kaori Christina Arisa Jun</t>
  </si>
  <si>
    <t>SKaryl Kyouka Karyl Akari NYYui</t>
  </si>
  <si>
    <t>Eriko Makoto Kaori Christina Shinobu</t>
  </si>
  <si>
    <t>Eriko Muimi Kaori Christina Makoto</t>
  </si>
  <si>
    <t>Christina Muimi SKaryl Nozomi NYYui</t>
  </si>
  <si>
    <t>Eriko Makoto VShizuru Jun Maho</t>
  </si>
  <si>
    <t>Tomo Makoto Christina Rei Muimi</t>
  </si>
  <si>
    <t>Mesarthim</t>
  </si>
  <si>
    <t>Eriko Kaori Christina Makoto Djeeta</t>
  </si>
  <si>
    <t>STamaki Arisa Christina Hiyori Mitsuki</t>
  </si>
  <si>
    <t>Eriko Kaori Tomo Makoto Christina</t>
  </si>
  <si>
    <t>Kaori Shiori Tomo Suzuna Rei</t>
  </si>
  <si>
    <t>Eriko Muimi Rei Makoto VShizuru</t>
  </si>
  <si>
    <t>Kaori Muimi Christina Makoto Mahiru</t>
  </si>
  <si>
    <t>Eriko Rei Makoto Ayane Kokkoro</t>
  </si>
  <si>
    <t>Kyouka Anna SKaryl Yori Nanaka</t>
  </si>
  <si>
    <t>Eriko Muimi Makoto Rei VShizuru</t>
  </si>
  <si>
    <t xml:space="preserve">Wyvern </t>
  </si>
  <si>
    <t>Eriko STamaki Kaori Christina Makoto</t>
  </si>
  <si>
    <t xml:space="preserve">Illya Anna Yori SKaryl Kyouka </t>
  </si>
  <si>
    <t xml:space="preserve">Rai-Rai </t>
  </si>
  <si>
    <t xml:space="preserve">Eriko Muimi Makoto Hiyori SKokkoro </t>
  </si>
  <si>
    <t>Illya Anna SKaryl Kyouka Akari</t>
  </si>
  <si>
    <t>Eriko Christina Muimi Makoto VShizuru</t>
  </si>
  <si>
    <t>Muimi Makoto NY.Hiyori Eriko V.Shizuru</t>
  </si>
  <si>
    <t>Miyako Makoto Christina Kokkoro Yukari</t>
  </si>
  <si>
    <t>Nozomi Makoto Christina Muimi S.Kokkoro</t>
  </si>
  <si>
    <t>Makoto Muimi Christina Yukari V.Shizuru</t>
  </si>
  <si>
    <t>Kaori Nozomi Makoto Saren Shiori</t>
  </si>
  <si>
    <t>Muimi Makoto Nozomi Saren Shiori</t>
  </si>
  <si>
    <t>Kaori Makoto Djeeta Christina Arisa</t>
  </si>
  <si>
    <t>Miyako Muimi S.Tamaki Christina S.Kokkoro</t>
  </si>
  <si>
    <t>Muimi Makoto S.Tamaki Eriko Saren</t>
  </si>
  <si>
    <t>Illya Nanaka Karyl S.Karyl Kyouka</t>
  </si>
  <si>
    <t>Nozomi Tamaki Ayane Hiyori Kokkoro</t>
  </si>
  <si>
    <t>Kaori Djeeta Eriko S.Mifuyu Mitsuki</t>
  </si>
  <si>
    <t>Kuuka Makoto Akino Rei Saren</t>
  </si>
  <si>
    <t>Illya Anna Karyl S.Karyl Kyouka</t>
  </si>
  <si>
    <t>Kaori Makoto Christina V.Shizuru Suzuna</t>
  </si>
  <si>
    <t>Shiori Illya Nanaka S.Karyl Kyouka</t>
  </si>
  <si>
    <t>Ruka Makoto Muimi Christina Arisa</t>
  </si>
  <si>
    <t>Muimi Makoto Eriko Ayane Kokkoro</t>
  </si>
  <si>
    <t>Jun Akino Shizuru Christina Kokkoro</t>
  </si>
  <si>
    <t>Pecorine Christina H.Miyako Karyl Chika</t>
  </si>
  <si>
    <t>Makoto S.Tamaki Kokkoro Arisa S.Karyl</t>
  </si>
  <si>
    <t>Muimi Makoto Eriko Christina Suzuna</t>
  </si>
  <si>
    <t>Kaori Makoto Akino Christina Arisa</t>
  </si>
  <si>
    <t>Rei Christina Djeeta V.Shizuru Shiori</t>
  </si>
  <si>
    <t>Kaori Makoto Eriko Christina Mitsuki</t>
  </si>
  <si>
    <t>Muimi Makoto Tamaki S.Pecorine Christina</t>
  </si>
  <si>
    <t>Rei Eriko Hiyori V.Shizuru Shiori</t>
  </si>
  <si>
    <t>Yukari Illya Akari S.Karyl Kyouka</t>
  </si>
  <si>
    <t>Jun Makoto Muimi Tamaki Kokkoro</t>
  </si>
  <si>
    <t>Jun Kaori Muimi NYHiyori Suzuna</t>
  </si>
  <si>
    <t>Nozomi Makoto Eriko Christina NYYui</t>
  </si>
  <si>
    <t>Kaori Makoto Eriko Hiyori Rei</t>
  </si>
  <si>
    <t>Makoto Hiyori S.Tamaki Rei V.Shizuru</t>
  </si>
  <si>
    <t>Akari Anna S.Karyl Kyouka NYYui</t>
  </si>
  <si>
    <t>Muimi Christina Makoto VShizuru Jun</t>
  </si>
  <si>
    <t>Hiyori Arisa Makoto Suzuna SKokkoro</t>
  </si>
  <si>
    <t>Muimi Kaori Tamaki Yukari SKokkoro</t>
  </si>
  <si>
    <t>Eriko Kaori Christina Hiyori Makoto</t>
  </si>
  <si>
    <t>Muimi Makoto Tamaki Akino Jun</t>
  </si>
  <si>
    <t xml:space="preserve">Illya Kyouka SKaryl Akari Shizuru </t>
  </si>
  <si>
    <t>Makoto Eriko S.Tamaki Tamaki Arisa</t>
  </si>
  <si>
    <t>Illya Akari Misato S.Karyl Kyouka</t>
  </si>
  <si>
    <t>Kaori Muimi Makoto S.Tamaki Christina</t>
  </si>
  <si>
    <t>Kaori Muimi STamaki Christina Makoto</t>
  </si>
  <si>
    <t>Anna SKaryl Kyouka Akari NYYui</t>
  </si>
  <si>
    <t>Eriko Kaori Muimi Makoto VShizuru</t>
  </si>
  <si>
    <t>Muimi Kaori Christina Makoto VShizuru</t>
  </si>
  <si>
    <t>Eriko Arisa Akino Jun SKokkoro</t>
  </si>
  <si>
    <t>Illya Kyouka SKaryl Karyl Akari</t>
  </si>
  <si>
    <t>Illya Anna Kyouka SKaryl Akari</t>
  </si>
  <si>
    <t>Muimi Christina Makoto Nozomi SKokkoro</t>
  </si>
  <si>
    <t>Eriko Christina Makoto Muimi VShizuru</t>
  </si>
  <si>
    <t>Eriko Muimi Makoto Ayane Shinobu</t>
  </si>
  <si>
    <t>Eriko Kaori Christina Makoto VShizuru</t>
  </si>
  <si>
    <t>Kaori Eriko Christina Hiyori Makoto</t>
  </si>
  <si>
    <t>Kaori Muimi Hiyori Makoto Rei</t>
  </si>
  <si>
    <t>Eriko Arisa Christina Rei Makoto</t>
  </si>
  <si>
    <t>Illya Anna SKaryl Kyouka Yori</t>
  </si>
  <si>
    <t>Muimi Christina SKaryl Jun Maho</t>
  </si>
  <si>
    <t>Kaori Shiori Christina Makoto VShizuru</t>
  </si>
  <si>
    <t>Eriko Makoto VShizuru NYYui Nozomi</t>
  </si>
  <si>
    <t>Kaori Shiori Makoto Kokkoro Jun</t>
  </si>
  <si>
    <t>SKaryl Kyouka Hatsune Akari Pudding</t>
  </si>
  <si>
    <t>Eriko Christina Suzuna Makoto Nozomi</t>
  </si>
  <si>
    <t>Eriko Muimi Christina Makoto VShizuru</t>
  </si>
  <si>
    <t>Eriko Makoto Kaori Muimi VShizuru</t>
  </si>
  <si>
    <t>Rei Christina Hiyori S.Tamaki NYYui</t>
  </si>
  <si>
    <t>Muimi Makoto Christina Yukari V.SHizuru</t>
  </si>
  <si>
    <t>Muimi Makoto Tamaki V.Shizuru Shiori</t>
  </si>
  <si>
    <t>Miyako Makoto STamaki Christina S.Kokkoro</t>
  </si>
  <si>
    <t>Nozomi Muimi Tamaki Ayane Kokkoro</t>
  </si>
  <si>
    <t>Kuuka Akino Rei Hiyori Saren</t>
  </si>
  <si>
    <t>Muimi Makoto Christina Rei Shiori</t>
  </si>
  <si>
    <t>Muimi Makoto Eriko NYHiyori Rei</t>
  </si>
  <si>
    <t>Muimi Makoto Eriko Shinobu V.Shizuru</t>
  </si>
  <si>
    <t>Illya Anna Akari S.Karyl Kyouka</t>
  </si>
  <si>
    <t>don't blame me, blame my RNG 😑</t>
  </si>
  <si>
    <t>Muimi Makoto Eriko Christina V.Shizuru</t>
  </si>
  <si>
    <t>Miyako Kaori Muimi S.Tamaki Kokkoro</t>
  </si>
  <si>
    <t>Kaori Makoto Christina V.Shizuru Shiori</t>
  </si>
  <si>
    <t>Illya Karyl S.Karyl Kyouka Suzuna</t>
  </si>
  <si>
    <t>Akari Nanaka Anna S.Karyl Kyouka</t>
  </si>
  <si>
    <t>Jun Akino Shizuru Karyl Kokkoro</t>
  </si>
  <si>
    <t>Pecorine Eriko H.Miyako Karyl Chika</t>
  </si>
  <si>
    <t>Muimi Makoto Tamaki Erika S.Pecorine</t>
  </si>
  <si>
    <t>Muimi Makoto Eriko Rei Shinobu</t>
  </si>
  <si>
    <t>Kuuka Kaori Tomo Rei Shiori</t>
  </si>
  <si>
    <t>Kaori Makoto Eriko Christina Rei</t>
  </si>
  <si>
    <t>Illya Anna Misato S.Karyl Kyouka</t>
  </si>
  <si>
    <t>Jun Kaori Makoto Eriko Ayane</t>
  </si>
  <si>
    <t>Muimi Makoto Eriko Hiyori V.Shizuru</t>
  </si>
  <si>
    <t>Kaori Makoto Christina S.Kokkoro Suzuna</t>
  </si>
  <si>
    <t>Jun Rei Akino Christina Arisa</t>
  </si>
  <si>
    <t>Jun Muimi Makoto Hiyori S.Tamaki</t>
  </si>
  <si>
    <t>Jun Kaori Makoto Eriko Hiyori</t>
  </si>
  <si>
    <t>Jun Kaori Makoto Eriko Christina</t>
  </si>
  <si>
    <t>Makoto Eriko Christina Yukari V.Shizuru</t>
  </si>
  <si>
    <t>Akari Misato Nanaka S.Karyl Kyouka</t>
  </si>
  <si>
    <t>Jun Makoto Eriko S.Tamaki Mimi</t>
  </si>
  <si>
    <t>Makoto Eriko STamaki Hiyori S.Kokkoro</t>
  </si>
  <si>
    <t>Nozomi Makoto Tamaki Mifuyu Arisa</t>
  </si>
  <si>
    <t>Makoto STamaki Kokkoro Arisa S.Karyl</t>
  </si>
  <si>
    <t>Jun Muimi Makoto Tamaki Kokkoro</t>
  </si>
  <si>
    <t>Kaori Makoto NYHiyori S.Tamaki Rei</t>
  </si>
  <si>
    <t>Jun Kaori Makoto Christina Arisa</t>
  </si>
  <si>
    <t>Kaori Muimi Makoto Christina Saren</t>
  </si>
  <si>
    <t>Muimi Makoto Christina V.Shizuru Yukari</t>
  </si>
  <si>
    <t>Shizuru Akari Yori S.Karyl Kyouka</t>
  </si>
  <si>
    <t>Illya Akari Karyl S.Karyl Kyouka</t>
  </si>
  <si>
    <t>Kaori Makoto Djeeta Hiyori Christina</t>
  </si>
  <si>
    <t>Illya Akari Anna S.Karyl Kyouka</t>
  </si>
  <si>
    <t>Kaori Christina Muimi Makoto STamaki</t>
  </si>
  <si>
    <t>Eriko Muimi Christina Makoto Ayane</t>
  </si>
  <si>
    <t>Kaori Muimi Makoto Christina SKokkoro</t>
  </si>
  <si>
    <t>Christina Suzuna Makoto Nozomi Maho</t>
  </si>
  <si>
    <t>Kaori Makoto Eriko Hiyori Shinobu</t>
  </si>
  <si>
    <t>Eriko Kaori Christina STamaki Makoto</t>
  </si>
  <si>
    <t>Kaori Christina Shiori Makoto VShizuru</t>
  </si>
  <si>
    <t>Muimi Christina Kyouka Nozomi Maho</t>
  </si>
  <si>
    <t>Eriko Makoto SKaryl VShizuru Jun</t>
  </si>
  <si>
    <t>Illya SKaryl Kyouka Nanaka Akari</t>
  </si>
  <si>
    <t>Eriko Christina Kaori Makoto VShizuru</t>
  </si>
  <si>
    <t xml:space="preserve">Mushussu </t>
  </si>
  <si>
    <t>Shiori Suzuna Rei Muimi Tomo</t>
  </si>
  <si>
    <t>Muimi Hiyori STamaki Makoto Lun</t>
  </si>
  <si>
    <t>Muimi Eriko Makoto VShizuru Jun</t>
  </si>
  <si>
    <t>Muimi Makoto Christina Yukari V.Shizuru</t>
  </si>
  <si>
    <t>Nozomi Muimi Makoto Tamaki Kokkoro</t>
  </si>
  <si>
    <t>Kuuka Kaori Makoto Akino Maho</t>
  </si>
  <si>
    <t>Muimi Makoto Eriko Christina Rei</t>
  </si>
  <si>
    <t>Muimi Makoto Christina Rei V.Shizuru</t>
  </si>
  <si>
    <t>Kaori Muimi Makoto Christina Rei</t>
  </si>
  <si>
    <t>Kaori Makoto Eriko Christina Arisa</t>
  </si>
  <si>
    <t>Kaori Makoto Ayane Mitsuki Shiori</t>
  </si>
  <si>
    <t>Muimi Hiyori Rei V.Shizuru Shiori</t>
  </si>
  <si>
    <t>Ruka Makoto Eriko Christina Arisa</t>
  </si>
  <si>
    <t>Kaori Makoto Christina Mitsuki Arisa</t>
  </si>
  <si>
    <t>Illya Saren Suzuna S.Karyl Kyouka</t>
  </si>
  <si>
    <t>Jun Akino Shizuru Kokkoro Yori</t>
  </si>
  <si>
    <t>Pecorine Makoto H.Miyako Karyl Chika</t>
  </si>
  <si>
    <t>Muimi Makoto Tamaki Christina Shiori</t>
  </si>
  <si>
    <t>Kaori Makoto Eriko Rei Mitsuki</t>
  </si>
  <si>
    <t>Kaori Muimi Makoto Eriko V.Shizuru</t>
  </si>
  <si>
    <t>Makoto STamaki Yukari Kokkoro Arisa</t>
  </si>
  <si>
    <t>Jun Muimi Makoto Tamaki V.Shizuru</t>
  </si>
  <si>
    <t>Kaori Makoto Akino Christina Kokkkoro</t>
  </si>
  <si>
    <t>Kaori S.Tamaki Christina Shizuru S.Kokkoro</t>
  </si>
  <si>
    <t>Jun Rei Djeeta Christina S.Kokkoro</t>
  </si>
  <si>
    <t>Jun Kaori Eriko Christina Rei</t>
  </si>
  <si>
    <t>Jun Muimi Rei Christina Arisa</t>
  </si>
  <si>
    <t>Jun Kaori Makoto Kokkoro Shiori</t>
  </si>
  <si>
    <t>Nozomi Shizuru Christina Mitsuki Suzuna</t>
  </si>
  <si>
    <t>Miyako Makoto Eriko Yukari Arisa</t>
  </si>
  <si>
    <t>Miyako Makoto Eriko Tamaki Hiyori</t>
  </si>
  <si>
    <t>Nozomi Makoto Eriko STamaki Mimi</t>
  </si>
  <si>
    <t>Kuuka Akari Misato Karyl S.Karyl</t>
  </si>
  <si>
    <t>Kaori Makoto Eriko Christina V.Shizuru</t>
  </si>
  <si>
    <t>Jun Makoto Tamaki Mifuyu Arisa</t>
  </si>
  <si>
    <t>Makoto Djeeta Saren Shiori NYYui</t>
  </si>
  <si>
    <t>Kaori Makoto Eriko NYHiyori Christina</t>
  </si>
  <si>
    <t>Kaori Muimi Makoto Christina V.Shizuru</t>
  </si>
  <si>
    <t>Kaori Muimi Eriko Christina Makoto</t>
  </si>
  <si>
    <t>Kyouka SKaryl Anna Illya Akari</t>
  </si>
  <si>
    <t>Eriko Kaori Muimi Christina Makoto</t>
  </si>
  <si>
    <t>Illya SKaryl Karyl Arisa Shizuru</t>
  </si>
  <si>
    <t>Eriko Christina Muimi Makoto Shinobu</t>
  </si>
  <si>
    <t xml:space="preserve">Illya Kyouka Anna Akari SKaryl </t>
  </si>
  <si>
    <t>Illya Anna Kyouka Akari Maho</t>
  </si>
  <si>
    <t>Illya Anna Yori Kyouka SKaryl</t>
  </si>
  <si>
    <t>Muimi Christina SKaryl Nozomi Maho</t>
  </si>
  <si>
    <t>Eriko Makoto Kyouka VShizuru Jun</t>
  </si>
  <si>
    <t>Illya Monika Tsumugi Shizuru NYYui</t>
  </si>
  <si>
    <t>Muimi Hiyori Arisa Makoto Rei</t>
  </si>
  <si>
    <t>Kaori Makoto Tomo Christina Shinobu</t>
  </si>
  <si>
    <t>Kaori Makoto NYHiyori Djeeta Rei</t>
  </si>
  <si>
    <t>Illya Anna Yori S.Karyl Kyouka</t>
  </si>
  <si>
    <t>Jun Nozomi Illya S.Karyl Kyouka</t>
  </si>
  <si>
    <t>Muimi Makoto Shinobu S.Kokkoro V.Shizuru</t>
  </si>
  <si>
    <t>Jun Muimi Makoto Tomo Hiyori</t>
  </si>
  <si>
    <t>Jun Muimi Makoto Rei V.Shizuru</t>
  </si>
  <si>
    <t>Kaori Muimi Makoto Christina S.Kokkoro</t>
  </si>
  <si>
    <t>Nozomi Muimi Makoto STamaki NYYui</t>
  </si>
  <si>
    <t>Kuuka Akino Eriko Rei Saren</t>
  </si>
  <si>
    <t>Jun Muimi Makoto Eriko Christina</t>
  </si>
  <si>
    <t>Kaori Rei Tomo V.Shizuru Suzuna</t>
  </si>
  <si>
    <t>Jun Akino Shizuru Kokkoro Karyl</t>
  </si>
  <si>
    <t>Akari Yori Anna S.Karyl Kyouka</t>
  </si>
  <si>
    <t>Muimi Makoto Eriko Christina Arisa</t>
  </si>
  <si>
    <t>Kaori Makoto Eriko Mitsuki V.Shizuru</t>
  </si>
  <si>
    <t>Kaori Makoto Christina Arisa Suzuna</t>
  </si>
  <si>
    <t>Jun Akino Rei Christina Shiori</t>
  </si>
  <si>
    <t>Akari Nanaka Karyl S.Karyl Kyouka</t>
  </si>
  <si>
    <t>Akari NYYui Karyl S.Karyl Kyouka</t>
  </si>
  <si>
    <t>Jun Kaori Eriko Mimi Arisa</t>
  </si>
  <si>
    <t>Makoto Djeeta Kokkoro Yukari Arisa</t>
  </si>
  <si>
    <t>Muimi Makoto S.Tamaki Hiyori Shiori</t>
  </si>
  <si>
    <t>Jun Kaori Eriko Rei V.Shizuru</t>
  </si>
  <si>
    <t>Nozomi Christina Tamaki Mitsuki Suzuna</t>
  </si>
  <si>
    <t>Jun Akari Nanaka S.Karyl Kyouka</t>
  </si>
  <si>
    <t>Nozomi Makoto Djeeta Hiyori S.Kokkoro</t>
  </si>
  <si>
    <t>Miyako Kaori Tamaki Hiyori S.Kokkoro</t>
  </si>
  <si>
    <t>Illya Akari Anna Misato S.Karyl</t>
  </si>
  <si>
    <t>Nozomi Makoto S.Tamaki Saren Shiori</t>
  </si>
  <si>
    <t>Muimi Kaori Makoto Christina Rei</t>
  </si>
  <si>
    <t xml:space="preserve">Christina Makoto Kaori Muimi VShizuru </t>
  </si>
  <si>
    <t xml:space="preserve">Mesarthim </t>
  </si>
  <si>
    <t>Muimi Christina Makoto VShizuru Yukari</t>
  </si>
  <si>
    <t>Eriko Kaori Arisa Mimi Jun</t>
  </si>
  <si>
    <t xml:space="preserve">Eriko Muimi Christina Makoto Shinobu </t>
  </si>
  <si>
    <t>Illya Kyouka SKaryl Anna Akari</t>
  </si>
  <si>
    <t>Kaori Makoto Christina Ruka Shinobu</t>
  </si>
  <si>
    <t>Illya Anna Yori SKaryl Kyouka</t>
  </si>
  <si>
    <t>Anna SKaryl Kyouka Akari Illya</t>
  </si>
  <si>
    <t>Muimi Eriko Christina Makoto Rei</t>
  </si>
  <si>
    <t>Kaori Christina STamaki Makoto Mitsuki</t>
  </si>
  <si>
    <t>Eriko Makoto SKaryl VShizuru NYYui</t>
  </si>
  <si>
    <t>Kaori Christina Suzuna Makoto VShizuru</t>
  </si>
  <si>
    <t>Makoto Christina Muimi VShizuru Jun</t>
  </si>
  <si>
    <t>Muimi STamaki Shiori Hiyori Makoto</t>
  </si>
  <si>
    <t>Muimi STamaki Makoto Kokkoro NYYui</t>
  </si>
  <si>
    <t>Illya Monika Shizuru Misato Jun</t>
  </si>
  <si>
    <t>Nozomi Makoto Christina Suzuna Maho</t>
  </si>
  <si>
    <t>Miyako Kaori Pecorine Rei Shiori</t>
  </si>
  <si>
    <t>Makoto Eriko Christina V.Shizuru Yukari</t>
  </si>
  <si>
    <t>Muimi Kaori Makoto Christina S.Kokkoro</t>
  </si>
  <si>
    <t>Jun Makoto Eriko Christina Shinobu</t>
  </si>
  <si>
    <t>Muimi Eriko Rei STamaki Shiori</t>
  </si>
  <si>
    <t>Kaori Makoto NYHiyori STamaki Rei</t>
  </si>
  <si>
    <t>Muimi Makoto Tomo STamaki SKokkoro</t>
  </si>
  <si>
    <t>Kaori Muimi Makoto STamaki Shinobu</t>
  </si>
  <si>
    <t>Jun Makoto Hiyori Rei Arisa</t>
  </si>
  <si>
    <t>Kaori Makoto Rei Mitsuki Shiori</t>
  </si>
  <si>
    <t>Jun Eriko NYHiyori V.Shizuru Suzuna</t>
  </si>
  <si>
    <t>Kuuka Muimi Rei Akino Saren</t>
  </si>
  <si>
    <t>Kuuka Muimi Makoto Christina V.Shizuru</t>
  </si>
  <si>
    <t>Makoto Djeeta STamaki S.Pecorine Arisa</t>
  </si>
  <si>
    <t>Miyako Akari Hatsune S.Karyl Kyouka</t>
  </si>
  <si>
    <t>Nozomi Makoto Eriko Christina Suzuna</t>
  </si>
  <si>
    <t>Nozomi S.Karyl Kyouka Maho NYYui</t>
  </si>
  <si>
    <t>Jun Makoto Eriko STamaki Tamaki</t>
  </si>
  <si>
    <t>Makoto Mifuyu S.Mifuyu Mimi Arisa</t>
  </si>
  <si>
    <t>Jun Kaori Makoto Christina Suzuna</t>
  </si>
  <si>
    <t>Pecorine Illya Akari S.Karyl Kyouka</t>
  </si>
  <si>
    <t>Pecorine Eriko Shinobu Karyl Shiori</t>
  </si>
  <si>
    <t xml:space="preserve">High res: </t>
  </si>
  <si>
    <t>Damage dealt</t>
  </si>
  <si>
    <t>Goblin Brave</t>
  </si>
  <si>
    <t>Kaori Makoto Christina Shiori Suzuna</t>
  </si>
  <si>
    <t>Nozomi Pecorine Saren Illya Tamaki</t>
  </si>
  <si>
    <t>Kaori Makoto Christina Kokkoro Shiori</t>
  </si>
  <si>
    <t>Kaori Makoto Christina Mitsuki Shiori</t>
  </si>
  <si>
    <t>Kaori Makoto NY.Hiyori Hiyori Djeeta</t>
  </si>
  <si>
    <t>Makoto Eriko Christina Mitsuki Suzuna</t>
  </si>
  <si>
    <t>Ivy</t>
  </si>
  <si>
    <t>Kaori Rei Christina Shinobu Arisa</t>
  </si>
  <si>
    <t>Prisma Hen</t>
  </si>
  <si>
    <t>Makoto Rei Christina Kokkoro Shiori</t>
  </si>
  <si>
    <t>Kaori Makoto Christina Yukari Saren</t>
  </si>
  <si>
    <t>Makoto STamaki Kaori Pudding SKokkoro</t>
  </si>
  <si>
    <t>Christina Tamaki Makoto Kokkoro Nozomi</t>
  </si>
  <si>
    <t>Rei Akino Saren Makoto Kuuka</t>
  </si>
  <si>
    <t>NiR</t>
  </si>
  <si>
    <t>Christina Kaori Makoto Arisa NYRei</t>
  </si>
  <si>
    <t>Kaori NYRei Rei Christina Arisa</t>
  </si>
  <si>
    <t>Cyclops</t>
  </si>
  <si>
    <t>Makoto Hiyori Djeeta Tomo Christina</t>
  </si>
  <si>
    <t>Kaori STamaki Tomo Christina Makoto</t>
  </si>
  <si>
    <t>Arisa Hiyori Christina Makoto Rei</t>
  </si>
  <si>
    <t>SKaryl Christina Monika Maho Nozomi</t>
  </si>
  <si>
    <t>Kaori Tamaki Makoto Kokkoro Jun</t>
  </si>
  <si>
    <t>Christina NYHiyori Suzuna Makoto Nozomi</t>
  </si>
  <si>
    <t>Kyouka SKaryl Karyl Akari Shizuru</t>
  </si>
  <si>
    <t>Illya Kyouka SKaryl Karyl Yukari</t>
  </si>
  <si>
    <t>Torpedon</t>
  </si>
  <si>
    <t>⬛⬛ Mya ⬛⬛</t>
  </si>
  <si>
    <t>Kaori Hiyori Christina Rei Makoto</t>
  </si>
  <si>
    <t>Kaori Arisa Christina Hiyori Makoto</t>
  </si>
  <si>
    <t>Tomo Christina Eriko Rei Makoto</t>
  </si>
  <si>
    <t>SKaryl Kyouka Nanaka Karyl Akari</t>
  </si>
  <si>
    <t>Kaori STamaki Makoto Kokkoro Pudding</t>
  </si>
  <si>
    <t>Christina STamaki Suzuna Makoto Kokkoro</t>
  </si>
  <si>
    <t>Illya Anna SKaryl Kyouka HMisaki</t>
  </si>
  <si>
    <t>Hiyori Djeeta Christina Rei Makoto</t>
  </si>
  <si>
    <t>Christina Djeeta Suzuna Makoto Kokkoro</t>
  </si>
  <si>
    <t>Christina Makoto Hiyori Akino Monika</t>
  </si>
  <si>
    <t>Illya Karyl SKaryl Akari Nanaka</t>
  </si>
  <si>
    <t>Lap 1 completed</t>
  </si>
  <si>
    <t>Kaori Christina Arisa Makoto Jun</t>
  </si>
  <si>
    <t>SKaryl Kyouka Hatsune NYYui Yukari</t>
  </si>
  <si>
    <t>Djeeta Rei Akino Mimi SKokkoro</t>
  </si>
  <si>
    <t>Kaori Christina Shiori Saren SKokkoro</t>
  </si>
  <si>
    <t>Kaori Makoto NY.Hiyori Christina Arisa</t>
  </si>
  <si>
    <t>still not able to make Arisa UB at the last second</t>
  </si>
  <si>
    <t>Kaori Makoto Djeeta Rei Shiori</t>
  </si>
  <si>
    <t>Makoto Rei Hiyori Christina Shiori</t>
  </si>
  <si>
    <t>Kaori Tamaki Arisa Suzuna Shiori</t>
  </si>
  <si>
    <t>Makoto Eriko Christina Yukari Saren</t>
  </si>
  <si>
    <t>Jun Makoto Christina Kokkoro Shiori</t>
  </si>
  <si>
    <t>NY.Rei Kaori Makoto Rei Christina</t>
  </si>
  <si>
    <t>Kaori Makoto Rei Yukari Shiori</t>
  </si>
  <si>
    <t>Jun Makoto Eriko Christina Kokkoro</t>
  </si>
  <si>
    <t>Akino Tamaki Hiyori Mimi Mitsuki</t>
  </si>
  <si>
    <t>Christina Makoto Nozomi Yukari SKokkoro</t>
  </si>
  <si>
    <t>SKaryl Kyouka Karyl NYYui Jun</t>
  </si>
  <si>
    <t>Makoto Eriko Christina Ayane Mimi</t>
  </si>
  <si>
    <t>Eriko Djeeta Christina S.Kokkoro Mitsuki</t>
  </si>
  <si>
    <t>Pecorine Illya H.Miyako Anna Karyl</t>
  </si>
  <si>
    <t>Kaori Makoto Tamaki Christina Mitsuki</t>
  </si>
  <si>
    <t>Kaori Makoto S.Pecorine Mimi Shiori</t>
  </si>
  <si>
    <t>Yukari Illya Akari S.Karyl Kyoka</t>
  </si>
  <si>
    <t xml:space="preserve">Jun Kaori Tamaki Tomo Christina </t>
  </si>
  <si>
    <t>Illya Akari S.Karyl Kyouka NY.Yui</t>
  </si>
  <si>
    <t>Illya Karyl S.Karyl Kyouka H.Misaki</t>
  </si>
  <si>
    <t>Illya Misato Karyl S.Karyl Kyouka</t>
  </si>
  <si>
    <t>Akari Hatsune S.Karyl Kyouka X.Chika</t>
  </si>
  <si>
    <t>Makoto Christina Mitsuki Arisa Suzuna</t>
  </si>
  <si>
    <t>Illya Akari Nanaka S.Karyl Kyouka</t>
  </si>
  <si>
    <t>Jun Makoto Christina Tamaki Hiyori</t>
  </si>
  <si>
    <t>Jun Makoto S.Tamaki Tamaki Mimi</t>
  </si>
  <si>
    <t>Nozomi Nanaka Anna Karyl S.Karyl</t>
  </si>
  <si>
    <t>Lap 2 completed</t>
  </si>
  <si>
    <t>Kaori Makoto Tamaki Christina Suzuna</t>
  </si>
  <si>
    <t>Kaori Makoto S.Tamaki Christina Arisa</t>
  </si>
  <si>
    <t>oh I love this team, can 2.6M if Arisa 12-4</t>
  </si>
  <si>
    <t>Kaori Christina Makoto Saren Yukari</t>
  </si>
  <si>
    <t>NYHiyori Tamaki Makoto Kaori Jun</t>
  </si>
  <si>
    <t>Christina Suzuna Makoto Kokkoro Jun</t>
  </si>
  <si>
    <t>SKaryl Kyouka Karyl Akari Shizuru</t>
  </si>
  <si>
    <t>Makoto NYRei Rei Christina Arisa</t>
  </si>
  <si>
    <t>Arisa Christina Kaori Rei Jun</t>
  </si>
  <si>
    <t>Kaori Christina Shinobu Yukari SKokkoro</t>
  </si>
  <si>
    <t>Kaori Christina Suzuna Rei SKokkoro</t>
  </si>
  <si>
    <t>Christina STamaki Hiyori Makoto Saren</t>
  </si>
  <si>
    <t>Makoto NYHiyori Hiyori Tomo Christina</t>
  </si>
  <si>
    <t>Kaori Hiyori Christina NYHiyori Makoto</t>
  </si>
  <si>
    <t>Djeeta Suzuna Tamaki Rei SKokkoro</t>
  </si>
  <si>
    <t>Illya SKaryl Kyouka Karyl Akari</t>
  </si>
  <si>
    <t>Illya Kyouka SKaryl Akari NYYui</t>
  </si>
  <si>
    <t>Kyouka SKaryl Karyl Akari NYYui</t>
  </si>
  <si>
    <t>Kaori Christina Hiyori Rei Makoto</t>
  </si>
  <si>
    <t>Christina Suzuna STamaki Makoto Kokkoro</t>
  </si>
  <si>
    <t>Tomo Christina Hiyori Rei Makoto</t>
  </si>
  <si>
    <t>Illya Kyouka SKaryl Karyl Nanaka</t>
  </si>
  <si>
    <t>SKaryl Kyouka Anna HMisaki Illya</t>
  </si>
  <si>
    <t>Illya betrayed me that punk!</t>
  </si>
  <si>
    <t>Makoto Christina Hiyori Arisa Shiori</t>
  </si>
  <si>
    <t>Makoto Hiyori Christina Djeeta Rei</t>
  </si>
  <si>
    <t>Lap 3 completed</t>
  </si>
  <si>
    <t>Yukari Hatsune S.Karyl Kyouka NY.Yui</t>
  </si>
  <si>
    <t>Akino Rei Illya Saren S.Kokkoro</t>
  </si>
  <si>
    <t>Akari Hatsune Karyl S.Karyl Kyouka</t>
  </si>
  <si>
    <t>Akari Karyl S.Karyl Kyouka H.Misaki</t>
  </si>
  <si>
    <t>Kaori Makoto Rei Christina Arisa</t>
  </si>
  <si>
    <t>Jun Karyl S.Karyl Kyouka NY.Yui</t>
  </si>
  <si>
    <t>Kaori Makoto Djeeta Rei Christina</t>
  </si>
  <si>
    <t>Makoto Hiyori Christina Shiori Suzuna</t>
  </si>
  <si>
    <t>Kaori Makoto H.Shinobu Mitsuki Shiori</t>
  </si>
  <si>
    <t>Nozomi Makoto Yukari Christina Shiori</t>
  </si>
  <si>
    <t>Jun Kaori Makoto Rei Kokkoro</t>
  </si>
  <si>
    <t>Shizuru Akari S.Karyl Kyouka Maho</t>
  </si>
  <si>
    <t>Makoto Eriko Christina Saren Yukari</t>
  </si>
  <si>
    <t>Jun Kaori Makoto Tamaki Mitsuki</t>
  </si>
  <si>
    <t>NY.Rei Kaori Makoto Christina Arisa</t>
  </si>
  <si>
    <t>Kaori Nozomi Makoto S.Pecorine Christina</t>
  </si>
  <si>
    <t>Kuka Yukari Karyl S.Karyl Kyoka</t>
  </si>
  <si>
    <t>Jun Makoto Ayane H.Shinobu X.Chika</t>
  </si>
  <si>
    <t>Nozomi Illya Misato Karyl S.Karyl</t>
  </si>
  <si>
    <t>Shizuru Illya Yukari Akari S.Karyl</t>
  </si>
  <si>
    <t>Shzuru Illya Karyl S.Karyl Kyouka</t>
  </si>
  <si>
    <t>Miyako Kaori Makoto S.Tamaki S.Kokkoro</t>
  </si>
  <si>
    <t>Nozomi Makoto Tamaki Ayane Kokkkoro</t>
  </si>
  <si>
    <t>Kuuka Makoto Rei Akino Saren</t>
  </si>
  <si>
    <t>Makoto Hiyori Akino Christina Kokkoro</t>
  </si>
  <si>
    <t>Makoto Djeeta Christina S.Kokkoro Suzuna</t>
  </si>
  <si>
    <t>Jun Kaori Rei Arisa</t>
  </si>
  <si>
    <t>Kaori Makoto Kokkoro Yukari Suzuna</t>
  </si>
  <si>
    <t>Pecorine Makoto H.Miyako Anna Karyl</t>
  </si>
  <si>
    <t>Jun Kaori Makoto Tomo Christina</t>
  </si>
  <si>
    <t>Nozomi Rei Yukari Shiori Suzuna</t>
  </si>
  <si>
    <t>Nozomi S.Karyl Kyouka Yui Maho</t>
  </si>
  <si>
    <t>Nozomi Yukari Nanaka Karyl S.Karyl</t>
  </si>
  <si>
    <t>Makoto Rei Christina S.Kokkoro Mimi</t>
  </si>
  <si>
    <t>Nozomi Makoto Christina Yukari Shiori</t>
  </si>
  <si>
    <t>Miyako Kaori Rei Suzuna Maho</t>
  </si>
  <si>
    <t>Nozomi Makoto Christina Mitsuki NY.Yui</t>
  </si>
  <si>
    <t>Makoto Tomo Christina Hiyori S.Kokkoro</t>
  </si>
  <si>
    <t>Lap 4 completed</t>
  </si>
  <si>
    <t>Kaori Makoto Christina Tamaki Shiori</t>
  </si>
  <si>
    <t>Kaori Makoto S.Tamaki Rei Christina</t>
  </si>
  <si>
    <t>Kaori Makoto Christina S.Tamaki NY.Hiyori</t>
  </si>
  <si>
    <t>Makoto Eriko Christina Rei Suzuna</t>
  </si>
  <si>
    <t>Kaori Makoto Hiyori S.Tamaki Christina</t>
  </si>
  <si>
    <t>Makoto Hiyori Djeeta Christina Shiori</t>
  </si>
  <si>
    <t>Kaori Makoto Rei Djeeta Arisa</t>
  </si>
  <si>
    <t>lol I got a bunch of overkill :)))</t>
  </si>
  <si>
    <t>Illya Arisa Makoto Shizuru Jun</t>
  </si>
  <si>
    <t>Makoto Djeeta Christina Yukari Saren</t>
  </si>
  <si>
    <t>Djeeta Christina Makoto Saren Yukari</t>
  </si>
  <si>
    <t>Shiori Suzuna Rei Yukari Makoto</t>
  </si>
  <si>
    <t>Christina Kaori Makoto Rei Jun</t>
  </si>
  <si>
    <t>Arisa Hiyori Makoto Shinobu Kuuka</t>
  </si>
  <si>
    <t>Rei Kaori Christina Kokkoro Makoto</t>
  </si>
  <si>
    <t>Kaori Christina Hiyori Makoto Rei</t>
  </si>
  <si>
    <t>STamaki Makoto Tamaki Christina Kokkoro</t>
  </si>
  <si>
    <t>Tomo Arisa Christina Makoto Mitsuki</t>
  </si>
  <si>
    <t>Kaori Makoto Tomo Christina Kokkoro</t>
  </si>
  <si>
    <t>Kaori Hiyori Christina Makoto Kokkoro</t>
  </si>
  <si>
    <t>Christina Djeeta Eriko Makoto Mitsuki</t>
  </si>
  <si>
    <t>Illya Misato Nanaka SKaryl Kyouka</t>
  </si>
  <si>
    <t>Messed up TL but didn't want to risk Illya RNG by reset</t>
  </si>
  <si>
    <t>Akari NY.Yui Karyl S.Karyl Kyouka</t>
  </si>
  <si>
    <t>Nozomi Illya NY.Yui Karyl S.Karyl</t>
  </si>
  <si>
    <t>Jun Kaori Makoto Christina Yukari</t>
  </si>
  <si>
    <t>Miyako Rei Mimi Arisa Yui</t>
  </si>
  <si>
    <t>Kaori Makoto Djeeta Rei Arisa</t>
  </si>
  <si>
    <t>Illya Nanaka S.Karyl Kyouka Yui</t>
  </si>
  <si>
    <t>Miyako Kaori S.Tamaki Christina S.Kokkoro</t>
  </si>
  <si>
    <t>Nozomi Tamaki Ayane Kokkoro Suzuna</t>
  </si>
  <si>
    <t>Kuuka Akari Nanaka Karyl S.Karyl</t>
  </si>
  <si>
    <t>Kuuka Akino Makoto Rei Saren</t>
  </si>
  <si>
    <t>Akino Eriko Rei S.Tamaki Kokkoro</t>
  </si>
  <si>
    <t>Lap 5 completed</t>
  </si>
  <si>
    <t>Nozomi Makoto Christina Saren Suzuna</t>
  </si>
  <si>
    <t>Jun Kaori Makoto Christina S.Karyl</t>
  </si>
  <si>
    <t>Nozomi Makoto Christina Kokkoro Yukari</t>
  </si>
  <si>
    <t>Shizuru Karyl S.Karyl Kyouka NY.Yui</t>
  </si>
  <si>
    <t>Jun Kaori Makoto NY.Hiyori Kokkoro</t>
  </si>
  <si>
    <t>Jun Tamaki NY.Hiyori Christina Suzuna</t>
  </si>
  <si>
    <t>Makoto Eriko H.Shinobu Mitsuki Shiori</t>
  </si>
  <si>
    <t>Yukari Illya Karyl S.Karyl Kyoka</t>
  </si>
  <si>
    <t>Pecorine Hiyori H.Miyako Anna Karyl</t>
  </si>
  <si>
    <t>Makoto Djeeta Christina Yukari Shiori</t>
  </si>
  <si>
    <t>Jun Kaori Makoto Christina Tomo</t>
  </si>
  <si>
    <t>Makoto Akino Christina Yukari Suzuna</t>
  </si>
  <si>
    <t>Jun Kaori Makoto Saren Christina</t>
  </si>
  <si>
    <t>Shizuru Yukari Illya Akari S.Karyl</t>
  </si>
  <si>
    <t>Akari Misato Karyl S.Karyl Kyouka</t>
  </si>
  <si>
    <t>Jun Kaori Makoto Christina Saren</t>
  </si>
  <si>
    <t>Kaori Makoto Tomo Hiyori Christina</t>
  </si>
  <si>
    <t>Kaori Makoto Rei Christina S.Kokkoro</t>
  </si>
  <si>
    <t>Jun Monika X.Chika S.Karyl Kyouka</t>
  </si>
  <si>
    <t>Yukari Illya Akari Karyl Kyoka</t>
  </si>
  <si>
    <t>Nozomi Eriko Makoto Mifuyu Arisa</t>
  </si>
  <si>
    <t>Makoto Rei Tamaki Hiyori S.Kokkoro</t>
  </si>
  <si>
    <t>Jun Makoto Tamaki S.Tamaki Mimi</t>
  </si>
  <si>
    <t>Nozomi Makoto Christina Yukari Suzuna</t>
  </si>
  <si>
    <t>Miyako Kaori Rei Shiori Maho</t>
  </si>
  <si>
    <t>Makoto Tamaki Djeeta S.Pecorine Arisa</t>
  </si>
  <si>
    <t>Christina Makoto Saren Kokkoro Jun</t>
  </si>
  <si>
    <t>SKaryl Illya Kyouka Misato NYYui</t>
  </si>
  <si>
    <t>Kyouka SKaryl Nanaka Akari NYYui</t>
  </si>
  <si>
    <t>Illya SKaryl Kyouka Nanaka Misato</t>
  </si>
  <si>
    <t>Mistimed Kyouka UB at 0:48 lost a signifcant DPS</t>
  </si>
  <si>
    <t>Kaori Christina SKaryl Makoto Jun</t>
  </si>
  <si>
    <t>Illya Kyouka Anna Akari Misato</t>
  </si>
  <si>
    <t>Lap 6 Completed</t>
  </si>
  <si>
    <t>Kaori Arisa STamaki Christina Makoto</t>
  </si>
  <si>
    <t>Kaori Christina Djeeta Rei Makoto</t>
  </si>
  <si>
    <t>Christina Tomo Makoto Djeeta SKokkoro</t>
  </si>
  <si>
    <t>Hiyori Christina Shiori Suzuna Makoto</t>
  </si>
  <si>
    <t>Kaori Christina Rei Tamaki Makoto</t>
  </si>
  <si>
    <t>Christina Suzuna Shiori Makoto Mitsuki</t>
  </si>
  <si>
    <t>Kaori Tomo Christina Rei Makoto</t>
  </si>
  <si>
    <t>Christina Makoto Kokkoro Nozomi Yukari</t>
  </si>
  <si>
    <t>Christina Arisa Makoto Mitsuki Nozomi</t>
  </si>
  <si>
    <t>Kyouka SKaryl Akari NYYui</t>
  </si>
  <si>
    <t>Rei Christina Arisa Makoto Yukari</t>
  </si>
  <si>
    <t>Christina Hiyori Makoto Djeeta Yukari</t>
  </si>
  <si>
    <t>Nozomi NY.Hiyori Christina Mitsuki Arisa</t>
  </si>
  <si>
    <t>Kaori Makoto Rei Hiyori Christina</t>
  </si>
  <si>
    <t>Makoto Tamaki S.Tamaki Christina Kokkoro</t>
  </si>
  <si>
    <t>Kaori Christina Eriko Rei Makoto</t>
  </si>
  <si>
    <t>Rei Tamaki Suzuna Shiori SKokkoro</t>
  </si>
  <si>
    <t>Illya Makoto Shizuru Misato Jun</t>
  </si>
  <si>
    <t>SKaryl Kyouka Akari Maho Nozomi</t>
  </si>
  <si>
    <t>Illya Kyouka SKaryl Nanaka Akari</t>
  </si>
  <si>
    <t>&gt;_&lt; 🧛🧛🧛</t>
  </si>
  <si>
    <t>Nozomi NY.Yui Hatsune S.Karyl Kyouka</t>
  </si>
  <si>
    <t>Akino Mimi S.Kokkoro Arisa Yui</t>
  </si>
  <si>
    <t>Makoto Rei Christina S.Kokkoro Shiori</t>
  </si>
  <si>
    <t>Kaori Makoto Christina S.Kokkoro Mitsuki</t>
  </si>
  <si>
    <t>Miyako Kaori Makoto S.Pecorine Shiori</t>
  </si>
  <si>
    <t>Yukari Akari Karyl S.Karyl Kyoka</t>
  </si>
  <si>
    <t>Jun Shizuru Akino Kokkoro S.Karyl</t>
  </si>
  <si>
    <t>Pecorine Rei Anna H.Miyako Karyl</t>
  </si>
  <si>
    <t>Nozomi Makoto Eriko Rei Shiori</t>
  </si>
  <si>
    <t>Kaori Makoto Akino Christina S.Kokkoro</t>
  </si>
  <si>
    <t>Lap 7 completed</t>
  </si>
  <si>
    <t>Nozomi Illya Yukari Karyl S.Karyl</t>
  </si>
  <si>
    <t>Jun Makoto Tamaki Christina H.Shinobu</t>
  </si>
  <si>
    <t>Akino Illya Akari S.Karyl Kyouka</t>
  </si>
  <si>
    <t>well done Yukiito 😄</t>
  </si>
  <si>
    <t>no crit, not a fucking single crit :(</t>
  </si>
  <si>
    <t>Miyako Nozomi Akino Tomo NY.Yui</t>
  </si>
  <si>
    <t>Kaori Makoto Christina Hiyori Suzuna</t>
  </si>
  <si>
    <t>Jun Makoto Tomo Tamaki Rei</t>
  </si>
  <si>
    <t>Makoto Hiyori Christina Saren Yukari</t>
  </si>
  <si>
    <t>Akari Yukari Nanaka S.Karyl Kyouka</t>
  </si>
  <si>
    <t>Pecorine Kaori Makoto Mitsuki H.Shinobu</t>
  </si>
  <si>
    <t>Nozomi Yui Maho S.Karyl Kyouka</t>
  </si>
  <si>
    <t>Makoto Djeeta Christina Kokkoro Arisa</t>
  </si>
  <si>
    <t>Miyako Akari Nanaka S.Karyl Kyouka</t>
  </si>
  <si>
    <t>Kaori Makoto Kokkoro Arisa Shiori</t>
  </si>
  <si>
    <t>Yukari Akari Misato S.Karyl Kyouka</t>
  </si>
  <si>
    <t>Nozomi Makoto Eriko Tamaki S.Tamaki</t>
  </si>
  <si>
    <t>Akino Nanaka Karyl S.Karyl Kyouka</t>
  </si>
  <si>
    <t>Jun Kaori Makoto Christina Kokkoro</t>
  </si>
  <si>
    <t>Kaori Makoto Rei Christina Shiori</t>
  </si>
  <si>
    <t>Jun Makoto Tamaki Christina Suzuna</t>
  </si>
  <si>
    <t>Akari Nanaka S.Karyl Kyouka NY.Yui</t>
  </si>
  <si>
    <t>Jun Kaori Makoto Hiyori Christina</t>
  </si>
  <si>
    <t>Somehow did not have Illya UB by 0:48 lost 100k dps</t>
  </si>
  <si>
    <t>Illya Kyouka SKaryl Nanaka Misato</t>
  </si>
  <si>
    <t>Kaori Christina Makoto Rei SKokkoro</t>
  </si>
  <si>
    <t>Eriko Shiori Rei Makoto Nozomi</t>
  </si>
  <si>
    <t>Karyl Kyouka SKaryl Jun NYYui</t>
  </si>
  <si>
    <t>Lap 8 Completed</t>
  </si>
  <si>
    <t>Christina Tamaki Makoto Suzuna Mitsuki</t>
  </si>
  <si>
    <t>Christina Shiori Makoto Tamaki Yukari</t>
  </si>
  <si>
    <t>Kaori Suzuna Rei Akino Maho</t>
  </si>
  <si>
    <t>Shiori Hiyori Christina Suzuna Makoto</t>
  </si>
  <si>
    <t>Makoto Tomo Christina Yukari Saren</t>
  </si>
  <si>
    <t>Nozomi Makoto S.Tamaki Christina Saren</t>
  </si>
  <si>
    <t>Kaori Hiyori Eriko Rei Christina</t>
  </si>
  <si>
    <t>Akari Kokkoro S.Karyl Kyouka Maho</t>
  </si>
  <si>
    <t>Makoto S.Tamaki Christina Saren H.Shinobu</t>
  </si>
  <si>
    <t>Kaori Makoto Eriko Kokkoro Mitsuki</t>
  </si>
  <si>
    <t>Makoto Hiyori NY.Hiyori Christina Yui</t>
  </si>
  <si>
    <t>Illya Karyl S.Karyl Maho NY.Yui</t>
  </si>
  <si>
    <t>Kaori Makoto S.Pecorine Christina Shiori</t>
  </si>
  <si>
    <t>Makoto Akino Eriko Christina S.Kokkoro</t>
  </si>
  <si>
    <t>Makoto S.Tamaki Rei Christina Kokkoro</t>
  </si>
  <si>
    <t>Nozomi Akari Yori S.Karyl Kyouka</t>
  </si>
  <si>
    <t>Member</t>
  </si>
  <si>
    <t>2021 &gt;&gt;</t>
  </si>
  <si>
    <t>Power (Sep)</t>
  </si>
  <si>
    <t>Power (Oct)</t>
  </si>
  <si>
    <t>Power (Nov)</t>
  </si>
  <si>
    <t>Power (Dec)</t>
  </si>
  <si>
    <t>Pecorine Yuuki</t>
  </si>
  <si>
    <t>Nozomi, Shizuru, Monica, Misato, S.Karyl</t>
  </si>
  <si>
    <t>Arisa, Makoto, Tsumugi, Illya, Maho</t>
  </si>
  <si>
    <t>Kaori, Makoto, Monica, Mitsuki, S.Kokkoro</t>
  </si>
  <si>
    <t>Kaori, Shiori, Makoto, Mitsuki, Kokkoro</t>
  </si>
  <si>
    <t>Kaori, Makoto Mitsuki Monica S.Kokkoro</t>
  </si>
  <si>
    <t>Kaori Hiyori Suzuna Eriko Makoto</t>
  </si>
  <si>
    <t>Kaori Suzuna Makoto Kokkoro Mitsuki</t>
  </si>
  <si>
    <t>Wild Gryphon</t>
  </si>
  <si>
    <t>Kaori Djeeta Makoto Monica Kokkoro</t>
  </si>
  <si>
    <t>Shiori Eriko Djeeta Makoto S.Kokkoro</t>
  </si>
  <si>
    <t>Kaori Shiori Makoto Kokkoro Mitsuki</t>
  </si>
  <si>
    <t>Kaori Shiori Arisa Saren Jun</t>
  </si>
  <si>
    <t>Djeeta Mimi Makoto Akino Jun</t>
  </si>
  <si>
    <t>Kaori S.Karyl Saren Maho S.Kokkoro</t>
  </si>
  <si>
    <t>S.Karyl Saren Illya Chika S.Kokkoro</t>
  </si>
  <si>
    <t>Kaori Rei Hatsune Karyl Monica</t>
  </si>
  <si>
    <t>Illya S.Karyl Kyouka Akari Nozomi</t>
  </si>
  <si>
    <t>Mondo</t>
  </si>
  <si>
    <t>Wraithlord</t>
  </si>
  <si>
    <t>S.Karyl Illya Karyl Akari Saren</t>
  </si>
  <si>
    <t>Arisa Mimi Makoto Tamaki S.Kokkoro</t>
  </si>
  <si>
    <t>Pedro</t>
  </si>
  <si>
    <t>Illya S.Karyl Karyl Akari Saren</t>
  </si>
  <si>
    <t>Kyouka S.Karyl Karyl Akari Saren</t>
  </si>
  <si>
    <t>Shiori Djeeta Tamaki Mitsuki Kuuka</t>
  </si>
  <si>
    <t>Kaori Makoto Rei Kokkoro Yukari</t>
  </si>
  <si>
    <t>Makoto S.Karyl Akino S.Suzume Jun</t>
  </si>
  <si>
    <t>S.Karyl Kyouka Kaori Akari Misato</t>
  </si>
  <si>
    <t>S.Karyl Monica Maho Miyako Nozomi</t>
  </si>
  <si>
    <t>S.Karyl Hatsune Yui Pecorine Lima</t>
  </si>
  <si>
    <t>Djeeta Saren Yui Miyako Nozomi</t>
  </si>
  <si>
    <t>Vofforila</t>
  </si>
  <si>
    <t>Illya S.Karyl Akari Rei S.Pecorine</t>
  </si>
  <si>
    <t>Ali</t>
  </si>
  <si>
    <t>Illya S.Karyl Hatsune Saren Kokkoro</t>
  </si>
  <si>
    <t>Akino Misato Jun Maho Nozomi</t>
  </si>
  <si>
    <t>Jun Chika Shiori Kokkoro Shizuru</t>
  </si>
  <si>
    <t>Attempts + Carry Over</t>
  </si>
  <si>
    <t>Jun Rino Kaori Makoto Djeeta</t>
  </si>
  <si>
    <t>Akaba</t>
  </si>
  <si>
    <t>Yukari Akari Illya S.Karyl Karyl</t>
  </si>
  <si>
    <t>Hatsune Akari Illya S.Karyl Karyl</t>
  </si>
  <si>
    <t>Kaori Maho Makoto Suzuna Djeeta</t>
  </si>
  <si>
    <t>Asta</t>
  </si>
  <si>
    <t>Kaori Tamaki Eriko Mitsuki Shiori</t>
  </si>
  <si>
    <t>Kyouka S.Karyl Akari Illya Maho</t>
  </si>
  <si>
    <t>Jun Saren Kaori Makoto Suzuna</t>
  </si>
  <si>
    <t>S.Pecorine Hatsune Yui Kokkoro Rin</t>
  </si>
  <si>
    <t>Kaori Hiyori Makoto Kokkoro Shizuru</t>
  </si>
  <si>
    <t>Suzuna Makoto Saren Yukari Nozomi</t>
  </si>
  <si>
    <t>Kaori Makoto Suzuna Saren Yukari</t>
  </si>
  <si>
    <t>Hiyori Tamaki Makoto Nozomi S.Kokkoro</t>
  </si>
  <si>
    <t>Eriko Hiyori Makoto Akino Nozomi</t>
  </si>
  <si>
    <t>Kaori Makoto Mitsuki S.Kokkoro Maho</t>
  </si>
  <si>
    <t>Shiori Makoto Kokkoro Shinobu Shizuru</t>
  </si>
  <si>
    <t>Kaori Makoto Tamaki Miyako Yukari</t>
  </si>
  <si>
    <t>Medusa</t>
  </si>
  <si>
    <t>Miyako Kaori Makoto Yukari Tamaki</t>
  </si>
  <si>
    <t>Nozomi Illya Kyouka S.Karyl Kokkoro</t>
  </si>
  <si>
    <t>Jun Makoto Kaori Arisa Yukari</t>
  </si>
  <si>
    <t>Jun Saren Illya S.Karyl Kyouka</t>
  </si>
  <si>
    <t>Miyako Kaori Makoto Tamaki S.Kokkoro</t>
  </si>
  <si>
    <t>Jun Saren Makoto Kaori Shiori</t>
  </si>
  <si>
    <t>Makoto Kaori Shinobu Mitsuki Yukari</t>
  </si>
  <si>
    <t>Kaori Tamaki Suzuna Mimi Karyl</t>
  </si>
  <si>
    <t>Kaori Makoto S.Pecorine Mimi Kokkoro</t>
  </si>
  <si>
    <t>Kaori Makoto Tamaki Mitsuki Shiori</t>
  </si>
  <si>
    <t>Kaori Yukari Illya Akari S.Karyl</t>
  </si>
  <si>
    <t>Kaori Makoto Tamaki S.Kokkoro Suzuna</t>
  </si>
  <si>
    <t>Nozomi Mimi Arisa Makoto Hiyori</t>
  </si>
  <si>
    <t>Jun Mitsuki Kokkoro Tamaki Kaori</t>
  </si>
  <si>
    <t>Nozomi Kokkoro Makoto Suzuna Shiori</t>
  </si>
  <si>
    <t>Nozomi Maho Karyl S.Karyl Kyouka</t>
  </si>
  <si>
    <t>Makoto Kaori Arisa Monika Chika</t>
  </si>
  <si>
    <t>Makoto Tamaki Mitsuki Hiyori Akino</t>
  </si>
  <si>
    <t>Kaori S.Pecorine S.Karyl Yukari S.Kokkoro</t>
  </si>
  <si>
    <t>Jun Saren Makoto Kaori Suzuna</t>
  </si>
  <si>
    <t>Djeeta Makoto S.Karyl Mitsuki Tamaki</t>
  </si>
  <si>
    <t>Jun Makoto Kaori Suzuna Kokkoro</t>
  </si>
  <si>
    <t>Nozomi Shiori Suzuna Mitsuki S.Suzume</t>
  </si>
  <si>
    <t>Jun Makoto Kaori Monika Shiori</t>
  </si>
  <si>
    <t>Akino Saren Nozomi Yukari Kuuka</t>
  </si>
  <si>
    <t>Nozomi Maho Kaori Kokkoro S.Kokkoro</t>
  </si>
  <si>
    <t>Kuuka Makoto Yukari Hatsune Monika</t>
  </si>
  <si>
    <t>Kaori Saren Ayane Rei S.Karyl</t>
  </si>
  <si>
    <t>Makoto Kaori Mitsuki Hiyori Kokkoro</t>
  </si>
  <si>
    <t>Makoto Kaori Mitsuki Shiori Kokkoro</t>
  </si>
  <si>
    <t>Makoto Kaori Mitsuki Suzuna S.Kokkoro</t>
  </si>
  <si>
    <t>Makoto Kaori Hiyori Tamaki S.Kokkoro</t>
  </si>
  <si>
    <t>Ninon Kokkoro Yui Karyl Pecorine</t>
  </si>
  <si>
    <t>Mimi Akino Saren Hatsune S.Kokkoro</t>
  </si>
  <si>
    <t>Djeeta Makoto S.Karyl Jun Chika</t>
  </si>
  <si>
    <t>Makoto S.Karyl Hatsune Nozomi Rin</t>
  </si>
  <si>
    <t>Kaori Shiori Makoto Monica S.Kokkoro</t>
  </si>
  <si>
    <t>Makoto Tamaki Shizuru Shinobu Suzuna</t>
  </si>
  <si>
    <t>Djeeta Makoto Tamaki Mitsuki Yukari</t>
  </si>
  <si>
    <t>Kaori Shiori Makoto Kokkoro Maho</t>
  </si>
  <si>
    <t>Kaori Shiori Tamaki Makoto Jun</t>
  </si>
  <si>
    <t>Arisa Djeeta Mitsuki Monica Nozomi</t>
  </si>
  <si>
    <t>Arisa S.Pecorine Monica Tsumugi Maho</t>
  </si>
  <si>
    <t>Kaori Hiyori Makoto Kokkoro Mitsuki</t>
  </si>
  <si>
    <t>Illya Kyouka S.Karyl Misato Akari</t>
  </si>
  <si>
    <t>Jun Makoto S.Karyl S.Suzume Akino</t>
  </si>
  <si>
    <t>Jun Makoto Suzuna Djeeta Kaori</t>
  </si>
  <si>
    <t>Illya S.Karyl Karyl Akari Yukari</t>
  </si>
  <si>
    <t>Illya S.Karyl Kokkoro Yukari Akari</t>
  </si>
  <si>
    <t>Makoto Kaori Suzuna Shinobu Yui</t>
  </si>
  <si>
    <t>Rima Nozomi Kyouka S.Karyl Maho</t>
  </si>
  <si>
    <t>Miyako Pecorine S.Karyl Makoto Yui</t>
  </si>
  <si>
    <t>Kuuka Yukari Kaori Hatsune Chika</t>
  </si>
  <si>
    <t>Illya Akari Yukari S.Karyl Kyouka</t>
  </si>
  <si>
    <t>Shiori Kokkoro Chika Shizuru Jun</t>
  </si>
  <si>
    <t>Kaori Suzuna Makoto Yui Kokkoro</t>
  </si>
  <si>
    <t>Akino Makoto Rino Maho Yukari</t>
  </si>
  <si>
    <t>Illya S.Karyl Kyouka Akari Yukari</t>
  </si>
  <si>
    <t>Kaori Arisa Makoto Yukari Jun</t>
  </si>
  <si>
    <t>Illya S.Karyl Kyouka Saren Nozomi</t>
  </si>
  <si>
    <t>Makoto Tamaki Suzuna Jun Shizuru</t>
  </si>
  <si>
    <t>Kaori Makoto Shiori Saren Miyako</t>
  </si>
  <si>
    <t>Nozomi Makoto S.Kokkoro Hiyori Mitsuki</t>
  </si>
  <si>
    <t>Nozomi Makoto Suzuna Yukari Mitsuki</t>
  </si>
  <si>
    <t>Nozomi Kyouka S.Karyl Illya Kokkoro</t>
  </si>
  <si>
    <t>Kuuka Makoto Kaori Saren Maho</t>
  </si>
  <si>
    <t>Miyako Makoto Kaori Yukari S.Kokkoro</t>
  </si>
  <si>
    <t>Kuuka Makoto Eriko Karyl Tamaki</t>
  </si>
  <si>
    <t>Makoto Kaori Arisa S.Kokkoro Yukari</t>
  </si>
  <si>
    <t>Nozomi Makoto Mimi Suzuna Shiori</t>
  </si>
  <si>
    <t>Jun Makoto Kaori Tamaki Kokkoro</t>
  </si>
  <si>
    <t>Miyako Makoto Mitsuki Hiyori Suzuna</t>
  </si>
  <si>
    <t>Nozomi Makoto Saren Shiori Mitsuki</t>
  </si>
  <si>
    <t>Illya S.Karyl Karyl Maho Misato</t>
  </si>
  <si>
    <t>Jun Makoto Djeeta Kaori Kokkoro</t>
  </si>
  <si>
    <t>Nozomi Makoto Mimi Tamaki Mitsuki</t>
  </si>
  <si>
    <t>Miyako Maho Illya S.Karyl Hatsune</t>
  </si>
  <si>
    <t>Makoto Kaori Arisa S.Kokkoro Shiori</t>
  </si>
  <si>
    <t>Miyako Illya Akari S.Karyl Kyouka</t>
  </si>
  <si>
    <t>Kaori Makoto S.Pecorine Mimi Yui</t>
  </si>
  <si>
    <t>Kaori Makoto Tamaki Mitsuki S.Suzume</t>
  </si>
  <si>
    <t>Yukari Illya Saren Akari S.Karyl</t>
  </si>
  <si>
    <t>Makoto Eriko Arisa S.Kokkoro Yukari</t>
  </si>
  <si>
    <t>Makoto Djeeta Mitsuki S.Kokkoro Tamaki</t>
  </si>
  <si>
    <t>Illya S.Karyl Rei Akari Yukari</t>
  </si>
  <si>
    <t>Jun Akari S.Karyl Karyl Hatsune</t>
  </si>
  <si>
    <t>Miyako Makoto Kaori Shiori Kokkoro</t>
  </si>
  <si>
    <t>Tamaki Makoto Mitsuki Saren Akino</t>
  </si>
  <si>
    <t>Kaori Shiori Makoto Monica Jun</t>
  </si>
  <si>
    <t>Kaori Suzuna Makoto Saren Jun</t>
  </si>
  <si>
    <t>Kaori Hiyori Shiori Makoto Jun</t>
  </si>
  <si>
    <t>Rei Saren Akino Miyako Yukari</t>
  </si>
  <si>
    <t>Hiyori Makoto Tamaki S.Kokkoro Miyako</t>
  </si>
  <si>
    <t>Suzuna Djeeta Tamaki Makoto S.Kokkoro</t>
  </si>
  <si>
    <t>S.Karyl Kaori Saren S.Kokkoro Kuuka</t>
  </si>
  <si>
    <t>Makoto S.Karyl Maho Nozomi Yukari</t>
  </si>
  <si>
    <t>S.Karyl Hatsune Monica Ayane Pecorine</t>
  </si>
  <si>
    <t>Kaori Hiyori Makoto Kokkoro Jun</t>
  </si>
  <si>
    <t>Kaori Suzuna Makoto Yukari S.Kokkoro</t>
  </si>
  <si>
    <t>Makoto Kaori Mitsuki Shiori S.Kokkoro</t>
  </si>
  <si>
    <t>Nozomi S.Karyl Yui Makoto Monika</t>
  </si>
  <si>
    <t>Illya Tsumugi Shizuru Misato Maho</t>
  </si>
  <si>
    <t>Kaori Shiori Makoto Nozomi S.Kokkoro</t>
  </si>
  <si>
    <t>S.Karyl Kyouka Hatsune Akari Miyako</t>
  </si>
  <si>
    <t>Kaori Makoto Saren Shiori Jun</t>
  </si>
  <si>
    <t>Makoto Kaori Kokkoro Mitsuki S.Kokkoro</t>
  </si>
  <si>
    <t>Suzuna Tamaki Makoto Shiori Nozomi</t>
  </si>
  <si>
    <t>Kokkoro Akari Karyl S.Karyl Kyouka</t>
  </si>
  <si>
    <t>Makoto Tamaki S.Kokkoro Suzuna Arisa</t>
  </si>
  <si>
    <t>Kaori Makoto Mitsuki Yukari Shiori</t>
  </si>
  <si>
    <t>Kaori Shiori Makoto Miyako S.Suzume</t>
  </si>
  <si>
    <t>Kyouka S.Karyl Kaori Akari Jun</t>
  </si>
  <si>
    <t>Djeeta Makoto Mitsuki Yukari Yui</t>
  </si>
  <si>
    <t>Illya S.Karyl Karyl Akari Shiori</t>
  </si>
  <si>
    <t>Kaori Makoto Saren Miyako S.Kokkoro</t>
  </si>
  <si>
    <t>Illya Kyouka S.Karyl Maho Nozomi</t>
  </si>
  <si>
    <t>Suzuna Eriko Makoto Kokkoro Nozomi</t>
  </si>
  <si>
    <t>Kyouka S.Karyl Maho Lima Nozomi</t>
  </si>
  <si>
    <t>S.Karyl Kaori Hatsune Yui Miyako</t>
  </si>
  <si>
    <t>Pecorine Kuuka Akari S.Karyl Misato</t>
  </si>
  <si>
    <t>Makoto Kaori Mitsuki Yukari Suzuna</t>
  </si>
  <si>
    <t>Jun Makoto Kaori Suzuna Djeeta</t>
  </si>
  <si>
    <t>Jun Makoto Akino S.Karyl S.Suzume</t>
  </si>
  <si>
    <t>Miyako Nozomi Saren Djeeta Monika</t>
  </si>
  <si>
    <t>Makoto Kaori Shizuru Mitsuki Yui</t>
  </si>
  <si>
    <t>Makoto Mitsuki Djeeta Yukari Yui</t>
  </si>
  <si>
    <t>Makoto Kaori Rei Tamaki Maho</t>
  </si>
  <si>
    <t>Kuuka Makoto Hiyori Akino Kokkoro</t>
  </si>
  <si>
    <t>Nozomi Makoto Shinobu Shiori Kokkoro</t>
  </si>
  <si>
    <t>Hiyori Shiori Makoto Mitsuki Nozomi</t>
  </si>
  <si>
    <t>Kaori Suzuna Makoto Kokkoro Yukari</t>
  </si>
  <si>
    <t>Nozomi Makoto Hiyori Monika Yui</t>
  </si>
  <si>
    <t>Jun Saren Makoto Kaori Arisa</t>
  </si>
  <si>
    <t>Jun Makoto Shiori Tamaki Yukari</t>
  </si>
  <si>
    <t>Akari Yukari Illya S.Karyl Kyouka</t>
  </si>
  <si>
    <t>Nozomi Illya Kyouka S.Karyl Maho</t>
  </si>
  <si>
    <t>Nozomi Makoto Mitsuki Djeeta Suzuna</t>
  </si>
  <si>
    <t>Akari Yukari Illya S.Karyl Karyl</t>
  </si>
  <si>
    <t>Illya S.Karyl Yukari Misato Kyouka</t>
  </si>
  <si>
    <t>Miyako Makoto Kaori Kokkoro Yui</t>
  </si>
  <si>
    <t>Miyako Makoto Kaori Hiyori Suzuna</t>
  </si>
  <si>
    <t>Nozomi Makoto Suzuna Shiori Kokkoro</t>
  </si>
  <si>
    <t>Jun Mitsuki Rei Tamaki Kaori</t>
  </si>
  <si>
    <t>Nozomi Makoto Hiyori S.Kokkoro Tamaki</t>
  </si>
  <si>
    <t>Kuuka Makoto Kaori Shiori Yukari</t>
  </si>
  <si>
    <t>Jun Kaori Makoto S.Pecorine Mimi</t>
  </si>
  <si>
    <t>Nozomi Makoto Tamaki Mitsuki Shiori</t>
  </si>
  <si>
    <t>Nozomi Yukari Kokkoro Hatsune Maho</t>
  </si>
  <si>
    <t>Illya Akari Hatsune S.Karyl Maho</t>
  </si>
  <si>
    <t>Makoto Kaori Mitsuki Shiori Yukari</t>
  </si>
  <si>
    <t>Nozomi Makoto Mitsuki Mimi Tamaki</t>
  </si>
  <si>
    <t>Makoto Kaori Mitsuki Yukari Rino</t>
  </si>
  <si>
    <t>Akari Yukari Illya S.Karyl Maho</t>
  </si>
  <si>
    <t>Makoto Saren Hiyori Tamaki Rei</t>
  </si>
  <si>
    <t>Makoto Mitsuki Kaori Akino Shiori</t>
  </si>
  <si>
    <t>Miyako Akino Yukari Rei Monika</t>
  </si>
  <si>
    <t>Jun Saren Makoto Kaori Monika</t>
  </si>
  <si>
    <t>Makoto S!Karyl Monica Nozomi Misato</t>
  </si>
  <si>
    <t>Kaori Makoto Shiori Mitsuki Yukari</t>
  </si>
  <si>
    <t>Kaori Makoto Suzuna Mitsuki Yukari</t>
  </si>
  <si>
    <t>Ayane Makoto Tamaki Saren Pecorine</t>
  </si>
  <si>
    <t>Illya S!Karyl Kyouka Akari Maho</t>
  </si>
  <si>
    <t>Suzuna Eriko Shiori Makoto S!Kokkoro</t>
  </si>
  <si>
    <t>S!Pecorine Tsumugi Yui Shizuru Maho</t>
  </si>
  <si>
    <t>Kaori Shiori Makoto Mitsuki Yukari</t>
  </si>
  <si>
    <t>Kaori Suzuna Tamaki Mimi S!Kokkoro</t>
  </si>
  <si>
    <t>Kaori Makoto S.Kokkoro Arisa Saren</t>
  </si>
  <si>
    <t>Makoto Kaori S.Kokkoro Shiori Saren</t>
  </si>
  <si>
    <t>Nozomi Illya S.Karyl Kyouka Maho</t>
  </si>
  <si>
    <t>Illya Kokkoro S.Karyl Akari Maho</t>
  </si>
  <si>
    <t>Miyako Makoto Kaori Saren S.Kokkoro</t>
  </si>
  <si>
    <t>Jun Akari S.Karyl Kyouka Misato</t>
  </si>
  <si>
    <t>Miyako Nozomi Illya Hatsune Maho</t>
  </si>
  <si>
    <t>Makoto Kaori S.Kokkoro Suzuna Saren</t>
  </si>
  <si>
    <t>Jun Makoto Kaori S.Kokkoro Suzuna</t>
  </si>
  <si>
    <t>Yukari Akari S.Karyl Karyl Kyouka</t>
  </si>
  <si>
    <t>Jun Makoto Kaori Yukari Arisa</t>
  </si>
  <si>
    <t>Jun Makoto Saren Shiori S.Kokkoro</t>
  </si>
  <si>
    <t>Nozomi Akino Saren Kyouka S.Karyl</t>
  </si>
  <si>
    <t>Nozomi Makoto Mitsuki Djeeta Hiyori</t>
  </si>
  <si>
    <t>Kaori Rei Yukari S.Karyl Maho</t>
  </si>
  <si>
    <t>Nozomi Kuuka Kaori Hatsune Rino</t>
  </si>
  <si>
    <t>Makoto Akino Monika RIno Misato</t>
  </si>
  <si>
    <t>Makoto Kaori Saren Arisa Maho</t>
  </si>
  <si>
    <t>Jun Pecorine S.Pecorine Kokkoro Chika</t>
  </si>
  <si>
    <t>Djeeta Tamaki Yukari Shiori Mitsuki</t>
  </si>
  <si>
    <t>Makoto Akino Hiyori Rei Kokkoro</t>
  </si>
  <si>
    <t>Nozomi Makoto Djeeta Suzuna Mitsuki</t>
  </si>
  <si>
    <t>Jun Saren Makoto Kaori Karyl</t>
  </si>
  <si>
    <t>Jun Kokkoro Shizuru Shiori Chika</t>
  </si>
  <si>
    <t>Makoto Akino Yukari Rino Maho</t>
  </si>
  <si>
    <t>Nozomi Rei S.Kokkoro Hatsune Karyl</t>
  </si>
  <si>
    <t>Makoto Kaori Mitsuki Kokkoro S.Kokkoro</t>
  </si>
  <si>
    <t>Makoto Kaori Mitsuki S.Kokkoro Suzuna</t>
  </si>
  <si>
    <t>Jun Makoto Tamaki Kokkoro Suzuna</t>
  </si>
  <si>
    <t>Miyako Kaori Makoto Mistuki Shiori</t>
  </si>
  <si>
    <t>Makoto Kaori Mitsuki Shiori Hiyori</t>
  </si>
  <si>
    <t>Yukari Misato S.Karyl Karyl Kyouka</t>
  </si>
  <si>
    <t>S.Karyl Akari Yukari Maho</t>
  </si>
  <si>
    <t>Makoto Saren Akino Tamaki Rei</t>
  </si>
  <si>
    <t>Miyako Makoto Kaori Saren Kokkoro</t>
  </si>
  <si>
    <t>Nozomi Makoto Hiyori S.Kokkoro Suzuna</t>
  </si>
  <si>
    <t>Makoto Kaori Mitsuki Mimi Shiori</t>
  </si>
  <si>
    <t>Jun Makoto Tamaki Yukari Mitsuki</t>
  </si>
  <si>
    <t>Miyako Akari S.Karyl Illya Maho</t>
  </si>
  <si>
    <t>Jun Makoto Kokkoro Kaori Suzuna</t>
  </si>
  <si>
    <t>Jun Makoto Kaori Saren Suzuna</t>
  </si>
  <si>
    <t>Nozomi Makoto Mitsuki Eriko Shiori</t>
  </si>
  <si>
    <t>Miyako Yukari Akari S.Karyl Kyouka</t>
  </si>
  <si>
    <t>Jun Kaori Akari S.Karyl Karyl</t>
  </si>
  <si>
    <t>Nozomi Makoto Hiyori Tamaki S.Mifuyu</t>
  </si>
  <si>
    <t>Miyako Nozomi Rei Shiori Yui</t>
  </si>
  <si>
    <t>Kuuka Akino Tamaki Mifuyu Yukari</t>
  </si>
  <si>
    <t>Nozomi Makoto Mitsuki Shiori Hiyori</t>
  </si>
  <si>
    <t>Jun Makoto Djeeta Kaori Suzuna</t>
  </si>
  <si>
    <t>S!Karyl Djeeta Makoto Chika Jun</t>
  </si>
  <si>
    <t>S!Karyl Makoto Monica Maho Nozomi</t>
  </si>
  <si>
    <t>Illya S!Karyl Yui Kokkoro Maho</t>
  </si>
  <si>
    <t>S!Karyl Kyouka Hatsune Karyl Akari</t>
  </si>
  <si>
    <t>S!Karyl Karyl Illya Akari Maho</t>
  </si>
  <si>
    <t>Illya Arisa Misato Tsumugi Shizuru</t>
  </si>
  <si>
    <t>Suzuna Shiori Makoto Yukari S!Kokkoro</t>
  </si>
  <si>
    <t>Hatsune Yui S!Pecorine Kokkoro Rin</t>
  </si>
  <si>
    <t>Kyouka S!Karyl Karyl Akari Maho</t>
  </si>
  <si>
    <t>Kaori Makoto Saren Miyako S!Kokkoro</t>
  </si>
  <si>
    <t>Kaori Makoto Kokkoro Maho Kuuka</t>
  </si>
  <si>
    <t>Rima Makoto Kaori Saren S.Kokkoro</t>
  </si>
  <si>
    <t>Jun Makoto Kaori Saren Shiori</t>
  </si>
  <si>
    <t>Miyako Makoto Kaori Djeeta Suzuna</t>
  </si>
  <si>
    <t>Jun Mitsuki Shiori Tamaki Kaori</t>
  </si>
  <si>
    <t>Kaori Eriko S.Kokkoro Akari Karyl</t>
  </si>
  <si>
    <t>Makoto Shinobu S.Kokkoro Shiori Suzuna</t>
  </si>
  <si>
    <t>Jun Mitsuki Djeeta Yukari Tamaki</t>
  </si>
  <si>
    <t>Kuuka Makoto Kaori Arisa Maho</t>
  </si>
  <si>
    <t>Jun makoto Kaori Kokkoro Shiori</t>
  </si>
  <si>
    <t>Nozomi Makoto Rei Kokkoro Shiori</t>
  </si>
  <si>
    <t>Nozomi Makoto Saren Eriko Suzuna</t>
  </si>
  <si>
    <t>Miyako Akari Yukari S.Karyl Kyouka</t>
  </si>
  <si>
    <t>S!Karyl Kyouka Akari Misato Jun</t>
  </si>
  <si>
    <t>Kaori Makoto Hiyori Kokkoro Mitsuki</t>
  </si>
  <si>
    <t>Rima Nozomi S.Karyl Maho Makoto</t>
  </si>
  <si>
    <t>Miyako Pecorine S.Karyl hatsune Yui</t>
  </si>
  <si>
    <t>Makoto Kaori Yukari Monika Shiori</t>
  </si>
  <si>
    <t>Kuuka Makoto Kaori Yukari Arisa</t>
  </si>
  <si>
    <t>Nozomi Illya Yukari S.Karyl Kyouka</t>
  </si>
  <si>
    <t>Makoto Kaori Hiyori Mitsuki Kokkoro</t>
  </si>
  <si>
    <t>Makoto Kaori S.Kokkoro Saren Shiori</t>
  </si>
  <si>
    <t>Makoto Kokkoro S.Kokkoro Tamaki Suzuna</t>
  </si>
  <si>
    <t>Nozomi Makoto Tamaki Yukari Suzuna</t>
  </si>
  <si>
    <t>Jun MakotoTamaki S.Kokkoro Shiori</t>
  </si>
  <si>
    <t>Nozomi S.Karyl Kyouka Illya Maho</t>
  </si>
  <si>
    <t>Makoto Akino Yukari Suzuna Shiori</t>
  </si>
  <si>
    <t>Nozomi Kaori S.Kokkoro Arisa Maho</t>
  </si>
  <si>
    <t>Kaori Akino Monika Rino Misato</t>
  </si>
  <si>
    <t>Nozomi Makoto S.Pecorine Yukari Chika</t>
  </si>
  <si>
    <t>Jun Makoto Saren Kaori Karyl</t>
  </si>
  <si>
    <t>Miyako Makoto Kaori Kokkoro Saren</t>
  </si>
  <si>
    <t>Yukari S.Karyl Hatsune Kyouka Misato</t>
  </si>
  <si>
    <t>Jun Makoto Kaori Tamaki Yukari</t>
  </si>
  <si>
    <t>Jun Makoto Mimi Shiori Suzuna</t>
  </si>
  <si>
    <t>Miyako Kaori Makoto Yukari Arisa</t>
  </si>
  <si>
    <t>Nozomi Akari Illya S.Karyl Kyouka</t>
  </si>
  <si>
    <t>Miyako Kaori Makoto S.Pecorine Mimi</t>
  </si>
  <si>
    <t>Nozomi Makoto Mimi Shiori Suzuna</t>
  </si>
  <si>
    <t>Miyako Makoto Hiyori Kaori Kokkoro</t>
  </si>
  <si>
    <t>Jun Makoto Kaori Tamaki Rei</t>
  </si>
  <si>
    <t>Jun Makoto Tamaki Mitsuki Shiori</t>
  </si>
  <si>
    <t>Kaori Makoto Eriko Djeeta Mitsuki</t>
  </si>
  <si>
    <t>no Hiyori 5 yet, can't run the below optimal comp</t>
  </si>
  <si>
    <t>Kaori Makoto Kokkoro Mitsuki Shiori</t>
  </si>
  <si>
    <t>Kaori Makoto Djeeta Eriko Suzuna</t>
  </si>
  <si>
    <t>Kaori Makoto Hiyori Eriko Suzuna</t>
  </si>
  <si>
    <t>Rai Rai</t>
  </si>
  <si>
    <t>Illya Akari Hatsune Karyl S.Karyl</t>
  </si>
  <si>
    <t>Jun Makoto Djeeta S.Karyl Chika</t>
  </si>
  <si>
    <t>Easan doesn't need a tanker</t>
  </si>
  <si>
    <t>Nozomi Akino Mimi Saren Shiori</t>
  </si>
  <si>
    <t>Easan should borrow Makoto for P.comp</t>
  </si>
  <si>
    <t>Kaori S.Tamaki Yukari Hatsune Yui</t>
  </si>
  <si>
    <t>Illya Akari Kyouka S.Karyl Karyl</t>
  </si>
  <si>
    <t>Arisa Tamaki Makoto Mimi S.Kokkoro</t>
  </si>
  <si>
    <t>S.Karyl Makoto Monika Nozomi Maho</t>
  </si>
  <si>
    <t>Try to avoid using hybrid teams for CB</t>
  </si>
  <si>
    <t>Kaori S.Tamaki Makoto Mimi Mitsuki</t>
  </si>
  <si>
    <t>Arisa Eriko Makoto Tamaki S.Kokkoro</t>
  </si>
  <si>
    <t>Shiori Makoto Akino Saren Kokkoro</t>
  </si>
  <si>
    <t>Victory</t>
  </si>
  <si>
    <t>Orc Chief</t>
  </si>
  <si>
    <t>Kaori Shiori Makoto Saren Jun</t>
  </si>
  <si>
    <t>Ayane Tamaki Saren Pecorine Pudding</t>
  </si>
  <si>
    <t>Kaori S.Tamaki S.Karyl Nozomi S.Kokkoro</t>
  </si>
  <si>
    <t>Try to avoid using hybrid teams</t>
  </si>
  <si>
    <t>Rei Rino Hatsune Monika Yukari</t>
  </si>
  <si>
    <t>Djeeta Rei Makoto Tamaki Jun</t>
  </si>
  <si>
    <t>Kaori Hiyori S.Tamaki Makoto Kokkoro</t>
  </si>
  <si>
    <t>RubbaDuck</t>
  </si>
  <si>
    <t>Kaori Makoto Arisa Mitsuki Pudding</t>
  </si>
  <si>
    <t>Rei Mimi Tamaki Makoto Mitsuki</t>
  </si>
  <si>
    <t>S.Tamaki Suzuna Illya Nozomi S.Kokkoro</t>
  </si>
  <si>
    <t>Kyouka S.Karyl Saren Monika Pecorine</t>
  </si>
  <si>
    <t>Kaori Shiori Makoto Tamaki Mitsuki</t>
  </si>
  <si>
    <t>Kaori Makoto Tamaki Eriko Mitsuki</t>
  </si>
  <si>
    <t>Makoto Monika Mitsuki Nozomi Yukari</t>
  </si>
  <si>
    <t>Djeeta Ayane Makoto Mimi S.Kokkoro</t>
  </si>
  <si>
    <t>Jun Pecorine Makoto S.Karyl Maho</t>
  </si>
  <si>
    <t>Rima Nozomi Djeeta Yukari Yui</t>
  </si>
  <si>
    <t>Pudding Kuuka Makoto S.Karyl Chika</t>
  </si>
  <si>
    <t xml:space="preserve">you sure don't need 2 tankers 1 healer </t>
  </si>
  <si>
    <t>can 900k+ if crit but my luck is shit</t>
  </si>
  <si>
    <t>avoid mixing magic comp with physic comp please</t>
  </si>
  <si>
    <t>Makoto S.Tamaki S.Kokkoro Shiori Arisa</t>
  </si>
  <si>
    <t>1M+ if crit</t>
  </si>
  <si>
    <t>Kaori Makoto S.Kokkoro Kokkoro Shiori</t>
  </si>
  <si>
    <t>Makoto Djeeta Tamaki Akino Mimi</t>
  </si>
  <si>
    <t>Kaori Makoto Hiyori Mitsuki Suzuna</t>
  </si>
  <si>
    <t>Jun Kaori Makoto Tamaki Kokkoro</t>
  </si>
  <si>
    <t>Kaori Makoto Mimi 紫shinobu Suzuna</t>
  </si>
  <si>
    <t>Jun Makoto Saren Shiori Arisa</t>
  </si>
  <si>
    <t>Shizuru Akari Karyl S.Karyl Kyouka</t>
  </si>
  <si>
    <t>Glutton</t>
  </si>
  <si>
    <t>Illya Akari Saren S.Karyl Karyl</t>
  </si>
  <si>
    <t>Nozomi Djeeta Saren Yui</t>
  </si>
  <si>
    <t>NiRRRRRRRRR. Why? 😂</t>
  </si>
  <si>
    <t>Illya Akari Anna S.Karyl Karyl</t>
  </si>
  <si>
    <t>Kaori Makoto Djeeta Kokkoro Shiori</t>
  </si>
  <si>
    <t>Nozomi Yukari Illya S.Karyl Kyouka</t>
  </si>
  <si>
    <t>Pudding Kaori Makoto S.Tamaki S.Kokkoro</t>
  </si>
  <si>
    <t>Makoto Hiyori S.Kokkoro Mitsuki Suzuna</t>
  </si>
  <si>
    <t>Akino S.Tamaki Akari Hatsune S.Karyl</t>
  </si>
  <si>
    <t>Makoto S.Pecorine S.Kokkoro Mitsuki Rino</t>
  </si>
  <si>
    <t>Kaori Mitsuki Shiori Arisa Rino</t>
  </si>
  <si>
    <t>Jun Makoto Kaori Tomo Shiori</t>
  </si>
  <si>
    <t xml:space="preserve"> Jun Shizuru Kokkoro Shiori Chika</t>
  </si>
  <si>
    <t>Makoto Akino Yukari Maho Rino</t>
  </si>
  <si>
    <t>Pudding Kaori Makoto Shiori Tomo</t>
  </si>
  <si>
    <t>Nozomi Makoto Hiyori S.Tamaki Kokkoro</t>
  </si>
  <si>
    <t>Kaori Makoto S.Kokkoro Kokkoro Suzuna</t>
  </si>
  <si>
    <t>Yukari Illya Akari Karyl S.Karyl</t>
  </si>
  <si>
    <t>Kaori Makoto S.Pecorine Kokkoro Shiori</t>
  </si>
  <si>
    <t>Kaori Makoto Tamaki Mimi Mitsuki</t>
  </si>
  <si>
    <t>Kaori Makoto Hiyori S.Kokkoro Mitsuki</t>
  </si>
  <si>
    <t>Kaori Makoto Kokkoro Arisa Tamaki</t>
  </si>
  <si>
    <t>Kaori Makoto Hiyori Tamaki Mitsuki</t>
  </si>
  <si>
    <t>Yukari Illya Akari S.Karyl Maho</t>
  </si>
  <si>
    <t>Pecorine Illya S.Kokkoro S.Karyl Kyouka</t>
  </si>
  <si>
    <t>Nozomi Makoto Eriko Saren Suzuna</t>
  </si>
  <si>
    <t>Pudding S.Tamaki Akari Kyouka S.Karyl</t>
  </si>
  <si>
    <t>Jun Kaori Makoto Saren Suzuna</t>
  </si>
  <si>
    <t>Jun Kaori Makoto Monika Shiori</t>
  </si>
  <si>
    <t>Kaori Makoto Kokkoro Mitsuki Suzuna</t>
  </si>
  <si>
    <t>spam click UB at the end&gt;&gt; if lucky, get higher score</t>
  </si>
  <si>
    <t>Arisa Djeeta Makoto Kokkoro Yukari</t>
  </si>
  <si>
    <t>Kaori Makoto Shiori Kokkoro Mitsuki</t>
  </si>
  <si>
    <t>Hatsune S.Tamaki Kaori Yui Yukari</t>
  </si>
  <si>
    <t>S.Karyl Shiori Kokkoro Chika Jun</t>
  </si>
  <si>
    <t>Djeeta Mimi Makoto Akino Nozomi</t>
  </si>
  <si>
    <t>Kaori S.Tamaki Makoto Mitsuki Pudding</t>
  </si>
  <si>
    <t>S.Karyl Makoto Monika Maho Nozomi</t>
  </si>
  <si>
    <t>Pecorine Akari Karyl S.Karyl Kyouka</t>
  </si>
  <si>
    <t>Jun Kaori Makoto Suzuna Shiori</t>
  </si>
  <si>
    <t>Arisa Tamaki Makoto Nozomi S.Kokkoro</t>
  </si>
  <si>
    <t>Makoto Suzuna Saren Pecorine Kokkoro</t>
  </si>
  <si>
    <t>Kaori Shiori Makoto Arisa Jun</t>
  </si>
  <si>
    <t>Kaori S.Tamaki Makoto Pudding S.Kokkoro</t>
  </si>
  <si>
    <t>Orf Chief</t>
  </si>
  <si>
    <t>Illya S.Karyl Akari Maho Pudding</t>
  </si>
  <si>
    <t>Arisa S.Pecorine Tsumugi Shizuru Misato</t>
  </si>
  <si>
    <t>Kaori Makoto Hiyori Eriko S.Kokkoro</t>
  </si>
  <si>
    <t>Kaori Djeeta Tamaki Makoto S.Kokkoro</t>
  </si>
  <si>
    <t>Makoto Akino S.Karyl Nozomi Jun</t>
  </si>
  <si>
    <t>Resource management needs improvement.</t>
  </si>
  <si>
    <t>Kaori Makoto Tamaki S.Kokkoro Shiori</t>
  </si>
  <si>
    <t>Jun Akari Misato Kyouka S.Karyl</t>
  </si>
  <si>
    <t>Kuuka Nozomi Monika Arisa Maho</t>
  </si>
  <si>
    <t>Pudding Pecorine Hatsune S.Karyl Yui</t>
  </si>
  <si>
    <t>Pudding Makoto Saren Suzuna Maho</t>
  </si>
  <si>
    <t>Makoto Djeeta Tamaki Mitsuki Maho</t>
  </si>
  <si>
    <t>Rima Kaori Makoto Hiyori S.Kokkoro</t>
  </si>
  <si>
    <t>Nozomi Akari Hatsune S.Karyl Karyl</t>
  </si>
  <si>
    <t>Kaori Makoto Hiyori Djeeta S.Kokkoro</t>
  </si>
  <si>
    <t>Kaori Akino Djeeta Mitsuki S.Kokkoro</t>
  </si>
  <si>
    <t>Kaori Makoto Hiyori Tamaki S.Kokkoro</t>
  </si>
  <si>
    <t>Jun Makoto Yukari Shiori Arisa</t>
  </si>
  <si>
    <t>Nozomi Rei Ayane Tamaki Yukari</t>
  </si>
  <si>
    <t>Kuuka Kaori S.Tamaki Monika S.Kokkoro</t>
  </si>
  <si>
    <t>Makoto Djeeta Ayane Mitsuki Arisa</t>
  </si>
  <si>
    <t>Jun Nozomi Makoto Akino S.Kokkoro</t>
  </si>
  <si>
    <t>Makoto Ayane Monika Mitsuki Shiori</t>
  </si>
  <si>
    <t>Rima Akari Karyl S.Karyl Kyouka</t>
  </si>
  <si>
    <t>Jun Makoto Monika Shiori Suzuna</t>
  </si>
  <si>
    <t>Rima Jun Makoto S.Tamaki Arisa</t>
  </si>
  <si>
    <t>I know damn well that my luck is shit</t>
  </si>
  <si>
    <t>Nozomi Illya Kokkoro S.Karyl Kyouka</t>
  </si>
  <si>
    <t>Jun Nozomi Makoto Kaori S.Tamaki</t>
  </si>
  <si>
    <t>Jun Kokkoro Shizuru Chika Shiori</t>
  </si>
  <si>
    <t>Akino Djeeta Yukari Rino Maho</t>
  </si>
  <si>
    <t>Jun Makoto Tamaki Shizuru Kokkoro</t>
  </si>
  <si>
    <t>Kaori Nozomi Makoto Tomo S.Kokkoro</t>
  </si>
  <si>
    <t>Nozomi Makoto Mitsuki Shiori Suzuna</t>
  </si>
  <si>
    <t>Jun Nozomi Kaori Makoto Maho</t>
  </si>
  <si>
    <t>Pudding Kaori Makoto Tamaki Arisa</t>
  </si>
  <si>
    <t>Jun Makoto Rei Shiori Suzuna</t>
  </si>
  <si>
    <t>Kaori Makoto Tamaki Suzuna Arisa</t>
  </si>
  <si>
    <t>Kuka Yukari Illya Akari S.Karyl</t>
  </si>
  <si>
    <t>Kaori Nozomi Makoto S.Kokkoro Shiori</t>
  </si>
  <si>
    <t>Kaori Makoto Tamaki S.Pecorine Mitsuki</t>
  </si>
  <si>
    <t>Nozomi Yukari Monika Misato S.Karyl</t>
  </si>
  <si>
    <t>Kaori Nozomi Makoto S.Karyl Suzuna</t>
  </si>
  <si>
    <t>Jun Kaori Makoto Saren Shiori</t>
  </si>
  <si>
    <t>Kuuka Akari Hatsune S.Karyl Kyouka</t>
  </si>
  <si>
    <t>Pudding Nozomi Rei Akino Monika</t>
  </si>
  <si>
    <t>Pecorine Makoto Kokkoro S.Karyl Shiori</t>
  </si>
  <si>
    <t>Nozomi Makoto Tamaki Eriko Shiori</t>
  </si>
  <si>
    <t>Kuuka Illya Kokkoro Saren Shizuru</t>
  </si>
  <si>
    <t>Kaori Makoto Mitsuki S.Kokkoro Shiori</t>
  </si>
  <si>
    <t>Jun Kaori Makoto Kokkoro Suzuna</t>
  </si>
  <si>
    <t>Kaori Makoto Mitsuki Kokkoro Shiori</t>
  </si>
  <si>
    <t>Kaori Makoto Mitsuki S.Kokkoro Suzuna</t>
  </si>
  <si>
    <t>Illya Kyouka S.Karyl Kokkoro Nozomi</t>
  </si>
  <si>
    <t>Suzuna Eriko Makoto Kokkoro Akino</t>
  </si>
  <si>
    <t>Arisa Shiori Tamako S.Kokkoro</t>
  </si>
  <si>
    <t>Missclick - used 4 unit team</t>
  </si>
  <si>
    <t>S.Karyl Kyouka Karyl Akari Shizuru</t>
  </si>
  <si>
    <t>Illya Kyouka S.Karyl Karyl Akari</t>
  </si>
  <si>
    <t>Hiyori Makoto Tamaki Mimi Mitsuki</t>
  </si>
  <si>
    <t>Illya S.Karyl Karyl Hatsune Akari</t>
  </si>
  <si>
    <t>Kaori Djeeta Makoto Nozomi S.Kokkoro</t>
  </si>
  <si>
    <t>Kaori Arisa Makoto Mitsuki Jun</t>
  </si>
  <si>
    <t>Shiori Kaori Makoto Mitsuki Jun</t>
  </si>
  <si>
    <t>Most likely the Kaori died.</t>
  </si>
  <si>
    <t>Pudding Kaori Makoto S.Tamaki Shiori</t>
  </si>
  <si>
    <t>Jun Nozomi Akino Makoto S.Karyl</t>
  </si>
  <si>
    <t>Makoto Djeeta Tamaki Mimi Maho</t>
  </si>
  <si>
    <t>Kyouka S.Karyl Karyl Akari Shizuru</t>
  </si>
  <si>
    <t>S.Karyl Kyouka Akari Misato Jun</t>
  </si>
  <si>
    <t>S.Karyl Hatsune Maho Lima Nozomi</t>
  </si>
  <si>
    <t>Arisa Tamaki Pudding Chika Kuuka</t>
  </si>
  <si>
    <t>Kaori Suzuna Makoto Shizuru Pudding</t>
  </si>
  <si>
    <t>Kaori Makoto Suzuna Saren Jun</t>
  </si>
  <si>
    <t>Pudding Kaori Monika S.Kokkoro Karyl</t>
  </si>
  <si>
    <t>Nozomi S.Tamaki Tamaki Saren Yukari</t>
  </si>
  <si>
    <t>Pecorine Rei Ayane S.Karyl Maho</t>
  </si>
  <si>
    <t>Jun Nozomi Makoto Mitsuki S.Kokkoro</t>
  </si>
  <si>
    <t>Akino S.Tamaki Yukari Mitsuki Monika</t>
  </si>
  <si>
    <t>Kaori Akino Eriko Mitsuki Suzuna</t>
  </si>
  <si>
    <t>Kaori Makoto Hiyori S.Tamaki S.Kokkoro</t>
  </si>
  <si>
    <t>Nozomi Makoto Tamaki S.Tamaki Arisa</t>
  </si>
  <si>
    <t>Kaori Makoto Djeeta Tamaki S.Kokkoro</t>
  </si>
  <si>
    <t>Miyako Kaori Makoto Tomo Kokkoro</t>
  </si>
  <si>
    <t>Kaori Nozomi Makoto S.Tamaki Tamaki</t>
  </si>
  <si>
    <t>Kuuka Kaori Makoto Mitsuki S.Kokkoro</t>
  </si>
  <si>
    <t>Jun Kaori Nozomi Makoto S.Tamaki</t>
  </si>
  <si>
    <t>Jun Kaori Nozomi Makoto Djeeta</t>
  </si>
  <si>
    <t>Kuuka Kaori Makoto Mitsuki Shiori</t>
  </si>
  <si>
    <t>Kaori Makoto S.Pecorine Mitsuki Yui</t>
  </si>
  <si>
    <t>Jun Illya Shizuru Arisa Misato</t>
  </si>
  <si>
    <t>Kaori Akari Hatsune Karyl S.Karyl</t>
  </si>
  <si>
    <t>Kuuka Yukari Akari S.Karyl Kyouka</t>
  </si>
  <si>
    <t>Kaori Makoto Akino Kokkoro Yui</t>
  </si>
  <si>
    <t>Nozomi Misato Hatsune S.Karyl Maho</t>
  </si>
  <si>
    <t>Kaori Yukari Akari Hatsune S.Karyl</t>
  </si>
  <si>
    <t>Kaori Rei Akino Saren Shiori</t>
  </si>
  <si>
    <t>Miyako Makoto Akino Saren Maho</t>
  </si>
  <si>
    <t>Pecorine Shizuru Kaori Yui S.Karyl</t>
  </si>
  <si>
    <t>Jun Kaori Nozomi Makoto Yukari</t>
  </si>
  <si>
    <t>Miyako Makoto Shiori Suzuna Maho</t>
  </si>
  <si>
    <t>Kuuka Akari Saren Kyouka S.Karyl</t>
  </si>
  <si>
    <t>Rima Kaori Makoto S.Tamaki Mitsuki</t>
  </si>
  <si>
    <t>Rima Kaori Makoto S!Tamaki Mitsuki</t>
  </si>
  <si>
    <t>Nozomi Makoto Akino Djeeta Mimi</t>
  </si>
  <si>
    <t>Jun Kaori S!Tamaki S!Karyl Yui</t>
  </si>
  <si>
    <t>Pecorine Yukari Shiori Hatsune Chika</t>
  </si>
  <si>
    <t>Kaori Makoto Djeeta Mifuyu S!Kokkoro</t>
  </si>
  <si>
    <t>Lap 3 Completed</t>
  </si>
  <si>
    <t>Kaori Makoto S!Tamaki Kokkoro Jun</t>
  </si>
  <si>
    <t>Makoto Eriko Tamaki Arisa S!Kokkoro</t>
  </si>
  <si>
    <t>Kaori Shiori Makoto Mitsuki S!Kokkoro</t>
  </si>
  <si>
    <t>Kaori Shiori Makoto Mitsuki Maho</t>
  </si>
  <si>
    <t>S!Karyl Makoto Monika Nozomi Maho</t>
  </si>
  <si>
    <t>Illya Arisa Tsumugi Shizuru Misato</t>
  </si>
  <si>
    <t>S!Pecorine Hatsune Yui Jun Rin</t>
  </si>
  <si>
    <t>Smart Play using Rin to reduce Rai Rai damage</t>
  </si>
  <si>
    <t>Illya Kyouka S!Karyl Karyl Akari</t>
  </si>
  <si>
    <t>Kaori S!Tamaki Tamaki Makoto Pudding</t>
  </si>
  <si>
    <t>Illya Kyouka S!Karyl Akari Yui</t>
  </si>
  <si>
    <t>Kaori S!Tamaki Makoto Mitsuki S!Kokkoro</t>
  </si>
  <si>
    <t>Kaori Makoto Mitsuki S!Kokkoro Kuuka</t>
  </si>
  <si>
    <t>Hiyori Makoto Tamako Mimi Mitsuki</t>
  </si>
  <si>
    <t>Hiyori Rei Makoto Tamaki Mitsuki</t>
  </si>
  <si>
    <t>Illya S!Karyl Kyouka Karyl Akari</t>
  </si>
  <si>
    <t>Suzuna Makoto Mimi Kokkoro Akino</t>
  </si>
  <si>
    <t>Nozomi Makoto S.Tamaki S.Kokkoro Mitsuki</t>
  </si>
  <si>
    <t>Jun Kaori Makoto Mitsuki Shiori</t>
  </si>
  <si>
    <t>Nozomi Makoto Yukari Mitsuki Suzuna</t>
  </si>
  <si>
    <t>manual timing + low score, use mage comp if possible</t>
  </si>
  <si>
    <t>Miyako Kaori Makoto S.Kokkoro Suzuna</t>
  </si>
  <si>
    <t>Jun Makoto Djeeta Kokkoro Arisa</t>
  </si>
  <si>
    <t>Miyako Kaori Makoto S.Kokkoro Shiori</t>
  </si>
  <si>
    <t>Nozomi Makoto Hiyori Shinobu Kokkoro</t>
  </si>
  <si>
    <t>Akino Yukari Rino Maho</t>
  </si>
  <si>
    <t>Is it intentional?</t>
  </si>
  <si>
    <t>Kaori Makoto S.Tamaki Nozomi Shiori</t>
  </si>
  <si>
    <t>Akino Tamaki Mitsuki Yukari Monika</t>
  </si>
  <si>
    <t>Kuuka Kaori Makoto Mitsuki Suzuna</t>
  </si>
  <si>
    <t>Jun Kaori Makoto Hiyori Kokkoro</t>
  </si>
  <si>
    <t>Nozomi Makoto Tomo Arisa Shiori</t>
  </si>
  <si>
    <t>Jun Makoto Hiyori Kokkoro Suzuna</t>
  </si>
  <si>
    <t>Kaori Makoto Tamaki S.Kokkoro Mitsuki</t>
  </si>
  <si>
    <t>Kaori Nozomi Makoto Tamaki Kokkoro</t>
  </si>
  <si>
    <t>Jun Kaori Makoto Hiyori Monika</t>
  </si>
  <si>
    <t>Kuuka Yukari Monica Akari S.Karyl</t>
  </si>
  <si>
    <t>Makoto Akino Arisa Suzuna Yui</t>
  </si>
  <si>
    <t>Nozomi Misato Hatsune S.Karyl Rino</t>
  </si>
  <si>
    <t>Jun Kaori Makoto Tamaki Hiyori</t>
  </si>
  <si>
    <t>Kaori Nozomi Makoto Djeeta Yui</t>
  </si>
  <si>
    <t>Jun Akino Eriko Kokkoro Suzuna</t>
  </si>
  <si>
    <t>Nozomi Saren Akari Kyouka S.Karyl</t>
  </si>
  <si>
    <t>Jun Kaori Nozomi Makoto Shiori</t>
  </si>
  <si>
    <t>Rima Kaori Makoto S.Kokkoro Shiori</t>
  </si>
  <si>
    <t>Jun Kaori Makoto S.Kokkoro Shiori</t>
  </si>
  <si>
    <t>Rima Kaori Makoto Tamaki Mitsuki</t>
  </si>
  <si>
    <t>Kuuka Kaori Nozomi S.Karyl Maho</t>
  </si>
  <si>
    <t>Pecorine Ayane S.Tamaki Yukari S.Kokkoro</t>
  </si>
  <si>
    <t>Miyako Rei Tamaki Saren Monika</t>
  </si>
  <si>
    <t>Shiori Hatsune Pecorine Chika Yukari</t>
  </si>
  <si>
    <t>Kaori Djeeta Makoto Yui Jun</t>
  </si>
  <si>
    <t>Kaori Shiori Makoto Lima S!Kokkoro</t>
  </si>
  <si>
    <t>Kaori Arisa Makoto Mitsuki Lima</t>
  </si>
  <si>
    <t>Kaori Hiyori Makoto Nozomi Jun</t>
  </si>
  <si>
    <t>S!Tamaki Tamaki Akino Makoto Nozomi</t>
  </si>
  <si>
    <t>Suzuna Makoto Tamaki. Ayane Mitsuki</t>
  </si>
  <si>
    <t>Kaori Hiyoro Makoto Jun Nozomi</t>
  </si>
  <si>
    <t>Kaori S!Tamaki Makoto Lima Jun</t>
  </si>
  <si>
    <t>Illya S!Karyl Karyl Kyouka Akari</t>
  </si>
  <si>
    <t>Completed lap 4</t>
  </si>
  <si>
    <t>Arisa Tsumugi Shizuru Misato Jun</t>
  </si>
  <si>
    <t>Eriko Suzuna Makoto Mimi S!Kokkoro</t>
  </si>
  <si>
    <t>Kaori Hiyori Makoto Mitsuki S!Kokkoro</t>
  </si>
  <si>
    <t>Kaori S!Pecorine Makoto Mitsuki Chika</t>
  </si>
  <si>
    <t>Kaoro Shiori Makoto Mitsuki Jun</t>
  </si>
  <si>
    <t>Kaori Shiori S!Tamaki Makoto Pudding</t>
  </si>
  <si>
    <t>Kaori Makoto Hiyori S.Kokkoro Arisa</t>
  </si>
  <si>
    <t>Kaori Makoto Tamaki Kokkoro Mitsuki</t>
  </si>
  <si>
    <t>Makoto Monika Shiori Suzuna Yui</t>
  </si>
  <si>
    <t>Jun Akari Misato S.Karyl Kyouka</t>
  </si>
  <si>
    <t>Nozomi Rima Arisa Tamaki Maho</t>
  </si>
  <si>
    <t>Kaori Makoto Tamaki Mitsuki Kokkoro</t>
  </si>
  <si>
    <t>Miyako Kuuka Makoto Djeeta Yui</t>
  </si>
  <si>
    <t>Jun Nozomi Makoto Akino S.Suzume</t>
  </si>
  <si>
    <t>Nozomi Makoto Hiyori Tamaki Mimi</t>
  </si>
  <si>
    <t>404 luck not found</t>
  </si>
  <si>
    <t>Miyako Kaori Makoto S.Tamaki Kokkoro</t>
  </si>
  <si>
    <t>Jun Makoto Saren Arisa Shiori</t>
  </si>
  <si>
    <t>Rima Kaori Makoto Mitsuki Shiori</t>
  </si>
  <si>
    <t>Jun Shizuru Kokkoro Chika Shiori</t>
  </si>
  <si>
    <t>Jun Makoto Djeeta Akino Suzuna</t>
  </si>
  <si>
    <t>Jun Makoto Saren Suzuna Shiori</t>
  </si>
  <si>
    <t>Miyako Kaori Makoto Tamaki Arisa</t>
  </si>
  <si>
    <t>Nozomi Makoto Rei Tomo Shiori</t>
  </si>
  <si>
    <t>Nozomi Makoto Kaori Tomo Mitsuki</t>
  </si>
  <si>
    <t>Nozomi Makoto S.Tamaki Mimi Mitsuki</t>
  </si>
  <si>
    <t>Kuka Makoto Tamaki Eriko Kokkoro</t>
  </si>
  <si>
    <t>Kaori Makoto Tamaki Djeeta S.Kokkoro</t>
  </si>
  <si>
    <t>Miyako Illya Rei Saren Yukari</t>
  </si>
  <si>
    <t>Kuuka Makoto Kokkoro Mitsuki Suzuna</t>
  </si>
  <si>
    <t>Kaori Rei Yukari Shiori S.Karyl</t>
  </si>
  <si>
    <t>You win Raz :kneel:</t>
  </si>
  <si>
    <t>Jun Kaori Makoto Kokkoro Yui</t>
  </si>
  <si>
    <t>CB ends</t>
  </si>
  <si>
    <t>Kaori Shiori Makoto Hiyori Mitsuki</t>
  </si>
  <si>
    <t>Makoto Monika Jun Misato Maho</t>
  </si>
  <si>
    <t>Illya SKaryl Arisa Shizuru Nozomi</t>
  </si>
  <si>
    <t>Kaori STamaki Makoto Arisa Mitsuki</t>
  </si>
  <si>
    <t>Wyvern Defeated</t>
  </si>
  <si>
    <t>Kaori Makoto Suzuna Shiori SKokkoro</t>
  </si>
  <si>
    <t>Eriko Makoto Tamaki Mimi Kokkoro</t>
  </si>
  <si>
    <t>Illya SKaryl Saren Yukari Nozomi</t>
  </si>
  <si>
    <t>Shiori Eriko Mimi Rino Pecorine</t>
  </si>
  <si>
    <t>Kaori Djeeta Suzuna Arisa Makoto</t>
  </si>
  <si>
    <t>Illya SKaryl Hatsune Karyl Akari</t>
  </si>
  <si>
    <t>Kaori Djeeta Shiori Makoto Arisa</t>
  </si>
  <si>
    <t>Shiori Tomo Makoto Rei Nozomi</t>
  </si>
  <si>
    <t>Rai Rai Defeated</t>
  </si>
  <si>
    <t>Needle Creeper</t>
  </si>
  <si>
    <t>Makoto SKaryl Akino Nozomi Jun</t>
  </si>
  <si>
    <t>Djeeta Saren Yui SSuzume Pudding</t>
  </si>
  <si>
    <t>Tomo Kaori Makoto Djeeta Mitsuki</t>
  </si>
  <si>
    <t>SKaryl Kyouka Akari Misato Jun</t>
  </si>
  <si>
    <t>Kaori SKaryl Makoto Maho Kuuka</t>
  </si>
  <si>
    <t>Shiori Anna Yui Jun Yukari</t>
  </si>
  <si>
    <t>Kaori Shiori Suzuna Makoto Shinobu</t>
  </si>
  <si>
    <t>Kaori Shiori STamaki Makoto Pudding</t>
  </si>
  <si>
    <t>Arisa Makoto SKaryl Akino Jun</t>
  </si>
  <si>
    <t>Kaori Shiori Tamaki Eriko Mitsuki</t>
  </si>
  <si>
    <t>SPecorine Hatsune Yui Tsumugi Rin</t>
  </si>
  <si>
    <t>Makoto Djeeta Tamaki Mitsuki Shiori</t>
  </si>
  <si>
    <t>Kaori Makoto Ayane Mimi Monika</t>
  </si>
  <si>
    <t>Needle Creeper Defeated</t>
  </si>
  <si>
    <t>Titanoturtle</t>
  </si>
  <si>
    <t>Kaori Makoto Hiyori Eriko Mitsuki</t>
  </si>
  <si>
    <t>Kaori Makoto Eriko S.Kokkoro Arisa</t>
  </si>
  <si>
    <t>Jun makoto Akino Yukari Shiori</t>
  </si>
  <si>
    <t>Jun Makoto Rei Tamaki Kokkoro</t>
  </si>
  <si>
    <t>Jun Shizuru Kokkoro Shiori Chika</t>
  </si>
  <si>
    <t>Makoto Tomo Akino Yukari Rino</t>
  </si>
  <si>
    <t>Nozomi Makoto Ayane Tamaki Kokkoro</t>
  </si>
  <si>
    <t>Kuuka Monika Hatsune S.Karyl Maho</t>
  </si>
  <si>
    <t>Kaori Makoto Hiyori Djeeta Mitsuki</t>
  </si>
  <si>
    <t>Turtle defeated</t>
  </si>
  <si>
    <t>Lesathapult</t>
  </si>
  <si>
    <t>Kaori Makoto S.Tamaki Mimi Mitsuki</t>
  </si>
  <si>
    <t>Jun Makoto Hiyori Tamaki Kokkoro</t>
  </si>
  <si>
    <t>Nozomi Illya Misato Hatsune S.Karyl</t>
  </si>
  <si>
    <t>Pudding Akari Hatsune S.Karyl Kyouka</t>
  </si>
  <si>
    <t>Nozomi Illya Eriko Saren S.Karyl</t>
  </si>
  <si>
    <t>Kaori Makoto Suzuna Shiori Karyl</t>
  </si>
  <si>
    <t>Kaori Makoto Hiyori Tamaki Kokkoro</t>
  </si>
  <si>
    <t>Kaori Makoto Shiori Suzuna S.Kokkoro</t>
  </si>
  <si>
    <t>Kaori Makoto Saren Kokkoro Suzuna</t>
  </si>
  <si>
    <t xml:space="preserve">Jun Hiyori Eriko Mimi Mitsuki </t>
  </si>
  <si>
    <t>Kaori Makoto Mimi S.Kokkoro Shiori</t>
  </si>
  <si>
    <t>Pudding Kaori Makoto S.Pecorine Mitsuki</t>
  </si>
  <si>
    <t>Yukari Iliya Akari Karyl S.Karyl</t>
  </si>
  <si>
    <t>Kaori Makoto S.Tamaki Mitsuki Shiori</t>
  </si>
  <si>
    <t>Makoto Djeeta S.Tamaki Mitsuki S.Kokkoro</t>
  </si>
  <si>
    <t>Rei Illya Akari Hatsune S.Karyl</t>
  </si>
  <si>
    <t>Kaori Makoto Hiyori S.Kokkoro Suzuna</t>
  </si>
  <si>
    <t>Illya Akari Karyl S.Karyl Maho</t>
  </si>
  <si>
    <t>Kaori Makoto S.Kokkoro Mitsuki Suzuna</t>
  </si>
  <si>
    <t>Illya Akari S.Karyl Kyouka Maho</t>
  </si>
  <si>
    <t>Kaori Akino Shizuru S.Karyl Yui</t>
  </si>
  <si>
    <t>Kaori Shiori Makoto Mitsuki Jun</t>
  </si>
  <si>
    <t>Kaori STamaki Makoto Mitsuki SKokkoro</t>
  </si>
  <si>
    <t>Kaori Makoto Kokkoro Mitsuki Arisa</t>
  </si>
  <si>
    <t>Makoto SKaryl Monika Maho Nozomi</t>
  </si>
  <si>
    <t>Arisa Kaori Makoto Kokkoro Yukari</t>
  </si>
  <si>
    <t>Shiori Tamaki Suzuna Makoto Pecorine</t>
  </si>
  <si>
    <t>Hiyori Eriko Mimi Mitsuki Jun</t>
  </si>
  <si>
    <t xml:space="preserve">Kaori Tamaki Makoto Akino Mitsuki </t>
  </si>
  <si>
    <t>Kaori Tamaki Makoto Djeeta Mitsuki</t>
  </si>
  <si>
    <t xml:space="preserve">Kaori Makoto Tamaki Akino Mitsuki </t>
  </si>
  <si>
    <t>Makoto Akino SKaryl Nozomi Jun</t>
  </si>
  <si>
    <t>Mimi Makoto Ayane Shiori SKokkoro</t>
  </si>
  <si>
    <t>Kaori Tomo Makoto Mitsuki Nozomi</t>
  </si>
  <si>
    <t>Kaori Djeeta Makoto Jun SKokkoro</t>
  </si>
  <si>
    <t>Kaori Makoto Tamaki Kokkoro Jun</t>
  </si>
  <si>
    <t>Shiori Makoto Yukari Jun Nozomi</t>
  </si>
  <si>
    <t>Kaori Hiyori Eriko Makoto SKokkoro</t>
  </si>
  <si>
    <t>Titanoturtle Defeated</t>
  </si>
  <si>
    <t>Illya Kyouka SKaryl Akari Misato</t>
  </si>
  <si>
    <t>Nozomi Illya Akari S.Karyl Kyouka</t>
  </si>
  <si>
    <t>Shizuru Illya Akari S.Karyl Kyouka</t>
  </si>
  <si>
    <t xml:space="preserve">I swear Illya doesn't fkin die at 0:20 in the 3 mock runs </t>
  </si>
  <si>
    <t>Nozomi Illya Akari S.Karyl Karyl</t>
  </si>
  <si>
    <t>Kuuka Kaori Makoto Saren Kokkoro</t>
  </si>
  <si>
    <t>Nozomi Illya Akari Misato Karyl</t>
  </si>
  <si>
    <t>Pecorine Eriko Mimi Shiori Rino</t>
  </si>
  <si>
    <t>Jun Kaori Makoto Djeeta Akino</t>
  </si>
  <si>
    <t>Nozomi Yukari Saren S.Karyl Yui</t>
  </si>
  <si>
    <t>Nozomi Makoto Ayane Tamaki Yui</t>
  </si>
  <si>
    <t>Nozomi Makoto Akino Rei Saren</t>
  </si>
  <si>
    <t>Miyako Djeeta Ninon Saren S.Suzume</t>
  </si>
  <si>
    <t>Pecorine Akari S.Karyl Karyl Kyouka</t>
  </si>
  <si>
    <t>Jun Kaori Makoto Tomo Shiori</t>
  </si>
  <si>
    <t>Miyako Kaori Makoto Shiori Yui</t>
  </si>
  <si>
    <t>Nozomi Makoto Tamaki Mitsuki Arisa</t>
  </si>
  <si>
    <t>Kuuka Yukari Akari Karyl S.Karyl</t>
  </si>
  <si>
    <t>Nozomi Hatsune Karyl S.Karyl Misato</t>
  </si>
  <si>
    <t>Makoto Djeeta Yukari Kokkoro Arisa</t>
  </si>
  <si>
    <t>Jun Yukari S.Karyl Kyouka Maho</t>
  </si>
  <si>
    <t>Kaori Makoto Akino Suzuna Maho</t>
  </si>
  <si>
    <t>Jun Makoto Akino Mitsuki S.Kokkoro</t>
  </si>
  <si>
    <t>Jun Illya Misato Karyl S.Karyl</t>
  </si>
  <si>
    <t>Miyako Kaori Makoto Tamaki Mitsuki</t>
  </si>
  <si>
    <t>Nozomi Makoto Djeeta Monika Suzuna</t>
  </si>
  <si>
    <t>Jun Kaori Makoto Eriko Kokkoro</t>
  </si>
  <si>
    <t>Makoto Tamaki Saren Shiori Suzuna</t>
  </si>
  <si>
    <t>Tamaki Illya Akari S.Karyl Kyouka</t>
  </si>
  <si>
    <t>Kaori Makoto S.Tamaki S.Kokkoro Arisa</t>
  </si>
  <si>
    <t>Illya Akari S.Karyl Karyl Maho</t>
  </si>
  <si>
    <t>Illya Akari S.Karyl Kyouka Karyl</t>
  </si>
  <si>
    <t>Kaori Makoto Djeeta Hiyori Mitsuki</t>
  </si>
  <si>
    <t>Kaori Makoto Tamaki S.Tamaki S.Kokkoro</t>
  </si>
  <si>
    <t>Jun Kaori Makoto Akino Djeeta</t>
  </si>
  <si>
    <t>Eriko Shizuru Mimi S.Kokkoro Rino</t>
  </si>
  <si>
    <t>Kaori Tamaki Makoto Akino Mitsuki</t>
  </si>
  <si>
    <t>Kaori Shiori Ayane Makoto SKokkoro</t>
  </si>
  <si>
    <t>Arisa Kaori Makoto Mitsuki Kokkoro</t>
  </si>
  <si>
    <t>Eriko STamaki Shiori Makoto Mitsuki</t>
  </si>
  <si>
    <t>Kaori Tomo Shiori Makoto Pudding</t>
  </si>
  <si>
    <t>Kaori Djeeta Shiori Makoto Kokkoro</t>
  </si>
  <si>
    <t>Kaori Makoto Hiyori Eriko SKokkoro</t>
  </si>
  <si>
    <t>Kaori Eriko Hiyori Makoto Jun</t>
  </si>
  <si>
    <t>Kaori Suzuna Tomo Makoto SKokkoro</t>
  </si>
  <si>
    <t>Djeeta Mimi Makoto Mitsuki Pudding</t>
  </si>
  <si>
    <t>Hiyori Tamaki Makoto Kokkoro Jun</t>
  </si>
  <si>
    <t>Kaori Djeeta Hiyori Makoto Jun</t>
  </si>
  <si>
    <t>Kaori Suzuna Eriko Makoto SKokkoro</t>
  </si>
  <si>
    <t>Kaori Makoto Saren Kokkoro Pudding</t>
  </si>
  <si>
    <t>SKaryl Makoto Monika Nozomi Maho</t>
  </si>
  <si>
    <t>Kyouka SKaryl Akari Yuki Kokkoro</t>
  </si>
  <si>
    <t>Illya Arisa Misato Shizuru Jun</t>
  </si>
  <si>
    <t>Nozomi Akari Illya SKaryl Kyouka</t>
  </si>
  <si>
    <t>STamaki Mimi Makoto Mitsuki Jun</t>
  </si>
  <si>
    <t>Jun Hatsune Karyl S.Karyl Kyouka</t>
  </si>
  <si>
    <t>Nozomi Illya Akari Karyl Maho</t>
  </si>
  <si>
    <t>Illya Akari Misato SKaryl Kyouka</t>
  </si>
  <si>
    <t>Nozomi Illya Akari SKaryl Kyouka</t>
  </si>
  <si>
    <t>Nozomi Illya Akari Karyl SKaryl</t>
  </si>
  <si>
    <t>Jun Makoto Akino Yukari Shiori</t>
  </si>
  <si>
    <t>Jun Nozomi Djeeta Akino S.Karyl</t>
  </si>
  <si>
    <t>Miyako Makoto Saren S.Suzume Yui</t>
  </si>
  <si>
    <t>Akino Tomo Yukari S.Karyl Rino</t>
  </si>
  <si>
    <t>Should have fought it pre-enrage. Was pretty busy this morning :(</t>
  </si>
  <si>
    <t>Nozomi Illya Ayane Tamaki Kokkoro</t>
  </si>
  <si>
    <t xml:space="preserve">Jun Hiyori Tamaki Rei Mitsuki </t>
  </si>
  <si>
    <t>Kaori Nozomi Makoto Yukari S.Kokkoro</t>
  </si>
  <si>
    <t>Nozomi Makoto Tamaki S.Kokkoro Suzuna</t>
  </si>
  <si>
    <t>Nozomi Akari Hatsune S.Karyl Kyouka</t>
  </si>
  <si>
    <t>Jun Kaori Makoto Mitsuki Monika</t>
  </si>
  <si>
    <t>Nozomi Makoto Djeeta S.Tamaki S.Kokkoro</t>
  </si>
  <si>
    <t>Wyvern defeated</t>
  </si>
  <si>
    <t>Kaori Makoto Eriko S.Kokkoro Suzuna</t>
  </si>
  <si>
    <t>Jun Kaori Makoto Mitsuki Arisa</t>
  </si>
  <si>
    <t>Makoto Eriko S.Mifuyu Shiori Suzuna</t>
  </si>
  <si>
    <t>Makoto Eriko Saren Suzuna Shiori</t>
  </si>
  <si>
    <t>Rai Rai defeated</t>
  </si>
  <si>
    <t>Jun Kaori Makoto S.Tamaki Kokkoro</t>
  </si>
  <si>
    <t>Jun Nozomi Kaori Tamaki Shiori</t>
  </si>
  <si>
    <t>Miyako Illya Yukari Monika Saren</t>
  </si>
  <si>
    <t>Eriko Mimi Rino Shizuru SKokkoro</t>
  </si>
  <si>
    <t>Kaori Djeeta Shiori Makoto Jun</t>
  </si>
  <si>
    <t>SKaryl Hatsune Yui Nozomi Yukari</t>
  </si>
  <si>
    <t>Shiori Makoto Djeeta Kaori SKokkoro</t>
  </si>
  <si>
    <t>Kaori STamaki Mimi Makoto Mitsuki</t>
  </si>
  <si>
    <t>Kaori Makoto Eriko SKokkoro Suzuna</t>
  </si>
  <si>
    <t>Kaori Makoto Miyako Yukari SKokkoro</t>
  </si>
  <si>
    <t>Eriko Suzuna Tamaki Makoto SKokkoro</t>
  </si>
  <si>
    <t>Makoto Monika Jun Nozomi Maho</t>
  </si>
  <si>
    <t>Kaori STamaki Makoto Mitsuki Nozomi</t>
  </si>
  <si>
    <t>Kaori Shiori Arisa Makoto Akino</t>
  </si>
  <si>
    <t>Kaori Hiyori Makoto Mitsuki Nozomi</t>
  </si>
  <si>
    <t>Djeeta Tamaki Makoto Shiori SKokkoro</t>
  </si>
  <si>
    <t>Kaori Makoto Mimi Ayane Kokkoro</t>
  </si>
  <si>
    <t>Hiyori Tamaki Makoto Rei Jun</t>
  </si>
  <si>
    <t>Kaori Makoto Tamaki Akino Mitauki</t>
  </si>
  <si>
    <t>Illya Kyouka SKaryl Akari Shizuru</t>
  </si>
  <si>
    <t>Illya Kyouka SKaryl Akari Nozomi</t>
  </si>
  <si>
    <t>SKaryl Hatsune Yui Maho Jun</t>
  </si>
  <si>
    <t>SKaryl Kyouka Karyl Misato Nozomi</t>
  </si>
  <si>
    <t>Jun Kaori Makoto Akino S.Kokkoro</t>
  </si>
  <si>
    <t>Akari Hatsune S.Karyl Kyouka S.Suzume</t>
  </si>
  <si>
    <t>Akari Hatsune S.Karyl Misato Karyl</t>
  </si>
  <si>
    <t xml:space="preserve">Jun Kaori Eriko Makoto Mitsuki </t>
  </si>
  <si>
    <t>Jun Nozomi Akino S.Tamaki S.Karyl</t>
  </si>
  <si>
    <t>Nozomi Illya Akari S.Karyl Yui</t>
  </si>
  <si>
    <t>Jun Monika Illya Hatsune Maho</t>
  </si>
  <si>
    <t>Kaori Nozomi Anna Yui Shiori</t>
  </si>
  <si>
    <t>Miyako Kaori Makoto Tomo Arisa</t>
  </si>
  <si>
    <t>Nozomi Eriko Makoto Suzuna Shiori</t>
  </si>
  <si>
    <t>thank you RNG god, now pls bless me with upcoming limited units</t>
  </si>
  <si>
    <t>Rei Illya Akari S.Karyl Maho</t>
  </si>
  <si>
    <t>Makoto Djeeta S.Tamaki Yukari Mitsuki</t>
  </si>
  <si>
    <t>Kaori Makoto S.Pecorine Monika Shiori</t>
  </si>
  <si>
    <t>nice dmg Lucas</t>
  </si>
  <si>
    <t>Kaori Makoto Eriko Hiyori Mitsuki</t>
  </si>
  <si>
    <t>nice dmg Kako</t>
  </si>
  <si>
    <t>nice dmg Mumrik</t>
  </si>
  <si>
    <t>nice dmg Aeongie Rai Rai Defeated</t>
  </si>
  <si>
    <t>Kaori Makoto Hiyori Mitsuki S.Kokkoro</t>
  </si>
  <si>
    <t>Nozomi Makoto Kokkoro Suzuna Shiori</t>
  </si>
  <si>
    <t>Jun Kaori Makoto Akino Saren</t>
  </si>
  <si>
    <t>Miyako Makoto Djeeta Tamaki Suzuna</t>
  </si>
  <si>
    <t>SKaryl Hatsune Yui Yukari Nozomi</t>
  </si>
  <si>
    <t>Kaori Mimi Makoto Rino Jun</t>
  </si>
  <si>
    <t>Shiori Djeeta Akino Saren SKokkoro</t>
  </si>
  <si>
    <t>Kaori Tomo Makoto Mitsuki Yukari</t>
  </si>
  <si>
    <t>Kaori STamaki Makoto Mitsuki Yukari</t>
  </si>
  <si>
    <t>Kaori Mimi Ayane Makoto Kokkoro</t>
  </si>
  <si>
    <t>SKaryl Illya Arisa Shizuru Tsumugi</t>
  </si>
  <si>
    <t>Shiori Djeeta Tamaki Makoto SKokkoro</t>
  </si>
  <si>
    <t>Kaori Djeeta Shiori Makoto SKokkoro</t>
  </si>
  <si>
    <t>Kyouka SKaryl Hatsune Akari SSuzume</t>
  </si>
  <si>
    <t>Nozomi Akari Kyouka SKaryl Illya</t>
  </si>
  <si>
    <t>Kyouka SKaryl Akari Illya SKokkoro</t>
  </si>
  <si>
    <t>Illya SKaryl Akari Maho Yukari</t>
  </si>
  <si>
    <t>Kyouka SKaryl Hatsune Akari Nozomi</t>
  </si>
  <si>
    <t>Kaori Hiyori Makoto Akino Jun</t>
  </si>
  <si>
    <t>Kaori Makoto Suzuna Yui Shizuru</t>
  </si>
  <si>
    <t>Shizuru Akari Karyl S.Karyl Illya</t>
  </si>
  <si>
    <t>Jun Akari Misato S.Karyl Hatsune</t>
  </si>
  <si>
    <t>Jun Miyako Anna S.Karyl Maho</t>
  </si>
  <si>
    <t>Kuuka Nozomi Illya Shiori Yui</t>
  </si>
  <si>
    <t>Shizuru Illya Akari S.Karyl Misato</t>
  </si>
  <si>
    <t>Jun Makoto Kokkoro Mitsuki Suzuna</t>
  </si>
  <si>
    <t>Akino Tamaki Mimi Mitsuki Arisa</t>
  </si>
  <si>
    <t>Jun Kaori Makoto S.Tamaki S.Kokkoro</t>
  </si>
  <si>
    <t>Makoto Tamaki SHizuru Arisa Shiori</t>
  </si>
  <si>
    <t>Miyako Kaori Makoto Tomo S.Tamaki</t>
  </si>
  <si>
    <t>Nozomi Illya Misato Karyl S.Karyl Kyouka</t>
  </si>
  <si>
    <t>Akino Makoto Monika Mitsuki Yukari</t>
  </si>
  <si>
    <t>Kaori Makoto Eriko S.Kokkoro Shiori</t>
  </si>
  <si>
    <t>Kaori Makoto S.Pecorine Monica Shiori</t>
  </si>
  <si>
    <t>Yukari Kokkoro Akari Karyl S.Karyl</t>
  </si>
  <si>
    <t>Kaori Makoto Hiyori Mitsuki Shiori</t>
  </si>
  <si>
    <t xml:space="preserve">How could you achieve that unbelievable score :v </t>
  </si>
  <si>
    <t>Kaori Makoto Kokkoro Shiori Suzuna</t>
  </si>
  <si>
    <t>Kaori Tomo S.Tamaki Mitsuki Arisa</t>
  </si>
  <si>
    <t>Kaori Makoto Eriko H.Shinobu S.Kokkoro</t>
  </si>
  <si>
    <t>Makoto Hiyori Kokkoro Karyl Shiori</t>
  </si>
  <si>
    <t>Akino Djeeta Saren S.Kokkoro Shiori</t>
  </si>
  <si>
    <t>Kaori Makoto Eriko Mimi Arisa</t>
  </si>
  <si>
    <t>Jun Misato Illya Hatsune S.Karyl</t>
  </si>
  <si>
    <t>Makoto Djeeta Arisa Kokkoro Yukari</t>
  </si>
  <si>
    <t>Mega Lapahn</t>
  </si>
  <si>
    <t>Makoto Mitsuki Shiori Arisa Suzuna</t>
  </si>
  <si>
    <t>Shiori Suzuna Makoto Yukari Jun</t>
  </si>
  <si>
    <t>SKaryl Kyouka Akari Karyl Shizuru</t>
  </si>
  <si>
    <t>Kaori Shiori Makoto Arisa Mitsuki</t>
  </si>
  <si>
    <t>Kaori Djeeta Eriko Hiyori Makoto</t>
  </si>
  <si>
    <t>Makoto Mitsuki Shiori Suzuna Arisa</t>
  </si>
  <si>
    <t>Illya SKaryl Karyl Hatsune Akari</t>
  </si>
  <si>
    <t>Jun Makoto Tamaki S.Kokkoro H.Shinobu</t>
  </si>
  <si>
    <t>Kaori Makoto Nozomi Saren Shiori</t>
  </si>
  <si>
    <t>Spirit Horn</t>
  </si>
  <si>
    <t>Kaori Eriko Hiyori Makoto SKokkoro</t>
  </si>
  <si>
    <t>Kaori Makoto Eriko Djeeta Shinobu</t>
  </si>
  <si>
    <t>Illya Misato Akari S.Karyl Kyouka</t>
  </si>
  <si>
    <t>Jun Shizuru Illya Arisa Misato</t>
  </si>
  <si>
    <t>Makoto Djeeta Eriko Tamaki Kokkoro</t>
  </si>
  <si>
    <t>Kaori Makoto Mimi Saren Suzuna</t>
  </si>
  <si>
    <t>Kaori Makoto Akino S.Tamaki Shinobu</t>
  </si>
  <si>
    <t>Jun Nozomi Makoto Akino S.Karyl</t>
  </si>
  <si>
    <t>Jun Makoto Anna Shiori Maho</t>
  </si>
  <si>
    <t>Sagittarius</t>
  </si>
  <si>
    <t>Jun Kaori Illya Yukari Monika</t>
  </si>
  <si>
    <t>Jun Shizuru Kokkoro Chika S.Karyl</t>
  </si>
  <si>
    <t>Hatsune S.Karyl Kyouka Yui Maho</t>
  </si>
  <si>
    <t>Kaori Makoto Akino S.Kokkoro Suzuna</t>
  </si>
  <si>
    <t>Illya Akari Karyl Kyouka Misato</t>
  </si>
  <si>
    <t>Pudding Akari Karyl S.Karyl Kyouka</t>
  </si>
  <si>
    <t>Nozomi Makoto Akino S.Tamaki Monika</t>
  </si>
  <si>
    <t>Nozomi Makoto Tamaki Ayane Kokkoro</t>
  </si>
  <si>
    <t>Makoto Kokkoro S.Kokkoro Suzuna Shiori</t>
  </si>
  <si>
    <t>Jun Kaori Makoto Tomo Saren</t>
  </si>
  <si>
    <t>Pudding Kaori Makoto Mimi Shiori</t>
  </si>
  <si>
    <t>Kaori Makoto S.Pecorine S.Kokkoro Mitsuki</t>
  </si>
  <si>
    <t>Kaori Nozomi Makoto Mimi Mitsuki</t>
  </si>
  <si>
    <t>Makoto Ayane Mimi H.Shinobu S.Kokkoro</t>
  </si>
  <si>
    <t>Akari H.Misaki Karyl S.Karyl Kyouka</t>
  </si>
  <si>
    <t>Pudding Akari Misato S.Karyl Kyouka</t>
  </si>
  <si>
    <t>Kaori Pecorine Makoto Saren S.Tamaki</t>
  </si>
  <si>
    <t>Jun Kaori Makoto Nozomi Maho</t>
  </si>
  <si>
    <t>Nozomi Makoto Monika Mitsuki Suzuna</t>
  </si>
  <si>
    <t>Pudding Tamaki Yukari Saren Shiori</t>
  </si>
  <si>
    <t>Illya Akari Misato Karyl S.Karyl</t>
  </si>
  <si>
    <t>Nozomi S.Kokkoro Misato Hatsune S.Karyl</t>
  </si>
  <si>
    <t>Jun Kaori Makoto Djeeta Arisa</t>
  </si>
  <si>
    <t>SKaryl Makoto Monika Maho Nozomi</t>
  </si>
  <si>
    <t>STamaki Hiyori Tamaki Makoto SKokkoro</t>
  </si>
  <si>
    <t>Kaori HShinobu Makoto HPudding Mitsuki</t>
  </si>
  <si>
    <t>Kaori Rei Hiyori Tamaki Makoto</t>
  </si>
  <si>
    <t>Tomo Kaori STamaki Makoto Tamaki</t>
  </si>
  <si>
    <t>Shiori Kaori Makoto Saren Nozomi</t>
  </si>
  <si>
    <t>Kaori Djeeta Makoto STamaki Tamaki</t>
  </si>
  <si>
    <t>Kaori Makoto Hiyori S.Tamaki Mitsuki</t>
  </si>
  <si>
    <t>Jun Makoto Eroko S.Kokkoro Shiori</t>
  </si>
  <si>
    <t>Kaori Makoto S.Tamaki Tamaki Mitsuki</t>
  </si>
  <si>
    <t>STamaki HShinobu Tamaki Makoto Jun</t>
  </si>
  <si>
    <t>Kaori STamaki Makoto Tamaki Mitsuki</t>
  </si>
  <si>
    <t>Arisa HShinobu Kaori Makoto Jun</t>
  </si>
  <si>
    <t>Illya Akari Misato S.Karyl Yuki</t>
  </si>
  <si>
    <t>Jun Kaori Makoto S.Tamaki Mitsuki</t>
  </si>
  <si>
    <t>S.Karyl Kyouka Hatsune Maho Yui</t>
  </si>
  <si>
    <t>Makoto died. I should have settled for safer strats.</t>
  </si>
  <si>
    <t>Akari Misato S.Karyl Kyouka Maho</t>
  </si>
  <si>
    <t>Jun Illya S.Pecorine Shizuru Misato</t>
  </si>
  <si>
    <t>Jun Illya Kaori Monika Yukari</t>
  </si>
  <si>
    <t>Kuuka Pudding Makoto Suzuna Maho</t>
  </si>
  <si>
    <t>Jun Kaori Makoto S.Kokkoro Mitsuki</t>
  </si>
  <si>
    <t>Illya. fucking. died. Although the mock runs are ok</t>
  </si>
  <si>
    <t>Akari Misato Maho S.Karyl Kyouka</t>
  </si>
  <si>
    <t>Jun Kaori Yukari Suzuna Shiori</t>
  </si>
  <si>
    <t>Kaori Makoto Eriko Tomo Yui</t>
  </si>
  <si>
    <t>Akari Karyl S.Karyl Kyouka Yuki</t>
  </si>
  <si>
    <t>Akari S.Karyl Karyl Kyouka H.Misaki</t>
  </si>
  <si>
    <t>Kuuka Kaori Makoto Tamaki Mimi</t>
  </si>
  <si>
    <t>Kaori Makoto S.Pecorine Mitsuki Shiori</t>
  </si>
  <si>
    <t>Kaori Makoto Akino Tamaki Kokkoro</t>
  </si>
  <si>
    <t>Kaori Makoto Mitsuki S.Kokkoro Arisa</t>
  </si>
  <si>
    <t>Makoto Djeeta Ayane S.Kokkoro Shiori</t>
  </si>
  <si>
    <t>Yukari Illya Akari Suzuna S.Karyl</t>
  </si>
  <si>
    <t>Kaori Makoto Akino Mitsuki Shiori</t>
  </si>
  <si>
    <t>Jun Kaori Makoto Hiyori Mimi</t>
  </si>
  <si>
    <t>Makoto Akino Hiyori S.Kokkoro Shiori</t>
  </si>
  <si>
    <t>Djeeta Hatsune S.Kokkoro Anna S.Karyl</t>
  </si>
  <si>
    <t>Shizuru Yukari Illya Karyl Kyouka</t>
  </si>
  <si>
    <t>Kaori Nozomi Makoto Tamaki Shiori</t>
  </si>
  <si>
    <t>Pudding Yukari Illya Saren Akino</t>
  </si>
  <si>
    <t>Nozomi Makoto Monika S.Kokkoro Suzuna</t>
  </si>
  <si>
    <t xml:space="preserve">Kaori Makoto STamaki Tamaki Mitsuki </t>
  </si>
  <si>
    <t>Kaori Makoto Tomo STamaki Tamaki</t>
  </si>
  <si>
    <t>Kaori Makoto Hiyori Tamaki HPudding</t>
  </si>
  <si>
    <t>Shiori Makoto Kaori Saren Nozomi</t>
  </si>
  <si>
    <t>accidentally cancel Makoto skill lol</t>
  </si>
  <si>
    <t>Kaori Makoto S.Tamaki Tamaki S.Kokkoro</t>
  </si>
  <si>
    <t>Kaori Makoto Mitsuki Arisa Suzuna</t>
  </si>
  <si>
    <t>Jun Tsumugi Shizuru Illya Arisa</t>
  </si>
  <si>
    <t>Makoto Akino Mimi Arisa Shiori</t>
  </si>
  <si>
    <t>Jun Kaori Makoto Mitsuki S.Kokkoro</t>
  </si>
  <si>
    <t>Jun Kaori Makoto Eriko S.Kokkoro</t>
  </si>
  <si>
    <t xml:space="preserve">Kaori Makoto Eriko SKokkoro Mitsuki </t>
  </si>
  <si>
    <t>Kaori Makoto Tomo Eriko Yui</t>
  </si>
  <si>
    <t>Yukari Anna Saren Illya Karyl</t>
  </si>
  <si>
    <t>Illya crit killed herself at the end.</t>
  </si>
  <si>
    <t>Jun Kaori Makoto Djeeta S.Kokkoro</t>
  </si>
  <si>
    <t>Miyako Kaori Makoto S.Tamaki Yukari</t>
  </si>
  <si>
    <t>Kaori Makoto Eriko Mitsuki S.Kokkoro</t>
  </si>
  <si>
    <t>Kaori Nozomi Makoto Tamaki Mimi</t>
  </si>
  <si>
    <t>Illya Hatsune Karyl S.Karyl Chika</t>
  </si>
  <si>
    <t>Rei Akari Yukari Illya S.Karyl</t>
  </si>
  <si>
    <t>Jun Makoto Tamaki S.Tamaki H.Shinobu</t>
  </si>
  <si>
    <t>Nozomi Akari Karyl S.Karyl Kyouka</t>
  </si>
  <si>
    <t>Makoto Akino S.Kokkoro Monika Mitsuki</t>
  </si>
  <si>
    <t>Jun Makoto Hiyori Shiori Suzuna</t>
  </si>
  <si>
    <t>Jun Makoto Kaori Djeeta Arisa</t>
  </si>
  <si>
    <t>Nozomi Eriko Yukari S.Karyl Rino</t>
  </si>
  <si>
    <t>Jun Kaori Makoto Hiyori S.Kokkoro</t>
  </si>
  <si>
    <t>Miyako Akari Misato S.Karyl Kyouka</t>
  </si>
  <si>
    <t>Miyako Illya Akari Karyl S.Karyl</t>
  </si>
  <si>
    <t>Jun Illya S.Kokkoro Hatsune S.Karyl</t>
  </si>
  <si>
    <t>Nozomi Yui Shiori S.Karyl Suzuna</t>
  </si>
  <si>
    <t>Kaori Makoto Tamaki S.Tamaki Mitsuki</t>
  </si>
  <si>
    <t>I'm not having a good time with this boss 😥</t>
  </si>
  <si>
    <t>Kaori Makoto Tomo Tamaki S.Tamaki</t>
  </si>
  <si>
    <t>Jun Makoto Hiyori Tamaki STamaki</t>
  </si>
  <si>
    <t>Akino SKaryl Makoto Jun Nozomi</t>
  </si>
  <si>
    <t>Kaori STamaki Tamaki Makoto Mitsuki</t>
  </si>
  <si>
    <t>Arisa Tomo Makoto Hiyori SKokkoro</t>
  </si>
  <si>
    <t>Kaori STamaki Makoto Pudding Yukari</t>
  </si>
  <si>
    <t xml:space="preserve">Kaori Makoto Tamaki STamaki Mitsuki </t>
  </si>
  <si>
    <t>SKaryl Makoto Monika  Maho Nozomi</t>
  </si>
  <si>
    <t>Kaori Shiori Makoto HPudding Jun</t>
  </si>
  <si>
    <t>Kaori Makoto SKokkoro Mitsuki Arisa</t>
  </si>
  <si>
    <t>Illya Arisa Tsumugi Shizuru Jun</t>
  </si>
  <si>
    <t>Kuuka Makoto Miyako Suzuna Maho</t>
  </si>
  <si>
    <t>Nozomi Illya Kaori Shiori Yui</t>
  </si>
  <si>
    <t>Jun Kaori Makoto S.Kokkoro Arisa</t>
  </si>
  <si>
    <t>Jun Makoto Eriko Shiori Suzuna</t>
  </si>
  <si>
    <t>Kaori Makoto S.Kokkoro Saren Shinobu</t>
  </si>
  <si>
    <t>Miyako Djeeta S.Kokkoro Yui Saren</t>
  </si>
  <si>
    <t>Kaori Makoto S.Kokkoro Mitsuki Shiori</t>
  </si>
  <si>
    <t>Akari Karyl S.Karyl Yuki Kyouka</t>
  </si>
  <si>
    <t>Illya Anna Karyl Saren Yukari</t>
  </si>
  <si>
    <t>Akari S.Karyl Kyouka Yui Maho</t>
  </si>
  <si>
    <t>Kaori Makoto Tomo Shiori Misato</t>
  </si>
  <si>
    <t>Kaori Makoto S.Kokkoro Arisa Suzuna</t>
  </si>
  <si>
    <t>Kaori Makoto Akino Kokkoro Mitsuki</t>
  </si>
  <si>
    <t>Kaori Makoto Hiyori Tamaki S.Tamaki</t>
  </si>
  <si>
    <t>Kaori Rei Akino Mitsuki Suzuna</t>
  </si>
  <si>
    <t>Nozomi Eriko Mimi Yukari S.Karyl</t>
  </si>
  <si>
    <t>Jun Kaori Makoto Hiyori Shiori</t>
  </si>
  <si>
    <t>Makoto Mimi H.Shinobu Mitsuki S.Kokkoro</t>
  </si>
  <si>
    <t>Jun Kaori Makoto Djeeta Hiyori</t>
  </si>
  <si>
    <t>Miyako Makoto Eriko Akino Suzuna</t>
  </si>
  <si>
    <t>Nozomi Illya Akari Karyl S.Karyl</t>
  </si>
  <si>
    <t>Shizuru Yukari Illya Karyl S.Karyl</t>
  </si>
  <si>
    <t>Kaori Nozomi Makoto Rino Shiori</t>
  </si>
  <si>
    <t>Miyako Yukari Illya Saren Kyouka</t>
  </si>
  <si>
    <t>Jun Kaori Makoto Shiori Maho</t>
  </si>
  <si>
    <t>Nozomi Makoto Mitsuki Monika Suzuna</t>
  </si>
  <si>
    <t>Yukari Akari H.Misaki S.Karyl Kyouka</t>
  </si>
  <si>
    <t>finally I got it right</t>
  </si>
  <si>
    <t>Jun Makoto Hiyori S.Tamaki Tamaki</t>
  </si>
  <si>
    <t>Kaori Makoto Djeeta Tamaki Mitsuki</t>
  </si>
  <si>
    <t>Kaori Makoto Tomo S.Tamaki Tamaki</t>
  </si>
  <si>
    <t>STamaki Kaori Tamaki Makoto Mitsuki</t>
  </si>
  <si>
    <t>STamaki Tomo Hiyori Makoto SKokkoro</t>
  </si>
  <si>
    <t>Makoto Kaori Saren Nozomi Maho</t>
  </si>
  <si>
    <t>Shiori Makoto Kaori Saren Jun</t>
  </si>
  <si>
    <t>HShinobu Makoto Shiori HMiyako Ayane</t>
  </si>
  <si>
    <t>Akino SKaryl Makoto Nozomi Jun</t>
  </si>
  <si>
    <t>Jun Shizuru Illya Misato Arisa</t>
  </si>
  <si>
    <t>SKaryl Karyl Chika Hatsune Illya</t>
  </si>
  <si>
    <t>Kaori Makoto Eriko SKokkoro Mitsuki</t>
  </si>
  <si>
    <t>Jun Makoto Eriko Arisa Shiori</t>
  </si>
  <si>
    <t>Miyako Jun Anna Suzuna Maho</t>
  </si>
  <si>
    <t>Kuuka Makoto Illya Shiori Yui</t>
  </si>
  <si>
    <t>Jun Makoto Illya Saren Yukari</t>
  </si>
  <si>
    <t>Miyako Kaori Makoto Monika Shiori</t>
  </si>
  <si>
    <t>Jun Kaori Makoto S.Kokkoro Shinobu</t>
  </si>
  <si>
    <t>Kaori Makoto Eriko S.Kokkoro Mitsuki</t>
  </si>
  <si>
    <t>Akari S.Karyl Kyouka H.Misaki Yuki</t>
  </si>
  <si>
    <t>Kaori Makato S.Pecorine Mitsuki Shiori</t>
  </si>
  <si>
    <t>Nozomi Makato Tamaki Mimi Arisa</t>
  </si>
  <si>
    <t>Akari Misato S.Karyl Kyouka Karyl</t>
  </si>
  <si>
    <t>Jun Kaori Makoto Hiyori S.Tamaki</t>
  </si>
  <si>
    <t>Jun Makoto Eriko Tomo H.Miyako</t>
  </si>
  <si>
    <t>Kaori Tamaki Rei Akino Mitsuki</t>
  </si>
  <si>
    <t>Miyako Makoto Djeeta Kokkoro Arisa</t>
  </si>
  <si>
    <t>Jun Kaori Makoto Yukari Kokkoro</t>
  </si>
  <si>
    <t>Nozomi Makoto Akino S.Kokkoro Suzuna</t>
  </si>
  <si>
    <t>Nozomi Kokkoro Akari S.Karyl Kyouka</t>
  </si>
  <si>
    <t>Jun Kaori H.Shinobu Yukari Yuki</t>
  </si>
  <si>
    <t>Miyako Pecorine Akari S.Karyl Kyouka</t>
  </si>
  <si>
    <t>Kaori Makoto Christina Mitsuki Kokkoro</t>
  </si>
  <si>
    <t>Makoto Christina Saren S.Kokkoro Shiori</t>
  </si>
  <si>
    <t>Makoto Tamaki Eriko Suzuna Arisa</t>
  </si>
  <si>
    <t>Pudding Christina Saren Rino Shiori</t>
  </si>
  <si>
    <t>Illya Mimi S.Kokkoro Hatsune S.Karyl</t>
  </si>
  <si>
    <t>Kaori Makoto Christina Tamaki Mitsuki</t>
  </si>
  <si>
    <t>Makoto Djeeta S.Tamaki Arisa Shiori</t>
  </si>
  <si>
    <t>Makoto Tomo Christina Arisa Shiori</t>
  </si>
  <si>
    <t>Makoto Tomo STamaki Christina Arisa</t>
  </si>
  <si>
    <t>Illya Akari Nanaka SKaryl Kyouka</t>
  </si>
  <si>
    <t>Kaori STamaki Makoto Hiyori Mitsuki</t>
  </si>
  <si>
    <t>Christina Shiori Eriko HShinobu SKokkoro</t>
  </si>
  <si>
    <t>Christina SKaryl Monika Maho Nozomi</t>
  </si>
  <si>
    <t>Djeeta Kaori STamaki Tamaki Mitsuki</t>
  </si>
  <si>
    <t>Christina Hiyori Suzuna Makoto Nozomi</t>
  </si>
  <si>
    <t>Kaori Djeeta STamaki Tamaki Mitsuki</t>
  </si>
  <si>
    <t>SKaryl Nanaka Kyouka Akari HMisaki</t>
  </si>
  <si>
    <t>Kaori Shiori Makoto Monika Pudding</t>
  </si>
  <si>
    <t>Djeeta HShinobu Makoto Mimi Mitsuki</t>
  </si>
  <si>
    <t>Kaori Shiori Hiyori Makoto Mitsuki</t>
  </si>
  <si>
    <t>Christina Kaori Eriko Makoto Saren</t>
  </si>
  <si>
    <t>Jun Nozomi Christina Akino S.Karyl</t>
  </si>
  <si>
    <t>Kaori Makoto Hiyori Suzuna Shiori</t>
  </si>
  <si>
    <t>Kaori Makoto Eriko Tamaki Suzuna</t>
  </si>
  <si>
    <t>Illya Akari Nanaka Hatsune S.Karyl</t>
  </si>
  <si>
    <t>Jun Christina S.Kokkoro Shiori Arisa</t>
  </si>
  <si>
    <t>Algedi</t>
  </si>
  <si>
    <t>Jun Kaori Makoto S.Tamaki Christina</t>
  </si>
  <si>
    <t>Jun Kaori Makoto Christina Hiyori</t>
  </si>
  <si>
    <t>Kaori Makoto Christina Djeeta Shinobu</t>
  </si>
  <si>
    <t>Jun Makoto Tamaki Christina Kokkoro</t>
  </si>
  <si>
    <t>Kaori Makoto Christina Hiyori Shinobu</t>
  </si>
  <si>
    <t>Jun Kaori Christina Saren S.Kokkoro</t>
  </si>
  <si>
    <t>Shizuru H.Misaki Akari Kyouka S.Karyl</t>
  </si>
  <si>
    <t>Jun Makoto Illya Shizuru Arisa</t>
  </si>
  <si>
    <t>Kaori Makoto Christina HPudding Shiori</t>
  </si>
  <si>
    <t>Jun Akari S.Karyl Misato Kyouka</t>
  </si>
  <si>
    <t>Jun Christina Monika Arisa Maho</t>
  </si>
  <si>
    <t>Pudding Kuuka Makoto Yukari S.Karyl</t>
  </si>
  <si>
    <t>Jun Akari Nanaka Karyl S.Karyl</t>
  </si>
  <si>
    <t>Kuuka Makoto Christina Tamaki S.Kokkoro</t>
  </si>
  <si>
    <t>Christina Hatsune Anna Karyl Chika</t>
  </si>
  <si>
    <t>Jun Shizuru Kokkoro Shiori S.Karyl</t>
  </si>
  <si>
    <t>Makoto Eriko Christina Djeeta Mitsuki</t>
  </si>
  <si>
    <t>Makoto Christina Kaori Tomo Saren</t>
  </si>
  <si>
    <t>Jun Makoto Eriko S.Kokkoro Shiori</t>
  </si>
  <si>
    <t>Makoto Eriko S.Tamaki Mitsuki Shiori</t>
  </si>
  <si>
    <t>Nozomi Makoto Christina Monika Shiori</t>
  </si>
  <si>
    <t>Pecorine Christina Kokkoro Arisa Suzuna</t>
  </si>
  <si>
    <t>Kaori Makoto S.Pecorine Christina Mitsuki</t>
  </si>
  <si>
    <t>Makoto Tamaki Mimi Kokkoro Shiori</t>
  </si>
  <si>
    <t>Christina S.Tamaki H.Shinobu Shizuru Monika</t>
  </si>
  <si>
    <t>Pudding Illya Misato S.Karyl Kyouka</t>
  </si>
  <si>
    <t>Jun Kaori Makoto Christina Yui</t>
  </si>
  <si>
    <t>Pudding Rino Shiori Suzuna Maho</t>
  </si>
  <si>
    <t>Jun Kaori Makoto Christina Tamaki</t>
  </si>
  <si>
    <t>Nozomi Makoto S.Tamaki Tamaki Mimi</t>
  </si>
  <si>
    <t>Kaori Makoto Hiyori S.Kokkoro Shiori</t>
  </si>
  <si>
    <t>Nozomi Makoto Eriko Djeeta Suzuna</t>
  </si>
  <si>
    <t>Jun Makoto Eriko Mifuyu S.Mifuyu</t>
  </si>
  <si>
    <t>Nozomi Yui S.Karyl Kyouka Maho</t>
  </si>
  <si>
    <t>attempt of 1st day it seems</t>
  </si>
  <si>
    <t>Nozomi Makoto Christina Hiyori Suzuna</t>
  </si>
  <si>
    <t>Kaori Makoto Christina Saren Shiori</t>
  </si>
  <si>
    <t>Nozomi Makoto Djeeta Saren Shiori</t>
  </si>
  <si>
    <t>Pudding Jun Kaori Christina Arisa</t>
  </si>
  <si>
    <t>Tomo Christina Arisa STamaki Makoto</t>
  </si>
  <si>
    <t>Djeeta Christina HPudding Makoto Jun</t>
  </si>
  <si>
    <t>Kaori Tomo Christina Makoto Shinobu</t>
  </si>
  <si>
    <t>Kaori Christina STamaki Makoto Jun</t>
  </si>
  <si>
    <t>Illya SKaryl Kyouka Nozomi Yukari</t>
  </si>
  <si>
    <t>Kaori Christina Shiori HPudding Makoto</t>
  </si>
  <si>
    <t>Kaori Shiori Christina Djeeta Tamaki</t>
  </si>
  <si>
    <t>Tomo Kaori Christina Makoto Shinobu</t>
  </si>
  <si>
    <t>Kaori Arisa Christina Mitsuki Ruka</t>
  </si>
  <si>
    <t>Tomo Kaori Christina Eriko Makoto</t>
  </si>
  <si>
    <t>Kaori Christina Hiyori Makoto SKokkoro</t>
  </si>
  <si>
    <t>Kaori Makoto Christina S.Tamaki S.Kokkoro</t>
  </si>
  <si>
    <t>Makoto Djeeta Ayane H.Shinobu Mimi</t>
  </si>
  <si>
    <t>Ruka Christina Mitsuki Arisa Shiori</t>
  </si>
  <si>
    <t>Akino Mimi Mitsuki Arisa Suzuna</t>
  </si>
  <si>
    <t>Rei Eriko S.Tamaki H.Shinobu Kokkoro</t>
  </si>
  <si>
    <t>Makoto Eriko S.Tamaki Mitsuki Arisa</t>
  </si>
  <si>
    <t>Kaori Makoto Hiyori Kokkoro Suzuna</t>
  </si>
  <si>
    <t>Pudding Kaori Makoto S.Tamaki Kokkoro</t>
  </si>
  <si>
    <t>Kuuka Kaori Makoto Saren Mitsuki</t>
  </si>
  <si>
    <t>Kaori Makoto Eriko Kokkoro Suzuna</t>
  </si>
  <si>
    <t>Kaori Makoto Hiyori Kokkoro Shiori</t>
  </si>
  <si>
    <t>Pudding Kaori Makoto Yukari Yui</t>
  </si>
  <si>
    <t>Jun Makoto Christina S.Kokkoro Suzuna</t>
  </si>
  <si>
    <t>Jun Kokkoro Anna Shizuru S.Karyl</t>
  </si>
  <si>
    <t>Tomo S.Tamaki Karyl Shiori Chika</t>
  </si>
  <si>
    <t>Eriko Christina H.Shinobu Mitsuki Shiori</t>
  </si>
  <si>
    <t>Makoto Christina Tamaki H.Shinobu Shizuru</t>
  </si>
  <si>
    <t>Jun Christina S.Tamaki S.Kokkoro Monika</t>
  </si>
  <si>
    <t>Makoto S.Tamaki Kokkoro Shiori Suzuna</t>
  </si>
  <si>
    <t>Kaori Makoto Tamaki S.Pecorine Mimi</t>
  </si>
  <si>
    <t>Jun Kaori Makoto Christina S.Kokkoro</t>
  </si>
  <si>
    <t>Pecorine Makoto Kokkoro Arisa Suzuna</t>
  </si>
  <si>
    <t>Jun Kaori Makoto Hiyori Djeeta</t>
  </si>
  <si>
    <t>Jun Kaori Makoto Eriko Suzuna</t>
  </si>
  <si>
    <t>Jun Kaori Makoto Saren Arisa</t>
  </si>
  <si>
    <t>Makoto Djeeta Kokkoro Yukari Shiori</t>
  </si>
  <si>
    <t>Illya Akari Misato Nanaka S.Karyl</t>
  </si>
  <si>
    <t>Jun Kaori Makoto Christina Djeeta</t>
  </si>
  <si>
    <t>Pudding Kaori Makoto Shiori Yui</t>
  </si>
  <si>
    <t>Nozomi Maho S.Karyl Kyouka Yui</t>
  </si>
  <si>
    <t>Jun Christina Yukari Saren Illya</t>
  </si>
  <si>
    <t>Jun Kaori Makoto Christina Shiori</t>
  </si>
  <si>
    <t>Kaori Makoto Christina S.Kokkoro Shiori</t>
  </si>
  <si>
    <t>Kaori Makoto Christina S.Kokkoro Arisa</t>
  </si>
  <si>
    <t>First 2M dmg 👏</t>
  </si>
  <si>
    <t>Pudding Djeeta S.Kokkoro Rino Shiori</t>
  </si>
  <si>
    <t>Akino Yukari Saren S.Karyl Yui</t>
  </si>
  <si>
    <t>Tomo STamaki Christina Makoto Jun</t>
  </si>
  <si>
    <t>Hiyori Makoto Shiori Akino Mitsuki</t>
  </si>
  <si>
    <t>Kaori Christina Shiori Makoto Kokkoro</t>
  </si>
  <si>
    <t>Christina SKaryl Akino Nozomi Jun</t>
  </si>
  <si>
    <t>Kyouka SKaryl Nanaka Karyl Akari</t>
  </si>
  <si>
    <t>Illya Kyouka Karyl Akari Misato</t>
  </si>
  <si>
    <t>Christina Eriko Suzuna Makoto SKokkoro</t>
  </si>
  <si>
    <t>Makoto Tamaki Christina SKokkoro Shiori</t>
  </si>
  <si>
    <t>Kaori Makoto S.Tamaki Christina S.Kokkoro</t>
  </si>
  <si>
    <t>Kaori Makoto Saren S.Kokkoro Shiori</t>
  </si>
  <si>
    <t>Makoto Tamaki Mimi S.Kokkoro Mitsuki</t>
  </si>
  <si>
    <t>Nozomi Makoto Christina Tamaki Hiyori</t>
  </si>
  <si>
    <t>Kaori Makoto Christina Tomo Ruka</t>
  </si>
  <si>
    <t>Kaori Makoto Christina H.Shinobu HPudding</t>
  </si>
  <si>
    <t>Jun Shizuru Kokkoro Anna S.Karyl</t>
  </si>
  <si>
    <t>Kaori Makoto Christina Tomo Saren</t>
  </si>
  <si>
    <t>Makoto Eriko Kokkoro Yukari Suzuna</t>
  </si>
  <si>
    <t>Christina Mimi Karyl Shiori Suzuna</t>
  </si>
  <si>
    <t>Jun Kaori Makoto Christina S.Tamaki</t>
  </si>
  <si>
    <t>Nozomi Makoto Akino Mitsuki Arisa</t>
  </si>
  <si>
    <t>Pudding Illya Akari S.Karyl Kyouka</t>
  </si>
  <si>
    <t>Kaori Makoto Christina S.Tamaki Shinobu</t>
  </si>
  <si>
    <t>Ruka Kaori Christina Tomo Mitsuki</t>
  </si>
  <si>
    <t>Jun Kaori Makoto Kokkoro Arisa</t>
  </si>
  <si>
    <t>Pudding Kaori Christina Makoto Tamaki</t>
  </si>
  <si>
    <t>Jun Christina S.Tamaki Monika S.Kokkoro</t>
  </si>
  <si>
    <t>Makoto Christina Tamaki Shizuru H.Shinobu</t>
  </si>
  <si>
    <t>Illya SKaryl Nanaka Karyl Akari</t>
  </si>
  <si>
    <t>Makoto Suzuna Mitsuki Monika Nozomi</t>
  </si>
  <si>
    <t>Kaori Christina Makoto Mitsuki Jun</t>
  </si>
  <si>
    <t>Hatsune Pudding Akari Kyouka SKaryl</t>
  </si>
  <si>
    <t>Illya Kyouka Nanaka SKaryl Nozomi</t>
  </si>
  <si>
    <t>SKaryl Nanaka Karyl Akari Pudding</t>
  </si>
  <si>
    <t>Kyouka Nanaka SKaryl Akari Misato</t>
  </si>
  <si>
    <t>Christina Mifuyu S.Mifuyu Yukari Arisa</t>
  </si>
  <si>
    <t>Pudding Illya Hatsune Karyl S.Karyl</t>
  </si>
  <si>
    <t>Makoto Eriko Djeeta Yukari Mitsuki</t>
  </si>
  <si>
    <t>Illya Shiori Tamaki Jun Yukari</t>
  </si>
  <si>
    <t>Kaori Christina Suzuna Makoto SKokkoro</t>
  </si>
  <si>
    <t>Christina Shiori Makoto Kokkoro Jun</t>
  </si>
  <si>
    <t>Kuuka Illya Akari S.Karyl Kyouka</t>
  </si>
  <si>
    <t>Makoto Eriko Christina S.Kokkoro Suzuna</t>
  </si>
  <si>
    <t>Nozomi Christina Monika S.Karyl Maho</t>
  </si>
  <si>
    <t>Illya Misato Nanaka S.Karyl Kyouka</t>
  </si>
  <si>
    <t>SKaryl Akino Yui Saren  Yukari</t>
  </si>
  <si>
    <t>Djeeta Mimi Eriko Rino Pudding</t>
  </si>
  <si>
    <t>Kaori Arisa Christina Makoto Jun</t>
  </si>
  <si>
    <t>STamaki Christina Arisa Makoto SKokkoro</t>
  </si>
  <si>
    <t>Christina Kaori Tomo Tamaki Makoto</t>
  </si>
  <si>
    <t>Christina Shiori Hiyori Mitsuki Jun</t>
  </si>
  <si>
    <t>Kaori Christina Eriko Tomo Makoto</t>
  </si>
  <si>
    <t>Christina Djeeta Shiori Kaori Arisa</t>
  </si>
  <si>
    <t>Jun Kaori Christina Makoto S.Tamaki</t>
  </si>
  <si>
    <t>I wish there were replays...</t>
  </si>
  <si>
    <t>Jun Christina Anna Arisa Maho</t>
  </si>
  <si>
    <t>Kuuka Makoto Illya Pudding Yukari</t>
  </si>
  <si>
    <t>Kaori Makoto Christina Shinobu Arisa</t>
  </si>
  <si>
    <t>Jun Makoto Christina Tamaki Mitsuki</t>
  </si>
  <si>
    <t>Jun Makoto Christina Yukari Suzuna</t>
  </si>
  <si>
    <t>Jun Shizuru Anna Kokkoro S.Karyl</t>
  </si>
  <si>
    <t>Makoto Christina Tamaki Shizuru S.Kokkoro</t>
  </si>
  <si>
    <t>Jun Christina S.Tamaki H.Shinobu Monika</t>
  </si>
  <si>
    <t>Christina Tamaki S.Tamaki Mimi Suzuna</t>
  </si>
  <si>
    <t>Pudding Kaori Yukari Maho S.Suzume</t>
  </si>
  <si>
    <t>Pudding Kaori Makoto Saren Kokkoro</t>
  </si>
  <si>
    <t>Makoto S.Pecorine Akino Kokkoro Mitsuki</t>
  </si>
  <si>
    <t>Nozomi Makoto Kokkoro Shiori Suzuna</t>
  </si>
  <si>
    <t>Makoto S.Tamaki Djeeta S.Kokkoro Shiori</t>
  </si>
  <si>
    <t>Kaori Makoto S.Tamaki Pudding S.Kokkoro</t>
  </si>
  <si>
    <t>Jun Makoto Eriko Hiyori Shiori</t>
  </si>
  <si>
    <t>Pudding Akari Nanaka Karyl S.Karyl</t>
  </si>
  <si>
    <t>Nozomi Christina Monika Mitsuki Suzuna</t>
  </si>
  <si>
    <t>Makoto S.Tamaki Saren Yukari Shiori</t>
  </si>
  <si>
    <t>Kaori Nozomi Makoto Christina Shiori</t>
  </si>
  <si>
    <t>Yukari Anna Hatsune Karyl S.Karyl</t>
  </si>
  <si>
    <t>Jun Akari Karyl S.Karyl Kyouka</t>
  </si>
  <si>
    <t>Kuuka Kaori Hiyori Mistuki Suzuna</t>
  </si>
  <si>
    <t>Makoto S.Tamaki Christina S.Kokkoro Shiori</t>
  </si>
  <si>
    <t>Makoto Tamaki Christina S.Kokkoro Shiori</t>
  </si>
  <si>
    <t>Christina STamaki Shiori Makoto SKokkoro</t>
  </si>
  <si>
    <t>Kaori Christina Makoto Tamaki Jun</t>
  </si>
  <si>
    <t>Kaori Christina Makoto Jun SKokkoro</t>
  </si>
  <si>
    <t>Tomo Makoto Arisa Mitsuki Nozomi</t>
  </si>
  <si>
    <t>Illya SKaryl Kyouka Akari Maho</t>
  </si>
  <si>
    <t>Kaori Christina STamaki Makoto Shinobu</t>
  </si>
  <si>
    <t>Kaori STamaki Christina Tamaki Mitsuki</t>
  </si>
  <si>
    <t>Tomo Kaori Christina Mitsuki Ruka</t>
  </si>
  <si>
    <t>Illya Akari Nanaka Kyouka SKaryl</t>
  </si>
  <si>
    <t>SKaryl Illya Akari Misato Maho</t>
  </si>
  <si>
    <t>Jun Kaori Makoto Christina Shinobu</t>
  </si>
  <si>
    <t>Jun Akino Christina Nanaka Maho</t>
  </si>
  <si>
    <t>Miyako Kaori Nozomi Djeeta S.Karyl</t>
  </si>
  <si>
    <t>Miyako Kuuka Yukari S.Karyl Christina</t>
  </si>
  <si>
    <t>Nozomi Illya Makoto Maho Arisa</t>
  </si>
  <si>
    <t>Nozomi Makoto Christina Kokkoro Suzuna</t>
  </si>
  <si>
    <t>Lap 6 completed</t>
  </si>
  <si>
    <t>Tamaki Djeeta Christina Yukari Mitsuki</t>
  </si>
  <si>
    <t>Christina Akari Karyl S.Karyl Kyouka</t>
  </si>
  <si>
    <t>Makoto Eriko S.Kokkoro Suzuna Arisa</t>
  </si>
  <si>
    <t>Makoto Ayane Mimi S.Kokkoro Shiori</t>
  </si>
  <si>
    <t>Makoto Eriko Kokkoro Suzuna Shiori</t>
  </si>
  <si>
    <t xml:space="preserve">Miyako Kaori Makoto Saren Kokkoro </t>
  </si>
  <si>
    <t>Kokkoro Akari Nanaka S.Karyl Kyouka</t>
  </si>
  <si>
    <t>Kaori Shiori Christina Makoto Mitsuki</t>
  </si>
  <si>
    <t>Kaori STamaki Makoto Pudding SKokkoro</t>
  </si>
  <si>
    <t>Tamaki Ayane Nozomi Makoto Kokkoro</t>
  </si>
  <si>
    <t>Makoto Tamaki Ayane Kokkoro Nozomi</t>
  </si>
  <si>
    <t>Rei Arisa Akino Saren Kuuka</t>
  </si>
  <si>
    <t>Christina STamaki Shiori Makoto Saren</t>
  </si>
  <si>
    <t>Kaori Christina Makoto Yukari Jun</t>
  </si>
  <si>
    <t>Kaori Christina Arisa Makoto Mitsuki</t>
  </si>
  <si>
    <t>Raiden</t>
  </si>
  <si>
    <t>Kaori Arisa Christina Makoto Mitsuki</t>
  </si>
  <si>
    <t>Illya Saren Monika Maho Miyako</t>
  </si>
  <si>
    <t>Hiyori STamaki Tomo Makoto SKokkoro</t>
  </si>
  <si>
    <t>Makoto STamaki Djeeta Christina Shiori</t>
  </si>
  <si>
    <t>Christina HShinobu Makoto Suzuna Shinobu</t>
  </si>
  <si>
    <t>Kaori Arisa Christina Rei Makoto</t>
  </si>
  <si>
    <t>SKaryl Hatsune Yui Illya Pudding</t>
  </si>
  <si>
    <t>Shiori Mimi Saren Jun SKokkoro</t>
  </si>
  <si>
    <t>Kaori Arisa Makoto Kokkoro Yukari</t>
  </si>
  <si>
    <t>Kaori STamaki Shiori Makoto Saren</t>
  </si>
  <si>
    <t>SKaryl Kyouka Yui Maho Nozomi</t>
  </si>
  <si>
    <t>Nepterion</t>
  </si>
  <si>
    <t>Kyouka SKaryl Nanaka Akari Misato</t>
  </si>
  <si>
    <t>Illya SKaryl Karyl Anna Yori</t>
  </si>
  <si>
    <t>Kaori Shiori Christina Suzuna Makoto</t>
  </si>
  <si>
    <t>Illya SKaryl Kyouka Nanaka Karyl</t>
  </si>
  <si>
    <t>Aquarius</t>
  </si>
  <si>
    <t>Kaori Tomo Hiyori Rei Makoto</t>
  </si>
  <si>
    <t>Christina Hiyori Suzuna Makoto Kokkoro</t>
  </si>
  <si>
    <t>Kaori Hiyori Djeeta Rei Makoto</t>
  </si>
  <si>
    <t>Kaori Makoto Eriko S.Tamaki Rei</t>
  </si>
  <si>
    <t>Makoto Tamaki Djeeta Christina Saren</t>
  </si>
  <si>
    <t>Kaori Eriko Rei Christina Tamaki</t>
  </si>
  <si>
    <t>Makoto S.Tamaki Djeeta Hiyori Shiori</t>
  </si>
  <si>
    <t>Kaori Makoto Hiyori Saren Suzuna</t>
  </si>
  <si>
    <t>Jun Nozomi Akino Christina S.Karyl</t>
  </si>
  <si>
    <t>Kaori Makoto S.Tamaki Eriko Shinobu</t>
  </si>
  <si>
    <t>Jun Shizuru Kokkoro Kurumi Anna</t>
  </si>
  <si>
    <t>Kaori Makoto Rei S.Tamaki Christina</t>
  </si>
  <si>
    <t>Kaori Makoto Tomo Hiyori Rei</t>
  </si>
  <si>
    <t>Makoto Christina S.Tamaki Saren Shiori</t>
  </si>
  <si>
    <t>Kaori Makoto Christina Eriko Kokkoro</t>
  </si>
  <si>
    <t>Makoto Christina Rei S.Kokkoro Shiori</t>
  </si>
  <si>
    <t>Makoto Djeeta Hiyori Arisa Suzuna</t>
  </si>
  <si>
    <t>Nanaka Karyl S.Karyl Kyouka H.Misaki</t>
  </si>
  <si>
    <t>Kaori Makoto Djeeta Hiyori Rei</t>
  </si>
  <si>
    <t>Kaori Makoto Christina Rei Suzuna</t>
  </si>
  <si>
    <t>Makoto Hiyori Tamaki Saren Arisa</t>
  </si>
  <si>
    <t>Makoto Rei Ayane Monika H.Shinobu</t>
  </si>
  <si>
    <t>Kaori Makoto Hiyori Djeeta Christina</t>
  </si>
  <si>
    <t>Makoto Eriko Mitsuki Shiori Suzuna</t>
  </si>
  <si>
    <t xml:space="preserve">Nepterion </t>
  </si>
  <si>
    <t>Christina Hiyori Arisa Suzuna Makoto</t>
  </si>
  <si>
    <t>Christina Makoto Tamaki Ayane Jun</t>
  </si>
  <si>
    <t>Eriko Rei Christina Kokkoro Arisa</t>
  </si>
  <si>
    <t>Makoto Hiyori Christina Arisa Suzuna</t>
  </si>
  <si>
    <t>Nozomi S.Tamaki Christina S.Kokkoro H.Shinobu</t>
  </si>
  <si>
    <t>Pecorine Akino Rei Shiori Yui</t>
  </si>
  <si>
    <t>Kaori Makoto Christina Mitsuki Suzuna</t>
  </si>
  <si>
    <t>Kaori Makoto Tomo Rei Hiyori</t>
  </si>
  <si>
    <t>Kaori STamaki Christina Makoto Rei</t>
  </si>
  <si>
    <t>Kaori STamaki Christina Makoto SKokkoro</t>
  </si>
  <si>
    <t>Kaori Arisa Christina Makoto Rei</t>
  </si>
  <si>
    <t>Tomo Hiyori Makoto Arisa Mitsuki</t>
  </si>
  <si>
    <t>Kaori Christina Makoto Yukari Kuuka</t>
  </si>
  <si>
    <t>Kaori Arisa Makoto Djeeta Kokkoro</t>
  </si>
  <si>
    <t>Kaori STamaki Makoto Shiori Saren</t>
  </si>
  <si>
    <t>Kaori Christina Djeeta Rei Eriko</t>
  </si>
  <si>
    <t>Tomo Hiyori Christina STamaki Makoto</t>
  </si>
  <si>
    <t>SKaryl Kyouka Karyl Nanaka HMisaki</t>
  </si>
  <si>
    <t>Arisa Makoto Illya Shizuru Jun</t>
  </si>
  <si>
    <t>Kaori Makoto Hiyori Christina Djeeta</t>
  </si>
  <si>
    <t>Makoto Rei Christina Shiori Suzuna</t>
  </si>
  <si>
    <t>Makoto S.Tamaki Rei Christina Shiori</t>
  </si>
  <si>
    <t>Nozomi Illya S.Kokkoro S.Karyl Kyouka</t>
  </si>
  <si>
    <t>Kaori Makoto Djeeta Mitsuki Arisa</t>
  </si>
  <si>
    <t>Jun Makoto Hiyori Christina Kokkoro</t>
  </si>
  <si>
    <t>Miyako Makoto Eriko S.Tamaki Christina</t>
  </si>
  <si>
    <t>Makoto Tamaki Rei Ayane Monika</t>
  </si>
  <si>
    <t>Makoto Hiyori Christina Kokkoro Suzuna</t>
  </si>
  <si>
    <t>Jun Mimi Saren S.Kokkoro Shiori</t>
  </si>
  <si>
    <t>Kaori Makoto Christina Yukari Arisa</t>
  </si>
  <si>
    <t>Akino Rei Hatsune S.Karyl Yui</t>
  </si>
  <si>
    <t>Makoto Djeeta S.Tamaki Christina Shiori</t>
  </si>
  <si>
    <t>Jun Shizuru Kokkoro Karyl Anna</t>
  </si>
  <si>
    <t>Akino Hiyori Karyl Shiori Chika</t>
  </si>
  <si>
    <t>Rei Tomo Yukari H.Miyako Rino</t>
  </si>
  <si>
    <t>Makoto Eriko Shinobu H.Shinobu Suzuna</t>
  </si>
  <si>
    <t>Makoto S.Tamaki Christina Shiori Suzuna</t>
  </si>
  <si>
    <t>Kaori Makoto Tomo Eriko Rei</t>
  </si>
  <si>
    <t>Jun Eriko Rei Hiyori Christina</t>
  </si>
  <si>
    <t>Christina S.Kokkoro Shiori Suzuna Arisa</t>
  </si>
  <si>
    <t>Makoto Eriko Tamaki Mitsuki Suzuna</t>
  </si>
  <si>
    <t>Yukari Illya Karyl S.Karyl Kyouka</t>
  </si>
  <si>
    <t>Jun Makoto Ayane Tamaki Christina</t>
  </si>
  <si>
    <t>Jun Kaori Makoto Hiyori Saren</t>
  </si>
  <si>
    <t>Akino S.Tamaki Christina S.Kokkoro H.Shinobu</t>
  </si>
  <si>
    <t>Kaori Makoto Hiyori Christina S.Kokkoro</t>
  </si>
  <si>
    <t>Nozomi Makoto Mitsuki Arisa Suzuna</t>
  </si>
  <si>
    <t>Nozomi Rei Rino Shiori Suzuna</t>
  </si>
  <si>
    <t>Jun Makoto Mitsuki Arisa Suzuna</t>
  </si>
  <si>
    <t>Yukari Illya Yori Karyl S.Karyl</t>
  </si>
  <si>
    <t>Kaori Makoto Christina S.Tamaki Mitsuki</t>
  </si>
  <si>
    <t>SKaryl Kyouka Akari Illya Saren</t>
  </si>
  <si>
    <t>Illya Kyouka Hatsune Saren Maho</t>
  </si>
  <si>
    <t>SKaryl Anna Hatsune Karyl Akari</t>
  </si>
  <si>
    <t>Illya SKaryl Nanaka Kyouka Misato</t>
  </si>
  <si>
    <t>Kaori Suzuna Christina Makoto SKokkoro</t>
  </si>
  <si>
    <t>Kaori Makoto Rei Shiori SKokkoro</t>
  </si>
  <si>
    <t>Kaori Christina STamaki Shiori Jun</t>
  </si>
  <si>
    <t>Hiyori Christina Tamaki Rei Makoto</t>
  </si>
  <si>
    <t>Hiyori Christina Rei Makoto SKokkoro</t>
  </si>
  <si>
    <t>Arisa Christina STamaki Makoto Jun</t>
  </si>
  <si>
    <t>Christina Arisa Rei Makoto Jun</t>
  </si>
  <si>
    <t>Makoto Arisa Illya Shizuru Jun</t>
  </si>
  <si>
    <t>Jun Makoto Rei Christina Shiori</t>
  </si>
  <si>
    <t>Makoto Rei Christina S.Kokkoro Arisa</t>
  </si>
  <si>
    <t>Akari Nanaka S.Karyl Kyouka H.Misaki</t>
  </si>
  <si>
    <t>Jun Kaori Akino Tomo Christina</t>
  </si>
  <si>
    <t>Kaori Makoto S.Tamaki Christina Mitsuki</t>
  </si>
  <si>
    <t>Jun Makoto Saren Christina Suzuna</t>
  </si>
  <si>
    <t>Miyako Illya Makoto Djeeta Mitsuki</t>
  </si>
  <si>
    <t>Kaori Makoto Christina Tamaki Ayane</t>
  </si>
  <si>
    <t>Nozomi Makoto Tamaki Hiyori Eriko</t>
  </si>
  <si>
    <t>Makoto Rei H.Shinobu S.Kokkoro Shiori</t>
  </si>
  <si>
    <t>Jun Shizuru Kokkoro Anna Karyl</t>
  </si>
  <si>
    <t>Kaori Makoto Christina Kokkoro Mitsuki</t>
  </si>
  <si>
    <t>Makoto Eriko Christina S.Kokkoro Shiori</t>
  </si>
  <si>
    <t>Kaori Makoto Eriko Tomo Rei</t>
  </si>
  <si>
    <t>Makoto S.Tamaki Christina Shiori Saren</t>
  </si>
  <si>
    <t>Kaori Makoto Hiyori Saren Arisa</t>
  </si>
  <si>
    <t>Miyako Akari Karyl S.Karyl Kyouka</t>
  </si>
  <si>
    <t>SKaryl Kyouka Karyl Akari Misato</t>
  </si>
  <si>
    <t>Jun Kaori Makoto Shiori Suzuna</t>
  </si>
  <si>
    <t>Kaori Makoto Christina Mitsuki Yukari</t>
  </si>
  <si>
    <t>Makoto S.Tamaki Saren Yukari Arisa</t>
  </si>
  <si>
    <t>Makoto Hiyori Tamaki Rei Christina</t>
  </si>
  <si>
    <t>Kaori Tomo Christina Akino Jun</t>
  </si>
  <si>
    <t>Kaori Shiori Rei Yui Pudding</t>
  </si>
  <si>
    <t>Christina Suzuna Makoto Jun Yukari</t>
  </si>
  <si>
    <t>Kaori Hiyori Makoto Rei Jun</t>
  </si>
  <si>
    <t>SKaryl Hatsune Rei Yui Akino</t>
  </si>
  <si>
    <t>Kaori Arisa Christina Makoto Yukari</t>
  </si>
  <si>
    <t>SKaryl Kyouka Nanaka Akari HMisaki</t>
  </si>
  <si>
    <t>Makoto Hiyori Rei Christina SKokkoro</t>
  </si>
  <si>
    <t>Kaori STamaki Christina Makoto Jun</t>
  </si>
  <si>
    <t>Christina Arisa Hiyori Makoto SKokkoro</t>
  </si>
  <si>
    <t>Kaori Christina Makoto Ayane Kokkoro</t>
  </si>
  <si>
    <t>Kaori Djeeta Christina Rei S.Kokkoro</t>
  </si>
  <si>
    <t>Kaori Makoto Hiyori Rei S.Kokkoro</t>
  </si>
  <si>
    <t>Makoto S.Tamaki Rei Kokkoro Shiori</t>
  </si>
  <si>
    <t>Makoto S.Tamaki Christina Yukari Shiori</t>
  </si>
  <si>
    <t>Makoto Akino Tamaki Eriko Yukari</t>
  </si>
  <si>
    <t>Miyako Makoto Christina Saren Suzuna</t>
  </si>
  <si>
    <t>Miyako Makoto Christina Mitsuki Suzuna</t>
  </si>
  <si>
    <t>Jun Nozomi Makoto Rei Christina</t>
  </si>
  <si>
    <t>Kaori Makoto Tomo Christina S.Kokkoro</t>
  </si>
  <si>
    <t>Kuuka Mimi Akari S.Karyl Kyoka</t>
  </si>
  <si>
    <t>Makoto S.Tamaki Christina Arisa Suzuna</t>
  </si>
  <si>
    <t>Akari Anna Karyl Hatsune S.Karyl</t>
  </si>
  <si>
    <t>Hiyori Rei Christina S.Kokkoro Arisa</t>
  </si>
  <si>
    <t>Jun Kaori Makoto Hiyori Mitsuki</t>
  </si>
  <si>
    <t>Akino Christina S.Tamaki S.Kokkoro H.Shinobu</t>
  </si>
  <si>
    <t>Kaori Makoto Christina Rei S.Kokkoro</t>
  </si>
  <si>
    <t>Nozomi Karyl S.Karyl Yui Maho</t>
  </si>
  <si>
    <t>Yukari Nanaka Misato S.Karyl Kyouka</t>
  </si>
  <si>
    <t>Nozomi Makoto Mitsuki Suzuna X.Chika</t>
  </si>
  <si>
    <t>Kaori Makoto Saren Yukari Arisa</t>
  </si>
  <si>
    <t>Kaori Christina Shiori Makoto SKokkoro</t>
  </si>
  <si>
    <t>Christina Arisa Hiyori Makoto Jun</t>
  </si>
  <si>
    <t>Kaori Hiyori Rei Makoto Jun</t>
  </si>
  <si>
    <t>Hiyori Arisa Christina Makoto SKokkoro</t>
  </si>
  <si>
    <t>Makoto Hiyori Christina Kokkoro Shiori</t>
  </si>
  <si>
    <t>Kaori Christina Rei STamaki SKokkoro</t>
  </si>
  <si>
    <t>Kaori Christina Makoto Shinobu Arisa</t>
  </si>
  <si>
    <t>Jun Kaori Makoto Kokkoro Christina</t>
  </si>
  <si>
    <t>Jun Makoto Djeeta Mitsuki Shiori</t>
  </si>
  <si>
    <t>Pecorine Akino Rei Christina S.Kokkoro</t>
  </si>
  <si>
    <t>Jun Makoto Christina Saren Suzuna</t>
  </si>
  <si>
    <t>Suzuna Hiyori Christina Makoto Rei</t>
  </si>
  <si>
    <t>Christina Suzuna Makoto Jun SKokkoro</t>
  </si>
  <si>
    <t>SKaryl Kyouka Karyl Akari Illya</t>
  </si>
  <si>
    <t>Kaori Christina Rei Makoto SKokkoro</t>
  </si>
  <si>
    <t>Akino Rei Ninon Arisa S.Karyl</t>
  </si>
  <si>
    <t>Nozomi Makoto Illya Arisa Maho</t>
  </si>
  <si>
    <t>Jun Christina Akari Misato Suzuna</t>
  </si>
  <si>
    <t>Kaori Makoto Ayane Christina Mitsuki</t>
  </si>
  <si>
    <t>Miyako Tsumugi Tomo Karyl S.Karyl</t>
  </si>
  <si>
    <t>Kaori Makoto Miyako S.tamaki Kokkoro</t>
  </si>
  <si>
    <t>Yukari Kokkoro Akari S.Karyl Kyoka</t>
  </si>
  <si>
    <t>Kaori Makoto Christina Tomo S.Kokkoro</t>
  </si>
  <si>
    <t>Makoto Rei Monika H.Shinobu Yuki</t>
  </si>
  <si>
    <t>Makoto Christina Kokkoro Arisa Shiori</t>
  </si>
  <si>
    <t>Yukari Misato Nanaka S.Karyl Kyouka</t>
  </si>
  <si>
    <t>overkill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</si>
</sst>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yyyy"/>
  </numFmts>
  <fonts count="24" x14ac:knownFonts="1">
    <font>
      <sz val="10"/>
      <color rgb="FF000000"/>
      <name val="Arial"/>
    </font>
    <font>
      <b/>
      <sz val="10"/>
      <color theme="1"/>
      <name val="Arial"/>
    </font>
    <font>
      <b/>
      <u/>
      <sz val="10"/>
      <color rgb="FF0000FF"/>
      <name val="Arial"/>
    </font>
    <font>
      <sz val="10"/>
      <color theme="1"/>
      <name val="Arial"/>
    </font>
    <font>
      <sz val="11"/>
      <color theme="1"/>
      <name val="Arial"/>
    </font>
    <font>
      <b/>
      <u/>
      <sz val="11"/>
      <color theme="1"/>
      <name val="Arial"/>
    </font>
    <font>
      <b/>
      <u/>
      <sz val="11"/>
      <color theme="1"/>
      <name val="Arial"/>
    </font>
    <font>
      <b/>
      <sz val="11"/>
      <color theme="1"/>
      <name val="Inconsolata"/>
    </font>
    <font>
      <sz val="11"/>
      <color theme="1"/>
      <name val="Inconsolata"/>
    </font>
    <font>
      <u/>
      <sz val="10"/>
      <color rgb="FF0000FF"/>
      <name val="Arial"/>
    </font>
    <font>
      <u/>
      <sz val="10"/>
      <color rgb="FF1155CC"/>
      <name val="Arial"/>
    </font>
    <font>
      <u/>
      <sz val="10"/>
      <color rgb="FF0000FF"/>
      <name val="Arial"/>
    </font>
    <font>
      <u/>
      <sz val="10"/>
      <color rgb="FF0000FF"/>
      <name val="Arial"/>
    </font>
    <font>
      <u/>
      <sz val="10"/>
      <color rgb="FF000000"/>
      <name val="Roboto"/>
    </font>
    <font>
      <b/>
      <sz val="10"/>
      <color theme="1"/>
      <name val="Arial"/>
    </font>
    <font>
      <sz val="10"/>
      <color theme="1"/>
      <name val="Arial"/>
    </font>
    <font>
      <sz val="10"/>
      <color rgb="FF0A0101"/>
      <name val="Arial"/>
    </font>
    <font>
      <b/>
      <sz val="10"/>
      <color rgb="FF000000"/>
      <name val="Arial"/>
    </font>
    <font>
      <sz val="10"/>
      <color rgb="FF000000"/>
      <name val="Roboto"/>
    </font>
    <font>
      <sz val="11"/>
      <color rgb="FFF7981D"/>
      <name val="Inconsolata"/>
    </font>
    <font>
      <sz val="10"/>
      <color rgb="FF000000"/>
      <name val="Arial"/>
    </font>
    <font>
      <b/>
      <sz val="10"/>
      <name val="Arial"/>
    </font>
    <font>
      <u/>
      <sz val="10"/>
      <name val="Arial"/>
    </font>
    <font>
      <u/>
      <sz val="10"/>
      <color rgb="FF000000"/>
      <name val="Arial"/>
    </font>
  </fonts>
  <fills count="17">
    <fill>
      <patternFill patternType="none"/>
    </fill>
    <fill>
      <patternFill patternType="gray125"/>
    </fill>
    <fill>
      <patternFill patternType="solid">
        <fgColor rgb="FFFFE599"/>
        <bgColor rgb="FFFFE599"/>
      </patternFill>
    </fill>
    <fill>
      <patternFill patternType="solid">
        <fgColor rgb="FFFFFFFF"/>
        <bgColor rgb="FFFFFFFF"/>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9DAF8"/>
        <bgColor rgb="FFC9DAF8"/>
      </patternFill>
    </fill>
    <fill>
      <patternFill patternType="solid">
        <fgColor rgb="FF666666"/>
        <bgColor rgb="FF666666"/>
      </patternFill>
    </fill>
    <fill>
      <patternFill patternType="solid">
        <fgColor rgb="FFD9D9D9"/>
        <bgColor rgb="FFD9D9D9"/>
      </patternFill>
    </fill>
    <fill>
      <patternFill patternType="solid">
        <fgColor rgb="FFFF9900"/>
        <bgColor rgb="FFFF9900"/>
      </patternFill>
    </fill>
    <fill>
      <patternFill patternType="solid">
        <fgColor rgb="FFEAD1DC"/>
        <bgColor rgb="FFEAD1DC"/>
      </patternFill>
    </fill>
    <fill>
      <patternFill patternType="solid">
        <fgColor rgb="FFA2C4C9"/>
        <bgColor rgb="FFA2C4C9"/>
      </patternFill>
    </fill>
    <fill>
      <patternFill patternType="solid">
        <fgColor rgb="FFCFE2F3"/>
        <bgColor rgb="FFCFE2F3"/>
      </patternFill>
    </fill>
    <fill>
      <patternFill patternType="solid">
        <fgColor rgb="FFD9D2E9"/>
        <bgColor rgb="FFD9D2E9"/>
      </patternFill>
    </fill>
    <fill>
      <patternFill patternType="solid">
        <fgColor rgb="FFF6B26B"/>
        <bgColor rgb="FFF6B26B"/>
      </patternFill>
    </fill>
  </fills>
  <borders count="12">
    <border>
      <left/>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ck">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style="thin">
        <color rgb="FF000000"/>
      </bottom>
      <diagonal/>
    </border>
    <border>
      <left style="thick">
        <color rgb="FF000000"/>
      </left>
      <right/>
      <top/>
      <bottom/>
      <diagonal/>
    </border>
  </borders>
  <cellStyleXfs count="1">
    <xf numFmtId="0" fontId="0" fillId="0" borderId="0"/>
  </cellStyleXfs>
  <cellXfs count="204">
    <xf numFmtId="0" fontId="0" fillId="0" borderId="0" xfId="0" applyFont="1" applyAlignment="1"/>
    <xf numFmtId="0" fontId="1" fillId="0" borderId="0" xfId="0" applyFont="1" applyAlignment="1">
      <alignment horizontal="center"/>
    </xf>
    <xf numFmtId="0" fontId="1" fillId="0" borderId="0" xfId="0" applyFont="1" applyAlignment="1">
      <alignment horizontal="center"/>
    </xf>
    <xf numFmtId="0" fontId="2" fillId="0" borderId="0" xfId="0" applyFont="1" applyAlignment="1"/>
    <xf numFmtId="0" fontId="1" fillId="0" borderId="0" xfId="0" applyFont="1"/>
    <xf numFmtId="0" fontId="3" fillId="0" borderId="1" xfId="0" applyFont="1" applyBorder="1" applyAlignment="1">
      <alignment horizontal="left"/>
    </xf>
    <xf numFmtId="0" fontId="3" fillId="0" borderId="0" xfId="0" applyFont="1" applyAlignment="1">
      <alignment horizontal="center"/>
    </xf>
    <xf numFmtId="0" fontId="3" fillId="0" borderId="2" xfId="0" applyFont="1" applyBorder="1"/>
    <xf numFmtId="0" fontId="3" fillId="0" borderId="0" xfId="0" applyFont="1" applyAlignment="1"/>
    <xf numFmtId="0" fontId="4" fillId="0" borderId="0" xfId="0" applyFont="1" applyAlignment="1"/>
    <xf numFmtId="0" fontId="5" fillId="0" borderId="0" xfId="0" applyFont="1" applyAlignment="1"/>
    <xf numFmtId="0" fontId="3" fillId="0" borderId="0" xfId="0" applyFont="1" applyAlignment="1"/>
    <xf numFmtId="0" fontId="6" fillId="0" borderId="0" xfId="0" applyFont="1" applyAlignment="1"/>
    <xf numFmtId="0" fontId="4" fillId="0" borderId="0" xfId="0" applyFont="1" applyAlignment="1"/>
    <xf numFmtId="0" fontId="4" fillId="0" borderId="0" xfId="0" applyFont="1" applyAlignment="1"/>
    <xf numFmtId="0" fontId="3" fillId="0" borderId="0" xfId="0" applyFont="1" applyAlignment="1"/>
    <xf numFmtId="0" fontId="3" fillId="0" borderId="2" xfId="0" applyFont="1" applyBorder="1" applyAlignment="1"/>
    <xf numFmtId="0" fontId="3" fillId="0" borderId="1" xfId="0" applyFont="1" applyBorder="1" applyAlignment="1"/>
    <xf numFmtId="0" fontId="7" fillId="0" borderId="0" xfId="0" applyFont="1"/>
    <xf numFmtId="0" fontId="8" fillId="0" borderId="0" xfId="0" applyFont="1"/>
    <xf numFmtId="0" fontId="3" fillId="0" borderId="3" xfId="0" applyFont="1" applyBorder="1" applyAlignment="1">
      <alignment horizontal="left"/>
    </xf>
    <xf numFmtId="0" fontId="3" fillId="0" borderId="4" xfId="0" applyFont="1" applyBorder="1" applyAlignment="1">
      <alignment horizontal="center"/>
    </xf>
    <xf numFmtId="0" fontId="3" fillId="0" borderId="5" xfId="0" applyFont="1" applyBorder="1"/>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left"/>
    </xf>
    <xf numFmtId="0" fontId="1" fillId="0" borderId="0" xfId="0" applyFont="1" applyAlignment="1">
      <alignment horizontal="center"/>
    </xf>
    <xf numFmtId="0" fontId="3" fillId="0" borderId="0" xfId="0" applyFont="1"/>
    <xf numFmtId="0" fontId="9" fillId="0" borderId="0" xfId="0" applyFont="1" applyAlignment="1"/>
    <xf numFmtId="0" fontId="10" fillId="0" borderId="0" xfId="0" applyFont="1" applyAlignment="1"/>
    <xf numFmtId="0" fontId="3" fillId="2" borderId="0" xfId="0" applyFont="1" applyFill="1" applyAlignment="1"/>
    <xf numFmtId="0" fontId="11" fillId="2" borderId="0" xfId="0" applyFont="1" applyFill="1" applyAlignment="1"/>
    <xf numFmtId="0" fontId="3" fillId="2" borderId="0" xfId="0" applyFont="1" applyFill="1"/>
    <xf numFmtId="0" fontId="3" fillId="3" borderId="0" xfId="0" applyFont="1" applyFill="1" applyAlignment="1"/>
    <xf numFmtId="0" fontId="12" fillId="3" borderId="0" xfId="0" applyFont="1" applyFill="1" applyAlignment="1"/>
    <xf numFmtId="0" fontId="3" fillId="3" borderId="0" xfId="0" applyFont="1" applyFill="1"/>
    <xf numFmtId="0" fontId="13" fillId="3" borderId="0" xfId="0" applyFont="1" applyFill="1" applyAlignment="1"/>
    <xf numFmtId="0" fontId="14" fillId="0" borderId="0" xfId="0" applyFont="1" applyAlignment="1">
      <alignment horizontal="center"/>
    </xf>
    <xf numFmtId="0" fontId="14" fillId="0" borderId="6" xfId="0" applyFont="1" applyBorder="1" applyAlignment="1">
      <alignment horizontal="center"/>
    </xf>
    <xf numFmtId="0" fontId="15" fillId="4" borderId="0" xfId="0" applyFont="1" applyFill="1" applyAlignment="1"/>
    <xf numFmtId="0" fontId="15" fillId="5" borderId="0" xfId="0" applyFont="1" applyFill="1" applyAlignment="1"/>
    <xf numFmtId="0" fontId="15" fillId="6" borderId="0" xfId="0" applyFont="1" applyFill="1" applyAlignment="1"/>
    <xf numFmtId="0" fontId="15" fillId="7" borderId="0" xfId="0" applyFont="1" applyFill="1" applyAlignment="1"/>
    <xf numFmtId="0" fontId="15" fillId="8" borderId="0" xfId="0" applyFont="1" applyFill="1" applyAlignment="1"/>
    <xf numFmtId="0" fontId="16" fillId="9" borderId="0" xfId="0" applyFont="1" applyFill="1"/>
    <xf numFmtId="0" fontId="16" fillId="10" borderId="7" xfId="0" applyFont="1" applyFill="1" applyBorder="1"/>
    <xf numFmtId="49" fontId="15" fillId="10" borderId="8" xfId="0" applyNumberFormat="1" applyFont="1" applyFill="1" applyBorder="1" applyAlignment="1">
      <alignment horizontal="left"/>
    </xf>
    <xf numFmtId="0" fontId="15" fillId="10" borderId="8" xfId="0" applyFont="1" applyFill="1" applyBorder="1" applyAlignment="1"/>
    <xf numFmtId="0" fontId="15" fillId="10" borderId="9" xfId="0" applyFont="1" applyFill="1" applyBorder="1" applyAlignment="1"/>
    <xf numFmtId="0" fontId="15" fillId="9" borderId="2" xfId="0" applyFont="1" applyFill="1" applyBorder="1"/>
    <xf numFmtId="0" fontId="17" fillId="0" borderId="0" xfId="0" applyFont="1" applyAlignment="1">
      <alignment horizontal="center"/>
    </xf>
    <xf numFmtId="0" fontId="15" fillId="9" borderId="1" xfId="0" applyFont="1" applyFill="1" applyBorder="1" applyAlignment="1"/>
    <xf numFmtId="0" fontId="15" fillId="0" borderId="0" xfId="0" applyFont="1" applyAlignment="1"/>
    <xf numFmtId="0" fontId="15" fillId="0" borderId="0" xfId="0" applyFont="1"/>
    <xf numFmtId="0" fontId="15" fillId="11" borderId="0" xfId="0" applyFont="1" applyFill="1" applyAlignment="1"/>
    <xf numFmtId="0" fontId="3" fillId="11" borderId="0" xfId="0" applyFont="1" applyFill="1" applyAlignment="1"/>
    <xf numFmtId="0" fontId="15" fillId="11" borderId="6" xfId="0" applyFont="1" applyFill="1" applyBorder="1" applyAlignment="1"/>
    <xf numFmtId="0" fontId="0" fillId="4" borderId="0" xfId="0" applyFont="1" applyFill="1"/>
    <xf numFmtId="0" fontId="0" fillId="5" borderId="0" xfId="0" applyFont="1" applyFill="1"/>
    <xf numFmtId="0" fontId="15" fillId="6" borderId="0" xfId="0" applyFont="1" applyFill="1"/>
    <xf numFmtId="0" fontId="15" fillId="7" borderId="0" xfId="0" applyFont="1" applyFill="1"/>
    <xf numFmtId="0" fontId="0" fillId="8" borderId="0" xfId="0" applyFont="1" applyFill="1"/>
    <xf numFmtId="0" fontId="15" fillId="9" borderId="0" xfId="0" applyFont="1" applyFill="1" applyAlignment="1"/>
    <xf numFmtId="0" fontId="15" fillId="0" borderId="1" xfId="0" applyFont="1" applyBorder="1"/>
    <xf numFmtId="49" fontId="15" fillId="0" borderId="0" xfId="0" applyNumberFormat="1" applyFont="1" applyAlignment="1">
      <alignment horizontal="center"/>
    </xf>
    <xf numFmtId="0" fontId="0" fillId="3" borderId="0" xfId="0" applyFont="1" applyFill="1"/>
    <xf numFmtId="0" fontId="0" fillId="3" borderId="2" xfId="0" applyFont="1" applyFill="1" applyBorder="1"/>
    <xf numFmtId="0" fontId="15" fillId="0" borderId="0" xfId="0" applyFont="1" applyAlignment="1">
      <alignment horizontal="center"/>
    </xf>
    <xf numFmtId="0" fontId="15" fillId="0" borderId="0" xfId="0" applyFont="1" applyAlignment="1">
      <alignment horizontal="center"/>
    </xf>
    <xf numFmtId="0" fontId="15" fillId="11" borderId="6" xfId="0" applyFont="1" applyFill="1" applyBorder="1"/>
    <xf numFmtId="0" fontId="15" fillId="4" borderId="0" xfId="0" applyFont="1" applyFill="1"/>
    <xf numFmtId="0" fontId="15" fillId="5" borderId="0" xfId="0" applyFont="1" applyFill="1"/>
    <xf numFmtId="0" fontId="15" fillId="8" borderId="0" xfId="0" applyFont="1" applyFill="1"/>
    <xf numFmtId="0" fontId="15" fillId="9" borderId="0" xfId="0" applyFont="1" applyFill="1"/>
    <xf numFmtId="0" fontId="15" fillId="0" borderId="1" xfId="0" applyFont="1" applyBorder="1" applyAlignment="1"/>
    <xf numFmtId="49" fontId="15" fillId="0" borderId="0" xfId="0" applyNumberFormat="1" applyFont="1" applyAlignment="1">
      <alignment horizontal="center"/>
    </xf>
    <xf numFmtId="0" fontId="15" fillId="9" borderId="1" xfId="0" applyFont="1" applyFill="1" applyBorder="1"/>
    <xf numFmtId="49" fontId="0" fillId="0" borderId="0" xfId="0" applyNumberFormat="1" applyFont="1" applyAlignment="1">
      <alignment horizontal="center"/>
    </xf>
    <xf numFmtId="0" fontId="15" fillId="11" borderId="0" xfId="0" applyFont="1" applyFill="1" applyAlignment="1"/>
    <xf numFmtId="0" fontId="15" fillId="11" borderId="6" xfId="0" applyFont="1" applyFill="1" applyBorder="1" applyAlignment="1"/>
    <xf numFmtId="0" fontId="15" fillId="4" borderId="0" xfId="0" applyFont="1" applyFill="1" applyAlignment="1"/>
    <xf numFmtId="0" fontId="15" fillId="5" borderId="0" xfId="0" applyFont="1" applyFill="1" applyAlignment="1"/>
    <xf numFmtId="0" fontId="15" fillId="6" borderId="0" xfId="0" applyFont="1" applyFill="1" applyAlignment="1"/>
    <xf numFmtId="0" fontId="15" fillId="7" borderId="0" xfId="0" applyFont="1" applyFill="1" applyAlignment="1"/>
    <xf numFmtId="0" fontId="15" fillId="8" borderId="0" xfId="0" applyFont="1" applyFill="1" applyAlignment="1"/>
    <xf numFmtId="0" fontId="15" fillId="9" borderId="0" xfId="0" applyFont="1" applyFill="1" applyAlignment="1"/>
    <xf numFmtId="0" fontId="15" fillId="9" borderId="2" xfId="0" applyFont="1" applyFill="1" applyBorder="1" applyAlignment="1"/>
    <xf numFmtId="0" fontId="15" fillId="0" borderId="0" xfId="0" applyFont="1" applyAlignment="1"/>
    <xf numFmtId="0" fontId="15" fillId="0" borderId="1" xfId="0" applyFont="1" applyBorder="1" applyAlignment="1"/>
    <xf numFmtId="49" fontId="15" fillId="0" borderId="0" xfId="0" applyNumberFormat="1" applyFont="1" applyAlignment="1">
      <alignment horizontal="center"/>
    </xf>
    <xf numFmtId="0" fontId="15" fillId="12" borderId="0" xfId="0" applyFont="1" applyFill="1" applyAlignment="1"/>
    <xf numFmtId="0" fontId="15" fillId="12" borderId="6" xfId="0" applyFont="1" applyFill="1" applyBorder="1" applyAlignment="1"/>
    <xf numFmtId="0" fontId="15" fillId="9" borderId="8" xfId="0" applyFont="1" applyFill="1" applyBorder="1"/>
    <xf numFmtId="49" fontId="15" fillId="9" borderId="8" xfId="0" applyNumberFormat="1" applyFont="1" applyFill="1" applyBorder="1" applyAlignment="1">
      <alignment horizontal="center"/>
    </xf>
    <xf numFmtId="0" fontId="15" fillId="9" borderId="10" xfId="0" applyFont="1" applyFill="1" applyBorder="1"/>
    <xf numFmtId="0" fontId="0" fillId="9" borderId="10" xfId="0" applyFont="1" applyFill="1" applyBorder="1" applyAlignment="1">
      <alignment horizontal="center"/>
    </xf>
    <xf numFmtId="0" fontId="15" fillId="9" borderId="8" xfId="0" applyFont="1" applyFill="1" applyBorder="1" applyAlignment="1">
      <alignment horizontal="center"/>
    </xf>
    <xf numFmtId="0" fontId="15" fillId="12" borderId="6" xfId="0" applyFont="1" applyFill="1" applyBorder="1"/>
    <xf numFmtId="0" fontId="0" fillId="3" borderId="0" xfId="0" applyFont="1" applyFill="1" applyAlignment="1">
      <alignment horizontal="center"/>
    </xf>
    <xf numFmtId="0" fontId="0" fillId="0" borderId="0" xfId="0" applyFont="1" applyAlignment="1">
      <alignment horizontal="center"/>
    </xf>
    <xf numFmtId="0" fontId="15" fillId="0" borderId="0" xfId="0" applyFont="1" applyAlignment="1">
      <alignment horizontal="center"/>
    </xf>
    <xf numFmtId="0" fontId="3" fillId="12" borderId="0" xfId="0" applyFont="1" applyFill="1" applyAlignment="1"/>
    <xf numFmtId="0" fontId="15" fillId="12" borderId="0" xfId="0" applyFont="1" applyFill="1" applyAlignment="1">
      <alignment horizontal="right"/>
    </xf>
    <xf numFmtId="0" fontId="15" fillId="13" borderId="0" xfId="0" applyFont="1" applyFill="1" applyAlignment="1"/>
    <xf numFmtId="0" fontId="15" fillId="13" borderId="0" xfId="0" applyFont="1" applyFill="1" applyAlignment="1">
      <alignment horizontal="right"/>
    </xf>
    <xf numFmtId="0" fontId="15" fillId="13" borderId="6" xfId="0" applyFont="1" applyFill="1" applyBorder="1"/>
    <xf numFmtId="0" fontId="3" fillId="13" borderId="0" xfId="0" applyFont="1" applyFill="1" applyAlignment="1"/>
    <xf numFmtId="0" fontId="15" fillId="13" borderId="6" xfId="0" applyFont="1" applyFill="1" applyBorder="1" applyAlignment="1"/>
    <xf numFmtId="0" fontId="15" fillId="13" borderId="0" xfId="0" applyFont="1" applyFill="1" applyAlignment="1">
      <alignment horizontal="left"/>
    </xf>
    <xf numFmtId="0" fontId="15" fillId="13" borderId="0" xfId="0" applyFont="1" applyFill="1"/>
    <xf numFmtId="0" fontId="15" fillId="14" borderId="0" xfId="0" applyFont="1" applyFill="1" applyAlignment="1"/>
    <xf numFmtId="0" fontId="15" fillId="14" borderId="6" xfId="0" applyFont="1" applyFill="1" applyBorder="1"/>
    <xf numFmtId="0" fontId="15" fillId="14" borderId="0" xfId="0" applyFont="1" applyFill="1"/>
    <xf numFmtId="0" fontId="15" fillId="14" borderId="6" xfId="0" applyFont="1" applyFill="1" applyBorder="1" applyAlignment="1"/>
    <xf numFmtId="0" fontId="3" fillId="14" borderId="0" xfId="0" applyFont="1" applyFill="1" applyAlignment="1"/>
    <xf numFmtId="0" fontId="15" fillId="14" borderId="0" xfId="0" applyFont="1" applyFill="1" applyAlignment="1">
      <alignment horizontal="right"/>
    </xf>
    <xf numFmtId="0" fontId="15" fillId="15" borderId="0" xfId="0" applyFont="1" applyFill="1" applyAlignment="1"/>
    <xf numFmtId="0" fontId="15" fillId="15" borderId="6" xfId="0" applyFont="1" applyFill="1" applyBorder="1"/>
    <xf numFmtId="0" fontId="15" fillId="15" borderId="6" xfId="0" applyFont="1" applyFill="1" applyBorder="1" applyAlignment="1"/>
    <xf numFmtId="0" fontId="15" fillId="15" borderId="0" xfId="0" applyFont="1" applyFill="1" applyAlignment="1">
      <alignment horizontal="right"/>
    </xf>
    <xf numFmtId="0" fontId="15" fillId="15" borderId="0" xfId="0" applyFont="1" applyFill="1"/>
    <xf numFmtId="0" fontId="3" fillId="15" borderId="0" xfId="0" applyFont="1" applyFill="1" applyAlignment="1"/>
    <xf numFmtId="0" fontId="15" fillId="7" borderId="6" xfId="0" applyFont="1" applyFill="1" applyBorder="1"/>
    <xf numFmtId="0" fontId="15" fillId="7" borderId="6" xfId="0" applyFont="1" applyFill="1" applyBorder="1" applyAlignment="1"/>
    <xf numFmtId="0" fontId="15" fillId="7" borderId="0" xfId="0" applyFont="1" applyFill="1" applyAlignment="1">
      <alignment vertical="center"/>
    </xf>
    <xf numFmtId="0" fontId="15" fillId="7" borderId="6" xfId="0" applyFont="1" applyFill="1" applyBorder="1" applyAlignment="1">
      <alignment vertical="center"/>
    </xf>
    <xf numFmtId="0" fontId="15" fillId="0" borderId="0" xfId="0" applyFont="1" applyAlignment="1">
      <alignment vertical="center"/>
    </xf>
    <xf numFmtId="49" fontId="15" fillId="0" borderId="0" xfId="0" applyNumberFormat="1" applyFont="1" applyAlignment="1">
      <alignment horizontal="center" vertical="center"/>
    </xf>
    <xf numFmtId="0" fontId="15" fillId="7" borderId="0" xfId="0" applyFont="1" applyFill="1" applyAlignment="1">
      <alignment horizontal="right" vertical="center"/>
    </xf>
    <xf numFmtId="0" fontId="15" fillId="4" borderId="0" xfId="0" applyFont="1" applyFill="1" applyAlignment="1">
      <alignment vertical="center"/>
    </xf>
    <xf numFmtId="0" fontId="15" fillId="5" borderId="0" xfId="0" applyFont="1" applyFill="1" applyAlignment="1">
      <alignment vertical="center"/>
    </xf>
    <xf numFmtId="0" fontId="15" fillId="6" borderId="0" xfId="0" applyFont="1" applyFill="1" applyAlignment="1">
      <alignment vertical="center"/>
    </xf>
    <xf numFmtId="0" fontId="15" fillId="7" borderId="0" xfId="0" applyFont="1" applyFill="1" applyAlignment="1">
      <alignment vertical="center"/>
    </xf>
    <xf numFmtId="0" fontId="15" fillId="8" borderId="0" xfId="0" applyFont="1" applyFill="1" applyAlignment="1">
      <alignment vertical="center"/>
    </xf>
    <xf numFmtId="0" fontId="15" fillId="9" borderId="0" xfId="0" applyFont="1" applyFill="1" applyAlignment="1">
      <alignment vertical="center"/>
    </xf>
    <xf numFmtId="0" fontId="0" fillId="0" borderId="0" xfId="0" applyFont="1" applyAlignment="1">
      <alignment horizontal="center" vertical="center"/>
    </xf>
    <xf numFmtId="0" fontId="15" fillId="0" borderId="0" xfId="0" applyFont="1" applyAlignment="1">
      <alignment horizontal="center" vertical="center"/>
    </xf>
    <xf numFmtId="0" fontId="15" fillId="7" borderId="0" xfId="0" applyFont="1" applyFill="1" applyAlignment="1">
      <alignment horizontal="right"/>
    </xf>
    <xf numFmtId="0" fontId="15" fillId="7" borderId="0" xfId="0" applyFont="1" applyFill="1"/>
    <xf numFmtId="0" fontId="3" fillId="7" borderId="0" xfId="0" applyFont="1" applyFill="1" applyAlignment="1"/>
    <xf numFmtId="0" fontId="15" fillId="2" borderId="0" xfId="0" applyFont="1" applyFill="1" applyAlignment="1"/>
    <xf numFmtId="0" fontId="15" fillId="2" borderId="6" xfId="0" applyFont="1" applyFill="1" applyBorder="1"/>
    <xf numFmtId="0" fontId="15" fillId="2" borderId="6" xfId="0" applyFont="1" applyFill="1" applyBorder="1" applyAlignment="1"/>
    <xf numFmtId="0" fontId="15" fillId="2" borderId="0" xfId="0" applyFont="1" applyFill="1" applyAlignment="1">
      <alignment horizontal="right"/>
    </xf>
    <xf numFmtId="0" fontId="15" fillId="0" borderId="6" xfId="0" applyFont="1" applyBorder="1"/>
    <xf numFmtId="0" fontId="18" fillId="0" borderId="0" xfId="0" applyFont="1" applyAlignment="1"/>
    <xf numFmtId="0" fontId="15" fillId="0" borderId="6" xfId="0" applyFont="1" applyBorder="1" applyAlignment="1"/>
    <xf numFmtId="0" fontId="19" fillId="3" borderId="0" xfId="0" applyFont="1" applyFill="1"/>
    <xf numFmtId="0" fontId="15" fillId="0" borderId="0" xfId="0" applyFont="1" applyAlignment="1"/>
    <xf numFmtId="0" fontId="15" fillId="0" borderId="6" xfId="0" applyFont="1" applyBorder="1" applyAlignment="1"/>
    <xf numFmtId="0" fontId="15" fillId="0" borderId="0" xfId="0" applyFont="1" applyAlignment="1">
      <alignment horizontal="right"/>
    </xf>
    <xf numFmtId="0" fontId="20" fillId="0" borderId="0" xfId="0" applyFont="1" applyAlignment="1">
      <alignment horizontal="left"/>
    </xf>
    <xf numFmtId="0" fontId="15" fillId="0" borderId="0" xfId="0" applyFont="1"/>
    <xf numFmtId="0" fontId="15" fillId="0" borderId="0" xfId="0" applyFont="1" applyAlignment="1">
      <alignment horizontal="left"/>
    </xf>
    <xf numFmtId="0" fontId="15" fillId="0" borderId="0" xfId="0" applyFont="1" applyAlignment="1">
      <alignment vertical="center"/>
    </xf>
    <xf numFmtId="0" fontId="15" fillId="0" borderId="6" xfId="0" applyFont="1" applyBorder="1" applyAlignment="1">
      <alignment vertical="center"/>
    </xf>
    <xf numFmtId="0" fontId="15" fillId="0" borderId="0" xfId="0" applyFont="1" applyAlignment="1">
      <alignment horizontal="right" vertical="center"/>
    </xf>
    <xf numFmtId="0" fontId="15" fillId="6" borderId="11" xfId="0" applyFont="1" applyFill="1" applyBorder="1" applyAlignment="1"/>
    <xf numFmtId="0" fontId="15" fillId="6" borderId="11" xfId="0" applyFont="1" applyFill="1" applyBorder="1"/>
    <xf numFmtId="0" fontId="15" fillId="12" borderId="0" xfId="0" applyFont="1" applyFill="1" applyAlignment="1"/>
    <xf numFmtId="0" fontId="15" fillId="12" borderId="6" xfId="0" applyFont="1" applyFill="1" applyBorder="1" applyAlignment="1"/>
    <xf numFmtId="0" fontId="15" fillId="6" borderId="11" xfId="0" applyFont="1" applyFill="1" applyBorder="1" applyAlignment="1"/>
    <xf numFmtId="0" fontId="3" fillId="15" borderId="0" xfId="0" applyFont="1" applyFill="1" applyAlignment="1"/>
    <xf numFmtId="0" fontId="20" fillId="15" borderId="0" xfId="0" applyFont="1" applyFill="1" applyAlignment="1">
      <alignment horizontal="left"/>
    </xf>
    <xf numFmtId="0" fontId="15" fillId="15" borderId="0" xfId="0" applyFont="1" applyFill="1" applyAlignment="1">
      <alignment horizontal="left"/>
    </xf>
    <xf numFmtId="0" fontId="15" fillId="5" borderId="6" xfId="0" applyFont="1" applyFill="1" applyBorder="1"/>
    <xf numFmtId="0" fontId="3" fillId="5" borderId="0" xfId="0" applyFont="1" applyFill="1" applyAlignment="1"/>
    <xf numFmtId="0" fontId="15" fillId="5" borderId="6" xfId="0" applyFont="1" applyFill="1" applyBorder="1" applyAlignment="1"/>
    <xf numFmtId="0" fontId="15" fillId="5" borderId="0" xfId="0" applyFont="1" applyFill="1"/>
    <xf numFmtId="0" fontId="15" fillId="5" borderId="0" xfId="0" applyFont="1" applyFill="1" applyAlignment="1">
      <alignment vertical="center"/>
    </xf>
    <xf numFmtId="0" fontId="15" fillId="5" borderId="6" xfId="0" applyFont="1" applyFill="1" applyBorder="1" applyAlignment="1">
      <alignment vertical="center"/>
    </xf>
    <xf numFmtId="0" fontId="15" fillId="5" borderId="0" xfId="0" applyFont="1" applyFill="1" applyAlignment="1">
      <alignment horizontal="right" vertical="center"/>
    </xf>
    <xf numFmtId="0" fontId="15" fillId="6" borderId="11" xfId="0" applyFont="1" applyFill="1" applyBorder="1" applyAlignment="1">
      <alignment vertical="center"/>
    </xf>
    <xf numFmtId="0" fontId="15" fillId="5" borderId="0" xfId="0" applyFont="1" applyFill="1" applyAlignment="1">
      <alignment horizontal="right"/>
    </xf>
    <xf numFmtId="0" fontId="20" fillId="12" borderId="0" xfId="0" applyFont="1" applyFill="1" applyAlignment="1">
      <alignment horizontal="left"/>
    </xf>
    <xf numFmtId="0" fontId="15" fillId="12" borderId="0" xfId="0" applyFont="1" applyFill="1"/>
    <xf numFmtId="0" fontId="3" fillId="15" borderId="0" xfId="0" applyFont="1" applyFill="1"/>
    <xf numFmtId="0" fontId="15" fillId="4" borderId="6" xfId="0" applyFont="1" applyFill="1" applyBorder="1"/>
    <xf numFmtId="0" fontId="15" fillId="4" borderId="6" xfId="0" applyFont="1" applyFill="1" applyBorder="1" applyAlignment="1"/>
    <xf numFmtId="0" fontId="15" fillId="4" borderId="0" xfId="0" applyFont="1" applyFill="1" applyAlignment="1">
      <alignment horizontal="right"/>
    </xf>
    <xf numFmtId="0" fontId="15" fillId="4" borderId="0" xfId="0" applyFont="1" applyFill="1"/>
    <xf numFmtId="0" fontId="20" fillId="4" borderId="0" xfId="0" applyFont="1" applyFill="1" applyAlignment="1">
      <alignment horizontal="left"/>
    </xf>
    <xf numFmtId="0" fontId="15" fillId="16" borderId="0" xfId="0" applyFont="1" applyFill="1" applyAlignment="1"/>
    <xf numFmtId="0" fontId="14" fillId="0" borderId="0" xfId="0" applyFont="1" applyAlignment="1"/>
    <xf numFmtId="164" fontId="15" fillId="16" borderId="0" xfId="0" applyNumberFormat="1" applyFont="1" applyFill="1" applyAlignment="1"/>
    <xf numFmtId="0" fontId="0" fillId="16" borderId="0" xfId="0" applyFont="1" applyFill="1"/>
    <xf numFmtId="0" fontId="15" fillId="16" borderId="0" xfId="0" applyFont="1" applyFill="1"/>
    <xf numFmtId="49" fontId="15" fillId="16" borderId="0" xfId="0" applyNumberFormat="1" applyFont="1" applyFill="1" applyAlignment="1">
      <alignment horizontal="center"/>
    </xf>
    <xf numFmtId="0" fontId="3" fillId="16" borderId="0" xfId="0" applyFont="1" applyFill="1" applyAlignment="1">
      <alignment horizontal="center"/>
    </xf>
    <xf numFmtId="0" fontId="15" fillId="16" borderId="0" xfId="0" applyFont="1" applyFill="1" applyAlignment="1">
      <alignment horizontal="center"/>
    </xf>
    <xf numFmtId="0" fontId="15" fillId="16" borderId="0" xfId="0" applyFont="1" applyFill="1" applyAlignment="1">
      <alignment horizontal="center"/>
    </xf>
    <xf numFmtId="0" fontId="3" fillId="16" borderId="0" xfId="0" applyFont="1" applyFill="1"/>
    <xf numFmtId="0" fontId="15" fillId="0" borderId="0" xfId="0" applyFont="1" applyAlignment="1"/>
    <xf numFmtId="0" fontId="0" fillId="0" borderId="0" xfId="0" applyFont="1"/>
    <xf numFmtId="0" fontId="15" fillId="0" borderId="0" xfId="0" applyFont="1" applyAlignment="1"/>
    <xf numFmtId="0" fontId="15" fillId="16" borderId="0" xfId="0" applyFont="1" applyFill="1" applyAlignment="1"/>
    <xf numFmtId="0" fontId="15" fillId="0" borderId="0" xfId="0" applyFont="1" applyAlignment="1">
      <alignment vertical="center"/>
    </xf>
    <xf numFmtId="0" fontId="15" fillId="16" borderId="0" xfId="0" applyFont="1" applyFill="1" applyAlignment="1">
      <alignment vertical="center"/>
    </xf>
    <xf numFmtId="0" fontId="20" fillId="0" borderId="0" xfId="0" applyFont="1" applyAlignment="1">
      <alignment horizontal="right"/>
    </xf>
    <xf numFmtId="0" fontId="3" fillId="0" borderId="0" xfId="0" applyFont="1" applyAlignment="1"/>
    <xf numFmtId="49" fontId="15" fillId="16" borderId="0" xfId="0" applyNumberFormat="1" applyFont="1" applyFill="1" applyAlignment="1">
      <alignment horizontal="center"/>
    </xf>
    <xf numFmtId="0" fontId="0" fillId="16" borderId="0" xfId="0" applyFont="1" applyFill="1" applyAlignment="1">
      <alignment horizontal="center"/>
    </xf>
    <xf numFmtId="0" fontId="3" fillId="16" borderId="0" xfId="0" applyFont="1" applyFill="1" applyAlignment="1"/>
    <xf numFmtId="0" fontId="3" fillId="11" borderId="6" xfId="0" applyFont="1" applyFill="1" applyBorder="1"/>
  </cellXfs>
  <cellStyles count="1">
    <cellStyle name="Normal" xfId="0" builtinId="0"/>
  </cellStyles>
  <dxfs count="23">
    <dxf>
      <fill>
        <patternFill patternType="solid">
          <fgColor rgb="FFEFEFEF"/>
          <bgColor rgb="FFEFEFEF"/>
        </patternFill>
      </fill>
    </dxf>
    <dxf>
      <fill>
        <patternFill patternType="solid">
          <fgColor rgb="FFDD7E6B"/>
          <bgColor rgb="FFDD7E6B"/>
        </patternFill>
      </fill>
    </dxf>
    <dxf>
      <fill>
        <patternFill patternType="solid">
          <fgColor rgb="FFDD7E6B"/>
          <bgColor rgb="FFDD7E6B"/>
        </patternFill>
      </fill>
    </dxf>
    <dxf>
      <fill>
        <patternFill patternType="solid">
          <fgColor rgb="FFB7E1CD"/>
          <bgColor rgb="FFB7E1CD"/>
        </patternFill>
      </fill>
    </dxf>
    <dxf>
      <fill>
        <patternFill patternType="solid">
          <fgColor rgb="FFDD7E6B"/>
          <bgColor rgb="FFDD7E6B"/>
        </patternFill>
      </fill>
    </dxf>
    <dxf>
      <fill>
        <patternFill patternType="solid">
          <fgColor rgb="FFFFFF00"/>
          <bgColor rgb="FFFFFF00"/>
        </patternFill>
      </fill>
    </dxf>
    <dxf>
      <font>
        <b/>
      </font>
      <fill>
        <patternFill patternType="solid">
          <fgColor rgb="FFDD7E6B"/>
          <bgColor rgb="FFDD7E6B"/>
        </patternFill>
      </fill>
    </dxf>
    <dxf>
      <fill>
        <patternFill patternType="solid">
          <fgColor rgb="FFFFFF00"/>
          <bgColor rgb="FFFFFF00"/>
        </patternFill>
      </fill>
    </dxf>
    <dxf>
      <fill>
        <patternFill patternType="solid">
          <fgColor rgb="FFB7E1CD"/>
          <bgColor rgb="FFB7E1CD"/>
        </patternFill>
      </fill>
    </dxf>
    <dxf>
      <fill>
        <patternFill patternType="solid">
          <fgColor rgb="FFB7E1CD"/>
          <bgColor rgb="FFB7E1CD"/>
        </patternFill>
      </fill>
    </dxf>
    <dxf>
      <fill>
        <patternFill patternType="solid">
          <fgColor rgb="FFDD7E6B"/>
          <bgColor rgb="FFDD7E6B"/>
        </patternFill>
      </fill>
    </dxf>
    <dxf>
      <fill>
        <patternFill patternType="solid">
          <fgColor rgb="FFFFFF00"/>
          <bgColor rgb="FFFFFF00"/>
        </patternFill>
      </fill>
    </dxf>
    <dxf>
      <font>
        <b/>
      </font>
      <fill>
        <patternFill patternType="solid">
          <fgColor rgb="FFDD7E6B"/>
          <bgColor rgb="FFDD7E6B"/>
        </patternFill>
      </fill>
    </dxf>
    <dxf>
      <fill>
        <patternFill patternType="solid">
          <fgColor rgb="FFFFFF00"/>
          <bgColor rgb="FFFFFF00"/>
        </patternFill>
      </fill>
    </dxf>
    <dxf>
      <fill>
        <patternFill patternType="solid">
          <fgColor rgb="FFB7E1CD"/>
          <bgColor rgb="FFB7E1CD"/>
        </patternFill>
      </fill>
    </dxf>
    <dxf>
      <fill>
        <patternFill patternType="solid">
          <fgColor rgb="FFDD7E6B"/>
          <bgColor rgb="FFDD7E6B"/>
        </patternFill>
      </fill>
    </dxf>
    <dxf>
      <fill>
        <patternFill patternType="solid">
          <fgColor rgb="FFFFFF00"/>
          <bgColor rgb="FFFFFF00"/>
        </patternFill>
      </fill>
    </dxf>
    <dxf>
      <font>
        <b/>
      </font>
      <fill>
        <patternFill patternType="solid">
          <fgColor rgb="FFDD7E6B"/>
          <bgColor rgb="FFDD7E6B"/>
        </patternFill>
      </fill>
    </dxf>
    <dxf>
      <fill>
        <patternFill patternType="solid">
          <fgColor rgb="FFB7B7B7"/>
          <bgColor rgb="FFB7B7B7"/>
        </patternFill>
      </fill>
    </dxf>
    <dxf>
      <fill>
        <patternFill patternType="solid">
          <fgColor rgb="FFEFEFEF"/>
          <bgColor rgb="FFEFEFEF"/>
        </patternFill>
      </fill>
    </dxf>
    <dxf>
      <fill>
        <patternFill patternType="solid">
          <fgColor rgb="FF666666"/>
          <bgColor rgb="FF666666"/>
        </patternFill>
      </fill>
    </dxf>
    <dxf>
      <fill>
        <patternFill patternType="solid">
          <fgColor rgb="FFDD7E6B"/>
          <bgColor rgb="FFDD7E6B"/>
        </patternFill>
      </fill>
    </dxf>
    <dxf>
      <fill>
        <patternFill patternType="solid">
          <fgColor rgb="FFDD7E6B"/>
          <bgColor rgb="FFDD7E6B"/>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5</xdr:col>
      <xdr:colOff>942975</xdr:colOff>
      <xdr:row>0</xdr:row>
      <xdr:rowOff>0</xdr:rowOff>
    </xdr:from>
    <xdr:ext cx="4838700" cy="9858375"/>
    <xdr:pic>
      <xdr:nvPicPr>
        <xdr:cNvPr id="2" name="image3.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677150" cy="4324350"/>
    <xdr:pic>
      <xdr:nvPicPr>
        <xdr:cNvPr id="2" name="image2.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-180975</xdr:rowOff>
    </xdr:from>
    <xdr:ext cx="25031700" cy="13039725"/>
    <xdr:pic>
      <xdr:nvPicPr>
        <xdr:cNvPr id="3" name="image1.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it.ly/36XDAIF"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docs.google.com/spreadsheets/u/1/d/e/2PACX-1vRebCHEINrnhiCxGKhmt45Nc7P-FlwqAxmc_KAMxlvpccsmqqL4btjPtZNokgwOxc_8daoZpurQwk0X/pubhtml" TargetMode="External"/><Relationship Id="rId18" Type="http://schemas.openxmlformats.org/officeDocument/2006/relationships/hyperlink" Target="https://www.youtube.com/watch?v=omLbwjMpy_g" TargetMode="External"/><Relationship Id="rId26" Type="http://schemas.openxmlformats.org/officeDocument/2006/relationships/hyperlink" Target="https://drive.google.com/drive/folders/1W3UVoUQitE_5sE_h1nz65FTBTSgrTZaU?usp=sharing" TargetMode="External"/><Relationship Id="rId39" Type="http://schemas.openxmlformats.org/officeDocument/2006/relationships/hyperlink" Target="https://replit.com/join/vjknpehynf-tomx204" TargetMode="External"/><Relationship Id="rId21" Type="http://schemas.openxmlformats.org/officeDocument/2006/relationships/hyperlink" Target="https://docs.google.com/spreadsheets/d/1ryURfErjATtSGhxvUnKC49JN0Z-FvHtv0yVmgrZeO2g/edit" TargetMode="External"/><Relationship Id="rId34" Type="http://schemas.openxmlformats.org/officeDocument/2006/relationships/hyperlink" Target="https://www.youtube.com/c/%E3%81%84%E3%81%A4%E3%81%8D%E3%82%93%E3%81%A1%E3%82%83%E3%82%93%E3%81%AD%E3%82%8B/videos" TargetMode="External"/><Relationship Id="rId42" Type="http://schemas.openxmlformats.org/officeDocument/2006/relationships/hyperlink" Target="https://www.youtube.com/c/%EB%B2%84%EC%B8%A0/videos" TargetMode="External"/><Relationship Id="rId7" Type="http://schemas.openxmlformats.org/officeDocument/2006/relationships/hyperlink" Target="https://docs.google.com/document/d/1raqfiYf8dQ5EtDqSo4CDwqtbmFuz-nNITTcMMTzvLXc/edit" TargetMode="External"/><Relationship Id="rId2" Type="http://schemas.openxmlformats.org/officeDocument/2006/relationships/hyperlink" Target="https://pricalc.ooo/" TargetMode="External"/><Relationship Id="rId16" Type="http://schemas.openxmlformats.org/officeDocument/2006/relationships/hyperlink" Target="https://docs.google.com/spreadsheets/u/1/d/e/2PACX-1vQf9OgUjhCA8jblffEIFgd7aXDJAzfL6d6GA6wrJY1GUvxLgb4HmNLsNASPgqOJ1Io9yupgHURfNgiz/pubhtml?lsrp=1" TargetMode="External"/><Relationship Id="rId29" Type="http://schemas.openxmlformats.org/officeDocument/2006/relationships/hyperlink" Target="https://tgd.kr/s/restia___/50888817?category=41377849" TargetMode="External"/><Relationship Id="rId1" Type="http://schemas.openxmlformats.org/officeDocument/2006/relationships/hyperlink" Target="https://replit.com/join/oiflxiar-tomx204" TargetMode="External"/><Relationship Id="rId6" Type="http://schemas.openxmlformats.org/officeDocument/2006/relationships/hyperlink" Target="https://www.youtube.com/watch?v=r4Am9T3QWGo" TargetMode="External"/><Relationship Id="rId11" Type="http://schemas.openxmlformats.org/officeDocument/2006/relationships/hyperlink" Target="https://docs.qq.com/sheet/DWlhOaWJXYnZwVklT?tab=dyqtaf" TargetMode="External"/><Relationship Id="rId24" Type="http://schemas.openxmlformats.org/officeDocument/2006/relationships/hyperlink" Target="https://www.reddit.com/r/Priconne/comments/oy6rz3/mimi_tanks_speco_ult_and_lives/?utm_medium=android_app&amp;utm_source=share" TargetMode="External"/><Relationship Id="rId32" Type="http://schemas.openxmlformats.org/officeDocument/2006/relationships/hyperlink" Target="https://www.youtube.com/channel/UC7QIvjhoXX2nMaHNaZ4IxuA/videos?view=0&amp;sort=da&amp;flow=grid" TargetMode="External"/><Relationship Id="rId37" Type="http://schemas.openxmlformats.org/officeDocument/2006/relationships/hyperlink" Target="https://docs.google.com/spreadsheets/d/1qeANy8yjm0pXxKPyLPZ1ViquoO7VuflOVVosEpoJTI8/edit" TargetMode="External"/><Relationship Id="rId40" Type="http://schemas.openxmlformats.org/officeDocument/2006/relationships/hyperlink" Target="https://www.ldplayer.net/blog/princess-connect-re-dive-what-luna-tower.html" TargetMode="External"/><Relationship Id="rId45" Type="http://schemas.openxmlformats.org/officeDocument/2006/relationships/hyperlink" Target="https://s3-us-west-2.amazonaws.com/holatuwol/priconne/cb13.html" TargetMode="External"/><Relationship Id="rId5" Type="http://schemas.openxmlformats.org/officeDocument/2006/relationships/hyperlink" Target="https://www.reddit.com/r/Priconne/comments/nwqq11/clan_battle_tip/?utm_medium=android_app&amp;utm_source=share" TargetMode="External"/><Relationship Id="rId15" Type="http://schemas.openxmlformats.org/officeDocument/2006/relationships/hyperlink" Target="https://docs.google.com/spreadsheets/d/1J6tLHEww13F18qSyfKceN0bDJrRzIi4sQqxELOTvWe0/edit" TargetMode="External"/><Relationship Id="rId23" Type="http://schemas.openxmlformats.org/officeDocument/2006/relationships/hyperlink" Target="https://www.pcrdfans.com/en/battle" TargetMode="External"/><Relationship Id="rId28" Type="http://schemas.openxmlformats.org/officeDocument/2006/relationships/hyperlink" Target="https://www.reddit.com/r/Priconne/comments/lf5q0m/the_importance_of_staying_at_certain_rankstar/" TargetMode="External"/><Relationship Id="rId36" Type="http://schemas.openxmlformats.org/officeDocument/2006/relationships/hyperlink" Target="https://www.youtube.com/playlist?list=PL_ygR7-1_wn1EaMt2RBokzLJVPE2SHNqv" TargetMode="External"/><Relationship Id="rId10" Type="http://schemas.openxmlformats.org/officeDocument/2006/relationships/hyperlink" Target="https://docs.google.com/spreadsheets/d/1JXbzIF4dWqzmmBwAxuNp74_v8eSM0tuDehWZtN9-lxY/edit" TargetMode="External"/><Relationship Id="rId19" Type="http://schemas.openxmlformats.org/officeDocument/2006/relationships/hyperlink" Target="https://docs.google.com/document/d/1liGW5uHmU7hJQc0vXBfPnJCwlmJV1jcR__2LSJnkkUY/edit?usp=sharing" TargetMode="External"/><Relationship Id="rId31" Type="http://schemas.openxmlformats.org/officeDocument/2006/relationships/hyperlink" Target="https://priconne.blogspot.com/search/label/New%20Furniture" TargetMode="External"/><Relationship Id="rId44" Type="http://schemas.openxmlformats.org/officeDocument/2006/relationships/hyperlink" Target="http://pricone.nekonikoban.org/" TargetMode="External"/><Relationship Id="rId4" Type="http://schemas.openxmlformats.org/officeDocument/2006/relationships/hyperlink" Target="https://kenofnz.github.io/priconne-en-event-timer/" TargetMode="External"/><Relationship Id="rId9" Type="http://schemas.openxmlformats.org/officeDocument/2006/relationships/hyperlink" Target="https://www.reddit.com/r/Priconne/comments/o1329l/unique_equipment_chartguide/" TargetMode="External"/><Relationship Id="rId14" Type="http://schemas.openxmlformats.org/officeDocument/2006/relationships/hyperlink" Target="https://docs.google.com/spreadsheets/d/1JXbzIF4dWqzmmBwAxuNp74_v8eSM0tuDehWZtN9-lxY/edit" TargetMode="External"/><Relationship Id="rId22" Type="http://schemas.openxmlformats.org/officeDocument/2006/relationships/hyperlink" Target="https://pricalc.ooo/jp-history/six-stars" TargetMode="External"/><Relationship Id="rId27" Type="http://schemas.openxmlformats.org/officeDocument/2006/relationships/hyperlink" Target="https://docs.google.com/spreadsheets/d/1GSv_RseY2ijLqcWrqyldxGIQ7kSeEpign4lNxJllvdg/edit" TargetMode="External"/><Relationship Id="rId30" Type="http://schemas.openxmlformats.org/officeDocument/2006/relationships/hyperlink" Target="https://www.youtube.com/watch?v=NmDo_frrCpg" TargetMode="External"/><Relationship Id="rId35" Type="http://schemas.openxmlformats.org/officeDocument/2006/relationships/hyperlink" Target="https://www.youtube.com/user/lumirumi333/videos" TargetMode="External"/><Relationship Id="rId43" Type="http://schemas.openxmlformats.org/officeDocument/2006/relationships/hyperlink" Target="https://docs.google.com/spreadsheets/d/1xWEoSw7h-XylS-YWxhjxJd4YrlLr6xq_ClGDoSqKTAQ/edit" TargetMode="External"/><Relationship Id="rId8" Type="http://schemas.openxmlformats.org/officeDocument/2006/relationships/hyperlink" Target="https://drive.google.com/file/d/1g9CVdfYlU-J2WO2nf5KfsniENvUZaBfj/view?usp=sharing" TargetMode="External"/><Relationship Id="rId3" Type="http://schemas.openxmlformats.org/officeDocument/2006/relationships/hyperlink" Target="https://pcredivewiki.tw/Armory" TargetMode="External"/><Relationship Id="rId12" Type="http://schemas.openxmlformats.org/officeDocument/2006/relationships/hyperlink" Target="https://docs.google.com/spreadsheets/d/e/2PACX-1vQlbwfpi-KflPB6aA-LE1a50xiLvWsNRU1vcusLIWwnPLzgE2iXw9Or8JXQdezN-s1rakU074hFK1Nh/pubhtml" TargetMode="External"/><Relationship Id="rId17" Type="http://schemas.openxmlformats.org/officeDocument/2006/relationships/hyperlink" Target="https://docs.google.com/spreadsheets/d/e/2PACX-1vR6ugSQSw2Z2QVJnvU1tSMvItSKayJSDyTASnFmvEqe_z76TOSuNtitO__S4aYJpC_FgvaMfTZnWjA6/pubhtml" TargetMode="External"/><Relationship Id="rId25" Type="http://schemas.openxmlformats.org/officeDocument/2006/relationships/hyperlink" Target="https://www.youtube.com/watch?v=qJonCaoqFno" TargetMode="External"/><Relationship Id="rId33" Type="http://schemas.openxmlformats.org/officeDocument/2006/relationships/hyperlink" Target="https://www.youtube.com/channel/UCsRBOsK8pHZBIafHTqEmllg/videos?view=0&amp;sort=da&amp;flow=grid" TargetMode="External"/><Relationship Id="rId38" Type="http://schemas.openxmlformats.org/officeDocument/2006/relationships/hyperlink" Target="https://docs.google.com/spreadsheets/d/1Nb3jihC23YmmopZBXcP0TER5IL6V7mr6mQX2FzwhPPA/edit" TargetMode="External"/><Relationship Id="rId46" Type="http://schemas.openxmlformats.org/officeDocument/2006/relationships/drawing" Target="../drawings/drawing1.xml"/><Relationship Id="rId20" Type="http://schemas.openxmlformats.org/officeDocument/2006/relationships/hyperlink" Target="https://docs.google.com/spreadsheets/d/137EbNliCEOV1LCdLfNwtU68c7RrLA0FmUHGXG5i6SSc/edit" TargetMode="External"/><Relationship Id="rId41" Type="http://schemas.openxmlformats.org/officeDocument/2006/relationships/hyperlink" Target="https://www.youtube.com/watch?v=ZiZ8KxtQl2c"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rive.google.com/file/d/1g9CVdfYlU-J2WO2nf5KfsniENvUZaBfj/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H999"/>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8" customWidth="1"/>
    <col min="2" max="2" width="7.33203125" customWidth="1"/>
    <col min="3" max="14" width="12.109375" customWidth="1"/>
    <col min="15" max="15" width="36.44140625" customWidth="1"/>
    <col min="16" max="16" width="16.6640625" customWidth="1"/>
    <col min="17" max="18" width="21.109375" customWidth="1"/>
  </cols>
  <sheetData>
    <row r="1" spans="1:34" ht="16.5" customHeight="1" x14ac:dyDescent="0.25">
      <c r="A1" s="1" t="s">
        <v>0</v>
      </c>
      <c r="B1" s="2" t="s">
        <v>1</v>
      </c>
      <c r="C1" s="1" t="s">
        <v>2</v>
      </c>
      <c r="D1" s="1" t="s">
        <v>3</v>
      </c>
      <c r="E1" s="1" t="s">
        <v>4</v>
      </c>
      <c r="F1" s="1" t="s">
        <v>5</v>
      </c>
      <c r="G1" s="1"/>
      <c r="H1" s="1"/>
      <c r="I1" s="1"/>
      <c r="J1" s="1"/>
      <c r="K1" s="1"/>
      <c r="L1" s="1"/>
      <c r="M1" s="1"/>
      <c r="N1" s="1"/>
      <c r="O1" s="1" t="s">
        <v>6</v>
      </c>
      <c r="P1" s="1"/>
      <c r="Q1" s="3" t="s">
        <v>7</v>
      </c>
      <c r="R1" s="4"/>
      <c r="S1" s="4"/>
      <c r="U1" s="4"/>
      <c r="V1" s="4"/>
      <c r="W1" s="4"/>
      <c r="X1" s="4"/>
      <c r="Y1" s="4"/>
      <c r="Z1" s="4"/>
      <c r="AA1" s="4"/>
      <c r="AB1" s="4"/>
      <c r="AC1" s="4"/>
      <c r="AD1" s="4"/>
      <c r="AE1" s="4"/>
      <c r="AF1" s="4"/>
      <c r="AG1" s="4"/>
      <c r="AH1" s="4"/>
    </row>
    <row r="2" spans="1:34" ht="16.5" customHeight="1" x14ac:dyDescent="0.25">
      <c r="A2" s="5" t="s">
        <v>8</v>
      </c>
      <c r="B2" s="6">
        <v>123</v>
      </c>
      <c r="C2" s="6">
        <v>465309</v>
      </c>
      <c r="D2" s="6">
        <v>525106</v>
      </c>
      <c r="E2" s="6"/>
      <c r="F2" s="6"/>
      <c r="G2" s="6"/>
      <c r="H2" s="6"/>
      <c r="I2" s="6"/>
      <c r="J2" s="6"/>
      <c r="K2" s="6"/>
      <c r="L2" s="6"/>
      <c r="M2" s="6"/>
      <c r="N2" s="6"/>
      <c r="O2" s="7"/>
      <c r="Q2" s="8" t="s">
        <v>9</v>
      </c>
    </row>
    <row r="3" spans="1:34" ht="13.8" x14ac:dyDescent="0.25">
      <c r="A3" s="5" t="s">
        <v>10</v>
      </c>
      <c r="B3" s="6">
        <v>123</v>
      </c>
      <c r="C3" s="6">
        <v>801845</v>
      </c>
      <c r="D3" s="6">
        <v>852853</v>
      </c>
      <c r="E3" s="6"/>
      <c r="F3" s="6"/>
      <c r="G3" s="6"/>
      <c r="H3" s="6"/>
      <c r="I3" s="6"/>
      <c r="J3" s="6"/>
      <c r="K3" s="6"/>
      <c r="L3" s="6"/>
      <c r="M3" s="6"/>
      <c r="N3" s="6"/>
      <c r="O3" s="7"/>
      <c r="Q3" s="9"/>
      <c r="R3" s="10"/>
    </row>
    <row r="4" spans="1:34" ht="13.8" x14ac:dyDescent="0.25">
      <c r="A4" s="5" t="s">
        <v>11</v>
      </c>
      <c r="B4" s="6">
        <v>123</v>
      </c>
      <c r="C4" s="6">
        <v>512036</v>
      </c>
      <c r="D4" s="6">
        <v>550381</v>
      </c>
      <c r="E4" s="6"/>
      <c r="F4" s="6"/>
      <c r="G4" s="6"/>
      <c r="H4" s="6"/>
      <c r="I4" s="6"/>
      <c r="J4" s="6"/>
      <c r="K4" s="6"/>
      <c r="L4" s="6"/>
      <c r="M4" s="6"/>
      <c r="N4" s="6"/>
      <c r="O4" s="7"/>
      <c r="Q4" s="11"/>
      <c r="R4" s="12"/>
    </row>
    <row r="5" spans="1:34" ht="13.8" x14ac:dyDescent="0.25">
      <c r="A5" s="5" t="s">
        <v>12</v>
      </c>
      <c r="B5" s="6">
        <v>123</v>
      </c>
      <c r="C5" s="6">
        <v>467342</v>
      </c>
      <c r="D5" s="6">
        <v>512288</v>
      </c>
      <c r="E5" s="6"/>
      <c r="F5" s="6"/>
      <c r="G5" s="6"/>
      <c r="H5" s="6"/>
      <c r="I5" s="6"/>
      <c r="J5" s="6"/>
      <c r="K5" s="6"/>
      <c r="L5" s="6"/>
      <c r="M5" s="6"/>
      <c r="N5" s="6"/>
      <c r="O5" s="7"/>
      <c r="Q5" s="13"/>
      <c r="R5" s="14"/>
    </row>
    <row r="6" spans="1:34" ht="13.2" x14ac:dyDescent="0.25">
      <c r="A6" s="5" t="s">
        <v>13</v>
      </c>
      <c r="B6" s="6">
        <v>123</v>
      </c>
      <c r="C6" s="6"/>
      <c r="D6" s="6">
        <v>567594</v>
      </c>
      <c r="E6" s="6"/>
      <c r="F6" s="6"/>
      <c r="G6" s="6"/>
      <c r="H6" s="6"/>
      <c r="I6" s="6"/>
      <c r="J6" s="6"/>
      <c r="K6" s="6"/>
      <c r="L6" s="6"/>
      <c r="M6" s="6"/>
      <c r="N6" s="6"/>
      <c r="O6" s="7"/>
      <c r="R6" s="15"/>
    </row>
    <row r="7" spans="1:34" ht="13.2" x14ac:dyDescent="0.25">
      <c r="A7" s="5" t="s">
        <v>14</v>
      </c>
      <c r="B7" s="6">
        <v>123</v>
      </c>
      <c r="C7" s="6"/>
      <c r="D7" s="6">
        <v>497001</v>
      </c>
      <c r="E7" s="6"/>
      <c r="F7" s="6"/>
      <c r="G7" s="6"/>
      <c r="H7" s="6"/>
      <c r="I7" s="6"/>
      <c r="J7" s="6"/>
      <c r="K7" s="6"/>
      <c r="L7" s="6"/>
      <c r="M7" s="6"/>
      <c r="N7" s="6"/>
      <c r="O7" s="7"/>
      <c r="R7" s="15"/>
    </row>
    <row r="8" spans="1:34" ht="13.2" x14ac:dyDescent="0.25">
      <c r="A8" s="5" t="s">
        <v>15</v>
      </c>
      <c r="B8" s="6">
        <v>124</v>
      </c>
      <c r="C8" s="6">
        <v>615248</v>
      </c>
      <c r="D8" s="6">
        <v>662343</v>
      </c>
      <c r="E8" s="6"/>
      <c r="F8" s="6"/>
      <c r="G8" s="6"/>
      <c r="H8" s="6"/>
      <c r="I8" s="6"/>
      <c r="J8" s="6"/>
      <c r="K8" s="6"/>
      <c r="L8" s="6"/>
      <c r="M8" s="6"/>
      <c r="N8" s="6"/>
      <c r="O8" s="7"/>
      <c r="R8" s="15"/>
    </row>
    <row r="9" spans="1:34" ht="13.2" x14ac:dyDescent="0.25">
      <c r="A9" s="5" t="s">
        <v>16</v>
      </c>
      <c r="B9" s="6">
        <v>122</v>
      </c>
      <c r="C9" s="6">
        <v>332764</v>
      </c>
      <c r="D9" s="6">
        <v>373748</v>
      </c>
      <c r="E9" s="6"/>
      <c r="F9" s="6"/>
      <c r="G9" s="6"/>
      <c r="H9" s="6"/>
      <c r="I9" s="6"/>
      <c r="J9" s="6"/>
      <c r="K9" s="6"/>
      <c r="L9" s="6"/>
      <c r="M9" s="6"/>
      <c r="N9" s="6"/>
      <c r="O9" s="7"/>
      <c r="Q9" s="15"/>
      <c r="R9" s="15"/>
    </row>
    <row r="10" spans="1:34" ht="13.2" x14ac:dyDescent="0.25">
      <c r="A10" s="5" t="s">
        <v>17</v>
      </c>
      <c r="B10" s="6">
        <v>123</v>
      </c>
      <c r="C10" s="6"/>
      <c r="D10" s="6">
        <v>889414</v>
      </c>
      <c r="E10" s="6"/>
      <c r="F10" s="6"/>
      <c r="G10" s="6"/>
      <c r="H10" s="6"/>
      <c r="I10" s="6"/>
      <c r="J10" s="6"/>
      <c r="K10" s="6"/>
      <c r="L10" s="6"/>
      <c r="M10" s="6"/>
      <c r="N10" s="6"/>
      <c r="O10" s="7"/>
      <c r="Q10" s="15"/>
      <c r="R10" s="15"/>
    </row>
    <row r="11" spans="1:34" ht="13.2" x14ac:dyDescent="0.25">
      <c r="A11" s="5" t="s">
        <v>18</v>
      </c>
      <c r="B11" s="6">
        <v>123</v>
      </c>
      <c r="C11" s="6">
        <v>468604</v>
      </c>
      <c r="D11" s="6">
        <v>484381</v>
      </c>
      <c r="E11" s="6"/>
      <c r="F11" s="6"/>
      <c r="G11" s="6"/>
      <c r="H11" s="6"/>
      <c r="I11" s="6"/>
      <c r="J11" s="6"/>
      <c r="K11" s="6"/>
      <c r="L11" s="6"/>
      <c r="M11" s="6"/>
      <c r="N11" s="6"/>
      <c r="O11" s="7"/>
      <c r="Q11" s="15"/>
      <c r="R11" s="15"/>
    </row>
    <row r="12" spans="1:34" ht="13.2" x14ac:dyDescent="0.25">
      <c r="A12" s="5" t="s">
        <v>19</v>
      </c>
      <c r="B12" s="6">
        <v>124</v>
      </c>
      <c r="C12" s="6">
        <v>626926</v>
      </c>
      <c r="D12" s="6">
        <v>674539</v>
      </c>
      <c r="E12" s="6"/>
      <c r="F12" s="6"/>
      <c r="G12" s="6"/>
      <c r="H12" s="6"/>
      <c r="I12" s="6"/>
      <c r="J12" s="6"/>
      <c r="K12" s="6"/>
      <c r="L12" s="6"/>
      <c r="M12" s="6"/>
      <c r="N12" s="6"/>
      <c r="O12" s="7"/>
    </row>
    <row r="13" spans="1:34" ht="13.2" x14ac:dyDescent="0.25">
      <c r="A13" s="5" t="s">
        <v>20</v>
      </c>
      <c r="B13" s="6">
        <v>123</v>
      </c>
      <c r="C13" s="6">
        <v>791917</v>
      </c>
      <c r="D13" s="6">
        <v>854216</v>
      </c>
      <c r="E13" s="6"/>
      <c r="F13" s="6"/>
      <c r="G13" s="6"/>
      <c r="H13" s="6"/>
      <c r="I13" s="6"/>
      <c r="J13" s="6"/>
      <c r="K13" s="6"/>
      <c r="L13" s="6"/>
      <c r="M13" s="6"/>
      <c r="N13" s="6"/>
      <c r="O13" s="7"/>
    </row>
    <row r="14" spans="1:34" ht="13.2" x14ac:dyDescent="0.25">
      <c r="A14" s="5" t="s">
        <v>21</v>
      </c>
      <c r="B14" s="6">
        <v>108</v>
      </c>
      <c r="C14" s="6">
        <v>272651</v>
      </c>
      <c r="D14" s="6">
        <v>306420</v>
      </c>
      <c r="E14" s="6"/>
      <c r="F14" s="6"/>
      <c r="G14" s="6"/>
      <c r="H14" s="6"/>
      <c r="I14" s="6"/>
      <c r="J14" s="6"/>
      <c r="K14" s="6"/>
      <c r="L14" s="6"/>
      <c r="M14" s="6"/>
      <c r="N14" s="6"/>
      <c r="O14" s="16"/>
    </row>
    <row r="15" spans="1:34" ht="13.2" x14ac:dyDescent="0.25">
      <c r="A15" s="5" t="s">
        <v>22</v>
      </c>
      <c r="B15" s="6">
        <v>124</v>
      </c>
      <c r="C15" s="6">
        <v>668165</v>
      </c>
      <c r="D15" s="6">
        <v>730709</v>
      </c>
      <c r="E15" s="6"/>
      <c r="F15" s="6"/>
      <c r="G15" s="6"/>
      <c r="H15" s="6"/>
      <c r="I15" s="6"/>
      <c r="J15" s="6"/>
      <c r="K15" s="6"/>
      <c r="L15" s="6"/>
      <c r="M15" s="6"/>
      <c r="N15" s="6"/>
      <c r="O15" s="7"/>
    </row>
    <row r="16" spans="1:34" ht="13.2" x14ac:dyDescent="0.25">
      <c r="A16" s="5" t="s">
        <v>23</v>
      </c>
      <c r="B16" s="6">
        <v>124</v>
      </c>
      <c r="C16" s="6">
        <v>637360</v>
      </c>
      <c r="D16" s="6">
        <v>715777</v>
      </c>
      <c r="E16" s="6"/>
      <c r="F16" s="6"/>
      <c r="G16" s="6"/>
      <c r="H16" s="6"/>
      <c r="I16" s="6"/>
      <c r="J16" s="6"/>
      <c r="K16" s="6"/>
      <c r="L16" s="6"/>
      <c r="M16" s="6"/>
      <c r="N16" s="6"/>
      <c r="O16" s="7"/>
    </row>
    <row r="17" spans="1:18" ht="13.2" x14ac:dyDescent="0.25">
      <c r="A17" s="5" t="s">
        <v>24</v>
      </c>
      <c r="B17" s="6">
        <v>123</v>
      </c>
      <c r="C17" s="6">
        <v>631684</v>
      </c>
      <c r="D17" s="6">
        <v>684380</v>
      </c>
      <c r="E17" s="6"/>
      <c r="F17" s="6"/>
      <c r="G17" s="6"/>
      <c r="H17" s="6"/>
      <c r="I17" s="6"/>
      <c r="J17" s="6"/>
      <c r="K17" s="6"/>
      <c r="L17" s="6"/>
      <c r="M17" s="6"/>
      <c r="N17" s="6"/>
      <c r="O17" s="7"/>
    </row>
    <row r="18" spans="1:18" ht="13.2" x14ac:dyDescent="0.25">
      <c r="A18" s="5" t="s">
        <v>25</v>
      </c>
      <c r="B18" s="6">
        <v>124</v>
      </c>
      <c r="C18" s="6">
        <v>318502</v>
      </c>
      <c r="D18" s="6">
        <v>338696</v>
      </c>
      <c r="E18" s="6"/>
      <c r="F18" s="6"/>
      <c r="G18" s="6"/>
      <c r="H18" s="6"/>
      <c r="I18" s="6"/>
      <c r="J18" s="6"/>
      <c r="K18" s="6"/>
      <c r="L18" s="6"/>
      <c r="M18" s="6"/>
      <c r="N18" s="6"/>
      <c r="O18" s="7"/>
    </row>
    <row r="19" spans="1:18" ht="13.2" x14ac:dyDescent="0.25">
      <c r="A19" s="5" t="s">
        <v>26</v>
      </c>
      <c r="B19" s="6">
        <v>124</v>
      </c>
      <c r="C19" s="6">
        <v>464577</v>
      </c>
      <c r="D19" s="6">
        <v>552055</v>
      </c>
      <c r="E19" s="6"/>
      <c r="F19" s="6"/>
      <c r="G19" s="6"/>
      <c r="H19" s="6"/>
      <c r="I19" s="6"/>
      <c r="J19" s="6"/>
      <c r="K19" s="6"/>
      <c r="L19" s="6"/>
      <c r="M19" s="6"/>
      <c r="N19" s="6"/>
      <c r="O19" s="7"/>
    </row>
    <row r="20" spans="1:18" ht="13.2" x14ac:dyDescent="0.25">
      <c r="A20" s="5" t="s">
        <v>27</v>
      </c>
      <c r="B20" s="6">
        <v>124</v>
      </c>
      <c r="C20" s="6">
        <v>641542</v>
      </c>
      <c r="D20" s="6">
        <v>702095</v>
      </c>
      <c r="E20" s="6"/>
      <c r="F20" s="6"/>
      <c r="G20" s="6"/>
      <c r="H20" s="6"/>
      <c r="I20" s="6"/>
      <c r="J20" s="6"/>
      <c r="K20" s="6"/>
      <c r="L20" s="6"/>
      <c r="M20" s="6"/>
      <c r="N20" s="6"/>
      <c r="O20" s="7"/>
    </row>
    <row r="21" spans="1:18" ht="13.2" x14ac:dyDescent="0.25">
      <c r="A21" s="5" t="s">
        <v>28</v>
      </c>
      <c r="B21" s="6">
        <v>124</v>
      </c>
      <c r="C21" s="6">
        <v>720246</v>
      </c>
      <c r="D21" s="6">
        <v>760445</v>
      </c>
      <c r="E21" s="6"/>
      <c r="F21" s="6"/>
      <c r="G21" s="6"/>
      <c r="H21" s="6"/>
      <c r="I21" s="6"/>
      <c r="J21" s="6"/>
      <c r="K21" s="6"/>
      <c r="L21" s="6"/>
      <c r="M21" s="6"/>
      <c r="N21" s="6"/>
      <c r="O21" s="7"/>
    </row>
    <row r="22" spans="1:18" ht="13.2" x14ac:dyDescent="0.25">
      <c r="A22" s="17" t="s">
        <v>29</v>
      </c>
      <c r="B22" s="6">
        <v>123</v>
      </c>
      <c r="C22" s="6">
        <v>600162</v>
      </c>
      <c r="D22" s="6">
        <v>670708</v>
      </c>
      <c r="E22" s="6"/>
      <c r="F22" s="6"/>
      <c r="G22" s="6"/>
      <c r="H22" s="6"/>
      <c r="I22" s="6"/>
      <c r="J22" s="6"/>
      <c r="K22" s="6"/>
      <c r="L22" s="6"/>
      <c r="M22" s="6"/>
      <c r="N22" s="6"/>
      <c r="O22" s="7"/>
    </row>
    <row r="23" spans="1:18" ht="16.2" x14ac:dyDescent="0.45">
      <c r="A23" s="5" t="s">
        <v>30</v>
      </c>
      <c r="B23" s="6">
        <v>123</v>
      </c>
      <c r="C23" s="6">
        <v>481032</v>
      </c>
      <c r="D23" s="6">
        <v>542339</v>
      </c>
      <c r="E23" s="6"/>
      <c r="F23" s="6"/>
      <c r="G23" s="6"/>
      <c r="H23" s="6"/>
      <c r="I23" s="6"/>
      <c r="J23" s="6"/>
      <c r="K23" s="6"/>
      <c r="L23" s="6"/>
      <c r="M23" s="6"/>
      <c r="N23" s="6"/>
      <c r="O23" s="7"/>
      <c r="Q23" s="18"/>
      <c r="R23" s="18"/>
    </row>
    <row r="24" spans="1:18" ht="13.2" x14ac:dyDescent="0.25">
      <c r="A24" s="5" t="s">
        <v>31</v>
      </c>
      <c r="B24" s="6">
        <v>124</v>
      </c>
      <c r="C24" s="6">
        <v>872478</v>
      </c>
      <c r="D24" s="6">
        <v>958479</v>
      </c>
      <c r="E24" s="6"/>
      <c r="F24" s="6"/>
      <c r="G24" s="6"/>
      <c r="H24" s="6"/>
      <c r="I24" s="6"/>
      <c r="J24" s="6"/>
      <c r="K24" s="6"/>
      <c r="L24" s="6"/>
      <c r="M24" s="6"/>
      <c r="N24" s="6"/>
      <c r="O24" s="7"/>
    </row>
    <row r="25" spans="1:18" ht="13.2" x14ac:dyDescent="0.25">
      <c r="A25" s="5" t="s">
        <v>32</v>
      </c>
      <c r="B25" s="6">
        <v>123</v>
      </c>
      <c r="C25" s="6">
        <v>599000</v>
      </c>
      <c r="D25" s="6">
        <v>637841</v>
      </c>
      <c r="E25" s="6"/>
      <c r="F25" s="6"/>
      <c r="G25" s="6"/>
      <c r="H25" s="6"/>
      <c r="I25" s="6"/>
      <c r="J25" s="6"/>
      <c r="K25" s="6"/>
      <c r="L25" s="6"/>
      <c r="M25" s="6"/>
      <c r="N25" s="6"/>
      <c r="O25" s="7"/>
    </row>
    <row r="26" spans="1:18" ht="13.2" x14ac:dyDescent="0.25">
      <c r="A26" s="5" t="s">
        <v>33</v>
      </c>
      <c r="B26" s="6">
        <v>123</v>
      </c>
      <c r="C26" s="6">
        <v>545416</v>
      </c>
      <c r="D26" s="6">
        <v>581589</v>
      </c>
      <c r="E26" s="6"/>
      <c r="F26" s="6"/>
      <c r="G26" s="6"/>
      <c r="H26" s="6"/>
      <c r="I26" s="6"/>
      <c r="J26" s="6"/>
      <c r="K26" s="6"/>
      <c r="L26" s="6"/>
      <c r="M26" s="6"/>
      <c r="N26" s="6"/>
      <c r="O26" s="7"/>
    </row>
    <row r="27" spans="1:18" ht="13.2" x14ac:dyDescent="0.25">
      <c r="A27" s="5" t="s">
        <v>34</v>
      </c>
      <c r="B27" s="6">
        <v>123</v>
      </c>
      <c r="C27" s="6">
        <v>501444</v>
      </c>
      <c r="D27" s="6">
        <v>542586</v>
      </c>
      <c r="E27" s="6"/>
      <c r="F27" s="6"/>
      <c r="G27" s="6"/>
      <c r="H27" s="6"/>
      <c r="I27" s="6"/>
      <c r="J27" s="6"/>
      <c r="K27" s="6"/>
      <c r="L27" s="6"/>
      <c r="M27" s="6"/>
      <c r="N27" s="6"/>
      <c r="O27" s="7"/>
    </row>
    <row r="28" spans="1:18" ht="16.2" x14ac:dyDescent="0.45">
      <c r="A28" s="5" t="s">
        <v>35</v>
      </c>
      <c r="B28" s="6">
        <v>124</v>
      </c>
      <c r="C28" s="6">
        <v>672720</v>
      </c>
      <c r="D28" s="6">
        <v>729825</v>
      </c>
      <c r="E28" s="6"/>
      <c r="F28" s="6"/>
      <c r="G28" s="6"/>
      <c r="H28" s="6"/>
      <c r="I28" s="6"/>
      <c r="J28" s="6"/>
      <c r="K28" s="6"/>
      <c r="L28" s="6"/>
      <c r="M28" s="6"/>
      <c r="N28" s="6"/>
      <c r="O28" s="7"/>
      <c r="Q28" s="19"/>
      <c r="R28" s="19"/>
    </row>
    <row r="29" spans="1:18" ht="13.2" x14ac:dyDescent="0.25">
      <c r="A29" s="5" t="s">
        <v>36</v>
      </c>
      <c r="B29" s="6">
        <v>123</v>
      </c>
      <c r="C29" s="6">
        <v>484130</v>
      </c>
      <c r="D29" s="6">
        <v>527256</v>
      </c>
      <c r="E29" s="6"/>
      <c r="F29" s="6"/>
      <c r="G29" s="6"/>
      <c r="H29" s="6"/>
      <c r="I29" s="6"/>
      <c r="J29" s="6"/>
      <c r="K29" s="6"/>
      <c r="L29" s="6"/>
      <c r="M29" s="6"/>
      <c r="N29" s="6"/>
      <c r="O29" s="7"/>
    </row>
    <row r="30" spans="1:18" ht="13.2" x14ac:dyDescent="0.25">
      <c r="A30" s="5" t="s">
        <v>37</v>
      </c>
      <c r="B30" s="6">
        <v>123</v>
      </c>
      <c r="C30" s="6">
        <v>327674</v>
      </c>
      <c r="D30" s="6">
        <v>382339</v>
      </c>
      <c r="E30" s="6"/>
      <c r="F30" s="6"/>
      <c r="G30" s="6"/>
      <c r="H30" s="6"/>
      <c r="I30" s="6"/>
      <c r="J30" s="6"/>
      <c r="K30" s="6"/>
      <c r="L30" s="6"/>
      <c r="M30" s="6"/>
      <c r="N30" s="6"/>
      <c r="O30" s="7"/>
    </row>
    <row r="31" spans="1:18" ht="13.2" x14ac:dyDescent="0.25">
      <c r="A31" s="20" t="s">
        <v>38</v>
      </c>
      <c r="B31" s="21">
        <v>124</v>
      </c>
      <c r="C31" s="21">
        <v>677565</v>
      </c>
      <c r="D31" s="21">
        <v>766782</v>
      </c>
      <c r="E31" s="21"/>
      <c r="F31" s="21"/>
      <c r="G31" s="21"/>
      <c r="H31" s="21"/>
      <c r="I31" s="21"/>
      <c r="J31" s="21"/>
      <c r="K31" s="21"/>
      <c r="L31" s="21"/>
      <c r="M31" s="21"/>
      <c r="N31" s="21"/>
      <c r="O31" s="22"/>
    </row>
    <row r="32" spans="1:18" ht="13.2" x14ac:dyDescent="0.25">
      <c r="A32" s="23"/>
      <c r="B32" s="24"/>
      <c r="C32" s="24"/>
      <c r="D32" s="24"/>
      <c r="E32" s="24"/>
      <c r="F32" s="24"/>
      <c r="G32" s="24"/>
      <c r="H32" s="24"/>
      <c r="I32" s="24"/>
      <c r="J32" s="24"/>
      <c r="K32" s="24"/>
      <c r="L32" s="24"/>
      <c r="M32" s="24"/>
      <c r="N32" s="24"/>
    </row>
    <row r="33" spans="1:14" ht="13.2" x14ac:dyDescent="0.25">
      <c r="A33" s="25"/>
      <c r="B33" s="24"/>
      <c r="C33" s="24"/>
      <c r="D33" s="24"/>
      <c r="E33" s="24"/>
      <c r="F33" s="24"/>
      <c r="G33" s="24"/>
      <c r="H33" s="24"/>
      <c r="I33" s="24"/>
      <c r="J33" s="24"/>
      <c r="K33" s="24"/>
      <c r="L33" s="24"/>
      <c r="M33" s="24"/>
      <c r="N33" s="24"/>
    </row>
    <row r="34" spans="1:14" ht="13.2" x14ac:dyDescent="0.25">
      <c r="A34" s="25"/>
      <c r="B34" s="24"/>
      <c r="C34" s="24"/>
      <c r="D34" s="24"/>
      <c r="E34" s="24"/>
      <c r="F34" s="24"/>
      <c r="G34" s="24"/>
      <c r="H34" s="24"/>
      <c r="I34" s="24"/>
      <c r="J34" s="24"/>
      <c r="K34" s="24"/>
      <c r="L34" s="24"/>
      <c r="M34" s="24"/>
      <c r="N34" s="24"/>
    </row>
    <row r="35" spans="1:14" ht="13.2" x14ac:dyDescent="0.25">
      <c r="B35" s="24"/>
      <c r="C35" s="24"/>
      <c r="D35" s="24"/>
      <c r="E35" s="24"/>
      <c r="F35" s="24"/>
      <c r="G35" s="24"/>
      <c r="H35" s="24"/>
      <c r="I35" s="24"/>
      <c r="J35" s="24"/>
      <c r="K35" s="24"/>
      <c r="L35" s="24"/>
      <c r="M35" s="24"/>
      <c r="N35" s="24"/>
    </row>
    <row r="36" spans="1:14" ht="13.2" x14ac:dyDescent="0.25">
      <c r="B36" s="24"/>
      <c r="C36" s="24"/>
      <c r="D36" s="24"/>
      <c r="E36" s="24"/>
      <c r="F36" s="24"/>
      <c r="G36" s="24"/>
      <c r="H36" s="24"/>
      <c r="I36" s="24"/>
      <c r="J36" s="24"/>
      <c r="K36" s="24"/>
      <c r="L36" s="24"/>
      <c r="M36" s="24"/>
      <c r="N36" s="24"/>
    </row>
    <row r="37" spans="1:14" ht="13.2" x14ac:dyDescent="0.25">
      <c r="A37" s="25"/>
      <c r="B37" s="24"/>
      <c r="C37" s="24"/>
      <c r="D37" s="24"/>
      <c r="E37" s="24"/>
      <c r="F37" s="24"/>
      <c r="G37" s="24"/>
      <c r="H37" s="24"/>
      <c r="I37" s="24"/>
      <c r="J37" s="24"/>
      <c r="K37" s="24"/>
      <c r="L37" s="24"/>
      <c r="M37" s="24"/>
      <c r="N37" s="24"/>
    </row>
    <row r="38" spans="1:14" ht="13.2" x14ac:dyDescent="0.25">
      <c r="A38" s="25"/>
      <c r="B38" s="24"/>
      <c r="C38" s="24"/>
      <c r="D38" s="24"/>
      <c r="E38" s="24"/>
      <c r="F38" s="24"/>
      <c r="G38" s="24"/>
      <c r="H38" s="24"/>
      <c r="I38" s="24"/>
      <c r="J38" s="24"/>
      <c r="K38" s="24"/>
      <c r="L38" s="24"/>
      <c r="M38" s="24"/>
      <c r="N38" s="24"/>
    </row>
    <row r="39" spans="1:14" ht="13.2" x14ac:dyDescent="0.25">
      <c r="A39" s="25"/>
      <c r="B39" s="24"/>
      <c r="C39" s="24"/>
      <c r="D39" s="24"/>
      <c r="E39" s="24"/>
      <c r="F39" s="24"/>
      <c r="G39" s="24"/>
      <c r="H39" s="24"/>
      <c r="I39" s="24"/>
      <c r="J39" s="24"/>
      <c r="K39" s="24"/>
      <c r="L39" s="24"/>
      <c r="M39" s="24"/>
      <c r="N39" s="24"/>
    </row>
    <row r="40" spans="1:14" ht="13.2" x14ac:dyDescent="0.25">
      <c r="A40" s="25"/>
      <c r="B40" s="24"/>
      <c r="C40" s="24"/>
      <c r="D40" s="24"/>
      <c r="E40" s="24"/>
      <c r="F40" s="24"/>
      <c r="G40" s="24"/>
      <c r="H40" s="24"/>
      <c r="I40" s="24"/>
      <c r="J40" s="24"/>
      <c r="K40" s="24"/>
      <c r="L40" s="24"/>
      <c r="M40" s="24"/>
      <c r="N40" s="24"/>
    </row>
    <row r="41" spans="1:14" ht="13.2" x14ac:dyDescent="0.25">
      <c r="A41" s="25"/>
      <c r="B41" s="24"/>
      <c r="C41" s="24"/>
      <c r="D41" s="24"/>
      <c r="E41" s="24"/>
      <c r="F41" s="24"/>
      <c r="G41" s="24"/>
      <c r="H41" s="24"/>
      <c r="I41" s="24"/>
      <c r="J41" s="24"/>
      <c r="K41" s="24"/>
      <c r="L41" s="24"/>
      <c r="M41" s="24"/>
      <c r="N41" s="24"/>
    </row>
    <row r="42" spans="1:14" ht="13.2" x14ac:dyDescent="0.25">
      <c r="A42" s="25"/>
      <c r="B42" s="24"/>
      <c r="C42" s="24"/>
      <c r="D42" s="24"/>
      <c r="E42" s="24"/>
      <c r="F42" s="24"/>
      <c r="G42" s="24"/>
      <c r="H42" s="24"/>
      <c r="I42" s="24"/>
      <c r="J42" s="24"/>
      <c r="K42" s="24"/>
      <c r="L42" s="24"/>
      <c r="M42" s="24"/>
      <c r="N42" s="24"/>
    </row>
    <row r="43" spans="1:14" ht="13.2" x14ac:dyDescent="0.25">
      <c r="A43" s="25"/>
      <c r="B43" s="24"/>
      <c r="C43" s="24"/>
      <c r="D43" s="24"/>
      <c r="E43" s="24"/>
      <c r="F43" s="24"/>
      <c r="G43" s="24"/>
      <c r="H43" s="24"/>
      <c r="I43" s="24"/>
      <c r="J43" s="24"/>
      <c r="K43" s="24"/>
      <c r="L43" s="24"/>
      <c r="M43" s="24"/>
      <c r="N43" s="24"/>
    </row>
    <row r="44" spans="1:14" ht="13.2" x14ac:dyDescent="0.25">
      <c r="A44" s="25"/>
      <c r="B44" s="24"/>
      <c r="C44" s="24"/>
      <c r="D44" s="24"/>
      <c r="E44" s="24"/>
      <c r="F44" s="24"/>
      <c r="G44" s="24"/>
      <c r="H44" s="24"/>
      <c r="I44" s="24"/>
      <c r="J44" s="24"/>
      <c r="K44" s="24"/>
      <c r="L44" s="24"/>
      <c r="M44" s="24"/>
      <c r="N44" s="24"/>
    </row>
    <row r="45" spans="1:14" ht="13.2" x14ac:dyDescent="0.25">
      <c r="A45" s="25"/>
      <c r="B45" s="24"/>
      <c r="C45" s="24"/>
      <c r="D45" s="24"/>
      <c r="E45" s="24"/>
      <c r="F45" s="24"/>
      <c r="G45" s="24"/>
      <c r="H45" s="24"/>
      <c r="I45" s="24"/>
      <c r="J45" s="24"/>
      <c r="K45" s="24"/>
      <c r="L45" s="24"/>
      <c r="M45" s="24"/>
      <c r="N45" s="24"/>
    </row>
    <row r="46" spans="1:14" ht="13.2" x14ac:dyDescent="0.25">
      <c r="A46" s="25"/>
      <c r="B46" s="24"/>
      <c r="C46" s="24"/>
      <c r="D46" s="24"/>
      <c r="E46" s="24"/>
      <c r="F46" s="24"/>
      <c r="G46" s="24"/>
      <c r="H46" s="24"/>
      <c r="I46" s="24"/>
      <c r="J46" s="24"/>
      <c r="K46" s="24"/>
      <c r="L46" s="24"/>
      <c r="M46" s="24"/>
      <c r="N46" s="24"/>
    </row>
    <row r="47" spans="1:14" ht="13.2" x14ac:dyDescent="0.25">
      <c r="A47" s="25"/>
      <c r="B47" s="24"/>
      <c r="C47" s="24"/>
      <c r="D47" s="24"/>
      <c r="E47" s="24"/>
      <c r="F47" s="24"/>
      <c r="G47" s="24"/>
      <c r="H47" s="24"/>
      <c r="I47" s="24"/>
      <c r="J47" s="24"/>
      <c r="K47" s="24"/>
      <c r="L47" s="24"/>
      <c r="M47" s="24"/>
      <c r="N47" s="24"/>
    </row>
    <row r="48" spans="1:14" ht="13.2" x14ac:dyDescent="0.25">
      <c r="A48" s="25"/>
      <c r="B48" s="24"/>
      <c r="C48" s="24"/>
      <c r="D48" s="24"/>
      <c r="E48" s="24"/>
      <c r="F48" s="24"/>
      <c r="G48" s="24"/>
      <c r="H48" s="24"/>
      <c r="I48" s="24"/>
      <c r="J48" s="24"/>
      <c r="K48" s="24"/>
      <c r="L48" s="24"/>
      <c r="M48" s="24"/>
      <c r="N48" s="24"/>
    </row>
    <row r="49" spans="1:14" ht="13.2" x14ac:dyDescent="0.25">
      <c r="A49" s="25"/>
      <c r="B49" s="24"/>
      <c r="C49" s="24"/>
      <c r="D49" s="24"/>
      <c r="E49" s="24"/>
      <c r="F49" s="24"/>
      <c r="G49" s="24"/>
      <c r="H49" s="24"/>
      <c r="I49" s="24"/>
      <c r="J49" s="24"/>
      <c r="K49" s="24"/>
      <c r="L49" s="24"/>
      <c r="M49" s="24"/>
      <c r="N49" s="24"/>
    </row>
    <row r="50" spans="1:14" ht="13.2" x14ac:dyDescent="0.25">
      <c r="A50" s="25"/>
      <c r="B50" s="24"/>
      <c r="C50" s="24"/>
      <c r="D50" s="24"/>
      <c r="E50" s="24"/>
      <c r="F50" s="24"/>
      <c r="G50" s="24"/>
      <c r="H50" s="24"/>
      <c r="I50" s="24"/>
      <c r="J50" s="24"/>
      <c r="K50" s="24"/>
      <c r="L50" s="24"/>
      <c r="M50" s="24"/>
      <c r="N50" s="24"/>
    </row>
    <row r="51" spans="1:14" ht="13.2" x14ac:dyDescent="0.25">
      <c r="A51" s="25"/>
      <c r="B51" s="24"/>
      <c r="C51" s="24"/>
      <c r="D51" s="24"/>
      <c r="E51" s="24"/>
      <c r="F51" s="24"/>
      <c r="G51" s="24"/>
      <c r="H51" s="24"/>
      <c r="I51" s="24"/>
      <c r="J51" s="24"/>
      <c r="K51" s="24"/>
      <c r="L51" s="24"/>
      <c r="M51" s="24"/>
      <c r="N51" s="24"/>
    </row>
    <row r="52" spans="1:14" ht="13.2" x14ac:dyDescent="0.25">
      <c r="A52" s="25"/>
      <c r="B52" s="24"/>
      <c r="C52" s="24"/>
      <c r="D52" s="24"/>
      <c r="E52" s="24"/>
      <c r="F52" s="24"/>
      <c r="G52" s="24"/>
      <c r="H52" s="24"/>
      <c r="I52" s="24"/>
      <c r="J52" s="24"/>
      <c r="K52" s="24"/>
      <c r="L52" s="24"/>
      <c r="M52" s="24"/>
      <c r="N52" s="24"/>
    </row>
    <row r="53" spans="1:14" ht="13.2" x14ac:dyDescent="0.25">
      <c r="A53" s="25"/>
      <c r="B53" s="24"/>
      <c r="C53" s="24"/>
      <c r="D53" s="24"/>
      <c r="E53" s="24"/>
      <c r="F53" s="24"/>
      <c r="G53" s="24"/>
      <c r="H53" s="24"/>
      <c r="I53" s="24"/>
      <c r="J53" s="24"/>
      <c r="K53" s="24"/>
      <c r="L53" s="24"/>
      <c r="M53" s="24"/>
      <c r="N53" s="24"/>
    </row>
    <row r="54" spans="1:14" ht="13.2" x14ac:dyDescent="0.25">
      <c r="A54" s="25"/>
      <c r="B54" s="24"/>
      <c r="C54" s="24"/>
      <c r="D54" s="24"/>
      <c r="E54" s="24"/>
      <c r="F54" s="24"/>
      <c r="G54" s="24"/>
      <c r="H54" s="24"/>
      <c r="I54" s="24"/>
      <c r="J54" s="24"/>
      <c r="K54" s="24"/>
      <c r="L54" s="24"/>
      <c r="M54" s="24"/>
      <c r="N54" s="24"/>
    </row>
    <row r="55" spans="1:14" ht="13.2" x14ac:dyDescent="0.25">
      <c r="A55" s="25"/>
      <c r="B55" s="24"/>
      <c r="C55" s="24"/>
      <c r="D55" s="24"/>
      <c r="E55" s="24"/>
      <c r="F55" s="24"/>
      <c r="G55" s="24"/>
      <c r="H55" s="24"/>
      <c r="I55" s="24"/>
      <c r="J55" s="24"/>
      <c r="K55" s="24"/>
      <c r="L55" s="24"/>
      <c r="M55" s="24"/>
      <c r="N55" s="24"/>
    </row>
    <row r="56" spans="1:14" ht="13.2" x14ac:dyDescent="0.25">
      <c r="A56" s="25"/>
      <c r="B56" s="24"/>
      <c r="C56" s="24"/>
      <c r="D56" s="24"/>
      <c r="E56" s="24"/>
      <c r="F56" s="24"/>
      <c r="G56" s="24"/>
      <c r="H56" s="24"/>
      <c r="I56" s="24"/>
      <c r="J56" s="24"/>
      <c r="K56" s="24"/>
      <c r="L56" s="24"/>
      <c r="M56" s="24"/>
      <c r="N56" s="24"/>
    </row>
    <row r="57" spans="1:14" ht="13.2" x14ac:dyDescent="0.25">
      <c r="A57" s="25"/>
      <c r="B57" s="24"/>
      <c r="C57" s="24"/>
      <c r="D57" s="24"/>
      <c r="E57" s="24"/>
      <c r="F57" s="24"/>
      <c r="G57" s="24"/>
      <c r="H57" s="24"/>
      <c r="I57" s="24"/>
      <c r="J57" s="24"/>
      <c r="K57" s="24"/>
      <c r="L57" s="24"/>
      <c r="M57" s="24"/>
      <c r="N57" s="24"/>
    </row>
    <row r="58" spans="1:14" ht="13.2" x14ac:dyDescent="0.25">
      <c r="A58" s="25"/>
      <c r="B58" s="24"/>
      <c r="C58" s="24"/>
      <c r="D58" s="24"/>
      <c r="E58" s="24"/>
      <c r="F58" s="24"/>
      <c r="G58" s="24"/>
      <c r="H58" s="24"/>
      <c r="I58" s="24"/>
      <c r="J58" s="24"/>
      <c r="K58" s="24"/>
      <c r="L58" s="24"/>
      <c r="M58" s="24"/>
      <c r="N58" s="24"/>
    </row>
    <row r="59" spans="1:14" ht="13.2" x14ac:dyDescent="0.25">
      <c r="A59" s="25"/>
      <c r="B59" s="24"/>
      <c r="C59" s="24"/>
      <c r="D59" s="24"/>
      <c r="E59" s="24"/>
      <c r="F59" s="24"/>
      <c r="G59" s="24"/>
      <c r="H59" s="24"/>
      <c r="I59" s="24"/>
      <c r="J59" s="24"/>
      <c r="K59" s="24"/>
      <c r="L59" s="24"/>
      <c r="M59" s="24"/>
      <c r="N59" s="24"/>
    </row>
    <row r="60" spans="1:14" ht="13.2" x14ac:dyDescent="0.25">
      <c r="A60" s="25"/>
      <c r="B60" s="24"/>
      <c r="C60" s="24"/>
      <c r="D60" s="24"/>
      <c r="E60" s="24"/>
      <c r="F60" s="24"/>
      <c r="G60" s="24"/>
      <c r="H60" s="24"/>
      <c r="I60" s="24"/>
      <c r="J60" s="24"/>
      <c r="K60" s="24"/>
      <c r="L60" s="24"/>
      <c r="M60" s="24"/>
      <c r="N60" s="24"/>
    </row>
    <row r="61" spans="1:14" ht="13.2" x14ac:dyDescent="0.25">
      <c r="A61" s="25"/>
      <c r="B61" s="24"/>
      <c r="C61" s="24"/>
      <c r="D61" s="24"/>
      <c r="E61" s="24"/>
      <c r="F61" s="24"/>
      <c r="G61" s="24"/>
      <c r="H61" s="24"/>
      <c r="I61" s="24"/>
      <c r="J61" s="24"/>
      <c r="K61" s="24"/>
      <c r="L61" s="24"/>
      <c r="M61" s="24"/>
      <c r="N61" s="24"/>
    </row>
    <row r="62" spans="1:14" ht="13.2" x14ac:dyDescent="0.25">
      <c r="A62" s="25"/>
      <c r="B62" s="24"/>
      <c r="C62" s="24"/>
      <c r="D62" s="24"/>
      <c r="E62" s="24"/>
      <c r="F62" s="24"/>
      <c r="G62" s="24"/>
      <c r="H62" s="24"/>
      <c r="I62" s="24"/>
      <c r="J62" s="24"/>
      <c r="K62" s="24"/>
      <c r="L62" s="24"/>
      <c r="M62" s="24"/>
      <c r="N62" s="24"/>
    </row>
    <row r="63" spans="1:14" ht="13.2" x14ac:dyDescent="0.25">
      <c r="A63" s="25"/>
      <c r="B63" s="24"/>
      <c r="C63" s="24"/>
      <c r="D63" s="24"/>
      <c r="E63" s="24"/>
      <c r="F63" s="24"/>
      <c r="G63" s="24"/>
      <c r="H63" s="24"/>
      <c r="I63" s="24"/>
      <c r="J63" s="24"/>
      <c r="K63" s="24"/>
      <c r="L63" s="24"/>
      <c r="M63" s="24"/>
      <c r="N63" s="24"/>
    </row>
    <row r="64" spans="1:14" ht="13.2" x14ac:dyDescent="0.25">
      <c r="A64" s="25"/>
      <c r="B64" s="24"/>
      <c r="C64" s="24"/>
      <c r="D64" s="24"/>
      <c r="E64" s="24"/>
      <c r="F64" s="24"/>
      <c r="G64" s="24"/>
      <c r="H64" s="24"/>
      <c r="I64" s="24"/>
      <c r="J64" s="24"/>
      <c r="K64" s="24"/>
      <c r="L64" s="24"/>
      <c r="M64" s="24"/>
      <c r="N64" s="24"/>
    </row>
    <row r="65" spans="1:14" ht="13.2" x14ac:dyDescent="0.25">
      <c r="A65" s="25"/>
      <c r="B65" s="24"/>
      <c r="C65" s="24"/>
      <c r="D65" s="24"/>
      <c r="E65" s="24"/>
      <c r="F65" s="24"/>
      <c r="G65" s="24"/>
      <c r="H65" s="24"/>
      <c r="I65" s="24"/>
      <c r="J65" s="24"/>
      <c r="K65" s="24"/>
      <c r="L65" s="24"/>
      <c r="M65" s="24"/>
      <c r="N65" s="24"/>
    </row>
    <row r="66" spans="1:14" ht="13.2" x14ac:dyDescent="0.25">
      <c r="A66" s="25"/>
      <c r="B66" s="24"/>
      <c r="C66" s="24"/>
      <c r="D66" s="24"/>
      <c r="E66" s="24"/>
      <c r="F66" s="24"/>
      <c r="G66" s="24"/>
      <c r="H66" s="24"/>
      <c r="I66" s="24"/>
      <c r="J66" s="24"/>
      <c r="K66" s="24"/>
      <c r="L66" s="24"/>
      <c r="M66" s="24"/>
      <c r="N66" s="24"/>
    </row>
    <row r="67" spans="1:14" ht="13.2" x14ac:dyDescent="0.25">
      <c r="A67" s="25"/>
      <c r="B67" s="24"/>
      <c r="C67" s="24"/>
      <c r="D67" s="24"/>
      <c r="E67" s="24"/>
      <c r="F67" s="24"/>
      <c r="G67" s="24"/>
      <c r="H67" s="24"/>
      <c r="I67" s="24"/>
      <c r="J67" s="24"/>
      <c r="K67" s="24"/>
      <c r="L67" s="24"/>
      <c r="M67" s="24"/>
      <c r="N67" s="24"/>
    </row>
    <row r="68" spans="1:14" ht="13.2" x14ac:dyDescent="0.25">
      <c r="A68" s="25"/>
      <c r="B68" s="24"/>
      <c r="C68" s="24"/>
      <c r="D68" s="24"/>
      <c r="E68" s="24"/>
      <c r="F68" s="24"/>
      <c r="G68" s="24"/>
      <c r="H68" s="24"/>
      <c r="I68" s="24"/>
      <c r="J68" s="24"/>
      <c r="K68" s="24"/>
      <c r="L68" s="24"/>
      <c r="M68" s="24"/>
      <c r="N68" s="24"/>
    </row>
    <row r="69" spans="1:14" ht="13.2" x14ac:dyDescent="0.25">
      <c r="A69" s="25"/>
      <c r="B69" s="24"/>
      <c r="C69" s="24"/>
      <c r="D69" s="24"/>
      <c r="E69" s="24"/>
      <c r="F69" s="24"/>
      <c r="G69" s="24"/>
      <c r="H69" s="24"/>
      <c r="I69" s="24"/>
      <c r="J69" s="24"/>
      <c r="K69" s="24"/>
      <c r="L69" s="24"/>
      <c r="M69" s="24"/>
      <c r="N69" s="24"/>
    </row>
    <row r="70" spans="1:14" ht="13.2" x14ac:dyDescent="0.25">
      <c r="A70" s="25"/>
      <c r="B70" s="24"/>
      <c r="C70" s="24"/>
      <c r="D70" s="24"/>
      <c r="E70" s="24"/>
      <c r="F70" s="24"/>
      <c r="G70" s="24"/>
      <c r="H70" s="24"/>
      <c r="I70" s="24"/>
      <c r="J70" s="24"/>
      <c r="K70" s="24"/>
      <c r="L70" s="24"/>
      <c r="M70" s="24"/>
      <c r="N70" s="24"/>
    </row>
    <row r="71" spans="1:14" ht="13.2" x14ac:dyDescent="0.25">
      <c r="A71" s="25"/>
      <c r="B71" s="24"/>
      <c r="C71" s="24"/>
      <c r="D71" s="24"/>
      <c r="E71" s="24"/>
      <c r="F71" s="24"/>
      <c r="G71" s="24"/>
      <c r="H71" s="24"/>
      <c r="I71" s="24"/>
      <c r="J71" s="24"/>
      <c r="K71" s="24"/>
      <c r="L71" s="24"/>
      <c r="M71" s="24"/>
      <c r="N71" s="24"/>
    </row>
    <row r="72" spans="1:14" ht="13.2" x14ac:dyDescent="0.25">
      <c r="A72" s="25"/>
      <c r="B72" s="24"/>
      <c r="C72" s="24"/>
      <c r="D72" s="24"/>
      <c r="E72" s="24"/>
      <c r="F72" s="24"/>
      <c r="G72" s="24"/>
      <c r="H72" s="24"/>
      <c r="I72" s="24"/>
      <c r="J72" s="24"/>
      <c r="K72" s="24"/>
      <c r="L72" s="24"/>
      <c r="M72" s="24"/>
      <c r="N72" s="24"/>
    </row>
    <row r="73" spans="1:14" ht="13.2" x14ac:dyDescent="0.25">
      <c r="A73" s="25"/>
      <c r="B73" s="24"/>
      <c r="C73" s="24"/>
      <c r="D73" s="24"/>
      <c r="E73" s="24"/>
      <c r="F73" s="24"/>
      <c r="G73" s="24"/>
      <c r="H73" s="24"/>
      <c r="I73" s="24"/>
      <c r="J73" s="24"/>
      <c r="K73" s="24"/>
      <c r="L73" s="24"/>
      <c r="M73" s="24"/>
      <c r="N73" s="24"/>
    </row>
    <row r="74" spans="1:14" ht="13.2" x14ac:dyDescent="0.25">
      <c r="A74" s="25"/>
      <c r="B74" s="24"/>
      <c r="C74" s="24"/>
      <c r="D74" s="24"/>
      <c r="E74" s="24"/>
      <c r="F74" s="24"/>
      <c r="G74" s="24"/>
      <c r="H74" s="24"/>
      <c r="I74" s="24"/>
      <c r="J74" s="24"/>
      <c r="K74" s="24"/>
      <c r="L74" s="24"/>
      <c r="M74" s="24"/>
      <c r="N74" s="24"/>
    </row>
    <row r="75" spans="1:14" ht="13.2" x14ac:dyDescent="0.25">
      <c r="A75" s="25"/>
      <c r="B75" s="24"/>
      <c r="C75" s="24"/>
      <c r="D75" s="24"/>
      <c r="E75" s="24"/>
      <c r="F75" s="24"/>
      <c r="G75" s="24"/>
      <c r="H75" s="24"/>
      <c r="I75" s="24"/>
      <c r="J75" s="24"/>
      <c r="K75" s="24"/>
      <c r="L75" s="24"/>
      <c r="M75" s="24"/>
      <c r="N75" s="24"/>
    </row>
    <row r="76" spans="1:14" ht="13.2" x14ac:dyDescent="0.25">
      <c r="A76" s="25"/>
      <c r="B76" s="24"/>
      <c r="C76" s="24"/>
      <c r="D76" s="24"/>
      <c r="E76" s="24"/>
      <c r="F76" s="24"/>
      <c r="G76" s="24"/>
      <c r="H76" s="24"/>
      <c r="I76" s="24"/>
      <c r="J76" s="24"/>
      <c r="K76" s="24"/>
      <c r="L76" s="24"/>
      <c r="M76" s="24"/>
      <c r="N76" s="24"/>
    </row>
    <row r="77" spans="1:14" ht="13.2" x14ac:dyDescent="0.25">
      <c r="A77" s="25"/>
      <c r="B77" s="24"/>
      <c r="C77" s="24"/>
      <c r="D77" s="24"/>
      <c r="E77" s="24"/>
      <c r="F77" s="24"/>
      <c r="G77" s="24"/>
      <c r="H77" s="24"/>
      <c r="I77" s="24"/>
      <c r="J77" s="24"/>
      <c r="K77" s="24"/>
      <c r="L77" s="24"/>
      <c r="M77" s="24"/>
      <c r="N77" s="24"/>
    </row>
    <row r="78" spans="1:14" ht="13.2" x14ac:dyDescent="0.25">
      <c r="A78" s="25"/>
      <c r="B78" s="24"/>
      <c r="C78" s="24"/>
      <c r="D78" s="24"/>
      <c r="E78" s="24"/>
      <c r="F78" s="24"/>
      <c r="G78" s="24"/>
      <c r="H78" s="24"/>
      <c r="I78" s="24"/>
      <c r="J78" s="24"/>
      <c r="K78" s="24"/>
      <c r="L78" s="24"/>
      <c r="M78" s="24"/>
      <c r="N78" s="24"/>
    </row>
    <row r="79" spans="1:14" ht="13.2" x14ac:dyDescent="0.25">
      <c r="A79" s="25"/>
      <c r="B79" s="24"/>
      <c r="C79" s="24"/>
      <c r="D79" s="24"/>
      <c r="E79" s="24"/>
      <c r="F79" s="24"/>
      <c r="G79" s="24"/>
      <c r="H79" s="24"/>
      <c r="I79" s="24"/>
      <c r="J79" s="24"/>
      <c r="K79" s="24"/>
      <c r="L79" s="24"/>
      <c r="M79" s="24"/>
      <c r="N79" s="24"/>
    </row>
    <row r="80" spans="1:14" ht="13.2" x14ac:dyDescent="0.25">
      <c r="A80" s="25"/>
      <c r="B80" s="24"/>
      <c r="C80" s="24"/>
      <c r="D80" s="24"/>
      <c r="E80" s="24"/>
      <c r="F80" s="24"/>
      <c r="G80" s="24"/>
      <c r="H80" s="24"/>
      <c r="I80" s="24"/>
      <c r="J80" s="24"/>
      <c r="K80" s="24"/>
      <c r="L80" s="24"/>
      <c r="M80" s="24"/>
      <c r="N80" s="24"/>
    </row>
    <row r="81" spans="1:14" ht="13.2" x14ac:dyDescent="0.25">
      <c r="A81" s="25"/>
      <c r="B81" s="24"/>
      <c r="C81" s="24"/>
      <c r="D81" s="24"/>
      <c r="E81" s="24"/>
      <c r="F81" s="24"/>
      <c r="G81" s="24"/>
      <c r="H81" s="24"/>
      <c r="I81" s="24"/>
      <c r="J81" s="24"/>
      <c r="K81" s="24"/>
      <c r="L81" s="24"/>
      <c r="M81" s="24"/>
      <c r="N81" s="24"/>
    </row>
    <row r="82" spans="1:14" ht="13.2" x14ac:dyDescent="0.25">
      <c r="A82" s="25"/>
      <c r="B82" s="24"/>
      <c r="C82" s="24"/>
      <c r="D82" s="24"/>
      <c r="E82" s="24"/>
      <c r="F82" s="24"/>
      <c r="G82" s="24"/>
      <c r="H82" s="24"/>
      <c r="I82" s="24"/>
      <c r="J82" s="24"/>
      <c r="K82" s="24"/>
      <c r="L82" s="24"/>
      <c r="M82" s="24"/>
      <c r="N82" s="24"/>
    </row>
    <row r="83" spans="1:14" ht="13.2" x14ac:dyDescent="0.25">
      <c r="A83" s="25"/>
      <c r="B83" s="24"/>
      <c r="C83" s="24"/>
      <c r="D83" s="24"/>
      <c r="E83" s="24"/>
      <c r="F83" s="24"/>
      <c r="G83" s="24"/>
      <c r="H83" s="24"/>
      <c r="I83" s="24"/>
      <c r="J83" s="24"/>
      <c r="K83" s="24"/>
      <c r="L83" s="24"/>
      <c r="M83" s="24"/>
      <c r="N83" s="24"/>
    </row>
    <row r="84" spans="1:14" ht="13.2" x14ac:dyDescent="0.25">
      <c r="A84" s="25"/>
      <c r="B84" s="24"/>
      <c r="C84" s="24"/>
      <c r="D84" s="24"/>
      <c r="E84" s="24"/>
      <c r="F84" s="24"/>
      <c r="G84" s="24"/>
      <c r="H84" s="24"/>
      <c r="I84" s="24"/>
      <c r="J84" s="24"/>
      <c r="K84" s="24"/>
      <c r="L84" s="24"/>
      <c r="M84" s="24"/>
      <c r="N84" s="24"/>
    </row>
    <row r="85" spans="1:14" ht="13.2" x14ac:dyDescent="0.25">
      <c r="A85" s="25"/>
      <c r="B85" s="24"/>
      <c r="C85" s="24"/>
      <c r="D85" s="24"/>
      <c r="E85" s="24"/>
      <c r="F85" s="24"/>
      <c r="G85" s="24"/>
      <c r="H85" s="24"/>
      <c r="I85" s="24"/>
      <c r="J85" s="24"/>
      <c r="K85" s="24"/>
      <c r="L85" s="24"/>
      <c r="M85" s="24"/>
      <c r="N85" s="24"/>
    </row>
    <row r="86" spans="1:14" ht="13.2" x14ac:dyDescent="0.25">
      <c r="A86" s="25"/>
      <c r="B86" s="24"/>
      <c r="C86" s="24"/>
      <c r="D86" s="24"/>
      <c r="E86" s="24"/>
      <c r="F86" s="24"/>
      <c r="G86" s="24"/>
      <c r="H86" s="24"/>
      <c r="I86" s="24"/>
      <c r="J86" s="24"/>
      <c r="K86" s="24"/>
      <c r="L86" s="24"/>
      <c r="M86" s="24"/>
      <c r="N86" s="24"/>
    </row>
    <row r="87" spans="1:14" ht="13.2" x14ac:dyDescent="0.25">
      <c r="A87" s="25"/>
      <c r="B87" s="24"/>
      <c r="C87" s="24"/>
      <c r="D87" s="24"/>
      <c r="E87" s="24"/>
      <c r="F87" s="24"/>
      <c r="G87" s="24"/>
      <c r="H87" s="24"/>
      <c r="I87" s="24"/>
      <c r="J87" s="24"/>
      <c r="K87" s="24"/>
      <c r="L87" s="24"/>
      <c r="M87" s="24"/>
      <c r="N87" s="24"/>
    </row>
    <row r="88" spans="1:14" ht="13.2" x14ac:dyDescent="0.25">
      <c r="A88" s="25"/>
      <c r="B88" s="24"/>
      <c r="C88" s="24"/>
      <c r="D88" s="24"/>
      <c r="E88" s="24"/>
      <c r="F88" s="24"/>
      <c r="G88" s="24"/>
      <c r="H88" s="24"/>
      <c r="I88" s="24"/>
      <c r="J88" s="24"/>
      <c r="K88" s="24"/>
      <c r="L88" s="24"/>
      <c r="M88" s="24"/>
      <c r="N88" s="24"/>
    </row>
    <row r="89" spans="1:14" ht="13.2" x14ac:dyDescent="0.25">
      <c r="A89" s="25"/>
      <c r="B89" s="24"/>
      <c r="C89" s="24"/>
      <c r="D89" s="24"/>
      <c r="E89" s="24"/>
      <c r="F89" s="24"/>
      <c r="G89" s="24"/>
      <c r="H89" s="24"/>
      <c r="I89" s="24"/>
      <c r="J89" s="24"/>
      <c r="K89" s="24"/>
      <c r="L89" s="24"/>
      <c r="M89" s="24"/>
      <c r="N89" s="24"/>
    </row>
    <row r="90" spans="1:14" ht="13.2" x14ac:dyDescent="0.25">
      <c r="A90" s="25"/>
      <c r="B90" s="24"/>
      <c r="C90" s="24"/>
      <c r="D90" s="24"/>
      <c r="E90" s="24"/>
      <c r="F90" s="24"/>
      <c r="G90" s="24"/>
      <c r="H90" s="24"/>
      <c r="I90" s="24"/>
      <c r="J90" s="24"/>
      <c r="K90" s="24"/>
      <c r="L90" s="24"/>
      <c r="M90" s="24"/>
      <c r="N90" s="24"/>
    </row>
    <row r="91" spans="1:14" ht="13.2" x14ac:dyDescent="0.25">
      <c r="A91" s="25"/>
      <c r="B91" s="24"/>
      <c r="C91" s="24"/>
      <c r="D91" s="24"/>
      <c r="E91" s="24"/>
      <c r="F91" s="24"/>
      <c r="G91" s="24"/>
      <c r="H91" s="24"/>
      <c r="I91" s="24"/>
      <c r="J91" s="24"/>
      <c r="K91" s="24"/>
      <c r="L91" s="24"/>
      <c r="M91" s="24"/>
      <c r="N91" s="24"/>
    </row>
    <row r="92" spans="1:14" ht="13.2" x14ac:dyDescent="0.25">
      <c r="A92" s="25"/>
      <c r="B92" s="24"/>
      <c r="C92" s="24"/>
      <c r="D92" s="24"/>
      <c r="E92" s="24"/>
      <c r="F92" s="24"/>
      <c r="G92" s="24"/>
      <c r="H92" s="24"/>
      <c r="I92" s="24"/>
      <c r="J92" s="24"/>
      <c r="K92" s="24"/>
      <c r="L92" s="24"/>
      <c r="M92" s="24"/>
      <c r="N92" s="24"/>
    </row>
    <row r="93" spans="1:14" ht="13.2" x14ac:dyDescent="0.25">
      <c r="A93" s="25"/>
      <c r="B93" s="24"/>
      <c r="C93" s="24"/>
      <c r="D93" s="24"/>
      <c r="E93" s="24"/>
      <c r="F93" s="24"/>
      <c r="G93" s="24"/>
      <c r="H93" s="24"/>
      <c r="I93" s="24"/>
      <c r="J93" s="24"/>
      <c r="K93" s="24"/>
      <c r="L93" s="24"/>
      <c r="M93" s="24"/>
      <c r="N93" s="24"/>
    </row>
    <row r="94" spans="1:14" ht="13.2" x14ac:dyDescent="0.25">
      <c r="A94" s="25"/>
      <c r="B94" s="24"/>
      <c r="C94" s="24"/>
      <c r="D94" s="24"/>
      <c r="E94" s="24"/>
      <c r="F94" s="24"/>
      <c r="G94" s="24"/>
      <c r="H94" s="24"/>
      <c r="I94" s="24"/>
      <c r="J94" s="24"/>
      <c r="K94" s="24"/>
      <c r="L94" s="24"/>
      <c r="M94" s="24"/>
      <c r="N94" s="24"/>
    </row>
    <row r="95" spans="1:14" ht="13.2" x14ac:dyDescent="0.25">
      <c r="A95" s="25"/>
      <c r="B95" s="24"/>
      <c r="C95" s="24"/>
      <c r="D95" s="24"/>
      <c r="E95" s="24"/>
      <c r="F95" s="24"/>
      <c r="G95" s="24"/>
      <c r="H95" s="24"/>
      <c r="I95" s="24"/>
      <c r="J95" s="24"/>
      <c r="K95" s="24"/>
      <c r="L95" s="24"/>
      <c r="M95" s="24"/>
      <c r="N95" s="24"/>
    </row>
    <row r="96" spans="1:14" ht="13.2" x14ac:dyDescent="0.25">
      <c r="A96" s="25"/>
      <c r="B96" s="24"/>
      <c r="C96" s="24"/>
      <c r="D96" s="24"/>
      <c r="E96" s="24"/>
      <c r="F96" s="24"/>
      <c r="G96" s="24"/>
      <c r="H96" s="24"/>
      <c r="I96" s="24"/>
      <c r="J96" s="24"/>
      <c r="K96" s="24"/>
      <c r="L96" s="24"/>
      <c r="M96" s="24"/>
      <c r="N96" s="24"/>
    </row>
    <row r="97" spans="1:14" ht="13.2" x14ac:dyDescent="0.25">
      <c r="A97" s="25"/>
      <c r="B97" s="24"/>
      <c r="C97" s="24"/>
      <c r="D97" s="24"/>
      <c r="E97" s="24"/>
      <c r="F97" s="24"/>
      <c r="G97" s="24"/>
      <c r="H97" s="24"/>
      <c r="I97" s="24"/>
      <c r="J97" s="24"/>
      <c r="K97" s="24"/>
      <c r="L97" s="24"/>
      <c r="M97" s="24"/>
      <c r="N97" s="24"/>
    </row>
    <row r="98" spans="1:14" ht="13.2" x14ac:dyDescent="0.25">
      <c r="A98" s="25"/>
      <c r="B98" s="24"/>
      <c r="C98" s="24"/>
      <c r="D98" s="24"/>
      <c r="E98" s="24"/>
      <c r="F98" s="24"/>
      <c r="G98" s="24"/>
      <c r="H98" s="24"/>
      <c r="I98" s="24"/>
      <c r="J98" s="24"/>
      <c r="K98" s="24"/>
      <c r="L98" s="24"/>
      <c r="M98" s="24"/>
      <c r="N98" s="24"/>
    </row>
    <row r="99" spans="1:14" ht="13.2" x14ac:dyDescent="0.25">
      <c r="A99" s="25"/>
      <c r="B99" s="24"/>
      <c r="C99" s="24"/>
      <c r="D99" s="24"/>
      <c r="E99" s="24"/>
      <c r="F99" s="24"/>
      <c r="G99" s="24"/>
      <c r="H99" s="24"/>
      <c r="I99" s="24"/>
      <c r="J99" s="24"/>
      <c r="K99" s="24"/>
      <c r="L99" s="24"/>
      <c r="M99" s="24"/>
      <c r="N99" s="24"/>
    </row>
    <row r="100" spans="1:14" ht="13.2" x14ac:dyDescent="0.25">
      <c r="A100" s="25"/>
      <c r="B100" s="24"/>
      <c r="C100" s="24"/>
      <c r="D100" s="24"/>
      <c r="E100" s="24"/>
      <c r="F100" s="24"/>
      <c r="G100" s="24"/>
      <c r="H100" s="24"/>
      <c r="I100" s="24"/>
      <c r="J100" s="24"/>
      <c r="K100" s="24"/>
      <c r="L100" s="24"/>
      <c r="M100" s="24"/>
      <c r="N100" s="24"/>
    </row>
    <row r="101" spans="1:14" ht="13.2" x14ac:dyDescent="0.25">
      <c r="A101" s="25"/>
      <c r="B101" s="24"/>
      <c r="C101" s="24"/>
      <c r="D101" s="24"/>
      <c r="E101" s="24"/>
      <c r="F101" s="24"/>
      <c r="G101" s="24"/>
      <c r="H101" s="24"/>
      <c r="I101" s="24"/>
      <c r="J101" s="24"/>
      <c r="K101" s="24"/>
      <c r="L101" s="24"/>
      <c r="M101" s="24"/>
      <c r="N101" s="24"/>
    </row>
    <row r="102" spans="1:14" ht="13.2" x14ac:dyDescent="0.25">
      <c r="A102" s="25"/>
      <c r="B102" s="24"/>
      <c r="C102" s="24"/>
      <c r="D102" s="24"/>
      <c r="E102" s="24"/>
      <c r="F102" s="24"/>
      <c r="G102" s="24"/>
      <c r="H102" s="24"/>
      <c r="I102" s="24"/>
      <c r="J102" s="24"/>
      <c r="K102" s="24"/>
      <c r="L102" s="24"/>
      <c r="M102" s="24"/>
      <c r="N102" s="24"/>
    </row>
    <row r="103" spans="1:14" ht="13.2" x14ac:dyDescent="0.25">
      <c r="A103" s="25"/>
      <c r="B103" s="24"/>
      <c r="C103" s="24"/>
      <c r="D103" s="24"/>
      <c r="E103" s="24"/>
      <c r="F103" s="24"/>
      <c r="G103" s="24"/>
      <c r="H103" s="24"/>
      <c r="I103" s="24"/>
      <c r="J103" s="24"/>
      <c r="K103" s="24"/>
      <c r="L103" s="24"/>
      <c r="M103" s="24"/>
      <c r="N103" s="24"/>
    </row>
    <row r="104" spans="1:14" ht="13.2" x14ac:dyDescent="0.25">
      <c r="A104" s="25"/>
      <c r="B104" s="24"/>
      <c r="C104" s="24"/>
      <c r="D104" s="24"/>
      <c r="E104" s="24"/>
      <c r="F104" s="24"/>
      <c r="G104" s="24"/>
      <c r="H104" s="24"/>
      <c r="I104" s="24"/>
      <c r="J104" s="24"/>
      <c r="K104" s="24"/>
      <c r="L104" s="24"/>
      <c r="M104" s="24"/>
      <c r="N104" s="24"/>
    </row>
    <row r="105" spans="1:14" ht="13.2" x14ac:dyDescent="0.25">
      <c r="A105" s="25"/>
      <c r="B105" s="24"/>
      <c r="C105" s="24"/>
      <c r="D105" s="24"/>
      <c r="E105" s="24"/>
      <c r="F105" s="24"/>
      <c r="G105" s="24"/>
      <c r="H105" s="24"/>
      <c r="I105" s="24"/>
      <c r="J105" s="24"/>
      <c r="K105" s="24"/>
      <c r="L105" s="24"/>
      <c r="M105" s="24"/>
      <c r="N105" s="24"/>
    </row>
    <row r="106" spans="1:14" ht="13.2" x14ac:dyDescent="0.25">
      <c r="A106" s="25"/>
      <c r="B106" s="24"/>
      <c r="C106" s="24"/>
      <c r="D106" s="24"/>
      <c r="E106" s="24"/>
      <c r="F106" s="24"/>
      <c r="G106" s="24"/>
      <c r="H106" s="24"/>
      <c r="I106" s="24"/>
      <c r="J106" s="24"/>
      <c r="K106" s="24"/>
      <c r="L106" s="24"/>
      <c r="M106" s="24"/>
      <c r="N106" s="24"/>
    </row>
    <row r="107" spans="1:14" ht="13.2" x14ac:dyDescent="0.25">
      <c r="A107" s="25"/>
      <c r="B107" s="24"/>
      <c r="C107" s="24"/>
      <c r="D107" s="24"/>
      <c r="E107" s="24"/>
      <c r="F107" s="24"/>
      <c r="G107" s="24"/>
      <c r="H107" s="24"/>
      <c r="I107" s="24"/>
      <c r="J107" s="24"/>
      <c r="K107" s="24"/>
      <c r="L107" s="24"/>
      <c r="M107" s="24"/>
      <c r="N107" s="24"/>
    </row>
    <row r="108" spans="1:14" ht="13.2" x14ac:dyDescent="0.25">
      <c r="A108" s="25"/>
      <c r="B108" s="24"/>
      <c r="C108" s="24"/>
      <c r="D108" s="24"/>
      <c r="E108" s="24"/>
      <c r="F108" s="24"/>
      <c r="G108" s="24"/>
      <c r="H108" s="24"/>
      <c r="I108" s="24"/>
      <c r="J108" s="24"/>
      <c r="K108" s="24"/>
      <c r="L108" s="24"/>
      <c r="M108" s="24"/>
      <c r="N108" s="24"/>
    </row>
    <row r="109" spans="1:14" ht="13.2" x14ac:dyDescent="0.25">
      <c r="A109" s="25"/>
      <c r="B109" s="24"/>
      <c r="C109" s="24"/>
      <c r="D109" s="24"/>
      <c r="E109" s="24"/>
      <c r="F109" s="24"/>
      <c r="G109" s="24"/>
      <c r="H109" s="24"/>
      <c r="I109" s="24"/>
      <c r="J109" s="24"/>
      <c r="K109" s="24"/>
      <c r="L109" s="24"/>
      <c r="M109" s="24"/>
      <c r="N109" s="24"/>
    </row>
    <row r="110" spans="1:14" ht="13.2" x14ac:dyDescent="0.25">
      <c r="A110" s="25"/>
      <c r="B110" s="24"/>
      <c r="C110" s="24"/>
      <c r="D110" s="24"/>
      <c r="E110" s="24"/>
      <c r="F110" s="24"/>
      <c r="G110" s="24"/>
      <c r="H110" s="24"/>
      <c r="I110" s="24"/>
      <c r="J110" s="24"/>
      <c r="K110" s="24"/>
      <c r="L110" s="24"/>
      <c r="M110" s="24"/>
      <c r="N110" s="24"/>
    </row>
    <row r="111" spans="1:14" ht="13.2" x14ac:dyDescent="0.25">
      <c r="A111" s="25"/>
      <c r="B111" s="24"/>
      <c r="C111" s="24"/>
      <c r="D111" s="24"/>
      <c r="E111" s="24"/>
      <c r="F111" s="24"/>
      <c r="G111" s="24"/>
      <c r="H111" s="24"/>
      <c r="I111" s="24"/>
      <c r="J111" s="24"/>
      <c r="K111" s="24"/>
      <c r="L111" s="24"/>
      <c r="M111" s="24"/>
      <c r="N111" s="24"/>
    </row>
    <row r="112" spans="1:14" ht="13.2" x14ac:dyDescent="0.25">
      <c r="A112" s="25"/>
      <c r="B112" s="24"/>
      <c r="C112" s="24"/>
      <c r="D112" s="24"/>
      <c r="E112" s="24"/>
      <c r="F112" s="24"/>
      <c r="G112" s="24"/>
      <c r="H112" s="24"/>
      <c r="I112" s="24"/>
      <c r="J112" s="24"/>
      <c r="K112" s="24"/>
      <c r="L112" s="24"/>
      <c r="M112" s="24"/>
      <c r="N112" s="24"/>
    </row>
    <row r="113" spans="1:14" ht="13.2" x14ac:dyDescent="0.25">
      <c r="A113" s="25"/>
      <c r="B113" s="24"/>
      <c r="C113" s="24"/>
      <c r="D113" s="24"/>
      <c r="E113" s="24"/>
      <c r="F113" s="24"/>
      <c r="G113" s="24"/>
      <c r="H113" s="24"/>
      <c r="I113" s="24"/>
      <c r="J113" s="24"/>
      <c r="K113" s="24"/>
      <c r="L113" s="24"/>
      <c r="M113" s="24"/>
      <c r="N113" s="24"/>
    </row>
    <row r="114" spans="1:14" ht="13.2" x14ac:dyDescent="0.25">
      <c r="A114" s="25"/>
      <c r="B114" s="24"/>
      <c r="C114" s="24"/>
      <c r="D114" s="24"/>
      <c r="E114" s="24"/>
      <c r="F114" s="24"/>
      <c r="G114" s="24"/>
      <c r="H114" s="24"/>
      <c r="I114" s="24"/>
      <c r="J114" s="24"/>
      <c r="K114" s="24"/>
      <c r="L114" s="24"/>
      <c r="M114" s="24"/>
      <c r="N114" s="24"/>
    </row>
    <row r="115" spans="1:14" ht="13.2" x14ac:dyDescent="0.25">
      <c r="A115" s="25"/>
      <c r="B115" s="24"/>
      <c r="C115" s="24"/>
      <c r="D115" s="24"/>
      <c r="E115" s="24"/>
      <c r="F115" s="24"/>
      <c r="G115" s="24"/>
      <c r="H115" s="24"/>
      <c r="I115" s="24"/>
      <c r="J115" s="24"/>
      <c r="K115" s="24"/>
      <c r="L115" s="24"/>
      <c r="M115" s="24"/>
      <c r="N115" s="24"/>
    </row>
    <row r="116" spans="1:14" ht="13.2" x14ac:dyDescent="0.25">
      <c r="A116" s="25"/>
      <c r="B116" s="24"/>
      <c r="C116" s="24"/>
      <c r="D116" s="24"/>
      <c r="E116" s="24"/>
      <c r="F116" s="24"/>
      <c r="G116" s="24"/>
      <c r="H116" s="24"/>
      <c r="I116" s="24"/>
      <c r="J116" s="24"/>
      <c r="K116" s="24"/>
      <c r="L116" s="24"/>
      <c r="M116" s="24"/>
      <c r="N116" s="24"/>
    </row>
    <row r="117" spans="1:14" ht="13.2" x14ac:dyDescent="0.25">
      <c r="A117" s="25"/>
      <c r="B117" s="24"/>
      <c r="C117" s="24"/>
      <c r="D117" s="24"/>
      <c r="E117" s="24"/>
      <c r="F117" s="24"/>
      <c r="G117" s="24"/>
      <c r="H117" s="24"/>
      <c r="I117" s="24"/>
      <c r="J117" s="24"/>
      <c r="K117" s="24"/>
      <c r="L117" s="24"/>
      <c r="M117" s="24"/>
      <c r="N117" s="24"/>
    </row>
    <row r="118" spans="1:14" ht="13.2" x14ac:dyDescent="0.25">
      <c r="A118" s="25"/>
      <c r="B118" s="24"/>
      <c r="C118" s="24"/>
      <c r="D118" s="24"/>
      <c r="E118" s="24"/>
      <c r="F118" s="24"/>
      <c r="G118" s="24"/>
      <c r="H118" s="24"/>
      <c r="I118" s="24"/>
      <c r="J118" s="24"/>
      <c r="K118" s="24"/>
      <c r="L118" s="24"/>
      <c r="M118" s="24"/>
      <c r="N118" s="24"/>
    </row>
    <row r="119" spans="1:14" ht="13.2" x14ac:dyDescent="0.25">
      <c r="A119" s="25"/>
      <c r="B119" s="24"/>
      <c r="C119" s="24"/>
      <c r="D119" s="24"/>
      <c r="E119" s="24"/>
      <c r="F119" s="24"/>
      <c r="G119" s="24"/>
      <c r="H119" s="24"/>
      <c r="I119" s="24"/>
      <c r="J119" s="24"/>
      <c r="K119" s="24"/>
      <c r="L119" s="24"/>
      <c r="M119" s="24"/>
      <c r="N119" s="24"/>
    </row>
    <row r="120" spans="1:14" ht="13.2" x14ac:dyDescent="0.25">
      <c r="A120" s="25"/>
      <c r="B120" s="24"/>
      <c r="C120" s="24"/>
      <c r="D120" s="24"/>
      <c r="E120" s="24"/>
      <c r="F120" s="24"/>
      <c r="G120" s="24"/>
      <c r="H120" s="24"/>
      <c r="I120" s="24"/>
      <c r="J120" s="24"/>
      <c r="K120" s="24"/>
      <c r="L120" s="24"/>
      <c r="M120" s="24"/>
      <c r="N120" s="24"/>
    </row>
    <row r="121" spans="1:14" ht="13.2" x14ac:dyDescent="0.25">
      <c r="A121" s="25"/>
      <c r="B121" s="24"/>
      <c r="C121" s="24"/>
      <c r="D121" s="24"/>
      <c r="E121" s="24"/>
      <c r="F121" s="24"/>
      <c r="G121" s="24"/>
      <c r="H121" s="24"/>
      <c r="I121" s="24"/>
      <c r="J121" s="24"/>
      <c r="K121" s="24"/>
      <c r="L121" s="24"/>
      <c r="M121" s="24"/>
      <c r="N121" s="24"/>
    </row>
    <row r="122" spans="1:14" ht="13.2" x14ac:dyDescent="0.25">
      <c r="A122" s="25"/>
      <c r="B122" s="24"/>
      <c r="C122" s="24"/>
      <c r="D122" s="24"/>
      <c r="E122" s="24"/>
      <c r="F122" s="24"/>
      <c r="G122" s="24"/>
      <c r="H122" s="24"/>
      <c r="I122" s="24"/>
      <c r="J122" s="24"/>
      <c r="K122" s="24"/>
      <c r="L122" s="24"/>
      <c r="M122" s="24"/>
      <c r="N122" s="24"/>
    </row>
    <row r="123" spans="1:14" ht="13.2" x14ac:dyDescent="0.25">
      <c r="A123" s="25"/>
      <c r="B123" s="24"/>
      <c r="C123" s="24"/>
      <c r="D123" s="24"/>
      <c r="E123" s="24"/>
      <c r="F123" s="24"/>
      <c r="G123" s="24"/>
      <c r="H123" s="24"/>
      <c r="I123" s="24"/>
      <c r="J123" s="24"/>
      <c r="K123" s="24"/>
      <c r="L123" s="24"/>
      <c r="M123" s="24"/>
      <c r="N123" s="24"/>
    </row>
    <row r="124" spans="1:14" ht="13.2" x14ac:dyDescent="0.25">
      <c r="A124" s="25"/>
      <c r="B124" s="24"/>
      <c r="C124" s="24"/>
      <c r="D124" s="24"/>
      <c r="E124" s="24"/>
      <c r="F124" s="24"/>
      <c r="G124" s="24"/>
      <c r="H124" s="24"/>
      <c r="I124" s="24"/>
      <c r="J124" s="24"/>
      <c r="K124" s="24"/>
      <c r="L124" s="24"/>
      <c r="M124" s="24"/>
      <c r="N124" s="24"/>
    </row>
    <row r="125" spans="1:14" ht="13.2" x14ac:dyDescent="0.25">
      <c r="A125" s="25"/>
      <c r="B125" s="24"/>
      <c r="C125" s="24"/>
      <c r="D125" s="24"/>
      <c r="E125" s="24"/>
      <c r="F125" s="24"/>
      <c r="G125" s="24"/>
      <c r="H125" s="24"/>
      <c r="I125" s="24"/>
      <c r="J125" s="24"/>
      <c r="K125" s="24"/>
      <c r="L125" s="24"/>
      <c r="M125" s="24"/>
      <c r="N125" s="24"/>
    </row>
    <row r="126" spans="1:14" ht="13.2" x14ac:dyDescent="0.25">
      <c r="A126" s="25"/>
      <c r="B126" s="24"/>
      <c r="C126" s="24"/>
      <c r="D126" s="24"/>
      <c r="E126" s="24"/>
      <c r="F126" s="24"/>
      <c r="G126" s="24"/>
      <c r="H126" s="24"/>
      <c r="I126" s="24"/>
      <c r="J126" s="24"/>
      <c r="K126" s="24"/>
      <c r="L126" s="24"/>
      <c r="M126" s="24"/>
      <c r="N126" s="24"/>
    </row>
    <row r="127" spans="1:14" ht="13.2" x14ac:dyDescent="0.25">
      <c r="A127" s="25"/>
      <c r="B127" s="24"/>
      <c r="C127" s="24"/>
      <c r="D127" s="24"/>
      <c r="E127" s="24"/>
      <c r="F127" s="24"/>
      <c r="G127" s="24"/>
      <c r="H127" s="24"/>
      <c r="I127" s="24"/>
      <c r="J127" s="24"/>
      <c r="K127" s="24"/>
      <c r="L127" s="24"/>
      <c r="M127" s="24"/>
      <c r="N127" s="24"/>
    </row>
    <row r="128" spans="1:14" ht="13.2" x14ac:dyDescent="0.25">
      <c r="A128" s="25"/>
      <c r="B128" s="24"/>
      <c r="C128" s="24"/>
      <c r="D128" s="24"/>
      <c r="E128" s="24"/>
      <c r="F128" s="24"/>
      <c r="G128" s="24"/>
      <c r="H128" s="24"/>
      <c r="I128" s="24"/>
      <c r="J128" s="24"/>
      <c r="K128" s="24"/>
      <c r="L128" s="24"/>
      <c r="M128" s="24"/>
      <c r="N128" s="24"/>
    </row>
    <row r="129" spans="1:14" ht="13.2" x14ac:dyDescent="0.25">
      <c r="A129" s="25"/>
      <c r="B129" s="24"/>
      <c r="C129" s="24"/>
      <c r="D129" s="24"/>
      <c r="E129" s="24"/>
      <c r="F129" s="24"/>
      <c r="G129" s="24"/>
      <c r="H129" s="24"/>
      <c r="I129" s="24"/>
      <c r="J129" s="24"/>
      <c r="K129" s="24"/>
      <c r="L129" s="24"/>
      <c r="M129" s="24"/>
      <c r="N129" s="24"/>
    </row>
    <row r="130" spans="1:14" ht="13.2" x14ac:dyDescent="0.25">
      <c r="A130" s="25"/>
      <c r="B130" s="24"/>
      <c r="C130" s="24"/>
      <c r="D130" s="24"/>
      <c r="E130" s="24"/>
      <c r="F130" s="24"/>
      <c r="G130" s="24"/>
      <c r="H130" s="24"/>
      <c r="I130" s="24"/>
      <c r="J130" s="24"/>
      <c r="K130" s="24"/>
      <c r="L130" s="24"/>
      <c r="M130" s="24"/>
      <c r="N130" s="24"/>
    </row>
    <row r="131" spans="1:14" ht="13.2" x14ac:dyDescent="0.25">
      <c r="A131" s="25"/>
      <c r="B131" s="24"/>
      <c r="C131" s="24"/>
      <c r="D131" s="24"/>
      <c r="E131" s="24"/>
      <c r="F131" s="24"/>
      <c r="G131" s="24"/>
      <c r="H131" s="24"/>
      <c r="I131" s="24"/>
      <c r="J131" s="24"/>
      <c r="K131" s="24"/>
      <c r="L131" s="24"/>
      <c r="M131" s="24"/>
      <c r="N131" s="24"/>
    </row>
    <row r="132" spans="1:14" ht="13.2" x14ac:dyDescent="0.25">
      <c r="A132" s="25"/>
      <c r="B132" s="24"/>
      <c r="C132" s="24"/>
      <c r="D132" s="24"/>
      <c r="E132" s="24"/>
      <c r="F132" s="24"/>
      <c r="G132" s="24"/>
      <c r="H132" s="24"/>
      <c r="I132" s="24"/>
      <c r="J132" s="24"/>
      <c r="K132" s="24"/>
      <c r="L132" s="24"/>
      <c r="M132" s="24"/>
      <c r="N132" s="24"/>
    </row>
    <row r="133" spans="1:14" ht="13.2" x14ac:dyDescent="0.25">
      <c r="A133" s="25"/>
      <c r="B133" s="24"/>
      <c r="C133" s="24"/>
      <c r="D133" s="24"/>
      <c r="E133" s="24"/>
      <c r="F133" s="24"/>
      <c r="G133" s="24"/>
      <c r="H133" s="24"/>
      <c r="I133" s="24"/>
      <c r="J133" s="24"/>
      <c r="K133" s="24"/>
      <c r="L133" s="24"/>
      <c r="M133" s="24"/>
      <c r="N133" s="24"/>
    </row>
    <row r="134" spans="1:14" ht="13.2" x14ac:dyDescent="0.25">
      <c r="A134" s="25"/>
      <c r="B134" s="24"/>
      <c r="C134" s="24"/>
      <c r="D134" s="24"/>
      <c r="E134" s="24"/>
      <c r="F134" s="24"/>
      <c r="G134" s="24"/>
      <c r="H134" s="24"/>
      <c r="I134" s="24"/>
      <c r="J134" s="24"/>
      <c r="K134" s="24"/>
      <c r="L134" s="24"/>
      <c r="M134" s="24"/>
      <c r="N134" s="24"/>
    </row>
    <row r="135" spans="1:14" ht="13.2" x14ac:dyDescent="0.25">
      <c r="A135" s="25"/>
      <c r="B135" s="24"/>
      <c r="C135" s="24"/>
      <c r="D135" s="24"/>
      <c r="E135" s="24"/>
      <c r="F135" s="24"/>
      <c r="G135" s="24"/>
      <c r="H135" s="24"/>
      <c r="I135" s="24"/>
      <c r="J135" s="24"/>
      <c r="K135" s="24"/>
      <c r="L135" s="24"/>
      <c r="M135" s="24"/>
      <c r="N135" s="24"/>
    </row>
    <row r="136" spans="1:14" ht="13.2" x14ac:dyDescent="0.25">
      <c r="A136" s="25"/>
      <c r="B136" s="24"/>
      <c r="C136" s="24"/>
      <c r="D136" s="24"/>
      <c r="E136" s="24"/>
      <c r="F136" s="24"/>
      <c r="G136" s="24"/>
      <c r="H136" s="24"/>
      <c r="I136" s="24"/>
      <c r="J136" s="24"/>
      <c r="K136" s="24"/>
      <c r="L136" s="24"/>
      <c r="M136" s="24"/>
      <c r="N136" s="24"/>
    </row>
    <row r="137" spans="1:14" ht="13.2" x14ac:dyDescent="0.25">
      <c r="A137" s="25"/>
      <c r="B137" s="24"/>
      <c r="C137" s="24"/>
      <c r="D137" s="24"/>
      <c r="E137" s="24"/>
      <c r="F137" s="24"/>
      <c r="G137" s="24"/>
      <c r="H137" s="24"/>
      <c r="I137" s="24"/>
      <c r="J137" s="24"/>
      <c r="K137" s="24"/>
      <c r="L137" s="24"/>
      <c r="M137" s="24"/>
      <c r="N137" s="24"/>
    </row>
    <row r="138" spans="1:14" ht="13.2" x14ac:dyDescent="0.25">
      <c r="A138" s="25"/>
      <c r="B138" s="24"/>
      <c r="C138" s="24"/>
      <c r="D138" s="24"/>
      <c r="E138" s="24"/>
      <c r="F138" s="24"/>
      <c r="G138" s="24"/>
      <c r="H138" s="24"/>
      <c r="I138" s="24"/>
      <c r="J138" s="24"/>
      <c r="K138" s="24"/>
      <c r="L138" s="24"/>
      <c r="M138" s="24"/>
      <c r="N138" s="24"/>
    </row>
    <row r="139" spans="1:14" ht="13.2" x14ac:dyDescent="0.25">
      <c r="A139" s="25"/>
      <c r="B139" s="24"/>
      <c r="C139" s="24"/>
      <c r="D139" s="24"/>
      <c r="E139" s="24"/>
      <c r="F139" s="24"/>
      <c r="G139" s="24"/>
      <c r="H139" s="24"/>
      <c r="I139" s="24"/>
      <c r="J139" s="24"/>
      <c r="K139" s="24"/>
      <c r="L139" s="24"/>
      <c r="M139" s="24"/>
      <c r="N139" s="24"/>
    </row>
    <row r="140" spans="1:14" ht="13.2" x14ac:dyDescent="0.25">
      <c r="A140" s="25"/>
      <c r="B140" s="24"/>
      <c r="C140" s="24"/>
      <c r="D140" s="24"/>
      <c r="E140" s="24"/>
      <c r="F140" s="24"/>
      <c r="G140" s="24"/>
      <c r="H140" s="24"/>
      <c r="I140" s="24"/>
      <c r="J140" s="24"/>
      <c r="K140" s="24"/>
      <c r="L140" s="24"/>
      <c r="M140" s="24"/>
      <c r="N140" s="24"/>
    </row>
    <row r="141" spans="1:14" ht="13.2" x14ac:dyDescent="0.25">
      <c r="A141" s="25"/>
      <c r="B141" s="24"/>
      <c r="C141" s="24"/>
      <c r="D141" s="24"/>
      <c r="E141" s="24"/>
      <c r="F141" s="24"/>
      <c r="G141" s="24"/>
      <c r="H141" s="24"/>
      <c r="I141" s="24"/>
      <c r="J141" s="24"/>
      <c r="K141" s="24"/>
      <c r="L141" s="24"/>
      <c r="M141" s="24"/>
      <c r="N141" s="24"/>
    </row>
    <row r="142" spans="1:14" ht="13.2" x14ac:dyDescent="0.25">
      <c r="A142" s="25"/>
      <c r="B142" s="24"/>
      <c r="C142" s="24"/>
      <c r="D142" s="24"/>
      <c r="E142" s="24"/>
      <c r="F142" s="24"/>
      <c r="G142" s="24"/>
      <c r="H142" s="24"/>
      <c r="I142" s="24"/>
      <c r="J142" s="24"/>
      <c r="K142" s="24"/>
      <c r="L142" s="24"/>
      <c r="M142" s="24"/>
      <c r="N142" s="24"/>
    </row>
    <row r="143" spans="1:14" ht="13.2" x14ac:dyDescent="0.25">
      <c r="A143" s="25"/>
      <c r="B143" s="24"/>
      <c r="C143" s="24"/>
      <c r="D143" s="24"/>
      <c r="E143" s="24"/>
      <c r="F143" s="24"/>
      <c r="G143" s="24"/>
      <c r="H143" s="24"/>
      <c r="I143" s="24"/>
      <c r="J143" s="24"/>
      <c r="K143" s="24"/>
      <c r="L143" s="24"/>
      <c r="M143" s="24"/>
      <c r="N143" s="24"/>
    </row>
    <row r="144" spans="1:14" ht="13.2" x14ac:dyDescent="0.25">
      <c r="A144" s="25"/>
      <c r="B144" s="24"/>
      <c r="C144" s="24"/>
      <c r="D144" s="24"/>
      <c r="E144" s="24"/>
      <c r="F144" s="24"/>
      <c r="G144" s="24"/>
      <c r="H144" s="24"/>
      <c r="I144" s="24"/>
      <c r="J144" s="24"/>
      <c r="K144" s="24"/>
      <c r="L144" s="24"/>
      <c r="M144" s="24"/>
      <c r="N144" s="24"/>
    </row>
    <row r="145" spans="1:14" ht="13.2" x14ac:dyDescent="0.25">
      <c r="A145" s="25"/>
      <c r="B145" s="24"/>
      <c r="C145" s="24"/>
      <c r="D145" s="24"/>
      <c r="E145" s="24"/>
      <c r="F145" s="24"/>
      <c r="G145" s="24"/>
      <c r="H145" s="24"/>
      <c r="I145" s="24"/>
      <c r="J145" s="24"/>
      <c r="K145" s="24"/>
      <c r="L145" s="24"/>
      <c r="M145" s="24"/>
      <c r="N145" s="24"/>
    </row>
    <row r="146" spans="1:14" ht="13.2" x14ac:dyDescent="0.25">
      <c r="A146" s="25"/>
      <c r="B146" s="24"/>
      <c r="C146" s="24"/>
      <c r="D146" s="24"/>
      <c r="E146" s="24"/>
      <c r="F146" s="24"/>
      <c r="G146" s="24"/>
      <c r="H146" s="24"/>
      <c r="I146" s="24"/>
      <c r="J146" s="24"/>
      <c r="K146" s="24"/>
      <c r="L146" s="24"/>
      <c r="M146" s="24"/>
      <c r="N146" s="24"/>
    </row>
    <row r="147" spans="1:14" ht="13.2" x14ac:dyDescent="0.25">
      <c r="A147" s="25"/>
      <c r="B147" s="24"/>
      <c r="C147" s="24"/>
      <c r="D147" s="24"/>
      <c r="E147" s="24"/>
      <c r="F147" s="24"/>
      <c r="G147" s="24"/>
      <c r="H147" s="24"/>
      <c r="I147" s="24"/>
      <c r="J147" s="24"/>
      <c r="K147" s="24"/>
      <c r="L147" s="24"/>
      <c r="M147" s="24"/>
      <c r="N147" s="24"/>
    </row>
    <row r="148" spans="1:14" ht="13.2" x14ac:dyDescent="0.25">
      <c r="A148" s="25"/>
      <c r="B148" s="24"/>
      <c r="C148" s="24"/>
      <c r="D148" s="24"/>
      <c r="E148" s="24"/>
      <c r="F148" s="24"/>
      <c r="G148" s="24"/>
      <c r="H148" s="24"/>
      <c r="I148" s="24"/>
      <c r="J148" s="24"/>
      <c r="K148" s="24"/>
      <c r="L148" s="24"/>
      <c r="M148" s="24"/>
      <c r="N148" s="24"/>
    </row>
    <row r="149" spans="1:14" ht="13.2" x14ac:dyDescent="0.25">
      <c r="A149" s="25"/>
      <c r="B149" s="24"/>
      <c r="C149" s="24"/>
      <c r="D149" s="24"/>
      <c r="E149" s="24"/>
      <c r="F149" s="24"/>
      <c r="G149" s="24"/>
      <c r="H149" s="24"/>
      <c r="I149" s="24"/>
      <c r="J149" s="24"/>
      <c r="K149" s="24"/>
      <c r="L149" s="24"/>
      <c r="M149" s="24"/>
      <c r="N149" s="24"/>
    </row>
    <row r="150" spans="1:14" ht="13.2" x14ac:dyDescent="0.25">
      <c r="A150" s="25"/>
      <c r="B150" s="24"/>
      <c r="C150" s="24"/>
      <c r="D150" s="24"/>
      <c r="E150" s="24"/>
      <c r="F150" s="24"/>
      <c r="G150" s="24"/>
      <c r="H150" s="24"/>
      <c r="I150" s="24"/>
      <c r="J150" s="24"/>
      <c r="K150" s="24"/>
      <c r="L150" s="24"/>
      <c r="M150" s="24"/>
      <c r="N150" s="24"/>
    </row>
    <row r="151" spans="1:14" ht="13.2" x14ac:dyDescent="0.25">
      <c r="A151" s="25"/>
      <c r="B151" s="24"/>
      <c r="C151" s="24"/>
      <c r="D151" s="24"/>
      <c r="E151" s="24"/>
      <c r="F151" s="24"/>
      <c r="G151" s="24"/>
      <c r="H151" s="24"/>
      <c r="I151" s="24"/>
      <c r="J151" s="24"/>
      <c r="K151" s="24"/>
      <c r="L151" s="24"/>
      <c r="M151" s="24"/>
      <c r="N151" s="24"/>
    </row>
    <row r="152" spans="1:14" ht="13.2" x14ac:dyDescent="0.25">
      <c r="A152" s="25"/>
      <c r="B152" s="24"/>
      <c r="C152" s="24"/>
      <c r="D152" s="24"/>
      <c r="E152" s="24"/>
      <c r="F152" s="24"/>
      <c r="G152" s="24"/>
      <c r="H152" s="24"/>
      <c r="I152" s="24"/>
      <c r="J152" s="24"/>
      <c r="K152" s="24"/>
      <c r="L152" s="24"/>
      <c r="M152" s="24"/>
      <c r="N152" s="24"/>
    </row>
    <row r="153" spans="1:14" ht="13.2" x14ac:dyDescent="0.25">
      <c r="A153" s="25"/>
      <c r="B153" s="24"/>
      <c r="C153" s="24"/>
      <c r="D153" s="24"/>
      <c r="E153" s="24"/>
      <c r="F153" s="24"/>
      <c r="G153" s="24"/>
      <c r="H153" s="24"/>
      <c r="I153" s="24"/>
      <c r="J153" s="24"/>
      <c r="K153" s="24"/>
      <c r="L153" s="24"/>
      <c r="M153" s="24"/>
      <c r="N153" s="24"/>
    </row>
    <row r="154" spans="1:14" ht="13.2" x14ac:dyDescent="0.25">
      <c r="A154" s="25"/>
      <c r="B154" s="24"/>
      <c r="C154" s="24"/>
      <c r="D154" s="24"/>
      <c r="E154" s="24"/>
      <c r="F154" s="24"/>
      <c r="G154" s="24"/>
      <c r="H154" s="24"/>
      <c r="I154" s="24"/>
      <c r="J154" s="24"/>
      <c r="K154" s="24"/>
      <c r="L154" s="24"/>
      <c r="M154" s="24"/>
      <c r="N154" s="24"/>
    </row>
    <row r="155" spans="1:14" ht="13.2" x14ac:dyDescent="0.25">
      <c r="A155" s="25"/>
      <c r="B155" s="24"/>
      <c r="C155" s="24"/>
      <c r="D155" s="24"/>
      <c r="E155" s="24"/>
      <c r="F155" s="24"/>
      <c r="G155" s="24"/>
      <c r="H155" s="24"/>
      <c r="I155" s="24"/>
      <c r="J155" s="24"/>
      <c r="K155" s="24"/>
      <c r="L155" s="24"/>
      <c r="M155" s="24"/>
      <c r="N155" s="24"/>
    </row>
    <row r="156" spans="1:14" ht="13.2" x14ac:dyDescent="0.25">
      <c r="A156" s="25"/>
      <c r="B156" s="24"/>
      <c r="C156" s="24"/>
      <c r="D156" s="24"/>
      <c r="E156" s="24"/>
      <c r="F156" s="24"/>
      <c r="G156" s="24"/>
      <c r="H156" s="24"/>
      <c r="I156" s="24"/>
      <c r="J156" s="24"/>
      <c r="K156" s="24"/>
      <c r="L156" s="24"/>
      <c r="M156" s="24"/>
      <c r="N156" s="24"/>
    </row>
    <row r="157" spans="1:14" ht="13.2" x14ac:dyDescent="0.25">
      <c r="A157" s="25"/>
      <c r="B157" s="24"/>
      <c r="C157" s="24"/>
      <c r="D157" s="24"/>
      <c r="E157" s="24"/>
      <c r="F157" s="24"/>
      <c r="G157" s="24"/>
      <c r="H157" s="24"/>
      <c r="I157" s="24"/>
      <c r="J157" s="24"/>
      <c r="K157" s="24"/>
      <c r="L157" s="24"/>
      <c r="M157" s="24"/>
      <c r="N157" s="24"/>
    </row>
    <row r="158" spans="1:14" ht="13.2" x14ac:dyDescent="0.25">
      <c r="A158" s="25"/>
      <c r="B158" s="24"/>
      <c r="C158" s="24"/>
      <c r="D158" s="24"/>
      <c r="E158" s="24"/>
      <c r="F158" s="24"/>
      <c r="G158" s="24"/>
      <c r="H158" s="24"/>
      <c r="I158" s="24"/>
      <c r="J158" s="24"/>
      <c r="K158" s="24"/>
      <c r="L158" s="24"/>
      <c r="M158" s="24"/>
      <c r="N158" s="24"/>
    </row>
    <row r="159" spans="1:14" ht="13.2" x14ac:dyDescent="0.25">
      <c r="A159" s="25"/>
      <c r="B159" s="24"/>
      <c r="C159" s="24"/>
      <c r="D159" s="24"/>
      <c r="E159" s="24"/>
      <c r="F159" s="24"/>
      <c r="G159" s="24"/>
      <c r="H159" s="24"/>
      <c r="I159" s="24"/>
      <c r="J159" s="24"/>
      <c r="K159" s="24"/>
      <c r="L159" s="24"/>
      <c r="M159" s="24"/>
      <c r="N159" s="24"/>
    </row>
    <row r="160" spans="1:14" ht="13.2" x14ac:dyDescent="0.25">
      <c r="A160" s="25"/>
      <c r="B160" s="24"/>
      <c r="C160" s="24"/>
      <c r="D160" s="24"/>
      <c r="E160" s="24"/>
      <c r="F160" s="24"/>
      <c r="G160" s="24"/>
      <c r="H160" s="24"/>
      <c r="I160" s="24"/>
      <c r="J160" s="24"/>
      <c r="K160" s="24"/>
      <c r="L160" s="24"/>
      <c r="M160" s="24"/>
      <c r="N160" s="24"/>
    </row>
    <row r="161" spans="1:14" ht="13.2" x14ac:dyDescent="0.25">
      <c r="A161" s="25"/>
      <c r="B161" s="24"/>
      <c r="C161" s="24"/>
      <c r="D161" s="24"/>
      <c r="E161" s="24"/>
      <c r="F161" s="24"/>
      <c r="G161" s="24"/>
      <c r="H161" s="24"/>
      <c r="I161" s="24"/>
      <c r="J161" s="24"/>
      <c r="K161" s="24"/>
      <c r="L161" s="24"/>
      <c r="M161" s="24"/>
      <c r="N161" s="24"/>
    </row>
    <row r="162" spans="1:14" ht="13.2" x14ac:dyDescent="0.25">
      <c r="A162" s="25"/>
      <c r="B162" s="24"/>
      <c r="C162" s="24"/>
      <c r="D162" s="24"/>
      <c r="E162" s="24"/>
      <c r="F162" s="24"/>
      <c r="G162" s="24"/>
      <c r="H162" s="24"/>
      <c r="I162" s="24"/>
      <c r="J162" s="24"/>
      <c r="K162" s="24"/>
      <c r="L162" s="24"/>
      <c r="M162" s="24"/>
      <c r="N162" s="24"/>
    </row>
    <row r="163" spans="1:14" ht="13.2" x14ac:dyDescent="0.25">
      <c r="A163" s="25"/>
      <c r="B163" s="24"/>
      <c r="C163" s="24"/>
      <c r="D163" s="24"/>
      <c r="E163" s="24"/>
      <c r="F163" s="24"/>
      <c r="G163" s="24"/>
      <c r="H163" s="24"/>
      <c r="I163" s="24"/>
      <c r="J163" s="24"/>
      <c r="K163" s="24"/>
      <c r="L163" s="24"/>
      <c r="M163" s="24"/>
      <c r="N163" s="24"/>
    </row>
    <row r="164" spans="1:14" ht="13.2" x14ac:dyDescent="0.25">
      <c r="A164" s="25"/>
      <c r="B164" s="24"/>
      <c r="C164" s="24"/>
      <c r="D164" s="24"/>
      <c r="E164" s="24"/>
      <c r="F164" s="24"/>
      <c r="G164" s="24"/>
      <c r="H164" s="24"/>
      <c r="I164" s="24"/>
      <c r="J164" s="24"/>
      <c r="K164" s="24"/>
      <c r="L164" s="24"/>
      <c r="M164" s="24"/>
      <c r="N164" s="24"/>
    </row>
    <row r="165" spans="1:14" ht="13.2" x14ac:dyDescent="0.25">
      <c r="A165" s="25"/>
      <c r="B165" s="24"/>
      <c r="C165" s="24"/>
      <c r="D165" s="24"/>
      <c r="E165" s="24"/>
      <c r="F165" s="24"/>
      <c r="G165" s="24"/>
      <c r="H165" s="24"/>
      <c r="I165" s="24"/>
      <c r="J165" s="24"/>
      <c r="K165" s="24"/>
      <c r="L165" s="24"/>
      <c r="M165" s="24"/>
      <c r="N165" s="24"/>
    </row>
    <row r="166" spans="1:14" ht="13.2" x14ac:dyDescent="0.25">
      <c r="A166" s="25"/>
      <c r="B166" s="24"/>
      <c r="C166" s="24"/>
      <c r="D166" s="24"/>
      <c r="E166" s="24"/>
      <c r="F166" s="24"/>
      <c r="G166" s="24"/>
      <c r="H166" s="24"/>
      <c r="I166" s="24"/>
      <c r="J166" s="24"/>
      <c r="K166" s="24"/>
      <c r="L166" s="24"/>
      <c r="M166" s="24"/>
      <c r="N166" s="24"/>
    </row>
    <row r="167" spans="1:14" ht="13.2" x14ac:dyDescent="0.25">
      <c r="A167" s="25"/>
      <c r="B167" s="24"/>
      <c r="C167" s="24"/>
      <c r="D167" s="24"/>
      <c r="E167" s="24"/>
      <c r="F167" s="24"/>
      <c r="G167" s="24"/>
      <c r="H167" s="24"/>
      <c r="I167" s="24"/>
      <c r="J167" s="24"/>
      <c r="K167" s="24"/>
      <c r="L167" s="24"/>
      <c r="M167" s="24"/>
      <c r="N167" s="24"/>
    </row>
    <row r="168" spans="1:14" ht="13.2" x14ac:dyDescent="0.25">
      <c r="A168" s="25"/>
      <c r="B168" s="24"/>
      <c r="C168" s="24"/>
      <c r="D168" s="24"/>
      <c r="E168" s="24"/>
      <c r="F168" s="24"/>
      <c r="G168" s="24"/>
      <c r="H168" s="24"/>
      <c r="I168" s="24"/>
      <c r="J168" s="24"/>
      <c r="K168" s="24"/>
      <c r="L168" s="24"/>
      <c r="M168" s="24"/>
      <c r="N168" s="24"/>
    </row>
    <row r="169" spans="1:14" ht="13.2" x14ac:dyDescent="0.25">
      <c r="A169" s="25"/>
      <c r="B169" s="24"/>
      <c r="C169" s="24"/>
      <c r="D169" s="24"/>
      <c r="E169" s="24"/>
      <c r="F169" s="24"/>
      <c r="G169" s="24"/>
      <c r="H169" s="24"/>
      <c r="I169" s="24"/>
      <c r="J169" s="24"/>
      <c r="K169" s="24"/>
      <c r="L169" s="24"/>
      <c r="M169" s="24"/>
      <c r="N169" s="24"/>
    </row>
    <row r="170" spans="1:14" ht="13.2" x14ac:dyDescent="0.25">
      <c r="A170" s="25"/>
      <c r="B170" s="24"/>
      <c r="C170" s="24"/>
      <c r="D170" s="24"/>
      <c r="E170" s="24"/>
      <c r="F170" s="24"/>
      <c r="G170" s="24"/>
      <c r="H170" s="24"/>
      <c r="I170" s="24"/>
      <c r="J170" s="24"/>
      <c r="K170" s="24"/>
      <c r="L170" s="24"/>
      <c r="M170" s="24"/>
      <c r="N170" s="24"/>
    </row>
    <row r="171" spans="1:14" ht="13.2" x14ac:dyDescent="0.25">
      <c r="A171" s="25"/>
      <c r="B171" s="24"/>
      <c r="C171" s="24"/>
      <c r="D171" s="24"/>
      <c r="E171" s="24"/>
      <c r="F171" s="24"/>
      <c r="G171" s="24"/>
      <c r="H171" s="24"/>
      <c r="I171" s="24"/>
      <c r="J171" s="24"/>
      <c r="K171" s="24"/>
      <c r="L171" s="24"/>
      <c r="M171" s="24"/>
      <c r="N171" s="24"/>
    </row>
    <row r="172" spans="1:14" ht="13.2" x14ac:dyDescent="0.25">
      <c r="A172" s="25"/>
      <c r="B172" s="24"/>
      <c r="C172" s="24"/>
      <c r="D172" s="24"/>
      <c r="E172" s="24"/>
      <c r="F172" s="24"/>
      <c r="G172" s="24"/>
      <c r="H172" s="24"/>
      <c r="I172" s="24"/>
      <c r="J172" s="24"/>
      <c r="K172" s="24"/>
      <c r="L172" s="24"/>
      <c r="M172" s="24"/>
      <c r="N172" s="24"/>
    </row>
    <row r="173" spans="1:14" ht="13.2" x14ac:dyDescent="0.25">
      <c r="A173" s="25"/>
      <c r="B173" s="24"/>
      <c r="C173" s="24"/>
      <c r="D173" s="24"/>
      <c r="E173" s="24"/>
      <c r="F173" s="24"/>
      <c r="G173" s="24"/>
      <c r="H173" s="24"/>
      <c r="I173" s="24"/>
      <c r="J173" s="24"/>
      <c r="K173" s="24"/>
      <c r="L173" s="24"/>
      <c r="M173" s="24"/>
      <c r="N173" s="24"/>
    </row>
    <row r="174" spans="1:14" ht="13.2" x14ac:dyDescent="0.25">
      <c r="A174" s="25"/>
      <c r="B174" s="24"/>
      <c r="C174" s="24"/>
      <c r="D174" s="24"/>
      <c r="E174" s="24"/>
      <c r="F174" s="24"/>
      <c r="G174" s="24"/>
      <c r="H174" s="24"/>
      <c r="I174" s="24"/>
      <c r="J174" s="24"/>
      <c r="K174" s="24"/>
      <c r="L174" s="24"/>
      <c r="M174" s="24"/>
      <c r="N174" s="24"/>
    </row>
    <row r="175" spans="1:14" ht="13.2" x14ac:dyDescent="0.25">
      <c r="A175" s="25"/>
      <c r="B175" s="24"/>
      <c r="C175" s="24"/>
      <c r="D175" s="24"/>
      <c r="E175" s="24"/>
      <c r="F175" s="24"/>
      <c r="G175" s="24"/>
      <c r="H175" s="24"/>
      <c r="I175" s="24"/>
      <c r="J175" s="24"/>
      <c r="K175" s="24"/>
      <c r="L175" s="24"/>
      <c r="M175" s="24"/>
      <c r="N175" s="24"/>
    </row>
    <row r="176" spans="1:14" ht="13.2" x14ac:dyDescent="0.25">
      <c r="A176" s="25"/>
      <c r="B176" s="24"/>
      <c r="C176" s="24"/>
      <c r="D176" s="24"/>
      <c r="E176" s="24"/>
      <c r="F176" s="24"/>
      <c r="G176" s="24"/>
      <c r="H176" s="24"/>
      <c r="I176" s="24"/>
      <c r="J176" s="24"/>
      <c r="K176" s="24"/>
      <c r="L176" s="24"/>
      <c r="M176" s="24"/>
      <c r="N176" s="24"/>
    </row>
    <row r="177" spans="1:14" ht="13.2" x14ac:dyDescent="0.25">
      <c r="A177" s="25"/>
      <c r="B177" s="24"/>
      <c r="C177" s="24"/>
      <c r="D177" s="24"/>
      <c r="E177" s="24"/>
      <c r="F177" s="24"/>
      <c r="G177" s="24"/>
      <c r="H177" s="24"/>
      <c r="I177" s="24"/>
      <c r="J177" s="24"/>
      <c r="K177" s="24"/>
      <c r="L177" s="24"/>
      <c r="M177" s="24"/>
      <c r="N177" s="24"/>
    </row>
    <row r="178" spans="1:14" ht="13.2" x14ac:dyDescent="0.25">
      <c r="A178" s="25"/>
      <c r="B178" s="24"/>
      <c r="C178" s="24"/>
      <c r="D178" s="24"/>
      <c r="E178" s="24"/>
      <c r="F178" s="24"/>
      <c r="G178" s="24"/>
      <c r="H178" s="24"/>
      <c r="I178" s="24"/>
      <c r="J178" s="24"/>
      <c r="K178" s="24"/>
      <c r="L178" s="24"/>
      <c r="M178" s="24"/>
      <c r="N178" s="24"/>
    </row>
    <row r="179" spans="1:14" ht="13.2" x14ac:dyDescent="0.25">
      <c r="A179" s="25"/>
      <c r="B179" s="24"/>
      <c r="C179" s="24"/>
      <c r="D179" s="24"/>
      <c r="E179" s="24"/>
      <c r="F179" s="24"/>
      <c r="G179" s="24"/>
      <c r="H179" s="24"/>
      <c r="I179" s="24"/>
      <c r="J179" s="24"/>
      <c r="K179" s="24"/>
      <c r="L179" s="24"/>
      <c r="M179" s="24"/>
      <c r="N179" s="24"/>
    </row>
    <row r="180" spans="1:14" ht="13.2" x14ac:dyDescent="0.25">
      <c r="A180" s="25"/>
      <c r="B180" s="24"/>
      <c r="C180" s="24"/>
      <c r="D180" s="24"/>
      <c r="E180" s="24"/>
      <c r="F180" s="24"/>
      <c r="G180" s="24"/>
      <c r="H180" s="24"/>
      <c r="I180" s="24"/>
      <c r="J180" s="24"/>
      <c r="K180" s="24"/>
      <c r="L180" s="24"/>
      <c r="M180" s="24"/>
      <c r="N180" s="24"/>
    </row>
    <row r="181" spans="1:14" ht="13.2" x14ac:dyDescent="0.25">
      <c r="A181" s="25"/>
      <c r="B181" s="24"/>
      <c r="C181" s="24"/>
      <c r="D181" s="24"/>
      <c r="E181" s="24"/>
      <c r="F181" s="24"/>
      <c r="G181" s="24"/>
      <c r="H181" s="24"/>
      <c r="I181" s="24"/>
      <c r="J181" s="24"/>
      <c r="K181" s="24"/>
      <c r="L181" s="24"/>
      <c r="M181" s="24"/>
      <c r="N181" s="24"/>
    </row>
    <row r="182" spans="1:14" ht="13.2" x14ac:dyDescent="0.25">
      <c r="A182" s="25"/>
      <c r="B182" s="24"/>
      <c r="C182" s="24"/>
      <c r="D182" s="24"/>
      <c r="E182" s="24"/>
      <c r="F182" s="24"/>
      <c r="G182" s="24"/>
      <c r="H182" s="24"/>
      <c r="I182" s="24"/>
      <c r="J182" s="24"/>
      <c r="K182" s="24"/>
      <c r="L182" s="24"/>
      <c r="M182" s="24"/>
      <c r="N182" s="24"/>
    </row>
    <row r="183" spans="1:14" ht="13.2" x14ac:dyDescent="0.25">
      <c r="A183" s="25"/>
      <c r="B183" s="24"/>
      <c r="C183" s="24"/>
      <c r="D183" s="24"/>
      <c r="E183" s="24"/>
      <c r="F183" s="24"/>
      <c r="G183" s="24"/>
      <c r="H183" s="24"/>
      <c r="I183" s="24"/>
      <c r="J183" s="24"/>
      <c r="K183" s="24"/>
      <c r="L183" s="24"/>
      <c r="M183" s="24"/>
      <c r="N183" s="24"/>
    </row>
    <row r="184" spans="1:14" ht="13.2" x14ac:dyDescent="0.25">
      <c r="A184" s="25"/>
      <c r="B184" s="24"/>
      <c r="C184" s="24"/>
      <c r="D184" s="24"/>
      <c r="E184" s="24"/>
      <c r="F184" s="24"/>
      <c r="G184" s="24"/>
      <c r="H184" s="24"/>
      <c r="I184" s="24"/>
      <c r="J184" s="24"/>
      <c r="K184" s="24"/>
      <c r="L184" s="24"/>
      <c r="M184" s="24"/>
      <c r="N184" s="24"/>
    </row>
    <row r="185" spans="1:14" ht="13.2" x14ac:dyDescent="0.25">
      <c r="A185" s="25"/>
      <c r="B185" s="24"/>
      <c r="C185" s="24"/>
      <c r="D185" s="24"/>
      <c r="E185" s="24"/>
      <c r="F185" s="24"/>
      <c r="G185" s="24"/>
      <c r="H185" s="24"/>
      <c r="I185" s="24"/>
      <c r="J185" s="24"/>
      <c r="K185" s="24"/>
      <c r="L185" s="24"/>
      <c r="M185" s="24"/>
      <c r="N185" s="24"/>
    </row>
    <row r="186" spans="1:14" ht="13.2" x14ac:dyDescent="0.25">
      <c r="A186" s="25"/>
      <c r="B186" s="24"/>
      <c r="C186" s="24"/>
      <c r="D186" s="24"/>
      <c r="E186" s="24"/>
      <c r="F186" s="24"/>
      <c r="G186" s="24"/>
      <c r="H186" s="24"/>
      <c r="I186" s="24"/>
      <c r="J186" s="24"/>
      <c r="K186" s="24"/>
      <c r="L186" s="24"/>
      <c r="M186" s="24"/>
      <c r="N186" s="24"/>
    </row>
    <row r="187" spans="1:14" ht="13.2" x14ac:dyDescent="0.25">
      <c r="A187" s="25"/>
      <c r="B187" s="24"/>
      <c r="C187" s="24"/>
      <c r="D187" s="24"/>
      <c r="E187" s="24"/>
      <c r="F187" s="24"/>
      <c r="G187" s="24"/>
      <c r="H187" s="24"/>
      <c r="I187" s="24"/>
      <c r="J187" s="24"/>
      <c r="K187" s="24"/>
      <c r="L187" s="24"/>
      <c r="M187" s="24"/>
      <c r="N187" s="24"/>
    </row>
    <row r="188" spans="1:14" ht="13.2" x14ac:dyDescent="0.25">
      <c r="A188" s="25"/>
      <c r="B188" s="24"/>
      <c r="C188" s="24"/>
      <c r="D188" s="24"/>
      <c r="E188" s="24"/>
      <c r="F188" s="24"/>
      <c r="G188" s="24"/>
      <c r="H188" s="24"/>
      <c r="I188" s="24"/>
      <c r="J188" s="24"/>
      <c r="K188" s="24"/>
      <c r="L188" s="24"/>
      <c r="M188" s="24"/>
      <c r="N188" s="24"/>
    </row>
    <row r="189" spans="1:14" ht="13.2" x14ac:dyDescent="0.25">
      <c r="A189" s="25"/>
      <c r="B189" s="24"/>
      <c r="C189" s="24"/>
      <c r="D189" s="24"/>
      <c r="E189" s="24"/>
      <c r="F189" s="24"/>
      <c r="G189" s="24"/>
      <c r="H189" s="24"/>
      <c r="I189" s="24"/>
      <c r="J189" s="24"/>
      <c r="K189" s="24"/>
      <c r="L189" s="24"/>
      <c r="M189" s="24"/>
      <c r="N189" s="24"/>
    </row>
    <row r="190" spans="1:14" ht="13.2" x14ac:dyDescent="0.25">
      <c r="A190" s="25"/>
      <c r="B190" s="24"/>
      <c r="C190" s="24"/>
      <c r="D190" s="24"/>
      <c r="E190" s="24"/>
      <c r="F190" s="24"/>
      <c r="G190" s="24"/>
      <c r="H190" s="24"/>
      <c r="I190" s="24"/>
      <c r="J190" s="24"/>
      <c r="K190" s="24"/>
      <c r="L190" s="24"/>
      <c r="M190" s="24"/>
      <c r="N190" s="24"/>
    </row>
    <row r="191" spans="1:14" ht="13.2" x14ac:dyDescent="0.25">
      <c r="A191" s="25"/>
      <c r="B191" s="24"/>
      <c r="C191" s="24"/>
      <c r="D191" s="24"/>
      <c r="E191" s="24"/>
      <c r="F191" s="24"/>
      <c r="G191" s="24"/>
      <c r="H191" s="24"/>
      <c r="I191" s="24"/>
      <c r="J191" s="24"/>
      <c r="K191" s="24"/>
      <c r="L191" s="24"/>
      <c r="M191" s="24"/>
      <c r="N191" s="24"/>
    </row>
    <row r="192" spans="1:14" ht="13.2" x14ac:dyDescent="0.25">
      <c r="A192" s="25"/>
      <c r="B192" s="24"/>
      <c r="C192" s="24"/>
      <c r="D192" s="24"/>
      <c r="E192" s="24"/>
      <c r="F192" s="24"/>
      <c r="G192" s="24"/>
      <c r="H192" s="24"/>
      <c r="I192" s="24"/>
      <c r="J192" s="24"/>
      <c r="K192" s="24"/>
      <c r="L192" s="24"/>
      <c r="M192" s="24"/>
      <c r="N192" s="24"/>
    </row>
    <row r="193" spans="1:14" ht="13.2" x14ac:dyDescent="0.25">
      <c r="A193" s="25"/>
      <c r="B193" s="24"/>
      <c r="C193" s="24"/>
      <c r="D193" s="24"/>
      <c r="E193" s="24"/>
      <c r="F193" s="24"/>
      <c r="G193" s="24"/>
      <c r="H193" s="24"/>
      <c r="I193" s="24"/>
      <c r="J193" s="24"/>
      <c r="K193" s="24"/>
      <c r="L193" s="24"/>
      <c r="M193" s="24"/>
      <c r="N193" s="24"/>
    </row>
    <row r="194" spans="1:14" ht="13.2" x14ac:dyDescent="0.25">
      <c r="A194" s="25"/>
      <c r="B194" s="24"/>
      <c r="C194" s="24"/>
      <c r="D194" s="24"/>
      <c r="E194" s="24"/>
      <c r="F194" s="24"/>
      <c r="G194" s="24"/>
      <c r="H194" s="24"/>
      <c r="I194" s="24"/>
      <c r="J194" s="24"/>
      <c r="K194" s="24"/>
      <c r="L194" s="24"/>
      <c r="M194" s="24"/>
      <c r="N194" s="24"/>
    </row>
    <row r="195" spans="1:14" ht="13.2" x14ac:dyDescent="0.25">
      <c r="A195" s="25"/>
      <c r="B195" s="24"/>
      <c r="C195" s="24"/>
      <c r="D195" s="24"/>
      <c r="E195" s="24"/>
      <c r="F195" s="24"/>
      <c r="G195" s="24"/>
      <c r="H195" s="24"/>
      <c r="I195" s="24"/>
      <c r="J195" s="24"/>
      <c r="K195" s="24"/>
      <c r="L195" s="24"/>
      <c r="M195" s="24"/>
      <c r="N195" s="24"/>
    </row>
    <row r="196" spans="1:14" ht="13.2" x14ac:dyDescent="0.25">
      <c r="A196" s="25"/>
      <c r="B196" s="24"/>
      <c r="C196" s="24"/>
      <c r="D196" s="24"/>
      <c r="E196" s="24"/>
      <c r="F196" s="24"/>
      <c r="G196" s="24"/>
      <c r="H196" s="24"/>
      <c r="I196" s="24"/>
      <c r="J196" s="24"/>
      <c r="K196" s="24"/>
      <c r="L196" s="24"/>
      <c r="M196" s="24"/>
      <c r="N196" s="24"/>
    </row>
    <row r="197" spans="1:14" ht="13.2" x14ac:dyDescent="0.25">
      <c r="A197" s="25"/>
      <c r="B197" s="24"/>
      <c r="C197" s="24"/>
      <c r="D197" s="24"/>
      <c r="E197" s="24"/>
      <c r="F197" s="24"/>
      <c r="G197" s="24"/>
      <c r="H197" s="24"/>
      <c r="I197" s="24"/>
      <c r="J197" s="24"/>
      <c r="K197" s="24"/>
      <c r="L197" s="24"/>
      <c r="M197" s="24"/>
      <c r="N197" s="24"/>
    </row>
    <row r="198" spans="1:14" ht="13.2" x14ac:dyDescent="0.25">
      <c r="A198" s="25"/>
      <c r="B198" s="24"/>
      <c r="C198" s="24"/>
      <c r="D198" s="24"/>
      <c r="E198" s="24"/>
      <c r="F198" s="24"/>
      <c r="G198" s="24"/>
      <c r="H198" s="24"/>
      <c r="I198" s="24"/>
      <c r="J198" s="24"/>
      <c r="K198" s="24"/>
      <c r="L198" s="24"/>
      <c r="M198" s="24"/>
      <c r="N198" s="24"/>
    </row>
    <row r="199" spans="1:14" ht="13.2" x14ac:dyDescent="0.25">
      <c r="A199" s="25"/>
      <c r="B199" s="24"/>
      <c r="C199" s="24"/>
      <c r="D199" s="24"/>
      <c r="E199" s="24"/>
      <c r="F199" s="24"/>
      <c r="G199" s="24"/>
      <c r="H199" s="24"/>
      <c r="I199" s="24"/>
      <c r="J199" s="24"/>
      <c r="K199" s="24"/>
      <c r="L199" s="24"/>
      <c r="M199" s="24"/>
      <c r="N199" s="24"/>
    </row>
    <row r="200" spans="1:14" ht="13.2" x14ac:dyDescent="0.25">
      <c r="A200" s="25"/>
      <c r="B200" s="24"/>
      <c r="C200" s="24"/>
      <c r="D200" s="24"/>
      <c r="E200" s="24"/>
      <c r="F200" s="24"/>
      <c r="G200" s="24"/>
      <c r="H200" s="24"/>
      <c r="I200" s="24"/>
      <c r="J200" s="24"/>
      <c r="K200" s="24"/>
      <c r="L200" s="24"/>
      <c r="M200" s="24"/>
      <c r="N200" s="24"/>
    </row>
    <row r="201" spans="1:14" ht="13.2" x14ac:dyDescent="0.25">
      <c r="A201" s="25"/>
      <c r="B201" s="24"/>
      <c r="C201" s="24"/>
      <c r="D201" s="24"/>
      <c r="E201" s="24"/>
      <c r="F201" s="24"/>
      <c r="G201" s="24"/>
      <c r="H201" s="24"/>
      <c r="I201" s="24"/>
      <c r="J201" s="24"/>
      <c r="K201" s="24"/>
      <c r="L201" s="24"/>
      <c r="M201" s="24"/>
      <c r="N201" s="24"/>
    </row>
    <row r="202" spans="1:14" ht="13.2" x14ac:dyDescent="0.25">
      <c r="A202" s="25"/>
      <c r="B202" s="24"/>
      <c r="C202" s="24"/>
      <c r="D202" s="24"/>
      <c r="E202" s="24"/>
      <c r="F202" s="24"/>
      <c r="G202" s="24"/>
      <c r="H202" s="24"/>
      <c r="I202" s="24"/>
      <c r="J202" s="24"/>
      <c r="K202" s="24"/>
      <c r="L202" s="24"/>
      <c r="M202" s="24"/>
      <c r="N202" s="24"/>
    </row>
    <row r="203" spans="1:14" ht="13.2" x14ac:dyDescent="0.25">
      <c r="A203" s="25"/>
      <c r="B203" s="24"/>
      <c r="C203" s="24"/>
      <c r="D203" s="24"/>
      <c r="E203" s="24"/>
      <c r="F203" s="24"/>
      <c r="G203" s="24"/>
      <c r="H203" s="24"/>
      <c r="I203" s="24"/>
      <c r="J203" s="24"/>
      <c r="K203" s="24"/>
      <c r="L203" s="24"/>
      <c r="M203" s="24"/>
      <c r="N203" s="24"/>
    </row>
    <row r="204" spans="1:14" ht="13.2" x14ac:dyDescent="0.25">
      <c r="A204" s="25"/>
      <c r="B204" s="24"/>
      <c r="C204" s="24"/>
      <c r="D204" s="24"/>
      <c r="E204" s="24"/>
      <c r="F204" s="24"/>
      <c r="G204" s="24"/>
      <c r="H204" s="24"/>
      <c r="I204" s="24"/>
      <c r="J204" s="24"/>
      <c r="K204" s="24"/>
      <c r="L204" s="24"/>
      <c r="M204" s="24"/>
      <c r="N204" s="24"/>
    </row>
    <row r="205" spans="1:14" ht="13.2" x14ac:dyDescent="0.25">
      <c r="A205" s="25"/>
      <c r="B205" s="24"/>
      <c r="C205" s="24"/>
      <c r="D205" s="24"/>
      <c r="E205" s="24"/>
      <c r="F205" s="24"/>
      <c r="G205" s="24"/>
      <c r="H205" s="24"/>
      <c r="I205" s="24"/>
      <c r="J205" s="24"/>
      <c r="K205" s="24"/>
      <c r="L205" s="24"/>
      <c r="M205" s="24"/>
      <c r="N205" s="24"/>
    </row>
    <row r="206" spans="1:14" ht="13.2" x14ac:dyDescent="0.25">
      <c r="A206" s="25"/>
      <c r="B206" s="24"/>
      <c r="C206" s="24"/>
      <c r="D206" s="24"/>
      <c r="E206" s="24"/>
      <c r="F206" s="24"/>
      <c r="G206" s="24"/>
      <c r="H206" s="24"/>
      <c r="I206" s="24"/>
      <c r="J206" s="24"/>
      <c r="K206" s="24"/>
      <c r="L206" s="24"/>
      <c r="M206" s="24"/>
      <c r="N206" s="24"/>
    </row>
    <row r="207" spans="1:14" ht="13.2" x14ac:dyDescent="0.25">
      <c r="A207" s="25"/>
      <c r="B207" s="24"/>
      <c r="C207" s="24"/>
      <c r="D207" s="24"/>
      <c r="E207" s="24"/>
      <c r="F207" s="24"/>
      <c r="G207" s="24"/>
      <c r="H207" s="24"/>
      <c r="I207" s="24"/>
      <c r="J207" s="24"/>
      <c r="K207" s="24"/>
      <c r="L207" s="24"/>
      <c r="M207" s="24"/>
      <c r="N207" s="24"/>
    </row>
    <row r="208" spans="1:14" ht="13.2" x14ac:dyDescent="0.25">
      <c r="A208" s="25"/>
      <c r="B208" s="24"/>
      <c r="C208" s="24"/>
      <c r="D208" s="24"/>
      <c r="E208" s="24"/>
      <c r="F208" s="24"/>
      <c r="G208" s="24"/>
      <c r="H208" s="24"/>
      <c r="I208" s="24"/>
      <c r="J208" s="24"/>
      <c r="K208" s="24"/>
      <c r="L208" s="24"/>
      <c r="M208" s="24"/>
      <c r="N208" s="24"/>
    </row>
    <row r="209" spans="1:14" ht="13.2" x14ac:dyDescent="0.25">
      <c r="A209" s="25"/>
      <c r="B209" s="24"/>
      <c r="C209" s="24"/>
      <c r="D209" s="24"/>
      <c r="E209" s="24"/>
      <c r="F209" s="24"/>
      <c r="G209" s="24"/>
      <c r="H209" s="24"/>
      <c r="I209" s="24"/>
      <c r="J209" s="24"/>
      <c r="K209" s="24"/>
      <c r="L209" s="24"/>
      <c r="M209" s="24"/>
      <c r="N209" s="24"/>
    </row>
    <row r="210" spans="1:14" ht="13.2" x14ac:dyDescent="0.25">
      <c r="A210" s="25"/>
      <c r="B210" s="24"/>
      <c r="C210" s="24"/>
      <c r="D210" s="24"/>
      <c r="E210" s="24"/>
      <c r="F210" s="24"/>
      <c r="G210" s="24"/>
      <c r="H210" s="24"/>
      <c r="I210" s="24"/>
      <c r="J210" s="24"/>
      <c r="K210" s="24"/>
      <c r="L210" s="24"/>
      <c r="M210" s="24"/>
      <c r="N210" s="24"/>
    </row>
    <row r="211" spans="1:14" ht="13.2" x14ac:dyDescent="0.25">
      <c r="A211" s="25"/>
      <c r="B211" s="24"/>
      <c r="C211" s="24"/>
      <c r="D211" s="24"/>
      <c r="E211" s="24"/>
      <c r="F211" s="24"/>
      <c r="G211" s="24"/>
      <c r="H211" s="24"/>
      <c r="I211" s="24"/>
      <c r="J211" s="24"/>
      <c r="K211" s="24"/>
      <c r="L211" s="24"/>
      <c r="M211" s="24"/>
      <c r="N211" s="24"/>
    </row>
    <row r="212" spans="1:14" ht="13.2" x14ac:dyDescent="0.25">
      <c r="A212" s="25"/>
      <c r="B212" s="24"/>
      <c r="C212" s="24"/>
      <c r="D212" s="24"/>
      <c r="E212" s="24"/>
      <c r="F212" s="24"/>
      <c r="G212" s="24"/>
      <c r="H212" s="24"/>
      <c r="I212" s="24"/>
      <c r="J212" s="24"/>
      <c r="K212" s="24"/>
      <c r="L212" s="24"/>
      <c r="M212" s="24"/>
      <c r="N212" s="24"/>
    </row>
    <row r="213" spans="1:14" ht="13.2" x14ac:dyDescent="0.25">
      <c r="A213" s="25"/>
      <c r="B213" s="24"/>
      <c r="C213" s="24"/>
      <c r="D213" s="24"/>
      <c r="E213" s="24"/>
      <c r="F213" s="24"/>
      <c r="G213" s="24"/>
      <c r="H213" s="24"/>
      <c r="I213" s="24"/>
      <c r="J213" s="24"/>
      <c r="K213" s="24"/>
      <c r="L213" s="24"/>
      <c r="M213" s="24"/>
      <c r="N213" s="24"/>
    </row>
    <row r="214" spans="1:14" ht="13.2" x14ac:dyDescent="0.25">
      <c r="A214" s="25"/>
      <c r="B214" s="24"/>
      <c r="C214" s="24"/>
      <c r="D214" s="24"/>
      <c r="E214" s="24"/>
      <c r="F214" s="24"/>
      <c r="G214" s="24"/>
      <c r="H214" s="24"/>
      <c r="I214" s="24"/>
      <c r="J214" s="24"/>
      <c r="K214" s="24"/>
      <c r="L214" s="24"/>
      <c r="M214" s="24"/>
      <c r="N214" s="24"/>
    </row>
    <row r="215" spans="1:14" ht="13.2" x14ac:dyDescent="0.25">
      <c r="A215" s="25"/>
      <c r="B215" s="24"/>
      <c r="C215" s="24"/>
      <c r="D215" s="24"/>
      <c r="E215" s="24"/>
      <c r="F215" s="24"/>
      <c r="G215" s="24"/>
      <c r="H215" s="24"/>
      <c r="I215" s="24"/>
      <c r="J215" s="24"/>
      <c r="K215" s="24"/>
      <c r="L215" s="24"/>
      <c r="M215" s="24"/>
      <c r="N215" s="24"/>
    </row>
    <row r="216" spans="1:14" ht="13.2" x14ac:dyDescent="0.25">
      <c r="A216" s="25"/>
      <c r="B216" s="24"/>
      <c r="C216" s="24"/>
      <c r="D216" s="24"/>
      <c r="E216" s="24"/>
      <c r="F216" s="24"/>
      <c r="G216" s="24"/>
      <c r="H216" s="24"/>
      <c r="I216" s="24"/>
      <c r="J216" s="24"/>
      <c r="K216" s="24"/>
      <c r="L216" s="24"/>
      <c r="M216" s="24"/>
      <c r="N216" s="24"/>
    </row>
    <row r="217" spans="1:14" ht="13.2" x14ac:dyDescent="0.25">
      <c r="A217" s="25"/>
      <c r="B217" s="24"/>
      <c r="C217" s="24"/>
      <c r="D217" s="24"/>
      <c r="E217" s="24"/>
      <c r="F217" s="24"/>
      <c r="G217" s="24"/>
      <c r="H217" s="24"/>
      <c r="I217" s="24"/>
      <c r="J217" s="24"/>
      <c r="K217" s="24"/>
      <c r="L217" s="24"/>
      <c r="M217" s="24"/>
      <c r="N217" s="24"/>
    </row>
    <row r="218" spans="1:14" ht="13.2" x14ac:dyDescent="0.25">
      <c r="A218" s="25"/>
      <c r="B218" s="24"/>
      <c r="C218" s="24"/>
      <c r="D218" s="24"/>
      <c r="E218" s="24"/>
      <c r="F218" s="24"/>
      <c r="G218" s="24"/>
      <c r="H218" s="24"/>
      <c r="I218" s="24"/>
      <c r="J218" s="24"/>
      <c r="K218" s="24"/>
      <c r="L218" s="24"/>
      <c r="M218" s="24"/>
      <c r="N218" s="24"/>
    </row>
    <row r="219" spans="1:14" ht="13.2" x14ac:dyDescent="0.25">
      <c r="A219" s="25"/>
      <c r="B219" s="24"/>
      <c r="C219" s="24"/>
      <c r="D219" s="24"/>
      <c r="E219" s="24"/>
      <c r="F219" s="24"/>
      <c r="G219" s="24"/>
      <c r="H219" s="24"/>
      <c r="I219" s="24"/>
      <c r="J219" s="24"/>
      <c r="K219" s="24"/>
      <c r="L219" s="24"/>
      <c r="M219" s="24"/>
      <c r="N219" s="24"/>
    </row>
    <row r="220" spans="1:14" ht="13.2" x14ac:dyDescent="0.25">
      <c r="A220" s="25"/>
      <c r="B220" s="24"/>
      <c r="C220" s="24"/>
      <c r="D220" s="24"/>
      <c r="E220" s="24"/>
      <c r="F220" s="24"/>
      <c r="G220" s="24"/>
      <c r="H220" s="24"/>
      <c r="I220" s="24"/>
      <c r="J220" s="24"/>
      <c r="K220" s="24"/>
      <c r="L220" s="24"/>
      <c r="M220" s="24"/>
      <c r="N220" s="24"/>
    </row>
    <row r="221" spans="1:14" ht="13.2" x14ac:dyDescent="0.25">
      <c r="A221" s="25"/>
      <c r="B221" s="24"/>
      <c r="C221" s="24"/>
      <c r="D221" s="24"/>
      <c r="E221" s="24"/>
      <c r="F221" s="24"/>
      <c r="G221" s="24"/>
      <c r="H221" s="24"/>
      <c r="I221" s="24"/>
      <c r="J221" s="24"/>
      <c r="K221" s="24"/>
      <c r="L221" s="24"/>
      <c r="M221" s="24"/>
      <c r="N221" s="24"/>
    </row>
    <row r="222" spans="1:14" ht="13.2" x14ac:dyDescent="0.25">
      <c r="A222" s="25"/>
      <c r="B222" s="24"/>
      <c r="C222" s="24"/>
      <c r="D222" s="24"/>
      <c r="E222" s="24"/>
      <c r="F222" s="24"/>
      <c r="G222" s="24"/>
      <c r="H222" s="24"/>
      <c r="I222" s="24"/>
      <c r="J222" s="24"/>
      <c r="K222" s="24"/>
      <c r="L222" s="24"/>
      <c r="M222" s="24"/>
      <c r="N222" s="24"/>
    </row>
    <row r="223" spans="1:14" ht="13.2" x14ac:dyDescent="0.25">
      <c r="A223" s="25"/>
      <c r="B223" s="24"/>
      <c r="C223" s="24"/>
      <c r="D223" s="24"/>
      <c r="E223" s="24"/>
      <c r="F223" s="24"/>
      <c r="G223" s="24"/>
      <c r="H223" s="24"/>
      <c r="I223" s="24"/>
      <c r="J223" s="24"/>
      <c r="K223" s="24"/>
      <c r="L223" s="24"/>
      <c r="M223" s="24"/>
      <c r="N223" s="24"/>
    </row>
    <row r="224" spans="1:14" ht="13.2" x14ac:dyDescent="0.25">
      <c r="A224" s="25"/>
      <c r="B224" s="24"/>
      <c r="C224" s="24"/>
      <c r="D224" s="24"/>
      <c r="E224" s="24"/>
      <c r="F224" s="24"/>
      <c r="G224" s="24"/>
      <c r="H224" s="24"/>
      <c r="I224" s="24"/>
      <c r="J224" s="24"/>
      <c r="K224" s="24"/>
      <c r="L224" s="24"/>
      <c r="M224" s="24"/>
      <c r="N224" s="24"/>
    </row>
    <row r="225" spans="1:14" ht="13.2" x14ac:dyDescent="0.25">
      <c r="A225" s="25"/>
      <c r="B225" s="24"/>
      <c r="C225" s="24"/>
      <c r="D225" s="24"/>
      <c r="E225" s="24"/>
      <c r="F225" s="24"/>
      <c r="G225" s="24"/>
      <c r="H225" s="24"/>
      <c r="I225" s="24"/>
      <c r="J225" s="24"/>
      <c r="K225" s="24"/>
      <c r="L225" s="24"/>
      <c r="M225" s="24"/>
      <c r="N225" s="24"/>
    </row>
    <row r="226" spans="1:14" ht="13.2" x14ac:dyDescent="0.25">
      <c r="A226" s="25"/>
      <c r="B226" s="24"/>
      <c r="C226" s="24"/>
      <c r="D226" s="24"/>
      <c r="E226" s="24"/>
      <c r="F226" s="24"/>
      <c r="G226" s="24"/>
      <c r="H226" s="24"/>
      <c r="I226" s="24"/>
      <c r="J226" s="24"/>
      <c r="K226" s="24"/>
      <c r="L226" s="24"/>
      <c r="M226" s="24"/>
      <c r="N226" s="24"/>
    </row>
    <row r="227" spans="1:14" ht="13.2" x14ac:dyDescent="0.25">
      <c r="A227" s="25"/>
      <c r="B227" s="24"/>
      <c r="C227" s="24"/>
      <c r="D227" s="24"/>
      <c r="E227" s="24"/>
      <c r="F227" s="24"/>
      <c r="G227" s="24"/>
      <c r="H227" s="24"/>
      <c r="I227" s="24"/>
      <c r="J227" s="24"/>
      <c r="K227" s="24"/>
      <c r="L227" s="24"/>
      <c r="M227" s="24"/>
      <c r="N227" s="24"/>
    </row>
    <row r="228" spans="1:14" ht="13.2" x14ac:dyDescent="0.25">
      <c r="A228" s="25"/>
      <c r="B228" s="24"/>
      <c r="C228" s="24"/>
      <c r="D228" s="24"/>
      <c r="E228" s="24"/>
      <c r="F228" s="24"/>
      <c r="G228" s="24"/>
      <c r="H228" s="24"/>
      <c r="I228" s="24"/>
      <c r="J228" s="24"/>
      <c r="K228" s="24"/>
      <c r="L228" s="24"/>
      <c r="M228" s="24"/>
      <c r="N228" s="24"/>
    </row>
    <row r="229" spans="1:14" ht="13.2" x14ac:dyDescent="0.25">
      <c r="A229" s="25"/>
      <c r="B229" s="24"/>
      <c r="C229" s="24"/>
      <c r="D229" s="24"/>
      <c r="E229" s="24"/>
      <c r="F229" s="24"/>
      <c r="G229" s="24"/>
      <c r="H229" s="24"/>
      <c r="I229" s="24"/>
      <c r="J229" s="24"/>
      <c r="K229" s="24"/>
      <c r="L229" s="24"/>
      <c r="M229" s="24"/>
      <c r="N229" s="24"/>
    </row>
    <row r="230" spans="1:14" ht="13.2" x14ac:dyDescent="0.25">
      <c r="A230" s="25"/>
      <c r="B230" s="24"/>
      <c r="C230" s="24"/>
      <c r="D230" s="24"/>
      <c r="E230" s="24"/>
      <c r="F230" s="24"/>
      <c r="G230" s="24"/>
      <c r="H230" s="24"/>
      <c r="I230" s="24"/>
      <c r="J230" s="24"/>
      <c r="K230" s="24"/>
      <c r="L230" s="24"/>
      <c r="M230" s="24"/>
      <c r="N230" s="24"/>
    </row>
    <row r="231" spans="1:14" ht="13.2" x14ac:dyDescent="0.25">
      <c r="A231" s="25"/>
      <c r="B231" s="24"/>
      <c r="C231" s="24"/>
      <c r="D231" s="24"/>
      <c r="E231" s="24"/>
      <c r="F231" s="24"/>
      <c r="G231" s="24"/>
      <c r="H231" s="24"/>
      <c r="I231" s="24"/>
      <c r="J231" s="24"/>
      <c r="K231" s="24"/>
      <c r="L231" s="24"/>
      <c r="M231" s="24"/>
      <c r="N231" s="24"/>
    </row>
    <row r="232" spans="1:14" ht="13.2" x14ac:dyDescent="0.25">
      <c r="A232" s="25"/>
      <c r="B232" s="24"/>
      <c r="C232" s="24"/>
      <c r="D232" s="24"/>
      <c r="E232" s="24"/>
      <c r="F232" s="24"/>
      <c r="G232" s="24"/>
      <c r="H232" s="24"/>
      <c r="I232" s="24"/>
      <c r="J232" s="24"/>
      <c r="K232" s="24"/>
      <c r="L232" s="24"/>
      <c r="M232" s="24"/>
      <c r="N232" s="24"/>
    </row>
    <row r="233" spans="1:14" ht="13.2" x14ac:dyDescent="0.25">
      <c r="A233" s="25"/>
      <c r="B233" s="24"/>
      <c r="C233" s="24"/>
      <c r="D233" s="24"/>
      <c r="E233" s="24"/>
      <c r="F233" s="24"/>
      <c r="G233" s="24"/>
      <c r="H233" s="24"/>
      <c r="I233" s="24"/>
      <c r="J233" s="24"/>
      <c r="K233" s="24"/>
      <c r="L233" s="24"/>
      <c r="M233" s="24"/>
      <c r="N233" s="24"/>
    </row>
    <row r="234" spans="1:14" ht="13.2" x14ac:dyDescent="0.25">
      <c r="A234" s="25"/>
      <c r="B234" s="24"/>
      <c r="C234" s="24"/>
      <c r="D234" s="24"/>
      <c r="E234" s="24"/>
      <c r="F234" s="24"/>
      <c r="G234" s="24"/>
      <c r="H234" s="24"/>
      <c r="I234" s="24"/>
      <c r="J234" s="24"/>
      <c r="K234" s="24"/>
      <c r="L234" s="24"/>
      <c r="M234" s="24"/>
      <c r="N234" s="24"/>
    </row>
    <row r="235" spans="1:14" ht="13.2" x14ac:dyDescent="0.25">
      <c r="A235" s="25"/>
      <c r="B235" s="24"/>
      <c r="C235" s="24"/>
      <c r="D235" s="24"/>
      <c r="E235" s="24"/>
      <c r="F235" s="24"/>
      <c r="G235" s="24"/>
      <c r="H235" s="24"/>
      <c r="I235" s="24"/>
      <c r="J235" s="24"/>
      <c r="K235" s="24"/>
      <c r="L235" s="24"/>
      <c r="M235" s="24"/>
      <c r="N235" s="24"/>
    </row>
    <row r="236" spans="1:14" ht="13.2" x14ac:dyDescent="0.25">
      <c r="A236" s="25"/>
      <c r="B236" s="24"/>
      <c r="C236" s="24"/>
      <c r="D236" s="24"/>
      <c r="E236" s="24"/>
      <c r="F236" s="24"/>
      <c r="G236" s="24"/>
      <c r="H236" s="24"/>
      <c r="I236" s="24"/>
      <c r="J236" s="24"/>
      <c r="K236" s="24"/>
      <c r="L236" s="24"/>
      <c r="M236" s="24"/>
      <c r="N236" s="24"/>
    </row>
    <row r="237" spans="1:14" ht="13.2" x14ac:dyDescent="0.25">
      <c r="A237" s="25"/>
      <c r="B237" s="24"/>
      <c r="C237" s="24"/>
      <c r="D237" s="24"/>
      <c r="E237" s="24"/>
      <c r="F237" s="24"/>
      <c r="G237" s="24"/>
      <c r="H237" s="24"/>
      <c r="I237" s="24"/>
      <c r="J237" s="24"/>
      <c r="K237" s="24"/>
      <c r="L237" s="24"/>
      <c r="M237" s="24"/>
      <c r="N237" s="24"/>
    </row>
    <row r="238" spans="1:14" ht="13.2" x14ac:dyDescent="0.25">
      <c r="A238" s="25"/>
      <c r="B238" s="24"/>
      <c r="C238" s="24"/>
      <c r="D238" s="24"/>
      <c r="E238" s="24"/>
      <c r="F238" s="24"/>
      <c r="G238" s="24"/>
      <c r="H238" s="24"/>
      <c r="I238" s="24"/>
      <c r="J238" s="24"/>
      <c r="K238" s="24"/>
      <c r="L238" s="24"/>
      <c r="M238" s="24"/>
      <c r="N238" s="24"/>
    </row>
    <row r="239" spans="1:14" ht="13.2" x14ac:dyDescent="0.25">
      <c r="A239" s="25"/>
      <c r="B239" s="24"/>
      <c r="C239" s="24"/>
      <c r="D239" s="24"/>
      <c r="E239" s="24"/>
      <c r="F239" s="24"/>
      <c r="G239" s="24"/>
      <c r="H239" s="24"/>
      <c r="I239" s="24"/>
      <c r="J239" s="24"/>
      <c r="K239" s="24"/>
      <c r="L239" s="24"/>
      <c r="M239" s="24"/>
      <c r="N239" s="24"/>
    </row>
    <row r="240" spans="1:14" ht="13.2" x14ac:dyDescent="0.25">
      <c r="A240" s="25"/>
      <c r="B240" s="24"/>
      <c r="C240" s="24"/>
      <c r="D240" s="24"/>
      <c r="E240" s="24"/>
      <c r="F240" s="24"/>
      <c r="G240" s="24"/>
      <c r="H240" s="24"/>
      <c r="I240" s="24"/>
      <c r="J240" s="24"/>
      <c r="K240" s="24"/>
      <c r="L240" s="24"/>
      <c r="M240" s="24"/>
      <c r="N240" s="24"/>
    </row>
    <row r="241" spans="1:14" ht="13.2" x14ac:dyDescent="0.25">
      <c r="A241" s="25"/>
      <c r="B241" s="24"/>
      <c r="C241" s="24"/>
      <c r="D241" s="24"/>
      <c r="E241" s="24"/>
      <c r="F241" s="24"/>
      <c r="G241" s="24"/>
      <c r="H241" s="24"/>
      <c r="I241" s="24"/>
      <c r="J241" s="24"/>
      <c r="K241" s="24"/>
      <c r="L241" s="24"/>
      <c r="M241" s="24"/>
      <c r="N241" s="24"/>
    </row>
    <row r="242" spans="1:14" ht="13.2" x14ac:dyDescent="0.25">
      <c r="A242" s="25"/>
      <c r="B242" s="24"/>
      <c r="C242" s="24"/>
      <c r="D242" s="24"/>
      <c r="E242" s="24"/>
      <c r="F242" s="24"/>
      <c r="G242" s="24"/>
      <c r="H242" s="24"/>
      <c r="I242" s="24"/>
      <c r="J242" s="24"/>
      <c r="K242" s="24"/>
      <c r="L242" s="24"/>
      <c r="M242" s="24"/>
      <c r="N242" s="24"/>
    </row>
    <row r="243" spans="1:14" ht="13.2" x14ac:dyDescent="0.25">
      <c r="A243" s="25"/>
      <c r="B243" s="24"/>
      <c r="C243" s="24"/>
      <c r="D243" s="24"/>
      <c r="E243" s="24"/>
      <c r="F243" s="24"/>
      <c r="G243" s="24"/>
      <c r="H243" s="24"/>
      <c r="I243" s="24"/>
      <c r="J243" s="24"/>
      <c r="K243" s="24"/>
      <c r="L243" s="24"/>
      <c r="M243" s="24"/>
      <c r="N243" s="24"/>
    </row>
    <row r="244" spans="1:14" ht="13.2" x14ac:dyDescent="0.25">
      <c r="A244" s="25"/>
      <c r="B244" s="24"/>
      <c r="C244" s="24"/>
      <c r="D244" s="24"/>
      <c r="E244" s="24"/>
      <c r="F244" s="24"/>
      <c r="G244" s="24"/>
      <c r="H244" s="24"/>
      <c r="I244" s="24"/>
      <c r="J244" s="24"/>
      <c r="K244" s="24"/>
      <c r="L244" s="24"/>
      <c r="M244" s="24"/>
      <c r="N244" s="24"/>
    </row>
    <row r="245" spans="1:14" ht="13.2" x14ac:dyDescent="0.25">
      <c r="A245" s="25"/>
      <c r="B245" s="24"/>
      <c r="C245" s="24"/>
      <c r="D245" s="24"/>
      <c r="E245" s="24"/>
      <c r="F245" s="24"/>
      <c r="G245" s="24"/>
      <c r="H245" s="24"/>
      <c r="I245" s="24"/>
      <c r="J245" s="24"/>
      <c r="K245" s="24"/>
      <c r="L245" s="24"/>
      <c r="M245" s="24"/>
      <c r="N245" s="24"/>
    </row>
    <row r="246" spans="1:14" ht="13.2" x14ac:dyDescent="0.25">
      <c r="A246" s="25"/>
      <c r="B246" s="24"/>
      <c r="C246" s="24"/>
      <c r="D246" s="24"/>
      <c r="E246" s="24"/>
      <c r="F246" s="24"/>
      <c r="G246" s="24"/>
      <c r="H246" s="24"/>
      <c r="I246" s="24"/>
      <c r="J246" s="24"/>
      <c r="K246" s="24"/>
      <c r="L246" s="24"/>
      <c r="M246" s="24"/>
      <c r="N246" s="24"/>
    </row>
    <row r="247" spans="1:14" ht="13.2" x14ac:dyDescent="0.25">
      <c r="A247" s="25"/>
      <c r="B247" s="24"/>
      <c r="C247" s="24"/>
      <c r="D247" s="24"/>
      <c r="E247" s="24"/>
      <c r="F247" s="24"/>
      <c r="G247" s="24"/>
      <c r="H247" s="24"/>
      <c r="I247" s="24"/>
      <c r="J247" s="24"/>
      <c r="K247" s="24"/>
      <c r="L247" s="24"/>
      <c r="M247" s="24"/>
      <c r="N247" s="24"/>
    </row>
    <row r="248" spans="1:14" ht="13.2" x14ac:dyDescent="0.25">
      <c r="A248" s="25"/>
      <c r="B248" s="24"/>
      <c r="C248" s="24"/>
      <c r="D248" s="24"/>
      <c r="E248" s="24"/>
      <c r="F248" s="24"/>
      <c r="G248" s="24"/>
      <c r="H248" s="24"/>
      <c r="I248" s="24"/>
      <c r="J248" s="24"/>
      <c r="K248" s="24"/>
      <c r="L248" s="24"/>
      <c r="M248" s="24"/>
      <c r="N248" s="24"/>
    </row>
    <row r="249" spans="1:14" ht="13.2" x14ac:dyDescent="0.25">
      <c r="A249" s="25"/>
      <c r="B249" s="24"/>
      <c r="C249" s="24"/>
      <c r="D249" s="24"/>
      <c r="E249" s="24"/>
      <c r="F249" s="24"/>
      <c r="G249" s="24"/>
      <c r="H249" s="24"/>
      <c r="I249" s="24"/>
      <c r="J249" s="24"/>
      <c r="K249" s="24"/>
      <c r="L249" s="24"/>
      <c r="M249" s="24"/>
      <c r="N249" s="24"/>
    </row>
    <row r="250" spans="1:14" ht="13.2" x14ac:dyDescent="0.25">
      <c r="A250" s="25"/>
      <c r="B250" s="24"/>
      <c r="C250" s="24"/>
      <c r="D250" s="24"/>
      <c r="E250" s="24"/>
      <c r="F250" s="24"/>
      <c r="G250" s="24"/>
      <c r="H250" s="24"/>
      <c r="I250" s="24"/>
      <c r="J250" s="24"/>
      <c r="K250" s="24"/>
      <c r="L250" s="24"/>
      <c r="M250" s="24"/>
      <c r="N250" s="24"/>
    </row>
    <row r="251" spans="1:14" ht="13.2" x14ac:dyDescent="0.25">
      <c r="A251" s="25"/>
      <c r="B251" s="24"/>
      <c r="C251" s="24"/>
      <c r="D251" s="24"/>
      <c r="E251" s="24"/>
      <c r="F251" s="24"/>
      <c r="G251" s="24"/>
      <c r="H251" s="24"/>
      <c r="I251" s="24"/>
      <c r="J251" s="24"/>
      <c r="K251" s="24"/>
      <c r="L251" s="24"/>
      <c r="M251" s="24"/>
      <c r="N251" s="24"/>
    </row>
    <row r="252" spans="1:14" ht="13.2" x14ac:dyDescent="0.25">
      <c r="A252" s="25"/>
      <c r="B252" s="24"/>
      <c r="C252" s="24"/>
      <c r="D252" s="24"/>
      <c r="E252" s="24"/>
      <c r="F252" s="24"/>
      <c r="G252" s="24"/>
      <c r="H252" s="24"/>
      <c r="I252" s="24"/>
      <c r="J252" s="24"/>
      <c r="K252" s="24"/>
      <c r="L252" s="24"/>
      <c r="M252" s="24"/>
      <c r="N252" s="24"/>
    </row>
    <row r="253" spans="1:14" ht="13.2" x14ac:dyDescent="0.25">
      <c r="A253" s="25"/>
      <c r="B253" s="24"/>
      <c r="C253" s="24"/>
      <c r="D253" s="24"/>
      <c r="E253" s="24"/>
      <c r="F253" s="24"/>
      <c r="G253" s="24"/>
      <c r="H253" s="24"/>
      <c r="I253" s="24"/>
      <c r="J253" s="24"/>
      <c r="K253" s="24"/>
      <c r="L253" s="24"/>
      <c r="M253" s="24"/>
      <c r="N253" s="24"/>
    </row>
    <row r="254" spans="1:14" ht="13.2" x14ac:dyDescent="0.25">
      <c r="A254" s="25"/>
      <c r="B254" s="24"/>
      <c r="C254" s="24"/>
      <c r="D254" s="24"/>
      <c r="E254" s="24"/>
      <c r="F254" s="24"/>
      <c r="G254" s="24"/>
      <c r="H254" s="24"/>
      <c r="I254" s="24"/>
      <c r="J254" s="24"/>
      <c r="K254" s="24"/>
      <c r="L254" s="24"/>
      <c r="M254" s="24"/>
      <c r="N254" s="24"/>
    </row>
    <row r="255" spans="1:14" ht="13.2" x14ac:dyDescent="0.25">
      <c r="A255" s="25"/>
      <c r="B255" s="24"/>
      <c r="C255" s="24"/>
      <c r="D255" s="24"/>
      <c r="E255" s="24"/>
      <c r="F255" s="24"/>
      <c r="G255" s="24"/>
      <c r="H255" s="24"/>
      <c r="I255" s="24"/>
      <c r="J255" s="24"/>
      <c r="K255" s="24"/>
      <c r="L255" s="24"/>
      <c r="M255" s="24"/>
      <c r="N255" s="24"/>
    </row>
    <row r="256" spans="1:14" ht="13.2" x14ac:dyDescent="0.25">
      <c r="A256" s="25"/>
      <c r="B256" s="24"/>
      <c r="C256" s="24"/>
      <c r="D256" s="24"/>
      <c r="E256" s="24"/>
      <c r="F256" s="24"/>
      <c r="G256" s="24"/>
      <c r="H256" s="24"/>
      <c r="I256" s="24"/>
      <c r="J256" s="24"/>
      <c r="K256" s="24"/>
      <c r="L256" s="24"/>
      <c r="M256" s="24"/>
      <c r="N256" s="24"/>
    </row>
    <row r="257" spans="1:14" ht="13.2" x14ac:dyDescent="0.25">
      <c r="A257" s="25"/>
      <c r="B257" s="24"/>
      <c r="C257" s="24"/>
      <c r="D257" s="24"/>
      <c r="E257" s="24"/>
      <c r="F257" s="24"/>
      <c r="G257" s="24"/>
      <c r="H257" s="24"/>
      <c r="I257" s="24"/>
      <c r="J257" s="24"/>
      <c r="K257" s="24"/>
      <c r="L257" s="24"/>
      <c r="M257" s="24"/>
      <c r="N257" s="24"/>
    </row>
    <row r="258" spans="1:14" ht="13.2" x14ac:dyDescent="0.25">
      <c r="A258" s="25"/>
      <c r="B258" s="24"/>
      <c r="C258" s="24"/>
      <c r="D258" s="24"/>
      <c r="E258" s="24"/>
      <c r="F258" s="24"/>
      <c r="G258" s="24"/>
      <c r="H258" s="24"/>
      <c r="I258" s="24"/>
      <c r="J258" s="24"/>
      <c r="K258" s="24"/>
      <c r="L258" s="24"/>
      <c r="M258" s="24"/>
      <c r="N258" s="24"/>
    </row>
    <row r="259" spans="1:14" ht="13.2" x14ac:dyDescent="0.25">
      <c r="A259" s="25"/>
      <c r="B259" s="24"/>
      <c r="C259" s="24"/>
      <c r="D259" s="24"/>
      <c r="E259" s="24"/>
      <c r="F259" s="24"/>
      <c r="G259" s="24"/>
      <c r="H259" s="24"/>
      <c r="I259" s="24"/>
      <c r="J259" s="24"/>
      <c r="K259" s="24"/>
      <c r="L259" s="24"/>
      <c r="M259" s="24"/>
      <c r="N259" s="24"/>
    </row>
    <row r="260" spans="1:14" ht="13.2" x14ac:dyDescent="0.25">
      <c r="A260" s="25"/>
      <c r="B260" s="24"/>
      <c r="C260" s="24"/>
      <c r="D260" s="24"/>
      <c r="E260" s="24"/>
      <c r="F260" s="24"/>
      <c r="G260" s="24"/>
      <c r="H260" s="24"/>
      <c r="I260" s="24"/>
      <c r="J260" s="24"/>
      <c r="K260" s="24"/>
      <c r="L260" s="24"/>
      <c r="M260" s="24"/>
      <c r="N260" s="24"/>
    </row>
    <row r="261" spans="1:14" ht="13.2" x14ac:dyDescent="0.25">
      <c r="A261" s="25"/>
      <c r="B261" s="24"/>
      <c r="C261" s="24"/>
      <c r="D261" s="24"/>
      <c r="E261" s="24"/>
      <c r="F261" s="24"/>
      <c r="G261" s="24"/>
      <c r="H261" s="24"/>
      <c r="I261" s="24"/>
      <c r="J261" s="24"/>
      <c r="K261" s="24"/>
      <c r="L261" s="24"/>
      <c r="M261" s="24"/>
      <c r="N261" s="24"/>
    </row>
    <row r="262" spans="1:14" ht="13.2" x14ac:dyDescent="0.25">
      <c r="A262" s="25"/>
      <c r="B262" s="24"/>
      <c r="C262" s="24"/>
      <c r="D262" s="24"/>
      <c r="E262" s="24"/>
      <c r="F262" s="24"/>
      <c r="G262" s="24"/>
      <c r="H262" s="24"/>
      <c r="I262" s="24"/>
      <c r="J262" s="24"/>
      <c r="K262" s="24"/>
      <c r="L262" s="24"/>
      <c r="M262" s="24"/>
      <c r="N262" s="24"/>
    </row>
    <row r="263" spans="1:14" ht="13.2" x14ac:dyDescent="0.25">
      <c r="A263" s="25"/>
      <c r="B263" s="24"/>
      <c r="C263" s="24"/>
      <c r="D263" s="24"/>
      <c r="E263" s="24"/>
      <c r="F263" s="24"/>
      <c r="G263" s="24"/>
      <c r="H263" s="24"/>
      <c r="I263" s="24"/>
      <c r="J263" s="24"/>
      <c r="K263" s="24"/>
      <c r="L263" s="24"/>
      <c r="M263" s="24"/>
      <c r="N263" s="24"/>
    </row>
    <row r="264" spans="1:14" ht="13.2" x14ac:dyDescent="0.25">
      <c r="A264" s="25"/>
      <c r="B264" s="24"/>
      <c r="C264" s="24"/>
      <c r="D264" s="24"/>
      <c r="E264" s="24"/>
      <c r="F264" s="24"/>
      <c r="G264" s="24"/>
      <c r="H264" s="24"/>
      <c r="I264" s="24"/>
      <c r="J264" s="24"/>
      <c r="K264" s="24"/>
      <c r="L264" s="24"/>
      <c r="M264" s="24"/>
      <c r="N264" s="24"/>
    </row>
    <row r="265" spans="1:14" ht="13.2" x14ac:dyDescent="0.25">
      <c r="A265" s="25"/>
      <c r="B265" s="24"/>
      <c r="C265" s="24"/>
      <c r="D265" s="24"/>
      <c r="E265" s="24"/>
      <c r="F265" s="24"/>
      <c r="G265" s="24"/>
      <c r="H265" s="24"/>
      <c r="I265" s="24"/>
      <c r="J265" s="24"/>
      <c r="K265" s="24"/>
      <c r="L265" s="24"/>
      <c r="M265" s="24"/>
      <c r="N265" s="24"/>
    </row>
    <row r="266" spans="1:14" ht="13.2" x14ac:dyDescent="0.25">
      <c r="A266" s="25"/>
      <c r="B266" s="24"/>
      <c r="C266" s="24"/>
      <c r="D266" s="24"/>
      <c r="E266" s="24"/>
      <c r="F266" s="24"/>
      <c r="G266" s="24"/>
      <c r="H266" s="24"/>
      <c r="I266" s="24"/>
      <c r="J266" s="24"/>
      <c r="K266" s="24"/>
      <c r="L266" s="24"/>
      <c r="M266" s="24"/>
      <c r="N266" s="24"/>
    </row>
    <row r="267" spans="1:14" ht="13.2" x14ac:dyDescent="0.25">
      <c r="A267" s="25"/>
      <c r="B267" s="24"/>
      <c r="C267" s="24"/>
      <c r="D267" s="24"/>
      <c r="E267" s="24"/>
      <c r="F267" s="24"/>
      <c r="G267" s="24"/>
      <c r="H267" s="24"/>
      <c r="I267" s="24"/>
      <c r="J267" s="24"/>
      <c r="K267" s="24"/>
      <c r="L267" s="24"/>
      <c r="M267" s="24"/>
      <c r="N267" s="24"/>
    </row>
    <row r="268" spans="1:14" ht="13.2" x14ac:dyDescent="0.25">
      <c r="A268" s="25"/>
      <c r="B268" s="24"/>
      <c r="C268" s="24"/>
      <c r="D268" s="24"/>
      <c r="E268" s="24"/>
      <c r="F268" s="24"/>
      <c r="G268" s="24"/>
      <c r="H268" s="24"/>
      <c r="I268" s="24"/>
      <c r="J268" s="24"/>
      <c r="K268" s="24"/>
      <c r="L268" s="24"/>
      <c r="M268" s="24"/>
      <c r="N268" s="24"/>
    </row>
    <row r="269" spans="1:14" ht="13.2" x14ac:dyDescent="0.25">
      <c r="A269" s="25"/>
      <c r="B269" s="24"/>
      <c r="C269" s="24"/>
      <c r="D269" s="24"/>
      <c r="E269" s="24"/>
      <c r="F269" s="24"/>
      <c r="G269" s="24"/>
      <c r="H269" s="24"/>
      <c r="I269" s="24"/>
      <c r="J269" s="24"/>
      <c r="K269" s="24"/>
      <c r="L269" s="24"/>
      <c r="M269" s="24"/>
      <c r="N269" s="24"/>
    </row>
    <row r="270" spans="1:14" ht="13.2" x14ac:dyDescent="0.25">
      <c r="A270" s="25"/>
      <c r="B270" s="24"/>
      <c r="C270" s="24"/>
      <c r="D270" s="24"/>
      <c r="E270" s="24"/>
      <c r="F270" s="24"/>
      <c r="G270" s="24"/>
      <c r="H270" s="24"/>
      <c r="I270" s="24"/>
      <c r="J270" s="24"/>
      <c r="K270" s="24"/>
      <c r="L270" s="24"/>
      <c r="M270" s="24"/>
      <c r="N270" s="24"/>
    </row>
    <row r="271" spans="1:14" ht="13.2" x14ac:dyDescent="0.25">
      <c r="A271" s="25"/>
      <c r="B271" s="24"/>
      <c r="C271" s="24"/>
      <c r="D271" s="24"/>
      <c r="E271" s="24"/>
      <c r="F271" s="24"/>
      <c r="G271" s="24"/>
      <c r="H271" s="24"/>
      <c r="I271" s="24"/>
      <c r="J271" s="24"/>
      <c r="K271" s="24"/>
      <c r="L271" s="24"/>
      <c r="M271" s="24"/>
      <c r="N271" s="24"/>
    </row>
    <row r="272" spans="1:14" ht="13.2" x14ac:dyDescent="0.25">
      <c r="A272" s="25"/>
      <c r="B272" s="24"/>
      <c r="C272" s="24"/>
      <c r="D272" s="24"/>
      <c r="E272" s="24"/>
      <c r="F272" s="24"/>
      <c r="G272" s="24"/>
      <c r="H272" s="24"/>
      <c r="I272" s="24"/>
      <c r="J272" s="24"/>
      <c r="K272" s="24"/>
      <c r="L272" s="24"/>
      <c r="M272" s="24"/>
      <c r="N272" s="24"/>
    </row>
    <row r="273" spans="1:14" ht="13.2" x14ac:dyDescent="0.25">
      <c r="A273" s="25"/>
      <c r="B273" s="24"/>
      <c r="C273" s="24"/>
      <c r="D273" s="24"/>
      <c r="E273" s="24"/>
      <c r="F273" s="24"/>
      <c r="G273" s="24"/>
      <c r="H273" s="24"/>
      <c r="I273" s="24"/>
      <c r="J273" s="24"/>
      <c r="K273" s="24"/>
      <c r="L273" s="24"/>
      <c r="M273" s="24"/>
      <c r="N273" s="24"/>
    </row>
    <row r="274" spans="1:14" ht="13.2" x14ac:dyDescent="0.25">
      <c r="A274" s="25"/>
      <c r="B274" s="24"/>
      <c r="C274" s="24"/>
      <c r="D274" s="24"/>
      <c r="E274" s="24"/>
      <c r="F274" s="24"/>
      <c r="G274" s="24"/>
      <c r="H274" s="24"/>
      <c r="I274" s="24"/>
      <c r="J274" s="24"/>
      <c r="K274" s="24"/>
      <c r="L274" s="24"/>
      <c r="M274" s="24"/>
      <c r="N274" s="24"/>
    </row>
    <row r="275" spans="1:14" ht="13.2" x14ac:dyDescent="0.25">
      <c r="A275" s="25"/>
      <c r="B275" s="24"/>
      <c r="C275" s="24"/>
      <c r="D275" s="24"/>
      <c r="E275" s="24"/>
      <c r="F275" s="24"/>
      <c r="G275" s="24"/>
      <c r="H275" s="24"/>
      <c r="I275" s="24"/>
      <c r="J275" s="24"/>
      <c r="K275" s="24"/>
      <c r="L275" s="24"/>
      <c r="M275" s="24"/>
      <c r="N275" s="24"/>
    </row>
    <row r="276" spans="1:14" ht="13.2" x14ac:dyDescent="0.25">
      <c r="A276" s="25"/>
      <c r="B276" s="24"/>
      <c r="C276" s="24"/>
      <c r="D276" s="24"/>
      <c r="E276" s="24"/>
      <c r="F276" s="24"/>
      <c r="G276" s="24"/>
      <c r="H276" s="24"/>
      <c r="I276" s="24"/>
      <c r="J276" s="24"/>
      <c r="K276" s="24"/>
      <c r="L276" s="24"/>
      <c r="M276" s="24"/>
      <c r="N276" s="24"/>
    </row>
    <row r="277" spans="1:14" ht="13.2" x14ac:dyDescent="0.25">
      <c r="A277" s="25"/>
      <c r="B277" s="24"/>
      <c r="C277" s="24"/>
      <c r="D277" s="24"/>
      <c r="E277" s="24"/>
      <c r="F277" s="24"/>
      <c r="G277" s="24"/>
      <c r="H277" s="24"/>
      <c r="I277" s="24"/>
      <c r="J277" s="24"/>
      <c r="K277" s="24"/>
      <c r="L277" s="24"/>
      <c r="M277" s="24"/>
      <c r="N277" s="24"/>
    </row>
    <row r="278" spans="1:14" ht="13.2" x14ac:dyDescent="0.25">
      <c r="A278" s="25"/>
      <c r="B278" s="24"/>
      <c r="C278" s="24"/>
      <c r="D278" s="24"/>
      <c r="E278" s="24"/>
      <c r="F278" s="24"/>
      <c r="G278" s="24"/>
      <c r="H278" s="24"/>
      <c r="I278" s="24"/>
      <c r="J278" s="24"/>
      <c r="K278" s="24"/>
      <c r="L278" s="24"/>
      <c r="M278" s="24"/>
      <c r="N278" s="24"/>
    </row>
    <row r="279" spans="1:14" ht="13.2" x14ac:dyDescent="0.25">
      <c r="A279" s="25"/>
      <c r="B279" s="24"/>
      <c r="C279" s="24"/>
      <c r="D279" s="24"/>
      <c r="E279" s="24"/>
      <c r="F279" s="24"/>
      <c r="G279" s="24"/>
      <c r="H279" s="24"/>
      <c r="I279" s="24"/>
      <c r="J279" s="24"/>
      <c r="K279" s="24"/>
      <c r="L279" s="24"/>
      <c r="M279" s="24"/>
      <c r="N279" s="24"/>
    </row>
    <row r="280" spans="1:14" ht="13.2" x14ac:dyDescent="0.25">
      <c r="A280" s="25"/>
      <c r="B280" s="24"/>
      <c r="C280" s="24"/>
      <c r="D280" s="24"/>
      <c r="E280" s="24"/>
      <c r="F280" s="24"/>
      <c r="G280" s="24"/>
      <c r="H280" s="24"/>
      <c r="I280" s="24"/>
      <c r="J280" s="24"/>
      <c r="K280" s="24"/>
      <c r="L280" s="24"/>
      <c r="M280" s="24"/>
      <c r="N280" s="24"/>
    </row>
    <row r="281" spans="1:14" ht="13.2" x14ac:dyDescent="0.25">
      <c r="A281" s="25"/>
      <c r="B281" s="24"/>
      <c r="C281" s="24"/>
      <c r="D281" s="24"/>
      <c r="E281" s="24"/>
      <c r="F281" s="24"/>
      <c r="G281" s="24"/>
      <c r="H281" s="24"/>
      <c r="I281" s="24"/>
      <c r="J281" s="24"/>
      <c r="K281" s="24"/>
      <c r="L281" s="24"/>
      <c r="M281" s="24"/>
      <c r="N281" s="24"/>
    </row>
    <row r="282" spans="1:14" ht="13.2" x14ac:dyDescent="0.25">
      <c r="A282" s="25"/>
      <c r="B282" s="24"/>
      <c r="C282" s="24"/>
      <c r="D282" s="24"/>
      <c r="E282" s="24"/>
      <c r="F282" s="24"/>
      <c r="G282" s="24"/>
      <c r="H282" s="24"/>
      <c r="I282" s="24"/>
      <c r="J282" s="24"/>
      <c r="K282" s="24"/>
      <c r="L282" s="24"/>
      <c r="M282" s="24"/>
      <c r="N282" s="24"/>
    </row>
    <row r="283" spans="1:14" ht="13.2" x14ac:dyDescent="0.25">
      <c r="A283" s="25"/>
      <c r="B283" s="24"/>
      <c r="C283" s="24"/>
      <c r="D283" s="24"/>
      <c r="E283" s="24"/>
      <c r="F283" s="24"/>
      <c r="G283" s="24"/>
      <c r="H283" s="24"/>
      <c r="I283" s="24"/>
      <c r="J283" s="24"/>
      <c r="K283" s="24"/>
      <c r="L283" s="24"/>
      <c r="M283" s="24"/>
      <c r="N283" s="24"/>
    </row>
    <row r="284" spans="1:14" ht="13.2" x14ac:dyDescent="0.25">
      <c r="A284" s="25"/>
      <c r="B284" s="24"/>
      <c r="C284" s="24"/>
      <c r="D284" s="24"/>
      <c r="E284" s="24"/>
      <c r="F284" s="24"/>
      <c r="G284" s="24"/>
      <c r="H284" s="24"/>
      <c r="I284" s="24"/>
      <c r="J284" s="24"/>
      <c r="K284" s="24"/>
      <c r="L284" s="24"/>
      <c r="M284" s="24"/>
      <c r="N284" s="24"/>
    </row>
    <row r="285" spans="1:14" ht="13.2" x14ac:dyDescent="0.25">
      <c r="A285" s="25"/>
      <c r="B285" s="24"/>
      <c r="C285" s="24"/>
      <c r="D285" s="24"/>
      <c r="E285" s="24"/>
      <c r="F285" s="24"/>
      <c r="G285" s="24"/>
      <c r="H285" s="24"/>
      <c r="I285" s="24"/>
      <c r="J285" s="24"/>
      <c r="K285" s="24"/>
      <c r="L285" s="24"/>
      <c r="M285" s="24"/>
      <c r="N285" s="24"/>
    </row>
    <row r="286" spans="1:14" ht="13.2" x14ac:dyDescent="0.25">
      <c r="A286" s="25"/>
      <c r="B286" s="24"/>
      <c r="C286" s="24"/>
      <c r="D286" s="24"/>
      <c r="E286" s="24"/>
      <c r="F286" s="24"/>
      <c r="G286" s="24"/>
      <c r="H286" s="24"/>
      <c r="I286" s="24"/>
      <c r="J286" s="24"/>
      <c r="K286" s="24"/>
      <c r="L286" s="24"/>
      <c r="M286" s="24"/>
      <c r="N286" s="24"/>
    </row>
    <row r="287" spans="1:14" ht="13.2" x14ac:dyDescent="0.25">
      <c r="A287" s="25"/>
      <c r="B287" s="24"/>
      <c r="C287" s="24"/>
      <c r="D287" s="24"/>
      <c r="E287" s="24"/>
      <c r="F287" s="24"/>
      <c r="G287" s="24"/>
      <c r="H287" s="24"/>
      <c r="I287" s="24"/>
      <c r="J287" s="24"/>
      <c r="K287" s="24"/>
      <c r="L287" s="24"/>
      <c r="M287" s="24"/>
      <c r="N287" s="24"/>
    </row>
    <row r="288" spans="1:14" ht="13.2" x14ac:dyDescent="0.25">
      <c r="A288" s="25"/>
      <c r="B288" s="24"/>
      <c r="C288" s="24"/>
      <c r="D288" s="24"/>
      <c r="E288" s="24"/>
      <c r="F288" s="24"/>
      <c r="G288" s="24"/>
      <c r="H288" s="24"/>
      <c r="I288" s="24"/>
      <c r="J288" s="24"/>
      <c r="K288" s="24"/>
      <c r="L288" s="24"/>
      <c r="M288" s="24"/>
      <c r="N288" s="24"/>
    </row>
    <row r="289" spans="1:14" ht="13.2" x14ac:dyDescent="0.25">
      <c r="A289" s="25"/>
      <c r="B289" s="24"/>
      <c r="C289" s="24"/>
      <c r="D289" s="24"/>
      <c r="E289" s="24"/>
      <c r="F289" s="24"/>
      <c r="G289" s="24"/>
      <c r="H289" s="24"/>
      <c r="I289" s="24"/>
      <c r="J289" s="24"/>
      <c r="K289" s="24"/>
      <c r="L289" s="24"/>
      <c r="M289" s="24"/>
      <c r="N289" s="24"/>
    </row>
    <row r="290" spans="1:14" ht="13.2" x14ac:dyDescent="0.25">
      <c r="A290" s="25"/>
      <c r="B290" s="24"/>
      <c r="C290" s="24"/>
      <c r="D290" s="24"/>
      <c r="E290" s="24"/>
      <c r="F290" s="24"/>
      <c r="G290" s="24"/>
      <c r="H290" s="24"/>
      <c r="I290" s="24"/>
      <c r="J290" s="24"/>
      <c r="K290" s="24"/>
      <c r="L290" s="24"/>
      <c r="M290" s="24"/>
      <c r="N290" s="24"/>
    </row>
    <row r="291" spans="1:14" ht="13.2" x14ac:dyDescent="0.25">
      <c r="A291" s="25"/>
      <c r="B291" s="24"/>
      <c r="C291" s="24"/>
      <c r="D291" s="24"/>
      <c r="E291" s="24"/>
      <c r="F291" s="24"/>
      <c r="G291" s="24"/>
      <c r="H291" s="24"/>
      <c r="I291" s="24"/>
      <c r="J291" s="24"/>
      <c r="K291" s="24"/>
      <c r="L291" s="24"/>
      <c r="M291" s="24"/>
      <c r="N291" s="24"/>
    </row>
    <row r="292" spans="1:14" ht="13.2" x14ac:dyDescent="0.25">
      <c r="A292" s="25"/>
      <c r="B292" s="24"/>
      <c r="C292" s="24"/>
      <c r="D292" s="24"/>
      <c r="E292" s="24"/>
      <c r="F292" s="24"/>
      <c r="G292" s="24"/>
      <c r="H292" s="24"/>
      <c r="I292" s="24"/>
      <c r="J292" s="24"/>
      <c r="K292" s="24"/>
      <c r="L292" s="24"/>
      <c r="M292" s="24"/>
      <c r="N292" s="24"/>
    </row>
    <row r="293" spans="1:14" ht="13.2" x14ac:dyDescent="0.25">
      <c r="A293" s="25"/>
      <c r="B293" s="24"/>
      <c r="C293" s="24"/>
      <c r="D293" s="24"/>
      <c r="E293" s="24"/>
      <c r="F293" s="24"/>
      <c r="G293" s="24"/>
      <c r="H293" s="24"/>
      <c r="I293" s="24"/>
      <c r="J293" s="24"/>
      <c r="K293" s="24"/>
      <c r="L293" s="24"/>
      <c r="M293" s="24"/>
      <c r="N293" s="24"/>
    </row>
    <row r="294" spans="1:14" ht="13.2" x14ac:dyDescent="0.25">
      <c r="A294" s="25"/>
      <c r="B294" s="24"/>
      <c r="C294" s="24"/>
      <c r="D294" s="24"/>
      <c r="E294" s="24"/>
      <c r="F294" s="24"/>
      <c r="G294" s="24"/>
      <c r="H294" s="24"/>
      <c r="I294" s="24"/>
      <c r="J294" s="24"/>
      <c r="K294" s="24"/>
      <c r="L294" s="24"/>
      <c r="M294" s="24"/>
      <c r="N294" s="24"/>
    </row>
    <row r="295" spans="1:14" ht="13.2" x14ac:dyDescent="0.25">
      <c r="A295" s="25"/>
      <c r="B295" s="24"/>
      <c r="C295" s="24"/>
      <c r="D295" s="24"/>
      <c r="E295" s="24"/>
      <c r="F295" s="24"/>
      <c r="G295" s="24"/>
      <c r="H295" s="24"/>
      <c r="I295" s="24"/>
      <c r="J295" s="24"/>
      <c r="K295" s="24"/>
      <c r="L295" s="24"/>
      <c r="M295" s="24"/>
      <c r="N295" s="24"/>
    </row>
    <row r="296" spans="1:14" ht="13.2" x14ac:dyDescent="0.25">
      <c r="A296" s="25"/>
      <c r="B296" s="24"/>
      <c r="C296" s="24"/>
      <c r="D296" s="24"/>
      <c r="E296" s="24"/>
      <c r="F296" s="24"/>
      <c r="G296" s="24"/>
      <c r="H296" s="24"/>
      <c r="I296" s="24"/>
      <c r="J296" s="24"/>
      <c r="K296" s="24"/>
      <c r="L296" s="24"/>
      <c r="M296" s="24"/>
      <c r="N296" s="24"/>
    </row>
    <row r="297" spans="1:14" ht="13.2" x14ac:dyDescent="0.25">
      <c r="A297" s="25"/>
      <c r="B297" s="24"/>
      <c r="C297" s="24"/>
      <c r="D297" s="24"/>
      <c r="E297" s="24"/>
      <c r="F297" s="24"/>
      <c r="G297" s="24"/>
      <c r="H297" s="24"/>
      <c r="I297" s="24"/>
      <c r="J297" s="24"/>
      <c r="K297" s="24"/>
      <c r="L297" s="24"/>
      <c r="M297" s="24"/>
      <c r="N297" s="24"/>
    </row>
    <row r="298" spans="1:14" ht="13.2" x14ac:dyDescent="0.25">
      <c r="A298" s="25"/>
      <c r="B298" s="24"/>
      <c r="C298" s="24"/>
      <c r="D298" s="24"/>
      <c r="E298" s="24"/>
      <c r="F298" s="24"/>
      <c r="G298" s="24"/>
      <c r="H298" s="24"/>
      <c r="I298" s="24"/>
      <c r="J298" s="24"/>
      <c r="K298" s="24"/>
      <c r="L298" s="24"/>
      <c r="M298" s="24"/>
      <c r="N298" s="24"/>
    </row>
    <row r="299" spans="1:14" ht="13.2" x14ac:dyDescent="0.25">
      <c r="A299" s="25"/>
      <c r="B299" s="24"/>
      <c r="C299" s="24"/>
      <c r="D299" s="24"/>
      <c r="E299" s="24"/>
      <c r="F299" s="24"/>
      <c r="G299" s="24"/>
      <c r="H299" s="24"/>
      <c r="I299" s="24"/>
      <c r="J299" s="24"/>
      <c r="K299" s="24"/>
      <c r="L299" s="24"/>
      <c r="M299" s="24"/>
      <c r="N299" s="24"/>
    </row>
    <row r="300" spans="1:14" ht="13.2" x14ac:dyDescent="0.25">
      <c r="A300" s="25"/>
      <c r="B300" s="24"/>
      <c r="C300" s="24"/>
      <c r="D300" s="24"/>
      <c r="E300" s="24"/>
      <c r="F300" s="24"/>
      <c r="G300" s="24"/>
      <c r="H300" s="24"/>
      <c r="I300" s="24"/>
      <c r="J300" s="24"/>
      <c r="K300" s="24"/>
      <c r="L300" s="24"/>
      <c r="M300" s="24"/>
      <c r="N300" s="24"/>
    </row>
    <row r="301" spans="1:14" ht="13.2" x14ac:dyDescent="0.25">
      <c r="A301" s="25"/>
      <c r="B301" s="24"/>
      <c r="C301" s="24"/>
      <c r="D301" s="24"/>
      <c r="E301" s="24"/>
      <c r="F301" s="24"/>
      <c r="G301" s="24"/>
      <c r="H301" s="24"/>
      <c r="I301" s="24"/>
      <c r="J301" s="24"/>
      <c r="K301" s="24"/>
      <c r="L301" s="24"/>
      <c r="M301" s="24"/>
      <c r="N301" s="24"/>
    </row>
    <row r="302" spans="1:14" ht="13.2" x14ac:dyDescent="0.25">
      <c r="A302" s="25"/>
      <c r="B302" s="24"/>
      <c r="C302" s="24"/>
      <c r="D302" s="24"/>
      <c r="E302" s="24"/>
      <c r="F302" s="24"/>
      <c r="G302" s="24"/>
      <c r="H302" s="24"/>
      <c r="I302" s="24"/>
      <c r="J302" s="24"/>
      <c r="K302" s="24"/>
      <c r="L302" s="24"/>
      <c r="M302" s="24"/>
      <c r="N302" s="24"/>
    </row>
    <row r="303" spans="1:14" ht="13.2" x14ac:dyDescent="0.25">
      <c r="A303" s="25"/>
      <c r="B303" s="24"/>
      <c r="C303" s="24"/>
      <c r="D303" s="24"/>
      <c r="E303" s="24"/>
      <c r="F303" s="24"/>
      <c r="G303" s="24"/>
      <c r="H303" s="24"/>
      <c r="I303" s="24"/>
      <c r="J303" s="24"/>
      <c r="K303" s="24"/>
      <c r="L303" s="24"/>
      <c r="M303" s="24"/>
      <c r="N303" s="24"/>
    </row>
    <row r="304" spans="1:14" ht="13.2" x14ac:dyDescent="0.25">
      <c r="A304" s="25"/>
      <c r="B304" s="24"/>
      <c r="C304" s="24"/>
      <c r="D304" s="24"/>
      <c r="E304" s="24"/>
      <c r="F304" s="24"/>
      <c r="G304" s="24"/>
      <c r="H304" s="24"/>
      <c r="I304" s="24"/>
      <c r="J304" s="24"/>
      <c r="K304" s="24"/>
      <c r="L304" s="24"/>
      <c r="M304" s="24"/>
      <c r="N304" s="24"/>
    </row>
    <row r="305" spans="1:14" ht="13.2" x14ac:dyDescent="0.25">
      <c r="A305" s="25"/>
      <c r="B305" s="24"/>
      <c r="C305" s="24"/>
      <c r="D305" s="24"/>
      <c r="E305" s="24"/>
      <c r="F305" s="24"/>
      <c r="G305" s="24"/>
      <c r="H305" s="24"/>
      <c r="I305" s="24"/>
      <c r="J305" s="24"/>
      <c r="K305" s="24"/>
      <c r="L305" s="24"/>
      <c r="M305" s="24"/>
      <c r="N305" s="24"/>
    </row>
    <row r="306" spans="1:14" ht="13.2" x14ac:dyDescent="0.25">
      <c r="A306" s="25"/>
      <c r="B306" s="24"/>
      <c r="C306" s="24"/>
      <c r="D306" s="24"/>
      <c r="E306" s="24"/>
      <c r="F306" s="24"/>
      <c r="G306" s="24"/>
      <c r="H306" s="24"/>
      <c r="I306" s="24"/>
      <c r="J306" s="24"/>
      <c r="K306" s="24"/>
      <c r="L306" s="24"/>
      <c r="M306" s="24"/>
      <c r="N306" s="24"/>
    </row>
    <row r="307" spans="1:14" ht="13.2" x14ac:dyDescent="0.25">
      <c r="A307" s="25"/>
      <c r="B307" s="24"/>
      <c r="C307" s="24"/>
      <c r="D307" s="24"/>
      <c r="E307" s="24"/>
      <c r="F307" s="24"/>
      <c r="G307" s="24"/>
      <c r="H307" s="24"/>
      <c r="I307" s="24"/>
      <c r="J307" s="24"/>
      <c r="K307" s="24"/>
      <c r="L307" s="24"/>
      <c r="M307" s="24"/>
      <c r="N307" s="24"/>
    </row>
    <row r="308" spans="1:14" ht="13.2" x14ac:dyDescent="0.25">
      <c r="A308" s="25"/>
      <c r="B308" s="24"/>
      <c r="C308" s="24"/>
      <c r="D308" s="24"/>
      <c r="E308" s="24"/>
      <c r="F308" s="24"/>
      <c r="G308" s="24"/>
      <c r="H308" s="24"/>
      <c r="I308" s="24"/>
      <c r="J308" s="24"/>
      <c r="K308" s="24"/>
      <c r="L308" s="24"/>
      <c r="M308" s="24"/>
      <c r="N308" s="24"/>
    </row>
    <row r="309" spans="1:14" ht="13.2" x14ac:dyDescent="0.25">
      <c r="A309" s="25"/>
      <c r="B309" s="24"/>
      <c r="C309" s="24"/>
      <c r="D309" s="24"/>
      <c r="E309" s="24"/>
      <c r="F309" s="24"/>
      <c r="G309" s="24"/>
      <c r="H309" s="24"/>
      <c r="I309" s="24"/>
      <c r="J309" s="24"/>
      <c r="K309" s="24"/>
      <c r="L309" s="24"/>
      <c r="M309" s="24"/>
      <c r="N309" s="24"/>
    </row>
    <row r="310" spans="1:14" ht="13.2" x14ac:dyDescent="0.25">
      <c r="A310" s="25"/>
      <c r="B310" s="24"/>
      <c r="C310" s="24"/>
      <c r="D310" s="24"/>
      <c r="E310" s="24"/>
      <c r="F310" s="24"/>
      <c r="G310" s="24"/>
      <c r="H310" s="24"/>
      <c r="I310" s="24"/>
      <c r="J310" s="24"/>
      <c r="K310" s="24"/>
      <c r="L310" s="24"/>
      <c r="M310" s="24"/>
      <c r="N310" s="24"/>
    </row>
    <row r="311" spans="1:14" ht="13.2" x14ac:dyDescent="0.25">
      <c r="A311" s="25"/>
      <c r="B311" s="24"/>
      <c r="C311" s="24"/>
      <c r="D311" s="24"/>
      <c r="E311" s="24"/>
      <c r="F311" s="24"/>
      <c r="G311" s="24"/>
      <c r="H311" s="24"/>
      <c r="I311" s="24"/>
      <c r="J311" s="24"/>
      <c r="K311" s="24"/>
      <c r="L311" s="24"/>
      <c r="M311" s="24"/>
      <c r="N311" s="24"/>
    </row>
    <row r="312" spans="1:14" ht="13.2" x14ac:dyDescent="0.25">
      <c r="A312" s="25"/>
      <c r="B312" s="24"/>
      <c r="C312" s="24"/>
      <c r="D312" s="24"/>
      <c r="E312" s="24"/>
      <c r="F312" s="24"/>
      <c r="G312" s="24"/>
      <c r="H312" s="24"/>
      <c r="I312" s="24"/>
      <c r="J312" s="24"/>
      <c r="K312" s="24"/>
      <c r="L312" s="24"/>
      <c r="M312" s="24"/>
      <c r="N312" s="24"/>
    </row>
    <row r="313" spans="1:14" ht="13.2" x14ac:dyDescent="0.25">
      <c r="A313" s="25"/>
      <c r="B313" s="24"/>
      <c r="C313" s="24"/>
      <c r="D313" s="24"/>
      <c r="E313" s="24"/>
      <c r="F313" s="24"/>
      <c r="G313" s="24"/>
      <c r="H313" s="24"/>
      <c r="I313" s="24"/>
      <c r="J313" s="24"/>
      <c r="K313" s="24"/>
      <c r="L313" s="24"/>
      <c r="M313" s="24"/>
      <c r="N313" s="24"/>
    </row>
    <row r="314" spans="1:14" ht="13.2" x14ac:dyDescent="0.25">
      <c r="A314" s="25"/>
      <c r="B314" s="24"/>
      <c r="C314" s="24"/>
      <c r="D314" s="24"/>
      <c r="E314" s="24"/>
      <c r="F314" s="24"/>
      <c r="G314" s="24"/>
      <c r="H314" s="24"/>
      <c r="I314" s="24"/>
      <c r="J314" s="24"/>
      <c r="K314" s="24"/>
      <c r="L314" s="24"/>
      <c r="M314" s="24"/>
      <c r="N314" s="24"/>
    </row>
    <row r="315" spans="1:14" ht="13.2" x14ac:dyDescent="0.25">
      <c r="A315" s="25"/>
      <c r="B315" s="24"/>
      <c r="C315" s="24"/>
      <c r="D315" s="24"/>
      <c r="E315" s="24"/>
      <c r="F315" s="24"/>
      <c r="G315" s="24"/>
      <c r="H315" s="24"/>
      <c r="I315" s="24"/>
      <c r="J315" s="24"/>
      <c r="K315" s="24"/>
      <c r="L315" s="24"/>
      <c r="M315" s="24"/>
      <c r="N315" s="24"/>
    </row>
    <row r="316" spans="1:14" ht="13.2" x14ac:dyDescent="0.25">
      <c r="A316" s="25"/>
      <c r="B316" s="24"/>
      <c r="C316" s="24"/>
      <c r="D316" s="24"/>
      <c r="E316" s="24"/>
      <c r="F316" s="24"/>
      <c r="G316" s="24"/>
      <c r="H316" s="24"/>
      <c r="I316" s="24"/>
      <c r="J316" s="24"/>
      <c r="K316" s="24"/>
      <c r="L316" s="24"/>
      <c r="M316" s="24"/>
      <c r="N316" s="24"/>
    </row>
    <row r="317" spans="1:14" ht="13.2" x14ac:dyDescent="0.25">
      <c r="A317" s="25"/>
      <c r="B317" s="24"/>
      <c r="C317" s="24"/>
      <c r="D317" s="24"/>
      <c r="E317" s="24"/>
      <c r="F317" s="24"/>
      <c r="G317" s="24"/>
      <c r="H317" s="24"/>
      <c r="I317" s="24"/>
      <c r="J317" s="24"/>
      <c r="K317" s="24"/>
      <c r="L317" s="24"/>
      <c r="M317" s="24"/>
      <c r="N317" s="24"/>
    </row>
    <row r="318" spans="1:14" ht="13.2" x14ac:dyDescent="0.25">
      <c r="A318" s="25"/>
      <c r="B318" s="24"/>
      <c r="C318" s="24"/>
      <c r="D318" s="24"/>
      <c r="E318" s="24"/>
      <c r="F318" s="24"/>
      <c r="G318" s="24"/>
      <c r="H318" s="24"/>
      <c r="I318" s="24"/>
      <c r="J318" s="24"/>
      <c r="K318" s="24"/>
      <c r="L318" s="24"/>
      <c r="M318" s="24"/>
      <c r="N318" s="24"/>
    </row>
    <row r="319" spans="1:14" ht="13.2" x14ac:dyDescent="0.25">
      <c r="A319" s="25"/>
      <c r="B319" s="24"/>
      <c r="C319" s="24"/>
      <c r="D319" s="24"/>
      <c r="E319" s="24"/>
      <c r="F319" s="24"/>
      <c r="G319" s="24"/>
      <c r="H319" s="24"/>
      <c r="I319" s="24"/>
      <c r="J319" s="24"/>
      <c r="K319" s="24"/>
      <c r="L319" s="24"/>
      <c r="M319" s="24"/>
      <c r="N319" s="24"/>
    </row>
    <row r="320" spans="1:14" ht="13.2" x14ac:dyDescent="0.25">
      <c r="A320" s="25"/>
      <c r="B320" s="24"/>
      <c r="C320" s="24"/>
      <c r="D320" s="24"/>
      <c r="E320" s="24"/>
      <c r="F320" s="24"/>
      <c r="G320" s="24"/>
      <c r="H320" s="24"/>
      <c r="I320" s="24"/>
      <c r="J320" s="24"/>
      <c r="K320" s="24"/>
      <c r="L320" s="24"/>
      <c r="M320" s="24"/>
      <c r="N320" s="24"/>
    </row>
    <row r="321" spans="1:14" ht="13.2" x14ac:dyDescent="0.25">
      <c r="A321" s="25"/>
      <c r="B321" s="24"/>
      <c r="C321" s="24"/>
      <c r="D321" s="24"/>
      <c r="E321" s="24"/>
      <c r="F321" s="24"/>
      <c r="G321" s="24"/>
      <c r="H321" s="24"/>
      <c r="I321" s="24"/>
      <c r="J321" s="24"/>
      <c r="K321" s="24"/>
      <c r="L321" s="24"/>
      <c r="M321" s="24"/>
      <c r="N321" s="24"/>
    </row>
    <row r="322" spans="1:14" ht="13.2" x14ac:dyDescent="0.25">
      <c r="A322" s="25"/>
      <c r="B322" s="24"/>
      <c r="C322" s="24"/>
      <c r="D322" s="24"/>
      <c r="E322" s="24"/>
      <c r="F322" s="24"/>
      <c r="G322" s="24"/>
      <c r="H322" s="24"/>
      <c r="I322" s="24"/>
      <c r="J322" s="24"/>
      <c r="K322" s="24"/>
      <c r="L322" s="24"/>
      <c r="M322" s="24"/>
      <c r="N322" s="24"/>
    </row>
    <row r="323" spans="1:14" ht="13.2" x14ac:dyDescent="0.25">
      <c r="A323" s="25"/>
      <c r="B323" s="24"/>
      <c r="C323" s="24"/>
      <c r="D323" s="24"/>
      <c r="E323" s="24"/>
      <c r="F323" s="24"/>
      <c r="G323" s="24"/>
      <c r="H323" s="24"/>
      <c r="I323" s="24"/>
      <c r="J323" s="24"/>
      <c r="K323" s="24"/>
      <c r="L323" s="24"/>
      <c r="M323" s="24"/>
      <c r="N323" s="24"/>
    </row>
    <row r="324" spans="1:14" ht="13.2" x14ac:dyDescent="0.25">
      <c r="A324" s="25"/>
      <c r="B324" s="24"/>
      <c r="C324" s="24"/>
      <c r="D324" s="24"/>
      <c r="E324" s="24"/>
      <c r="F324" s="24"/>
      <c r="G324" s="24"/>
      <c r="H324" s="24"/>
      <c r="I324" s="24"/>
      <c r="J324" s="24"/>
      <c r="K324" s="24"/>
      <c r="L324" s="24"/>
      <c r="M324" s="24"/>
      <c r="N324" s="24"/>
    </row>
    <row r="325" spans="1:14" ht="13.2" x14ac:dyDescent="0.25">
      <c r="A325" s="25"/>
      <c r="B325" s="24"/>
      <c r="C325" s="24"/>
      <c r="D325" s="24"/>
      <c r="E325" s="24"/>
      <c r="F325" s="24"/>
      <c r="G325" s="24"/>
      <c r="H325" s="24"/>
      <c r="I325" s="24"/>
      <c r="J325" s="24"/>
      <c r="K325" s="24"/>
      <c r="L325" s="24"/>
      <c r="M325" s="24"/>
      <c r="N325" s="24"/>
    </row>
    <row r="326" spans="1:14" ht="13.2" x14ac:dyDescent="0.25">
      <c r="A326" s="25"/>
      <c r="B326" s="24"/>
      <c r="C326" s="24"/>
      <c r="D326" s="24"/>
      <c r="E326" s="24"/>
      <c r="F326" s="24"/>
      <c r="G326" s="24"/>
      <c r="H326" s="24"/>
      <c r="I326" s="24"/>
      <c r="J326" s="24"/>
      <c r="K326" s="24"/>
      <c r="L326" s="24"/>
      <c r="M326" s="24"/>
      <c r="N326" s="24"/>
    </row>
    <row r="327" spans="1:14" ht="13.2" x14ac:dyDescent="0.25">
      <c r="A327" s="25"/>
      <c r="B327" s="24"/>
      <c r="C327" s="24"/>
      <c r="D327" s="24"/>
      <c r="E327" s="24"/>
      <c r="F327" s="24"/>
      <c r="G327" s="24"/>
      <c r="H327" s="24"/>
      <c r="I327" s="24"/>
      <c r="J327" s="24"/>
      <c r="K327" s="24"/>
      <c r="L327" s="24"/>
      <c r="M327" s="24"/>
      <c r="N327" s="24"/>
    </row>
    <row r="328" spans="1:14" ht="13.2" x14ac:dyDescent="0.25">
      <c r="A328" s="25"/>
      <c r="B328" s="24"/>
      <c r="C328" s="24"/>
      <c r="D328" s="24"/>
      <c r="E328" s="24"/>
      <c r="F328" s="24"/>
      <c r="G328" s="24"/>
      <c r="H328" s="24"/>
      <c r="I328" s="24"/>
      <c r="J328" s="24"/>
      <c r="K328" s="24"/>
      <c r="L328" s="24"/>
      <c r="M328" s="24"/>
      <c r="N328" s="24"/>
    </row>
    <row r="329" spans="1:14" ht="13.2" x14ac:dyDescent="0.25">
      <c r="A329" s="25"/>
      <c r="B329" s="24"/>
      <c r="C329" s="24"/>
      <c r="D329" s="24"/>
      <c r="E329" s="24"/>
      <c r="F329" s="24"/>
      <c r="G329" s="24"/>
      <c r="H329" s="24"/>
      <c r="I329" s="24"/>
      <c r="J329" s="24"/>
      <c r="K329" s="24"/>
      <c r="L329" s="24"/>
      <c r="M329" s="24"/>
      <c r="N329" s="24"/>
    </row>
    <row r="330" spans="1:14" ht="13.2" x14ac:dyDescent="0.25">
      <c r="A330" s="25"/>
      <c r="B330" s="24"/>
      <c r="C330" s="24"/>
      <c r="D330" s="24"/>
      <c r="E330" s="24"/>
      <c r="F330" s="24"/>
      <c r="G330" s="24"/>
      <c r="H330" s="24"/>
      <c r="I330" s="24"/>
      <c r="J330" s="24"/>
      <c r="K330" s="24"/>
      <c r="L330" s="24"/>
      <c r="M330" s="24"/>
      <c r="N330" s="24"/>
    </row>
    <row r="331" spans="1:14" ht="13.2" x14ac:dyDescent="0.25">
      <c r="A331" s="25"/>
      <c r="B331" s="24"/>
      <c r="C331" s="24"/>
      <c r="D331" s="24"/>
      <c r="E331" s="24"/>
      <c r="F331" s="24"/>
      <c r="G331" s="24"/>
      <c r="H331" s="24"/>
      <c r="I331" s="24"/>
      <c r="J331" s="24"/>
      <c r="K331" s="24"/>
      <c r="L331" s="24"/>
      <c r="M331" s="24"/>
      <c r="N331" s="24"/>
    </row>
    <row r="332" spans="1:14" ht="13.2" x14ac:dyDescent="0.25">
      <c r="A332" s="25"/>
      <c r="B332" s="24"/>
      <c r="C332" s="24"/>
      <c r="D332" s="24"/>
      <c r="E332" s="24"/>
      <c r="F332" s="24"/>
      <c r="G332" s="24"/>
      <c r="H332" s="24"/>
      <c r="I332" s="24"/>
      <c r="J332" s="24"/>
      <c r="K332" s="24"/>
      <c r="L332" s="24"/>
      <c r="M332" s="24"/>
      <c r="N332" s="24"/>
    </row>
    <row r="333" spans="1:14" ht="13.2" x14ac:dyDescent="0.25">
      <c r="A333" s="25"/>
      <c r="B333" s="24"/>
      <c r="C333" s="24"/>
      <c r="D333" s="24"/>
      <c r="E333" s="24"/>
      <c r="F333" s="24"/>
      <c r="G333" s="24"/>
      <c r="H333" s="24"/>
      <c r="I333" s="24"/>
      <c r="J333" s="24"/>
      <c r="K333" s="24"/>
      <c r="L333" s="24"/>
      <c r="M333" s="24"/>
      <c r="N333" s="24"/>
    </row>
    <row r="334" spans="1:14" ht="13.2" x14ac:dyDescent="0.25">
      <c r="A334" s="25"/>
      <c r="B334" s="24"/>
      <c r="C334" s="24"/>
      <c r="D334" s="24"/>
      <c r="E334" s="24"/>
      <c r="F334" s="24"/>
      <c r="G334" s="24"/>
      <c r="H334" s="24"/>
      <c r="I334" s="24"/>
      <c r="J334" s="24"/>
      <c r="K334" s="24"/>
      <c r="L334" s="24"/>
      <c r="M334" s="24"/>
      <c r="N334" s="24"/>
    </row>
    <row r="335" spans="1:14" ht="13.2" x14ac:dyDescent="0.25">
      <c r="A335" s="25"/>
      <c r="B335" s="24"/>
      <c r="C335" s="24"/>
      <c r="D335" s="24"/>
      <c r="E335" s="24"/>
      <c r="F335" s="24"/>
      <c r="G335" s="24"/>
      <c r="H335" s="24"/>
      <c r="I335" s="24"/>
      <c r="J335" s="24"/>
      <c r="K335" s="24"/>
      <c r="L335" s="24"/>
      <c r="M335" s="24"/>
      <c r="N335" s="24"/>
    </row>
    <row r="336" spans="1:14" ht="13.2" x14ac:dyDescent="0.25">
      <c r="A336" s="25"/>
      <c r="B336" s="24"/>
      <c r="C336" s="24"/>
      <c r="D336" s="24"/>
      <c r="E336" s="24"/>
      <c r="F336" s="24"/>
      <c r="G336" s="24"/>
      <c r="H336" s="24"/>
      <c r="I336" s="24"/>
      <c r="J336" s="24"/>
      <c r="K336" s="24"/>
      <c r="L336" s="24"/>
      <c r="M336" s="24"/>
      <c r="N336" s="24"/>
    </row>
    <row r="337" spans="1:14" ht="13.2" x14ac:dyDescent="0.25">
      <c r="A337" s="25"/>
      <c r="B337" s="24"/>
      <c r="C337" s="24"/>
      <c r="D337" s="24"/>
      <c r="E337" s="24"/>
      <c r="F337" s="24"/>
      <c r="G337" s="24"/>
      <c r="H337" s="24"/>
      <c r="I337" s="24"/>
      <c r="J337" s="24"/>
      <c r="K337" s="24"/>
      <c r="L337" s="24"/>
      <c r="M337" s="24"/>
      <c r="N337" s="24"/>
    </row>
    <row r="338" spans="1:14" ht="13.2" x14ac:dyDescent="0.25">
      <c r="A338" s="25"/>
      <c r="B338" s="24"/>
      <c r="C338" s="24"/>
      <c r="D338" s="24"/>
      <c r="E338" s="24"/>
      <c r="F338" s="24"/>
      <c r="G338" s="24"/>
      <c r="H338" s="24"/>
      <c r="I338" s="24"/>
      <c r="J338" s="24"/>
      <c r="K338" s="24"/>
      <c r="L338" s="24"/>
      <c r="M338" s="24"/>
      <c r="N338" s="24"/>
    </row>
    <row r="339" spans="1:14" ht="13.2" x14ac:dyDescent="0.25">
      <c r="A339" s="25"/>
      <c r="B339" s="24"/>
      <c r="C339" s="24"/>
      <c r="D339" s="24"/>
      <c r="E339" s="24"/>
      <c r="F339" s="24"/>
      <c r="G339" s="24"/>
      <c r="H339" s="24"/>
      <c r="I339" s="24"/>
      <c r="J339" s="24"/>
      <c r="K339" s="24"/>
      <c r="L339" s="24"/>
      <c r="M339" s="24"/>
      <c r="N339" s="24"/>
    </row>
    <row r="340" spans="1:14" ht="13.2" x14ac:dyDescent="0.25">
      <c r="A340" s="25"/>
      <c r="B340" s="24"/>
      <c r="C340" s="24"/>
      <c r="D340" s="24"/>
      <c r="E340" s="24"/>
      <c r="F340" s="24"/>
      <c r="G340" s="24"/>
      <c r="H340" s="24"/>
      <c r="I340" s="24"/>
      <c r="J340" s="24"/>
      <c r="K340" s="24"/>
      <c r="L340" s="24"/>
      <c r="M340" s="24"/>
      <c r="N340" s="24"/>
    </row>
    <row r="341" spans="1:14" ht="13.2" x14ac:dyDescent="0.25">
      <c r="A341" s="25"/>
      <c r="B341" s="24"/>
      <c r="C341" s="24"/>
      <c r="D341" s="24"/>
      <c r="E341" s="24"/>
      <c r="F341" s="24"/>
      <c r="G341" s="24"/>
      <c r="H341" s="24"/>
      <c r="I341" s="24"/>
      <c r="J341" s="24"/>
      <c r="K341" s="24"/>
      <c r="L341" s="24"/>
      <c r="M341" s="24"/>
      <c r="N341" s="24"/>
    </row>
    <row r="342" spans="1:14" ht="13.2" x14ac:dyDescent="0.25">
      <c r="A342" s="25"/>
      <c r="B342" s="24"/>
      <c r="C342" s="24"/>
      <c r="D342" s="24"/>
      <c r="E342" s="24"/>
      <c r="F342" s="24"/>
      <c r="G342" s="24"/>
      <c r="H342" s="24"/>
      <c r="I342" s="24"/>
      <c r="J342" s="24"/>
      <c r="K342" s="24"/>
      <c r="L342" s="24"/>
      <c r="M342" s="24"/>
      <c r="N342" s="24"/>
    </row>
    <row r="343" spans="1:14" ht="13.2" x14ac:dyDescent="0.25">
      <c r="A343" s="25"/>
      <c r="B343" s="24"/>
      <c r="C343" s="24"/>
      <c r="D343" s="24"/>
      <c r="E343" s="24"/>
      <c r="F343" s="24"/>
      <c r="G343" s="24"/>
      <c r="H343" s="24"/>
      <c r="I343" s="24"/>
      <c r="J343" s="24"/>
      <c r="K343" s="24"/>
      <c r="L343" s="24"/>
      <c r="M343" s="24"/>
      <c r="N343" s="24"/>
    </row>
    <row r="344" spans="1:14" ht="13.2" x14ac:dyDescent="0.25">
      <c r="A344" s="25"/>
      <c r="B344" s="24"/>
      <c r="C344" s="24"/>
      <c r="D344" s="24"/>
      <c r="E344" s="24"/>
      <c r="F344" s="24"/>
      <c r="G344" s="24"/>
      <c r="H344" s="24"/>
      <c r="I344" s="24"/>
      <c r="J344" s="24"/>
      <c r="K344" s="24"/>
      <c r="L344" s="24"/>
      <c r="M344" s="24"/>
      <c r="N344" s="24"/>
    </row>
    <row r="345" spans="1:14" ht="13.2" x14ac:dyDescent="0.25">
      <c r="A345" s="25"/>
      <c r="B345" s="24"/>
      <c r="C345" s="24"/>
      <c r="D345" s="24"/>
      <c r="E345" s="24"/>
      <c r="F345" s="24"/>
      <c r="G345" s="24"/>
      <c r="H345" s="24"/>
      <c r="I345" s="24"/>
      <c r="J345" s="24"/>
      <c r="K345" s="24"/>
      <c r="L345" s="24"/>
      <c r="M345" s="24"/>
      <c r="N345" s="24"/>
    </row>
    <row r="346" spans="1:14" ht="13.2" x14ac:dyDescent="0.25">
      <c r="A346" s="25"/>
      <c r="B346" s="24"/>
      <c r="C346" s="24"/>
      <c r="D346" s="24"/>
      <c r="E346" s="24"/>
      <c r="F346" s="24"/>
      <c r="G346" s="24"/>
      <c r="H346" s="24"/>
      <c r="I346" s="24"/>
      <c r="J346" s="24"/>
      <c r="K346" s="24"/>
      <c r="L346" s="24"/>
      <c r="M346" s="24"/>
      <c r="N346" s="24"/>
    </row>
    <row r="347" spans="1:14" ht="13.2" x14ac:dyDescent="0.25">
      <c r="A347" s="25"/>
      <c r="B347" s="24"/>
      <c r="C347" s="24"/>
      <c r="D347" s="24"/>
      <c r="E347" s="24"/>
      <c r="F347" s="24"/>
      <c r="G347" s="24"/>
      <c r="H347" s="24"/>
      <c r="I347" s="24"/>
      <c r="J347" s="24"/>
      <c r="K347" s="24"/>
      <c r="L347" s="24"/>
      <c r="M347" s="24"/>
      <c r="N347" s="24"/>
    </row>
    <row r="348" spans="1:14" ht="13.2" x14ac:dyDescent="0.25">
      <c r="A348" s="25"/>
      <c r="B348" s="24"/>
      <c r="C348" s="24"/>
      <c r="D348" s="24"/>
      <c r="E348" s="24"/>
      <c r="F348" s="24"/>
      <c r="G348" s="24"/>
      <c r="H348" s="24"/>
      <c r="I348" s="24"/>
      <c r="J348" s="24"/>
      <c r="K348" s="24"/>
      <c r="L348" s="24"/>
      <c r="M348" s="24"/>
      <c r="N348" s="24"/>
    </row>
    <row r="349" spans="1:14" ht="13.2" x14ac:dyDescent="0.25">
      <c r="A349" s="25"/>
      <c r="B349" s="24"/>
      <c r="C349" s="24"/>
      <c r="D349" s="24"/>
      <c r="E349" s="24"/>
      <c r="F349" s="24"/>
      <c r="G349" s="24"/>
      <c r="H349" s="24"/>
      <c r="I349" s="24"/>
      <c r="J349" s="24"/>
      <c r="K349" s="24"/>
      <c r="L349" s="24"/>
      <c r="M349" s="24"/>
      <c r="N349" s="24"/>
    </row>
    <row r="350" spans="1:14" ht="13.2" x14ac:dyDescent="0.25">
      <c r="A350" s="25"/>
      <c r="B350" s="24"/>
      <c r="C350" s="24"/>
      <c r="D350" s="24"/>
      <c r="E350" s="24"/>
      <c r="F350" s="24"/>
      <c r="G350" s="24"/>
      <c r="H350" s="24"/>
      <c r="I350" s="24"/>
      <c r="J350" s="24"/>
      <c r="K350" s="24"/>
      <c r="L350" s="24"/>
      <c r="M350" s="24"/>
      <c r="N350" s="24"/>
    </row>
    <row r="351" spans="1:14" ht="13.2" x14ac:dyDescent="0.25">
      <c r="A351" s="25"/>
      <c r="B351" s="24"/>
      <c r="C351" s="24"/>
      <c r="D351" s="24"/>
      <c r="E351" s="24"/>
      <c r="F351" s="24"/>
      <c r="G351" s="24"/>
      <c r="H351" s="24"/>
      <c r="I351" s="24"/>
      <c r="J351" s="24"/>
      <c r="K351" s="24"/>
      <c r="L351" s="24"/>
      <c r="M351" s="24"/>
      <c r="N351" s="24"/>
    </row>
    <row r="352" spans="1:14" ht="13.2" x14ac:dyDescent="0.25">
      <c r="A352" s="25"/>
      <c r="B352" s="24"/>
      <c r="C352" s="24"/>
      <c r="D352" s="24"/>
      <c r="E352" s="24"/>
      <c r="F352" s="24"/>
      <c r="G352" s="24"/>
      <c r="H352" s="24"/>
      <c r="I352" s="24"/>
      <c r="J352" s="24"/>
      <c r="K352" s="24"/>
      <c r="L352" s="24"/>
      <c r="M352" s="24"/>
      <c r="N352" s="24"/>
    </row>
    <row r="353" spans="1:14" ht="13.2" x14ac:dyDescent="0.25">
      <c r="A353" s="25"/>
      <c r="B353" s="24"/>
      <c r="C353" s="24"/>
      <c r="D353" s="24"/>
      <c r="E353" s="24"/>
      <c r="F353" s="24"/>
      <c r="G353" s="24"/>
      <c r="H353" s="24"/>
      <c r="I353" s="24"/>
      <c r="J353" s="24"/>
      <c r="K353" s="24"/>
      <c r="L353" s="24"/>
      <c r="M353" s="24"/>
      <c r="N353" s="24"/>
    </row>
    <row r="354" spans="1:14" ht="13.2" x14ac:dyDescent="0.25">
      <c r="A354" s="25"/>
      <c r="B354" s="24"/>
      <c r="C354" s="24"/>
      <c r="D354" s="24"/>
      <c r="E354" s="24"/>
      <c r="F354" s="24"/>
      <c r="G354" s="24"/>
      <c r="H354" s="24"/>
      <c r="I354" s="24"/>
      <c r="J354" s="24"/>
      <c r="K354" s="24"/>
      <c r="L354" s="24"/>
      <c r="M354" s="24"/>
      <c r="N354" s="24"/>
    </row>
    <row r="355" spans="1:14" ht="13.2" x14ac:dyDescent="0.25">
      <c r="A355" s="25"/>
      <c r="B355" s="24"/>
      <c r="C355" s="24"/>
      <c r="D355" s="24"/>
      <c r="E355" s="24"/>
      <c r="F355" s="24"/>
      <c r="G355" s="24"/>
      <c r="H355" s="24"/>
      <c r="I355" s="24"/>
      <c r="J355" s="24"/>
      <c r="K355" s="24"/>
      <c r="L355" s="24"/>
      <c r="M355" s="24"/>
      <c r="N355" s="24"/>
    </row>
    <row r="356" spans="1:14" ht="13.2" x14ac:dyDescent="0.25">
      <c r="A356" s="25"/>
      <c r="B356" s="24"/>
      <c r="C356" s="24"/>
      <c r="D356" s="24"/>
      <c r="E356" s="24"/>
      <c r="F356" s="24"/>
      <c r="G356" s="24"/>
      <c r="H356" s="24"/>
      <c r="I356" s="24"/>
      <c r="J356" s="24"/>
      <c r="K356" s="24"/>
      <c r="L356" s="24"/>
      <c r="M356" s="24"/>
      <c r="N356" s="24"/>
    </row>
    <row r="357" spans="1:14" ht="13.2" x14ac:dyDescent="0.25">
      <c r="A357" s="25"/>
      <c r="B357" s="24"/>
      <c r="C357" s="24"/>
      <c r="D357" s="24"/>
      <c r="E357" s="24"/>
      <c r="F357" s="24"/>
      <c r="G357" s="24"/>
      <c r="H357" s="24"/>
      <c r="I357" s="24"/>
      <c r="J357" s="24"/>
      <c r="K357" s="24"/>
      <c r="L357" s="24"/>
      <c r="M357" s="24"/>
      <c r="N357" s="24"/>
    </row>
    <row r="358" spans="1:14" ht="13.2" x14ac:dyDescent="0.25">
      <c r="A358" s="25"/>
      <c r="B358" s="24"/>
      <c r="C358" s="24"/>
      <c r="D358" s="24"/>
      <c r="E358" s="24"/>
      <c r="F358" s="24"/>
      <c r="G358" s="24"/>
      <c r="H358" s="24"/>
      <c r="I358" s="24"/>
      <c r="J358" s="24"/>
      <c r="K358" s="24"/>
      <c r="L358" s="24"/>
      <c r="M358" s="24"/>
      <c r="N358" s="24"/>
    </row>
    <row r="359" spans="1:14" ht="13.2" x14ac:dyDescent="0.25">
      <c r="A359" s="25"/>
      <c r="B359" s="24"/>
      <c r="C359" s="24"/>
      <c r="D359" s="24"/>
      <c r="E359" s="24"/>
      <c r="F359" s="24"/>
      <c r="G359" s="24"/>
      <c r="H359" s="24"/>
      <c r="I359" s="24"/>
      <c r="J359" s="24"/>
      <c r="K359" s="24"/>
      <c r="L359" s="24"/>
      <c r="M359" s="24"/>
      <c r="N359" s="24"/>
    </row>
    <row r="360" spans="1:14" ht="13.2" x14ac:dyDescent="0.25">
      <c r="A360" s="25"/>
      <c r="B360" s="24"/>
      <c r="C360" s="24"/>
      <c r="D360" s="24"/>
      <c r="E360" s="24"/>
      <c r="F360" s="24"/>
      <c r="G360" s="24"/>
      <c r="H360" s="24"/>
      <c r="I360" s="24"/>
      <c r="J360" s="24"/>
      <c r="K360" s="24"/>
      <c r="L360" s="24"/>
      <c r="M360" s="24"/>
      <c r="N360" s="24"/>
    </row>
    <row r="361" spans="1:14" ht="13.2" x14ac:dyDescent="0.25">
      <c r="A361" s="25"/>
      <c r="B361" s="24"/>
      <c r="C361" s="24"/>
      <c r="D361" s="24"/>
      <c r="E361" s="24"/>
      <c r="F361" s="24"/>
      <c r="G361" s="24"/>
      <c r="H361" s="24"/>
      <c r="I361" s="24"/>
      <c r="J361" s="24"/>
      <c r="K361" s="24"/>
      <c r="L361" s="24"/>
      <c r="M361" s="24"/>
      <c r="N361" s="24"/>
    </row>
    <row r="362" spans="1:14" ht="13.2" x14ac:dyDescent="0.25">
      <c r="A362" s="25"/>
      <c r="B362" s="24"/>
      <c r="C362" s="24"/>
      <c r="D362" s="24"/>
      <c r="E362" s="24"/>
      <c r="F362" s="24"/>
      <c r="G362" s="24"/>
      <c r="H362" s="24"/>
      <c r="I362" s="24"/>
      <c r="J362" s="24"/>
      <c r="K362" s="24"/>
      <c r="L362" s="24"/>
      <c r="M362" s="24"/>
      <c r="N362" s="24"/>
    </row>
    <row r="363" spans="1:14" ht="13.2" x14ac:dyDescent="0.25">
      <c r="A363" s="25"/>
      <c r="B363" s="24"/>
      <c r="C363" s="24"/>
      <c r="D363" s="24"/>
      <c r="E363" s="24"/>
      <c r="F363" s="24"/>
      <c r="G363" s="24"/>
      <c r="H363" s="24"/>
      <c r="I363" s="24"/>
      <c r="J363" s="24"/>
      <c r="K363" s="24"/>
      <c r="L363" s="24"/>
      <c r="M363" s="24"/>
      <c r="N363" s="24"/>
    </row>
    <row r="364" spans="1:14" ht="13.2" x14ac:dyDescent="0.25">
      <c r="A364" s="25"/>
      <c r="B364" s="24"/>
      <c r="C364" s="24"/>
      <c r="D364" s="24"/>
      <c r="E364" s="24"/>
      <c r="F364" s="24"/>
      <c r="G364" s="24"/>
      <c r="H364" s="24"/>
      <c r="I364" s="24"/>
      <c r="J364" s="24"/>
      <c r="K364" s="24"/>
      <c r="L364" s="24"/>
      <c r="M364" s="24"/>
      <c r="N364" s="24"/>
    </row>
    <row r="365" spans="1:14" ht="13.2" x14ac:dyDescent="0.25">
      <c r="A365" s="25"/>
      <c r="B365" s="24"/>
      <c r="C365" s="24"/>
      <c r="D365" s="24"/>
      <c r="E365" s="24"/>
      <c r="F365" s="24"/>
      <c r="G365" s="24"/>
      <c r="H365" s="24"/>
      <c r="I365" s="24"/>
      <c r="J365" s="24"/>
      <c r="K365" s="24"/>
      <c r="L365" s="24"/>
      <c r="M365" s="24"/>
      <c r="N365" s="24"/>
    </row>
    <row r="366" spans="1:14" ht="13.2" x14ac:dyDescent="0.25">
      <c r="A366" s="25"/>
      <c r="B366" s="24"/>
      <c r="C366" s="24"/>
      <c r="D366" s="24"/>
      <c r="E366" s="24"/>
      <c r="F366" s="24"/>
      <c r="G366" s="24"/>
      <c r="H366" s="24"/>
      <c r="I366" s="24"/>
      <c r="J366" s="24"/>
      <c r="K366" s="24"/>
      <c r="L366" s="24"/>
      <c r="M366" s="24"/>
      <c r="N366" s="24"/>
    </row>
    <row r="367" spans="1:14" ht="13.2" x14ac:dyDescent="0.25">
      <c r="A367" s="25"/>
      <c r="B367" s="24"/>
      <c r="C367" s="24"/>
      <c r="D367" s="24"/>
      <c r="E367" s="24"/>
      <c r="F367" s="24"/>
      <c r="G367" s="24"/>
      <c r="H367" s="24"/>
      <c r="I367" s="24"/>
      <c r="J367" s="24"/>
      <c r="K367" s="24"/>
      <c r="L367" s="24"/>
      <c r="M367" s="24"/>
      <c r="N367" s="24"/>
    </row>
    <row r="368" spans="1:14" ht="13.2" x14ac:dyDescent="0.25">
      <c r="A368" s="25"/>
      <c r="B368" s="24"/>
      <c r="C368" s="24"/>
      <c r="D368" s="24"/>
      <c r="E368" s="24"/>
      <c r="F368" s="24"/>
      <c r="G368" s="24"/>
      <c r="H368" s="24"/>
      <c r="I368" s="24"/>
      <c r="J368" s="24"/>
      <c r="K368" s="24"/>
      <c r="L368" s="24"/>
      <c r="M368" s="24"/>
      <c r="N368" s="24"/>
    </row>
    <row r="369" spans="1:14" ht="13.2" x14ac:dyDescent="0.25">
      <c r="A369" s="25"/>
      <c r="B369" s="24"/>
      <c r="C369" s="24"/>
      <c r="D369" s="24"/>
      <c r="E369" s="24"/>
      <c r="F369" s="24"/>
      <c r="G369" s="24"/>
      <c r="H369" s="24"/>
      <c r="I369" s="24"/>
      <c r="J369" s="24"/>
      <c r="K369" s="24"/>
      <c r="L369" s="24"/>
      <c r="M369" s="24"/>
      <c r="N369" s="24"/>
    </row>
    <row r="370" spans="1:14" ht="13.2" x14ac:dyDescent="0.25">
      <c r="A370" s="25"/>
      <c r="B370" s="24"/>
      <c r="C370" s="24"/>
      <c r="D370" s="24"/>
      <c r="E370" s="24"/>
      <c r="F370" s="24"/>
      <c r="G370" s="24"/>
      <c r="H370" s="24"/>
      <c r="I370" s="24"/>
      <c r="J370" s="24"/>
      <c r="K370" s="24"/>
      <c r="L370" s="24"/>
      <c r="M370" s="24"/>
      <c r="N370" s="24"/>
    </row>
    <row r="371" spans="1:14" ht="13.2" x14ac:dyDescent="0.25">
      <c r="A371" s="25"/>
      <c r="B371" s="24"/>
      <c r="C371" s="24"/>
      <c r="D371" s="24"/>
      <c r="E371" s="24"/>
      <c r="F371" s="24"/>
      <c r="G371" s="24"/>
      <c r="H371" s="24"/>
      <c r="I371" s="24"/>
      <c r="J371" s="24"/>
      <c r="K371" s="24"/>
      <c r="L371" s="24"/>
      <c r="M371" s="24"/>
      <c r="N371" s="24"/>
    </row>
    <row r="372" spans="1:14" ht="13.2" x14ac:dyDescent="0.25">
      <c r="A372" s="25"/>
      <c r="B372" s="24"/>
      <c r="C372" s="24"/>
      <c r="D372" s="24"/>
      <c r="E372" s="24"/>
      <c r="F372" s="24"/>
      <c r="G372" s="24"/>
      <c r="H372" s="24"/>
      <c r="I372" s="24"/>
      <c r="J372" s="24"/>
      <c r="K372" s="24"/>
      <c r="L372" s="24"/>
      <c r="M372" s="24"/>
      <c r="N372" s="24"/>
    </row>
    <row r="373" spans="1:14" ht="13.2" x14ac:dyDescent="0.25">
      <c r="A373" s="25"/>
      <c r="B373" s="24"/>
      <c r="C373" s="24"/>
      <c r="D373" s="24"/>
      <c r="E373" s="24"/>
      <c r="F373" s="24"/>
      <c r="G373" s="24"/>
      <c r="H373" s="24"/>
      <c r="I373" s="24"/>
      <c r="J373" s="24"/>
      <c r="K373" s="24"/>
      <c r="L373" s="24"/>
      <c r="M373" s="24"/>
      <c r="N373" s="24"/>
    </row>
    <row r="374" spans="1:14" ht="13.2" x14ac:dyDescent="0.25">
      <c r="A374" s="25"/>
      <c r="B374" s="24"/>
      <c r="C374" s="24"/>
      <c r="D374" s="24"/>
      <c r="E374" s="24"/>
      <c r="F374" s="24"/>
      <c r="G374" s="24"/>
      <c r="H374" s="24"/>
      <c r="I374" s="24"/>
      <c r="J374" s="24"/>
      <c r="K374" s="24"/>
      <c r="L374" s="24"/>
      <c r="M374" s="24"/>
      <c r="N374" s="24"/>
    </row>
    <row r="375" spans="1:14" ht="13.2" x14ac:dyDescent="0.25">
      <c r="A375" s="25"/>
      <c r="B375" s="24"/>
      <c r="C375" s="24"/>
      <c r="D375" s="24"/>
      <c r="E375" s="24"/>
      <c r="F375" s="24"/>
      <c r="G375" s="24"/>
      <c r="H375" s="24"/>
      <c r="I375" s="24"/>
      <c r="J375" s="24"/>
      <c r="K375" s="24"/>
      <c r="L375" s="24"/>
      <c r="M375" s="24"/>
      <c r="N375" s="24"/>
    </row>
    <row r="376" spans="1:14" ht="13.2" x14ac:dyDescent="0.25">
      <c r="A376" s="25"/>
      <c r="B376" s="24"/>
      <c r="C376" s="24"/>
      <c r="D376" s="24"/>
      <c r="E376" s="24"/>
      <c r="F376" s="24"/>
      <c r="G376" s="24"/>
      <c r="H376" s="24"/>
      <c r="I376" s="24"/>
      <c r="J376" s="24"/>
      <c r="K376" s="24"/>
      <c r="L376" s="24"/>
      <c r="M376" s="24"/>
      <c r="N376" s="24"/>
    </row>
    <row r="377" spans="1:14" ht="13.2" x14ac:dyDescent="0.25">
      <c r="A377" s="25"/>
      <c r="B377" s="24"/>
      <c r="C377" s="24"/>
      <c r="D377" s="24"/>
      <c r="E377" s="24"/>
      <c r="F377" s="24"/>
      <c r="G377" s="24"/>
      <c r="H377" s="24"/>
      <c r="I377" s="24"/>
      <c r="J377" s="24"/>
      <c r="K377" s="24"/>
      <c r="L377" s="24"/>
      <c r="M377" s="24"/>
      <c r="N377" s="24"/>
    </row>
    <row r="378" spans="1:14" ht="13.2" x14ac:dyDescent="0.25">
      <c r="A378" s="25"/>
      <c r="B378" s="24"/>
      <c r="C378" s="24"/>
      <c r="D378" s="24"/>
      <c r="E378" s="24"/>
      <c r="F378" s="24"/>
      <c r="G378" s="24"/>
      <c r="H378" s="24"/>
      <c r="I378" s="24"/>
      <c r="J378" s="24"/>
      <c r="K378" s="24"/>
      <c r="L378" s="24"/>
      <c r="M378" s="24"/>
      <c r="N378" s="24"/>
    </row>
    <row r="379" spans="1:14" ht="13.2" x14ac:dyDescent="0.25">
      <c r="A379" s="25"/>
      <c r="B379" s="24"/>
      <c r="C379" s="24"/>
      <c r="D379" s="24"/>
      <c r="E379" s="24"/>
      <c r="F379" s="24"/>
      <c r="G379" s="24"/>
      <c r="H379" s="24"/>
      <c r="I379" s="24"/>
      <c r="J379" s="24"/>
      <c r="K379" s="24"/>
      <c r="L379" s="24"/>
      <c r="M379" s="24"/>
      <c r="N379" s="24"/>
    </row>
    <row r="380" spans="1:14" ht="13.2" x14ac:dyDescent="0.25">
      <c r="A380" s="25"/>
      <c r="B380" s="24"/>
      <c r="C380" s="24"/>
      <c r="D380" s="24"/>
      <c r="E380" s="24"/>
      <c r="F380" s="24"/>
      <c r="G380" s="24"/>
      <c r="H380" s="24"/>
      <c r="I380" s="24"/>
      <c r="J380" s="24"/>
      <c r="K380" s="24"/>
      <c r="L380" s="24"/>
      <c r="M380" s="24"/>
      <c r="N380" s="24"/>
    </row>
    <row r="381" spans="1:14" ht="13.2" x14ac:dyDescent="0.25">
      <c r="A381" s="25"/>
      <c r="B381" s="24"/>
      <c r="C381" s="24"/>
      <c r="D381" s="24"/>
      <c r="E381" s="24"/>
      <c r="F381" s="24"/>
      <c r="G381" s="24"/>
      <c r="H381" s="24"/>
      <c r="I381" s="24"/>
      <c r="J381" s="24"/>
      <c r="K381" s="24"/>
      <c r="L381" s="24"/>
      <c r="M381" s="24"/>
      <c r="N381" s="24"/>
    </row>
    <row r="382" spans="1:14" ht="13.2" x14ac:dyDescent="0.25">
      <c r="A382" s="25"/>
      <c r="B382" s="24"/>
      <c r="C382" s="24"/>
      <c r="D382" s="24"/>
      <c r="E382" s="24"/>
      <c r="F382" s="24"/>
      <c r="G382" s="24"/>
      <c r="H382" s="24"/>
      <c r="I382" s="24"/>
      <c r="J382" s="24"/>
      <c r="K382" s="24"/>
      <c r="L382" s="24"/>
      <c r="M382" s="24"/>
      <c r="N382" s="24"/>
    </row>
    <row r="383" spans="1:14" ht="13.2" x14ac:dyDescent="0.25">
      <c r="A383" s="25"/>
      <c r="B383" s="24"/>
      <c r="C383" s="24"/>
      <c r="D383" s="24"/>
      <c r="E383" s="24"/>
      <c r="F383" s="24"/>
      <c r="G383" s="24"/>
      <c r="H383" s="24"/>
      <c r="I383" s="24"/>
      <c r="J383" s="24"/>
      <c r="K383" s="24"/>
      <c r="L383" s="24"/>
      <c r="M383" s="24"/>
      <c r="N383" s="24"/>
    </row>
    <row r="384" spans="1:14" ht="13.2" x14ac:dyDescent="0.25">
      <c r="A384" s="25"/>
      <c r="B384" s="24"/>
      <c r="C384" s="24"/>
      <c r="D384" s="24"/>
      <c r="E384" s="24"/>
      <c r="F384" s="24"/>
      <c r="G384" s="24"/>
      <c r="H384" s="24"/>
      <c r="I384" s="24"/>
      <c r="J384" s="24"/>
      <c r="K384" s="24"/>
      <c r="L384" s="24"/>
      <c r="M384" s="24"/>
      <c r="N384" s="24"/>
    </row>
    <row r="385" spans="1:14" ht="13.2" x14ac:dyDescent="0.25">
      <c r="A385" s="25"/>
      <c r="B385" s="24"/>
      <c r="C385" s="24"/>
      <c r="D385" s="24"/>
      <c r="E385" s="24"/>
      <c r="F385" s="24"/>
      <c r="G385" s="24"/>
      <c r="H385" s="24"/>
      <c r="I385" s="24"/>
      <c r="J385" s="24"/>
      <c r="K385" s="24"/>
      <c r="L385" s="24"/>
      <c r="M385" s="24"/>
      <c r="N385" s="24"/>
    </row>
    <row r="386" spans="1:14" ht="13.2" x14ac:dyDescent="0.25">
      <c r="A386" s="25"/>
      <c r="B386" s="24"/>
      <c r="C386" s="24"/>
      <c r="D386" s="24"/>
      <c r="E386" s="24"/>
      <c r="F386" s="24"/>
      <c r="G386" s="24"/>
      <c r="H386" s="24"/>
      <c r="I386" s="24"/>
      <c r="J386" s="24"/>
      <c r="K386" s="24"/>
      <c r="L386" s="24"/>
      <c r="M386" s="24"/>
      <c r="N386" s="24"/>
    </row>
    <row r="387" spans="1:14" ht="13.2" x14ac:dyDescent="0.25">
      <c r="A387" s="25"/>
      <c r="B387" s="24"/>
      <c r="C387" s="24"/>
      <c r="D387" s="24"/>
      <c r="E387" s="24"/>
      <c r="F387" s="24"/>
      <c r="G387" s="24"/>
      <c r="H387" s="24"/>
      <c r="I387" s="24"/>
      <c r="J387" s="24"/>
      <c r="K387" s="24"/>
      <c r="L387" s="24"/>
      <c r="M387" s="24"/>
      <c r="N387" s="24"/>
    </row>
    <row r="388" spans="1:14" ht="13.2" x14ac:dyDescent="0.25">
      <c r="A388" s="25"/>
      <c r="B388" s="24"/>
      <c r="C388" s="24"/>
      <c r="D388" s="24"/>
      <c r="E388" s="24"/>
      <c r="F388" s="24"/>
      <c r="G388" s="24"/>
      <c r="H388" s="24"/>
      <c r="I388" s="24"/>
      <c r="J388" s="24"/>
      <c r="K388" s="24"/>
      <c r="L388" s="24"/>
      <c r="M388" s="24"/>
      <c r="N388" s="24"/>
    </row>
    <row r="389" spans="1:14" ht="13.2" x14ac:dyDescent="0.25">
      <c r="A389" s="25"/>
      <c r="B389" s="24"/>
      <c r="C389" s="24"/>
      <c r="D389" s="24"/>
      <c r="E389" s="24"/>
      <c r="F389" s="24"/>
      <c r="G389" s="24"/>
      <c r="H389" s="24"/>
      <c r="I389" s="24"/>
      <c r="J389" s="24"/>
      <c r="K389" s="24"/>
      <c r="L389" s="24"/>
      <c r="M389" s="24"/>
      <c r="N389" s="24"/>
    </row>
    <row r="390" spans="1:14" ht="13.2" x14ac:dyDescent="0.25">
      <c r="A390" s="25"/>
      <c r="B390" s="24"/>
      <c r="C390" s="24"/>
      <c r="D390" s="24"/>
      <c r="E390" s="24"/>
      <c r="F390" s="24"/>
      <c r="G390" s="24"/>
      <c r="H390" s="24"/>
      <c r="I390" s="24"/>
      <c r="J390" s="24"/>
      <c r="K390" s="24"/>
      <c r="L390" s="24"/>
      <c r="M390" s="24"/>
      <c r="N390" s="24"/>
    </row>
    <row r="391" spans="1:14" ht="13.2" x14ac:dyDescent="0.25">
      <c r="A391" s="25"/>
      <c r="B391" s="24"/>
      <c r="C391" s="24"/>
      <c r="D391" s="24"/>
      <c r="E391" s="24"/>
      <c r="F391" s="24"/>
      <c r="G391" s="24"/>
      <c r="H391" s="24"/>
      <c r="I391" s="24"/>
      <c r="J391" s="24"/>
      <c r="K391" s="24"/>
      <c r="L391" s="24"/>
      <c r="M391" s="24"/>
      <c r="N391" s="24"/>
    </row>
    <row r="392" spans="1:14" ht="13.2" x14ac:dyDescent="0.25">
      <c r="A392" s="25"/>
      <c r="B392" s="24"/>
      <c r="C392" s="24"/>
      <c r="D392" s="24"/>
      <c r="E392" s="24"/>
      <c r="F392" s="24"/>
      <c r="G392" s="24"/>
      <c r="H392" s="24"/>
      <c r="I392" s="24"/>
      <c r="J392" s="24"/>
      <c r="K392" s="24"/>
      <c r="L392" s="24"/>
      <c r="M392" s="24"/>
      <c r="N392" s="24"/>
    </row>
    <row r="393" spans="1:14" ht="13.2" x14ac:dyDescent="0.25">
      <c r="A393" s="25"/>
      <c r="B393" s="24"/>
      <c r="C393" s="24"/>
      <c r="D393" s="24"/>
      <c r="E393" s="24"/>
      <c r="F393" s="24"/>
      <c r="G393" s="24"/>
      <c r="H393" s="24"/>
      <c r="I393" s="24"/>
      <c r="J393" s="24"/>
      <c r="K393" s="24"/>
      <c r="L393" s="24"/>
      <c r="M393" s="24"/>
      <c r="N393" s="24"/>
    </row>
    <row r="394" spans="1:14" ht="13.2" x14ac:dyDescent="0.25">
      <c r="A394" s="25"/>
      <c r="B394" s="24"/>
      <c r="C394" s="24"/>
      <c r="D394" s="24"/>
      <c r="E394" s="24"/>
      <c r="F394" s="24"/>
      <c r="G394" s="24"/>
      <c r="H394" s="24"/>
      <c r="I394" s="24"/>
      <c r="J394" s="24"/>
      <c r="K394" s="24"/>
      <c r="L394" s="24"/>
      <c r="M394" s="24"/>
      <c r="N394" s="24"/>
    </row>
    <row r="395" spans="1:14" ht="13.2" x14ac:dyDescent="0.25">
      <c r="A395" s="25"/>
      <c r="B395" s="24"/>
      <c r="C395" s="24"/>
      <c r="D395" s="24"/>
      <c r="E395" s="24"/>
      <c r="F395" s="24"/>
      <c r="G395" s="24"/>
      <c r="H395" s="24"/>
      <c r="I395" s="24"/>
      <c r="J395" s="24"/>
      <c r="K395" s="24"/>
      <c r="L395" s="24"/>
      <c r="M395" s="24"/>
      <c r="N395" s="24"/>
    </row>
    <row r="396" spans="1:14" ht="13.2" x14ac:dyDescent="0.25">
      <c r="A396" s="25"/>
      <c r="B396" s="24"/>
      <c r="C396" s="24"/>
      <c r="D396" s="24"/>
      <c r="E396" s="24"/>
      <c r="F396" s="24"/>
      <c r="G396" s="24"/>
      <c r="H396" s="24"/>
      <c r="I396" s="24"/>
      <c r="J396" s="24"/>
      <c r="K396" s="24"/>
      <c r="L396" s="24"/>
      <c r="M396" s="24"/>
      <c r="N396" s="24"/>
    </row>
    <row r="397" spans="1:14" ht="13.2" x14ac:dyDescent="0.25">
      <c r="A397" s="25"/>
      <c r="B397" s="24"/>
      <c r="C397" s="24"/>
      <c r="D397" s="24"/>
      <c r="E397" s="24"/>
      <c r="F397" s="24"/>
      <c r="G397" s="24"/>
      <c r="H397" s="24"/>
      <c r="I397" s="24"/>
      <c r="J397" s="24"/>
      <c r="K397" s="24"/>
      <c r="L397" s="24"/>
      <c r="M397" s="24"/>
      <c r="N397" s="24"/>
    </row>
    <row r="398" spans="1:14" ht="13.2" x14ac:dyDescent="0.25">
      <c r="A398" s="25"/>
      <c r="B398" s="24"/>
      <c r="C398" s="24"/>
      <c r="D398" s="24"/>
      <c r="E398" s="24"/>
      <c r="F398" s="24"/>
      <c r="G398" s="24"/>
      <c r="H398" s="24"/>
      <c r="I398" s="24"/>
      <c r="J398" s="24"/>
      <c r="K398" s="24"/>
      <c r="L398" s="24"/>
      <c r="M398" s="24"/>
      <c r="N398" s="24"/>
    </row>
    <row r="399" spans="1:14" ht="13.2" x14ac:dyDescent="0.25">
      <c r="A399" s="25"/>
      <c r="B399" s="24"/>
      <c r="C399" s="24"/>
      <c r="D399" s="24"/>
      <c r="E399" s="24"/>
      <c r="F399" s="24"/>
      <c r="G399" s="24"/>
      <c r="H399" s="24"/>
      <c r="I399" s="24"/>
      <c r="J399" s="24"/>
      <c r="K399" s="24"/>
      <c r="L399" s="24"/>
      <c r="M399" s="24"/>
      <c r="N399" s="24"/>
    </row>
    <row r="400" spans="1:14" ht="13.2" x14ac:dyDescent="0.25">
      <c r="A400" s="25"/>
      <c r="B400" s="24"/>
      <c r="C400" s="24"/>
      <c r="D400" s="24"/>
      <c r="E400" s="24"/>
      <c r="F400" s="24"/>
      <c r="G400" s="24"/>
      <c r="H400" s="24"/>
      <c r="I400" s="24"/>
      <c r="J400" s="24"/>
      <c r="K400" s="24"/>
      <c r="L400" s="24"/>
      <c r="M400" s="24"/>
      <c r="N400" s="24"/>
    </row>
    <row r="401" spans="1:14" ht="13.2" x14ac:dyDescent="0.25">
      <c r="A401" s="25"/>
      <c r="B401" s="24"/>
      <c r="C401" s="24"/>
      <c r="D401" s="24"/>
      <c r="E401" s="24"/>
      <c r="F401" s="24"/>
      <c r="G401" s="24"/>
      <c r="H401" s="24"/>
      <c r="I401" s="24"/>
      <c r="J401" s="24"/>
      <c r="K401" s="24"/>
      <c r="L401" s="24"/>
      <c r="M401" s="24"/>
      <c r="N401" s="24"/>
    </row>
    <row r="402" spans="1:14" ht="13.2" x14ac:dyDescent="0.25">
      <c r="A402" s="25"/>
      <c r="B402" s="24"/>
      <c r="C402" s="24"/>
      <c r="D402" s="24"/>
      <c r="E402" s="24"/>
      <c r="F402" s="24"/>
      <c r="G402" s="24"/>
      <c r="H402" s="24"/>
      <c r="I402" s="24"/>
      <c r="J402" s="24"/>
      <c r="K402" s="24"/>
      <c r="L402" s="24"/>
      <c r="M402" s="24"/>
      <c r="N402" s="24"/>
    </row>
    <row r="403" spans="1:14" ht="13.2" x14ac:dyDescent="0.25">
      <c r="A403" s="25"/>
      <c r="B403" s="24"/>
      <c r="C403" s="24"/>
      <c r="D403" s="24"/>
      <c r="E403" s="24"/>
      <c r="F403" s="24"/>
      <c r="G403" s="24"/>
      <c r="H403" s="24"/>
      <c r="I403" s="24"/>
      <c r="J403" s="24"/>
      <c r="K403" s="24"/>
      <c r="L403" s="24"/>
      <c r="M403" s="24"/>
      <c r="N403" s="24"/>
    </row>
    <row r="404" spans="1:14" ht="13.2" x14ac:dyDescent="0.25">
      <c r="A404" s="25"/>
      <c r="B404" s="24"/>
      <c r="C404" s="24"/>
      <c r="D404" s="24"/>
      <c r="E404" s="24"/>
      <c r="F404" s="24"/>
      <c r="G404" s="24"/>
      <c r="H404" s="24"/>
      <c r="I404" s="24"/>
      <c r="J404" s="24"/>
      <c r="K404" s="24"/>
      <c r="L404" s="24"/>
      <c r="M404" s="24"/>
      <c r="N404" s="24"/>
    </row>
    <row r="405" spans="1:14" ht="13.2" x14ac:dyDescent="0.25">
      <c r="A405" s="25"/>
      <c r="B405" s="24"/>
      <c r="C405" s="24"/>
      <c r="D405" s="24"/>
      <c r="E405" s="24"/>
      <c r="F405" s="24"/>
      <c r="G405" s="24"/>
      <c r="H405" s="24"/>
      <c r="I405" s="24"/>
      <c r="J405" s="24"/>
      <c r="K405" s="24"/>
      <c r="L405" s="24"/>
      <c r="M405" s="24"/>
      <c r="N405" s="24"/>
    </row>
    <row r="406" spans="1:14" ht="13.2" x14ac:dyDescent="0.25">
      <c r="A406" s="25"/>
      <c r="B406" s="24"/>
      <c r="C406" s="24"/>
      <c r="D406" s="24"/>
      <c r="E406" s="24"/>
      <c r="F406" s="24"/>
      <c r="G406" s="24"/>
      <c r="H406" s="24"/>
      <c r="I406" s="24"/>
      <c r="J406" s="24"/>
      <c r="K406" s="24"/>
      <c r="L406" s="24"/>
      <c r="M406" s="24"/>
      <c r="N406" s="24"/>
    </row>
    <row r="407" spans="1:14" ht="13.2" x14ac:dyDescent="0.25">
      <c r="A407" s="25"/>
      <c r="B407" s="24"/>
      <c r="C407" s="24"/>
      <c r="D407" s="24"/>
      <c r="E407" s="24"/>
      <c r="F407" s="24"/>
      <c r="G407" s="24"/>
      <c r="H407" s="24"/>
      <c r="I407" s="24"/>
      <c r="J407" s="24"/>
      <c r="K407" s="24"/>
      <c r="L407" s="24"/>
      <c r="M407" s="24"/>
      <c r="N407" s="24"/>
    </row>
    <row r="408" spans="1:14" ht="13.2" x14ac:dyDescent="0.25">
      <c r="A408" s="25"/>
      <c r="B408" s="24"/>
      <c r="C408" s="24"/>
      <c r="D408" s="24"/>
      <c r="E408" s="24"/>
      <c r="F408" s="24"/>
      <c r="G408" s="24"/>
      <c r="H408" s="24"/>
      <c r="I408" s="24"/>
      <c r="J408" s="24"/>
      <c r="K408" s="24"/>
      <c r="L408" s="24"/>
      <c r="M408" s="24"/>
      <c r="N408" s="24"/>
    </row>
    <row r="409" spans="1:14" ht="13.2" x14ac:dyDescent="0.25">
      <c r="A409" s="25"/>
      <c r="B409" s="24"/>
      <c r="C409" s="24"/>
      <c r="D409" s="24"/>
      <c r="E409" s="24"/>
      <c r="F409" s="24"/>
      <c r="G409" s="24"/>
      <c r="H409" s="24"/>
      <c r="I409" s="24"/>
      <c r="J409" s="24"/>
      <c r="K409" s="24"/>
      <c r="L409" s="24"/>
      <c r="M409" s="24"/>
      <c r="N409" s="24"/>
    </row>
    <row r="410" spans="1:14" ht="13.2" x14ac:dyDescent="0.25">
      <c r="A410" s="25"/>
      <c r="B410" s="24"/>
      <c r="C410" s="24"/>
      <c r="D410" s="24"/>
      <c r="E410" s="24"/>
      <c r="F410" s="24"/>
      <c r="G410" s="24"/>
      <c r="H410" s="24"/>
      <c r="I410" s="24"/>
      <c r="J410" s="24"/>
      <c r="K410" s="24"/>
      <c r="L410" s="24"/>
      <c r="M410" s="24"/>
      <c r="N410" s="24"/>
    </row>
    <row r="411" spans="1:14" ht="13.2" x14ac:dyDescent="0.25">
      <c r="A411" s="25"/>
      <c r="B411" s="24"/>
      <c r="C411" s="24"/>
      <c r="D411" s="24"/>
      <c r="E411" s="24"/>
      <c r="F411" s="24"/>
      <c r="G411" s="24"/>
      <c r="H411" s="24"/>
      <c r="I411" s="24"/>
      <c r="J411" s="24"/>
      <c r="K411" s="24"/>
      <c r="L411" s="24"/>
      <c r="M411" s="24"/>
      <c r="N411" s="24"/>
    </row>
    <row r="412" spans="1:14" ht="13.2" x14ac:dyDescent="0.25">
      <c r="A412" s="25"/>
      <c r="B412" s="24"/>
      <c r="C412" s="24"/>
      <c r="D412" s="24"/>
      <c r="E412" s="24"/>
      <c r="F412" s="24"/>
      <c r="G412" s="24"/>
      <c r="H412" s="24"/>
      <c r="I412" s="24"/>
      <c r="J412" s="24"/>
      <c r="K412" s="24"/>
      <c r="L412" s="24"/>
      <c r="M412" s="24"/>
      <c r="N412" s="24"/>
    </row>
    <row r="413" spans="1:14" ht="13.2" x14ac:dyDescent="0.25">
      <c r="A413" s="25"/>
      <c r="B413" s="24"/>
      <c r="C413" s="24"/>
      <c r="D413" s="24"/>
      <c r="E413" s="24"/>
      <c r="F413" s="24"/>
      <c r="G413" s="24"/>
      <c r="H413" s="24"/>
      <c r="I413" s="24"/>
      <c r="J413" s="24"/>
      <c r="K413" s="24"/>
      <c r="L413" s="24"/>
      <c r="M413" s="24"/>
      <c r="N413" s="24"/>
    </row>
    <row r="414" spans="1:14" ht="13.2" x14ac:dyDescent="0.25">
      <c r="A414" s="25"/>
      <c r="B414" s="24"/>
      <c r="C414" s="24"/>
      <c r="D414" s="24"/>
      <c r="E414" s="24"/>
      <c r="F414" s="24"/>
      <c r="G414" s="24"/>
      <c r="H414" s="24"/>
      <c r="I414" s="24"/>
      <c r="J414" s="24"/>
      <c r="K414" s="24"/>
      <c r="L414" s="24"/>
      <c r="M414" s="24"/>
      <c r="N414" s="24"/>
    </row>
    <row r="415" spans="1:14" ht="13.2" x14ac:dyDescent="0.25">
      <c r="A415" s="25"/>
      <c r="B415" s="24"/>
      <c r="C415" s="24"/>
      <c r="D415" s="24"/>
      <c r="E415" s="24"/>
      <c r="F415" s="24"/>
      <c r="G415" s="24"/>
      <c r="H415" s="24"/>
      <c r="I415" s="24"/>
      <c r="J415" s="24"/>
      <c r="K415" s="24"/>
      <c r="L415" s="24"/>
      <c r="M415" s="24"/>
      <c r="N415" s="24"/>
    </row>
    <row r="416" spans="1:14" ht="13.2" x14ac:dyDescent="0.25">
      <c r="A416" s="25"/>
      <c r="B416" s="24"/>
      <c r="C416" s="24"/>
      <c r="D416" s="24"/>
      <c r="E416" s="24"/>
      <c r="F416" s="24"/>
      <c r="G416" s="24"/>
      <c r="H416" s="24"/>
      <c r="I416" s="24"/>
      <c r="J416" s="24"/>
      <c r="K416" s="24"/>
      <c r="L416" s="24"/>
      <c r="M416" s="24"/>
      <c r="N416" s="24"/>
    </row>
    <row r="417" spans="1:14" ht="13.2" x14ac:dyDescent="0.25">
      <c r="A417" s="25"/>
      <c r="B417" s="24"/>
      <c r="C417" s="24"/>
      <c r="D417" s="24"/>
      <c r="E417" s="24"/>
      <c r="F417" s="24"/>
      <c r="G417" s="24"/>
      <c r="H417" s="24"/>
      <c r="I417" s="24"/>
      <c r="J417" s="24"/>
      <c r="K417" s="24"/>
      <c r="L417" s="24"/>
      <c r="M417" s="24"/>
      <c r="N417" s="24"/>
    </row>
    <row r="418" spans="1:14" ht="13.2" x14ac:dyDescent="0.25">
      <c r="A418" s="25"/>
      <c r="B418" s="24"/>
      <c r="C418" s="24"/>
      <c r="D418" s="24"/>
      <c r="E418" s="24"/>
      <c r="F418" s="24"/>
      <c r="G418" s="24"/>
      <c r="H418" s="24"/>
      <c r="I418" s="24"/>
      <c r="J418" s="24"/>
      <c r="K418" s="24"/>
      <c r="L418" s="24"/>
      <c r="M418" s="24"/>
      <c r="N418" s="24"/>
    </row>
    <row r="419" spans="1:14" ht="13.2" x14ac:dyDescent="0.25">
      <c r="A419" s="25"/>
      <c r="B419" s="24"/>
      <c r="C419" s="24"/>
      <c r="D419" s="24"/>
      <c r="E419" s="24"/>
      <c r="F419" s="24"/>
      <c r="G419" s="24"/>
      <c r="H419" s="24"/>
      <c r="I419" s="24"/>
      <c r="J419" s="24"/>
      <c r="K419" s="24"/>
      <c r="L419" s="24"/>
      <c r="M419" s="24"/>
      <c r="N419" s="24"/>
    </row>
    <row r="420" spans="1:14" ht="13.2" x14ac:dyDescent="0.25">
      <c r="A420" s="25"/>
      <c r="B420" s="24"/>
      <c r="C420" s="24"/>
      <c r="D420" s="24"/>
      <c r="E420" s="24"/>
      <c r="F420" s="24"/>
      <c r="G420" s="24"/>
      <c r="H420" s="24"/>
      <c r="I420" s="24"/>
      <c r="J420" s="24"/>
      <c r="K420" s="24"/>
      <c r="L420" s="24"/>
      <c r="M420" s="24"/>
      <c r="N420" s="24"/>
    </row>
    <row r="421" spans="1:14" ht="13.2" x14ac:dyDescent="0.25">
      <c r="A421" s="25"/>
      <c r="B421" s="24"/>
      <c r="C421" s="24"/>
      <c r="D421" s="24"/>
      <c r="E421" s="24"/>
      <c r="F421" s="24"/>
      <c r="G421" s="24"/>
      <c r="H421" s="24"/>
      <c r="I421" s="24"/>
      <c r="J421" s="24"/>
      <c r="K421" s="24"/>
      <c r="L421" s="24"/>
      <c r="M421" s="24"/>
      <c r="N421" s="24"/>
    </row>
    <row r="422" spans="1:14" ht="13.2" x14ac:dyDescent="0.25">
      <c r="A422" s="25"/>
      <c r="B422" s="24"/>
      <c r="C422" s="24"/>
      <c r="D422" s="24"/>
      <c r="E422" s="24"/>
      <c r="F422" s="24"/>
      <c r="G422" s="24"/>
      <c r="H422" s="24"/>
      <c r="I422" s="24"/>
      <c r="J422" s="24"/>
      <c r="K422" s="24"/>
      <c r="L422" s="24"/>
      <c r="M422" s="24"/>
      <c r="N422" s="24"/>
    </row>
    <row r="423" spans="1:14" ht="13.2" x14ac:dyDescent="0.25">
      <c r="A423" s="25"/>
      <c r="B423" s="24"/>
      <c r="C423" s="24"/>
      <c r="D423" s="24"/>
      <c r="E423" s="24"/>
      <c r="F423" s="24"/>
      <c r="G423" s="24"/>
      <c r="H423" s="24"/>
      <c r="I423" s="24"/>
      <c r="J423" s="24"/>
      <c r="K423" s="24"/>
      <c r="L423" s="24"/>
      <c r="M423" s="24"/>
      <c r="N423" s="24"/>
    </row>
    <row r="424" spans="1:14" ht="13.2" x14ac:dyDescent="0.25">
      <c r="A424" s="25"/>
      <c r="B424" s="24"/>
      <c r="C424" s="24"/>
      <c r="D424" s="24"/>
      <c r="E424" s="24"/>
      <c r="F424" s="24"/>
      <c r="G424" s="24"/>
      <c r="H424" s="24"/>
      <c r="I424" s="24"/>
      <c r="J424" s="24"/>
      <c r="K424" s="24"/>
      <c r="L424" s="24"/>
      <c r="M424" s="24"/>
      <c r="N424" s="24"/>
    </row>
    <row r="425" spans="1:14" ht="13.2" x14ac:dyDescent="0.25">
      <c r="A425" s="25"/>
      <c r="B425" s="24"/>
      <c r="C425" s="24"/>
      <c r="D425" s="24"/>
      <c r="E425" s="24"/>
      <c r="F425" s="24"/>
      <c r="G425" s="24"/>
      <c r="H425" s="24"/>
      <c r="I425" s="24"/>
      <c r="J425" s="24"/>
      <c r="K425" s="24"/>
      <c r="L425" s="24"/>
      <c r="M425" s="24"/>
      <c r="N425" s="24"/>
    </row>
    <row r="426" spans="1:14" ht="13.2" x14ac:dyDescent="0.25">
      <c r="A426" s="25"/>
      <c r="B426" s="24"/>
      <c r="C426" s="24"/>
      <c r="D426" s="24"/>
      <c r="E426" s="24"/>
      <c r="F426" s="24"/>
      <c r="G426" s="24"/>
      <c r="H426" s="24"/>
      <c r="I426" s="24"/>
      <c r="J426" s="24"/>
      <c r="K426" s="24"/>
      <c r="L426" s="24"/>
      <c r="M426" s="24"/>
      <c r="N426" s="24"/>
    </row>
    <row r="427" spans="1:14" ht="13.2" x14ac:dyDescent="0.25">
      <c r="A427" s="25"/>
      <c r="B427" s="24"/>
      <c r="C427" s="24"/>
      <c r="D427" s="24"/>
      <c r="E427" s="24"/>
      <c r="F427" s="24"/>
      <c r="G427" s="24"/>
      <c r="H427" s="24"/>
      <c r="I427" s="24"/>
      <c r="J427" s="24"/>
      <c r="K427" s="24"/>
      <c r="L427" s="24"/>
      <c r="M427" s="24"/>
      <c r="N427" s="24"/>
    </row>
    <row r="428" spans="1:14" ht="13.2" x14ac:dyDescent="0.25">
      <c r="A428" s="25"/>
      <c r="B428" s="24"/>
      <c r="C428" s="24"/>
      <c r="D428" s="24"/>
      <c r="E428" s="24"/>
      <c r="F428" s="24"/>
      <c r="G428" s="24"/>
      <c r="H428" s="24"/>
      <c r="I428" s="24"/>
      <c r="J428" s="24"/>
      <c r="K428" s="24"/>
      <c r="L428" s="24"/>
      <c r="M428" s="24"/>
      <c r="N428" s="24"/>
    </row>
    <row r="429" spans="1:14" ht="13.2" x14ac:dyDescent="0.25">
      <c r="A429" s="25"/>
      <c r="B429" s="24"/>
      <c r="C429" s="24"/>
      <c r="D429" s="24"/>
      <c r="E429" s="24"/>
      <c r="F429" s="24"/>
      <c r="G429" s="24"/>
      <c r="H429" s="24"/>
      <c r="I429" s="24"/>
      <c r="J429" s="24"/>
      <c r="K429" s="24"/>
      <c r="L429" s="24"/>
      <c r="M429" s="24"/>
      <c r="N429" s="24"/>
    </row>
    <row r="430" spans="1:14" ht="13.2" x14ac:dyDescent="0.25">
      <c r="A430" s="25"/>
      <c r="B430" s="24"/>
      <c r="C430" s="24"/>
      <c r="D430" s="24"/>
      <c r="E430" s="24"/>
      <c r="F430" s="24"/>
      <c r="G430" s="24"/>
      <c r="H430" s="24"/>
      <c r="I430" s="24"/>
      <c r="J430" s="24"/>
      <c r="K430" s="24"/>
      <c r="L430" s="24"/>
      <c r="M430" s="24"/>
      <c r="N430" s="24"/>
    </row>
    <row r="431" spans="1:14" ht="13.2" x14ac:dyDescent="0.25">
      <c r="A431" s="25"/>
      <c r="B431" s="24"/>
      <c r="C431" s="24"/>
      <c r="D431" s="24"/>
      <c r="E431" s="24"/>
      <c r="F431" s="24"/>
      <c r="G431" s="24"/>
      <c r="H431" s="24"/>
      <c r="I431" s="24"/>
      <c r="J431" s="24"/>
      <c r="K431" s="24"/>
      <c r="L431" s="24"/>
      <c r="M431" s="24"/>
      <c r="N431" s="24"/>
    </row>
    <row r="432" spans="1:14" ht="13.2" x14ac:dyDescent="0.25">
      <c r="A432" s="25"/>
      <c r="B432" s="24"/>
      <c r="C432" s="24"/>
      <c r="D432" s="24"/>
      <c r="E432" s="24"/>
      <c r="F432" s="24"/>
      <c r="G432" s="24"/>
      <c r="H432" s="24"/>
      <c r="I432" s="24"/>
      <c r="J432" s="24"/>
      <c r="K432" s="24"/>
      <c r="L432" s="24"/>
      <c r="M432" s="24"/>
      <c r="N432" s="24"/>
    </row>
    <row r="433" spans="1:14" ht="13.2" x14ac:dyDescent="0.25">
      <c r="A433" s="25"/>
      <c r="B433" s="24"/>
      <c r="C433" s="24"/>
      <c r="D433" s="24"/>
      <c r="E433" s="24"/>
      <c r="F433" s="24"/>
      <c r="G433" s="24"/>
      <c r="H433" s="24"/>
      <c r="I433" s="24"/>
      <c r="J433" s="24"/>
      <c r="K433" s="24"/>
      <c r="L433" s="24"/>
      <c r="M433" s="24"/>
      <c r="N433" s="24"/>
    </row>
    <row r="434" spans="1:14" ht="13.2" x14ac:dyDescent="0.25">
      <c r="A434" s="25"/>
      <c r="B434" s="24"/>
      <c r="C434" s="24"/>
      <c r="D434" s="24"/>
      <c r="E434" s="24"/>
      <c r="F434" s="24"/>
      <c r="G434" s="24"/>
      <c r="H434" s="24"/>
      <c r="I434" s="24"/>
      <c r="J434" s="24"/>
      <c r="K434" s="24"/>
      <c r="L434" s="24"/>
      <c r="M434" s="24"/>
      <c r="N434" s="24"/>
    </row>
    <row r="435" spans="1:14" ht="13.2" x14ac:dyDescent="0.25">
      <c r="A435" s="25"/>
      <c r="B435" s="24"/>
      <c r="C435" s="24"/>
      <c r="D435" s="24"/>
      <c r="E435" s="24"/>
      <c r="F435" s="24"/>
      <c r="G435" s="24"/>
      <c r="H435" s="24"/>
      <c r="I435" s="24"/>
      <c r="J435" s="24"/>
      <c r="K435" s="24"/>
      <c r="L435" s="24"/>
      <c r="M435" s="24"/>
      <c r="N435" s="24"/>
    </row>
    <row r="436" spans="1:14" ht="13.2" x14ac:dyDescent="0.25">
      <c r="A436" s="25"/>
      <c r="B436" s="24"/>
      <c r="C436" s="24"/>
      <c r="D436" s="24"/>
      <c r="E436" s="24"/>
      <c r="F436" s="24"/>
      <c r="G436" s="24"/>
      <c r="H436" s="24"/>
      <c r="I436" s="24"/>
      <c r="J436" s="24"/>
      <c r="K436" s="24"/>
      <c r="L436" s="24"/>
      <c r="M436" s="24"/>
      <c r="N436" s="24"/>
    </row>
    <row r="437" spans="1:14" ht="13.2" x14ac:dyDescent="0.25">
      <c r="A437" s="25"/>
      <c r="B437" s="24"/>
      <c r="C437" s="24"/>
      <c r="D437" s="24"/>
      <c r="E437" s="24"/>
      <c r="F437" s="24"/>
      <c r="G437" s="24"/>
      <c r="H437" s="24"/>
      <c r="I437" s="24"/>
      <c r="J437" s="24"/>
      <c r="K437" s="24"/>
      <c r="L437" s="24"/>
      <c r="M437" s="24"/>
      <c r="N437" s="24"/>
    </row>
    <row r="438" spans="1:14" ht="13.2" x14ac:dyDescent="0.25">
      <c r="A438" s="25"/>
      <c r="B438" s="24"/>
      <c r="C438" s="24"/>
      <c r="D438" s="24"/>
      <c r="E438" s="24"/>
      <c r="F438" s="24"/>
      <c r="G438" s="24"/>
      <c r="H438" s="24"/>
      <c r="I438" s="24"/>
      <c r="J438" s="24"/>
      <c r="K438" s="24"/>
      <c r="L438" s="24"/>
      <c r="M438" s="24"/>
      <c r="N438" s="24"/>
    </row>
    <row r="439" spans="1:14" ht="13.2" x14ac:dyDescent="0.25">
      <c r="A439" s="25"/>
      <c r="B439" s="24"/>
      <c r="C439" s="24"/>
      <c r="D439" s="24"/>
      <c r="E439" s="24"/>
      <c r="F439" s="24"/>
      <c r="G439" s="24"/>
      <c r="H439" s="24"/>
      <c r="I439" s="24"/>
      <c r="J439" s="24"/>
      <c r="K439" s="24"/>
      <c r="L439" s="24"/>
      <c r="M439" s="24"/>
      <c r="N439" s="24"/>
    </row>
    <row r="440" spans="1:14" ht="13.2" x14ac:dyDescent="0.25">
      <c r="A440" s="25"/>
      <c r="B440" s="24"/>
      <c r="C440" s="24"/>
      <c r="D440" s="24"/>
      <c r="E440" s="24"/>
      <c r="F440" s="24"/>
      <c r="G440" s="24"/>
      <c r="H440" s="24"/>
      <c r="I440" s="24"/>
      <c r="J440" s="24"/>
      <c r="K440" s="24"/>
      <c r="L440" s="24"/>
      <c r="M440" s="24"/>
      <c r="N440" s="24"/>
    </row>
    <row r="441" spans="1:14" ht="13.2" x14ac:dyDescent="0.25">
      <c r="A441" s="25"/>
      <c r="B441" s="24"/>
      <c r="C441" s="24"/>
      <c r="D441" s="24"/>
      <c r="E441" s="24"/>
      <c r="F441" s="24"/>
      <c r="G441" s="24"/>
      <c r="H441" s="24"/>
      <c r="I441" s="24"/>
      <c r="J441" s="24"/>
      <c r="K441" s="24"/>
      <c r="L441" s="24"/>
      <c r="M441" s="24"/>
      <c r="N441" s="24"/>
    </row>
    <row r="442" spans="1:14" ht="13.2" x14ac:dyDescent="0.25">
      <c r="A442" s="25"/>
      <c r="B442" s="24"/>
      <c r="C442" s="24"/>
      <c r="D442" s="24"/>
      <c r="E442" s="24"/>
      <c r="F442" s="24"/>
      <c r="G442" s="24"/>
      <c r="H442" s="24"/>
      <c r="I442" s="24"/>
      <c r="J442" s="24"/>
      <c r="K442" s="24"/>
      <c r="L442" s="24"/>
      <c r="M442" s="24"/>
      <c r="N442" s="24"/>
    </row>
    <row r="443" spans="1:14" ht="13.2" x14ac:dyDescent="0.25">
      <c r="A443" s="25"/>
      <c r="B443" s="24"/>
      <c r="C443" s="24"/>
      <c r="D443" s="24"/>
      <c r="E443" s="24"/>
      <c r="F443" s="24"/>
      <c r="G443" s="24"/>
      <c r="H443" s="24"/>
      <c r="I443" s="24"/>
      <c r="J443" s="24"/>
      <c r="K443" s="24"/>
      <c r="L443" s="24"/>
      <c r="M443" s="24"/>
      <c r="N443" s="24"/>
    </row>
    <row r="444" spans="1:14" ht="13.2" x14ac:dyDescent="0.25">
      <c r="A444" s="25"/>
      <c r="B444" s="24"/>
      <c r="C444" s="24"/>
      <c r="D444" s="24"/>
      <c r="E444" s="24"/>
      <c r="F444" s="24"/>
      <c r="G444" s="24"/>
      <c r="H444" s="24"/>
      <c r="I444" s="24"/>
      <c r="J444" s="24"/>
      <c r="K444" s="24"/>
      <c r="L444" s="24"/>
      <c r="M444" s="24"/>
      <c r="N444" s="24"/>
    </row>
    <row r="445" spans="1:14" ht="13.2" x14ac:dyDescent="0.25">
      <c r="A445" s="25"/>
      <c r="B445" s="24"/>
      <c r="C445" s="24"/>
      <c r="D445" s="24"/>
      <c r="E445" s="24"/>
      <c r="F445" s="24"/>
      <c r="G445" s="24"/>
      <c r="H445" s="24"/>
      <c r="I445" s="24"/>
      <c r="J445" s="24"/>
      <c r="K445" s="24"/>
      <c r="L445" s="24"/>
      <c r="M445" s="24"/>
      <c r="N445" s="24"/>
    </row>
    <row r="446" spans="1:14" ht="13.2" x14ac:dyDescent="0.25">
      <c r="A446" s="25"/>
      <c r="B446" s="24"/>
      <c r="C446" s="24"/>
      <c r="D446" s="24"/>
      <c r="E446" s="24"/>
      <c r="F446" s="24"/>
      <c r="G446" s="24"/>
      <c r="H446" s="24"/>
      <c r="I446" s="24"/>
      <c r="J446" s="24"/>
      <c r="K446" s="24"/>
      <c r="L446" s="24"/>
      <c r="M446" s="24"/>
      <c r="N446" s="24"/>
    </row>
    <row r="447" spans="1:14" ht="13.2" x14ac:dyDescent="0.25">
      <c r="A447" s="25"/>
      <c r="B447" s="24"/>
      <c r="C447" s="24"/>
      <c r="D447" s="24"/>
      <c r="E447" s="24"/>
      <c r="F447" s="24"/>
      <c r="G447" s="24"/>
      <c r="H447" s="24"/>
      <c r="I447" s="24"/>
      <c r="J447" s="24"/>
      <c r="K447" s="24"/>
      <c r="L447" s="24"/>
      <c r="M447" s="24"/>
      <c r="N447" s="24"/>
    </row>
    <row r="448" spans="1:14" ht="13.2" x14ac:dyDescent="0.25">
      <c r="A448" s="25"/>
      <c r="B448" s="24"/>
      <c r="C448" s="24"/>
      <c r="D448" s="24"/>
      <c r="E448" s="24"/>
      <c r="F448" s="24"/>
      <c r="G448" s="24"/>
      <c r="H448" s="24"/>
      <c r="I448" s="24"/>
      <c r="J448" s="24"/>
      <c r="K448" s="24"/>
      <c r="L448" s="24"/>
      <c r="M448" s="24"/>
      <c r="N448" s="24"/>
    </row>
    <row r="449" spans="1:14" ht="13.2" x14ac:dyDescent="0.25">
      <c r="A449" s="25"/>
      <c r="B449" s="24"/>
      <c r="C449" s="24"/>
      <c r="D449" s="24"/>
      <c r="E449" s="24"/>
      <c r="F449" s="24"/>
      <c r="G449" s="24"/>
      <c r="H449" s="24"/>
      <c r="I449" s="24"/>
      <c r="J449" s="24"/>
      <c r="K449" s="24"/>
      <c r="L449" s="24"/>
      <c r="M449" s="24"/>
      <c r="N449" s="24"/>
    </row>
    <row r="450" spans="1:14" ht="13.2" x14ac:dyDescent="0.25">
      <c r="A450" s="25"/>
      <c r="B450" s="24"/>
      <c r="C450" s="24"/>
      <c r="D450" s="24"/>
      <c r="E450" s="24"/>
      <c r="F450" s="24"/>
      <c r="G450" s="24"/>
      <c r="H450" s="24"/>
      <c r="I450" s="24"/>
      <c r="J450" s="24"/>
      <c r="K450" s="24"/>
      <c r="L450" s="24"/>
      <c r="M450" s="24"/>
      <c r="N450" s="24"/>
    </row>
    <row r="451" spans="1:14" ht="13.2" x14ac:dyDescent="0.25">
      <c r="A451" s="25"/>
      <c r="B451" s="24"/>
      <c r="C451" s="24"/>
      <c r="D451" s="24"/>
      <c r="E451" s="24"/>
      <c r="F451" s="24"/>
      <c r="G451" s="24"/>
      <c r="H451" s="24"/>
      <c r="I451" s="24"/>
      <c r="J451" s="24"/>
      <c r="K451" s="24"/>
      <c r="L451" s="24"/>
      <c r="M451" s="24"/>
      <c r="N451" s="24"/>
    </row>
    <row r="452" spans="1:14" ht="13.2" x14ac:dyDescent="0.25">
      <c r="A452" s="25"/>
      <c r="B452" s="24"/>
      <c r="C452" s="24"/>
      <c r="D452" s="24"/>
      <c r="E452" s="24"/>
      <c r="F452" s="24"/>
      <c r="G452" s="24"/>
      <c r="H452" s="24"/>
      <c r="I452" s="24"/>
      <c r="J452" s="24"/>
      <c r="K452" s="24"/>
      <c r="L452" s="24"/>
      <c r="M452" s="24"/>
      <c r="N452" s="24"/>
    </row>
    <row r="453" spans="1:14" ht="13.2" x14ac:dyDescent="0.25">
      <c r="A453" s="25"/>
      <c r="B453" s="24"/>
      <c r="C453" s="24"/>
      <c r="D453" s="24"/>
      <c r="E453" s="24"/>
      <c r="F453" s="24"/>
      <c r="G453" s="24"/>
      <c r="H453" s="24"/>
      <c r="I453" s="24"/>
      <c r="J453" s="24"/>
      <c r="K453" s="24"/>
      <c r="L453" s="24"/>
      <c r="M453" s="24"/>
      <c r="N453" s="24"/>
    </row>
    <row r="454" spans="1:14" ht="13.2" x14ac:dyDescent="0.25">
      <c r="A454" s="25"/>
      <c r="B454" s="24"/>
      <c r="C454" s="24"/>
      <c r="D454" s="24"/>
      <c r="E454" s="24"/>
      <c r="F454" s="24"/>
      <c r="G454" s="24"/>
      <c r="H454" s="24"/>
      <c r="I454" s="24"/>
      <c r="J454" s="24"/>
      <c r="K454" s="24"/>
      <c r="L454" s="24"/>
      <c r="M454" s="24"/>
      <c r="N454" s="24"/>
    </row>
    <row r="455" spans="1:14" ht="13.2" x14ac:dyDescent="0.25">
      <c r="A455" s="25"/>
      <c r="B455" s="24"/>
      <c r="C455" s="24"/>
      <c r="D455" s="24"/>
      <c r="E455" s="24"/>
      <c r="F455" s="24"/>
      <c r="G455" s="24"/>
      <c r="H455" s="24"/>
      <c r="I455" s="24"/>
      <c r="J455" s="24"/>
      <c r="K455" s="24"/>
      <c r="L455" s="24"/>
      <c r="M455" s="24"/>
      <c r="N455" s="24"/>
    </row>
    <row r="456" spans="1:14" ht="13.2" x14ac:dyDescent="0.25">
      <c r="A456" s="25"/>
      <c r="B456" s="24"/>
      <c r="C456" s="24"/>
      <c r="D456" s="24"/>
      <c r="E456" s="24"/>
      <c r="F456" s="24"/>
      <c r="G456" s="24"/>
      <c r="H456" s="24"/>
      <c r="I456" s="24"/>
      <c r="J456" s="24"/>
      <c r="K456" s="24"/>
      <c r="L456" s="24"/>
      <c r="M456" s="24"/>
      <c r="N456" s="24"/>
    </row>
    <row r="457" spans="1:14" ht="13.2" x14ac:dyDescent="0.25">
      <c r="A457" s="25"/>
      <c r="B457" s="24"/>
      <c r="C457" s="24"/>
      <c r="D457" s="24"/>
      <c r="E457" s="24"/>
      <c r="F457" s="24"/>
      <c r="G457" s="24"/>
      <c r="H457" s="24"/>
      <c r="I457" s="24"/>
      <c r="J457" s="24"/>
      <c r="K457" s="24"/>
      <c r="L457" s="24"/>
      <c r="M457" s="24"/>
      <c r="N457" s="24"/>
    </row>
    <row r="458" spans="1:14" ht="13.2" x14ac:dyDescent="0.25">
      <c r="A458" s="25"/>
      <c r="B458" s="24"/>
      <c r="C458" s="24"/>
      <c r="D458" s="24"/>
      <c r="E458" s="24"/>
      <c r="F458" s="24"/>
      <c r="G458" s="24"/>
      <c r="H458" s="24"/>
      <c r="I458" s="24"/>
      <c r="J458" s="24"/>
      <c r="K458" s="24"/>
      <c r="L458" s="24"/>
      <c r="M458" s="24"/>
      <c r="N458" s="24"/>
    </row>
    <row r="459" spans="1:14" ht="13.2" x14ac:dyDescent="0.25">
      <c r="A459" s="25"/>
      <c r="B459" s="24"/>
      <c r="C459" s="24"/>
      <c r="D459" s="24"/>
      <c r="E459" s="24"/>
      <c r="F459" s="24"/>
      <c r="G459" s="24"/>
      <c r="H459" s="24"/>
      <c r="I459" s="24"/>
      <c r="J459" s="24"/>
      <c r="K459" s="24"/>
      <c r="L459" s="24"/>
      <c r="M459" s="24"/>
      <c r="N459" s="24"/>
    </row>
    <row r="460" spans="1:14" ht="13.2" x14ac:dyDescent="0.25">
      <c r="A460" s="25"/>
      <c r="B460" s="24"/>
      <c r="C460" s="24"/>
      <c r="D460" s="24"/>
      <c r="E460" s="24"/>
      <c r="F460" s="24"/>
      <c r="G460" s="24"/>
      <c r="H460" s="24"/>
      <c r="I460" s="24"/>
      <c r="J460" s="24"/>
      <c r="K460" s="24"/>
      <c r="L460" s="24"/>
      <c r="M460" s="24"/>
      <c r="N460" s="24"/>
    </row>
    <row r="461" spans="1:14" ht="13.2" x14ac:dyDescent="0.25">
      <c r="A461" s="25"/>
      <c r="B461" s="24"/>
      <c r="C461" s="24"/>
      <c r="D461" s="24"/>
      <c r="E461" s="24"/>
      <c r="F461" s="24"/>
      <c r="G461" s="24"/>
      <c r="H461" s="24"/>
      <c r="I461" s="24"/>
      <c r="J461" s="24"/>
      <c r="K461" s="24"/>
      <c r="L461" s="24"/>
      <c r="M461" s="24"/>
      <c r="N461" s="24"/>
    </row>
    <row r="462" spans="1:14" ht="13.2" x14ac:dyDescent="0.25">
      <c r="A462" s="25"/>
      <c r="B462" s="24"/>
      <c r="C462" s="24"/>
      <c r="D462" s="24"/>
      <c r="E462" s="24"/>
      <c r="F462" s="24"/>
      <c r="G462" s="24"/>
      <c r="H462" s="24"/>
      <c r="I462" s="24"/>
      <c r="J462" s="24"/>
      <c r="K462" s="24"/>
      <c r="L462" s="24"/>
      <c r="M462" s="24"/>
      <c r="N462" s="24"/>
    </row>
    <row r="463" spans="1:14" ht="13.2" x14ac:dyDescent="0.25">
      <c r="A463" s="25"/>
      <c r="B463" s="24"/>
      <c r="C463" s="24"/>
      <c r="D463" s="24"/>
      <c r="E463" s="24"/>
      <c r="F463" s="24"/>
      <c r="G463" s="24"/>
      <c r="H463" s="24"/>
      <c r="I463" s="24"/>
      <c r="J463" s="24"/>
      <c r="K463" s="24"/>
      <c r="L463" s="24"/>
      <c r="M463" s="24"/>
      <c r="N463" s="24"/>
    </row>
    <row r="464" spans="1:14" ht="13.2" x14ac:dyDescent="0.25">
      <c r="A464" s="25"/>
      <c r="B464" s="24"/>
      <c r="C464" s="24"/>
      <c r="D464" s="24"/>
      <c r="E464" s="24"/>
      <c r="F464" s="24"/>
      <c r="G464" s="24"/>
      <c r="H464" s="24"/>
      <c r="I464" s="24"/>
      <c r="J464" s="24"/>
      <c r="K464" s="24"/>
      <c r="L464" s="24"/>
      <c r="M464" s="24"/>
      <c r="N464" s="24"/>
    </row>
    <row r="465" spans="1:14" ht="13.2" x14ac:dyDescent="0.25">
      <c r="A465" s="25"/>
      <c r="B465" s="24"/>
      <c r="C465" s="24"/>
      <c r="D465" s="24"/>
      <c r="E465" s="24"/>
      <c r="F465" s="24"/>
      <c r="G465" s="24"/>
      <c r="H465" s="24"/>
      <c r="I465" s="24"/>
      <c r="J465" s="24"/>
      <c r="K465" s="24"/>
      <c r="L465" s="24"/>
      <c r="M465" s="24"/>
      <c r="N465" s="24"/>
    </row>
    <row r="466" spans="1:14" ht="13.2" x14ac:dyDescent="0.25">
      <c r="A466" s="25"/>
      <c r="B466" s="24"/>
      <c r="C466" s="24"/>
      <c r="D466" s="24"/>
      <c r="E466" s="24"/>
      <c r="F466" s="24"/>
      <c r="G466" s="24"/>
      <c r="H466" s="24"/>
      <c r="I466" s="24"/>
      <c r="J466" s="24"/>
      <c r="K466" s="24"/>
      <c r="L466" s="24"/>
      <c r="M466" s="24"/>
      <c r="N466" s="24"/>
    </row>
    <row r="467" spans="1:14" ht="13.2" x14ac:dyDescent="0.25">
      <c r="A467" s="25"/>
      <c r="B467" s="24"/>
      <c r="C467" s="24"/>
      <c r="D467" s="24"/>
      <c r="E467" s="24"/>
      <c r="F467" s="24"/>
      <c r="G467" s="24"/>
      <c r="H467" s="24"/>
      <c r="I467" s="24"/>
      <c r="J467" s="24"/>
      <c r="K467" s="24"/>
      <c r="L467" s="24"/>
      <c r="M467" s="24"/>
      <c r="N467" s="24"/>
    </row>
    <row r="468" spans="1:14" ht="13.2" x14ac:dyDescent="0.25">
      <c r="A468" s="25"/>
      <c r="B468" s="24"/>
      <c r="C468" s="24"/>
      <c r="D468" s="24"/>
      <c r="E468" s="24"/>
      <c r="F468" s="24"/>
      <c r="G468" s="24"/>
      <c r="H468" s="24"/>
      <c r="I468" s="24"/>
      <c r="J468" s="24"/>
      <c r="K468" s="24"/>
      <c r="L468" s="24"/>
      <c r="M468" s="24"/>
      <c r="N468" s="24"/>
    </row>
    <row r="469" spans="1:14" ht="13.2" x14ac:dyDescent="0.25">
      <c r="A469" s="25"/>
      <c r="B469" s="24"/>
      <c r="C469" s="24"/>
      <c r="D469" s="24"/>
      <c r="E469" s="24"/>
      <c r="F469" s="24"/>
      <c r="G469" s="24"/>
      <c r="H469" s="24"/>
      <c r="I469" s="24"/>
      <c r="J469" s="24"/>
      <c r="K469" s="24"/>
      <c r="L469" s="24"/>
      <c r="M469" s="24"/>
      <c r="N469" s="24"/>
    </row>
    <row r="470" spans="1:14" ht="13.2" x14ac:dyDescent="0.25">
      <c r="A470" s="25"/>
      <c r="B470" s="24"/>
      <c r="C470" s="24"/>
      <c r="D470" s="24"/>
      <c r="E470" s="24"/>
      <c r="F470" s="24"/>
      <c r="G470" s="24"/>
      <c r="H470" s="24"/>
      <c r="I470" s="24"/>
      <c r="J470" s="24"/>
      <c r="K470" s="24"/>
      <c r="L470" s="24"/>
      <c r="M470" s="24"/>
      <c r="N470" s="24"/>
    </row>
    <row r="471" spans="1:14" ht="13.2" x14ac:dyDescent="0.25">
      <c r="A471" s="25"/>
      <c r="B471" s="24"/>
      <c r="C471" s="24"/>
      <c r="D471" s="24"/>
      <c r="E471" s="24"/>
      <c r="F471" s="24"/>
      <c r="G471" s="24"/>
      <c r="H471" s="24"/>
      <c r="I471" s="24"/>
      <c r="J471" s="24"/>
      <c r="K471" s="24"/>
      <c r="L471" s="24"/>
      <c r="M471" s="24"/>
      <c r="N471" s="24"/>
    </row>
    <row r="472" spans="1:14" ht="13.2" x14ac:dyDescent="0.25">
      <c r="A472" s="25"/>
      <c r="B472" s="24"/>
      <c r="C472" s="24"/>
      <c r="D472" s="24"/>
      <c r="E472" s="24"/>
      <c r="F472" s="24"/>
      <c r="G472" s="24"/>
      <c r="H472" s="24"/>
      <c r="I472" s="24"/>
      <c r="J472" s="24"/>
      <c r="K472" s="24"/>
      <c r="L472" s="24"/>
      <c r="M472" s="24"/>
      <c r="N472" s="24"/>
    </row>
    <row r="473" spans="1:14" ht="13.2" x14ac:dyDescent="0.25">
      <c r="A473" s="25"/>
      <c r="B473" s="24"/>
      <c r="C473" s="24"/>
      <c r="D473" s="24"/>
      <c r="E473" s="24"/>
      <c r="F473" s="24"/>
      <c r="G473" s="24"/>
      <c r="H473" s="24"/>
      <c r="I473" s="24"/>
      <c r="J473" s="24"/>
      <c r="K473" s="24"/>
      <c r="L473" s="24"/>
      <c r="M473" s="24"/>
      <c r="N473" s="24"/>
    </row>
    <row r="474" spans="1:14" ht="13.2" x14ac:dyDescent="0.25">
      <c r="A474" s="25"/>
      <c r="B474" s="24"/>
      <c r="C474" s="24"/>
      <c r="D474" s="24"/>
      <c r="E474" s="24"/>
      <c r="F474" s="24"/>
      <c r="G474" s="24"/>
      <c r="H474" s="24"/>
      <c r="I474" s="24"/>
      <c r="J474" s="24"/>
      <c r="K474" s="24"/>
      <c r="L474" s="24"/>
      <c r="M474" s="24"/>
      <c r="N474" s="24"/>
    </row>
    <row r="475" spans="1:14" ht="13.2" x14ac:dyDescent="0.25">
      <c r="A475" s="25"/>
      <c r="B475" s="24"/>
      <c r="C475" s="24"/>
      <c r="D475" s="24"/>
      <c r="E475" s="24"/>
      <c r="F475" s="24"/>
      <c r="G475" s="24"/>
      <c r="H475" s="24"/>
      <c r="I475" s="24"/>
      <c r="J475" s="24"/>
      <c r="K475" s="24"/>
      <c r="L475" s="24"/>
      <c r="M475" s="24"/>
      <c r="N475" s="24"/>
    </row>
    <row r="476" spans="1:14" ht="13.2" x14ac:dyDescent="0.25">
      <c r="A476" s="25"/>
      <c r="B476" s="24"/>
      <c r="C476" s="24"/>
      <c r="D476" s="24"/>
      <c r="E476" s="24"/>
      <c r="F476" s="24"/>
      <c r="G476" s="24"/>
      <c r="H476" s="24"/>
      <c r="I476" s="24"/>
      <c r="J476" s="24"/>
      <c r="K476" s="24"/>
      <c r="L476" s="24"/>
      <c r="M476" s="24"/>
      <c r="N476" s="24"/>
    </row>
    <row r="477" spans="1:14" ht="13.2" x14ac:dyDescent="0.25">
      <c r="A477" s="25"/>
      <c r="B477" s="24"/>
      <c r="C477" s="24"/>
      <c r="D477" s="24"/>
      <c r="E477" s="24"/>
      <c r="F477" s="24"/>
      <c r="G477" s="24"/>
      <c r="H477" s="24"/>
      <c r="I477" s="24"/>
      <c r="J477" s="24"/>
      <c r="K477" s="24"/>
      <c r="L477" s="24"/>
      <c r="M477" s="24"/>
      <c r="N477" s="24"/>
    </row>
    <row r="478" spans="1:14" ht="13.2" x14ac:dyDescent="0.25">
      <c r="A478" s="25"/>
      <c r="B478" s="24"/>
      <c r="C478" s="24"/>
      <c r="D478" s="24"/>
      <c r="E478" s="24"/>
      <c r="F478" s="24"/>
      <c r="G478" s="24"/>
      <c r="H478" s="24"/>
      <c r="I478" s="24"/>
      <c r="J478" s="24"/>
      <c r="K478" s="24"/>
      <c r="L478" s="24"/>
      <c r="M478" s="24"/>
      <c r="N478" s="24"/>
    </row>
    <row r="479" spans="1:14" ht="13.2" x14ac:dyDescent="0.25">
      <c r="A479" s="25"/>
      <c r="B479" s="24"/>
      <c r="C479" s="24"/>
      <c r="D479" s="24"/>
      <c r="E479" s="24"/>
      <c r="F479" s="24"/>
      <c r="G479" s="24"/>
      <c r="H479" s="24"/>
      <c r="I479" s="24"/>
      <c r="J479" s="24"/>
      <c r="K479" s="24"/>
      <c r="L479" s="24"/>
      <c r="M479" s="24"/>
      <c r="N479" s="24"/>
    </row>
    <row r="480" spans="1:14" ht="13.2" x14ac:dyDescent="0.25">
      <c r="A480" s="25"/>
      <c r="B480" s="24"/>
      <c r="C480" s="24"/>
      <c r="D480" s="24"/>
      <c r="E480" s="24"/>
      <c r="F480" s="24"/>
      <c r="G480" s="24"/>
      <c r="H480" s="24"/>
      <c r="I480" s="24"/>
      <c r="J480" s="24"/>
      <c r="K480" s="24"/>
      <c r="L480" s="24"/>
      <c r="M480" s="24"/>
      <c r="N480" s="24"/>
    </row>
    <row r="481" spans="1:14" ht="13.2" x14ac:dyDescent="0.25">
      <c r="A481" s="25"/>
      <c r="B481" s="24"/>
      <c r="C481" s="24"/>
      <c r="D481" s="24"/>
      <c r="E481" s="24"/>
      <c r="F481" s="24"/>
      <c r="G481" s="24"/>
      <c r="H481" s="24"/>
      <c r="I481" s="24"/>
      <c r="J481" s="24"/>
      <c r="K481" s="24"/>
      <c r="L481" s="24"/>
      <c r="M481" s="24"/>
      <c r="N481" s="24"/>
    </row>
    <row r="482" spans="1:14" ht="13.2" x14ac:dyDescent="0.25">
      <c r="A482" s="25"/>
      <c r="B482" s="24"/>
      <c r="C482" s="24"/>
      <c r="D482" s="24"/>
      <c r="E482" s="24"/>
      <c r="F482" s="24"/>
      <c r="G482" s="24"/>
      <c r="H482" s="24"/>
      <c r="I482" s="24"/>
      <c r="J482" s="24"/>
      <c r="K482" s="24"/>
      <c r="L482" s="24"/>
      <c r="M482" s="24"/>
      <c r="N482" s="24"/>
    </row>
    <row r="483" spans="1:14" ht="13.2" x14ac:dyDescent="0.25">
      <c r="A483" s="25"/>
      <c r="B483" s="24"/>
      <c r="C483" s="24"/>
      <c r="D483" s="24"/>
      <c r="E483" s="24"/>
      <c r="F483" s="24"/>
      <c r="G483" s="24"/>
      <c r="H483" s="24"/>
      <c r="I483" s="24"/>
      <c r="J483" s="24"/>
      <c r="K483" s="24"/>
      <c r="L483" s="24"/>
      <c r="M483" s="24"/>
      <c r="N483" s="24"/>
    </row>
    <row r="484" spans="1:14" ht="13.2" x14ac:dyDescent="0.25">
      <c r="A484" s="25"/>
      <c r="B484" s="24"/>
      <c r="C484" s="24"/>
      <c r="D484" s="24"/>
      <c r="E484" s="24"/>
      <c r="F484" s="24"/>
      <c r="G484" s="24"/>
      <c r="H484" s="24"/>
      <c r="I484" s="24"/>
      <c r="J484" s="24"/>
      <c r="K484" s="24"/>
      <c r="L484" s="24"/>
      <c r="M484" s="24"/>
      <c r="N484" s="24"/>
    </row>
    <row r="485" spans="1:14" ht="13.2" x14ac:dyDescent="0.25">
      <c r="A485" s="25"/>
      <c r="B485" s="24"/>
      <c r="C485" s="24"/>
      <c r="D485" s="24"/>
      <c r="E485" s="24"/>
      <c r="F485" s="24"/>
      <c r="G485" s="24"/>
      <c r="H485" s="24"/>
      <c r="I485" s="24"/>
      <c r="J485" s="24"/>
      <c r="K485" s="24"/>
      <c r="L485" s="24"/>
      <c r="M485" s="24"/>
      <c r="N485" s="24"/>
    </row>
    <row r="486" spans="1:14" ht="13.2" x14ac:dyDescent="0.25">
      <c r="A486" s="25"/>
      <c r="B486" s="24"/>
      <c r="C486" s="24"/>
      <c r="D486" s="24"/>
      <c r="E486" s="24"/>
      <c r="F486" s="24"/>
      <c r="G486" s="24"/>
      <c r="H486" s="24"/>
      <c r="I486" s="24"/>
      <c r="J486" s="24"/>
      <c r="K486" s="24"/>
      <c r="L486" s="24"/>
      <c r="M486" s="24"/>
      <c r="N486" s="24"/>
    </row>
    <row r="487" spans="1:14" ht="13.2" x14ac:dyDescent="0.25">
      <c r="A487" s="25"/>
      <c r="B487" s="24"/>
      <c r="C487" s="24"/>
      <c r="D487" s="24"/>
      <c r="E487" s="24"/>
      <c r="F487" s="24"/>
      <c r="G487" s="24"/>
      <c r="H487" s="24"/>
      <c r="I487" s="24"/>
      <c r="J487" s="24"/>
      <c r="K487" s="24"/>
      <c r="L487" s="24"/>
      <c r="M487" s="24"/>
      <c r="N487" s="24"/>
    </row>
    <row r="488" spans="1:14" ht="13.2" x14ac:dyDescent="0.25">
      <c r="A488" s="25"/>
      <c r="B488" s="24"/>
      <c r="C488" s="24"/>
      <c r="D488" s="24"/>
      <c r="E488" s="24"/>
      <c r="F488" s="24"/>
      <c r="G488" s="24"/>
      <c r="H488" s="24"/>
      <c r="I488" s="24"/>
      <c r="J488" s="24"/>
      <c r="K488" s="24"/>
      <c r="L488" s="24"/>
      <c r="M488" s="24"/>
      <c r="N488" s="24"/>
    </row>
    <row r="489" spans="1:14" ht="13.2" x14ac:dyDescent="0.25">
      <c r="A489" s="25"/>
      <c r="B489" s="24"/>
      <c r="C489" s="24"/>
      <c r="D489" s="24"/>
      <c r="E489" s="24"/>
      <c r="F489" s="24"/>
      <c r="G489" s="24"/>
      <c r="H489" s="24"/>
      <c r="I489" s="24"/>
      <c r="J489" s="24"/>
      <c r="K489" s="24"/>
      <c r="L489" s="24"/>
      <c r="M489" s="24"/>
      <c r="N489" s="24"/>
    </row>
    <row r="490" spans="1:14" ht="13.2" x14ac:dyDescent="0.25">
      <c r="A490" s="25"/>
      <c r="B490" s="24"/>
      <c r="C490" s="24"/>
      <c r="D490" s="24"/>
      <c r="E490" s="24"/>
      <c r="F490" s="24"/>
      <c r="G490" s="24"/>
      <c r="H490" s="24"/>
      <c r="I490" s="24"/>
      <c r="J490" s="24"/>
      <c r="K490" s="24"/>
      <c r="L490" s="24"/>
      <c r="M490" s="24"/>
      <c r="N490" s="24"/>
    </row>
    <row r="491" spans="1:14" ht="13.2" x14ac:dyDescent="0.25">
      <c r="A491" s="25"/>
      <c r="B491" s="24"/>
      <c r="C491" s="24"/>
      <c r="D491" s="24"/>
      <c r="E491" s="24"/>
      <c r="F491" s="24"/>
      <c r="G491" s="24"/>
      <c r="H491" s="24"/>
      <c r="I491" s="24"/>
      <c r="J491" s="24"/>
      <c r="K491" s="24"/>
      <c r="L491" s="24"/>
      <c r="M491" s="24"/>
      <c r="N491" s="24"/>
    </row>
    <row r="492" spans="1:14" ht="13.2" x14ac:dyDescent="0.25">
      <c r="A492" s="25"/>
      <c r="B492" s="24"/>
      <c r="C492" s="24"/>
      <c r="D492" s="24"/>
      <c r="E492" s="24"/>
      <c r="F492" s="24"/>
      <c r="G492" s="24"/>
      <c r="H492" s="24"/>
      <c r="I492" s="24"/>
      <c r="J492" s="24"/>
      <c r="K492" s="24"/>
      <c r="L492" s="24"/>
      <c r="M492" s="24"/>
      <c r="N492" s="24"/>
    </row>
    <row r="493" spans="1:14" ht="13.2" x14ac:dyDescent="0.25">
      <c r="A493" s="25"/>
      <c r="B493" s="24"/>
      <c r="C493" s="24"/>
      <c r="D493" s="24"/>
      <c r="E493" s="24"/>
      <c r="F493" s="24"/>
      <c r="G493" s="24"/>
      <c r="H493" s="24"/>
      <c r="I493" s="24"/>
      <c r="J493" s="24"/>
      <c r="K493" s="24"/>
      <c r="L493" s="24"/>
      <c r="M493" s="24"/>
      <c r="N493" s="24"/>
    </row>
    <row r="494" spans="1:14" ht="13.2" x14ac:dyDescent="0.25">
      <c r="A494" s="25"/>
      <c r="B494" s="24"/>
      <c r="C494" s="24"/>
      <c r="D494" s="24"/>
      <c r="E494" s="24"/>
      <c r="F494" s="24"/>
      <c r="G494" s="24"/>
      <c r="H494" s="24"/>
      <c r="I494" s="24"/>
      <c r="J494" s="24"/>
      <c r="K494" s="24"/>
      <c r="L494" s="24"/>
      <c r="M494" s="24"/>
      <c r="N494" s="24"/>
    </row>
    <row r="495" spans="1:14" ht="13.2" x14ac:dyDescent="0.25">
      <c r="A495" s="25"/>
      <c r="B495" s="24"/>
      <c r="C495" s="24"/>
      <c r="D495" s="24"/>
      <c r="E495" s="24"/>
      <c r="F495" s="24"/>
      <c r="G495" s="24"/>
      <c r="H495" s="24"/>
      <c r="I495" s="24"/>
      <c r="J495" s="24"/>
      <c r="K495" s="24"/>
      <c r="L495" s="24"/>
      <c r="M495" s="24"/>
      <c r="N495" s="24"/>
    </row>
    <row r="496" spans="1:14" ht="13.2" x14ac:dyDescent="0.25">
      <c r="A496" s="25"/>
      <c r="B496" s="24"/>
      <c r="C496" s="24"/>
      <c r="D496" s="24"/>
      <c r="E496" s="24"/>
      <c r="F496" s="24"/>
      <c r="G496" s="24"/>
      <c r="H496" s="24"/>
      <c r="I496" s="24"/>
      <c r="J496" s="24"/>
      <c r="K496" s="24"/>
      <c r="L496" s="24"/>
      <c r="M496" s="24"/>
      <c r="N496" s="24"/>
    </row>
    <row r="497" spans="1:14" ht="13.2" x14ac:dyDescent="0.25">
      <c r="A497" s="25"/>
      <c r="B497" s="24"/>
      <c r="C497" s="24"/>
      <c r="D497" s="24"/>
      <c r="E497" s="24"/>
      <c r="F497" s="24"/>
      <c r="G497" s="24"/>
      <c r="H497" s="24"/>
      <c r="I497" s="24"/>
      <c r="J497" s="24"/>
      <c r="K497" s="24"/>
      <c r="L497" s="24"/>
      <c r="M497" s="24"/>
      <c r="N497" s="24"/>
    </row>
    <row r="498" spans="1:14" ht="13.2" x14ac:dyDescent="0.25">
      <c r="A498" s="25"/>
      <c r="B498" s="24"/>
      <c r="C498" s="24"/>
      <c r="D498" s="24"/>
      <c r="E498" s="24"/>
      <c r="F498" s="24"/>
      <c r="G498" s="24"/>
      <c r="H498" s="24"/>
      <c r="I498" s="24"/>
      <c r="J498" s="24"/>
      <c r="K498" s="24"/>
      <c r="L498" s="24"/>
      <c r="M498" s="24"/>
      <c r="N498" s="24"/>
    </row>
    <row r="499" spans="1:14" ht="13.2" x14ac:dyDescent="0.25">
      <c r="A499" s="25"/>
      <c r="B499" s="24"/>
      <c r="C499" s="24"/>
      <c r="D499" s="24"/>
      <c r="E499" s="24"/>
      <c r="F499" s="24"/>
      <c r="G499" s="24"/>
      <c r="H499" s="24"/>
      <c r="I499" s="24"/>
      <c r="J499" s="24"/>
      <c r="K499" s="24"/>
      <c r="L499" s="24"/>
      <c r="M499" s="24"/>
      <c r="N499" s="24"/>
    </row>
    <row r="500" spans="1:14" ht="13.2" x14ac:dyDescent="0.25">
      <c r="A500" s="25"/>
      <c r="B500" s="24"/>
      <c r="C500" s="24"/>
      <c r="D500" s="24"/>
      <c r="E500" s="24"/>
      <c r="F500" s="24"/>
      <c r="G500" s="24"/>
      <c r="H500" s="24"/>
      <c r="I500" s="24"/>
      <c r="J500" s="24"/>
      <c r="K500" s="24"/>
      <c r="L500" s="24"/>
      <c r="M500" s="24"/>
      <c r="N500" s="24"/>
    </row>
    <row r="501" spans="1:14" ht="13.2" x14ac:dyDescent="0.25">
      <c r="A501" s="25"/>
      <c r="B501" s="24"/>
      <c r="C501" s="24"/>
      <c r="D501" s="24"/>
      <c r="E501" s="24"/>
      <c r="F501" s="24"/>
      <c r="G501" s="24"/>
      <c r="H501" s="24"/>
      <c r="I501" s="24"/>
      <c r="J501" s="24"/>
      <c r="K501" s="24"/>
      <c r="L501" s="24"/>
      <c r="M501" s="24"/>
      <c r="N501" s="24"/>
    </row>
    <row r="502" spans="1:14" ht="13.2" x14ac:dyDescent="0.25">
      <c r="A502" s="25"/>
      <c r="B502" s="24"/>
      <c r="C502" s="24"/>
      <c r="D502" s="24"/>
      <c r="E502" s="24"/>
      <c r="F502" s="24"/>
      <c r="G502" s="24"/>
      <c r="H502" s="24"/>
      <c r="I502" s="24"/>
      <c r="J502" s="24"/>
      <c r="K502" s="24"/>
      <c r="L502" s="24"/>
      <c r="M502" s="24"/>
      <c r="N502" s="24"/>
    </row>
    <row r="503" spans="1:14" ht="13.2" x14ac:dyDescent="0.25">
      <c r="A503" s="25"/>
      <c r="B503" s="24"/>
      <c r="C503" s="24"/>
      <c r="D503" s="24"/>
      <c r="E503" s="24"/>
      <c r="F503" s="24"/>
      <c r="G503" s="24"/>
      <c r="H503" s="24"/>
      <c r="I503" s="24"/>
      <c r="J503" s="24"/>
      <c r="K503" s="24"/>
      <c r="L503" s="24"/>
      <c r="M503" s="24"/>
      <c r="N503" s="24"/>
    </row>
    <row r="504" spans="1:14" ht="13.2" x14ac:dyDescent="0.25">
      <c r="A504" s="25"/>
      <c r="B504" s="24"/>
      <c r="C504" s="24"/>
      <c r="D504" s="24"/>
      <c r="E504" s="24"/>
      <c r="F504" s="24"/>
      <c r="G504" s="24"/>
      <c r="H504" s="24"/>
      <c r="I504" s="24"/>
      <c r="J504" s="24"/>
      <c r="K504" s="24"/>
      <c r="L504" s="24"/>
      <c r="M504" s="24"/>
      <c r="N504" s="24"/>
    </row>
    <row r="505" spans="1:14" ht="13.2" x14ac:dyDescent="0.25">
      <c r="A505" s="25"/>
      <c r="B505" s="24"/>
      <c r="C505" s="24"/>
      <c r="D505" s="24"/>
      <c r="E505" s="24"/>
      <c r="F505" s="24"/>
      <c r="G505" s="24"/>
      <c r="H505" s="24"/>
      <c r="I505" s="24"/>
      <c r="J505" s="24"/>
      <c r="K505" s="24"/>
      <c r="L505" s="24"/>
      <c r="M505" s="24"/>
      <c r="N505" s="24"/>
    </row>
    <row r="506" spans="1:14" ht="13.2" x14ac:dyDescent="0.25">
      <c r="A506" s="25"/>
      <c r="B506" s="24"/>
      <c r="C506" s="24"/>
      <c r="D506" s="24"/>
      <c r="E506" s="24"/>
      <c r="F506" s="24"/>
      <c r="G506" s="24"/>
      <c r="H506" s="24"/>
      <c r="I506" s="24"/>
      <c r="J506" s="24"/>
      <c r="K506" s="24"/>
      <c r="L506" s="24"/>
      <c r="M506" s="24"/>
      <c r="N506" s="24"/>
    </row>
    <row r="507" spans="1:14" ht="13.2" x14ac:dyDescent="0.25">
      <c r="A507" s="25"/>
      <c r="B507" s="24"/>
      <c r="C507" s="24"/>
      <c r="D507" s="24"/>
      <c r="E507" s="24"/>
      <c r="F507" s="24"/>
      <c r="G507" s="24"/>
      <c r="H507" s="24"/>
      <c r="I507" s="24"/>
      <c r="J507" s="24"/>
      <c r="K507" s="24"/>
      <c r="L507" s="24"/>
      <c r="M507" s="24"/>
      <c r="N507" s="24"/>
    </row>
    <row r="508" spans="1:14" ht="13.2" x14ac:dyDescent="0.25">
      <c r="A508" s="25"/>
      <c r="B508" s="24"/>
      <c r="C508" s="24"/>
      <c r="D508" s="24"/>
      <c r="E508" s="24"/>
      <c r="F508" s="24"/>
      <c r="G508" s="24"/>
      <c r="H508" s="24"/>
      <c r="I508" s="24"/>
      <c r="J508" s="24"/>
      <c r="K508" s="24"/>
      <c r="L508" s="24"/>
      <c r="M508" s="24"/>
      <c r="N508" s="24"/>
    </row>
    <row r="509" spans="1:14" ht="13.2" x14ac:dyDescent="0.25">
      <c r="A509" s="25"/>
      <c r="B509" s="24"/>
      <c r="C509" s="24"/>
      <c r="D509" s="24"/>
      <c r="E509" s="24"/>
      <c r="F509" s="24"/>
      <c r="G509" s="24"/>
      <c r="H509" s="24"/>
      <c r="I509" s="24"/>
      <c r="J509" s="24"/>
      <c r="K509" s="24"/>
      <c r="L509" s="24"/>
      <c r="M509" s="24"/>
      <c r="N509" s="24"/>
    </row>
    <row r="510" spans="1:14" ht="13.2" x14ac:dyDescent="0.25">
      <c r="A510" s="25"/>
      <c r="B510" s="24"/>
      <c r="C510" s="24"/>
      <c r="D510" s="24"/>
      <c r="E510" s="24"/>
      <c r="F510" s="24"/>
      <c r="G510" s="24"/>
      <c r="H510" s="24"/>
      <c r="I510" s="24"/>
      <c r="J510" s="24"/>
      <c r="K510" s="24"/>
      <c r="L510" s="24"/>
      <c r="M510" s="24"/>
      <c r="N510" s="24"/>
    </row>
    <row r="511" spans="1:14" ht="13.2" x14ac:dyDescent="0.25">
      <c r="A511" s="25"/>
      <c r="B511" s="24"/>
      <c r="C511" s="24"/>
      <c r="D511" s="24"/>
      <c r="E511" s="24"/>
      <c r="F511" s="24"/>
      <c r="G511" s="24"/>
      <c r="H511" s="24"/>
      <c r="I511" s="24"/>
      <c r="J511" s="24"/>
      <c r="K511" s="24"/>
      <c r="L511" s="24"/>
      <c r="M511" s="24"/>
      <c r="N511" s="24"/>
    </row>
    <row r="512" spans="1:14" ht="13.2" x14ac:dyDescent="0.25">
      <c r="A512" s="25"/>
      <c r="B512" s="24"/>
      <c r="C512" s="24"/>
      <c r="D512" s="24"/>
      <c r="E512" s="24"/>
      <c r="F512" s="24"/>
      <c r="G512" s="24"/>
      <c r="H512" s="24"/>
      <c r="I512" s="24"/>
      <c r="J512" s="24"/>
      <c r="K512" s="24"/>
      <c r="L512" s="24"/>
      <c r="M512" s="24"/>
      <c r="N512" s="24"/>
    </row>
    <row r="513" spans="1:14" ht="13.2" x14ac:dyDescent="0.25">
      <c r="A513" s="25"/>
      <c r="B513" s="24"/>
      <c r="C513" s="24"/>
      <c r="D513" s="24"/>
      <c r="E513" s="24"/>
      <c r="F513" s="24"/>
      <c r="G513" s="24"/>
      <c r="H513" s="24"/>
      <c r="I513" s="24"/>
      <c r="J513" s="24"/>
      <c r="K513" s="24"/>
      <c r="L513" s="24"/>
      <c r="M513" s="24"/>
      <c r="N513" s="24"/>
    </row>
    <row r="514" spans="1:14" ht="13.2" x14ac:dyDescent="0.25">
      <c r="A514" s="25"/>
      <c r="B514" s="24"/>
      <c r="C514" s="24"/>
      <c r="D514" s="24"/>
      <c r="E514" s="24"/>
      <c r="F514" s="24"/>
      <c r="G514" s="24"/>
      <c r="H514" s="24"/>
      <c r="I514" s="24"/>
      <c r="J514" s="24"/>
      <c r="K514" s="24"/>
      <c r="L514" s="24"/>
      <c r="M514" s="24"/>
      <c r="N514" s="24"/>
    </row>
    <row r="515" spans="1:14" ht="13.2" x14ac:dyDescent="0.25">
      <c r="A515" s="25"/>
      <c r="B515" s="24"/>
      <c r="C515" s="24"/>
      <c r="D515" s="24"/>
      <c r="E515" s="24"/>
      <c r="F515" s="24"/>
      <c r="G515" s="24"/>
      <c r="H515" s="24"/>
      <c r="I515" s="24"/>
      <c r="J515" s="24"/>
      <c r="K515" s="24"/>
      <c r="L515" s="24"/>
      <c r="M515" s="24"/>
      <c r="N515" s="24"/>
    </row>
    <row r="516" spans="1:14" ht="13.2" x14ac:dyDescent="0.25">
      <c r="A516" s="25"/>
      <c r="B516" s="24"/>
      <c r="C516" s="24"/>
      <c r="D516" s="24"/>
      <c r="E516" s="24"/>
      <c r="F516" s="24"/>
      <c r="G516" s="24"/>
      <c r="H516" s="24"/>
      <c r="I516" s="24"/>
      <c r="J516" s="24"/>
      <c r="K516" s="24"/>
      <c r="L516" s="24"/>
      <c r="M516" s="24"/>
      <c r="N516" s="24"/>
    </row>
    <row r="517" spans="1:14" ht="13.2" x14ac:dyDescent="0.25">
      <c r="A517" s="25"/>
      <c r="B517" s="24"/>
      <c r="C517" s="24"/>
      <c r="D517" s="24"/>
      <c r="E517" s="24"/>
      <c r="F517" s="24"/>
      <c r="G517" s="24"/>
      <c r="H517" s="24"/>
      <c r="I517" s="24"/>
      <c r="J517" s="24"/>
      <c r="K517" s="24"/>
      <c r="L517" s="24"/>
      <c r="M517" s="24"/>
      <c r="N517" s="24"/>
    </row>
    <row r="518" spans="1:14" ht="13.2" x14ac:dyDescent="0.25">
      <c r="A518" s="25"/>
      <c r="B518" s="24"/>
      <c r="C518" s="24"/>
      <c r="D518" s="24"/>
      <c r="E518" s="24"/>
      <c r="F518" s="24"/>
      <c r="G518" s="24"/>
      <c r="H518" s="24"/>
      <c r="I518" s="24"/>
      <c r="J518" s="24"/>
      <c r="K518" s="24"/>
      <c r="L518" s="24"/>
      <c r="M518" s="24"/>
      <c r="N518" s="24"/>
    </row>
    <row r="519" spans="1:14" ht="13.2" x14ac:dyDescent="0.25">
      <c r="A519" s="25"/>
      <c r="B519" s="24"/>
      <c r="C519" s="24"/>
      <c r="D519" s="24"/>
      <c r="E519" s="24"/>
      <c r="F519" s="24"/>
      <c r="G519" s="24"/>
      <c r="H519" s="24"/>
      <c r="I519" s="24"/>
      <c r="J519" s="24"/>
      <c r="K519" s="24"/>
      <c r="L519" s="24"/>
      <c r="M519" s="24"/>
      <c r="N519" s="24"/>
    </row>
    <row r="520" spans="1:14" ht="13.2" x14ac:dyDescent="0.25">
      <c r="A520" s="25"/>
      <c r="B520" s="24"/>
      <c r="C520" s="24"/>
      <c r="D520" s="24"/>
      <c r="E520" s="24"/>
      <c r="F520" s="24"/>
      <c r="G520" s="24"/>
      <c r="H520" s="24"/>
      <c r="I520" s="24"/>
      <c r="J520" s="24"/>
      <c r="K520" s="24"/>
      <c r="L520" s="24"/>
      <c r="M520" s="24"/>
      <c r="N520" s="24"/>
    </row>
    <row r="521" spans="1:14" ht="13.2" x14ac:dyDescent="0.25">
      <c r="A521" s="25"/>
      <c r="B521" s="24"/>
      <c r="C521" s="24"/>
      <c r="D521" s="24"/>
      <c r="E521" s="24"/>
      <c r="F521" s="24"/>
      <c r="G521" s="24"/>
      <c r="H521" s="24"/>
      <c r="I521" s="24"/>
      <c r="J521" s="24"/>
      <c r="K521" s="24"/>
      <c r="L521" s="24"/>
      <c r="M521" s="24"/>
      <c r="N521" s="24"/>
    </row>
    <row r="522" spans="1:14" ht="13.2" x14ac:dyDescent="0.25">
      <c r="A522" s="25"/>
      <c r="B522" s="24"/>
      <c r="C522" s="24"/>
      <c r="D522" s="24"/>
      <c r="E522" s="24"/>
      <c r="F522" s="24"/>
      <c r="G522" s="24"/>
      <c r="H522" s="24"/>
      <c r="I522" s="24"/>
      <c r="J522" s="24"/>
      <c r="K522" s="24"/>
      <c r="L522" s="24"/>
      <c r="M522" s="24"/>
      <c r="N522" s="24"/>
    </row>
    <row r="523" spans="1:14" ht="13.2" x14ac:dyDescent="0.25">
      <c r="A523" s="25"/>
      <c r="B523" s="24"/>
      <c r="C523" s="24"/>
      <c r="D523" s="24"/>
      <c r="E523" s="24"/>
      <c r="F523" s="24"/>
      <c r="G523" s="24"/>
      <c r="H523" s="24"/>
      <c r="I523" s="24"/>
      <c r="J523" s="24"/>
      <c r="K523" s="24"/>
      <c r="L523" s="24"/>
      <c r="M523" s="24"/>
      <c r="N523" s="24"/>
    </row>
    <row r="524" spans="1:14" ht="13.2" x14ac:dyDescent="0.25">
      <c r="A524" s="25"/>
      <c r="B524" s="24"/>
      <c r="C524" s="24"/>
      <c r="D524" s="24"/>
      <c r="E524" s="24"/>
      <c r="F524" s="24"/>
      <c r="G524" s="24"/>
      <c r="H524" s="24"/>
      <c r="I524" s="24"/>
      <c r="J524" s="24"/>
      <c r="K524" s="24"/>
      <c r="L524" s="24"/>
      <c r="M524" s="24"/>
      <c r="N524" s="24"/>
    </row>
    <row r="525" spans="1:14" ht="13.2" x14ac:dyDescent="0.25">
      <c r="A525" s="25"/>
      <c r="B525" s="24"/>
      <c r="C525" s="24"/>
      <c r="D525" s="24"/>
      <c r="E525" s="24"/>
      <c r="F525" s="24"/>
      <c r="G525" s="24"/>
      <c r="H525" s="24"/>
      <c r="I525" s="24"/>
      <c r="J525" s="24"/>
      <c r="K525" s="24"/>
      <c r="L525" s="24"/>
      <c r="M525" s="24"/>
      <c r="N525" s="24"/>
    </row>
    <row r="526" spans="1:14" ht="13.2" x14ac:dyDescent="0.25">
      <c r="A526" s="25"/>
      <c r="B526" s="24"/>
      <c r="C526" s="24"/>
      <c r="D526" s="24"/>
      <c r="E526" s="24"/>
      <c r="F526" s="24"/>
      <c r="G526" s="24"/>
      <c r="H526" s="24"/>
      <c r="I526" s="24"/>
      <c r="J526" s="24"/>
      <c r="K526" s="24"/>
      <c r="L526" s="24"/>
      <c r="M526" s="24"/>
      <c r="N526" s="24"/>
    </row>
    <row r="527" spans="1:14" ht="13.2" x14ac:dyDescent="0.25">
      <c r="A527" s="25"/>
      <c r="B527" s="24"/>
      <c r="C527" s="24"/>
      <c r="D527" s="24"/>
      <c r="E527" s="24"/>
      <c r="F527" s="24"/>
      <c r="G527" s="24"/>
      <c r="H527" s="24"/>
      <c r="I527" s="24"/>
      <c r="J527" s="24"/>
      <c r="K527" s="24"/>
      <c r="L527" s="24"/>
      <c r="M527" s="24"/>
      <c r="N527" s="24"/>
    </row>
    <row r="528" spans="1:14" ht="13.2" x14ac:dyDescent="0.25">
      <c r="A528" s="25"/>
      <c r="B528" s="24"/>
      <c r="C528" s="24"/>
      <c r="D528" s="24"/>
      <c r="E528" s="24"/>
      <c r="F528" s="24"/>
      <c r="G528" s="24"/>
      <c r="H528" s="24"/>
      <c r="I528" s="24"/>
      <c r="J528" s="24"/>
      <c r="K528" s="24"/>
      <c r="L528" s="24"/>
      <c r="M528" s="24"/>
      <c r="N528" s="24"/>
    </row>
    <row r="529" spans="1:14" ht="13.2" x14ac:dyDescent="0.25">
      <c r="A529" s="25"/>
      <c r="B529" s="24"/>
      <c r="C529" s="24"/>
      <c r="D529" s="24"/>
      <c r="E529" s="24"/>
      <c r="F529" s="24"/>
      <c r="G529" s="24"/>
      <c r="H529" s="24"/>
      <c r="I529" s="24"/>
      <c r="J529" s="24"/>
      <c r="K529" s="24"/>
      <c r="L529" s="24"/>
      <c r="M529" s="24"/>
      <c r="N529" s="24"/>
    </row>
    <row r="530" spans="1:14" ht="13.2" x14ac:dyDescent="0.25">
      <c r="A530" s="25"/>
      <c r="B530" s="24"/>
      <c r="C530" s="24"/>
      <c r="D530" s="24"/>
      <c r="E530" s="24"/>
      <c r="F530" s="24"/>
      <c r="G530" s="24"/>
      <c r="H530" s="24"/>
      <c r="I530" s="24"/>
      <c r="J530" s="24"/>
      <c r="K530" s="24"/>
      <c r="L530" s="24"/>
      <c r="M530" s="24"/>
      <c r="N530" s="24"/>
    </row>
    <row r="531" spans="1:14" ht="13.2" x14ac:dyDescent="0.25">
      <c r="A531" s="25"/>
      <c r="B531" s="24"/>
      <c r="C531" s="24"/>
      <c r="D531" s="24"/>
      <c r="E531" s="24"/>
      <c r="F531" s="24"/>
      <c r="G531" s="24"/>
      <c r="H531" s="24"/>
      <c r="I531" s="24"/>
      <c r="J531" s="24"/>
      <c r="K531" s="24"/>
      <c r="L531" s="24"/>
      <c r="M531" s="24"/>
      <c r="N531" s="24"/>
    </row>
    <row r="532" spans="1:14" ht="13.2" x14ac:dyDescent="0.25">
      <c r="A532" s="25"/>
      <c r="B532" s="24"/>
      <c r="C532" s="24"/>
      <c r="D532" s="24"/>
      <c r="E532" s="24"/>
      <c r="F532" s="24"/>
      <c r="G532" s="24"/>
      <c r="H532" s="24"/>
      <c r="I532" s="24"/>
      <c r="J532" s="24"/>
      <c r="K532" s="24"/>
      <c r="L532" s="24"/>
      <c r="M532" s="24"/>
      <c r="N532" s="24"/>
    </row>
    <row r="533" spans="1:14" ht="13.2" x14ac:dyDescent="0.25">
      <c r="A533" s="25"/>
      <c r="B533" s="24"/>
      <c r="C533" s="24"/>
      <c r="D533" s="24"/>
      <c r="E533" s="24"/>
      <c r="F533" s="24"/>
      <c r="G533" s="24"/>
      <c r="H533" s="24"/>
      <c r="I533" s="24"/>
      <c r="J533" s="24"/>
      <c r="K533" s="24"/>
      <c r="L533" s="24"/>
      <c r="M533" s="24"/>
      <c r="N533" s="24"/>
    </row>
    <row r="534" spans="1:14" ht="13.2" x14ac:dyDescent="0.25">
      <c r="A534" s="25"/>
      <c r="B534" s="24"/>
      <c r="C534" s="24"/>
      <c r="D534" s="24"/>
      <c r="E534" s="24"/>
      <c r="F534" s="24"/>
      <c r="G534" s="24"/>
      <c r="H534" s="24"/>
      <c r="I534" s="24"/>
      <c r="J534" s="24"/>
      <c r="K534" s="24"/>
      <c r="L534" s="24"/>
      <c r="M534" s="24"/>
      <c r="N534" s="24"/>
    </row>
    <row r="535" spans="1:14" ht="13.2" x14ac:dyDescent="0.25">
      <c r="A535" s="25"/>
      <c r="B535" s="24"/>
      <c r="C535" s="24"/>
      <c r="D535" s="24"/>
      <c r="E535" s="24"/>
      <c r="F535" s="24"/>
      <c r="G535" s="24"/>
      <c r="H535" s="24"/>
      <c r="I535" s="24"/>
      <c r="J535" s="24"/>
      <c r="K535" s="24"/>
      <c r="L535" s="24"/>
      <c r="M535" s="24"/>
      <c r="N535" s="24"/>
    </row>
    <row r="536" spans="1:14" ht="13.2" x14ac:dyDescent="0.25">
      <c r="A536" s="25"/>
      <c r="B536" s="24"/>
      <c r="C536" s="24"/>
      <c r="D536" s="24"/>
      <c r="E536" s="24"/>
      <c r="F536" s="24"/>
      <c r="G536" s="24"/>
      <c r="H536" s="24"/>
      <c r="I536" s="24"/>
      <c r="J536" s="24"/>
      <c r="K536" s="24"/>
      <c r="L536" s="24"/>
      <c r="M536" s="24"/>
      <c r="N536" s="24"/>
    </row>
    <row r="537" spans="1:14" ht="13.2" x14ac:dyDescent="0.25">
      <c r="A537" s="25"/>
      <c r="B537" s="24"/>
      <c r="C537" s="24"/>
      <c r="D537" s="24"/>
      <c r="E537" s="24"/>
      <c r="F537" s="24"/>
      <c r="G537" s="24"/>
      <c r="H537" s="24"/>
      <c r="I537" s="24"/>
      <c r="J537" s="24"/>
      <c r="K537" s="24"/>
      <c r="L537" s="24"/>
      <c r="M537" s="24"/>
      <c r="N537" s="24"/>
    </row>
    <row r="538" spans="1:14" ht="13.2" x14ac:dyDescent="0.25">
      <c r="A538" s="25"/>
      <c r="B538" s="24"/>
      <c r="C538" s="24"/>
      <c r="D538" s="24"/>
      <c r="E538" s="24"/>
      <c r="F538" s="24"/>
      <c r="G538" s="24"/>
      <c r="H538" s="24"/>
      <c r="I538" s="24"/>
      <c r="J538" s="24"/>
      <c r="K538" s="24"/>
      <c r="L538" s="24"/>
      <c r="M538" s="24"/>
      <c r="N538" s="24"/>
    </row>
    <row r="539" spans="1:14" ht="13.2" x14ac:dyDescent="0.25">
      <c r="A539" s="25"/>
      <c r="B539" s="24"/>
      <c r="C539" s="24"/>
      <c r="D539" s="24"/>
      <c r="E539" s="24"/>
      <c r="F539" s="24"/>
      <c r="G539" s="24"/>
      <c r="H539" s="24"/>
      <c r="I539" s="24"/>
      <c r="J539" s="24"/>
      <c r="K539" s="24"/>
      <c r="L539" s="24"/>
      <c r="M539" s="24"/>
      <c r="N539" s="24"/>
    </row>
    <row r="540" spans="1:14" ht="13.2" x14ac:dyDescent="0.25">
      <c r="A540" s="25"/>
      <c r="B540" s="24"/>
      <c r="C540" s="24"/>
      <c r="D540" s="24"/>
      <c r="E540" s="24"/>
      <c r="F540" s="24"/>
      <c r="G540" s="24"/>
      <c r="H540" s="24"/>
      <c r="I540" s="24"/>
      <c r="J540" s="24"/>
      <c r="K540" s="24"/>
      <c r="L540" s="24"/>
      <c r="M540" s="24"/>
      <c r="N540" s="24"/>
    </row>
    <row r="541" spans="1:14" ht="13.2" x14ac:dyDescent="0.25">
      <c r="A541" s="25"/>
      <c r="B541" s="24"/>
      <c r="C541" s="24"/>
      <c r="D541" s="24"/>
      <c r="E541" s="24"/>
      <c r="F541" s="24"/>
      <c r="G541" s="24"/>
      <c r="H541" s="24"/>
      <c r="I541" s="24"/>
      <c r="J541" s="24"/>
      <c r="K541" s="24"/>
      <c r="L541" s="24"/>
      <c r="M541" s="24"/>
      <c r="N541" s="24"/>
    </row>
    <row r="542" spans="1:14" ht="13.2" x14ac:dyDescent="0.25">
      <c r="A542" s="25"/>
      <c r="B542" s="24"/>
      <c r="C542" s="24"/>
      <c r="D542" s="24"/>
      <c r="E542" s="24"/>
      <c r="F542" s="24"/>
      <c r="G542" s="24"/>
      <c r="H542" s="24"/>
      <c r="I542" s="24"/>
      <c r="J542" s="24"/>
      <c r="K542" s="24"/>
      <c r="L542" s="24"/>
      <c r="M542" s="24"/>
      <c r="N542" s="24"/>
    </row>
    <row r="543" spans="1:14" ht="13.2" x14ac:dyDescent="0.25">
      <c r="A543" s="25"/>
      <c r="B543" s="24"/>
      <c r="C543" s="24"/>
      <c r="D543" s="24"/>
      <c r="E543" s="24"/>
      <c r="F543" s="24"/>
      <c r="G543" s="24"/>
      <c r="H543" s="24"/>
      <c r="I543" s="24"/>
      <c r="J543" s="24"/>
      <c r="K543" s="24"/>
      <c r="L543" s="24"/>
      <c r="M543" s="24"/>
      <c r="N543" s="24"/>
    </row>
    <row r="544" spans="1:14" ht="13.2" x14ac:dyDescent="0.25">
      <c r="A544" s="25"/>
      <c r="B544" s="24"/>
      <c r="C544" s="24"/>
      <c r="D544" s="24"/>
      <c r="E544" s="24"/>
      <c r="F544" s="24"/>
      <c r="G544" s="24"/>
      <c r="H544" s="24"/>
      <c r="I544" s="24"/>
      <c r="J544" s="24"/>
      <c r="K544" s="24"/>
      <c r="L544" s="24"/>
      <c r="M544" s="24"/>
      <c r="N544" s="24"/>
    </row>
    <row r="545" spans="1:14" ht="13.2" x14ac:dyDescent="0.25">
      <c r="A545" s="25"/>
      <c r="B545" s="24"/>
      <c r="C545" s="24"/>
      <c r="D545" s="24"/>
      <c r="E545" s="24"/>
      <c r="F545" s="24"/>
      <c r="G545" s="24"/>
      <c r="H545" s="24"/>
      <c r="I545" s="24"/>
      <c r="J545" s="24"/>
      <c r="K545" s="24"/>
      <c r="L545" s="24"/>
      <c r="M545" s="24"/>
      <c r="N545" s="24"/>
    </row>
    <row r="546" spans="1:14" ht="13.2" x14ac:dyDescent="0.25">
      <c r="A546" s="25"/>
      <c r="B546" s="24"/>
      <c r="C546" s="24"/>
      <c r="D546" s="24"/>
      <c r="E546" s="24"/>
      <c r="F546" s="24"/>
      <c r="G546" s="24"/>
      <c r="H546" s="24"/>
      <c r="I546" s="24"/>
      <c r="J546" s="24"/>
      <c r="K546" s="24"/>
      <c r="L546" s="24"/>
      <c r="M546" s="24"/>
      <c r="N546" s="24"/>
    </row>
    <row r="547" spans="1:14" ht="13.2" x14ac:dyDescent="0.25">
      <c r="A547" s="25"/>
      <c r="B547" s="24"/>
      <c r="C547" s="24"/>
      <c r="D547" s="24"/>
      <c r="E547" s="24"/>
      <c r="F547" s="24"/>
      <c r="G547" s="24"/>
      <c r="H547" s="24"/>
      <c r="I547" s="24"/>
      <c r="J547" s="24"/>
      <c r="K547" s="24"/>
      <c r="L547" s="24"/>
      <c r="M547" s="24"/>
      <c r="N547" s="24"/>
    </row>
    <row r="548" spans="1:14" ht="13.2" x14ac:dyDescent="0.25">
      <c r="A548" s="25"/>
      <c r="B548" s="24"/>
      <c r="C548" s="24"/>
      <c r="D548" s="24"/>
      <c r="E548" s="24"/>
      <c r="F548" s="24"/>
      <c r="G548" s="24"/>
      <c r="H548" s="24"/>
      <c r="I548" s="24"/>
      <c r="J548" s="24"/>
      <c r="K548" s="24"/>
      <c r="L548" s="24"/>
      <c r="M548" s="24"/>
      <c r="N548" s="24"/>
    </row>
    <row r="549" spans="1:14" ht="13.2" x14ac:dyDescent="0.25">
      <c r="A549" s="25"/>
      <c r="B549" s="24"/>
      <c r="C549" s="24"/>
      <c r="D549" s="24"/>
      <c r="E549" s="24"/>
      <c r="F549" s="24"/>
      <c r="G549" s="24"/>
      <c r="H549" s="24"/>
      <c r="I549" s="24"/>
      <c r="J549" s="24"/>
      <c r="K549" s="24"/>
      <c r="L549" s="24"/>
      <c r="M549" s="24"/>
      <c r="N549" s="24"/>
    </row>
    <row r="550" spans="1:14" ht="13.2" x14ac:dyDescent="0.25">
      <c r="A550" s="25"/>
      <c r="B550" s="24"/>
      <c r="C550" s="24"/>
      <c r="D550" s="24"/>
      <c r="E550" s="24"/>
      <c r="F550" s="24"/>
      <c r="G550" s="24"/>
      <c r="H550" s="24"/>
      <c r="I550" s="24"/>
      <c r="J550" s="24"/>
      <c r="K550" s="24"/>
      <c r="L550" s="24"/>
      <c r="M550" s="24"/>
      <c r="N550" s="24"/>
    </row>
    <row r="551" spans="1:14" ht="13.2" x14ac:dyDescent="0.25">
      <c r="A551" s="25"/>
      <c r="B551" s="24"/>
      <c r="C551" s="24"/>
      <c r="D551" s="24"/>
      <c r="E551" s="24"/>
      <c r="F551" s="24"/>
      <c r="G551" s="24"/>
      <c r="H551" s="24"/>
      <c r="I551" s="24"/>
      <c r="J551" s="24"/>
      <c r="K551" s="24"/>
      <c r="L551" s="24"/>
      <c r="M551" s="24"/>
      <c r="N551" s="24"/>
    </row>
    <row r="552" spans="1:14" ht="13.2" x14ac:dyDescent="0.25">
      <c r="A552" s="25"/>
      <c r="B552" s="24"/>
      <c r="C552" s="24"/>
      <c r="D552" s="24"/>
      <c r="E552" s="24"/>
      <c r="F552" s="24"/>
      <c r="G552" s="24"/>
      <c r="H552" s="24"/>
      <c r="I552" s="24"/>
      <c r="J552" s="24"/>
      <c r="K552" s="24"/>
      <c r="L552" s="24"/>
      <c r="M552" s="24"/>
      <c r="N552" s="24"/>
    </row>
    <row r="553" spans="1:14" ht="13.2" x14ac:dyDescent="0.25">
      <c r="A553" s="25"/>
      <c r="B553" s="24"/>
      <c r="C553" s="24"/>
      <c r="D553" s="24"/>
      <c r="E553" s="24"/>
      <c r="F553" s="24"/>
      <c r="G553" s="24"/>
      <c r="H553" s="24"/>
      <c r="I553" s="24"/>
      <c r="J553" s="24"/>
      <c r="K553" s="24"/>
      <c r="L553" s="24"/>
      <c r="M553" s="24"/>
      <c r="N553" s="24"/>
    </row>
    <row r="554" spans="1:14" ht="13.2" x14ac:dyDescent="0.25">
      <c r="A554" s="25"/>
      <c r="B554" s="24"/>
      <c r="C554" s="24"/>
      <c r="D554" s="24"/>
      <c r="E554" s="24"/>
      <c r="F554" s="24"/>
      <c r="G554" s="24"/>
      <c r="H554" s="24"/>
      <c r="I554" s="24"/>
      <c r="J554" s="24"/>
      <c r="K554" s="24"/>
      <c r="L554" s="24"/>
      <c r="M554" s="24"/>
      <c r="N554" s="24"/>
    </row>
    <row r="555" spans="1:14" ht="13.2" x14ac:dyDescent="0.25">
      <c r="A555" s="25"/>
      <c r="B555" s="24"/>
      <c r="C555" s="24"/>
      <c r="D555" s="24"/>
      <c r="E555" s="24"/>
      <c r="F555" s="24"/>
      <c r="G555" s="24"/>
      <c r="H555" s="24"/>
      <c r="I555" s="24"/>
      <c r="J555" s="24"/>
      <c r="K555" s="24"/>
      <c r="L555" s="24"/>
      <c r="M555" s="24"/>
      <c r="N555" s="24"/>
    </row>
    <row r="556" spans="1:14" ht="13.2" x14ac:dyDescent="0.25">
      <c r="A556" s="25"/>
      <c r="B556" s="24"/>
      <c r="C556" s="24"/>
      <c r="D556" s="24"/>
      <c r="E556" s="24"/>
      <c r="F556" s="24"/>
      <c r="G556" s="24"/>
      <c r="H556" s="24"/>
      <c r="I556" s="24"/>
      <c r="J556" s="24"/>
      <c r="K556" s="24"/>
      <c r="L556" s="24"/>
      <c r="M556" s="24"/>
      <c r="N556" s="24"/>
    </row>
    <row r="557" spans="1:14" ht="13.2" x14ac:dyDescent="0.25">
      <c r="A557" s="25"/>
      <c r="B557" s="24"/>
      <c r="C557" s="24"/>
      <c r="D557" s="24"/>
      <c r="E557" s="24"/>
      <c r="F557" s="24"/>
      <c r="G557" s="24"/>
      <c r="H557" s="24"/>
      <c r="I557" s="24"/>
      <c r="J557" s="24"/>
      <c r="K557" s="24"/>
      <c r="L557" s="24"/>
      <c r="M557" s="24"/>
      <c r="N557" s="24"/>
    </row>
    <row r="558" spans="1:14" ht="13.2" x14ac:dyDescent="0.25">
      <c r="A558" s="25"/>
      <c r="B558" s="24"/>
      <c r="C558" s="24"/>
      <c r="D558" s="24"/>
      <c r="E558" s="24"/>
      <c r="F558" s="24"/>
      <c r="G558" s="24"/>
      <c r="H558" s="24"/>
      <c r="I558" s="24"/>
      <c r="J558" s="24"/>
      <c r="K558" s="24"/>
      <c r="L558" s="24"/>
      <c r="M558" s="24"/>
      <c r="N558" s="24"/>
    </row>
    <row r="559" spans="1:14" ht="13.2" x14ac:dyDescent="0.25">
      <c r="A559" s="25"/>
      <c r="B559" s="24"/>
      <c r="C559" s="24"/>
      <c r="D559" s="24"/>
      <c r="E559" s="24"/>
      <c r="F559" s="24"/>
      <c r="G559" s="24"/>
      <c r="H559" s="24"/>
      <c r="I559" s="24"/>
      <c r="J559" s="24"/>
      <c r="K559" s="24"/>
      <c r="L559" s="24"/>
      <c r="M559" s="24"/>
      <c r="N559" s="24"/>
    </row>
    <row r="560" spans="1:14" ht="13.2" x14ac:dyDescent="0.25">
      <c r="A560" s="25"/>
      <c r="B560" s="24"/>
      <c r="C560" s="24"/>
      <c r="D560" s="24"/>
      <c r="E560" s="24"/>
      <c r="F560" s="24"/>
      <c r="G560" s="24"/>
      <c r="H560" s="24"/>
      <c r="I560" s="24"/>
      <c r="J560" s="24"/>
      <c r="K560" s="24"/>
      <c r="L560" s="24"/>
      <c r="M560" s="24"/>
      <c r="N560" s="24"/>
    </row>
    <row r="561" spans="1:14" ht="13.2" x14ac:dyDescent="0.25">
      <c r="A561" s="25"/>
      <c r="B561" s="24"/>
      <c r="C561" s="24"/>
      <c r="D561" s="24"/>
      <c r="E561" s="24"/>
      <c r="F561" s="24"/>
      <c r="G561" s="24"/>
      <c r="H561" s="24"/>
      <c r="I561" s="24"/>
      <c r="J561" s="24"/>
      <c r="K561" s="24"/>
      <c r="L561" s="24"/>
      <c r="M561" s="24"/>
      <c r="N561" s="24"/>
    </row>
    <row r="562" spans="1:14" ht="13.2" x14ac:dyDescent="0.25">
      <c r="A562" s="25"/>
      <c r="B562" s="24"/>
      <c r="C562" s="24"/>
      <c r="D562" s="24"/>
      <c r="E562" s="24"/>
      <c r="F562" s="24"/>
      <c r="G562" s="24"/>
      <c r="H562" s="24"/>
      <c r="I562" s="24"/>
      <c r="J562" s="24"/>
      <c r="K562" s="24"/>
      <c r="L562" s="24"/>
      <c r="M562" s="24"/>
      <c r="N562" s="24"/>
    </row>
    <row r="563" spans="1:14" ht="13.2" x14ac:dyDescent="0.25">
      <c r="A563" s="25"/>
      <c r="B563" s="24"/>
      <c r="C563" s="24"/>
      <c r="D563" s="24"/>
      <c r="E563" s="24"/>
      <c r="F563" s="24"/>
      <c r="G563" s="24"/>
      <c r="H563" s="24"/>
      <c r="I563" s="24"/>
      <c r="J563" s="24"/>
      <c r="K563" s="24"/>
      <c r="L563" s="24"/>
      <c r="M563" s="24"/>
      <c r="N563" s="24"/>
    </row>
    <row r="564" spans="1:14" ht="13.2" x14ac:dyDescent="0.25">
      <c r="A564" s="25"/>
      <c r="B564" s="24"/>
      <c r="C564" s="24"/>
      <c r="D564" s="24"/>
      <c r="E564" s="24"/>
      <c r="F564" s="24"/>
      <c r="G564" s="24"/>
      <c r="H564" s="24"/>
      <c r="I564" s="24"/>
      <c r="J564" s="24"/>
      <c r="K564" s="24"/>
      <c r="L564" s="24"/>
      <c r="M564" s="24"/>
      <c r="N564" s="24"/>
    </row>
    <row r="565" spans="1:14" ht="13.2" x14ac:dyDescent="0.25">
      <c r="A565" s="25"/>
      <c r="B565" s="24"/>
      <c r="C565" s="24"/>
      <c r="D565" s="24"/>
      <c r="E565" s="24"/>
      <c r="F565" s="24"/>
      <c r="G565" s="24"/>
      <c r="H565" s="24"/>
      <c r="I565" s="24"/>
      <c r="J565" s="24"/>
      <c r="K565" s="24"/>
      <c r="L565" s="24"/>
      <c r="M565" s="24"/>
      <c r="N565" s="24"/>
    </row>
    <row r="566" spans="1:14" ht="13.2" x14ac:dyDescent="0.25">
      <c r="A566" s="25"/>
      <c r="B566" s="24"/>
      <c r="C566" s="24"/>
      <c r="D566" s="24"/>
      <c r="E566" s="24"/>
      <c r="F566" s="24"/>
      <c r="G566" s="24"/>
      <c r="H566" s="24"/>
      <c r="I566" s="24"/>
      <c r="J566" s="24"/>
      <c r="K566" s="24"/>
      <c r="L566" s="24"/>
      <c r="M566" s="24"/>
      <c r="N566" s="24"/>
    </row>
    <row r="567" spans="1:14" ht="13.2" x14ac:dyDescent="0.25">
      <c r="A567" s="25"/>
      <c r="B567" s="24"/>
      <c r="C567" s="24"/>
      <c r="D567" s="24"/>
      <c r="E567" s="24"/>
      <c r="F567" s="24"/>
      <c r="G567" s="24"/>
      <c r="H567" s="24"/>
      <c r="I567" s="24"/>
      <c r="J567" s="24"/>
      <c r="K567" s="24"/>
      <c r="L567" s="24"/>
      <c r="M567" s="24"/>
      <c r="N567" s="24"/>
    </row>
    <row r="568" spans="1:14" ht="13.2" x14ac:dyDescent="0.25">
      <c r="A568" s="25"/>
      <c r="B568" s="24"/>
      <c r="C568" s="24"/>
      <c r="D568" s="24"/>
      <c r="E568" s="24"/>
      <c r="F568" s="24"/>
      <c r="G568" s="24"/>
      <c r="H568" s="24"/>
      <c r="I568" s="24"/>
      <c r="J568" s="24"/>
      <c r="K568" s="24"/>
      <c r="L568" s="24"/>
      <c r="M568" s="24"/>
      <c r="N568" s="24"/>
    </row>
    <row r="569" spans="1:14" ht="13.2" x14ac:dyDescent="0.25">
      <c r="A569" s="25"/>
      <c r="B569" s="24"/>
      <c r="C569" s="24"/>
      <c r="D569" s="24"/>
      <c r="E569" s="24"/>
      <c r="F569" s="24"/>
      <c r="G569" s="24"/>
      <c r="H569" s="24"/>
      <c r="I569" s="24"/>
      <c r="J569" s="24"/>
      <c r="K569" s="24"/>
      <c r="L569" s="24"/>
      <c r="M569" s="24"/>
      <c r="N569" s="24"/>
    </row>
    <row r="570" spans="1:14" ht="13.2" x14ac:dyDescent="0.25">
      <c r="A570" s="25"/>
      <c r="B570" s="24"/>
      <c r="C570" s="24"/>
      <c r="D570" s="24"/>
      <c r="E570" s="24"/>
      <c r="F570" s="24"/>
      <c r="G570" s="24"/>
      <c r="H570" s="24"/>
      <c r="I570" s="24"/>
      <c r="J570" s="24"/>
      <c r="K570" s="24"/>
      <c r="L570" s="24"/>
      <c r="M570" s="24"/>
      <c r="N570" s="24"/>
    </row>
    <row r="571" spans="1:14" ht="13.2" x14ac:dyDescent="0.25">
      <c r="A571" s="25"/>
      <c r="B571" s="24"/>
      <c r="C571" s="24"/>
      <c r="D571" s="24"/>
      <c r="E571" s="24"/>
      <c r="F571" s="24"/>
      <c r="G571" s="24"/>
      <c r="H571" s="24"/>
      <c r="I571" s="24"/>
      <c r="J571" s="24"/>
      <c r="K571" s="24"/>
      <c r="L571" s="24"/>
      <c r="M571" s="24"/>
      <c r="N571" s="24"/>
    </row>
    <row r="572" spans="1:14" ht="13.2" x14ac:dyDescent="0.25">
      <c r="A572" s="25"/>
      <c r="B572" s="24"/>
      <c r="C572" s="24"/>
      <c r="D572" s="24"/>
      <c r="E572" s="24"/>
      <c r="F572" s="24"/>
      <c r="G572" s="24"/>
      <c r="H572" s="24"/>
      <c r="I572" s="24"/>
      <c r="J572" s="24"/>
      <c r="K572" s="24"/>
      <c r="L572" s="24"/>
      <c r="M572" s="24"/>
      <c r="N572" s="24"/>
    </row>
    <row r="573" spans="1:14" ht="13.2" x14ac:dyDescent="0.25">
      <c r="A573" s="25"/>
      <c r="B573" s="24"/>
      <c r="C573" s="24"/>
      <c r="D573" s="24"/>
      <c r="E573" s="24"/>
      <c r="F573" s="24"/>
      <c r="G573" s="24"/>
      <c r="H573" s="24"/>
      <c r="I573" s="24"/>
      <c r="J573" s="24"/>
      <c r="K573" s="24"/>
      <c r="L573" s="24"/>
      <c r="M573" s="24"/>
      <c r="N573" s="24"/>
    </row>
    <row r="574" spans="1:14" ht="13.2" x14ac:dyDescent="0.25">
      <c r="A574" s="25"/>
      <c r="B574" s="24"/>
      <c r="C574" s="24"/>
      <c r="D574" s="24"/>
      <c r="E574" s="24"/>
      <c r="F574" s="24"/>
      <c r="G574" s="24"/>
      <c r="H574" s="24"/>
      <c r="I574" s="24"/>
      <c r="J574" s="24"/>
      <c r="K574" s="24"/>
      <c r="L574" s="24"/>
      <c r="M574" s="24"/>
      <c r="N574" s="24"/>
    </row>
    <row r="575" spans="1:14" ht="13.2" x14ac:dyDescent="0.25">
      <c r="A575" s="25"/>
      <c r="B575" s="24"/>
      <c r="C575" s="24"/>
      <c r="D575" s="24"/>
      <c r="E575" s="24"/>
      <c r="F575" s="24"/>
      <c r="G575" s="24"/>
      <c r="H575" s="24"/>
      <c r="I575" s="24"/>
      <c r="J575" s="24"/>
      <c r="K575" s="24"/>
      <c r="L575" s="24"/>
      <c r="M575" s="24"/>
      <c r="N575" s="24"/>
    </row>
    <row r="576" spans="1:14" ht="13.2" x14ac:dyDescent="0.25">
      <c r="A576" s="25"/>
      <c r="B576" s="24"/>
      <c r="C576" s="24"/>
      <c r="D576" s="24"/>
      <c r="E576" s="24"/>
      <c r="F576" s="24"/>
      <c r="G576" s="24"/>
      <c r="H576" s="24"/>
      <c r="I576" s="24"/>
      <c r="J576" s="24"/>
      <c r="K576" s="24"/>
      <c r="L576" s="24"/>
      <c r="M576" s="24"/>
      <c r="N576" s="24"/>
    </row>
    <row r="577" spans="1:14" ht="13.2" x14ac:dyDescent="0.25">
      <c r="A577" s="25"/>
      <c r="B577" s="24"/>
      <c r="C577" s="24"/>
      <c r="D577" s="24"/>
      <c r="E577" s="24"/>
      <c r="F577" s="24"/>
      <c r="G577" s="24"/>
      <c r="H577" s="24"/>
      <c r="I577" s="24"/>
      <c r="J577" s="24"/>
      <c r="K577" s="24"/>
      <c r="L577" s="24"/>
      <c r="M577" s="24"/>
      <c r="N577" s="24"/>
    </row>
    <row r="578" spans="1:14" ht="13.2" x14ac:dyDescent="0.25">
      <c r="A578" s="25"/>
      <c r="B578" s="24"/>
      <c r="C578" s="24"/>
      <c r="D578" s="24"/>
      <c r="E578" s="24"/>
      <c r="F578" s="24"/>
      <c r="G578" s="24"/>
      <c r="H578" s="24"/>
      <c r="I578" s="24"/>
      <c r="J578" s="24"/>
      <c r="K578" s="24"/>
      <c r="L578" s="24"/>
      <c r="M578" s="24"/>
      <c r="N578" s="24"/>
    </row>
    <row r="579" spans="1:14" ht="13.2" x14ac:dyDescent="0.25">
      <c r="A579" s="25"/>
      <c r="B579" s="24"/>
      <c r="C579" s="24"/>
      <c r="D579" s="24"/>
      <c r="E579" s="24"/>
      <c r="F579" s="24"/>
      <c r="G579" s="24"/>
      <c r="H579" s="24"/>
      <c r="I579" s="24"/>
      <c r="J579" s="24"/>
      <c r="K579" s="24"/>
      <c r="L579" s="24"/>
      <c r="M579" s="24"/>
      <c r="N579" s="24"/>
    </row>
    <row r="580" spans="1:14" ht="13.2" x14ac:dyDescent="0.25">
      <c r="A580" s="25"/>
      <c r="B580" s="24"/>
      <c r="C580" s="24"/>
      <c r="D580" s="24"/>
      <c r="E580" s="24"/>
      <c r="F580" s="24"/>
      <c r="G580" s="24"/>
      <c r="H580" s="24"/>
      <c r="I580" s="24"/>
      <c r="J580" s="24"/>
      <c r="K580" s="24"/>
      <c r="L580" s="24"/>
      <c r="M580" s="24"/>
      <c r="N580" s="24"/>
    </row>
    <row r="581" spans="1:14" ht="13.2" x14ac:dyDescent="0.25">
      <c r="A581" s="25"/>
      <c r="B581" s="24"/>
      <c r="C581" s="24"/>
      <c r="D581" s="24"/>
      <c r="E581" s="24"/>
      <c r="F581" s="24"/>
      <c r="G581" s="24"/>
      <c r="H581" s="24"/>
      <c r="I581" s="24"/>
      <c r="J581" s="24"/>
      <c r="K581" s="24"/>
      <c r="L581" s="24"/>
      <c r="M581" s="24"/>
      <c r="N581" s="24"/>
    </row>
    <row r="582" spans="1:14" ht="13.2" x14ac:dyDescent="0.25">
      <c r="A582" s="25"/>
      <c r="B582" s="24"/>
      <c r="C582" s="24"/>
      <c r="D582" s="24"/>
      <c r="E582" s="24"/>
      <c r="F582" s="24"/>
      <c r="G582" s="24"/>
      <c r="H582" s="24"/>
      <c r="I582" s="24"/>
      <c r="J582" s="24"/>
      <c r="K582" s="24"/>
      <c r="L582" s="24"/>
      <c r="M582" s="24"/>
      <c r="N582" s="24"/>
    </row>
    <row r="583" spans="1:14" ht="13.2" x14ac:dyDescent="0.25">
      <c r="A583" s="25"/>
      <c r="B583" s="24"/>
      <c r="C583" s="24"/>
      <c r="D583" s="24"/>
      <c r="E583" s="24"/>
      <c r="F583" s="24"/>
      <c r="G583" s="24"/>
      <c r="H583" s="24"/>
      <c r="I583" s="24"/>
      <c r="J583" s="24"/>
      <c r="K583" s="24"/>
      <c r="L583" s="24"/>
      <c r="M583" s="24"/>
      <c r="N583" s="24"/>
    </row>
    <row r="584" spans="1:14" ht="13.2" x14ac:dyDescent="0.25">
      <c r="A584" s="25"/>
      <c r="B584" s="24"/>
      <c r="C584" s="24"/>
      <c r="D584" s="24"/>
      <c r="E584" s="24"/>
      <c r="F584" s="24"/>
      <c r="G584" s="24"/>
      <c r="H584" s="24"/>
      <c r="I584" s="24"/>
      <c r="J584" s="24"/>
      <c r="K584" s="24"/>
      <c r="L584" s="24"/>
      <c r="M584" s="24"/>
      <c r="N584" s="24"/>
    </row>
    <row r="585" spans="1:14" ht="13.2" x14ac:dyDescent="0.25">
      <c r="A585" s="25"/>
      <c r="B585" s="24"/>
      <c r="C585" s="24"/>
      <c r="D585" s="24"/>
      <c r="E585" s="24"/>
      <c r="F585" s="24"/>
      <c r="G585" s="24"/>
      <c r="H585" s="24"/>
      <c r="I585" s="24"/>
      <c r="J585" s="24"/>
      <c r="K585" s="24"/>
      <c r="L585" s="24"/>
      <c r="M585" s="24"/>
      <c r="N585" s="24"/>
    </row>
    <row r="586" spans="1:14" ht="13.2" x14ac:dyDescent="0.25">
      <c r="A586" s="25"/>
      <c r="B586" s="24"/>
      <c r="C586" s="24"/>
      <c r="D586" s="24"/>
      <c r="E586" s="24"/>
      <c r="F586" s="24"/>
      <c r="G586" s="24"/>
      <c r="H586" s="24"/>
      <c r="I586" s="24"/>
      <c r="J586" s="24"/>
      <c r="K586" s="24"/>
      <c r="L586" s="24"/>
      <c r="M586" s="24"/>
      <c r="N586" s="24"/>
    </row>
    <row r="587" spans="1:14" ht="13.2" x14ac:dyDescent="0.25">
      <c r="A587" s="25"/>
      <c r="B587" s="24"/>
      <c r="C587" s="24"/>
      <c r="D587" s="24"/>
      <c r="E587" s="24"/>
      <c r="F587" s="24"/>
      <c r="G587" s="24"/>
      <c r="H587" s="24"/>
      <c r="I587" s="24"/>
      <c r="J587" s="24"/>
      <c r="K587" s="24"/>
      <c r="L587" s="24"/>
      <c r="M587" s="24"/>
      <c r="N587" s="24"/>
    </row>
    <row r="588" spans="1:14" ht="13.2" x14ac:dyDescent="0.25">
      <c r="A588" s="25"/>
      <c r="B588" s="24"/>
      <c r="C588" s="24"/>
      <c r="D588" s="24"/>
      <c r="E588" s="24"/>
      <c r="F588" s="24"/>
      <c r="G588" s="24"/>
      <c r="H588" s="24"/>
      <c r="I588" s="24"/>
      <c r="J588" s="24"/>
      <c r="K588" s="24"/>
      <c r="L588" s="24"/>
      <c r="M588" s="24"/>
      <c r="N588" s="24"/>
    </row>
    <row r="589" spans="1:14" ht="13.2" x14ac:dyDescent="0.25">
      <c r="A589" s="25"/>
      <c r="B589" s="24"/>
      <c r="C589" s="24"/>
      <c r="D589" s="24"/>
      <c r="E589" s="24"/>
      <c r="F589" s="24"/>
      <c r="G589" s="24"/>
      <c r="H589" s="24"/>
      <c r="I589" s="24"/>
      <c r="J589" s="24"/>
      <c r="K589" s="24"/>
      <c r="L589" s="24"/>
      <c r="M589" s="24"/>
      <c r="N589" s="24"/>
    </row>
    <row r="590" spans="1:14" ht="13.2" x14ac:dyDescent="0.25">
      <c r="A590" s="25"/>
      <c r="B590" s="24"/>
      <c r="C590" s="24"/>
      <c r="D590" s="24"/>
      <c r="E590" s="24"/>
      <c r="F590" s="24"/>
      <c r="G590" s="24"/>
      <c r="H590" s="24"/>
      <c r="I590" s="24"/>
      <c r="J590" s="24"/>
      <c r="K590" s="24"/>
      <c r="L590" s="24"/>
      <c r="M590" s="24"/>
      <c r="N590" s="24"/>
    </row>
    <row r="591" spans="1:14" ht="13.2" x14ac:dyDescent="0.25">
      <c r="A591" s="25"/>
      <c r="B591" s="24"/>
      <c r="C591" s="24"/>
      <c r="D591" s="24"/>
      <c r="E591" s="24"/>
      <c r="F591" s="24"/>
      <c r="G591" s="24"/>
      <c r="H591" s="24"/>
      <c r="I591" s="24"/>
      <c r="J591" s="24"/>
      <c r="K591" s="24"/>
      <c r="L591" s="24"/>
      <c r="M591" s="24"/>
      <c r="N591" s="24"/>
    </row>
    <row r="592" spans="1:14" ht="13.2" x14ac:dyDescent="0.25">
      <c r="A592" s="25"/>
      <c r="B592" s="24"/>
      <c r="C592" s="24"/>
      <c r="D592" s="24"/>
      <c r="E592" s="24"/>
      <c r="F592" s="24"/>
      <c r="G592" s="24"/>
      <c r="H592" s="24"/>
      <c r="I592" s="24"/>
      <c r="J592" s="24"/>
      <c r="K592" s="24"/>
      <c r="L592" s="24"/>
      <c r="M592" s="24"/>
      <c r="N592" s="24"/>
    </row>
    <row r="593" spans="1:14" ht="13.2" x14ac:dyDescent="0.25">
      <c r="A593" s="25"/>
      <c r="B593" s="24"/>
      <c r="C593" s="24"/>
      <c r="D593" s="24"/>
      <c r="E593" s="24"/>
      <c r="F593" s="24"/>
      <c r="G593" s="24"/>
      <c r="H593" s="24"/>
      <c r="I593" s="24"/>
      <c r="J593" s="24"/>
      <c r="K593" s="24"/>
      <c r="L593" s="24"/>
      <c r="M593" s="24"/>
      <c r="N593" s="24"/>
    </row>
    <row r="594" spans="1:14" ht="13.2" x14ac:dyDescent="0.25">
      <c r="A594" s="25"/>
      <c r="B594" s="24"/>
      <c r="C594" s="24"/>
      <c r="D594" s="24"/>
      <c r="E594" s="24"/>
      <c r="F594" s="24"/>
      <c r="G594" s="24"/>
      <c r="H594" s="24"/>
      <c r="I594" s="24"/>
      <c r="J594" s="24"/>
      <c r="K594" s="24"/>
      <c r="L594" s="24"/>
      <c r="M594" s="24"/>
      <c r="N594" s="24"/>
    </row>
    <row r="595" spans="1:14" ht="13.2" x14ac:dyDescent="0.25">
      <c r="A595" s="25"/>
      <c r="B595" s="24"/>
      <c r="C595" s="24"/>
      <c r="D595" s="24"/>
      <c r="E595" s="24"/>
      <c r="F595" s="24"/>
      <c r="G595" s="24"/>
      <c r="H595" s="24"/>
      <c r="I595" s="24"/>
      <c r="J595" s="24"/>
      <c r="K595" s="24"/>
      <c r="L595" s="24"/>
      <c r="M595" s="24"/>
      <c r="N595" s="24"/>
    </row>
    <row r="596" spans="1:14" ht="13.2" x14ac:dyDescent="0.25">
      <c r="A596" s="25"/>
      <c r="B596" s="24"/>
      <c r="C596" s="24"/>
      <c r="D596" s="24"/>
      <c r="E596" s="24"/>
      <c r="F596" s="24"/>
      <c r="G596" s="24"/>
      <c r="H596" s="24"/>
      <c r="I596" s="24"/>
      <c r="J596" s="24"/>
      <c r="K596" s="24"/>
      <c r="L596" s="24"/>
      <c r="M596" s="24"/>
      <c r="N596" s="24"/>
    </row>
    <row r="597" spans="1:14" ht="13.2" x14ac:dyDescent="0.25">
      <c r="A597" s="25"/>
      <c r="B597" s="24"/>
      <c r="C597" s="24"/>
      <c r="D597" s="24"/>
      <c r="E597" s="24"/>
      <c r="F597" s="24"/>
      <c r="G597" s="24"/>
      <c r="H597" s="24"/>
      <c r="I597" s="24"/>
      <c r="J597" s="24"/>
      <c r="K597" s="24"/>
      <c r="L597" s="24"/>
      <c r="M597" s="24"/>
      <c r="N597" s="24"/>
    </row>
    <row r="598" spans="1:14" ht="13.2" x14ac:dyDescent="0.25">
      <c r="A598" s="25"/>
      <c r="B598" s="24"/>
      <c r="C598" s="24"/>
      <c r="D598" s="24"/>
      <c r="E598" s="24"/>
      <c r="F598" s="24"/>
      <c r="G598" s="24"/>
      <c r="H598" s="24"/>
      <c r="I598" s="24"/>
      <c r="J598" s="24"/>
      <c r="K598" s="24"/>
      <c r="L598" s="24"/>
      <c r="M598" s="24"/>
      <c r="N598" s="24"/>
    </row>
    <row r="599" spans="1:14" ht="13.2" x14ac:dyDescent="0.25">
      <c r="A599" s="25"/>
      <c r="B599" s="24"/>
      <c r="C599" s="24"/>
      <c r="D599" s="24"/>
      <c r="E599" s="24"/>
      <c r="F599" s="24"/>
      <c r="G599" s="24"/>
      <c r="H599" s="24"/>
      <c r="I599" s="24"/>
      <c r="J599" s="24"/>
      <c r="K599" s="24"/>
      <c r="L599" s="24"/>
      <c r="M599" s="24"/>
      <c r="N599" s="24"/>
    </row>
    <row r="600" spans="1:14" ht="13.2" x14ac:dyDescent="0.25">
      <c r="A600" s="25"/>
      <c r="B600" s="24"/>
      <c r="C600" s="24"/>
      <c r="D600" s="24"/>
      <c r="E600" s="24"/>
      <c r="F600" s="24"/>
      <c r="G600" s="24"/>
      <c r="H600" s="24"/>
      <c r="I600" s="24"/>
      <c r="J600" s="24"/>
      <c r="K600" s="24"/>
      <c r="L600" s="24"/>
      <c r="M600" s="24"/>
      <c r="N600" s="24"/>
    </row>
    <row r="601" spans="1:14" ht="13.2" x14ac:dyDescent="0.25">
      <c r="A601" s="25"/>
      <c r="B601" s="24"/>
      <c r="C601" s="24"/>
      <c r="D601" s="24"/>
      <c r="E601" s="24"/>
      <c r="F601" s="24"/>
      <c r="G601" s="24"/>
      <c r="H601" s="24"/>
      <c r="I601" s="24"/>
      <c r="J601" s="24"/>
      <c r="K601" s="24"/>
      <c r="L601" s="24"/>
      <c r="M601" s="24"/>
      <c r="N601" s="24"/>
    </row>
    <row r="602" spans="1:14" ht="13.2" x14ac:dyDescent="0.25">
      <c r="A602" s="25"/>
      <c r="B602" s="24"/>
      <c r="C602" s="24"/>
      <c r="D602" s="24"/>
      <c r="E602" s="24"/>
      <c r="F602" s="24"/>
      <c r="G602" s="24"/>
      <c r="H602" s="24"/>
      <c r="I602" s="24"/>
      <c r="J602" s="24"/>
      <c r="K602" s="24"/>
      <c r="L602" s="24"/>
      <c r="M602" s="24"/>
      <c r="N602" s="24"/>
    </row>
    <row r="603" spans="1:14" ht="13.2" x14ac:dyDescent="0.25">
      <c r="A603" s="25"/>
      <c r="B603" s="24"/>
      <c r="C603" s="24"/>
      <c r="D603" s="24"/>
      <c r="E603" s="24"/>
      <c r="F603" s="24"/>
      <c r="G603" s="24"/>
      <c r="H603" s="24"/>
      <c r="I603" s="24"/>
      <c r="J603" s="24"/>
      <c r="K603" s="24"/>
      <c r="L603" s="24"/>
      <c r="M603" s="24"/>
      <c r="N603" s="24"/>
    </row>
    <row r="604" spans="1:14" ht="13.2" x14ac:dyDescent="0.25">
      <c r="A604" s="25"/>
      <c r="B604" s="24"/>
      <c r="C604" s="24"/>
      <c r="D604" s="24"/>
      <c r="E604" s="24"/>
      <c r="F604" s="24"/>
      <c r="G604" s="24"/>
      <c r="H604" s="24"/>
      <c r="I604" s="24"/>
      <c r="J604" s="24"/>
      <c r="K604" s="24"/>
      <c r="L604" s="24"/>
      <c r="M604" s="24"/>
      <c r="N604" s="24"/>
    </row>
    <row r="605" spans="1:14" ht="13.2" x14ac:dyDescent="0.25">
      <c r="A605" s="25"/>
      <c r="B605" s="24"/>
      <c r="C605" s="24"/>
      <c r="D605" s="24"/>
      <c r="E605" s="24"/>
      <c r="F605" s="24"/>
      <c r="G605" s="24"/>
      <c r="H605" s="24"/>
      <c r="I605" s="24"/>
      <c r="J605" s="24"/>
      <c r="K605" s="24"/>
      <c r="L605" s="24"/>
      <c r="M605" s="24"/>
      <c r="N605" s="24"/>
    </row>
    <row r="606" spans="1:14" ht="13.2" x14ac:dyDescent="0.25">
      <c r="A606" s="25"/>
      <c r="B606" s="24"/>
      <c r="C606" s="24"/>
      <c r="D606" s="24"/>
      <c r="E606" s="24"/>
      <c r="F606" s="24"/>
      <c r="G606" s="24"/>
      <c r="H606" s="24"/>
      <c r="I606" s="24"/>
      <c r="J606" s="24"/>
      <c r="K606" s="24"/>
      <c r="L606" s="24"/>
      <c r="M606" s="24"/>
      <c r="N606" s="24"/>
    </row>
    <row r="607" spans="1:14" ht="13.2" x14ac:dyDescent="0.25">
      <c r="A607" s="25"/>
      <c r="B607" s="24"/>
      <c r="C607" s="24"/>
      <c r="D607" s="24"/>
      <c r="E607" s="24"/>
      <c r="F607" s="24"/>
      <c r="G607" s="24"/>
      <c r="H607" s="24"/>
      <c r="I607" s="24"/>
      <c r="J607" s="24"/>
      <c r="K607" s="24"/>
      <c r="L607" s="24"/>
      <c r="M607" s="24"/>
      <c r="N607" s="24"/>
    </row>
    <row r="608" spans="1:14" ht="13.2" x14ac:dyDescent="0.25">
      <c r="A608" s="25"/>
      <c r="B608" s="24"/>
      <c r="C608" s="24"/>
      <c r="D608" s="24"/>
      <c r="E608" s="24"/>
      <c r="F608" s="24"/>
      <c r="G608" s="24"/>
      <c r="H608" s="24"/>
      <c r="I608" s="24"/>
      <c r="J608" s="24"/>
      <c r="K608" s="24"/>
      <c r="L608" s="24"/>
      <c r="M608" s="24"/>
      <c r="N608" s="24"/>
    </row>
    <row r="609" spans="1:14" ht="13.2" x14ac:dyDescent="0.25">
      <c r="A609" s="25"/>
      <c r="B609" s="24"/>
      <c r="C609" s="24"/>
      <c r="D609" s="24"/>
      <c r="E609" s="24"/>
      <c r="F609" s="24"/>
      <c r="G609" s="24"/>
      <c r="H609" s="24"/>
      <c r="I609" s="24"/>
      <c r="J609" s="24"/>
      <c r="K609" s="24"/>
      <c r="L609" s="24"/>
      <c r="M609" s="24"/>
      <c r="N609" s="24"/>
    </row>
    <row r="610" spans="1:14" ht="13.2" x14ac:dyDescent="0.25">
      <c r="A610" s="25"/>
      <c r="B610" s="24"/>
      <c r="C610" s="24"/>
      <c r="D610" s="24"/>
      <c r="E610" s="24"/>
      <c r="F610" s="24"/>
      <c r="G610" s="24"/>
      <c r="H610" s="24"/>
      <c r="I610" s="24"/>
      <c r="J610" s="24"/>
      <c r="K610" s="24"/>
      <c r="L610" s="24"/>
      <c r="M610" s="24"/>
      <c r="N610" s="24"/>
    </row>
    <row r="611" spans="1:14" ht="13.2" x14ac:dyDescent="0.25">
      <c r="A611" s="25"/>
      <c r="B611" s="24"/>
      <c r="C611" s="24"/>
      <c r="D611" s="24"/>
      <c r="E611" s="24"/>
      <c r="F611" s="24"/>
      <c r="G611" s="24"/>
      <c r="H611" s="24"/>
      <c r="I611" s="24"/>
      <c r="J611" s="24"/>
      <c r="K611" s="24"/>
      <c r="L611" s="24"/>
      <c r="M611" s="24"/>
      <c r="N611" s="24"/>
    </row>
    <row r="612" spans="1:14" ht="13.2" x14ac:dyDescent="0.25">
      <c r="A612" s="25"/>
      <c r="B612" s="24"/>
      <c r="C612" s="24"/>
      <c r="D612" s="24"/>
      <c r="E612" s="24"/>
      <c r="F612" s="24"/>
      <c r="G612" s="24"/>
      <c r="H612" s="24"/>
      <c r="I612" s="24"/>
      <c r="J612" s="24"/>
      <c r="K612" s="24"/>
      <c r="L612" s="24"/>
      <c r="M612" s="24"/>
      <c r="N612" s="24"/>
    </row>
    <row r="613" spans="1:14" ht="13.2" x14ac:dyDescent="0.25">
      <c r="A613" s="25"/>
      <c r="B613" s="24"/>
      <c r="C613" s="24"/>
      <c r="D613" s="24"/>
      <c r="E613" s="24"/>
      <c r="F613" s="24"/>
      <c r="G613" s="24"/>
      <c r="H613" s="24"/>
      <c r="I613" s="24"/>
      <c r="J613" s="24"/>
      <c r="K613" s="24"/>
      <c r="L613" s="24"/>
      <c r="M613" s="24"/>
      <c r="N613" s="24"/>
    </row>
    <row r="614" spans="1:14" ht="13.2" x14ac:dyDescent="0.25">
      <c r="A614" s="25"/>
      <c r="B614" s="24"/>
      <c r="C614" s="24"/>
      <c r="D614" s="24"/>
      <c r="E614" s="24"/>
      <c r="F614" s="24"/>
      <c r="G614" s="24"/>
      <c r="H614" s="24"/>
      <c r="I614" s="24"/>
      <c r="J614" s="24"/>
      <c r="K614" s="24"/>
      <c r="L614" s="24"/>
      <c r="M614" s="24"/>
      <c r="N614" s="24"/>
    </row>
    <row r="615" spans="1:14" ht="13.2" x14ac:dyDescent="0.25">
      <c r="A615" s="25"/>
      <c r="B615" s="24"/>
      <c r="C615" s="24"/>
      <c r="D615" s="24"/>
      <c r="E615" s="24"/>
      <c r="F615" s="24"/>
      <c r="G615" s="24"/>
      <c r="H615" s="24"/>
      <c r="I615" s="24"/>
      <c r="J615" s="24"/>
      <c r="K615" s="24"/>
      <c r="L615" s="24"/>
      <c r="M615" s="24"/>
      <c r="N615" s="24"/>
    </row>
    <row r="616" spans="1:14" ht="13.2" x14ac:dyDescent="0.25">
      <c r="A616" s="25"/>
      <c r="B616" s="24"/>
      <c r="C616" s="24"/>
      <c r="D616" s="24"/>
      <c r="E616" s="24"/>
      <c r="F616" s="24"/>
      <c r="G616" s="24"/>
      <c r="H616" s="24"/>
      <c r="I616" s="24"/>
      <c r="J616" s="24"/>
      <c r="K616" s="24"/>
      <c r="L616" s="24"/>
      <c r="M616" s="24"/>
      <c r="N616" s="24"/>
    </row>
    <row r="617" spans="1:14" ht="13.2" x14ac:dyDescent="0.25">
      <c r="A617" s="25"/>
      <c r="B617" s="24"/>
      <c r="C617" s="24"/>
      <c r="D617" s="24"/>
      <c r="E617" s="24"/>
      <c r="F617" s="24"/>
      <c r="G617" s="24"/>
      <c r="H617" s="24"/>
      <c r="I617" s="24"/>
      <c r="J617" s="24"/>
      <c r="K617" s="24"/>
      <c r="L617" s="24"/>
      <c r="M617" s="24"/>
      <c r="N617" s="24"/>
    </row>
    <row r="618" spans="1:14" ht="13.2" x14ac:dyDescent="0.25">
      <c r="A618" s="25"/>
      <c r="B618" s="24"/>
      <c r="C618" s="24"/>
      <c r="D618" s="24"/>
      <c r="E618" s="24"/>
      <c r="F618" s="24"/>
      <c r="G618" s="24"/>
      <c r="H618" s="24"/>
      <c r="I618" s="24"/>
      <c r="J618" s="24"/>
      <c r="K618" s="24"/>
      <c r="L618" s="24"/>
      <c r="M618" s="24"/>
      <c r="N618" s="24"/>
    </row>
    <row r="619" spans="1:14" ht="13.2" x14ac:dyDescent="0.25">
      <c r="A619" s="25"/>
      <c r="B619" s="24"/>
      <c r="C619" s="24"/>
      <c r="D619" s="24"/>
      <c r="E619" s="24"/>
      <c r="F619" s="24"/>
      <c r="G619" s="24"/>
      <c r="H619" s="24"/>
      <c r="I619" s="24"/>
      <c r="J619" s="24"/>
      <c r="K619" s="24"/>
      <c r="L619" s="24"/>
      <c r="M619" s="24"/>
      <c r="N619" s="24"/>
    </row>
    <row r="620" spans="1:14" ht="13.2" x14ac:dyDescent="0.25">
      <c r="A620" s="25"/>
      <c r="B620" s="24"/>
      <c r="C620" s="24"/>
      <c r="D620" s="24"/>
      <c r="E620" s="24"/>
      <c r="F620" s="24"/>
      <c r="G620" s="24"/>
      <c r="H620" s="24"/>
      <c r="I620" s="24"/>
      <c r="J620" s="24"/>
      <c r="K620" s="24"/>
      <c r="L620" s="24"/>
      <c r="M620" s="24"/>
      <c r="N620" s="24"/>
    </row>
    <row r="621" spans="1:14" ht="13.2" x14ac:dyDescent="0.25">
      <c r="A621" s="25"/>
      <c r="B621" s="24"/>
      <c r="C621" s="24"/>
      <c r="D621" s="24"/>
      <c r="E621" s="24"/>
      <c r="F621" s="24"/>
      <c r="G621" s="24"/>
      <c r="H621" s="24"/>
      <c r="I621" s="24"/>
      <c r="J621" s="24"/>
      <c r="K621" s="24"/>
      <c r="L621" s="24"/>
      <c r="M621" s="24"/>
      <c r="N621" s="24"/>
    </row>
    <row r="622" spans="1:14" ht="13.2" x14ac:dyDescent="0.25">
      <c r="A622" s="25"/>
      <c r="B622" s="24"/>
      <c r="C622" s="24"/>
      <c r="D622" s="24"/>
      <c r="E622" s="24"/>
      <c r="F622" s="24"/>
      <c r="G622" s="24"/>
      <c r="H622" s="24"/>
      <c r="I622" s="24"/>
      <c r="J622" s="24"/>
      <c r="K622" s="24"/>
      <c r="L622" s="24"/>
      <c r="M622" s="24"/>
      <c r="N622" s="24"/>
    </row>
    <row r="623" spans="1:14" ht="13.2" x14ac:dyDescent="0.25">
      <c r="A623" s="25"/>
      <c r="B623" s="24"/>
      <c r="C623" s="24"/>
      <c r="D623" s="24"/>
      <c r="E623" s="24"/>
      <c r="F623" s="24"/>
      <c r="G623" s="24"/>
      <c r="H623" s="24"/>
      <c r="I623" s="24"/>
      <c r="J623" s="24"/>
      <c r="K623" s="24"/>
      <c r="L623" s="24"/>
      <c r="M623" s="24"/>
      <c r="N623" s="24"/>
    </row>
    <row r="624" spans="1:14" ht="13.2" x14ac:dyDescent="0.25">
      <c r="A624" s="25"/>
      <c r="B624" s="24"/>
      <c r="C624" s="24"/>
      <c r="D624" s="24"/>
      <c r="E624" s="24"/>
      <c r="F624" s="24"/>
      <c r="G624" s="24"/>
      <c r="H624" s="24"/>
      <c r="I624" s="24"/>
      <c r="J624" s="24"/>
      <c r="K624" s="24"/>
      <c r="L624" s="24"/>
      <c r="M624" s="24"/>
      <c r="N624" s="24"/>
    </row>
    <row r="625" spans="1:14" ht="13.2" x14ac:dyDescent="0.25">
      <c r="A625" s="25"/>
      <c r="B625" s="24"/>
      <c r="C625" s="24"/>
      <c r="D625" s="24"/>
      <c r="E625" s="24"/>
      <c r="F625" s="24"/>
      <c r="G625" s="24"/>
      <c r="H625" s="24"/>
      <c r="I625" s="24"/>
      <c r="J625" s="24"/>
      <c r="K625" s="24"/>
      <c r="L625" s="24"/>
      <c r="M625" s="24"/>
      <c r="N625" s="24"/>
    </row>
    <row r="626" spans="1:14" ht="13.2" x14ac:dyDescent="0.25">
      <c r="A626" s="25"/>
      <c r="B626" s="24"/>
      <c r="C626" s="24"/>
      <c r="D626" s="24"/>
      <c r="E626" s="24"/>
      <c r="F626" s="24"/>
      <c r="G626" s="24"/>
      <c r="H626" s="24"/>
      <c r="I626" s="24"/>
      <c r="J626" s="24"/>
      <c r="K626" s="24"/>
      <c r="L626" s="24"/>
      <c r="M626" s="24"/>
      <c r="N626" s="24"/>
    </row>
    <row r="627" spans="1:14" ht="13.2" x14ac:dyDescent="0.25">
      <c r="A627" s="25"/>
      <c r="B627" s="24"/>
      <c r="C627" s="24"/>
      <c r="D627" s="24"/>
      <c r="E627" s="24"/>
      <c r="F627" s="24"/>
      <c r="G627" s="24"/>
      <c r="H627" s="24"/>
      <c r="I627" s="24"/>
      <c r="J627" s="24"/>
      <c r="K627" s="24"/>
      <c r="L627" s="24"/>
      <c r="M627" s="24"/>
      <c r="N627" s="24"/>
    </row>
    <row r="628" spans="1:14" ht="13.2" x14ac:dyDescent="0.25">
      <c r="A628" s="25"/>
      <c r="B628" s="24"/>
      <c r="C628" s="24"/>
      <c r="D628" s="24"/>
      <c r="E628" s="24"/>
      <c r="F628" s="24"/>
      <c r="G628" s="24"/>
      <c r="H628" s="24"/>
      <c r="I628" s="24"/>
      <c r="J628" s="24"/>
      <c r="K628" s="24"/>
      <c r="L628" s="24"/>
      <c r="M628" s="24"/>
      <c r="N628" s="24"/>
    </row>
    <row r="629" spans="1:14" ht="13.2" x14ac:dyDescent="0.25">
      <c r="A629" s="25"/>
      <c r="B629" s="24"/>
      <c r="C629" s="24"/>
      <c r="D629" s="24"/>
      <c r="E629" s="24"/>
      <c r="F629" s="24"/>
      <c r="G629" s="24"/>
      <c r="H629" s="24"/>
      <c r="I629" s="24"/>
      <c r="J629" s="24"/>
      <c r="K629" s="24"/>
      <c r="L629" s="24"/>
      <c r="M629" s="24"/>
      <c r="N629" s="24"/>
    </row>
    <row r="630" spans="1:14" ht="13.2" x14ac:dyDescent="0.25">
      <c r="A630" s="25"/>
      <c r="B630" s="24"/>
      <c r="C630" s="24"/>
      <c r="D630" s="24"/>
      <c r="E630" s="24"/>
      <c r="F630" s="24"/>
      <c r="G630" s="24"/>
      <c r="H630" s="24"/>
      <c r="I630" s="24"/>
      <c r="J630" s="24"/>
      <c r="K630" s="24"/>
      <c r="L630" s="24"/>
      <c r="M630" s="24"/>
      <c r="N630" s="24"/>
    </row>
    <row r="631" spans="1:14" ht="13.2" x14ac:dyDescent="0.25">
      <c r="A631" s="25"/>
      <c r="B631" s="24"/>
      <c r="C631" s="24"/>
      <c r="D631" s="24"/>
      <c r="E631" s="24"/>
      <c r="F631" s="24"/>
      <c r="G631" s="24"/>
      <c r="H631" s="24"/>
      <c r="I631" s="24"/>
      <c r="J631" s="24"/>
      <c r="K631" s="24"/>
      <c r="L631" s="24"/>
      <c r="M631" s="24"/>
      <c r="N631" s="24"/>
    </row>
    <row r="632" spans="1:14" ht="13.2" x14ac:dyDescent="0.25">
      <c r="A632" s="25"/>
      <c r="B632" s="24"/>
      <c r="C632" s="24"/>
      <c r="D632" s="24"/>
      <c r="E632" s="24"/>
      <c r="F632" s="24"/>
      <c r="G632" s="24"/>
      <c r="H632" s="24"/>
      <c r="I632" s="24"/>
      <c r="J632" s="24"/>
      <c r="K632" s="24"/>
      <c r="L632" s="24"/>
      <c r="M632" s="24"/>
      <c r="N632" s="24"/>
    </row>
    <row r="633" spans="1:14" ht="13.2" x14ac:dyDescent="0.25">
      <c r="A633" s="25"/>
      <c r="B633" s="24"/>
      <c r="C633" s="24"/>
      <c r="D633" s="24"/>
      <c r="E633" s="24"/>
      <c r="F633" s="24"/>
      <c r="G633" s="24"/>
      <c r="H633" s="24"/>
      <c r="I633" s="24"/>
      <c r="J633" s="24"/>
      <c r="K633" s="24"/>
      <c r="L633" s="24"/>
      <c r="M633" s="24"/>
      <c r="N633" s="24"/>
    </row>
    <row r="634" spans="1:14" ht="13.2" x14ac:dyDescent="0.25">
      <c r="A634" s="25"/>
      <c r="B634" s="24"/>
      <c r="C634" s="24"/>
      <c r="D634" s="24"/>
      <c r="E634" s="24"/>
      <c r="F634" s="24"/>
      <c r="G634" s="24"/>
      <c r="H634" s="24"/>
      <c r="I634" s="24"/>
      <c r="J634" s="24"/>
      <c r="K634" s="24"/>
      <c r="L634" s="24"/>
      <c r="M634" s="24"/>
      <c r="N634" s="24"/>
    </row>
    <row r="635" spans="1:14" ht="13.2" x14ac:dyDescent="0.25">
      <c r="A635" s="25"/>
      <c r="B635" s="24"/>
      <c r="C635" s="24"/>
      <c r="D635" s="24"/>
      <c r="E635" s="24"/>
      <c r="F635" s="24"/>
      <c r="G635" s="24"/>
      <c r="H635" s="24"/>
      <c r="I635" s="24"/>
      <c r="J635" s="24"/>
      <c r="K635" s="24"/>
      <c r="L635" s="24"/>
      <c r="M635" s="24"/>
      <c r="N635" s="24"/>
    </row>
    <row r="636" spans="1:14" ht="13.2" x14ac:dyDescent="0.25">
      <c r="A636" s="25"/>
      <c r="B636" s="24"/>
      <c r="C636" s="24"/>
      <c r="D636" s="24"/>
      <c r="E636" s="24"/>
      <c r="F636" s="24"/>
      <c r="G636" s="24"/>
      <c r="H636" s="24"/>
      <c r="I636" s="24"/>
      <c r="J636" s="24"/>
      <c r="K636" s="24"/>
      <c r="L636" s="24"/>
      <c r="M636" s="24"/>
      <c r="N636" s="24"/>
    </row>
    <row r="637" spans="1:14" ht="13.2" x14ac:dyDescent="0.25">
      <c r="A637" s="25"/>
      <c r="B637" s="24"/>
      <c r="C637" s="24"/>
      <c r="D637" s="24"/>
      <c r="E637" s="24"/>
      <c r="F637" s="24"/>
      <c r="G637" s="24"/>
      <c r="H637" s="24"/>
      <c r="I637" s="24"/>
      <c r="J637" s="24"/>
      <c r="K637" s="24"/>
      <c r="L637" s="24"/>
      <c r="M637" s="24"/>
      <c r="N637" s="24"/>
    </row>
    <row r="638" spans="1:14" ht="13.2" x14ac:dyDescent="0.25">
      <c r="A638" s="25"/>
      <c r="B638" s="24"/>
      <c r="C638" s="24"/>
      <c r="D638" s="24"/>
      <c r="E638" s="24"/>
      <c r="F638" s="24"/>
      <c r="G638" s="24"/>
      <c r="H638" s="24"/>
      <c r="I638" s="24"/>
      <c r="J638" s="24"/>
      <c r="K638" s="24"/>
      <c r="L638" s="24"/>
      <c r="M638" s="24"/>
      <c r="N638" s="24"/>
    </row>
    <row r="639" spans="1:14" ht="13.2" x14ac:dyDescent="0.25">
      <c r="A639" s="25"/>
      <c r="B639" s="24"/>
      <c r="C639" s="24"/>
      <c r="D639" s="24"/>
      <c r="E639" s="24"/>
      <c r="F639" s="24"/>
      <c r="G639" s="24"/>
      <c r="H639" s="24"/>
      <c r="I639" s="24"/>
      <c r="J639" s="24"/>
      <c r="K639" s="24"/>
      <c r="L639" s="24"/>
      <c r="M639" s="24"/>
      <c r="N639" s="24"/>
    </row>
    <row r="640" spans="1:14" ht="13.2" x14ac:dyDescent="0.25">
      <c r="A640" s="25"/>
      <c r="B640" s="24"/>
      <c r="C640" s="24"/>
      <c r="D640" s="24"/>
      <c r="E640" s="24"/>
      <c r="F640" s="24"/>
      <c r="G640" s="24"/>
      <c r="H640" s="24"/>
      <c r="I640" s="24"/>
      <c r="J640" s="24"/>
      <c r="K640" s="24"/>
      <c r="L640" s="24"/>
      <c r="M640" s="24"/>
      <c r="N640" s="24"/>
    </row>
    <row r="641" spans="1:14" ht="13.2" x14ac:dyDescent="0.25">
      <c r="A641" s="25"/>
      <c r="B641" s="24"/>
      <c r="C641" s="24"/>
      <c r="D641" s="24"/>
      <c r="E641" s="24"/>
      <c r="F641" s="24"/>
      <c r="G641" s="24"/>
      <c r="H641" s="24"/>
      <c r="I641" s="24"/>
      <c r="J641" s="24"/>
      <c r="K641" s="24"/>
      <c r="L641" s="24"/>
      <c r="M641" s="24"/>
      <c r="N641" s="24"/>
    </row>
    <row r="642" spans="1:14" ht="13.2" x14ac:dyDescent="0.25">
      <c r="A642" s="25"/>
      <c r="B642" s="24"/>
      <c r="C642" s="24"/>
      <c r="D642" s="24"/>
      <c r="E642" s="24"/>
      <c r="F642" s="24"/>
      <c r="G642" s="24"/>
      <c r="H642" s="24"/>
      <c r="I642" s="24"/>
      <c r="J642" s="24"/>
      <c r="K642" s="24"/>
      <c r="L642" s="24"/>
      <c r="M642" s="24"/>
      <c r="N642" s="24"/>
    </row>
    <row r="643" spans="1:14" ht="13.2" x14ac:dyDescent="0.25">
      <c r="A643" s="25"/>
      <c r="B643" s="24"/>
      <c r="C643" s="24"/>
      <c r="D643" s="24"/>
      <c r="E643" s="24"/>
      <c r="F643" s="24"/>
      <c r="G643" s="24"/>
      <c r="H643" s="24"/>
      <c r="I643" s="24"/>
      <c r="J643" s="24"/>
      <c r="K643" s="24"/>
      <c r="L643" s="24"/>
      <c r="M643" s="24"/>
      <c r="N643" s="24"/>
    </row>
    <row r="644" spans="1:14" ht="13.2" x14ac:dyDescent="0.25">
      <c r="A644" s="25"/>
      <c r="B644" s="24"/>
      <c r="C644" s="24"/>
      <c r="D644" s="24"/>
      <c r="E644" s="24"/>
      <c r="F644" s="24"/>
      <c r="G644" s="24"/>
      <c r="H644" s="24"/>
      <c r="I644" s="24"/>
      <c r="J644" s="24"/>
      <c r="K644" s="24"/>
      <c r="L644" s="24"/>
      <c r="M644" s="24"/>
      <c r="N644" s="24"/>
    </row>
    <row r="645" spans="1:14" ht="13.2" x14ac:dyDescent="0.25">
      <c r="A645" s="25"/>
      <c r="B645" s="24"/>
      <c r="C645" s="24"/>
      <c r="D645" s="24"/>
      <c r="E645" s="24"/>
      <c r="F645" s="24"/>
      <c r="G645" s="24"/>
      <c r="H645" s="24"/>
      <c r="I645" s="24"/>
      <c r="J645" s="24"/>
      <c r="K645" s="24"/>
      <c r="L645" s="24"/>
      <c r="M645" s="24"/>
      <c r="N645" s="24"/>
    </row>
    <row r="646" spans="1:14" ht="13.2" x14ac:dyDescent="0.25">
      <c r="A646" s="25"/>
      <c r="B646" s="24"/>
      <c r="C646" s="24"/>
      <c r="D646" s="24"/>
      <c r="E646" s="24"/>
      <c r="F646" s="24"/>
      <c r="G646" s="24"/>
      <c r="H646" s="24"/>
      <c r="I646" s="24"/>
      <c r="J646" s="24"/>
      <c r="K646" s="24"/>
      <c r="L646" s="24"/>
      <c r="M646" s="24"/>
      <c r="N646" s="24"/>
    </row>
    <row r="647" spans="1:14" ht="13.2" x14ac:dyDescent="0.25">
      <c r="A647" s="25"/>
      <c r="B647" s="24"/>
      <c r="C647" s="24"/>
      <c r="D647" s="24"/>
      <c r="E647" s="24"/>
      <c r="F647" s="24"/>
      <c r="G647" s="24"/>
      <c r="H647" s="24"/>
      <c r="I647" s="24"/>
      <c r="J647" s="24"/>
      <c r="K647" s="24"/>
      <c r="L647" s="24"/>
      <c r="M647" s="24"/>
      <c r="N647" s="24"/>
    </row>
    <row r="648" spans="1:14" ht="13.2" x14ac:dyDescent="0.25">
      <c r="A648" s="25"/>
      <c r="B648" s="24"/>
      <c r="C648" s="24"/>
      <c r="D648" s="24"/>
      <c r="E648" s="24"/>
      <c r="F648" s="24"/>
      <c r="G648" s="24"/>
      <c r="H648" s="24"/>
      <c r="I648" s="24"/>
      <c r="J648" s="24"/>
      <c r="K648" s="24"/>
      <c r="L648" s="24"/>
      <c r="M648" s="24"/>
      <c r="N648" s="24"/>
    </row>
    <row r="649" spans="1:14" ht="13.2" x14ac:dyDescent="0.25">
      <c r="A649" s="25"/>
      <c r="B649" s="24"/>
      <c r="C649" s="24"/>
      <c r="D649" s="24"/>
      <c r="E649" s="24"/>
      <c r="F649" s="24"/>
      <c r="G649" s="24"/>
      <c r="H649" s="24"/>
      <c r="I649" s="24"/>
      <c r="J649" s="24"/>
      <c r="K649" s="24"/>
      <c r="L649" s="24"/>
      <c r="M649" s="24"/>
      <c r="N649" s="24"/>
    </row>
    <row r="650" spans="1:14" ht="13.2" x14ac:dyDescent="0.25">
      <c r="A650" s="25"/>
      <c r="B650" s="24"/>
      <c r="C650" s="24"/>
      <c r="D650" s="24"/>
      <c r="E650" s="24"/>
      <c r="F650" s="24"/>
      <c r="G650" s="24"/>
      <c r="H650" s="24"/>
      <c r="I650" s="24"/>
      <c r="J650" s="24"/>
      <c r="K650" s="24"/>
      <c r="L650" s="24"/>
      <c r="M650" s="24"/>
      <c r="N650" s="24"/>
    </row>
    <row r="651" spans="1:14" ht="13.2" x14ac:dyDescent="0.25">
      <c r="A651" s="25"/>
      <c r="B651" s="24"/>
      <c r="C651" s="24"/>
      <c r="D651" s="24"/>
      <c r="E651" s="24"/>
      <c r="F651" s="24"/>
      <c r="G651" s="24"/>
      <c r="H651" s="24"/>
      <c r="I651" s="24"/>
      <c r="J651" s="24"/>
      <c r="K651" s="24"/>
      <c r="L651" s="24"/>
      <c r="M651" s="24"/>
      <c r="N651" s="24"/>
    </row>
    <row r="652" spans="1:14" ht="13.2" x14ac:dyDescent="0.25">
      <c r="A652" s="25"/>
      <c r="B652" s="24"/>
      <c r="C652" s="24"/>
      <c r="D652" s="24"/>
      <c r="E652" s="24"/>
      <c r="F652" s="24"/>
      <c r="G652" s="24"/>
      <c r="H652" s="24"/>
      <c r="I652" s="24"/>
      <c r="J652" s="24"/>
      <c r="K652" s="24"/>
      <c r="L652" s="24"/>
      <c r="M652" s="24"/>
      <c r="N652" s="24"/>
    </row>
    <row r="653" spans="1:14" ht="13.2" x14ac:dyDescent="0.25">
      <c r="A653" s="25"/>
      <c r="B653" s="24"/>
      <c r="C653" s="24"/>
      <c r="D653" s="24"/>
      <c r="E653" s="24"/>
      <c r="F653" s="24"/>
      <c r="G653" s="24"/>
      <c r="H653" s="24"/>
      <c r="I653" s="24"/>
      <c r="J653" s="24"/>
      <c r="K653" s="24"/>
      <c r="L653" s="24"/>
      <c r="M653" s="24"/>
      <c r="N653" s="24"/>
    </row>
    <row r="654" spans="1:14" ht="13.2" x14ac:dyDescent="0.25">
      <c r="A654" s="25"/>
      <c r="B654" s="24"/>
      <c r="C654" s="24"/>
      <c r="D654" s="24"/>
      <c r="E654" s="24"/>
      <c r="F654" s="24"/>
      <c r="G654" s="24"/>
      <c r="H654" s="24"/>
      <c r="I654" s="24"/>
      <c r="J654" s="24"/>
      <c r="K654" s="24"/>
      <c r="L654" s="24"/>
      <c r="M654" s="24"/>
      <c r="N654" s="24"/>
    </row>
    <row r="655" spans="1:14" ht="13.2" x14ac:dyDescent="0.25">
      <c r="A655" s="25"/>
      <c r="B655" s="24"/>
      <c r="C655" s="24"/>
      <c r="D655" s="24"/>
      <c r="E655" s="24"/>
      <c r="F655" s="24"/>
      <c r="G655" s="24"/>
      <c r="H655" s="24"/>
      <c r="I655" s="24"/>
      <c r="J655" s="24"/>
      <c r="K655" s="24"/>
      <c r="L655" s="24"/>
      <c r="M655" s="24"/>
      <c r="N655" s="24"/>
    </row>
    <row r="656" spans="1:14" ht="13.2" x14ac:dyDescent="0.25">
      <c r="A656" s="25"/>
      <c r="B656" s="24"/>
      <c r="C656" s="24"/>
      <c r="D656" s="24"/>
      <c r="E656" s="24"/>
      <c r="F656" s="24"/>
      <c r="G656" s="24"/>
      <c r="H656" s="24"/>
      <c r="I656" s="24"/>
      <c r="J656" s="24"/>
      <c r="K656" s="24"/>
      <c r="L656" s="24"/>
      <c r="M656" s="24"/>
      <c r="N656" s="24"/>
    </row>
    <row r="657" spans="1:14" ht="13.2" x14ac:dyDescent="0.25">
      <c r="A657" s="25"/>
      <c r="B657" s="24"/>
      <c r="C657" s="24"/>
      <c r="D657" s="24"/>
      <c r="E657" s="24"/>
      <c r="F657" s="24"/>
      <c r="G657" s="24"/>
      <c r="H657" s="24"/>
      <c r="I657" s="24"/>
      <c r="J657" s="24"/>
      <c r="K657" s="24"/>
      <c r="L657" s="24"/>
      <c r="M657" s="24"/>
      <c r="N657" s="24"/>
    </row>
    <row r="658" spans="1:14" ht="13.2" x14ac:dyDescent="0.25">
      <c r="A658" s="25"/>
      <c r="B658" s="24"/>
      <c r="C658" s="24"/>
      <c r="D658" s="24"/>
      <c r="E658" s="24"/>
      <c r="F658" s="24"/>
      <c r="G658" s="24"/>
      <c r="H658" s="24"/>
      <c r="I658" s="24"/>
      <c r="J658" s="24"/>
      <c r="K658" s="24"/>
      <c r="L658" s="24"/>
      <c r="M658" s="24"/>
      <c r="N658" s="24"/>
    </row>
    <row r="659" spans="1:14" ht="13.2" x14ac:dyDescent="0.25">
      <c r="A659" s="25"/>
      <c r="B659" s="24"/>
      <c r="C659" s="24"/>
      <c r="D659" s="24"/>
      <c r="E659" s="24"/>
      <c r="F659" s="24"/>
      <c r="G659" s="24"/>
      <c r="H659" s="24"/>
      <c r="I659" s="24"/>
      <c r="J659" s="24"/>
      <c r="K659" s="24"/>
      <c r="L659" s="24"/>
      <c r="M659" s="24"/>
      <c r="N659" s="24"/>
    </row>
    <row r="660" spans="1:14" ht="13.2" x14ac:dyDescent="0.25">
      <c r="A660" s="25"/>
      <c r="B660" s="24"/>
      <c r="C660" s="24"/>
      <c r="D660" s="24"/>
      <c r="E660" s="24"/>
      <c r="F660" s="24"/>
      <c r="G660" s="24"/>
      <c r="H660" s="24"/>
      <c r="I660" s="24"/>
      <c r="J660" s="24"/>
      <c r="K660" s="24"/>
      <c r="L660" s="24"/>
      <c r="M660" s="24"/>
      <c r="N660" s="24"/>
    </row>
    <row r="661" spans="1:14" ht="13.2" x14ac:dyDescent="0.25">
      <c r="A661" s="25"/>
      <c r="B661" s="24"/>
      <c r="C661" s="24"/>
      <c r="D661" s="24"/>
      <c r="E661" s="24"/>
      <c r="F661" s="24"/>
      <c r="G661" s="24"/>
      <c r="H661" s="24"/>
      <c r="I661" s="24"/>
      <c r="J661" s="24"/>
      <c r="K661" s="24"/>
      <c r="L661" s="24"/>
      <c r="M661" s="24"/>
      <c r="N661" s="24"/>
    </row>
    <row r="662" spans="1:14" ht="13.2" x14ac:dyDescent="0.25">
      <c r="A662" s="25"/>
      <c r="B662" s="24"/>
      <c r="C662" s="24"/>
      <c r="D662" s="24"/>
      <c r="E662" s="24"/>
      <c r="F662" s="24"/>
      <c r="G662" s="24"/>
      <c r="H662" s="24"/>
      <c r="I662" s="24"/>
      <c r="J662" s="24"/>
      <c r="K662" s="24"/>
      <c r="L662" s="24"/>
      <c r="M662" s="24"/>
      <c r="N662" s="24"/>
    </row>
    <row r="663" spans="1:14" ht="13.2" x14ac:dyDescent="0.25">
      <c r="A663" s="25"/>
      <c r="B663" s="24"/>
      <c r="C663" s="24"/>
      <c r="D663" s="24"/>
      <c r="E663" s="24"/>
      <c r="F663" s="24"/>
      <c r="G663" s="24"/>
      <c r="H663" s="24"/>
      <c r="I663" s="24"/>
      <c r="J663" s="24"/>
      <c r="K663" s="24"/>
      <c r="L663" s="24"/>
      <c r="M663" s="24"/>
      <c r="N663" s="24"/>
    </row>
    <row r="664" spans="1:14" ht="13.2" x14ac:dyDescent="0.25">
      <c r="A664" s="25"/>
      <c r="B664" s="24"/>
      <c r="C664" s="24"/>
      <c r="D664" s="24"/>
      <c r="E664" s="24"/>
      <c r="F664" s="24"/>
      <c r="G664" s="24"/>
      <c r="H664" s="24"/>
      <c r="I664" s="24"/>
      <c r="J664" s="24"/>
      <c r="K664" s="24"/>
      <c r="L664" s="24"/>
      <c r="M664" s="24"/>
      <c r="N664" s="24"/>
    </row>
    <row r="665" spans="1:14" ht="13.2" x14ac:dyDescent="0.25">
      <c r="A665" s="25"/>
      <c r="B665" s="24"/>
      <c r="C665" s="24"/>
      <c r="D665" s="24"/>
      <c r="E665" s="24"/>
      <c r="F665" s="24"/>
      <c r="G665" s="24"/>
      <c r="H665" s="24"/>
      <c r="I665" s="24"/>
      <c r="J665" s="24"/>
      <c r="K665" s="24"/>
      <c r="L665" s="24"/>
      <c r="M665" s="24"/>
      <c r="N665" s="24"/>
    </row>
    <row r="666" spans="1:14" ht="13.2" x14ac:dyDescent="0.25">
      <c r="A666" s="25"/>
      <c r="B666" s="24"/>
      <c r="C666" s="24"/>
      <c r="D666" s="24"/>
      <c r="E666" s="24"/>
      <c r="F666" s="24"/>
      <c r="G666" s="24"/>
      <c r="H666" s="24"/>
      <c r="I666" s="24"/>
      <c r="J666" s="24"/>
      <c r="K666" s="24"/>
      <c r="L666" s="24"/>
      <c r="M666" s="24"/>
      <c r="N666" s="24"/>
    </row>
    <row r="667" spans="1:14" ht="13.2" x14ac:dyDescent="0.25">
      <c r="A667" s="25"/>
      <c r="B667" s="24"/>
      <c r="C667" s="24"/>
      <c r="D667" s="24"/>
      <c r="E667" s="24"/>
      <c r="F667" s="24"/>
      <c r="G667" s="24"/>
      <c r="H667" s="24"/>
      <c r="I667" s="24"/>
      <c r="J667" s="24"/>
      <c r="K667" s="24"/>
      <c r="L667" s="24"/>
      <c r="M667" s="24"/>
      <c r="N667" s="24"/>
    </row>
    <row r="668" spans="1:14" ht="13.2" x14ac:dyDescent="0.25">
      <c r="A668" s="25"/>
      <c r="B668" s="24"/>
      <c r="C668" s="24"/>
      <c r="D668" s="24"/>
      <c r="E668" s="24"/>
      <c r="F668" s="24"/>
      <c r="G668" s="24"/>
      <c r="H668" s="24"/>
      <c r="I668" s="24"/>
      <c r="J668" s="24"/>
      <c r="K668" s="24"/>
      <c r="L668" s="24"/>
      <c r="M668" s="24"/>
      <c r="N668" s="24"/>
    </row>
    <row r="669" spans="1:14" ht="13.2" x14ac:dyDescent="0.25">
      <c r="A669" s="25"/>
      <c r="B669" s="24"/>
      <c r="C669" s="24"/>
      <c r="D669" s="24"/>
      <c r="E669" s="24"/>
      <c r="F669" s="24"/>
      <c r="G669" s="24"/>
      <c r="H669" s="24"/>
      <c r="I669" s="24"/>
      <c r="J669" s="24"/>
      <c r="K669" s="24"/>
      <c r="L669" s="24"/>
      <c r="M669" s="24"/>
      <c r="N669" s="24"/>
    </row>
    <row r="670" spans="1:14" ht="13.2" x14ac:dyDescent="0.25">
      <c r="A670" s="25"/>
      <c r="B670" s="24"/>
      <c r="C670" s="24"/>
      <c r="D670" s="24"/>
      <c r="E670" s="24"/>
      <c r="F670" s="24"/>
      <c r="G670" s="24"/>
      <c r="H670" s="24"/>
      <c r="I670" s="24"/>
      <c r="J670" s="24"/>
      <c r="K670" s="24"/>
      <c r="L670" s="24"/>
      <c r="M670" s="24"/>
      <c r="N670" s="24"/>
    </row>
    <row r="671" spans="1:14" ht="13.2" x14ac:dyDescent="0.25">
      <c r="A671" s="25"/>
      <c r="B671" s="24"/>
      <c r="C671" s="24"/>
      <c r="D671" s="24"/>
      <c r="E671" s="24"/>
      <c r="F671" s="24"/>
      <c r="G671" s="24"/>
      <c r="H671" s="24"/>
      <c r="I671" s="24"/>
      <c r="J671" s="24"/>
      <c r="K671" s="24"/>
      <c r="L671" s="24"/>
      <c r="M671" s="24"/>
      <c r="N671" s="24"/>
    </row>
    <row r="672" spans="1:14" ht="13.2" x14ac:dyDescent="0.25">
      <c r="A672" s="25"/>
      <c r="B672" s="24"/>
      <c r="C672" s="24"/>
      <c r="D672" s="24"/>
      <c r="E672" s="24"/>
      <c r="F672" s="24"/>
      <c r="G672" s="24"/>
      <c r="H672" s="24"/>
      <c r="I672" s="24"/>
      <c r="J672" s="24"/>
      <c r="K672" s="24"/>
      <c r="L672" s="24"/>
      <c r="M672" s="24"/>
      <c r="N672" s="24"/>
    </row>
    <row r="673" spans="1:14" ht="13.2" x14ac:dyDescent="0.25">
      <c r="A673" s="25"/>
      <c r="B673" s="24"/>
      <c r="C673" s="24"/>
      <c r="D673" s="24"/>
      <c r="E673" s="24"/>
      <c r="F673" s="24"/>
      <c r="G673" s="24"/>
      <c r="H673" s="24"/>
      <c r="I673" s="24"/>
      <c r="J673" s="24"/>
      <c r="K673" s="24"/>
      <c r="L673" s="24"/>
      <c r="M673" s="24"/>
      <c r="N673" s="24"/>
    </row>
    <row r="674" spans="1:14" ht="13.2" x14ac:dyDescent="0.25">
      <c r="A674" s="25"/>
      <c r="B674" s="24"/>
      <c r="C674" s="24"/>
      <c r="D674" s="24"/>
      <c r="E674" s="24"/>
      <c r="F674" s="24"/>
      <c r="G674" s="24"/>
      <c r="H674" s="24"/>
      <c r="I674" s="24"/>
      <c r="J674" s="24"/>
      <c r="K674" s="24"/>
      <c r="L674" s="24"/>
      <c r="M674" s="24"/>
      <c r="N674" s="24"/>
    </row>
    <row r="675" spans="1:14" ht="13.2" x14ac:dyDescent="0.25">
      <c r="A675" s="25"/>
      <c r="B675" s="24"/>
      <c r="C675" s="24"/>
      <c r="D675" s="24"/>
      <c r="E675" s="24"/>
      <c r="F675" s="24"/>
      <c r="G675" s="24"/>
      <c r="H675" s="24"/>
      <c r="I675" s="24"/>
      <c r="J675" s="24"/>
      <c r="K675" s="24"/>
      <c r="L675" s="24"/>
      <c r="M675" s="24"/>
      <c r="N675" s="24"/>
    </row>
    <row r="676" spans="1:14" ht="13.2" x14ac:dyDescent="0.25">
      <c r="A676" s="25"/>
      <c r="B676" s="24"/>
      <c r="C676" s="24"/>
      <c r="D676" s="24"/>
      <c r="E676" s="24"/>
      <c r="F676" s="24"/>
      <c r="G676" s="24"/>
      <c r="H676" s="24"/>
      <c r="I676" s="24"/>
      <c r="J676" s="24"/>
      <c r="K676" s="24"/>
      <c r="L676" s="24"/>
      <c r="M676" s="24"/>
      <c r="N676" s="24"/>
    </row>
    <row r="677" spans="1:14" ht="13.2" x14ac:dyDescent="0.25">
      <c r="A677" s="25"/>
      <c r="B677" s="24"/>
      <c r="C677" s="24"/>
      <c r="D677" s="24"/>
      <c r="E677" s="24"/>
      <c r="F677" s="24"/>
      <c r="G677" s="24"/>
      <c r="H677" s="24"/>
      <c r="I677" s="24"/>
      <c r="J677" s="24"/>
      <c r="K677" s="24"/>
      <c r="L677" s="24"/>
      <c r="M677" s="24"/>
      <c r="N677" s="24"/>
    </row>
    <row r="678" spans="1:14" ht="13.2" x14ac:dyDescent="0.25">
      <c r="A678" s="25"/>
      <c r="B678" s="24"/>
      <c r="C678" s="24"/>
      <c r="D678" s="24"/>
      <c r="E678" s="24"/>
      <c r="F678" s="24"/>
      <c r="G678" s="24"/>
      <c r="H678" s="24"/>
      <c r="I678" s="24"/>
      <c r="J678" s="24"/>
      <c r="K678" s="24"/>
      <c r="L678" s="24"/>
      <c r="M678" s="24"/>
      <c r="N678" s="24"/>
    </row>
    <row r="679" spans="1:14" ht="13.2" x14ac:dyDescent="0.25">
      <c r="A679" s="25"/>
      <c r="B679" s="24"/>
      <c r="C679" s="24"/>
      <c r="D679" s="24"/>
      <c r="E679" s="24"/>
      <c r="F679" s="24"/>
      <c r="G679" s="24"/>
      <c r="H679" s="24"/>
      <c r="I679" s="24"/>
      <c r="J679" s="24"/>
      <c r="K679" s="24"/>
      <c r="L679" s="24"/>
      <c r="M679" s="24"/>
      <c r="N679" s="24"/>
    </row>
    <row r="680" spans="1:14" ht="13.2" x14ac:dyDescent="0.25">
      <c r="A680" s="25"/>
      <c r="B680" s="24"/>
      <c r="C680" s="24"/>
      <c r="D680" s="24"/>
      <c r="E680" s="24"/>
      <c r="F680" s="24"/>
      <c r="G680" s="24"/>
      <c r="H680" s="24"/>
      <c r="I680" s="24"/>
      <c r="J680" s="24"/>
      <c r="K680" s="24"/>
      <c r="L680" s="24"/>
      <c r="M680" s="24"/>
      <c r="N680" s="24"/>
    </row>
    <row r="681" spans="1:14" ht="13.2" x14ac:dyDescent="0.25">
      <c r="A681" s="25"/>
      <c r="B681" s="24"/>
      <c r="C681" s="24"/>
      <c r="D681" s="24"/>
      <c r="E681" s="24"/>
      <c r="F681" s="24"/>
      <c r="G681" s="24"/>
      <c r="H681" s="24"/>
      <c r="I681" s="24"/>
      <c r="J681" s="24"/>
      <c r="K681" s="24"/>
      <c r="L681" s="24"/>
      <c r="M681" s="24"/>
      <c r="N681" s="24"/>
    </row>
    <row r="682" spans="1:14" ht="13.2" x14ac:dyDescent="0.25">
      <c r="A682" s="25"/>
      <c r="B682" s="24"/>
      <c r="C682" s="24"/>
      <c r="D682" s="24"/>
      <c r="E682" s="24"/>
      <c r="F682" s="24"/>
      <c r="G682" s="24"/>
      <c r="H682" s="24"/>
      <c r="I682" s="24"/>
      <c r="J682" s="24"/>
      <c r="K682" s="24"/>
      <c r="L682" s="24"/>
      <c r="M682" s="24"/>
      <c r="N682" s="24"/>
    </row>
    <row r="683" spans="1:14" ht="13.2" x14ac:dyDescent="0.25">
      <c r="A683" s="25"/>
      <c r="B683" s="24"/>
      <c r="C683" s="24"/>
      <c r="D683" s="24"/>
      <c r="E683" s="24"/>
      <c r="F683" s="24"/>
      <c r="G683" s="24"/>
      <c r="H683" s="24"/>
      <c r="I683" s="24"/>
      <c r="J683" s="24"/>
      <c r="K683" s="24"/>
      <c r="L683" s="24"/>
      <c r="M683" s="24"/>
      <c r="N683" s="24"/>
    </row>
    <row r="684" spans="1:14" ht="13.2" x14ac:dyDescent="0.25">
      <c r="A684" s="25"/>
      <c r="B684" s="24"/>
      <c r="C684" s="24"/>
      <c r="D684" s="24"/>
      <c r="E684" s="24"/>
      <c r="F684" s="24"/>
      <c r="G684" s="24"/>
      <c r="H684" s="24"/>
      <c r="I684" s="24"/>
      <c r="J684" s="24"/>
      <c r="K684" s="24"/>
      <c r="L684" s="24"/>
      <c r="M684" s="24"/>
      <c r="N684" s="24"/>
    </row>
    <row r="685" spans="1:14" ht="13.2" x14ac:dyDescent="0.25">
      <c r="A685" s="25"/>
      <c r="B685" s="24"/>
      <c r="C685" s="24"/>
      <c r="D685" s="24"/>
      <c r="E685" s="24"/>
      <c r="F685" s="24"/>
      <c r="G685" s="24"/>
      <c r="H685" s="24"/>
      <c r="I685" s="24"/>
      <c r="J685" s="24"/>
      <c r="K685" s="24"/>
      <c r="L685" s="24"/>
      <c r="M685" s="24"/>
      <c r="N685" s="24"/>
    </row>
    <row r="686" spans="1:14" ht="13.2" x14ac:dyDescent="0.25">
      <c r="A686" s="25"/>
      <c r="B686" s="24"/>
      <c r="C686" s="24"/>
      <c r="D686" s="24"/>
      <c r="E686" s="24"/>
      <c r="F686" s="24"/>
      <c r="G686" s="24"/>
      <c r="H686" s="24"/>
      <c r="I686" s="24"/>
      <c r="J686" s="24"/>
      <c r="K686" s="24"/>
      <c r="L686" s="24"/>
      <c r="M686" s="24"/>
      <c r="N686" s="24"/>
    </row>
    <row r="687" spans="1:14" ht="13.2" x14ac:dyDescent="0.25">
      <c r="A687" s="25"/>
      <c r="B687" s="24"/>
      <c r="C687" s="24"/>
      <c r="D687" s="24"/>
      <c r="E687" s="24"/>
      <c r="F687" s="24"/>
      <c r="G687" s="24"/>
      <c r="H687" s="24"/>
      <c r="I687" s="24"/>
      <c r="J687" s="24"/>
      <c r="K687" s="24"/>
      <c r="L687" s="24"/>
      <c r="M687" s="24"/>
      <c r="N687" s="24"/>
    </row>
    <row r="688" spans="1:14" ht="13.2" x14ac:dyDescent="0.25">
      <c r="A688" s="25"/>
      <c r="B688" s="24"/>
      <c r="C688" s="24"/>
      <c r="D688" s="24"/>
      <c r="E688" s="24"/>
      <c r="F688" s="24"/>
      <c r="G688" s="24"/>
      <c r="H688" s="24"/>
      <c r="I688" s="24"/>
      <c r="J688" s="24"/>
      <c r="K688" s="24"/>
      <c r="L688" s="24"/>
      <c r="M688" s="24"/>
      <c r="N688" s="24"/>
    </row>
    <row r="689" spans="1:14" ht="13.2" x14ac:dyDescent="0.25">
      <c r="A689" s="25"/>
      <c r="B689" s="24"/>
      <c r="C689" s="24"/>
      <c r="D689" s="24"/>
      <c r="E689" s="24"/>
      <c r="F689" s="24"/>
      <c r="G689" s="24"/>
      <c r="H689" s="24"/>
      <c r="I689" s="24"/>
      <c r="J689" s="24"/>
      <c r="K689" s="24"/>
      <c r="L689" s="24"/>
      <c r="M689" s="24"/>
      <c r="N689" s="24"/>
    </row>
    <row r="690" spans="1:14" ht="13.2" x14ac:dyDescent="0.25">
      <c r="A690" s="25"/>
      <c r="B690" s="24"/>
      <c r="C690" s="24"/>
      <c r="D690" s="24"/>
      <c r="E690" s="24"/>
      <c r="F690" s="24"/>
      <c r="G690" s="24"/>
      <c r="H690" s="24"/>
      <c r="I690" s="24"/>
      <c r="J690" s="24"/>
      <c r="K690" s="24"/>
      <c r="L690" s="24"/>
      <c r="M690" s="24"/>
      <c r="N690" s="24"/>
    </row>
    <row r="691" spans="1:14" ht="13.2" x14ac:dyDescent="0.25">
      <c r="A691" s="25"/>
      <c r="B691" s="24"/>
      <c r="C691" s="24"/>
      <c r="D691" s="24"/>
      <c r="E691" s="24"/>
      <c r="F691" s="24"/>
      <c r="G691" s="24"/>
      <c r="H691" s="24"/>
      <c r="I691" s="24"/>
      <c r="J691" s="24"/>
      <c r="K691" s="24"/>
      <c r="L691" s="24"/>
      <c r="M691" s="24"/>
      <c r="N691" s="24"/>
    </row>
    <row r="692" spans="1:14" ht="13.2" x14ac:dyDescent="0.25">
      <c r="A692" s="25"/>
      <c r="B692" s="24"/>
      <c r="C692" s="24"/>
      <c r="D692" s="24"/>
      <c r="E692" s="24"/>
      <c r="F692" s="24"/>
      <c r="G692" s="24"/>
      <c r="H692" s="24"/>
      <c r="I692" s="24"/>
      <c r="J692" s="24"/>
      <c r="K692" s="24"/>
      <c r="L692" s="24"/>
      <c r="M692" s="24"/>
      <c r="N692" s="24"/>
    </row>
    <row r="693" spans="1:14" ht="13.2" x14ac:dyDescent="0.25">
      <c r="A693" s="25"/>
      <c r="B693" s="24"/>
      <c r="C693" s="24"/>
      <c r="D693" s="24"/>
      <c r="E693" s="24"/>
      <c r="F693" s="24"/>
      <c r="G693" s="24"/>
      <c r="H693" s="24"/>
      <c r="I693" s="24"/>
      <c r="J693" s="24"/>
      <c r="K693" s="24"/>
      <c r="L693" s="24"/>
      <c r="M693" s="24"/>
      <c r="N693" s="24"/>
    </row>
    <row r="694" spans="1:14" ht="13.2" x14ac:dyDescent="0.25">
      <c r="A694" s="25"/>
      <c r="B694" s="24"/>
      <c r="C694" s="24"/>
      <c r="D694" s="24"/>
      <c r="E694" s="24"/>
      <c r="F694" s="24"/>
      <c r="G694" s="24"/>
      <c r="H694" s="24"/>
      <c r="I694" s="24"/>
      <c r="J694" s="24"/>
      <c r="K694" s="24"/>
      <c r="L694" s="24"/>
      <c r="M694" s="24"/>
      <c r="N694" s="24"/>
    </row>
    <row r="695" spans="1:14" ht="13.2" x14ac:dyDescent="0.25">
      <c r="A695" s="25"/>
      <c r="B695" s="24"/>
      <c r="C695" s="24"/>
      <c r="D695" s="24"/>
      <c r="E695" s="24"/>
      <c r="F695" s="24"/>
      <c r="G695" s="24"/>
      <c r="H695" s="24"/>
      <c r="I695" s="24"/>
      <c r="J695" s="24"/>
      <c r="K695" s="24"/>
      <c r="L695" s="24"/>
      <c r="M695" s="24"/>
      <c r="N695" s="24"/>
    </row>
    <row r="696" spans="1:14" ht="13.2" x14ac:dyDescent="0.25">
      <c r="A696" s="25"/>
      <c r="B696" s="24"/>
      <c r="C696" s="24"/>
      <c r="D696" s="24"/>
      <c r="E696" s="24"/>
      <c r="F696" s="24"/>
      <c r="G696" s="24"/>
      <c r="H696" s="24"/>
      <c r="I696" s="24"/>
      <c r="J696" s="24"/>
      <c r="K696" s="24"/>
      <c r="L696" s="24"/>
      <c r="M696" s="24"/>
      <c r="N696" s="24"/>
    </row>
    <row r="697" spans="1:14" ht="13.2" x14ac:dyDescent="0.25">
      <c r="A697" s="25"/>
      <c r="B697" s="24"/>
      <c r="C697" s="24"/>
      <c r="D697" s="24"/>
      <c r="E697" s="24"/>
      <c r="F697" s="24"/>
      <c r="G697" s="24"/>
      <c r="H697" s="24"/>
      <c r="I697" s="24"/>
      <c r="J697" s="24"/>
      <c r="K697" s="24"/>
      <c r="L697" s="24"/>
      <c r="M697" s="24"/>
      <c r="N697" s="24"/>
    </row>
    <row r="698" spans="1:14" ht="13.2" x14ac:dyDescent="0.25">
      <c r="A698" s="25"/>
      <c r="B698" s="24"/>
      <c r="C698" s="24"/>
      <c r="D698" s="24"/>
      <c r="E698" s="24"/>
      <c r="F698" s="24"/>
      <c r="G698" s="24"/>
      <c r="H698" s="24"/>
      <c r="I698" s="24"/>
      <c r="J698" s="24"/>
      <c r="K698" s="24"/>
      <c r="L698" s="24"/>
      <c r="M698" s="24"/>
      <c r="N698" s="24"/>
    </row>
    <row r="699" spans="1:14" ht="13.2" x14ac:dyDescent="0.25">
      <c r="A699" s="25"/>
      <c r="B699" s="24"/>
      <c r="C699" s="24"/>
      <c r="D699" s="24"/>
      <c r="E699" s="24"/>
      <c r="F699" s="24"/>
      <c r="G699" s="24"/>
      <c r="H699" s="24"/>
      <c r="I699" s="24"/>
      <c r="J699" s="24"/>
      <c r="K699" s="24"/>
      <c r="L699" s="24"/>
      <c r="M699" s="24"/>
      <c r="N699" s="24"/>
    </row>
    <row r="700" spans="1:14" ht="13.2" x14ac:dyDescent="0.25">
      <c r="A700" s="25"/>
      <c r="B700" s="24"/>
      <c r="C700" s="24"/>
      <c r="D700" s="24"/>
      <c r="E700" s="24"/>
      <c r="F700" s="24"/>
      <c r="G700" s="24"/>
      <c r="H700" s="24"/>
      <c r="I700" s="24"/>
      <c r="J700" s="24"/>
      <c r="K700" s="24"/>
      <c r="L700" s="24"/>
      <c r="M700" s="24"/>
      <c r="N700" s="24"/>
    </row>
    <row r="701" spans="1:14" ht="13.2" x14ac:dyDescent="0.25">
      <c r="A701" s="25"/>
      <c r="B701" s="24"/>
      <c r="C701" s="24"/>
      <c r="D701" s="24"/>
      <c r="E701" s="24"/>
      <c r="F701" s="24"/>
      <c r="G701" s="24"/>
      <c r="H701" s="24"/>
      <c r="I701" s="24"/>
      <c r="J701" s="24"/>
      <c r="K701" s="24"/>
      <c r="L701" s="24"/>
      <c r="M701" s="24"/>
      <c r="N701" s="24"/>
    </row>
    <row r="702" spans="1:14" ht="13.2" x14ac:dyDescent="0.25">
      <c r="A702" s="25"/>
      <c r="B702" s="24"/>
      <c r="C702" s="24"/>
      <c r="D702" s="24"/>
      <c r="E702" s="24"/>
      <c r="F702" s="24"/>
      <c r="G702" s="24"/>
      <c r="H702" s="24"/>
      <c r="I702" s="24"/>
      <c r="J702" s="24"/>
      <c r="K702" s="24"/>
      <c r="L702" s="24"/>
      <c r="M702" s="24"/>
      <c r="N702" s="24"/>
    </row>
    <row r="703" spans="1:14" ht="13.2" x14ac:dyDescent="0.25">
      <c r="A703" s="25"/>
      <c r="B703" s="24"/>
      <c r="C703" s="24"/>
      <c r="D703" s="24"/>
      <c r="E703" s="24"/>
      <c r="F703" s="24"/>
      <c r="G703" s="24"/>
      <c r="H703" s="24"/>
      <c r="I703" s="24"/>
      <c r="J703" s="24"/>
      <c r="K703" s="24"/>
      <c r="L703" s="24"/>
      <c r="M703" s="24"/>
      <c r="N703" s="24"/>
    </row>
    <row r="704" spans="1:14" ht="13.2" x14ac:dyDescent="0.25">
      <c r="A704" s="25"/>
      <c r="B704" s="24"/>
      <c r="C704" s="24"/>
      <c r="D704" s="24"/>
      <c r="E704" s="24"/>
      <c r="F704" s="24"/>
      <c r="G704" s="24"/>
      <c r="H704" s="24"/>
      <c r="I704" s="24"/>
      <c r="J704" s="24"/>
      <c r="K704" s="24"/>
      <c r="L704" s="24"/>
      <c r="M704" s="24"/>
      <c r="N704" s="24"/>
    </row>
    <row r="705" spans="1:14" ht="13.2" x14ac:dyDescent="0.25">
      <c r="A705" s="25"/>
      <c r="B705" s="24"/>
      <c r="C705" s="24"/>
      <c r="D705" s="24"/>
      <c r="E705" s="24"/>
      <c r="F705" s="24"/>
      <c r="G705" s="24"/>
      <c r="H705" s="24"/>
      <c r="I705" s="24"/>
      <c r="J705" s="24"/>
      <c r="K705" s="24"/>
      <c r="L705" s="24"/>
      <c r="M705" s="24"/>
      <c r="N705" s="24"/>
    </row>
    <row r="706" spans="1:14" ht="13.2" x14ac:dyDescent="0.25">
      <c r="A706" s="25"/>
      <c r="B706" s="24"/>
      <c r="C706" s="24"/>
      <c r="D706" s="24"/>
      <c r="E706" s="24"/>
      <c r="F706" s="24"/>
      <c r="G706" s="24"/>
      <c r="H706" s="24"/>
      <c r="I706" s="24"/>
      <c r="J706" s="24"/>
      <c r="K706" s="24"/>
      <c r="L706" s="24"/>
      <c r="M706" s="24"/>
      <c r="N706" s="24"/>
    </row>
    <row r="707" spans="1:14" ht="13.2" x14ac:dyDescent="0.25">
      <c r="A707" s="25"/>
      <c r="B707" s="24"/>
      <c r="C707" s="24"/>
      <c r="D707" s="24"/>
      <c r="E707" s="24"/>
      <c r="F707" s="24"/>
      <c r="G707" s="24"/>
      <c r="H707" s="24"/>
      <c r="I707" s="24"/>
      <c r="J707" s="24"/>
      <c r="K707" s="24"/>
      <c r="L707" s="24"/>
      <c r="M707" s="24"/>
      <c r="N707" s="24"/>
    </row>
    <row r="708" spans="1:14" ht="13.2" x14ac:dyDescent="0.25">
      <c r="A708" s="25"/>
      <c r="B708" s="24"/>
      <c r="C708" s="24"/>
      <c r="D708" s="24"/>
      <c r="E708" s="24"/>
      <c r="F708" s="24"/>
      <c r="G708" s="24"/>
      <c r="H708" s="24"/>
      <c r="I708" s="24"/>
      <c r="J708" s="24"/>
      <c r="K708" s="24"/>
      <c r="L708" s="24"/>
      <c r="M708" s="24"/>
      <c r="N708" s="24"/>
    </row>
    <row r="709" spans="1:14" ht="13.2" x14ac:dyDescent="0.25">
      <c r="A709" s="25"/>
      <c r="B709" s="24"/>
      <c r="C709" s="24"/>
      <c r="D709" s="24"/>
      <c r="E709" s="24"/>
      <c r="F709" s="24"/>
      <c r="G709" s="24"/>
      <c r="H709" s="24"/>
      <c r="I709" s="24"/>
      <c r="J709" s="24"/>
      <c r="K709" s="24"/>
      <c r="L709" s="24"/>
      <c r="M709" s="24"/>
      <c r="N709" s="24"/>
    </row>
    <row r="710" spans="1:14" ht="13.2" x14ac:dyDescent="0.25">
      <c r="A710" s="25"/>
      <c r="B710" s="24"/>
      <c r="C710" s="24"/>
      <c r="D710" s="24"/>
      <c r="E710" s="24"/>
      <c r="F710" s="24"/>
      <c r="G710" s="24"/>
      <c r="H710" s="24"/>
      <c r="I710" s="24"/>
      <c r="J710" s="24"/>
      <c r="K710" s="24"/>
      <c r="L710" s="24"/>
      <c r="M710" s="24"/>
      <c r="N710" s="24"/>
    </row>
    <row r="711" spans="1:14" ht="13.2" x14ac:dyDescent="0.25">
      <c r="A711" s="25"/>
      <c r="B711" s="24"/>
      <c r="C711" s="24"/>
      <c r="D711" s="24"/>
      <c r="E711" s="24"/>
      <c r="F711" s="24"/>
      <c r="G711" s="24"/>
      <c r="H711" s="24"/>
      <c r="I711" s="24"/>
      <c r="J711" s="24"/>
      <c r="K711" s="24"/>
      <c r="L711" s="24"/>
      <c r="M711" s="24"/>
      <c r="N711" s="24"/>
    </row>
    <row r="712" spans="1:14" ht="13.2" x14ac:dyDescent="0.25">
      <c r="A712" s="25"/>
      <c r="B712" s="24"/>
      <c r="C712" s="24"/>
      <c r="D712" s="24"/>
      <c r="E712" s="24"/>
      <c r="F712" s="24"/>
      <c r="G712" s="24"/>
      <c r="H712" s="24"/>
      <c r="I712" s="24"/>
      <c r="J712" s="24"/>
      <c r="K712" s="24"/>
      <c r="L712" s="24"/>
      <c r="M712" s="24"/>
      <c r="N712" s="24"/>
    </row>
    <row r="713" spans="1:14" ht="13.2" x14ac:dyDescent="0.25">
      <c r="A713" s="25"/>
      <c r="B713" s="24"/>
      <c r="C713" s="24"/>
      <c r="D713" s="24"/>
      <c r="E713" s="24"/>
      <c r="F713" s="24"/>
      <c r="G713" s="24"/>
      <c r="H713" s="24"/>
      <c r="I713" s="24"/>
      <c r="J713" s="24"/>
      <c r="K713" s="24"/>
      <c r="L713" s="24"/>
      <c r="M713" s="24"/>
      <c r="N713" s="24"/>
    </row>
    <row r="714" spans="1:14" ht="13.2" x14ac:dyDescent="0.25">
      <c r="A714" s="25"/>
      <c r="B714" s="24"/>
      <c r="C714" s="24"/>
      <c r="D714" s="24"/>
      <c r="E714" s="24"/>
      <c r="F714" s="24"/>
      <c r="G714" s="24"/>
      <c r="H714" s="24"/>
      <c r="I714" s="24"/>
      <c r="J714" s="24"/>
      <c r="K714" s="24"/>
      <c r="L714" s="24"/>
      <c r="M714" s="24"/>
      <c r="N714" s="24"/>
    </row>
    <row r="715" spans="1:14" ht="13.2" x14ac:dyDescent="0.25">
      <c r="A715" s="25"/>
      <c r="B715" s="24"/>
      <c r="C715" s="24"/>
      <c r="D715" s="24"/>
      <c r="E715" s="24"/>
      <c r="F715" s="24"/>
      <c r="G715" s="24"/>
      <c r="H715" s="24"/>
      <c r="I715" s="24"/>
      <c r="J715" s="24"/>
      <c r="K715" s="24"/>
      <c r="L715" s="24"/>
      <c r="M715" s="24"/>
      <c r="N715" s="24"/>
    </row>
    <row r="716" spans="1:14" ht="13.2" x14ac:dyDescent="0.25">
      <c r="A716" s="25"/>
      <c r="B716" s="24"/>
      <c r="C716" s="24"/>
      <c r="D716" s="24"/>
      <c r="E716" s="24"/>
      <c r="F716" s="24"/>
      <c r="G716" s="24"/>
      <c r="H716" s="24"/>
      <c r="I716" s="24"/>
      <c r="J716" s="24"/>
      <c r="K716" s="24"/>
      <c r="L716" s="24"/>
      <c r="M716" s="24"/>
      <c r="N716" s="24"/>
    </row>
    <row r="717" spans="1:14" ht="13.2" x14ac:dyDescent="0.25">
      <c r="A717" s="25"/>
      <c r="B717" s="24"/>
      <c r="C717" s="24"/>
      <c r="D717" s="24"/>
      <c r="E717" s="24"/>
      <c r="F717" s="24"/>
      <c r="G717" s="24"/>
      <c r="H717" s="24"/>
      <c r="I717" s="24"/>
      <c r="J717" s="24"/>
      <c r="K717" s="24"/>
      <c r="L717" s="24"/>
      <c r="M717" s="24"/>
      <c r="N717" s="24"/>
    </row>
    <row r="718" spans="1:14" ht="13.2" x14ac:dyDescent="0.25">
      <c r="A718" s="25"/>
      <c r="B718" s="24"/>
      <c r="C718" s="24"/>
      <c r="D718" s="24"/>
      <c r="E718" s="24"/>
      <c r="F718" s="24"/>
      <c r="G718" s="24"/>
      <c r="H718" s="24"/>
      <c r="I718" s="24"/>
      <c r="J718" s="24"/>
      <c r="K718" s="24"/>
      <c r="L718" s="24"/>
      <c r="M718" s="24"/>
      <c r="N718" s="24"/>
    </row>
    <row r="719" spans="1:14" ht="13.2" x14ac:dyDescent="0.25">
      <c r="A719" s="25"/>
      <c r="B719" s="24"/>
      <c r="C719" s="24"/>
      <c r="D719" s="24"/>
      <c r="E719" s="24"/>
      <c r="F719" s="24"/>
      <c r="G719" s="24"/>
      <c r="H719" s="24"/>
      <c r="I719" s="24"/>
      <c r="J719" s="24"/>
      <c r="K719" s="24"/>
      <c r="L719" s="24"/>
      <c r="M719" s="24"/>
      <c r="N719" s="24"/>
    </row>
    <row r="720" spans="1:14" ht="13.2" x14ac:dyDescent="0.25">
      <c r="A720" s="25"/>
      <c r="B720" s="24"/>
      <c r="C720" s="24"/>
      <c r="D720" s="24"/>
      <c r="E720" s="24"/>
      <c r="F720" s="24"/>
      <c r="G720" s="24"/>
      <c r="H720" s="24"/>
      <c r="I720" s="24"/>
      <c r="J720" s="24"/>
      <c r="K720" s="24"/>
      <c r="L720" s="24"/>
      <c r="M720" s="24"/>
      <c r="N720" s="24"/>
    </row>
    <row r="721" spans="1:14" ht="13.2" x14ac:dyDescent="0.25">
      <c r="A721" s="25"/>
      <c r="B721" s="24"/>
      <c r="C721" s="24"/>
      <c r="D721" s="24"/>
      <c r="E721" s="24"/>
      <c r="F721" s="24"/>
      <c r="G721" s="24"/>
      <c r="H721" s="24"/>
      <c r="I721" s="24"/>
      <c r="J721" s="24"/>
      <c r="K721" s="24"/>
      <c r="L721" s="24"/>
      <c r="M721" s="24"/>
      <c r="N721" s="24"/>
    </row>
    <row r="722" spans="1:14" ht="13.2" x14ac:dyDescent="0.25">
      <c r="A722" s="25"/>
      <c r="B722" s="24"/>
      <c r="C722" s="24"/>
      <c r="D722" s="24"/>
      <c r="E722" s="24"/>
      <c r="F722" s="24"/>
      <c r="G722" s="24"/>
      <c r="H722" s="24"/>
      <c r="I722" s="24"/>
      <c r="J722" s="24"/>
      <c r="K722" s="24"/>
      <c r="L722" s="24"/>
      <c r="M722" s="24"/>
      <c r="N722" s="24"/>
    </row>
    <row r="723" spans="1:14" ht="13.2" x14ac:dyDescent="0.25">
      <c r="A723" s="25"/>
      <c r="B723" s="24"/>
      <c r="C723" s="24"/>
      <c r="D723" s="24"/>
      <c r="E723" s="24"/>
      <c r="F723" s="24"/>
      <c r="G723" s="24"/>
      <c r="H723" s="24"/>
      <c r="I723" s="24"/>
      <c r="J723" s="24"/>
      <c r="K723" s="24"/>
      <c r="L723" s="24"/>
      <c r="M723" s="24"/>
      <c r="N723" s="24"/>
    </row>
    <row r="724" spans="1:14" ht="13.2" x14ac:dyDescent="0.25">
      <c r="A724" s="25"/>
      <c r="B724" s="24"/>
      <c r="C724" s="24"/>
      <c r="D724" s="24"/>
      <c r="E724" s="24"/>
      <c r="F724" s="24"/>
      <c r="G724" s="24"/>
      <c r="H724" s="24"/>
      <c r="I724" s="24"/>
      <c r="J724" s="24"/>
      <c r="K724" s="24"/>
      <c r="L724" s="24"/>
      <c r="M724" s="24"/>
      <c r="N724" s="24"/>
    </row>
    <row r="725" spans="1:14" ht="13.2" x14ac:dyDescent="0.25">
      <c r="A725" s="25"/>
      <c r="B725" s="24"/>
      <c r="C725" s="24"/>
      <c r="D725" s="24"/>
      <c r="E725" s="24"/>
      <c r="F725" s="24"/>
      <c r="G725" s="24"/>
      <c r="H725" s="24"/>
      <c r="I725" s="24"/>
      <c r="J725" s="24"/>
      <c r="K725" s="24"/>
      <c r="L725" s="24"/>
      <c r="M725" s="24"/>
      <c r="N725" s="24"/>
    </row>
    <row r="726" spans="1:14" ht="13.2" x14ac:dyDescent="0.25">
      <c r="A726" s="25"/>
      <c r="B726" s="24"/>
      <c r="C726" s="24"/>
      <c r="D726" s="24"/>
      <c r="E726" s="24"/>
      <c r="F726" s="24"/>
      <c r="G726" s="24"/>
      <c r="H726" s="24"/>
      <c r="I726" s="24"/>
      <c r="J726" s="24"/>
      <c r="K726" s="24"/>
      <c r="L726" s="24"/>
      <c r="M726" s="24"/>
      <c r="N726" s="24"/>
    </row>
    <row r="727" spans="1:14" ht="13.2" x14ac:dyDescent="0.25">
      <c r="A727" s="25"/>
      <c r="B727" s="24"/>
      <c r="C727" s="24"/>
      <c r="D727" s="24"/>
      <c r="E727" s="24"/>
      <c r="F727" s="24"/>
      <c r="G727" s="24"/>
      <c r="H727" s="24"/>
      <c r="I727" s="24"/>
      <c r="J727" s="24"/>
      <c r="K727" s="24"/>
      <c r="L727" s="24"/>
      <c r="M727" s="24"/>
      <c r="N727" s="24"/>
    </row>
    <row r="728" spans="1:14" ht="13.2" x14ac:dyDescent="0.25">
      <c r="A728" s="25"/>
      <c r="B728" s="24"/>
      <c r="C728" s="24"/>
      <c r="D728" s="24"/>
      <c r="E728" s="24"/>
      <c r="F728" s="24"/>
      <c r="G728" s="24"/>
      <c r="H728" s="24"/>
      <c r="I728" s="24"/>
      <c r="J728" s="24"/>
      <c r="K728" s="24"/>
      <c r="L728" s="24"/>
      <c r="M728" s="24"/>
      <c r="N728" s="24"/>
    </row>
    <row r="729" spans="1:14" ht="13.2" x14ac:dyDescent="0.25">
      <c r="A729" s="25"/>
      <c r="B729" s="24"/>
      <c r="C729" s="24"/>
      <c r="D729" s="24"/>
      <c r="E729" s="24"/>
      <c r="F729" s="24"/>
      <c r="G729" s="24"/>
      <c r="H729" s="24"/>
      <c r="I729" s="24"/>
      <c r="J729" s="24"/>
      <c r="K729" s="24"/>
      <c r="L729" s="24"/>
      <c r="M729" s="24"/>
      <c r="N729" s="24"/>
    </row>
    <row r="730" spans="1:14" ht="13.2" x14ac:dyDescent="0.25">
      <c r="A730" s="25"/>
      <c r="B730" s="24"/>
      <c r="C730" s="24"/>
      <c r="D730" s="24"/>
      <c r="E730" s="24"/>
      <c r="F730" s="24"/>
      <c r="G730" s="24"/>
      <c r="H730" s="24"/>
      <c r="I730" s="24"/>
      <c r="J730" s="24"/>
      <c r="K730" s="24"/>
      <c r="L730" s="24"/>
      <c r="M730" s="24"/>
      <c r="N730" s="24"/>
    </row>
    <row r="731" spans="1:14" ht="13.2" x14ac:dyDescent="0.25">
      <c r="A731" s="25"/>
      <c r="B731" s="24"/>
      <c r="C731" s="24"/>
      <c r="D731" s="24"/>
      <c r="E731" s="24"/>
      <c r="F731" s="24"/>
      <c r="G731" s="24"/>
      <c r="H731" s="24"/>
      <c r="I731" s="24"/>
      <c r="J731" s="24"/>
      <c r="K731" s="24"/>
      <c r="L731" s="24"/>
      <c r="M731" s="24"/>
      <c r="N731" s="24"/>
    </row>
    <row r="732" spans="1:14" ht="13.2" x14ac:dyDescent="0.25">
      <c r="A732" s="25"/>
      <c r="B732" s="24"/>
      <c r="C732" s="24"/>
      <c r="D732" s="24"/>
      <c r="E732" s="24"/>
      <c r="F732" s="24"/>
      <c r="G732" s="24"/>
      <c r="H732" s="24"/>
      <c r="I732" s="24"/>
      <c r="J732" s="24"/>
      <c r="K732" s="24"/>
      <c r="L732" s="24"/>
      <c r="M732" s="24"/>
      <c r="N732" s="24"/>
    </row>
    <row r="733" spans="1:14" ht="13.2" x14ac:dyDescent="0.25">
      <c r="A733" s="25"/>
      <c r="B733" s="24"/>
      <c r="C733" s="24"/>
      <c r="D733" s="24"/>
      <c r="E733" s="24"/>
      <c r="F733" s="24"/>
      <c r="G733" s="24"/>
      <c r="H733" s="24"/>
      <c r="I733" s="24"/>
      <c r="J733" s="24"/>
      <c r="K733" s="24"/>
      <c r="L733" s="24"/>
      <c r="M733" s="24"/>
      <c r="N733" s="24"/>
    </row>
    <row r="734" spans="1:14" ht="13.2" x14ac:dyDescent="0.25">
      <c r="A734" s="25"/>
      <c r="B734" s="24"/>
      <c r="C734" s="24"/>
      <c r="D734" s="24"/>
      <c r="E734" s="24"/>
      <c r="F734" s="24"/>
      <c r="G734" s="24"/>
      <c r="H734" s="24"/>
      <c r="I734" s="24"/>
      <c r="J734" s="24"/>
      <c r="K734" s="24"/>
      <c r="L734" s="24"/>
      <c r="M734" s="24"/>
      <c r="N734" s="24"/>
    </row>
    <row r="735" spans="1:14" ht="13.2" x14ac:dyDescent="0.25">
      <c r="A735" s="25"/>
      <c r="B735" s="24"/>
      <c r="C735" s="24"/>
      <c r="D735" s="24"/>
      <c r="E735" s="24"/>
      <c r="F735" s="24"/>
      <c r="G735" s="24"/>
      <c r="H735" s="24"/>
      <c r="I735" s="24"/>
      <c r="J735" s="24"/>
      <c r="K735" s="24"/>
      <c r="L735" s="24"/>
      <c r="M735" s="24"/>
      <c r="N735" s="24"/>
    </row>
    <row r="736" spans="1:14" ht="13.2" x14ac:dyDescent="0.25">
      <c r="A736" s="25"/>
      <c r="B736" s="24"/>
      <c r="C736" s="24"/>
      <c r="D736" s="24"/>
      <c r="E736" s="24"/>
      <c r="F736" s="24"/>
      <c r="G736" s="24"/>
      <c r="H736" s="24"/>
      <c r="I736" s="24"/>
      <c r="J736" s="24"/>
      <c r="K736" s="24"/>
      <c r="L736" s="24"/>
      <c r="M736" s="24"/>
      <c r="N736" s="24"/>
    </row>
    <row r="737" spans="1:14" ht="13.2" x14ac:dyDescent="0.25">
      <c r="A737" s="25"/>
      <c r="B737" s="24"/>
      <c r="C737" s="24"/>
      <c r="D737" s="24"/>
      <c r="E737" s="24"/>
      <c r="F737" s="24"/>
      <c r="G737" s="24"/>
      <c r="H737" s="24"/>
      <c r="I737" s="24"/>
      <c r="J737" s="24"/>
      <c r="K737" s="24"/>
      <c r="L737" s="24"/>
      <c r="M737" s="24"/>
      <c r="N737" s="24"/>
    </row>
    <row r="738" spans="1:14" ht="13.2" x14ac:dyDescent="0.25">
      <c r="A738" s="25"/>
      <c r="B738" s="24"/>
      <c r="C738" s="24"/>
      <c r="D738" s="24"/>
      <c r="E738" s="24"/>
      <c r="F738" s="24"/>
      <c r="G738" s="24"/>
      <c r="H738" s="24"/>
      <c r="I738" s="24"/>
      <c r="J738" s="24"/>
      <c r="K738" s="24"/>
      <c r="L738" s="24"/>
      <c r="M738" s="24"/>
      <c r="N738" s="24"/>
    </row>
    <row r="739" spans="1:14" ht="13.2" x14ac:dyDescent="0.25">
      <c r="A739" s="25"/>
      <c r="B739" s="24"/>
      <c r="C739" s="24"/>
      <c r="D739" s="24"/>
      <c r="E739" s="24"/>
      <c r="F739" s="24"/>
      <c r="G739" s="24"/>
      <c r="H739" s="24"/>
      <c r="I739" s="24"/>
      <c r="J739" s="24"/>
      <c r="K739" s="24"/>
      <c r="L739" s="24"/>
      <c r="M739" s="24"/>
      <c r="N739" s="24"/>
    </row>
    <row r="740" spans="1:14" ht="13.2" x14ac:dyDescent="0.25">
      <c r="A740" s="25"/>
      <c r="B740" s="24"/>
      <c r="C740" s="24"/>
      <c r="D740" s="24"/>
      <c r="E740" s="24"/>
      <c r="F740" s="24"/>
      <c r="G740" s="24"/>
      <c r="H740" s="24"/>
      <c r="I740" s="24"/>
      <c r="J740" s="24"/>
      <c r="K740" s="24"/>
      <c r="L740" s="24"/>
      <c r="M740" s="24"/>
      <c r="N740" s="24"/>
    </row>
    <row r="741" spans="1:14" ht="13.2" x14ac:dyDescent="0.25">
      <c r="A741" s="25"/>
      <c r="B741" s="24"/>
      <c r="C741" s="24"/>
      <c r="D741" s="24"/>
      <c r="E741" s="24"/>
      <c r="F741" s="24"/>
      <c r="G741" s="24"/>
      <c r="H741" s="24"/>
      <c r="I741" s="24"/>
      <c r="J741" s="24"/>
      <c r="K741" s="24"/>
      <c r="L741" s="24"/>
      <c r="M741" s="24"/>
      <c r="N741" s="24"/>
    </row>
    <row r="742" spans="1:14" ht="13.2" x14ac:dyDescent="0.25">
      <c r="A742" s="25"/>
      <c r="B742" s="24"/>
      <c r="C742" s="24"/>
      <c r="D742" s="24"/>
      <c r="E742" s="24"/>
      <c r="F742" s="24"/>
      <c r="G742" s="24"/>
      <c r="H742" s="24"/>
      <c r="I742" s="24"/>
      <c r="J742" s="24"/>
      <c r="K742" s="24"/>
      <c r="L742" s="24"/>
      <c r="M742" s="24"/>
      <c r="N742" s="24"/>
    </row>
    <row r="743" spans="1:14" ht="13.2" x14ac:dyDescent="0.25">
      <c r="A743" s="25"/>
      <c r="B743" s="24"/>
      <c r="C743" s="24"/>
      <c r="D743" s="24"/>
      <c r="E743" s="24"/>
      <c r="F743" s="24"/>
      <c r="G743" s="24"/>
      <c r="H743" s="24"/>
      <c r="I743" s="24"/>
      <c r="J743" s="24"/>
      <c r="K743" s="24"/>
      <c r="L743" s="24"/>
      <c r="M743" s="24"/>
      <c r="N743" s="24"/>
    </row>
    <row r="744" spans="1:14" ht="13.2" x14ac:dyDescent="0.25">
      <c r="A744" s="25"/>
      <c r="B744" s="24"/>
      <c r="C744" s="24"/>
      <c r="D744" s="24"/>
      <c r="E744" s="24"/>
      <c r="F744" s="24"/>
      <c r="G744" s="24"/>
      <c r="H744" s="24"/>
      <c r="I744" s="24"/>
      <c r="J744" s="24"/>
      <c r="K744" s="24"/>
      <c r="L744" s="24"/>
      <c r="M744" s="24"/>
      <c r="N744" s="24"/>
    </row>
    <row r="745" spans="1:14" ht="13.2" x14ac:dyDescent="0.25">
      <c r="A745" s="25"/>
      <c r="B745" s="24"/>
      <c r="C745" s="24"/>
      <c r="D745" s="24"/>
      <c r="E745" s="24"/>
      <c r="F745" s="24"/>
      <c r="G745" s="24"/>
      <c r="H745" s="24"/>
      <c r="I745" s="24"/>
      <c r="J745" s="24"/>
      <c r="K745" s="24"/>
      <c r="L745" s="24"/>
      <c r="M745" s="24"/>
      <c r="N745" s="24"/>
    </row>
    <row r="746" spans="1:14" ht="13.2" x14ac:dyDescent="0.25">
      <c r="A746" s="25"/>
      <c r="B746" s="24"/>
      <c r="C746" s="24"/>
      <c r="D746" s="24"/>
      <c r="E746" s="24"/>
      <c r="F746" s="24"/>
      <c r="G746" s="24"/>
      <c r="H746" s="24"/>
      <c r="I746" s="24"/>
      <c r="J746" s="24"/>
      <c r="K746" s="24"/>
      <c r="L746" s="24"/>
      <c r="M746" s="24"/>
      <c r="N746" s="24"/>
    </row>
    <row r="747" spans="1:14" ht="13.2" x14ac:dyDescent="0.25">
      <c r="A747" s="25"/>
      <c r="B747" s="24"/>
      <c r="C747" s="24"/>
      <c r="D747" s="24"/>
      <c r="E747" s="24"/>
      <c r="F747" s="24"/>
      <c r="G747" s="24"/>
      <c r="H747" s="24"/>
      <c r="I747" s="24"/>
      <c r="J747" s="24"/>
      <c r="K747" s="24"/>
      <c r="L747" s="24"/>
      <c r="M747" s="24"/>
      <c r="N747" s="24"/>
    </row>
    <row r="748" spans="1:14" ht="13.2" x14ac:dyDescent="0.25">
      <c r="A748" s="25"/>
      <c r="B748" s="24"/>
      <c r="C748" s="24"/>
      <c r="D748" s="24"/>
      <c r="E748" s="24"/>
      <c r="F748" s="24"/>
      <c r="G748" s="24"/>
      <c r="H748" s="24"/>
      <c r="I748" s="24"/>
      <c r="J748" s="24"/>
      <c r="K748" s="24"/>
      <c r="L748" s="24"/>
      <c r="M748" s="24"/>
      <c r="N748" s="24"/>
    </row>
    <row r="749" spans="1:14" ht="13.2" x14ac:dyDescent="0.25">
      <c r="A749" s="25"/>
      <c r="B749" s="24"/>
      <c r="C749" s="24"/>
      <c r="D749" s="24"/>
      <c r="E749" s="24"/>
      <c r="F749" s="24"/>
      <c r="G749" s="24"/>
      <c r="H749" s="24"/>
      <c r="I749" s="24"/>
      <c r="J749" s="24"/>
      <c r="K749" s="24"/>
      <c r="L749" s="24"/>
      <c r="M749" s="24"/>
      <c r="N749" s="24"/>
    </row>
    <row r="750" spans="1:14" ht="13.2" x14ac:dyDescent="0.25">
      <c r="A750" s="25"/>
      <c r="B750" s="24"/>
      <c r="C750" s="24"/>
      <c r="D750" s="24"/>
      <c r="E750" s="24"/>
      <c r="F750" s="24"/>
      <c r="G750" s="24"/>
      <c r="H750" s="24"/>
      <c r="I750" s="24"/>
      <c r="J750" s="24"/>
      <c r="K750" s="24"/>
      <c r="L750" s="24"/>
      <c r="M750" s="24"/>
      <c r="N750" s="24"/>
    </row>
    <row r="751" spans="1:14" ht="13.2" x14ac:dyDescent="0.25">
      <c r="A751" s="25"/>
      <c r="B751" s="24"/>
      <c r="C751" s="24"/>
      <c r="D751" s="24"/>
      <c r="E751" s="24"/>
      <c r="F751" s="24"/>
      <c r="G751" s="24"/>
      <c r="H751" s="24"/>
      <c r="I751" s="24"/>
      <c r="J751" s="24"/>
      <c r="K751" s="24"/>
      <c r="L751" s="24"/>
      <c r="M751" s="24"/>
      <c r="N751" s="24"/>
    </row>
    <row r="752" spans="1:14" ht="13.2" x14ac:dyDescent="0.25">
      <c r="A752" s="25"/>
      <c r="B752" s="24"/>
      <c r="C752" s="24"/>
      <c r="D752" s="24"/>
      <c r="E752" s="24"/>
      <c r="F752" s="24"/>
      <c r="G752" s="24"/>
      <c r="H752" s="24"/>
      <c r="I752" s="24"/>
      <c r="J752" s="24"/>
      <c r="K752" s="24"/>
      <c r="L752" s="24"/>
      <c r="M752" s="24"/>
      <c r="N752" s="24"/>
    </row>
    <row r="753" spans="1:14" ht="13.2" x14ac:dyDescent="0.25">
      <c r="A753" s="25"/>
      <c r="B753" s="24"/>
      <c r="C753" s="24"/>
      <c r="D753" s="24"/>
      <c r="E753" s="24"/>
      <c r="F753" s="24"/>
      <c r="G753" s="24"/>
      <c r="H753" s="24"/>
      <c r="I753" s="24"/>
      <c r="J753" s="24"/>
      <c r="K753" s="24"/>
      <c r="L753" s="24"/>
      <c r="M753" s="24"/>
      <c r="N753" s="24"/>
    </row>
    <row r="754" spans="1:14" ht="13.2" x14ac:dyDescent="0.25">
      <c r="A754" s="25"/>
      <c r="B754" s="24"/>
      <c r="C754" s="24"/>
      <c r="D754" s="24"/>
      <c r="E754" s="24"/>
      <c r="F754" s="24"/>
      <c r="G754" s="24"/>
      <c r="H754" s="24"/>
      <c r="I754" s="24"/>
      <c r="J754" s="24"/>
      <c r="K754" s="24"/>
      <c r="L754" s="24"/>
      <c r="M754" s="24"/>
      <c r="N754" s="24"/>
    </row>
    <row r="755" spans="1:14" ht="13.2" x14ac:dyDescent="0.25">
      <c r="A755" s="25"/>
      <c r="B755" s="24"/>
      <c r="C755" s="24"/>
      <c r="D755" s="24"/>
      <c r="E755" s="24"/>
      <c r="F755" s="24"/>
      <c r="G755" s="24"/>
      <c r="H755" s="24"/>
      <c r="I755" s="24"/>
      <c r="J755" s="24"/>
      <c r="K755" s="24"/>
      <c r="L755" s="24"/>
      <c r="M755" s="24"/>
      <c r="N755" s="24"/>
    </row>
    <row r="756" spans="1:14" ht="13.2" x14ac:dyDescent="0.25">
      <c r="A756" s="25"/>
      <c r="B756" s="24"/>
      <c r="C756" s="24"/>
      <c r="D756" s="24"/>
      <c r="E756" s="24"/>
      <c r="F756" s="24"/>
      <c r="G756" s="24"/>
      <c r="H756" s="24"/>
      <c r="I756" s="24"/>
      <c r="J756" s="24"/>
      <c r="K756" s="24"/>
      <c r="L756" s="24"/>
      <c r="M756" s="24"/>
      <c r="N756" s="24"/>
    </row>
    <row r="757" spans="1:14" ht="13.2" x14ac:dyDescent="0.25">
      <c r="A757" s="25"/>
      <c r="B757" s="24"/>
      <c r="C757" s="24"/>
      <c r="D757" s="24"/>
      <c r="E757" s="24"/>
      <c r="F757" s="24"/>
      <c r="G757" s="24"/>
      <c r="H757" s="24"/>
      <c r="I757" s="24"/>
      <c r="J757" s="24"/>
      <c r="K757" s="24"/>
      <c r="L757" s="24"/>
      <c r="M757" s="24"/>
      <c r="N757" s="24"/>
    </row>
    <row r="758" spans="1:14" ht="13.2" x14ac:dyDescent="0.25">
      <c r="A758" s="25"/>
      <c r="B758" s="24"/>
      <c r="C758" s="24"/>
      <c r="D758" s="24"/>
      <c r="E758" s="24"/>
      <c r="F758" s="24"/>
      <c r="G758" s="24"/>
      <c r="H758" s="24"/>
      <c r="I758" s="24"/>
      <c r="J758" s="24"/>
      <c r="K758" s="24"/>
      <c r="L758" s="24"/>
      <c r="M758" s="24"/>
      <c r="N758" s="24"/>
    </row>
    <row r="759" spans="1:14" ht="13.2" x14ac:dyDescent="0.25">
      <c r="A759" s="25"/>
      <c r="B759" s="24"/>
      <c r="C759" s="24"/>
      <c r="D759" s="24"/>
      <c r="E759" s="24"/>
      <c r="F759" s="24"/>
      <c r="G759" s="24"/>
      <c r="H759" s="24"/>
      <c r="I759" s="24"/>
      <c r="J759" s="24"/>
      <c r="K759" s="24"/>
      <c r="L759" s="24"/>
      <c r="M759" s="24"/>
      <c r="N759" s="24"/>
    </row>
    <row r="760" spans="1:14" ht="13.2" x14ac:dyDescent="0.25">
      <c r="A760" s="25"/>
      <c r="B760" s="24"/>
      <c r="C760" s="24"/>
      <c r="D760" s="24"/>
      <c r="E760" s="24"/>
      <c r="F760" s="24"/>
      <c r="G760" s="24"/>
      <c r="H760" s="24"/>
      <c r="I760" s="24"/>
      <c r="J760" s="24"/>
      <c r="K760" s="24"/>
      <c r="L760" s="24"/>
      <c r="M760" s="24"/>
      <c r="N760" s="24"/>
    </row>
    <row r="761" spans="1:14" ht="13.2" x14ac:dyDescent="0.25">
      <c r="A761" s="25"/>
      <c r="B761" s="24"/>
      <c r="C761" s="24"/>
      <c r="D761" s="24"/>
      <c r="E761" s="24"/>
      <c r="F761" s="24"/>
      <c r="G761" s="24"/>
      <c r="H761" s="24"/>
      <c r="I761" s="24"/>
      <c r="J761" s="24"/>
      <c r="K761" s="24"/>
      <c r="L761" s="24"/>
      <c r="M761" s="24"/>
      <c r="N761" s="24"/>
    </row>
    <row r="762" spans="1:14" ht="13.2" x14ac:dyDescent="0.25">
      <c r="A762" s="25"/>
      <c r="B762" s="24"/>
      <c r="C762" s="24"/>
      <c r="D762" s="24"/>
      <c r="E762" s="24"/>
      <c r="F762" s="24"/>
      <c r="G762" s="24"/>
      <c r="H762" s="24"/>
      <c r="I762" s="24"/>
      <c r="J762" s="24"/>
      <c r="K762" s="24"/>
      <c r="L762" s="24"/>
      <c r="M762" s="24"/>
      <c r="N762" s="24"/>
    </row>
    <row r="763" spans="1:14" ht="13.2" x14ac:dyDescent="0.25">
      <c r="A763" s="25"/>
      <c r="B763" s="24"/>
      <c r="C763" s="24"/>
      <c r="D763" s="24"/>
      <c r="E763" s="24"/>
      <c r="F763" s="24"/>
      <c r="G763" s="24"/>
      <c r="H763" s="24"/>
      <c r="I763" s="24"/>
      <c r="J763" s="24"/>
      <c r="K763" s="24"/>
      <c r="L763" s="24"/>
      <c r="M763" s="24"/>
      <c r="N763" s="24"/>
    </row>
    <row r="764" spans="1:14" ht="13.2" x14ac:dyDescent="0.25">
      <c r="A764" s="25"/>
      <c r="B764" s="24"/>
      <c r="C764" s="24"/>
      <c r="D764" s="24"/>
      <c r="E764" s="24"/>
      <c r="F764" s="24"/>
      <c r="G764" s="24"/>
      <c r="H764" s="24"/>
      <c r="I764" s="24"/>
      <c r="J764" s="24"/>
      <c r="K764" s="24"/>
      <c r="L764" s="24"/>
      <c r="M764" s="24"/>
      <c r="N764" s="24"/>
    </row>
    <row r="765" spans="1:14" ht="13.2" x14ac:dyDescent="0.25">
      <c r="A765" s="25"/>
      <c r="B765" s="24"/>
      <c r="C765" s="24"/>
      <c r="D765" s="24"/>
      <c r="E765" s="24"/>
      <c r="F765" s="24"/>
      <c r="G765" s="24"/>
      <c r="H765" s="24"/>
      <c r="I765" s="24"/>
      <c r="J765" s="24"/>
      <c r="K765" s="24"/>
      <c r="L765" s="24"/>
      <c r="M765" s="24"/>
      <c r="N765" s="24"/>
    </row>
    <row r="766" spans="1:14" ht="13.2" x14ac:dyDescent="0.25">
      <c r="A766" s="25"/>
      <c r="B766" s="24"/>
      <c r="C766" s="24"/>
      <c r="D766" s="24"/>
      <c r="E766" s="24"/>
      <c r="F766" s="24"/>
      <c r="G766" s="24"/>
      <c r="H766" s="24"/>
      <c r="I766" s="24"/>
      <c r="J766" s="24"/>
      <c r="K766" s="24"/>
      <c r="L766" s="24"/>
      <c r="M766" s="24"/>
      <c r="N766" s="24"/>
    </row>
    <row r="767" spans="1:14" ht="13.2" x14ac:dyDescent="0.25">
      <c r="A767" s="25"/>
      <c r="B767" s="24"/>
      <c r="C767" s="24"/>
      <c r="D767" s="24"/>
      <c r="E767" s="24"/>
      <c r="F767" s="24"/>
      <c r="G767" s="24"/>
      <c r="H767" s="24"/>
      <c r="I767" s="24"/>
      <c r="J767" s="24"/>
      <c r="K767" s="24"/>
      <c r="L767" s="24"/>
      <c r="M767" s="24"/>
      <c r="N767" s="24"/>
    </row>
    <row r="768" spans="1:14" ht="13.2" x14ac:dyDescent="0.25">
      <c r="A768" s="25"/>
      <c r="B768" s="24"/>
      <c r="C768" s="24"/>
      <c r="D768" s="24"/>
      <c r="E768" s="24"/>
      <c r="F768" s="24"/>
      <c r="G768" s="24"/>
      <c r="H768" s="24"/>
      <c r="I768" s="24"/>
      <c r="J768" s="24"/>
      <c r="K768" s="24"/>
      <c r="L768" s="24"/>
      <c r="M768" s="24"/>
      <c r="N768" s="24"/>
    </row>
    <row r="769" spans="1:14" ht="13.2" x14ac:dyDescent="0.25">
      <c r="A769" s="25"/>
      <c r="B769" s="24"/>
      <c r="C769" s="24"/>
      <c r="D769" s="24"/>
      <c r="E769" s="24"/>
      <c r="F769" s="24"/>
      <c r="G769" s="24"/>
      <c r="H769" s="24"/>
      <c r="I769" s="24"/>
      <c r="J769" s="24"/>
      <c r="K769" s="24"/>
      <c r="L769" s="24"/>
      <c r="M769" s="24"/>
      <c r="N769" s="24"/>
    </row>
    <row r="770" spans="1:14" ht="13.2" x14ac:dyDescent="0.25">
      <c r="A770" s="25"/>
      <c r="B770" s="24"/>
      <c r="C770" s="24"/>
      <c r="D770" s="24"/>
      <c r="E770" s="24"/>
      <c r="F770" s="24"/>
      <c r="G770" s="24"/>
      <c r="H770" s="24"/>
      <c r="I770" s="24"/>
      <c r="J770" s="24"/>
      <c r="K770" s="24"/>
      <c r="L770" s="24"/>
      <c r="M770" s="24"/>
      <c r="N770" s="24"/>
    </row>
    <row r="771" spans="1:14" ht="13.2" x14ac:dyDescent="0.25">
      <c r="A771" s="25"/>
      <c r="B771" s="24"/>
      <c r="C771" s="24"/>
      <c r="D771" s="24"/>
      <c r="E771" s="24"/>
      <c r="F771" s="24"/>
      <c r="G771" s="24"/>
      <c r="H771" s="24"/>
      <c r="I771" s="24"/>
      <c r="J771" s="24"/>
      <c r="K771" s="24"/>
      <c r="L771" s="24"/>
      <c r="M771" s="24"/>
      <c r="N771" s="24"/>
    </row>
    <row r="772" spans="1:14" ht="13.2" x14ac:dyDescent="0.25">
      <c r="A772" s="25"/>
      <c r="B772" s="24"/>
      <c r="C772" s="24"/>
      <c r="D772" s="24"/>
      <c r="E772" s="24"/>
      <c r="F772" s="24"/>
      <c r="G772" s="24"/>
      <c r="H772" s="24"/>
      <c r="I772" s="24"/>
      <c r="J772" s="24"/>
      <c r="K772" s="24"/>
      <c r="L772" s="24"/>
      <c r="M772" s="24"/>
      <c r="N772" s="24"/>
    </row>
    <row r="773" spans="1:14" ht="13.2" x14ac:dyDescent="0.25">
      <c r="A773" s="25"/>
      <c r="B773" s="24"/>
      <c r="C773" s="24"/>
      <c r="D773" s="24"/>
      <c r="E773" s="24"/>
      <c r="F773" s="24"/>
      <c r="G773" s="24"/>
      <c r="H773" s="24"/>
      <c r="I773" s="24"/>
      <c r="J773" s="24"/>
      <c r="K773" s="24"/>
      <c r="L773" s="24"/>
      <c r="M773" s="24"/>
      <c r="N773" s="24"/>
    </row>
    <row r="774" spans="1:14" ht="13.2" x14ac:dyDescent="0.25">
      <c r="A774" s="25"/>
      <c r="B774" s="24"/>
      <c r="C774" s="24"/>
      <c r="D774" s="24"/>
      <c r="E774" s="24"/>
      <c r="F774" s="24"/>
      <c r="G774" s="24"/>
      <c r="H774" s="24"/>
      <c r="I774" s="24"/>
      <c r="J774" s="24"/>
      <c r="K774" s="24"/>
      <c r="L774" s="24"/>
      <c r="M774" s="24"/>
      <c r="N774" s="24"/>
    </row>
    <row r="775" spans="1:14" ht="13.2" x14ac:dyDescent="0.25">
      <c r="A775" s="25"/>
      <c r="B775" s="24"/>
      <c r="C775" s="24"/>
      <c r="D775" s="24"/>
      <c r="E775" s="24"/>
      <c r="F775" s="24"/>
      <c r="G775" s="24"/>
      <c r="H775" s="24"/>
      <c r="I775" s="24"/>
      <c r="J775" s="24"/>
      <c r="K775" s="24"/>
      <c r="L775" s="24"/>
      <c r="M775" s="24"/>
      <c r="N775" s="24"/>
    </row>
    <row r="776" spans="1:14" ht="13.2" x14ac:dyDescent="0.25">
      <c r="A776" s="25"/>
      <c r="B776" s="24"/>
      <c r="C776" s="24"/>
      <c r="D776" s="24"/>
      <c r="E776" s="24"/>
      <c r="F776" s="24"/>
      <c r="G776" s="24"/>
      <c r="H776" s="24"/>
      <c r="I776" s="24"/>
      <c r="J776" s="24"/>
      <c r="K776" s="24"/>
      <c r="L776" s="24"/>
      <c r="M776" s="24"/>
      <c r="N776" s="24"/>
    </row>
    <row r="777" spans="1:14" ht="13.2" x14ac:dyDescent="0.25">
      <c r="A777" s="25"/>
      <c r="B777" s="24"/>
      <c r="C777" s="24"/>
      <c r="D777" s="24"/>
      <c r="E777" s="24"/>
      <c r="F777" s="24"/>
      <c r="G777" s="24"/>
      <c r="H777" s="24"/>
      <c r="I777" s="24"/>
      <c r="J777" s="24"/>
      <c r="K777" s="24"/>
      <c r="L777" s="24"/>
      <c r="M777" s="24"/>
      <c r="N777" s="24"/>
    </row>
    <row r="778" spans="1:14" ht="13.2" x14ac:dyDescent="0.25">
      <c r="A778" s="25"/>
      <c r="B778" s="24"/>
      <c r="C778" s="24"/>
      <c r="D778" s="24"/>
      <c r="E778" s="24"/>
      <c r="F778" s="24"/>
      <c r="G778" s="24"/>
      <c r="H778" s="24"/>
      <c r="I778" s="24"/>
      <c r="J778" s="24"/>
      <c r="K778" s="24"/>
      <c r="L778" s="24"/>
      <c r="M778" s="24"/>
      <c r="N778" s="24"/>
    </row>
    <row r="779" spans="1:14" ht="13.2" x14ac:dyDescent="0.25">
      <c r="A779" s="25"/>
      <c r="B779" s="24"/>
      <c r="C779" s="24"/>
      <c r="D779" s="24"/>
      <c r="E779" s="24"/>
      <c r="F779" s="24"/>
      <c r="G779" s="24"/>
      <c r="H779" s="24"/>
      <c r="I779" s="24"/>
      <c r="J779" s="24"/>
      <c r="K779" s="24"/>
      <c r="L779" s="24"/>
      <c r="M779" s="24"/>
      <c r="N779" s="24"/>
    </row>
    <row r="780" spans="1:14" ht="13.2" x14ac:dyDescent="0.25">
      <c r="A780" s="25"/>
      <c r="B780" s="24"/>
      <c r="C780" s="24"/>
      <c r="D780" s="24"/>
      <c r="E780" s="24"/>
      <c r="F780" s="24"/>
      <c r="G780" s="24"/>
      <c r="H780" s="24"/>
      <c r="I780" s="24"/>
      <c r="J780" s="24"/>
      <c r="K780" s="24"/>
      <c r="L780" s="24"/>
      <c r="M780" s="24"/>
      <c r="N780" s="24"/>
    </row>
    <row r="781" spans="1:14" ht="13.2" x14ac:dyDescent="0.25">
      <c r="A781" s="25"/>
      <c r="B781" s="24"/>
      <c r="C781" s="24"/>
      <c r="D781" s="24"/>
      <c r="E781" s="24"/>
      <c r="F781" s="24"/>
      <c r="G781" s="24"/>
      <c r="H781" s="24"/>
      <c r="I781" s="24"/>
      <c r="J781" s="24"/>
      <c r="K781" s="24"/>
      <c r="L781" s="24"/>
      <c r="M781" s="24"/>
      <c r="N781" s="24"/>
    </row>
    <row r="782" spans="1:14" ht="13.2" x14ac:dyDescent="0.25">
      <c r="A782" s="25"/>
      <c r="B782" s="24"/>
      <c r="C782" s="24"/>
      <c r="D782" s="24"/>
      <c r="E782" s="24"/>
      <c r="F782" s="24"/>
      <c r="G782" s="24"/>
      <c r="H782" s="24"/>
      <c r="I782" s="24"/>
      <c r="J782" s="24"/>
      <c r="K782" s="24"/>
      <c r="L782" s="24"/>
      <c r="M782" s="24"/>
      <c r="N782" s="24"/>
    </row>
    <row r="783" spans="1:14" ht="13.2" x14ac:dyDescent="0.25">
      <c r="A783" s="25"/>
      <c r="B783" s="24"/>
      <c r="C783" s="24"/>
      <c r="D783" s="24"/>
      <c r="E783" s="24"/>
      <c r="F783" s="24"/>
      <c r="G783" s="24"/>
      <c r="H783" s="24"/>
      <c r="I783" s="24"/>
      <c r="J783" s="24"/>
      <c r="K783" s="24"/>
      <c r="L783" s="24"/>
      <c r="M783" s="24"/>
      <c r="N783" s="24"/>
    </row>
    <row r="784" spans="1:14" ht="13.2" x14ac:dyDescent="0.25">
      <c r="A784" s="25"/>
      <c r="B784" s="24"/>
      <c r="C784" s="24"/>
      <c r="D784" s="24"/>
      <c r="E784" s="24"/>
      <c r="F784" s="24"/>
      <c r="G784" s="24"/>
      <c r="H784" s="24"/>
      <c r="I784" s="24"/>
      <c r="J784" s="24"/>
      <c r="K784" s="24"/>
      <c r="L784" s="24"/>
      <c r="M784" s="24"/>
      <c r="N784" s="24"/>
    </row>
    <row r="785" spans="1:14" ht="13.2" x14ac:dyDescent="0.25">
      <c r="A785" s="25"/>
      <c r="B785" s="24"/>
      <c r="C785" s="24"/>
      <c r="D785" s="24"/>
      <c r="E785" s="24"/>
      <c r="F785" s="24"/>
      <c r="G785" s="24"/>
      <c r="H785" s="24"/>
      <c r="I785" s="24"/>
      <c r="J785" s="24"/>
      <c r="K785" s="24"/>
      <c r="L785" s="24"/>
      <c r="M785" s="24"/>
      <c r="N785" s="24"/>
    </row>
    <row r="786" spans="1:14" ht="13.2" x14ac:dyDescent="0.25">
      <c r="A786" s="25"/>
      <c r="B786" s="24"/>
      <c r="C786" s="24"/>
      <c r="D786" s="24"/>
      <c r="E786" s="24"/>
      <c r="F786" s="24"/>
      <c r="G786" s="24"/>
      <c r="H786" s="24"/>
      <c r="I786" s="24"/>
      <c r="J786" s="24"/>
      <c r="K786" s="24"/>
      <c r="L786" s="24"/>
      <c r="M786" s="24"/>
      <c r="N786" s="24"/>
    </row>
    <row r="787" spans="1:14" ht="13.2" x14ac:dyDescent="0.25">
      <c r="A787" s="25"/>
      <c r="B787" s="24"/>
      <c r="C787" s="24"/>
      <c r="D787" s="24"/>
      <c r="E787" s="24"/>
      <c r="F787" s="24"/>
      <c r="G787" s="24"/>
      <c r="H787" s="24"/>
      <c r="I787" s="24"/>
      <c r="J787" s="24"/>
      <c r="K787" s="24"/>
      <c r="L787" s="24"/>
      <c r="M787" s="24"/>
      <c r="N787" s="24"/>
    </row>
    <row r="788" spans="1:14" ht="13.2" x14ac:dyDescent="0.25">
      <c r="A788" s="25"/>
      <c r="B788" s="24"/>
      <c r="C788" s="24"/>
      <c r="D788" s="24"/>
      <c r="E788" s="24"/>
      <c r="F788" s="24"/>
      <c r="G788" s="24"/>
      <c r="H788" s="24"/>
      <c r="I788" s="24"/>
      <c r="J788" s="24"/>
      <c r="K788" s="24"/>
      <c r="L788" s="24"/>
      <c r="M788" s="24"/>
      <c r="N788" s="24"/>
    </row>
    <row r="789" spans="1:14" ht="13.2" x14ac:dyDescent="0.25">
      <c r="A789" s="25"/>
      <c r="B789" s="24"/>
      <c r="C789" s="24"/>
      <c r="D789" s="24"/>
      <c r="E789" s="24"/>
      <c r="F789" s="24"/>
      <c r="G789" s="24"/>
      <c r="H789" s="24"/>
      <c r="I789" s="24"/>
      <c r="J789" s="24"/>
      <c r="K789" s="24"/>
      <c r="L789" s="24"/>
      <c r="M789" s="24"/>
      <c r="N789" s="24"/>
    </row>
    <row r="790" spans="1:14" ht="13.2" x14ac:dyDescent="0.25">
      <c r="A790" s="25"/>
      <c r="B790" s="24"/>
      <c r="C790" s="24"/>
      <c r="D790" s="24"/>
      <c r="E790" s="24"/>
      <c r="F790" s="24"/>
      <c r="G790" s="24"/>
      <c r="H790" s="24"/>
      <c r="I790" s="24"/>
      <c r="J790" s="24"/>
      <c r="K790" s="24"/>
      <c r="L790" s="24"/>
      <c r="M790" s="24"/>
      <c r="N790" s="24"/>
    </row>
    <row r="791" spans="1:14" ht="13.2" x14ac:dyDescent="0.25">
      <c r="A791" s="25"/>
      <c r="B791" s="24"/>
      <c r="C791" s="24"/>
      <c r="D791" s="24"/>
      <c r="E791" s="24"/>
      <c r="F791" s="24"/>
      <c r="G791" s="24"/>
      <c r="H791" s="24"/>
      <c r="I791" s="24"/>
      <c r="J791" s="24"/>
      <c r="K791" s="24"/>
      <c r="L791" s="24"/>
      <c r="M791" s="24"/>
      <c r="N791" s="24"/>
    </row>
    <row r="792" spans="1:14" ht="13.2" x14ac:dyDescent="0.25">
      <c r="A792" s="25"/>
      <c r="B792" s="24"/>
      <c r="C792" s="24"/>
      <c r="D792" s="24"/>
      <c r="E792" s="24"/>
      <c r="F792" s="24"/>
      <c r="G792" s="24"/>
      <c r="H792" s="24"/>
      <c r="I792" s="24"/>
      <c r="J792" s="24"/>
      <c r="K792" s="24"/>
      <c r="L792" s="24"/>
      <c r="M792" s="24"/>
      <c r="N792" s="24"/>
    </row>
    <row r="793" spans="1:14" ht="13.2" x14ac:dyDescent="0.25">
      <c r="A793" s="25"/>
      <c r="B793" s="24"/>
      <c r="C793" s="24"/>
      <c r="D793" s="24"/>
      <c r="E793" s="24"/>
      <c r="F793" s="24"/>
      <c r="G793" s="24"/>
      <c r="H793" s="24"/>
      <c r="I793" s="24"/>
      <c r="J793" s="24"/>
      <c r="K793" s="24"/>
      <c r="L793" s="24"/>
      <c r="M793" s="24"/>
      <c r="N793" s="24"/>
    </row>
    <row r="794" spans="1:14" ht="13.2" x14ac:dyDescent="0.25">
      <c r="A794" s="25"/>
      <c r="B794" s="24"/>
      <c r="C794" s="24"/>
      <c r="D794" s="24"/>
      <c r="E794" s="24"/>
      <c r="F794" s="24"/>
      <c r="G794" s="24"/>
      <c r="H794" s="24"/>
      <c r="I794" s="24"/>
      <c r="J794" s="24"/>
      <c r="K794" s="24"/>
      <c r="L794" s="24"/>
      <c r="M794" s="24"/>
      <c r="N794" s="24"/>
    </row>
    <row r="795" spans="1:14" ht="13.2" x14ac:dyDescent="0.25">
      <c r="A795" s="25"/>
      <c r="B795" s="24"/>
      <c r="C795" s="24"/>
      <c r="D795" s="24"/>
      <c r="E795" s="24"/>
      <c r="F795" s="24"/>
      <c r="G795" s="24"/>
      <c r="H795" s="24"/>
      <c r="I795" s="24"/>
      <c r="J795" s="24"/>
      <c r="K795" s="24"/>
      <c r="L795" s="24"/>
      <c r="M795" s="24"/>
      <c r="N795" s="24"/>
    </row>
    <row r="796" spans="1:14" ht="13.2" x14ac:dyDescent="0.25">
      <c r="A796" s="25"/>
      <c r="B796" s="24"/>
      <c r="C796" s="24"/>
      <c r="D796" s="24"/>
      <c r="E796" s="24"/>
      <c r="F796" s="24"/>
      <c r="G796" s="24"/>
      <c r="H796" s="24"/>
      <c r="I796" s="24"/>
      <c r="J796" s="24"/>
      <c r="K796" s="24"/>
      <c r="L796" s="24"/>
      <c r="M796" s="24"/>
      <c r="N796" s="24"/>
    </row>
    <row r="797" spans="1:14" ht="13.2" x14ac:dyDescent="0.25">
      <c r="A797" s="25"/>
      <c r="B797" s="24"/>
      <c r="C797" s="24"/>
      <c r="D797" s="24"/>
      <c r="E797" s="24"/>
      <c r="F797" s="24"/>
      <c r="G797" s="24"/>
      <c r="H797" s="24"/>
      <c r="I797" s="24"/>
      <c r="J797" s="24"/>
      <c r="K797" s="24"/>
      <c r="L797" s="24"/>
      <c r="M797" s="24"/>
      <c r="N797" s="24"/>
    </row>
    <row r="798" spans="1:14" ht="13.2" x14ac:dyDescent="0.25">
      <c r="A798" s="25"/>
      <c r="B798" s="24"/>
      <c r="C798" s="24"/>
      <c r="D798" s="24"/>
      <c r="E798" s="24"/>
      <c r="F798" s="24"/>
      <c r="G798" s="24"/>
      <c r="H798" s="24"/>
      <c r="I798" s="24"/>
      <c r="J798" s="24"/>
      <c r="K798" s="24"/>
      <c r="L798" s="24"/>
      <c r="M798" s="24"/>
      <c r="N798" s="24"/>
    </row>
    <row r="799" spans="1:14" ht="13.2" x14ac:dyDescent="0.25">
      <c r="A799" s="25"/>
      <c r="B799" s="24"/>
      <c r="C799" s="24"/>
      <c r="D799" s="24"/>
      <c r="E799" s="24"/>
      <c r="F799" s="24"/>
      <c r="G799" s="24"/>
      <c r="H799" s="24"/>
      <c r="I799" s="24"/>
      <c r="J799" s="24"/>
      <c r="K799" s="24"/>
      <c r="L799" s="24"/>
      <c r="M799" s="24"/>
      <c r="N799" s="24"/>
    </row>
    <row r="800" spans="1:14" ht="13.2" x14ac:dyDescent="0.25">
      <c r="A800" s="25"/>
      <c r="B800" s="24"/>
      <c r="C800" s="24"/>
      <c r="D800" s="24"/>
      <c r="E800" s="24"/>
      <c r="F800" s="24"/>
      <c r="G800" s="24"/>
      <c r="H800" s="24"/>
      <c r="I800" s="24"/>
      <c r="J800" s="24"/>
      <c r="K800" s="24"/>
      <c r="L800" s="24"/>
      <c r="M800" s="24"/>
      <c r="N800" s="24"/>
    </row>
    <row r="801" spans="1:14" ht="13.2" x14ac:dyDescent="0.25">
      <c r="A801" s="25"/>
      <c r="B801" s="24"/>
      <c r="C801" s="24"/>
      <c r="D801" s="24"/>
      <c r="E801" s="24"/>
      <c r="F801" s="24"/>
      <c r="G801" s="24"/>
      <c r="H801" s="24"/>
      <c r="I801" s="24"/>
      <c r="J801" s="24"/>
      <c r="K801" s="24"/>
      <c r="L801" s="24"/>
      <c r="M801" s="24"/>
      <c r="N801" s="24"/>
    </row>
    <row r="802" spans="1:14" ht="13.2" x14ac:dyDescent="0.25">
      <c r="A802" s="25"/>
      <c r="B802" s="24"/>
      <c r="C802" s="24"/>
      <c r="D802" s="24"/>
      <c r="E802" s="24"/>
      <c r="F802" s="24"/>
      <c r="G802" s="24"/>
      <c r="H802" s="24"/>
      <c r="I802" s="24"/>
      <c r="J802" s="24"/>
      <c r="K802" s="24"/>
      <c r="L802" s="24"/>
      <c r="M802" s="24"/>
      <c r="N802" s="24"/>
    </row>
    <row r="803" spans="1:14" ht="13.2" x14ac:dyDescent="0.25">
      <c r="A803" s="25"/>
      <c r="B803" s="24"/>
      <c r="C803" s="24"/>
      <c r="D803" s="24"/>
      <c r="E803" s="24"/>
      <c r="F803" s="24"/>
      <c r="G803" s="24"/>
      <c r="H803" s="24"/>
      <c r="I803" s="24"/>
      <c r="J803" s="24"/>
      <c r="K803" s="24"/>
      <c r="L803" s="24"/>
      <c r="M803" s="24"/>
      <c r="N803" s="24"/>
    </row>
    <row r="804" spans="1:14" ht="13.2" x14ac:dyDescent="0.25">
      <c r="A804" s="25"/>
      <c r="B804" s="24"/>
      <c r="C804" s="24"/>
      <c r="D804" s="24"/>
      <c r="E804" s="24"/>
      <c r="F804" s="24"/>
      <c r="G804" s="24"/>
      <c r="H804" s="24"/>
      <c r="I804" s="24"/>
      <c r="J804" s="24"/>
      <c r="K804" s="24"/>
      <c r="L804" s="24"/>
      <c r="M804" s="24"/>
      <c r="N804" s="24"/>
    </row>
    <row r="805" spans="1:14" ht="13.2" x14ac:dyDescent="0.25">
      <c r="A805" s="25"/>
      <c r="B805" s="24"/>
      <c r="C805" s="24"/>
      <c r="D805" s="24"/>
      <c r="E805" s="24"/>
      <c r="F805" s="24"/>
      <c r="G805" s="24"/>
      <c r="H805" s="24"/>
      <c r="I805" s="24"/>
      <c r="J805" s="24"/>
      <c r="K805" s="24"/>
      <c r="L805" s="24"/>
      <c r="M805" s="24"/>
      <c r="N805" s="24"/>
    </row>
    <row r="806" spans="1:14" ht="13.2" x14ac:dyDescent="0.25">
      <c r="A806" s="25"/>
      <c r="B806" s="24"/>
      <c r="C806" s="24"/>
      <c r="D806" s="24"/>
      <c r="E806" s="24"/>
      <c r="F806" s="24"/>
      <c r="G806" s="24"/>
      <c r="H806" s="24"/>
      <c r="I806" s="24"/>
      <c r="J806" s="24"/>
      <c r="K806" s="24"/>
      <c r="L806" s="24"/>
      <c r="M806" s="24"/>
      <c r="N806" s="24"/>
    </row>
    <row r="807" spans="1:14" ht="13.2" x14ac:dyDescent="0.25">
      <c r="A807" s="25"/>
      <c r="B807" s="24"/>
      <c r="C807" s="24"/>
      <c r="D807" s="24"/>
      <c r="E807" s="24"/>
      <c r="F807" s="24"/>
      <c r="G807" s="24"/>
      <c r="H807" s="24"/>
      <c r="I807" s="24"/>
      <c r="J807" s="24"/>
      <c r="K807" s="24"/>
      <c r="L807" s="24"/>
      <c r="M807" s="24"/>
      <c r="N807" s="24"/>
    </row>
    <row r="808" spans="1:14" ht="13.2" x14ac:dyDescent="0.25">
      <c r="A808" s="25"/>
      <c r="B808" s="24"/>
      <c r="C808" s="24"/>
      <c r="D808" s="24"/>
      <c r="E808" s="24"/>
      <c r="F808" s="24"/>
      <c r="G808" s="24"/>
      <c r="H808" s="24"/>
      <c r="I808" s="24"/>
      <c r="J808" s="24"/>
      <c r="K808" s="24"/>
      <c r="L808" s="24"/>
      <c r="M808" s="24"/>
      <c r="N808" s="24"/>
    </row>
    <row r="809" spans="1:14" ht="13.2" x14ac:dyDescent="0.25">
      <c r="A809" s="25"/>
      <c r="B809" s="24"/>
      <c r="C809" s="24"/>
      <c r="D809" s="24"/>
      <c r="E809" s="24"/>
      <c r="F809" s="24"/>
      <c r="G809" s="24"/>
      <c r="H809" s="24"/>
      <c r="I809" s="24"/>
      <c r="J809" s="24"/>
      <c r="K809" s="24"/>
      <c r="L809" s="24"/>
      <c r="M809" s="24"/>
      <c r="N809" s="24"/>
    </row>
    <row r="810" spans="1:14" ht="13.2" x14ac:dyDescent="0.25">
      <c r="A810" s="25"/>
      <c r="B810" s="24"/>
      <c r="C810" s="24"/>
      <c r="D810" s="24"/>
      <c r="E810" s="24"/>
      <c r="F810" s="24"/>
      <c r="G810" s="24"/>
      <c r="H810" s="24"/>
      <c r="I810" s="24"/>
      <c r="J810" s="24"/>
      <c r="K810" s="24"/>
      <c r="L810" s="24"/>
      <c r="M810" s="24"/>
      <c r="N810" s="24"/>
    </row>
    <row r="811" spans="1:14" ht="13.2" x14ac:dyDescent="0.25">
      <c r="A811" s="25"/>
      <c r="B811" s="24"/>
      <c r="C811" s="24"/>
      <c r="D811" s="24"/>
      <c r="E811" s="24"/>
      <c r="F811" s="24"/>
      <c r="G811" s="24"/>
      <c r="H811" s="24"/>
      <c r="I811" s="24"/>
      <c r="J811" s="24"/>
      <c r="K811" s="24"/>
      <c r="L811" s="24"/>
      <c r="M811" s="24"/>
      <c r="N811" s="24"/>
    </row>
    <row r="812" spans="1:14" ht="13.2" x14ac:dyDescent="0.25">
      <c r="A812" s="25"/>
      <c r="B812" s="24"/>
      <c r="C812" s="24"/>
      <c r="D812" s="24"/>
      <c r="E812" s="24"/>
      <c r="F812" s="24"/>
      <c r="G812" s="24"/>
      <c r="H812" s="24"/>
      <c r="I812" s="24"/>
      <c r="J812" s="24"/>
      <c r="K812" s="24"/>
      <c r="L812" s="24"/>
      <c r="M812" s="24"/>
      <c r="N812" s="24"/>
    </row>
    <row r="813" spans="1:14" ht="13.2" x14ac:dyDescent="0.25">
      <c r="A813" s="25"/>
      <c r="B813" s="24"/>
      <c r="C813" s="24"/>
      <c r="D813" s="24"/>
      <c r="E813" s="24"/>
      <c r="F813" s="24"/>
      <c r="G813" s="24"/>
      <c r="H813" s="24"/>
      <c r="I813" s="24"/>
      <c r="J813" s="24"/>
      <c r="K813" s="24"/>
      <c r="L813" s="24"/>
      <c r="M813" s="24"/>
      <c r="N813" s="24"/>
    </row>
    <row r="814" spans="1:14" ht="13.2" x14ac:dyDescent="0.25">
      <c r="A814" s="25"/>
      <c r="B814" s="24"/>
      <c r="C814" s="24"/>
      <c r="D814" s="24"/>
      <c r="E814" s="24"/>
      <c r="F814" s="24"/>
      <c r="G814" s="24"/>
      <c r="H814" s="24"/>
      <c r="I814" s="24"/>
      <c r="J814" s="24"/>
      <c r="K814" s="24"/>
      <c r="L814" s="24"/>
      <c r="M814" s="24"/>
      <c r="N814" s="24"/>
    </row>
    <row r="815" spans="1:14" ht="13.2" x14ac:dyDescent="0.25">
      <c r="A815" s="25"/>
      <c r="B815" s="24"/>
      <c r="C815" s="24"/>
      <c r="D815" s="24"/>
      <c r="E815" s="24"/>
      <c r="F815" s="24"/>
      <c r="G815" s="24"/>
      <c r="H815" s="24"/>
      <c r="I815" s="24"/>
      <c r="J815" s="24"/>
      <c r="K815" s="24"/>
      <c r="L815" s="24"/>
      <c r="M815" s="24"/>
      <c r="N815" s="24"/>
    </row>
    <row r="816" spans="1:14" ht="13.2" x14ac:dyDescent="0.25">
      <c r="A816" s="25"/>
      <c r="B816" s="24"/>
      <c r="C816" s="24"/>
      <c r="D816" s="24"/>
      <c r="E816" s="24"/>
      <c r="F816" s="24"/>
      <c r="G816" s="24"/>
      <c r="H816" s="24"/>
      <c r="I816" s="24"/>
      <c r="J816" s="24"/>
      <c r="K816" s="24"/>
      <c r="L816" s="24"/>
      <c r="M816" s="24"/>
      <c r="N816" s="24"/>
    </row>
    <row r="817" spans="1:14" ht="13.2" x14ac:dyDescent="0.25">
      <c r="A817" s="25"/>
      <c r="B817" s="24"/>
      <c r="C817" s="24"/>
      <c r="D817" s="24"/>
      <c r="E817" s="24"/>
      <c r="F817" s="24"/>
      <c r="G817" s="24"/>
      <c r="H817" s="24"/>
      <c r="I817" s="24"/>
      <c r="J817" s="24"/>
      <c r="K817" s="24"/>
      <c r="L817" s="24"/>
      <c r="M817" s="24"/>
      <c r="N817" s="24"/>
    </row>
    <row r="818" spans="1:14" ht="13.2" x14ac:dyDescent="0.25">
      <c r="A818" s="25"/>
      <c r="B818" s="24"/>
      <c r="C818" s="24"/>
      <c r="D818" s="24"/>
      <c r="E818" s="24"/>
      <c r="F818" s="24"/>
      <c r="G818" s="24"/>
      <c r="H818" s="24"/>
      <c r="I818" s="24"/>
      <c r="J818" s="24"/>
      <c r="K818" s="24"/>
      <c r="L818" s="24"/>
      <c r="M818" s="24"/>
      <c r="N818" s="24"/>
    </row>
    <row r="819" spans="1:14" ht="13.2" x14ac:dyDescent="0.25">
      <c r="A819" s="25"/>
      <c r="B819" s="24"/>
      <c r="C819" s="24"/>
      <c r="D819" s="24"/>
      <c r="E819" s="24"/>
      <c r="F819" s="24"/>
      <c r="G819" s="24"/>
      <c r="H819" s="24"/>
      <c r="I819" s="24"/>
      <c r="J819" s="24"/>
      <c r="K819" s="24"/>
      <c r="L819" s="24"/>
      <c r="M819" s="24"/>
      <c r="N819" s="24"/>
    </row>
    <row r="820" spans="1:14" ht="13.2" x14ac:dyDescent="0.25">
      <c r="A820" s="25"/>
      <c r="B820" s="24"/>
      <c r="C820" s="24"/>
      <c r="D820" s="24"/>
      <c r="E820" s="24"/>
      <c r="F820" s="24"/>
      <c r="G820" s="24"/>
      <c r="H820" s="24"/>
      <c r="I820" s="24"/>
      <c r="J820" s="24"/>
      <c r="K820" s="24"/>
      <c r="L820" s="24"/>
      <c r="M820" s="24"/>
      <c r="N820" s="24"/>
    </row>
    <row r="821" spans="1:14" ht="13.2" x14ac:dyDescent="0.25">
      <c r="A821" s="25"/>
      <c r="B821" s="24"/>
      <c r="C821" s="24"/>
      <c r="D821" s="24"/>
      <c r="E821" s="24"/>
      <c r="F821" s="24"/>
      <c r="G821" s="24"/>
      <c r="H821" s="24"/>
      <c r="I821" s="24"/>
      <c r="J821" s="24"/>
      <c r="K821" s="24"/>
      <c r="L821" s="24"/>
      <c r="M821" s="24"/>
      <c r="N821" s="24"/>
    </row>
    <row r="822" spans="1:14" ht="13.2" x14ac:dyDescent="0.25">
      <c r="A822" s="25"/>
      <c r="B822" s="24"/>
      <c r="C822" s="24"/>
      <c r="D822" s="24"/>
      <c r="E822" s="24"/>
      <c r="F822" s="24"/>
      <c r="G822" s="24"/>
      <c r="H822" s="24"/>
      <c r="I822" s="24"/>
      <c r="J822" s="24"/>
      <c r="K822" s="24"/>
      <c r="L822" s="24"/>
      <c r="M822" s="24"/>
      <c r="N822" s="24"/>
    </row>
    <row r="823" spans="1:14" ht="13.2" x14ac:dyDescent="0.25">
      <c r="A823" s="25"/>
      <c r="B823" s="24"/>
      <c r="C823" s="24"/>
      <c r="D823" s="24"/>
      <c r="E823" s="24"/>
      <c r="F823" s="24"/>
      <c r="G823" s="24"/>
      <c r="H823" s="24"/>
      <c r="I823" s="24"/>
      <c r="J823" s="24"/>
      <c r="K823" s="24"/>
      <c r="L823" s="24"/>
      <c r="M823" s="24"/>
      <c r="N823" s="24"/>
    </row>
    <row r="824" spans="1:14" ht="13.2" x14ac:dyDescent="0.25">
      <c r="A824" s="25"/>
      <c r="B824" s="24"/>
      <c r="C824" s="24"/>
      <c r="D824" s="24"/>
      <c r="E824" s="24"/>
      <c r="F824" s="24"/>
      <c r="G824" s="24"/>
      <c r="H824" s="24"/>
      <c r="I824" s="24"/>
      <c r="J824" s="24"/>
      <c r="K824" s="24"/>
      <c r="L824" s="24"/>
      <c r="M824" s="24"/>
      <c r="N824" s="24"/>
    </row>
    <row r="825" spans="1:14" ht="13.2" x14ac:dyDescent="0.25">
      <c r="A825" s="25"/>
      <c r="B825" s="24"/>
      <c r="C825" s="24"/>
      <c r="D825" s="24"/>
      <c r="E825" s="24"/>
      <c r="F825" s="24"/>
      <c r="G825" s="24"/>
      <c r="H825" s="24"/>
      <c r="I825" s="24"/>
      <c r="J825" s="24"/>
      <c r="K825" s="24"/>
      <c r="L825" s="24"/>
      <c r="M825" s="24"/>
      <c r="N825" s="24"/>
    </row>
    <row r="826" spans="1:14" ht="13.2" x14ac:dyDescent="0.25">
      <c r="A826" s="25"/>
      <c r="B826" s="24"/>
      <c r="C826" s="24"/>
      <c r="D826" s="24"/>
      <c r="E826" s="24"/>
      <c r="F826" s="24"/>
      <c r="G826" s="24"/>
      <c r="H826" s="24"/>
      <c r="I826" s="24"/>
      <c r="J826" s="24"/>
      <c r="K826" s="24"/>
      <c r="L826" s="24"/>
      <c r="M826" s="24"/>
      <c r="N826" s="24"/>
    </row>
    <row r="827" spans="1:14" ht="13.2" x14ac:dyDescent="0.25">
      <c r="A827" s="25"/>
      <c r="B827" s="24"/>
      <c r="C827" s="24"/>
      <c r="D827" s="24"/>
      <c r="E827" s="24"/>
      <c r="F827" s="24"/>
      <c r="G827" s="24"/>
      <c r="H827" s="24"/>
      <c r="I827" s="24"/>
      <c r="J827" s="24"/>
      <c r="K827" s="24"/>
      <c r="L827" s="24"/>
      <c r="M827" s="24"/>
      <c r="N827" s="24"/>
    </row>
    <row r="828" spans="1:14" ht="13.2" x14ac:dyDescent="0.25">
      <c r="A828" s="25"/>
      <c r="B828" s="24"/>
      <c r="C828" s="24"/>
      <c r="D828" s="24"/>
      <c r="E828" s="24"/>
      <c r="F828" s="24"/>
      <c r="G828" s="24"/>
      <c r="H828" s="24"/>
      <c r="I828" s="24"/>
      <c r="J828" s="24"/>
      <c r="K828" s="24"/>
      <c r="L828" s="24"/>
      <c r="M828" s="24"/>
      <c r="N828" s="24"/>
    </row>
    <row r="829" spans="1:14" ht="13.2" x14ac:dyDescent="0.25">
      <c r="A829" s="25"/>
      <c r="B829" s="24"/>
      <c r="C829" s="24"/>
      <c r="D829" s="24"/>
      <c r="E829" s="24"/>
      <c r="F829" s="24"/>
      <c r="G829" s="24"/>
      <c r="H829" s="24"/>
      <c r="I829" s="24"/>
      <c r="J829" s="24"/>
      <c r="K829" s="24"/>
      <c r="L829" s="24"/>
      <c r="M829" s="24"/>
      <c r="N829" s="24"/>
    </row>
    <row r="830" spans="1:14" ht="13.2" x14ac:dyDescent="0.25">
      <c r="A830" s="25"/>
      <c r="B830" s="24"/>
      <c r="C830" s="24"/>
      <c r="D830" s="24"/>
      <c r="E830" s="24"/>
      <c r="F830" s="24"/>
      <c r="G830" s="24"/>
      <c r="H830" s="24"/>
      <c r="I830" s="24"/>
      <c r="J830" s="24"/>
      <c r="K830" s="24"/>
      <c r="L830" s="24"/>
      <c r="M830" s="24"/>
      <c r="N830" s="24"/>
    </row>
    <row r="831" spans="1:14" ht="13.2" x14ac:dyDescent="0.25">
      <c r="A831" s="25"/>
      <c r="B831" s="24"/>
      <c r="C831" s="24"/>
      <c r="D831" s="24"/>
      <c r="E831" s="24"/>
      <c r="F831" s="24"/>
      <c r="G831" s="24"/>
      <c r="H831" s="24"/>
      <c r="I831" s="24"/>
      <c r="J831" s="24"/>
      <c r="K831" s="24"/>
      <c r="L831" s="24"/>
      <c r="M831" s="24"/>
      <c r="N831" s="24"/>
    </row>
    <row r="832" spans="1:14" ht="13.2" x14ac:dyDescent="0.25">
      <c r="A832" s="25"/>
      <c r="B832" s="24"/>
      <c r="C832" s="24"/>
      <c r="D832" s="24"/>
      <c r="E832" s="24"/>
      <c r="F832" s="24"/>
      <c r="G832" s="24"/>
      <c r="H832" s="24"/>
      <c r="I832" s="24"/>
      <c r="J832" s="24"/>
      <c r="K832" s="24"/>
      <c r="L832" s="24"/>
      <c r="M832" s="24"/>
      <c r="N832" s="24"/>
    </row>
    <row r="833" spans="1:14" ht="13.2" x14ac:dyDescent="0.25">
      <c r="A833" s="25"/>
      <c r="B833" s="24"/>
      <c r="C833" s="24"/>
      <c r="D833" s="24"/>
      <c r="E833" s="24"/>
      <c r="F833" s="24"/>
      <c r="G833" s="24"/>
      <c r="H833" s="24"/>
      <c r="I833" s="24"/>
      <c r="J833" s="24"/>
      <c r="K833" s="24"/>
      <c r="L833" s="24"/>
      <c r="M833" s="24"/>
      <c r="N833" s="24"/>
    </row>
    <row r="834" spans="1:14" ht="13.2" x14ac:dyDescent="0.25">
      <c r="A834" s="25"/>
      <c r="B834" s="24"/>
      <c r="C834" s="24"/>
      <c r="D834" s="24"/>
      <c r="E834" s="24"/>
      <c r="F834" s="24"/>
      <c r="G834" s="24"/>
      <c r="H834" s="24"/>
      <c r="I834" s="24"/>
      <c r="J834" s="24"/>
      <c r="K834" s="24"/>
      <c r="L834" s="24"/>
      <c r="M834" s="24"/>
      <c r="N834" s="24"/>
    </row>
    <row r="835" spans="1:14" ht="13.2" x14ac:dyDescent="0.25">
      <c r="A835" s="25"/>
      <c r="B835" s="24"/>
      <c r="C835" s="24"/>
      <c r="D835" s="24"/>
      <c r="E835" s="24"/>
      <c r="F835" s="24"/>
      <c r="G835" s="24"/>
      <c r="H835" s="24"/>
      <c r="I835" s="24"/>
      <c r="J835" s="24"/>
      <c r="K835" s="24"/>
      <c r="L835" s="24"/>
      <c r="M835" s="24"/>
      <c r="N835" s="24"/>
    </row>
    <row r="836" spans="1:14" ht="13.2" x14ac:dyDescent="0.25">
      <c r="A836" s="25"/>
      <c r="B836" s="24"/>
      <c r="C836" s="24"/>
      <c r="D836" s="24"/>
      <c r="E836" s="24"/>
      <c r="F836" s="24"/>
      <c r="G836" s="24"/>
      <c r="H836" s="24"/>
      <c r="I836" s="24"/>
      <c r="J836" s="24"/>
      <c r="K836" s="24"/>
      <c r="L836" s="24"/>
      <c r="M836" s="24"/>
      <c r="N836" s="24"/>
    </row>
    <row r="837" spans="1:14" ht="13.2" x14ac:dyDescent="0.25">
      <c r="A837" s="25"/>
      <c r="B837" s="24"/>
      <c r="C837" s="24"/>
      <c r="D837" s="24"/>
      <c r="E837" s="24"/>
      <c r="F837" s="24"/>
      <c r="G837" s="24"/>
      <c r="H837" s="24"/>
      <c r="I837" s="24"/>
      <c r="J837" s="24"/>
      <c r="K837" s="24"/>
      <c r="L837" s="24"/>
      <c r="M837" s="24"/>
      <c r="N837" s="24"/>
    </row>
    <row r="838" spans="1:14" ht="13.2" x14ac:dyDescent="0.25">
      <c r="A838" s="25"/>
      <c r="B838" s="24"/>
      <c r="C838" s="24"/>
      <c r="D838" s="24"/>
      <c r="E838" s="24"/>
      <c r="F838" s="24"/>
      <c r="G838" s="24"/>
      <c r="H838" s="24"/>
      <c r="I838" s="24"/>
      <c r="J838" s="24"/>
      <c r="K838" s="24"/>
      <c r="L838" s="24"/>
      <c r="M838" s="24"/>
      <c r="N838" s="24"/>
    </row>
    <row r="839" spans="1:14" ht="13.2" x14ac:dyDescent="0.25">
      <c r="A839" s="25"/>
      <c r="B839" s="24"/>
      <c r="C839" s="24"/>
      <c r="D839" s="24"/>
      <c r="E839" s="24"/>
      <c r="F839" s="24"/>
      <c r="G839" s="24"/>
      <c r="H839" s="24"/>
      <c r="I839" s="24"/>
      <c r="J839" s="24"/>
      <c r="K839" s="24"/>
      <c r="L839" s="24"/>
      <c r="M839" s="24"/>
      <c r="N839" s="24"/>
    </row>
    <row r="840" spans="1:14" ht="13.2" x14ac:dyDescent="0.25">
      <c r="A840" s="25"/>
      <c r="B840" s="24"/>
      <c r="C840" s="24"/>
      <c r="D840" s="24"/>
      <c r="E840" s="24"/>
      <c r="F840" s="24"/>
      <c r="G840" s="24"/>
      <c r="H840" s="24"/>
      <c r="I840" s="24"/>
      <c r="J840" s="24"/>
      <c r="K840" s="24"/>
      <c r="L840" s="24"/>
      <c r="M840" s="24"/>
      <c r="N840" s="24"/>
    </row>
    <row r="841" spans="1:14" ht="13.2" x14ac:dyDescent="0.25">
      <c r="A841" s="25"/>
      <c r="B841" s="24"/>
      <c r="C841" s="24"/>
      <c r="D841" s="24"/>
      <c r="E841" s="24"/>
      <c r="F841" s="24"/>
      <c r="G841" s="24"/>
      <c r="H841" s="24"/>
      <c r="I841" s="24"/>
      <c r="J841" s="24"/>
      <c r="K841" s="24"/>
      <c r="L841" s="24"/>
      <c r="M841" s="24"/>
      <c r="N841" s="24"/>
    </row>
    <row r="842" spans="1:14" ht="13.2" x14ac:dyDescent="0.25">
      <c r="A842" s="25"/>
      <c r="B842" s="24"/>
      <c r="C842" s="24"/>
      <c r="D842" s="24"/>
      <c r="E842" s="24"/>
      <c r="F842" s="24"/>
      <c r="G842" s="24"/>
      <c r="H842" s="24"/>
      <c r="I842" s="24"/>
      <c r="J842" s="24"/>
      <c r="K842" s="24"/>
      <c r="L842" s="24"/>
      <c r="M842" s="24"/>
      <c r="N842" s="24"/>
    </row>
    <row r="843" spans="1:14" ht="13.2" x14ac:dyDescent="0.25">
      <c r="A843" s="25"/>
      <c r="B843" s="24"/>
      <c r="C843" s="24"/>
      <c r="D843" s="24"/>
      <c r="E843" s="24"/>
      <c r="F843" s="24"/>
      <c r="G843" s="24"/>
      <c r="H843" s="24"/>
      <c r="I843" s="24"/>
      <c r="J843" s="24"/>
      <c r="K843" s="24"/>
      <c r="L843" s="24"/>
      <c r="M843" s="24"/>
      <c r="N843" s="24"/>
    </row>
    <row r="844" spans="1:14" ht="13.2" x14ac:dyDescent="0.25">
      <c r="A844" s="25"/>
      <c r="B844" s="24"/>
      <c r="C844" s="24"/>
      <c r="D844" s="24"/>
      <c r="E844" s="24"/>
      <c r="F844" s="24"/>
      <c r="G844" s="24"/>
      <c r="H844" s="24"/>
      <c r="I844" s="24"/>
      <c r="J844" s="24"/>
      <c r="K844" s="24"/>
      <c r="L844" s="24"/>
      <c r="M844" s="24"/>
      <c r="N844" s="24"/>
    </row>
    <row r="845" spans="1:14" ht="13.2" x14ac:dyDescent="0.25">
      <c r="A845" s="25"/>
      <c r="B845" s="24"/>
      <c r="C845" s="24"/>
      <c r="D845" s="24"/>
      <c r="E845" s="24"/>
      <c r="F845" s="24"/>
      <c r="G845" s="24"/>
      <c r="H845" s="24"/>
      <c r="I845" s="24"/>
      <c r="J845" s="24"/>
      <c r="K845" s="24"/>
      <c r="L845" s="24"/>
      <c r="M845" s="24"/>
      <c r="N845" s="24"/>
    </row>
    <row r="846" spans="1:14" ht="13.2" x14ac:dyDescent="0.25">
      <c r="A846" s="25"/>
      <c r="B846" s="24"/>
      <c r="C846" s="24"/>
      <c r="D846" s="24"/>
      <c r="E846" s="24"/>
      <c r="F846" s="24"/>
      <c r="G846" s="24"/>
      <c r="H846" s="24"/>
      <c r="I846" s="24"/>
      <c r="J846" s="24"/>
      <c r="K846" s="24"/>
      <c r="L846" s="24"/>
      <c r="M846" s="24"/>
      <c r="N846" s="24"/>
    </row>
    <row r="847" spans="1:14" ht="13.2" x14ac:dyDescent="0.25">
      <c r="A847" s="25"/>
      <c r="B847" s="24"/>
      <c r="C847" s="24"/>
      <c r="D847" s="24"/>
      <c r="E847" s="24"/>
      <c r="F847" s="24"/>
      <c r="G847" s="24"/>
      <c r="H847" s="24"/>
      <c r="I847" s="24"/>
      <c r="J847" s="24"/>
      <c r="K847" s="24"/>
      <c r="L847" s="24"/>
      <c r="M847" s="24"/>
      <c r="N847" s="24"/>
    </row>
    <row r="848" spans="1:14" ht="13.2" x14ac:dyDescent="0.25">
      <c r="A848" s="25"/>
      <c r="B848" s="24"/>
      <c r="C848" s="24"/>
      <c r="D848" s="24"/>
      <c r="E848" s="24"/>
      <c r="F848" s="24"/>
      <c r="G848" s="24"/>
      <c r="H848" s="24"/>
      <c r="I848" s="24"/>
      <c r="J848" s="24"/>
      <c r="K848" s="24"/>
      <c r="L848" s="24"/>
      <c r="M848" s="24"/>
      <c r="N848" s="24"/>
    </row>
    <row r="849" spans="1:14" ht="13.2" x14ac:dyDescent="0.25">
      <c r="A849" s="25"/>
      <c r="B849" s="24"/>
      <c r="C849" s="24"/>
      <c r="D849" s="24"/>
      <c r="E849" s="24"/>
      <c r="F849" s="24"/>
      <c r="G849" s="24"/>
      <c r="H849" s="24"/>
      <c r="I849" s="24"/>
      <c r="J849" s="24"/>
      <c r="K849" s="24"/>
      <c r="L849" s="24"/>
      <c r="M849" s="24"/>
      <c r="N849" s="24"/>
    </row>
    <row r="850" spans="1:14" ht="13.2" x14ac:dyDescent="0.25">
      <c r="A850" s="25"/>
      <c r="B850" s="24"/>
      <c r="C850" s="24"/>
      <c r="D850" s="24"/>
      <c r="E850" s="24"/>
      <c r="F850" s="24"/>
      <c r="G850" s="24"/>
      <c r="H850" s="24"/>
      <c r="I850" s="24"/>
      <c r="J850" s="24"/>
      <c r="K850" s="24"/>
      <c r="L850" s="24"/>
      <c r="M850" s="24"/>
      <c r="N850" s="24"/>
    </row>
    <row r="851" spans="1:14" ht="13.2" x14ac:dyDescent="0.25">
      <c r="A851" s="25"/>
      <c r="B851" s="24"/>
      <c r="C851" s="24"/>
      <c r="D851" s="24"/>
      <c r="E851" s="24"/>
      <c r="F851" s="24"/>
      <c r="G851" s="24"/>
      <c r="H851" s="24"/>
      <c r="I851" s="24"/>
      <c r="J851" s="24"/>
      <c r="K851" s="24"/>
      <c r="L851" s="24"/>
      <c r="M851" s="24"/>
      <c r="N851" s="24"/>
    </row>
    <row r="852" spans="1:14" ht="13.2" x14ac:dyDescent="0.25">
      <c r="A852" s="25"/>
      <c r="B852" s="24"/>
      <c r="C852" s="24"/>
      <c r="D852" s="24"/>
      <c r="E852" s="24"/>
      <c r="F852" s="24"/>
      <c r="G852" s="24"/>
      <c r="H852" s="24"/>
      <c r="I852" s="24"/>
      <c r="J852" s="24"/>
      <c r="K852" s="24"/>
      <c r="L852" s="24"/>
      <c r="M852" s="24"/>
      <c r="N852" s="24"/>
    </row>
    <row r="853" spans="1:14" ht="13.2" x14ac:dyDescent="0.25">
      <c r="A853" s="25"/>
      <c r="B853" s="24"/>
      <c r="C853" s="24"/>
      <c r="D853" s="24"/>
      <c r="E853" s="24"/>
      <c r="F853" s="24"/>
      <c r="G853" s="24"/>
      <c r="H853" s="24"/>
      <c r="I853" s="24"/>
      <c r="J853" s="24"/>
      <c r="K853" s="24"/>
      <c r="L853" s="24"/>
      <c r="M853" s="24"/>
      <c r="N853" s="24"/>
    </row>
    <row r="854" spans="1:14" ht="13.2" x14ac:dyDescent="0.25">
      <c r="A854" s="25"/>
      <c r="B854" s="24"/>
      <c r="C854" s="24"/>
      <c r="D854" s="24"/>
      <c r="E854" s="24"/>
      <c r="F854" s="24"/>
      <c r="G854" s="24"/>
      <c r="H854" s="24"/>
      <c r="I854" s="24"/>
      <c r="J854" s="24"/>
      <c r="K854" s="24"/>
      <c r="L854" s="24"/>
      <c r="M854" s="24"/>
      <c r="N854" s="24"/>
    </row>
    <row r="855" spans="1:14" ht="13.2" x14ac:dyDescent="0.25">
      <c r="A855" s="25"/>
      <c r="B855" s="24"/>
      <c r="C855" s="24"/>
      <c r="D855" s="24"/>
      <c r="E855" s="24"/>
      <c r="F855" s="24"/>
      <c r="G855" s="24"/>
      <c r="H855" s="24"/>
      <c r="I855" s="24"/>
      <c r="J855" s="24"/>
      <c r="K855" s="24"/>
      <c r="L855" s="24"/>
      <c r="M855" s="24"/>
      <c r="N855" s="24"/>
    </row>
    <row r="856" spans="1:14" ht="13.2" x14ac:dyDescent="0.25">
      <c r="A856" s="25"/>
      <c r="B856" s="24"/>
      <c r="C856" s="24"/>
      <c r="D856" s="24"/>
      <c r="E856" s="24"/>
      <c r="F856" s="24"/>
      <c r="G856" s="24"/>
      <c r="H856" s="24"/>
      <c r="I856" s="24"/>
      <c r="J856" s="24"/>
      <c r="K856" s="24"/>
      <c r="L856" s="24"/>
      <c r="M856" s="24"/>
      <c r="N856" s="24"/>
    </row>
    <row r="857" spans="1:14" ht="13.2" x14ac:dyDescent="0.25">
      <c r="A857" s="25"/>
      <c r="B857" s="24"/>
      <c r="C857" s="24"/>
      <c r="D857" s="24"/>
      <c r="E857" s="24"/>
      <c r="F857" s="24"/>
      <c r="G857" s="24"/>
      <c r="H857" s="24"/>
      <c r="I857" s="24"/>
      <c r="J857" s="24"/>
      <c r="K857" s="24"/>
      <c r="L857" s="24"/>
      <c r="M857" s="24"/>
      <c r="N857" s="24"/>
    </row>
    <row r="858" spans="1:14" ht="13.2" x14ac:dyDescent="0.25">
      <c r="A858" s="25"/>
      <c r="B858" s="24"/>
      <c r="C858" s="24"/>
      <c r="D858" s="24"/>
      <c r="E858" s="24"/>
      <c r="F858" s="24"/>
      <c r="G858" s="24"/>
      <c r="H858" s="24"/>
      <c r="I858" s="24"/>
      <c r="J858" s="24"/>
      <c r="K858" s="24"/>
      <c r="L858" s="24"/>
      <c r="M858" s="24"/>
      <c r="N858" s="24"/>
    </row>
    <row r="859" spans="1:14" ht="13.2" x14ac:dyDescent="0.25">
      <c r="A859" s="25"/>
      <c r="B859" s="24"/>
      <c r="C859" s="24"/>
      <c r="D859" s="24"/>
      <c r="E859" s="24"/>
      <c r="F859" s="24"/>
      <c r="G859" s="24"/>
      <c r="H859" s="24"/>
      <c r="I859" s="24"/>
      <c r="J859" s="24"/>
      <c r="K859" s="24"/>
      <c r="L859" s="24"/>
      <c r="M859" s="24"/>
      <c r="N859" s="24"/>
    </row>
    <row r="860" spans="1:14" ht="13.2" x14ac:dyDescent="0.25">
      <c r="A860" s="25"/>
      <c r="B860" s="24"/>
      <c r="C860" s="24"/>
      <c r="D860" s="24"/>
      <c r="E860" s="24"/>
      <c r="F860" s="24"/>
      <c r="G860" s="24"/>
      <c r="H860" s="24"/>
      <c r="I860" s="24"/>
      <c r="J860" s="24"/>
      <c r="K860" s="24"/>
      <c r="L860" s="24"/>
      <c r="M860" s="24"/>
      <c r="N860" s="24"/>
    </row>
    <row r="861" spans="1:14" ht="13.2" x14ac:dyDescent="0.25">
      <c r="A861" s="25"/>
      <c r="B861" s="24"/>
      <c r="C861" s="24"/>
      <c r="D861" s="24"/>
      <c r="E861" s="24"/>
      <c r="F861" s="24"/>
      <c r="G861" s="24"/>
      <c r="H861" s="24"/>
      <c r="I861" s="24"/>
      <c r="J861" s="24"/>
      <c r="K861" s="24"/>
      <c r="L861" s="24"/>
      <c r="M861" s="24"/>
      <c r="N861" s="24"/>
    </row>
    <row r="862" spans="1:14" ht="13.2" x14ac:dyDescent="0.25">
      <c r="A862" s="25"/>
      <c r="B862" s="24"/>
      <c r="C862" s="24"/>
      <c r="D862" s="24"/>
      <c r="E862" s="24"/>
      <c r="F862" s="24"/>
      <c r="G862" s="24"/>
      <c r="H862" s="24"/>
      <c r="I862" s="24"/>
      <c r="J862" s="24"/>
      <c r="K862" s="24"/>
      <c r="L862" s="24"/>
      <c r="M862" s="24"/>
      <c r="N862" s="24"/>
    </row>
    <row r="863" spans="1:14" ht="13.2" x14ac:dyDescent="0.25">
      <c r="A863" s="25"/>
      <c r="B863" s="24"/>
      <c r="C863" s="24"/>
      <c r="D863" s="24"/>
      <c r="E863" s="24"/>
      <c r="F863" s="24"/>
      <c r="G863" s="24"/>
      <c r="H863" s="24"/>
      <c r="I863" s="24"/>
      <c r="J863" s="24"/>
      <c r="K863" s="24"/>
      <c r="L863" s="24"/>
      <c r="M863" s="24"/>
      <c r="N863" s="24"/>
    </row>
    <row r="864" spans="1:14" ht="13.2" x14ac:dyDescent="0.25">
      <c r="A864" s="25"/>
      <c r="B864" s="24"/>
      <c r="C864" s="24"/>
      <c r="D864" s="24"/>
      <c r="E864" s="24"/>
      <c r="F864" s="24"/>
      <c r="G864" s="24"/>
      <c r="H864" s="24"/>
      <c r="I864" s="24"/>
      <c r="J864" s="24"/>
      <c r="K864" s="24"/>
      <c r="L864" s="24"/>
      <c r="M864" s="24"/>
      <c r="N864" s="24"/>
    </row>
    <row r="865" spans="1:14" ht="13.2" x14ac:dyDescent="0.25">
      <c r="A865" s="25"/>
      <c r="B865" s="24"/>
      <c r="C865" s="24"/>
      <c r="D865" s="24"/>
      <c r="E865" s="24"/>
      <c r="F865" s="24"/>
      <c r="G865" s="24"/>
      <c r="H865" s="24"/>
      <c r="I865" s="24"/>
      <c r="J865" s="24"/>
      <c r="K865" s="24"/>
      <c r="L865" s="24"/>
      <c r="M865" s="24"/>
      <c r="N865" s="24"/>
    </row>
    <row r="866" spans="1:14" ht="13.2" x14ac:dyDescent="0.25">
      <c r="A866" s="25"/>
      <c r="B866" s="24"/>
      <c r="C866" s="24"/>
      <c r="D866" s="24"/>
      <c r="E866" s="24"/>
      <c r="F866" s="24"/>
      <c r="G866" s="24"/>
      <c r="H866" s="24"/>
      <c r="I866" s="24"/>
      <c r="J866" s="24"/>
      <c r="K866" s="24"/>
      <c r="L866" s="24"/>
      <c r="M866" s="24"/>
      <c r="N866" s="24"/>
    </row>
    <row r="867" spans="1:14" ht="13.2" x14ac:dyDescent="0.25">
      <c r="A867" s="25"/>
      <c r="B867" s="24"/>
      <c r="C867" s="24"/>
      <c r="D867" s="24"/>
      <c r="E867" s="24"/>
      <c r="F867" s="24"/>
      <c r="G867" s="24"/>
      <c r="H867" s="24"/>
      <c r="I867" s="24"/>
      <c r="J867" s="24"/>
      <c r="K867" s="24"/>
      <c r="L867" s="24"/>
      <c r="M867" s="24"/>
      <c r="N867" s="24"/>
    </row>
    <row r="868" spans="1:14" ht="13.2" x14ac:dyDescent="0.25">
      <c r="A868" s="25"/>
      <c r="B868" s="24"/>
      <c r="C868" s="24"/>
      <c r="D868" s="24"/>
      <c r="E868" s="24"/>
      <c r="F868" s="24"/>
      <c r="G868" s="24"/>
      <c r="H868" s="24"/>
      <c r="I868" s="24"/>
      <c r="J868" s="24"/>
      <c r="K868" s="24"/>
      <c r="L868" s="24"/>
      <c r="M868" s="24"/>
      <c r="N868" s="24"/>
    </row>
    <row r="869" spans="1:14" ht="13.2" x14ac:dyDescent="0.25">
      <c r="A869" s="25"/>
      <c r="B869" s="24"/>
      <c r="C869" s="24"/>
      <c r="D869" s="24"/>
      <c r="E869" s="24"/>
      <c r="F869" s="24"/>
      <c r="G869" s="24"/>
      <c r="H869" s="24"/>
      <c r="I869" s="24"/>
      <c r="J869" s="24"/>
      <c r="K869" s="24"/>
      <c r="L869" s="24"/>
      <c r="M869" s="24"/>
      <c r="N869" s="24"/>
    </row>
    <row r="870" spans="1:14" ht="13.2" x14ac:dyDescent="0.25">
      <c r="A870" s="25"/>
      <c r="B870" s="24"/>
      <c r="C870" s="24"/>
      <c r="D870" s="24"/>
      <c r="E870" s="24"/>
      <c r="F870" s="24"/>
      <c r="G870" s="24"/>
      <c r="H870" s="24"/>
      <c r="I870" s="24"/>
      <c r="J870" s="24"/>
      <c r="K870" s="24"/>
      <c r="L870" s="24"/>
      <c r="M870" s="24"/>
      <c r="N870" s="24"/>
    </row>
    <row r="871" spans="1:14" ht="13.2" x14ac:dyDescent="0.25">
      <c r="A871" s="25"/>
      <c r="B871" s="24"/>
      <c r="C871" s="24"/>
      <c r="D871" s="24"/>
      <c r="E871" s="24"/>
      <c r="F871" s="24"/>
      <c r="G871" s="24"/>
      <c r="H871" s="24"/>
      <c r="I871" s="24"/>
      <c r="J871" s="24"/>
      <c r="K871" s="24"/>
      <c r="L871" s="24"/>
      <c r="M871" s="24"/>
      <c r="N871" s="24"/>
    </row>
    <row r="872" spans="1:14" ht="13.2" x14ac:dyDescent="0.25">
      <c r="A872" s="25"/>
      <c r="B872" s="24"/>
      <c r="C872" s="24"/>
      <c r="D872" s="24"/>
      <c r="E872" s="24"/>
      <c r="F872" s="24"/>
      <c r="G872" s="24"/>
      <c r="H872" s="24"/>
      <c r="I872" s="24"/>
      <c r="J872" s="24"/>
      <c r="K872" s="24"/>
      <c r="L872" s="24"/>
      <c r="M872" s="24"/>
      <c r="N872" s="24"/>
    </row>
    <row r="873" spans="1:14" ht="13.2" x14ac:dyDescent="0.25">
      <c r="A873" s="25"/>
      <c r="B873" s="24"/>
      <c r="C873" s="24"/>
      <c r="D873" s="24"/>
      <c r="E873" s="24"/>
      <c r="F873" s="24"/>
      <c r="G873" s="24"/>
      <c r="H873" s="24"/>
      <c r="I873" s="24"/>
      <c r="J873" s="24"/>
      <c r="K873" s="24"/>
      <c r="L873" s="24"/>
      <c r="M873" s="24"/>
      <c r="N873" s="24"/>
    </row>
    <row r="874" spans="1:14" ht="13.2" x14ac:dyDescent="0.25">
      <c r="A874" s="25"/>
      <c r="B874" s="24"/>
      <c r="C874" s="24"/>
      <c r="D874" s="24"/>
      <c r="E874" s="24"/>
      <c r="F874" s="24"/>
      <c r="G874" s="24"/>
      <c r="H874" s="24"/>
      <c r="I874" s="24"/>
      <c r="J874" s="24"/>
      <c r="K874" s="24"/>
      <c r="L874" s="24"/>
      <c r="M874" s="24"/>
      <c r="N874" s="24"/>
    </row>
    <row r="875" spans="1:14" ht="13.2" x14ac:dyDescent="0.25">
      <c r="A875" s="25"/>
      <c r="B875" s="24"/>
      <c r="C875" s="24"/>
      <c r="D875" s="24"/>
      <c r="E875" s="24"/>
      <c r="F875" s="24"/>
      <c r="G875" s="24"/>
      <c r="H875" s="24"/>
      <c r="I875" s="24"/>
      <c r="J875" s="24"/>
      <c r="K875" s="24"/>
      <c r="L875" s="24"/>
      <c r="M875" s="24"/>
      <c r="N875" s="24"/>
    </row>
    <row r="876" spans="1:14" ht="13.2" x14ac:dyDescent="0.25">
      <c r="A876" s="25"/>
      <c r="B876" s="24"/>
      <c r="C876" s="24"/>
      <c r="D876" s="24"/>
      <c r="E876" s="24"/>
      <c r="F876" s="24"/>
      <c r="G876" s="24"/>
      <c r="H876" s="24"/>
      <c r="I876" s="24"/>
      <c r="J876" s="24"/>
      <c r="K876" s="24"/>
      <c r="L876" s="24"/>
      <c r="M876" s="24"/>
      <c r="N876" s="24"/>
    </row>
    <row r="877" spans="1:14" ht="13.2" x14ac:dyDescent="0.25">
      <c r="A877" s="25"/>
      <c r="B877" s="24"/>
      <c r="C877" s="24"/>
      <c r="D877" s="24"/>
      <c r="E877" s="24"/>
      <c r="F877" s="24"/>
      <c r="G877" s="24"/>
      <c r="H877" s="24"/>
      <c r="I877" s="24"/>
      <c r="J877" s="24"/>
      <c r="K877" s="24"/>
      <c r="L877" s="24"/>
      <c r="M877" s="24"/>
      <c r="N877" s="24"/>
    </row>
    <row r="878" spans="1:14" ht="13.2" x14ac:dyDescent="0.25">
      <c r="A878" s="25"/>
      <c r="B878" s="24"/>
      <c r="C878" s="24"/>
      <c r="D878" s="24"/>
      <c r="E878" s="24"/>
      <c r="F878" s="24"/>
      <c r="G878" s="24"/>
      <c r="H878" s="24"/>
      <c r="I878" s="24"/>
      <c r="J878" s="24"/>
      <c r="K878" s="24"/>
      <c r="L878" s="24"/>
      <c r="M878" s="24"/>
      <c r="N878" s="24"/>
    </row>
    <row r="879" spans="1:14" ht="13.2" x14ac:dyDescent="0.25">
      <c r="A879" s="25"/>
      <c r="B879" s="24"/>
      <c r="C879" s="24"/>
      <c r="D879" s="24"/>
      <c r="E879" s="24"/>
      <c r="F879" s="24"/>
      <c r="G879" s="24"/>
      <c r="H879" s="24"/>
      <c r="I879" s="24"/>
      <c r="J879" s="24"/>
      <c r="K879" s="24"/>
      <c r="L879" s="24"/>
      <c r="M879" s="24"/>
      <c r="N879" s="24"/>
    </row>
    <row r="880" spans="1:14" ht="13.2" x14ac:dyDescent="0.25">
      <c r="A880" s="25"/>
      <c r="B880" s="24"/>
      <c r="C880" s="24"/>
      <c r="D880" s="24"/>
      <c r="E880" s="24"/>
      <c r="F880" s="24"/>
      <c r="G880" s="24"/>
      <c r="H880" s="24"/>
      <c r="I880" s="24"/>
      <c r="J880" s="24"/>
      <c r="K880" s="24"/>
      <c r="L880" s="24"/>
      <c r="M880" s="24"/>
      <c r="N880" s="24"/>
    </row>
    <row r="881" spans="1:14" ht="13.2" x14ac:dyDescent="0.25">
      <c r="A881" s="25"/>
      <c r="B881" s="24"/>
      <c r="C881" s="24"/>
      <c r="D881" s="24"/>
      <c r="E881" s="24"/>
      <c r="F881" s="24"/>
      <c r="G881" s="24"/>
      <c r="H881" s="24"/>
      <c r="I881" s="24"/>
      <c r="J881" s="24"/>
      <c r="K881" s="24"/>
      <c r="L881" s="24"/>
      <c r="M881" s="24"/>
      <c r="N881" s="24"/>
    </row>
    <row r="882" spans="1:14" ht="13.2" x14ac:dyDescent="0.25">
      <c r="A882" s="25"/>
      <c r="B882" s="24"/>
      <c r="C882" s="24"/>
      <c r="D882" s="24"/>
      <c r="E882" s="24"/>
      <c r="F882" s="24"/>
      <c r="G882" s="24"/>
      <c r="H882" s="24"/>
      <c r="I882" s="24"/>
      <c r="J882" s="24"/>
      <c r="K882" s="24"/>
      <c r="L882" s="24"/>
      <c r="M882" s="24"/>
      <c r="N882" s="24"/>
    </row>
    <row r="883" spans="1:14" ht="13.2" x14ac:dyDescent="0.25">
      <c r="A883" s="25"/>
      <c r="B883" s="24"/>
      <c r="C883" s="24"/>
      <c r="D883" s="24"/>
      <c r="E883" s="24"/>
      <c r="F883" s="24"/>
      <c r="G883" s="24"/>
      <c r="H883" s="24"/>
      <c r="I883" s="24"/>
      <c r="J883" s="24"/>
      <c r="K883" s="24"/>
      <c r="L883" s="24"/>
      <c r="M883" s="24"/>
      <c r="N883" s="24"/>
    </row>
    <row r="884" spans="1:14" ht="13.2" x14ac:dyDescent="0.25">
      <c r="A884" s="25"/>
      <c r="B884" s="24"/>
      <c r="C884" s="24"/>
      <c r="D884" s="24"/>
      <c r="E884" s="24"/>
      <c r="F884" s="24"/>
      <c r="G884" s="24"/>
      <c r="H884" s="24"/>
      <c r="I884" s="24"/>
      <c r="J884" s="24"/>
      <c r="K884" s="24"/>
      <c r="L884" s="24"/>
      <c r="M884" s="24"/>
      <c r="N884" s="24"/>
    </row>
    <row r="885" spans="1:14" ht="13.2" x14ac:dyDescent="0.25">
      <c r="A885" s="25"/>
      <c r="B885" s="24"/>
      <c r="C885" s="24"/>
      <c r="D885" s="24"/>
      <c r="E885" s="24"/>
      <c r="F885" s="24"/>
      <c r="G885" s="24"/>
      <c r="H885" s="24"/>
      <c r="I885" s="24"/>
      <c r="J885" s="24"/>
      <c r="K885" s="24"/>
      <c r="L885" s="24"/>
      <c r="M885" s="24"/>
      <c r="N885" s="24"/>
    </row>
    <row r="886" spans="1:14" ht="13.2" x14ac:dyDescent="0.25">
      <c r="A886" s="25"/>
      <c r="B886" s="24"/>
      <c r="C886" s="24"/>
      <c r="D886" s="24"/>
      <c r="E886" s="24"/>
      <c r="F886" s="24"/>
      <c r="G886" s="24"/>
      <c r="H886" s="24"/>
      <c r="I886" s="24"/>
      <c r="J886" s="24"/>
      <c r="K886" s="24"/>
      <c r="L886" s="24"/>
      <c r="M886" s="24"/>
      <c r="N886" s="24"/>
    </row>
    <row r="887" spans="1:14" ht="13.2" x14ac:dyDescent="0.25">
      <c r="A887" s="25"/>
      <c r="B887" s="24"/>
      <c r="C887" s="24"/>
      <c r="D887" s="24"/>
      <c r="E887" s="24"/>
      <c r="F887" s="24"/>
      <c r="G887" s="24"/>
      <c r="H887" s="24"/>
      <c r="I887" s="24"/>
      <c r="J887" s="24"/>
      <c r="K887" s="24"/>
      <c r="L887" s="24"/>
      <c r="M887" s="24"/>
      <c r="N887" s="24"/>
    </row>
    <row r="888" spans="1:14" ht="13.2" x14ac:dyDescent="0.25">
      <c r="A888" s="25"/>
      <c r="B888" s="24"/>
      <c r="C888" s="24"/>
      <c r="D888" s="24"/>
      <c r="E888" s="24"/>
      <c r="F888" s="24"/>
      <c r="G888" s="24"/>
      <c r="H888" s="24"/>
      <c r="I888" s="24"/>
      <c r="J888" s="24"/>
      <c r="K888" s="24"/>
      <c r="L888" s="24"/>
      <c r="M888" s="24"/>
      <c r="N888" s="24"/>
    </row>
    <row r="889" spans="1:14" ht="13.2" x14ac:dyDescent="0.25">
      <c r="A889" s="25"/>
      <c r="B889" s="24"/>
      <c r="C889" s="24"/>
      <c r="D889" s="24"/>
      <c r="E889" s="24"/>
      <c r="F889" s="24"/>
      <c r="G889" s="24"/>
      <c r="H889" s="24"/>
      <c r="I889" s="24"/>
      <c r="J889" s="24"/>
      <c r="K889" s="24"/>
      <c r="L889" s="24"/>
      <c r="M889" s="24"/>
      <c r="N889" s="24"/>
    </row>
    <row r="890" spans="1:14" ht="13.2" x14ac:dyDescent="0.25">
      <c r="A890" s="25"/>
      <c r="B890" s="24"/>
      <c r="C890" s="24"/>
      <c r="D890" s="24"/>
      <c r="E890" s="24"/>
      <c r="F890" s="24"/>
      <c r="G890" s="24"/>
      <c r="H890" s="24"/>
      <c r="I890" s="24"/>
      <c r="J890" s="24"/>
      <c r="K890" s="24"/>
      <c r="L890" s="24"/>
      <c r="M890" s="24"/>
      <c r="N890" s="24"/>
    </row>
    <row r="891" spans="1:14" ht="13.2" x14ac:dyDescent="0.25">
      <c r="A891" s="25"/>
      <c r="B891" s="24"/>
      <c r="C891" s="24"/>
      <c r="D891" s="24"/>
      <c r="E891" s="24"/>
      <c r="F891" s="24"/>
      <c r="G891" s="24"/>
      <c r="H891" s="24"/>
      <c r="I891" s="24"/>
      <c r="J891" s="24"/>
      <c r="K891" s="24"/>
      <c r="L891" s="24"/>
      <c r="M891" s="24"/>
      <c r="N891" s="24"/>
    </row>
    <row r="892" spans="1:14" ht="13.2" x14ac:dyDescent="0.25">
      <c r="A892" s="25"/>
      <c r="B892" s="24"/>
      <c r="C892" s="24"/>
      <c r="D892" s="24"/>
      <c r="E892" s="24"/>
      <c r="F892" s="24"/>
      <c r="G892" s="24"/>
      <c r="H892" s="24"/>
      <c r="I892" s="24"/>
      <c r="J892" s="24"/>
      <c r="K892" s="24"/>
      <c r="L892" s="24"/>
      <c r="M892" s="24"/>
      <c r="N892" s="24"/>
    </row>
    <row r="893" spans="1:14" ht="13.2" x14ac:dyDescent="0.25">
      <c r="A893" s="25"/>
      <c r="B893" s="24"/>
      <c r="C893" s="24"/>
      <c r="D893" s="24"/>
      <c r="E893" s="24"/>
      <c r="F893" s="24"/>
      <c r="G893" s="24"/>
      <c r="H893" s="24"/>
      <c r="I893" s="24"/>
      <c r="J893" s="24"/>
      <c r="K893" s="24"/>
      <c r="L893" s="24"/>
      <c r="M893" s="24"/>
      <c r="N893" s="24"/>
    </row>
    <row r="894" spans="1:14" ht="13.2" x14ac:dyDescent="0.25">
      <c r="A894" s="25"/>
      <c r="B894" s="24"/>
      <c r="C894" s="24"/>
      <c r="D894" s="24"/>
      <c r="E894" s="24"/>
      <c r="F894" s="24"/>
      <c r="G894" s="24"/>
      <c r="H894" s="24"/>
      <c r="I894" s="24"/>
      <c r="J894" s="24"/>
      <c r="K894" s="24"/>
      <c r="L894" s="24"/>
      <c r="M894" s="24"/>
      <c r="N894" s="24"/>
    </row>
    <row r="895" spans="1:14" ht="13.2" x14ac:dyDescent="0.25">
      <c r="A895" s="25"/>
      <c r="B895" s="24"/>
      <c r="C895" s="24"/>
      <c r="D895" s="24"/>
      <c r="E895" s="24"/>
      <c r="F895" s="24"/>
      <c r="G895" s="24"/>
      <c r="H895" s="24"/>
      <c r="I895" s="24"/>
      <c r="J895" s="24"/>
      <c r="K895" s="24"/>
      <c r="L895" s="24"/>
      <c r="M895" s="24"/>
      <c r="N895" s="24"/>
    </row>
    <row r="896" spans="1:14" ht="13.2" x14ac:dyDescent="0.25">
      <c r="A896" s="25"/>
      <c r="B896" s="24"/>
      <c r="C896" s="24"/>
      <c r="D896" s="24"/>
      <c r="E896" s="24"/>
      <c r="F896" s="24"/>
      <c r="G896" s="24"/>
      <c r="H896" s="24"/>
      <c r="I896" s="24"/>
      <c r="J896" s="24"/>
      <c r="K896" s="24"/>
      <c r="L896" s="24"/>
      <c r="M896" s="24"/>
      <c r="N896" s="24"/>
    </row>
    <row r="897" spans="1:14" ht="13.2" x14ac:dyDescent="0.25">
      <c r="A897" s="25"/>
      <c r="B897" s="24"/>
      <c r="C897" s="24"/>
      <c r="D897" s="24"/>
      <c r="E897" s="24"/>
      <c r="F897" s="24"/>
      <c r="G897" s="24"/>
      <c r="H897" s="24"/>
      <c r="I897" s="24"/>
      <c r="J897" s="24"/>
      <c r="K897" s="24"/>
      <c r="L897" s="24"/>
      <c r="M897" s="24"/>
      <c r="N897" s="24"/>
    </row>
    <row r="898" spans="1:14" ht="13.2" x14ac:dyDescent="0.25">
      <c r="A898" s="25"/>
      <c r="B898" s="24"/>
      <c r="C898" s="24"/>
      <c r="D898" s="24"/>
      <c r="E898" s="24"/>
      <c r="F898" s="24"/>
      <c r="G898" s="24"/>
      <c r="H898" s="24"/>
      <c r="I898" s="24"/>
      <c r="J898" s="24"/>
      <c r="K898" s="24"/>
      <c r="L898" s="24"/>
      <c r="M898" s="24"/>
      <c r="N898" s="24"/>
    </row>
    <row r="899" spans="1:14" ht="13.2" x14ac:dyDescent="0.25">
      <c r="A899" s="25"/>
      <c r="B899" s="24"/>
      <c r="C899" s="24"/>
      <c r="D899" s="24"/>
      <c r="E899" s="24"/>
      <c r="F899" s="24"/>
      <c r="G899" s="24"/>
      <c r="H899" s="24"/>
      <c r="I899" s="24"/>
      <c r="J899" s="24"/>
      <c r="K899" s="24"/>
      <c r="L899" s="24"/>
      <c r="M899" s="24"/>
      <c r="N899" s="24"/>
    </row>
    <row r="900" spans="1:14" ht="13.2" x14ac:dyDescent="0.25">
      <c r="A900" s="25"/>
      <c r="B900" s="24"/>
      <c r="C900" s="24"/>
      <c r="D900" s="24"/>
      <c r="E900" s="24"/>
      <c r="F900" s="24"/>
      <c r="G900" s="24"/>
      <c r="H900" s="24"/>
      <c r="I900" s="24"/>
      <c r="J900" s="24"/>
      <c r="K900" s="24"/>
      <c r="L900" s="24"/>
      <c r="M900" s="24"/>
      <c r="N900" s="24"/>
    </row>
    <row r="901" spans="1:14" ht="13.2" x14ac:dyDescent="0.25">
      <c r="A901" s="25"/>
      <c r="B901" s="24"/>
      <c r="C901" s="24"/>
      <c r="D901" s="24"/>
      <c r="E901" s="24"/>
      <c r="F901" s="24"/>
      <c r="G901" s="24"/>
      <c r="H901" s="24"/>
      <c r="I901" s="24"/>
      <c r="J901" s="24"/>
      <c r="K901" s="24"/>
      <c r="L901" s="24"/>
      <c r="M901" s="24"/>
      <c r="N901" s="24"/>
    </row>
    <row r="902" spans="1:14" ht="13.2" x14ac:dyDescent="0.25">
      <c r="A902" s="25"/>
      <c r="B902" s="24"/>
      <c r="C902" s="24"/>
      <c r="D902" s="24"/>
      <c r="E902" s="24"/>
      <c r="F902" s="24"/>
      <c r="G902" s="24"/>
      <c r="H902" s="24"/>
      <c r="I902" s="24"/>
      <c r="J902" s="24"/>
      <c r="K902" s="24"/>
      <c r="L902" s="24"/>
      <c r="M902" s="24"/>
      <c r="N902" s="24"/>
    </row>
    <row r="903" spans="1:14" ht="13.2" x14ac:dyDescent="0.25">
      <c r="A903" s="25"/>
      <c r="B903" s="24"/>
      <c r="C903" s="24"/>
      <c r="D903" s="24"/>
      <c r="E903" s="24"/>
      <c r="F903" s="24"/>
      <c r="G903" s="24"/>
      <c r="H903" s="24"/>
      <c r="I903" s="24"/>
      <c r="J903" s="24"/>
      <c r="K903" s="24"/>
      <c r="L903" s="24"/>
      <c r="M903" s="24"/>
      <c r="N903" s="24"/>
    </row>
    <row r="904" spans="1:14" ht="13.2" x14ac:dyDescent="0.25">
      <c r="A904" s="25"/>
      <c r="B904" s="24"/>
      <c r="C904" s="24"/>
      <c r="D904" s="24"/>
      <c r="E904" s="24"/>
      <c r="F904" s="24"/>
      <c r="G904" s="24"/>
      <c r="H904" s="24"/>
      <c r="I904" s="24"/>
      <c r="J904" s="24"/>
      <c r="K904" s="24"/>
      <c r="L904" s="24"/>
      <c r="M904" s="24"/>
      <c r="N904" s="24"/>
    </row>
    <row r="905" spans="1:14" ht="13.2" x14ac:dyDescent="0.25">
      <c r="A905" s="25"/>
      <c r="B905" s="24"/>
      <c r="C905" s="24"/>
      <c r="D905" s="24"/>
      <c r="E905" s="24"/>
      <c r="F905" s="24"/>
      <c r="G905" s="24"/>
      <c r="H905" s="24"/>
      <c r="I905" s="24"/>
      <c r="J905" s="24"/>
      <c r="K905" s="24"/>
      <c r="L905" s="24"/>
      <c r="M905" s="24"/>
      <c r="N905" s="24"/>
    </row>
    <row r="906" spans="1:14" ht="13.2" x14ac:dyDescent="0.25">
      <c r="A906" s="25"/>
      <c r="B906" s="24"/>
      <c r="C906" s="24"/>
      <c r="D906" s="24"/>
      <c r="E906" s="24"/>
      <c r="F906" s="24"/>
      <c r="G906" s="24"/>
      <c r="H906" s="24"/>
      <c r="I906" s="24"/>
      <c r="J906" s="24"/>
      <c r="K906" s="24"/>
      <c r="L906" s="24"/>
      <c r="M906" s="24"/>
      <c r="N906" s="24"/>
    </row>
    <row r="907" spans="1:14" ht="13.2" x14ac:dyDescent="0.25">
      <c r="A907" s="25"/>
      <c r="B907" s="24"/>
      <c r="C907" s="24"/>
      <c r="D907" s="24"/>
      <c r="E907" s="24"/>
      <c r="F907" s="24"/>
      <c r="G907" s="24"/>
      <c r="H907" s="24"/>
      <c r="I907" s="24"/>
      <c r="J907" s="24"/>
      <c r="K907" s="24"/>
      <c r="L907" s="24"/>
      <c r="M907" s="24"/>
      <c r="N907" s="24"/>
    </row>
    <row r="908" spans="1:14" ht="13.2" x14ac:dyDescent="0.25">
      <c r="A908" s="25"/>
      <c r="B908" s="24"/>
      <c r="C908" s="24"/>
      <c r="D908" s="24"/>
      <c r="E908" s="24"/>
      <c r="F908" s="24"/>
      <c r="G908" s="24"/>
      <c r="H908" s="24"/>
      <c r="I908" s="24"/>
      <c r="J908" s="24"/>
      <c r="K908" s="24"/>
      <c r="L908" s="24"/>
      <c r="M908" s="24"/>
      <c r="N908" s="24"/>
    </row>
    <row r="909" spans="1:14" ht="13.2" x14ac:dyDescent="0.25">
      <c r="A909" s="25"/>
      <c r="B909" s="24"/>
      <c r="C909" s="24"/>
      <c r="D909" s="24"/>
      <c r="E909" s="24"/>
      <c r="F909" s="24"/>
      <c r="G909" s="24"/>
      <c r="H909" s="24"/>
      <c r="I909" s="24"/>
      <c r="J909" s="24"/>
      <c r="K909" s="24"/>
      <c r="L909" s="24"/>
      <c r="M909" s="24"/>
      <c r="N909" s="24"/>
    </row>
    <row r="910" spans="1:14" ht="13.2" x14ac:dyDescent="0.25">
      <c r="A910" s="25"/>
      <c r="B910" s="24"/>
      <c r="C910" s="24"/>
      <c r="D910" s="24"/>
      <c r="E910" s="24"/>
      <c r="F910" s="24"/>
      <c r="G910" s="24"/>
      <c r="H910" s="24"/>
      <c r="I910" s="24"/>
      <c r="J910" s="24"/>
      <c r="K910" s="24"/>
      <c r="L910" s="24"/>
      <c r="M910" s="24"/>
      <c r="N910" s="24"/>
    </row>
    <row r="911" spans="1:14" ht="13.2" x14ac:dyDescent="0.25">
      <c r="A911" s="25"/>
      <c r="B911" s="24"/>
      <c r="C911" s="24"/>
      <c r="D911" s="24"/>
      <c r="E911" s="24"/>
      <c r="F911" s="24"/>
      <c r="G911" s="24"/>
      <c r="H911" s="24"/>
      <c r="I911" s="24"/>
      <c r="J911" s="24"/>
      <c r="K911" s="24"/>
      <c r="L911" s="24"/>
      <c r="M911" s="24"/>
      <c r="N911" s="24"/>
    </row>
    <row r="912" spans="1:14" ht="13.2" x14ac:dyDescent="0.25">
      <c r="A912" s="25"/>
      <c r="B912" s="24"/>
      <c r="C912" s="24"/>
      <c r="D912" s="24"/>
      <c r="E912" s="24"/>
      <c r="F912" s="24"/>
      <c r="G912" s="24"/>
      <c r="H912" s="24"/>
      <c r="I912" s="24"/>
      <c r="J912" s="24"/>
      <c r="K912" s="24"/>
      <c r="L912" s="24"/>
      <c r="M912" s="24"/>
      <c r="N912" s="24"/>
    </row>
    <row r="913" spans="1:14" ht="13.2" x14ac:dyDescent="0.25">
      <c r="A913" s="25"/>
      <c r="B913" s="24"/>
      <c r="C913" s="24"/>
      <c r="D913" s="24"/>
      <c r="E913" s="24"/>
      <c r="F913" s="24"/>
      <c r="G913" s="24"/>
      <c r="H913" s="24"/>
      <c r="I913" s="24"/>
      <c r="J913" s="24"/>
      <c r="K913" s="24"/>
      <c r="L913" s="24"/>
      <c r="M913" s="24"/>
      <c r="N913" s="24"/>
    </row>
    <row r="914" spans="1:14" ht="13.2" x14ac:dyDescent="0.25">
      <c r="A914" s="25"/>
      <c r="B914" s="24"/>
      <c r="C914" s="24"/>
      <c r="D914" s="24"/>
      <c r="E914" s="24"/>
      <c r="F914" s="24"/>
      <c r="G914" s="24"/>
      <c r="H914" s="24"/>
      <c r="I914" s="24"/>
      <c r="J914" s="24"/>
      <c r="K914" s="24"/>
      <c r="L914" s="24"/>
      <c r="M914" s="24"/>
      <c r="N914" s="24"/>
    </row>
    <row r="915" spans="1:14" ht="13.2" x14ac:dyDescent="0.25">
      <c r="A915" s="25"/>
      <c r="B915" s="24"/>
      <c r="C915" s="24"/>
      <c r="D915" s="24"/>
      <c r="E915" s="24"/>
      <c r="F915" s="24"/>
      <c r="G915" s="24"/>
      <c r="H915" s="24"/>
      <c r="I915" s="24"/>
      <c r="J915" s="24"/>
      <c r="K915" s="24"/>
      <c r="L915" s="24"/>
      <c r="M915" s="24"/>
      <c r="N915" s="24"/>
    </row>
    <row r="916" spans="1:14" ht="13.2" x14ac:dyDescent="0.25">
      <c r="A916" s="25"/>
      <c r="B916" s="24"/>
      <c r="C916" s="24"/>
      <c r="D916" s="24"/>
      <c r="E916" s="24"/>
      <c r="F916" s="24"/>
      <c r="G916" s="24"/>
      <c r="H916" s="24"/>
      <c r="I916" s="24"/>
      <c r="J916" s="24"/>
      <c r="K916" s="24"/>
      <c r="L916" s="24"/>
      <c r="M916" s="24"/>
      <c r="N916" s="24"/>
    </row>
    <row r="917" spans="1:14" ht="13.2" x14ac:dyDescent="0.25">
      <c r="A917" s="25"/>
      <c r="B917" s="24"/>
      <c r="C917" s="24"/>
      <c r="D917" s="24"/>
      <c r="E917" s="24"/>
      <c r="F917" s="24"/>
      <c r="G917" s="24"/>
      <c r="H917" s="24"/>
      <c r="I917" s="24"/>
      <c r="J917" s="24"/>
      <c r="K917" s="24"/>
      <c r="L917" s="24"/>
      <c r="M917" s="24"/>
      <c r="N917" s="24"/>
    </row>
    <row r="918" spans="1:14" ht="13.2" x14ac:dyDescent="0.25">
      <c r="A918" s="25"/>
      <c r="B918" s="24"/>
      <c r="C918" s="24"/>
      <c r="D918" s="24"/>
      <c r="E918" s="24"/>
      <c r="F918" s="24"/>
      <c r="G918" s="24"/>
      <c r="H918" s="24"/>
      <c r="I918" s="24"/>
      <c r="J918" s="24"/>
      <c r="K918" s="24"/>
      <c r="L918" s="24"/>
      <c r="M918" s="24"/>
      <c r="N918" s="24"/>
    </row>
    <row r="919" spans="1:14" ht="13.2" x14ac:dyDescent="0.25">
      <c r="A919" s="25"/>
      <c r="B919" s="24"/>
      <c r="C919" s="24"/>
      <c r="D919" s="24"/>
      <c r="E919" s="24"/>
      <c r="F919" s="24"/>
      <c r="G919" s="24"/>
      <c r="H919" s="24"/>
      <c r="I919" s="24"/>
      <c r="J919" s="24"/>
      <c r="K919" s="24"/>
      <c r="L919" s="24"/>
      <c r="M919" s="24"/>
      <c r="N919" s="24"/>
    </row>
    <row r="920" spans="1:14" ht="13.2" x14ac:dyDescent="0.25">
      <c r="A920" s="25"/>
      <c r="B920" s="24"/>
      <c r="C920" s="24"/>
      <c r="D920" s="24"/>
      <c r="E920" s="24"/>
      <c r="F920" s="24"/>
      <c r="G920" s="24"/>
      <c r="H920" s="24"/>
      <c r="I920" s="24"/>
      <c r="J920" s="24"/>
      <c r="K920" s="24"/>
      <c r="L920" s="24"/>
      <c r="M920" s="24"/>
      <c r="N920" s="24"/>
    </row>
    <row r="921" spans="1:14" ht="13.2" x14ac:dyDescent="0.25">
      <c r="A921" s="25"/>
      <c r="B921" s="24"/>
      <c r="C921" s="24"/>
      <c r="D921" s="24"/>
      <c r="E921" s="24"/>
      <c r="F921" s="24"/>
      <c r="G921" s="24"/>
      <c r="H921" s="24"/>
      <c r="I921" s="24"/>
      <c r="J921" s="24"/>
      <c r="K921" s="24"/>
      <c r="L921" s="24"/>
      <c r="M921" s="24"/>
      <c r="N921" s="24"/>
    </row>
    <row r="922" spans="1:14" ht="13.2" x14ac:dyDescent="0.25">
      <c r="A922" s="25"/>
      <c r="B922" s="24"/>
      <c r="C922" s="24"/>
      <c r="D922" s="24"/>
      <c r="E922" s="24"/>
      <c r="F922" s="24"/>
      <c r="G922" s="24"/>
      <c r="H922" s="24"/>
      <c r="I922" s="24"/>
      <c r="J922" s="24"/>
      <c r="K922" s="24"/>
      <c r="L922" s="24"/>
      <c r="M922" s="24"/>
      <c r="N922" s="24"/>
    </row>
    <row r="923" spans="1:14" ht="13.2" x14ac:dyDescent="0.25">
      <c r="A923" s="25"/>
      <c r="B923" s="24"/>
      <c r="C923" s="24"/>
      <c r="D923" s="24"/>
      <c r="E923" s="24"/>
      <c r="F923" s="24"/>
      <c r="G923" s="24"/>
      <c r="H923" s="24"/>
      <c r="I923" s="24"/>
      <c r="J923" s="24"/>
      <c r="K923" s="24"/>
      <c r="L923" s="24"/>
      <c r="M923" s="24"/>
      <c r="N923" s="24"/>
    </row>
    <row r="924" spans="1:14" ht="13.2" x14ac:dyDescent="0.25">
      <c r="A924" s="25"/>
      <c r="B924" s="24"/>
      <c r="C924" s="24"/>
      <c r="D924" s="24"/>
      <c r="E924" s="24"/>
      <c r="F924" s="24"/>
      <c r="G924" s="24"/>
      <c r="H924" s="24"/>
      <c r="I924" s="24"/>
      <c r="J924" s="24"/>
      <c r="K924" s="24"/>
      <c r="L924" s="24"/>
      <c r="M924" s="24"/>
      <c r="N924" s="24"/>
    </row>
    <row r="925" spans="1:14" ht="13.2" x14ac:dyDescent="0.25">
      <c r="A925" s="25"/>
      <c r="B925" s="24"/>
      <c r="C925" s="24"/>
      <c r="D925" s="24"/>
      <c r="E925" s="24"/>
      <c r="F925" s="24"/>
      <c r="G925" s="24"/>
      <c r="H925" s="24"/>
      <c r="I925" s="24"/>
      <c r="J925" s="24"/>
      <c r="K925" s="24"/>
      <c r="L925" s="24"/>
      <c r="M925" s="24"/>
      <c r="N925" s="24"/>
    </row>
    <row r="926" spans="1:14" ht="13.2" x14ac:dyDescent="0.25">
      <c r="A926" s="25"/>
      <c r="B926" s="24"/>
      <c r="C926" s="24"/>
      <c r="D926" s="24"/>
      <c r="E926" s="24"/>
      <c r="F926" s="24"/>
      <c r="G926" s="24"/>
      <c r="H926" s="24"/>
      <c r="I926" s="24"/>
      <c r="J926" s="24"/>
      <c r="K926" s="24"/>
      <c r="L926" s="24"/>
      <c r="M926" s="24"/>
      <c r="N926" s="24"/>
    </row>
    <row r="927" spans="1:14" ht="13.2" x14ac:dyDescent="0.25">
      <c r="A927" s="25"/>
      <c r="B927" s="24"/>
      <c r="C927" s="24"/>
      <c r="D927" s="24"/>
      <c r="E927" s="24"/>
      <c r="F927" s="24"/>
      <c r="G927" s="24"/>
      <c r="H927" s="24"/>
      <c r="I927" s="24"/>
      <c r="J927" s="24"/>
      <c r="K927" s="24"/>
      <c r="L927" s="24"/>
      <c r="M927" s="24"/>
      <c r="N927" s="24"/>
    </row>
    <row r="928" spans="1:14" ht="13.2" x14ac:dyDescent="0.25">
      <c r="A928" s="25"/>
      <c r="B928" s="24"/>
      <c r="C928" s="24"/>
      <c r="D928" s="24"/>
      <c r="E928" s="24"/>
      <c r="F928" s="24"/>
      <c r="G928" s="24"/>
      <c r="H928" s="24"/>
      <c r="I928" s="24"/>
      <c r="J928" s="24"/>
      <c r="K928" s="24"/>
      <c r="L928" s="24"/>
      <c r="M928" s="24"/>
      <c r="N928" s="24"/>
    </row>
    <row r="929" spans="1:14" ht="13.2" x14ac:dyDescent="0.25">
      <c r="A929" s="25"/>
      <c r="B929" s="24"/>
      <c r="C929" s="24"/>
      <c r="D929" s="24"/>
      <c r="E929" s="24"/>
      <c r="F929" s="24"/>
      <c r="G929" s="24"/>
      <c r="H929" s="24"/>
      <c r="I929" s="24"/>
      <c r="J929" s="24"/>
      <c r="K929" s="24"/>
      <c r="L929" s="24"/>
      <c r="M929" s="24"/>
      <c r="N929" s="24"/>
    </row>
    <row r="930" spans="1:14" ht="13.2" x14ac:dyDescent="0.25">
      <c r="A930" s="25"/>
      <c r="B930" s="24"/>
      <c r="C930" s="24"/>
      <c r="D930" s="24"/>
      <c r="E930" s="24"/>
      <c r="F930" s="24"/>
      <c r="G930" s="24"/>
      <c r="H930" s="24"/>
      <c r="I930" s="24"/>
      <c r="J930" s="24"/>
      <c r="K930" s="24"/>
      <c r="L930" s="24"/>
      <c r="M930" s="24"/>
      <c r="N930" s="24"/>
    </row>
    <row r="931" spans="1:14" ht="13.2" x14ac:dyDescent="0.25">
      <c r="A931" s="25"/>
      <c r="B931" s="24"/>
      <c r="C931" s="24"/>
      <c r="D931" s="24"/>
      <c r="E931" s="24"/>
      <c r="F931" s="24"/>
      <c r="G931" s="24"/>
      <c r="H931" s="24"/>
      <c r="I931" s="24"/>
      <c r="J931" s="24"/>
      <c r="K931" s="24"/>
      <c r="L931" s="24"/>
      <c r="M931" s="24"/>
      <c r="N931" s="24"/>
    </row>
    <row r="932" spans="1:14" ht="13.2" x14ac:dyDescent="0.25">
      <c r="A932" s="25"/>
      <c r="B932" s="24"/>
      <c r="C932" s="24"/>
      <c r="D932" s="24"/>
      <c r="E932" s="24"/>
      <c r="F932" s="24"/>
      <c r="G932" s="24"/>
      <c r="H932" s="24"/>
      <c r="I932" s="24"/>
      <c r="J932" s="24"/>
      <c r="K932" s="24"/>
      <c r="L932" s="24"/>
      <c r="M932" s="24"/>
      <c r="N932" s="24"/>
    </row>
    <row r="933" spans="1:14" ht="13.2" x14ac:dyDescent="0.25">
      <c r="A933" s="25"/>
      <c r="B933" s="24"/>
      <c r="C933" s="24"/>
      <c r="D933" s="24"/>
      <c r="E933" s="24"/>
      <c r="F933" s="24"/>
      <c r="G933" s="24"/>
      <c r="H933" s="24"/>
      <c r="I933" s="24"/>
      <c r="J933" s="24"/>
      <c r="K933" s="24"/>
      <c r="L933" s="24"/>
      <c r="M933" s="24"/>
      <c r="N933" s="24"/>
    </row>
    <row r="934" spans="1:14" ht="13.2" x14ac:dyDescent="0.25">
      <c r="A934" s="25"/>
      <c r="B934" s="24"/>
      <c r="C934" s="24"/>
      <c r="D934" s="24"/>
      <c r="E934" s="24"/>
      <c r="F934" s="24"/>
      <c r="G934" s="24"/>
      <c r="H934" s="24"/>
      <c r="I934" s="24"/>
      <c r="J934" s="24"/>
      <c r="K934" s="24"/>
      <c r="L934" s="24"/>
      <c r="M934" s="24"/>
      <c r="N934" s="24"/>
    </row>
    <row r="935" spans="1:14" ht="13.2" x14ac:dyDescent="0.25">
      <c r="A935" s="25"/>
      <c r="B935" s="24"/>
      <c r="C935" s="24"/>
      <c r="D935" s="24"/>
      <c r="E935" s="24"/>
      <c r="F935" s="24"/>
      <c r="G935" s="24"/>
      <c r="H935" s="24"/>
      <c r="I935" s="24"/>
      <c r="J935" s="24"/>
      <c r="K935" s="24"/>
      <c r="L935" s="24"/>
      <c r="M935" s="24"/>
      <c r="N935" s="24"/>
    </row>
    <row r="936" spans="1:14" ht="13.2" x14ac:dyDescent="0.25">
      <c r="A936" s="25"/>
      <c r="B936" s="24"/>
      <c r="C936" s="24"/>
      <c r="D936" s="24"/>
      <c r="E936" s="24"/>
      <c r="F936" s="24"/>
      <c r="G936" s="24"/>
      <c r="H936" s="24"/>
      <c r="I936" s="24"/>
      <c r="J936" s="24"/>
      <c r="K936" s="24"/>
      <c r="L936" s="24"/>
      <c r="M936" s="24"/>
      <c r="N936" s="24"/>
    </row>
    <row r="937" spans="1:14" ht="13.2" x14ac:dyDescent="0.25">
      <c r="A937" s="25"/>
      <c r="B937" s="24"/>
      <c r="C937" s="24"/>
      <c r="D937" s="24"/>
      <c r="E937" s="24"/>
      <c r="F937" s="24"/>
      <c r="G937" s="24"/>
      <c r="H937" s="24"/>
      <c r="I937" s="24"/>
      <c r="J937" s="24"/>
      <c r="K937" s="24"/>
      <c r="L937" s="24"/>
      <c r="M937" s="24"/>
      <c r="N937" s="24"/>
    </row>
    <row r="938" spans="1:14" ht="13.2" x14ac:dyDescent="0.25">
      <c r="A938" s="25"/>
      <c r="B938" s="24"/>
      <c r="C938" s="24"/>
      <c r="D938" s="24"/>
      <c r="E938" s="24"/>
      <c r="F938" s="24"/>
      <c r="G938" s="24"/>
      <c r="H938" s="24"/>
      <c r="I938" s="24"/>
      <c r="J938" s="24"/>
      <c r="K938" s="24"/>
      <c r="L938" s="24"/>
      <c r="M938" s="24"/>
      <c r="N938" s="24"/>
    </row>
    <row r="939" spans="1:14" ht="13.2" x14ac:dyDescent="0.25">
      <c r="A939" s="25"/>
      <c r="B939" s="24"/>
      <c r="C939" s="24"/>
      <c r="D939" s="24"/>
      <c r="E939" s="24"/>
      <c r="F939" s="24"/>
      <c r="G939" s="24"/>
      <c r="H939" s="24"/>
      <c r="I939" s="24"/>
      <c r="J939" s="24"/>
      <c r="K939" s="24"/>
      <c r="L939" s="24"/>
      <c r="M939" s="24"/>
      <c r="N939" s="24"/>
    </row>
    <row r="940" spans="1:14" ht="13.2" x14ac:dyDescent="0.25">
      <c r="A940" s="25"/>
      <c r="B940" s="24"/>
      <c r="C940" s="24"/>
      <c r="D940" s="24"/>
      <c r="E940" s="24"/>
      <c r="F940" s="24"/>
      <c r="G940" s="24"/>
      <c r="H940" s="24"/>
      <c r="I940" s="24"/>
      <c r="J940" s="24"/>
      <c r="K940" s="24"/>
      <c r="L940" s="24"/>
      <c r="M940" s="24"/>
      <c r="N940" s="24"/>
    </row>
    <row r="941" spans="1:14" ht="13.2" x14ac:dyDescent="0.25">
      <c r="A941" s="25"/>
      <c r="B941" s="24"/>
      <c r="C941" s="24"/>
      <c r="D941" s="24"/>
      <c r="E941" s="24"/>
      <c r="F941" s="24"/>
      <c r="G941" s="24"/>
      <c r="H941" s="24"/>
      <c r="I941" s="24"/>
      <c r="J941" s="24"/>
      <c r="K941" s="24"/>
      <c r="L941" s="24"/>
      <c r="M941" s="24"/>
      <c r="N941" s="24"/>
    </row>
    <row r="942" spans="1:14" ht="13.2" x14ac:dyDescent="0.25">
      <c r="A942" s="25"/>
      <c r="B942" s="24"/>
      <c r="C942" s="24"/>
      <c r="D942" s="24"/>
      <c r="E942" s="24"/>
      <c r="F942" s="24"/>
      <c r="G942" s="24"/>
      <c r="H942" s="24"/>
      <c r="I942" s="24"/>
      <c r="J942" s="24"/>
      <c r="K942" s="24"/>
      <c r="L942" s="24"/>
      <c r="M942" s="24"/>
      <c r="N942" s="24"/>
    </row>
    <row r="943" spans="1:14" ht="13.2" x14ac:dyDescent="0.25">
      <c r="A943" s="25"/>
      <c r="B943" s="24"/>
      <c r="C943" s="24"/>
      <c r="D943" s="24"/>
      <c r="E943" s="24"/>
      <c r="F943" s="24"/>
      <c r="G943" s="24"/>
      <c r="H943" s="24"/>
      <c r="I943" s="24"/>
      <c r="J943" s="24"/>
      <c r="K943" s="24"/>
      <c r="L943" s="24"/>
      <c r="M943" s="24"/>
      <c r="N943" s="24"/>
    </row>
    <row r="944" spans="1:14" ht="13.2" x14ac:dyDescent="0.25">
      <c r="A944" s="25"/>
      <c r="B944" s="24"/>
      <c r="C944" s="24"/>
      <c r="D944" s="24"/>
      <c r="E944" s="24"/>
      <c r="F944" s="24"/>
      <c r="G944" s="24"/>
      <c r="H944" s="24"/>
      <c r="I944" s="24"/>
      <c r="J944" s="24"/>
      <c r="K944" s="24"/>
      <c r="L944" s="24"/>
      <c r="M944" s="24"/>
      <c r="N944" s="24"/>
    </row>
    <row r="945" spans="1:14" ht="13.2" x14ac:dyDescent="0.25">
      <c r="A945" s="25"/>
      <c r="B945" s="24"/>
      <c r="C945" s="24"/>
      <c r="D945" s="24"/>
      <c r="E945" s="24"/>
      <c r="F945" s="24"/>
      <c r="G945" s="24"/>
      <c r="H945" s="24"/>
      <c r="I945" s="24"/>
      <c r="J945" s="24"/>
      <c r="K945" s="24"/>
      <c r="L945" s="24"/>
      <c r="M945" s="24"/>
      <c r="N945" s="24"/>
    </row>
    <row r="946" spans="1:14" ht="13.2" x14ac:dyDescent="0.25">
      <c r="A946" s="25"/>
      <c r="B946" s="24"/>
      <c r="C946" s="24"/>
      <c r="D946" s="24"/>
      <c r="E946" s="24"/>
      <c r="F946" s="24"/>
      <c r="G946" s="24"/>
      <c r="H946" s="24"/>
      <c r="I946" s="24"/>
      <c r="J946" s="24"/>
      <c r="K946" s="24"/>
      <c r="L946" s="24"/>
      <c r="M946" s="24"/>
      <c r="N946" s="24"/>
    </row>
    <row r="947" spans="1:14" ht="13.2" x14ac:dyDescent="0.25">
      <c r="A947" s="25"/>
      <c r="B947" s="24"/>
      <c r="C947" s="24"/>
      <c r="D947" s="24"/>
      <c r="E947" s="24"/>
      <c r="F947" s="24"/>
      <c r="G947" s="24"/>
      <c r="H947" s="24"/>
      <c r="I947" s="24"/>
      <c r="J947" s="24"/>
      <c r="K947" s="24"/>
      <c r="L947" s="24"/>
      <c r="M947" s="24"/>
      <c r="N947" s="24"/>
    </row>
    <row r="948" spans="1:14" ht="13.2" x14ac:dyDescent="0.25">
      <c r="A948" s="25"/>
      <c r="B948" s="24"/>
      <c r="C948" s="24"/>
      <c r="D948" s="24"/>
      <c r="E948" s="24"/>
      <c r="F948" s="24"/>
      <c r="G948" s="24"/>
      <c r="H948" s="24"/>
      <c r="I948" s="24"/>
      <c r="J948" s="24"/>
      <c r="K948" s="24"/>
      <c r="L948" s="24"/>
      <c r="M948" s="24"/>
      <c r="N948" s="24"/>
    </row>
    <row r="949" spans="1:14" ht="13.2" x14ac:dyDescent="0.25">
      <c r="A949" s="25"/>
      <c r="B949" s="24"/>
      <c r="C949" s="24"/>
      <c r="D949" s="24"/>
      <c r="E949" s="24"/>
      <c r="F949" s="24"/>
      <c r="G949" s="24"/>
      <c r="H949" s="24"/>
      <c r="I949" s="24"/>
      <c r="J949" s="24"/>
      <c r="K949" s="24"/>
      <c r="L949" s="24"/>
      <c r="M949" s="24"/>
      <c r="N949" s="24"/>
    </row>
    <row r="950" spans="1:14" ht="13.2" x14ac:dyDescent="0.25">
      <c r="A950" s="25"/>
      <c r="B950" s="24"/>
      <c r="C950" s="24"/>
      <c r="D950" s="24"/>
      <c r="E950" s="24"/>
      <c r="F950" s="24"/>
      <c r="G950" s="24"/>
      <c r="H950" s="24"/>
      <c r="I950" s="24"/>
      <c r="J950" s="24"/>
      <c r="K950" s="24"/>
      <c r="L950" s="24"/>
      <c r="M950" s="24"/>
      <c r="N950" s="24"/>
    </row>
    <row r="951" spans="1:14" ht="13.2" x14ac:dyDescent="0.25">
      <c r="A951" s="25"/>
      <c r="B951" s="24"/>
      <c r="C951" s="24"/>
      <c r="D951" s="24"/>
      <c r="E951" s="24"/>
      <c r="F951" s="24"/>
      <c r="G951" s="24"/>
      <c r="H951" s="24"/>
      <c r="I951" s="24"/>
      <c r="J951" s="24"/>
      <c r="K951" s="24"/>
      <c r="L951" s="24"/>
      <c r="M951" s="24"/>
      <c r="N951" s="24"/>
    </row>
    <row r="952" spans="1:14" ht="13.2" x14ac:dyDescent="0.25">
      <c r="A952" s="25"/>
      <c r="B952" s="24"/>
      <c r="C952" s="24"/>
      <c r="D952" s="24"/>
      <c r="E952" s="24"/>
      <c r="F952" s="24"/>
      <c r="G952" s="24"/>
      <c r="H952" s="24"/>
      <c r="I952" s="24"/>
      <c r="J952" s="24"/>
      <c r="K952" s="24"/>
      <c r="L952" s="24"/>
      <c r="M952" s="24"/>
      <c r="N952" s="24"/>
    </row>
    <row r="953" spans="1:14" ht="13.2" x14ac:dyDescent="0.25">
      <c r="A953" s="25"/>
      <c r="B953" s="24"/>
      <c r="C953" s="24"/>
      <c r="D953" s="24"/>
      <c r="E953" s="24"/>
      <c r="F953" s="24"/>
      <c r="G953" s="24"/>
      <c r="H953" s="24"/>
      <c r="I953" s="24"/>
      <c r="J953" s="24"/>
      <c r="K953" s="24"/>
      <c r="L953" s="24"/>
      <c r="M953" s="24"/>
      <c r="N953" s="24"/>
    </row>
    <row r="954" spans="1:14" ht="13.2" x14ac:dyDescent="0.25">
      <c r="A954" s="25"/>
      <c r="B954" s="24"/>
      <c r="C954" s="24"/>
      <c r="D954" s="24"/>
      <c r="E954" s="24"/>
      <c r="F954" s="24"/>
      <c r="G954" s="24"/>
      <c r="H954" s="24"/>
      <c r="I954" s="24"/>
      <c r="J954" s="24"/>
      <c r="K954" s="24"/>
      <c r="L954" s="24"/>
      <c r="M954" s="24"/>
      <c r="N954" s="24"/>
    </row>
    <row r="955" spans="1:14" ht="13.2" x14ac:dyDescent="0.25">
      <c r="A955" s="25"/>
      <c r="B955" s="24"/>
      <c r="C955" s="24"/>
      <c r="D955" s="24"/>
      <c r="E955" s="24"/>
      <c r="F955" s="24"/>
      <c r="G955" s="24"/>
      <c r="H955" s="24"/>
      <c r="I955" s="24"/>
      <c r="J955" s="24"/>
      <c r="K955" s="24"/>
      <c r="L955" s="24"/>
      <c r="M955" s="24"/>
      <c r="N955" s="24"/>
    </row>
    <row r="956" spans="1:14" ht="13.2" x14ac:dyDescent="0.25">
      <c r="A956" s="25"/>
      <c r="B956" s="24"/>
      <c r="C956" s="24"/>
      <c r="D956" s="24"/>
      <c r="E956" s="24"/>
      <c r="F956" s="24"/>
      <c r="G956" s="24"/>
      <c r="H956" s="24"/>
      <c r="I956" s="24"/>
      <c r="J956" s="24"/>
      <c r="K956" s="24"/>
      <c r="L956" s="24"/>
      <c r="M956" s="24"/>
      <c r="N956" s="24"/>
    </row>
    <row r="957" spans="1:14" ht="13.2" x14ac:dyDescent="0.25">
      <c r="A957" s="25"/>
      <c r="B957" s="24"/>
      <c r="C957" s="24"/>
      <c r="D957" s="24"/>
      <c r="E957" s="24"/>
      <c r="F957" s="24"/>
      <c r="G957" s="24"/>
      <c r="H957" s="24"/>
      <c r="I957" s="24"/>
      <c r="J957" s="24"/>
      <c r="K957" s="24"/>
      <c r="L957" s="24"/>
      <c r="M957" s="24"/>
      <c r="N957" s="24"/>
    </row>
    <row r="958" spans="1:14" ht="13.2" x14ac:dyDescent="0.25">
      <c r="A958" s="25"/>
      <c r="B958" s="24"/>
      <c r="C958" s="24"/>
      <c r="D958" s="24"/>
      <c r="E958" s="24"/>
      <c r="F958" s="24"/>
      <c r="G958" s="24"/>
      <c r="H958" s="24"/>
      <c r="I958" s="24"/>
      <c r="J958" s="24"/>
      <c r="K958" s="24"/>
      <c r="L958" s="24"/>
      <c r="M958" s="24"/>
      <c r="N958" s="24"/>
    </row>
    <row r="959" spans="1:14" ht="13.2" x14ac:dyDescent="0.25">
      <c r="A959" s="25"/>
      <c r="B959" s="24"/>
      <c r="C959" s="24"/>
      <c r="D959" s="24"/>
      <c r="E959" s="24"/>
      <c r="F959" s="24"/>
      <c r="G959" s="24"/>
      <c r="H959" s="24"/>
      <c r="I959" s="24"/>
      <c r="J959" s="24"/>
      <c r="K959" s="24"/>
      <c r="L959" s="24"/>
      <c r="M959" s="24"/>
      <c r="N959" s="24"/>
    </row>
    <row r="960" spans="1:14" ht="13.2" x14ac:dyDescent="0.25">
      <c r="A960" s="25"/>
      <c r="B960" s="24"/>
      <c r="C960" s="24"/>
      <c r="D960" s="24"/>
      <c r="E960" s="24"/>
      <c r="F960" s="24"/>
      <c r="G960" s="24"/>
      <c r="H960" s="24"/>
      <c r="I960" s="24"/>
      <c r="J960" s="24"/>
      <c r="K960" s="24"/>
      <c r="L960" s="24"/>
      <c r="M960" s="24"/>
      <c r="N960" s="24"/>
    </row>
    <row r="961" spans="1:14" ht="13.2" x14ac:dyDescent="0.25">
      <c r="A961" s="25"/>
      <c r="B961" s="24"/>
      <c r="C961" s="24"/>
      <c r="D961" s="24"/>
      <c r="E961" s="24"/>
      <c r="F961" s="24"/>
      <c r="G961" s="24"/>
      <c r="H961" s="24"/>
      <c r="I961" s="24"/>
      <c r="J961" s="24"/>
      <c r="K961" s="24"/>
      <c r="L961" s="24"/>
      <c r="M961" s="24"/>
      <c r="N961" s="24"/>
    </row>
    <row r="962" spans="1:14" ht="13.2" x14ac:dyDescent="0.25">
      <c r="A962" s="25"/>
      <c r="B962" s="24"/>
      <c r="C962" s="24"/>
      <c r="D962" s="24"/>
      <c r="E962" s="24"/>
      <c r="F962" s="24"/>
      <c r="G962" s="24"/>
      <c r="H962" s="24"/>
      <c r="I962" s="24"/>
      <c r="J962" s="24"/>
      <c r="K962" s="24"/>
      <c r="L962" s="24"/>
      <c r="M962" s="24"/>
      <c r="N962" s="24"/>
    </row>
    <row r="963" spans="1:14" ht="13.2" x14ac:dyDescent="0.25">
      <c r="A963" s="25"/>
      <c r="B963" s="24"/>
      <c r="C963" s="24"/>
      <c r="D963" s="24"/>
      <c r="E963" s="24"/>
      <c r="F963" s="24"/>
      <c r="G963" s="24"/>
      <c r="H963" s="24"/>
      <c r="I963" s="24"/>
      <c r="J963" s="24"/>
      <c r="K963" s="24"/>
      <c r="L963" s="24"/>
      <c r="M963" s="24"/>
      <c r="N963" s="24"/>
    </row>
    <row r="964" spans="1:14" ht="13.2" x14ac:dyDescent="0.25">
      <c r="A964" s="25"/>
      <c r="B964" s="24"/>
      <c r="C964" s="24"/>
      <c r="D964" s="24"/>
      <c r="E964" s="24"/>
      <c r="F964" s="24"/>
      <c r="G964" s="24"/>
      <c r="H964" s="24"/>
      <c r="I964" s="24"/>
      <c r="J964" s="24"/>
      <c r="K964" s="24"/>
      <c r="L964" s="24"/>
      <c r="M964" s="24"/>
      <c r="N964" s="24"/>
    </row>
    <row r="965" spans="1:14" ht="13.2" x14ac:dyDescent="0.25">
      <c r="A965" s="25"/>
      <c r="B965" s="24"/>
      <c r="C965" s="24"/>
      <c r="D965" s="24"/>
      <c r="E965" s="24"/>
      <c r="F965" s="24"/>
      <c r="G965" s="24"/>
      <c r="H965" s="24"/>
      <c r="I965" s="24"/>
      <c r="J965" s="24"/>
      <c r="K965" s="24"/>
      <c r="L965" s="24"/>
      <c r="M965" s="24"/>
      <c r="N965" s="24"/>
    </row>
    <row r="966" spans="1:14" ht="13.2" x14ac:dyDescent="0.25">
      <c r="A966" s="25"/>
      <c r="B966" s="24"/>
      <c r="C966" s="24"/>
      <c r="D966" s="24"/>
      <c r="E966" s="24"/>
      <c r="F966" s="24"/>
      <c r="G966" s="24"/>
      <c r="H966" s="24"/>
      <c r="I966" s="24"/>
      <c r="J966" s="24"/>
      <c r="K966" s="24"/>
      <c r="L966" s="24"/>
      <c r="M966" s="24"/>
      <c r="N966" s="24"/>
    </row>
    <row r="967" spans="1:14" ht="13.2" x14ac:dyDescent="0.25">
      <c r="A967" s="25"/>
      <c r="B967" s="24"/>
      <c r="C967" s="24"/>
      <c r="D967" s="24"/>
      <c r="E967" s="24"/>
      <c r="F967" s="24"/>
      <c r="G967" s="24"/>
      <c r="H967" s="24"/>
      <c r="I967" s="24"/>
      <c r="J967" s="24"/>
      <c r="K967" s="24"/>
      <c r="L967" s="24"/>
      <c r="M967" s="24"/>
      <c r="N967" s="24"/>
    </row>
    <row r="968" spans="1:14" ht="13.2" x14ac:dyDescent="0.25">
      <c r="A968" s="25"/>
      <c r="B968" s="24"/>
      <c r="C968" s="24"/>
      <c r="D968" s="24"/>
      <c r="E968" s="24"/>
      <c r="F968" s="24"/>
      <c r="G968" s="24"/>
      <c r="H968" s="24"/>
      <c r="I968" s="24"/>
      <c r="J968" s="24"/>
      <c r="K968" s="24"/>
      <c r="L968" s="24"/>
      <c r="M968" s="24"/>
      <c r="N968" s="24"/>
    </row>
    <row r="969" spans="1:14" ht="13.2" x14ac:dyDescent="0.25">
      <c r="A969" s="25"/>
      <c r="B969" s="24"/>
      <c r="C969" s="24"/>
      <c r="D969" s="24"/>
      <c r="E969" s="24"/>
      <c r="F969" s="24"/>
      <c r="G969" s="24"/>
      <c r="H969" s="24"/>
      <c r="I969" s="24"/>
      <c r="J969" s="24"/>
      <c r="K969" s="24"/>
      <c r="L969" s="24"/>
      <c r="M969" s="24"/>
      <c r="N969" s="24"/>
    </row>
    <row r="970" spans="1:14" ht="13.2" x14ac:dyDescent="0.25">
      <c r="A970" s="25"/>
      <c r="B970" s="24"/>
      <c r="C970" s="24"/>
      <c r="D970" s="24"/>
      <c r="E970" s="24"/>
      <c r="F970" s="24"/>
      <c r="G970" s="24"/>
      <c r="H970" s="24"/>
      <c r="I970" s="24"/>
      <c r="J970" s="24"/>
      <c r="K970" s="24"/>
      <c r="L970" s="24"/>
      <c r="M970" s="24"/>
      <c r="N970" s="24"/>
    </row>
    <row r="971" spans="1:14" ht="13.2" x14ac:dyDescent="0.25">
      <c r="A971" s="25"/>
      <c r="B971" s="24"/>
      <c r="C971" s="24"/>
      <c r="D971" s="24"/>
      <c r="E971" s="24"/>
      <c r="F971" s="24"/>
      <c r="G971" s="24"/>
      <c r="H971" s="24"/>
      <c r="I971" s="24"/>
      <c r="J971" s="24"/>
      <c r="K971" s="24"/>
      <c r="L971" s="24"/>
      <c r="M971" s="24"/>
      <c r="N971" s="24"/>
    </row>
    <row r="972" spans="1:14" ht="13.2" x14ac:dyDescent="0.25">
      <c r="A972" s="25"/>
      <c r="B972" s="24"/>
      <c r="C972" s="24"/>
      <c r="D972" s="24"/>
      <c r="E972" s="24"/>
      <c r="F972" s="24"/>
      <c r="G972" s="24"/>
      <c r="H972" s="24"/>
      <c r="I972" s="24"/>
      <c r="J972" s="24"/>
      <c r="K972" s="24"/>
      <c r="L972" s="24"/>
      <c r="M972" s="24"/>
      <c r="N972" s="24"/>
    </row>
    <row r="973" spans="1:14" ht="13.2" x14ac:dyDescent="0.25">
      <c r="A973" s="25"/>
      <c r="B973" s="24"/>
      <c r="C973" s="24"/>
      <c r="D973" s="24"/>
      <c r="E973" s="24"/>
      <c r="F973" s="24"/>
      <c r="G973" s="24"/>
      <c r="H973" s="24"/>
      <c r="I973" s="24"/>
      <c r="J973" s="24"/>
      <c r="K973" s="24"/>
      <c r="L973" s="24"/>
      <c r="M973" s="24"/>
      <c r="N973" s="24"/>
    </row>
    <row r="974" spans="1:14" ht="13.2" x14ac:dyDescent="0.25">
      <c r="A974" s="25"/>
      <c r="B974" s="24"/>
      <c r="C974" s="24"/>
      <c r="D974" s="24"/>
      <c r="E974" s="24"/>
      <c r="F974" s="24"/>
      <c r="G974" s="24"/>
      <c r="H974" s="24"/>
      <c r="I974" s="24"/>
      <c r="J974" s="24"/>
      <c r="K974" s="24"/>
      <c r="L974" s="24"/>
      <c r="M974" s="24"/>
      <c r="N974" s="24"/>
    </row>
    <row r="975" spans="1:14" ht="13.2" x14ac:dyDescent="0.25">
      <c r="A975" s="25"/>
      <c r="B975" s="24"/>
      <c r="C975" s="24"/>
      <c r="D975" s="24"/>
      <c r="E975" s="24"/>
      <c r="F975" s="24"/>
      <c r="G975" s="24"/>
      <c r="H975" s="24"/>
      <c r="I975" s="24"/>
      <c r="J975" s="24"/>
      <c r="K975" s="24"/>
      <c r="L975" s="24"/>
      <c r="M975" s="24"/>
      <c r="N975" s="24"/>
    </row>
    <row r="976" spans="1:14" ht="13.2" x14ac:dyDescent="0.25">
      <c r="A976" s="25"/>
      <c r="B976" s="24"/>
      <c r="C976" s="24"/>
      <c r="D976" s="24"/>
      <c r="E976" s="24"/>
      <c r="F976" s="24"/>
      <c r="G976" s="24"/>
      <c r="H976" s="24"/>
      <c r="I976" s="24"/>
      <c r="J976" s="24"/>
      <c r="K976" s="24"/>
      <c r="L976" s="24"/>
      <c r="M976" s="24"/>
      <c r="N976" s="24"/>
    </row>
    <row r="977" spans="1:14" ht="13.2" x14ac:dyDescent="0.25">
      <c r="A977" s="25"/>
      <c r="B977" s="24"/>
      <c r="C977" s="24"/>
      <c r="D977" s="24"/>
      <c r="E977" s="24"/>
      <c r="F977" s="24"/>
      <c r="G977" s="24"/>
      <c r="H977" s="24"/>
      <c r="I977" s="24"/>
      <c r="J977" s="24"/>
      <c r="K977" s="24"/>
      <c r="L977" s="24"/>
      <c r="M977" s="24"/>
      <c r="N977" s="24"/>
    </row>
    <row r="978" spans="1:14" ht="13.2" x14ac:dyDescent="0.25">
      <c r="A978" s="25"/>
      <c r="B978" s="24"/>
      <c r="C978" s="24"/>
      <c r="D978" s="24"/>
      <c r="E978" s="24"/>
      <c r="F978" s="24"/>
      <c r="G978" s="24"/>
      <c r="H978" s="24"/>
      <c r="I978" s="24"/>
      <c r="J978" s="24"/>
      <c r="K978" s="24"/>
      <c r="L978" s="24"/>
      <c r="M978" s="24"/>
      <c r="N978" s="24"/>
    </row>
    <row r="979" spans="1:14" ht="13.2" x14ac:dyDescent="0.25">
      <c r="A979" s="25"/>
      <c r="B979" s="24"/>
      <c r="C979" s="24"/>
      <c r="D979" s="24"/>
      <c r="E979" s="24"/>
      <c r="F979" s="24"/>
      <c r="G979" s="24"/>
      <c r="H979" s="24"/>
      <c r="I979" s="24"/>
      <c r="J979" s="24"/>
      <c r="K979" s="24"/>
      <c r="L979" s="24"/>
      <c r="M979" s="24"/>
      <c r="N979" s="24"/>
    </row>
    <row r="980" spans="1:14" ht="13.2" x14ac:dyDescent="0.25">
      <c r="A980" s="25"/>
      <c r="B980" s="24"/>
      <c r="C980" s="24"/>
      <c r="D980" s="24"/>
      <c r="E980" s="24"/>
      <c r="F980" s="24"/>
      <c r="G980" s="24"/>
      <c r="H980" s="24"/>
      <c r="I980" s="24"/>
      <c r="J980" s="24"/>
      <c r="K980" s="24"/>
      <c r="L980" s="24"/>
      <c r="M980" s="24"/>
      <c r="N980" s="24"/>
    </row>
    <row r="981" spans="1:14" ht="13.2" x14ac:dyDescent="0.25">
      <c r="A981" s="25"/>
      <c r="B981" s="24"/>
      <c r="C981" s="24"/>
      <c r="D981" s="24"/>
      <c r="E981" s="24"/>
      <c r="F981" s="24"/>
      <c r="G981" s="24"/>
      <c r="H981" s="24"/>
      <c r="I981" s="24"/>
      <c r="J981" s="24"/>
      <c r="K981" s="24"/>
      <c r="L981" s="24"/>
      <c r="M981" s="24"/>
      <c r="N981" s="24"/>
    </row>
    <row r="982" spans="1:14" ht="13.2" x14ac:dyDescent="0.25">
      <c r="A982" s="25"/>
      <c r="B982" s="24"/>
      <c r="C982" s="24"/>
      <c r="D982" s="24"/>
      <c r="E982" s="24"/>
      <c r="F982" s="24"/>
      <c r="G982" s="24"/>
      <c r="H982" s="24"/>
      <c r="I982" s="24"/>
      <c r="J982" s="24"/>
      <c r="K982" s="24"/>
      <c r="L982" s="24"/>
      <c r="M982" s="24"/>
      <c r="N982" s="24"/>
    </row>
    <row r="983" spans="1:14" ht="13.2" x14ac:dyDescent="0.25">
      <c r="A983" s="25"/>
      <c r="B983" s="24"/>
      <c r="C983" s="24"/>
      <c r="D983" s="24"/>
      <c r="E983" s="24"/>
      <c r="F983" s="24"/>
      <c r="G983" s="24"/>
      <c r="H983" s="24"/>
      <c r="I983" s="24"/>
      <c r="J983" s="24"/>
      <c r="K983" s="24"/>
      <c r="L983" s="24"/>
      <c r="M983" s="24"/>
      <c r="N983" s="24"/>
    </row>
    <row r="984" spans="1:14" ht="13.2" x14ac:dyDescent="0.25">
      <c r="A984" s="25"/>
      <c r="B984" s="24"/>
      <c r="C984" s="24"/>
      <c r="D984" s="24"/>
      <c r="E984" s="24"/>
      <c r="F984" s="24"/>
      <c r="G984" s="24"/>
      <c r="H984" s="24"/>
      <c r="I984" s="24"/>
      <c r="J984" s="24"/>
      <c r="K984" s="24"/>
      <c r="L984" s="24"/>
      <c r="M984" s="24"/>
      <c r="N984" s="24"/>
    </row>
    <row r="985" spans="1:14" ht="13.2" x14ac:dyDescent="0.25">
      <c r="A985" s="25"/>
      <c r="B985" s="24"/>
      <c r="C985" s="24"/>
      <c r="D985" s="24"/>
      <c r="E985" s="24"/>
      <c r="F985" s="24"/>
      <c r="G985" s="24"/>
      <c r="H985" s="24"/>
      <c r="I985" s="24"/>
      <c r="J985" s="24"/>
      <c r="K985" s="24"/>
      <c r="L985" s="24"/>
      <c r="M985" s="24"/>
      <c r="N985" s="24"/>
    </row>
    <row r="986" spans="1:14" ht="13.2" x14ac:dyDescent="0.25">
      <c r="A986" s="25"/>
      <c r="B986" s="24"/>
      <c r="C986" s="24"/>
      <c r="D986" s="24"/>
      <c r="E986" s="24"/>
      <c r="F986" s="24"/>
      <c r="G986" s="24"/>
      <c r="H986" s="24"/>
      <c r="I986" s="24"/>
      <c r="J986" s="24"/>
      <c r="K986" s="24"/>
      <c r="L986" s="24"/>
      <c r="M986" s="24"/>
      <c r="N986" s="24"/>
    </row>
    <row r="987" spans="1:14" ht="13.2" x14ac:dyDescent="0.25">
      <c r="A987" s="25"/>
      <c r="B987" s="24"/>
      <c r="C987" s="24"/>
      <c r="D987" s="24"/>
      <c r="E987" s="24"/>
      <c r="F987" s="24"/>
      <c r="G987" s="24"/>
      <c r="H987" s="24"/>
      <c r="I987" s="24"/>
      <c r="J987" s="24"/>
      <c r="K987" s="24"/>
      <c r="L987" s="24"/>
      <c r="M987" s="24"/>
      <c r="N987" s="24"/>
    </row>
    <row r="988" spans="1:14" ht="13.2" x14ac:dyDescent="0.25">
      <c r="A988" s="25"/>
      <c r="B988" s="24"/>
      <c r="C988" s="24"/>
      <c r="D988" s="24"/>
      <c r="E988" s="24"/>
      <c r="F988" s="24"/>
      <c r="G988" s="24"/>
      <c r="H988" s="24"/>
      <c r="I988" s="24"/>
      <c r="J988" s="24"/>
      <c r="K988" s="24"/>
      <c r="L988" s="24"/>
      <c r="M988" s="24"/>
      <c r="N988" s="24"/>
    </row>
    <row r="989" spans="1:14" ht="13.2" x14ac:dyDescent="0.25">
      <c r="A989" s="25"/>
      <c r="B989" s="24"/>
      <c r="C989" s="24"/>
      <c r="D989" s="24"/>
      <c r="E989" s="24"/>
      <c r="F989" s="24"/>
      <c r="G989" s="24"/>
      <c r="H989" s="24"/>
      <c r="I989" s="24"/>
      <c r="J989" s="24"/>
      <c r="K989" s="24"/>
      <c r="L989" s="24"/>
      <c r="M989" s="24"/>
      <c r="N989" s="24"/>
    </row>
    <row r="990" spans="1:14" ht="13.2" x14ac:dyDescent="0.25">
      <c r="A990" s="25"/>
      <c r="B990" s="24"/>
      <c r="C990" s="24"/>
      <c r="D990" s="24"/>
      <c r="E990" s="24"/>
      <c r="F990" s="24"/>
      <c r="G990" s="24"/>
      <c r="H990" s="24"/>
      <c r="I990" s="24"/>
      <c r="J990" s="24"/>
      <c r="K990" s="24"/>
      <c r="L990" s="24"/>
      <c r="M990" s="24"/>
      <c r="N990" s="24"/>
    </row>
    <row r="991" spans="1:14" ht="13.2" x14ac:dyDescent="0.25">
      <c r="A991" s="25"/>
      <c r="B991" s="24"/>
      <c r="C991" s="24"/>
      <c r="D991" s="24"/>
      <c r="E991" s="24"/>
      <c r="F991" s="24"/>
      <c r="G991" s="24"/>
      <c r="H991" s="24"/>
      <c r="I991" s="24"/>
      <c r="J991" s="24"/>
      <c r="K991" s="24"/>
      <c r="L991" s="24"/>
      <c r="M991" s="24"/>
      <c r="N991" s="24"/>
    </row>
    <row r="992" spans="1:14" ht="13.2" x14ac:dyDescent="0.25">
      <c r="A992" s="25"/>
      <c r="B992" s="24"/>
      <c r="C992" s="24"/>
      <c r="D992" s="24"/>
      <c r="E992" s="24"/>
      <c r="F992" s="24"/>
      <c r="G992" s="24"/>
      <c r="H992" s="24"/>
      <c r="I992" s="24"/>
      <c r="J992" s="24"/>
      <c r="K992" s="24"/>
      <c r="L992" s="24"/>
      <c r="M992" s="24"/>
      <c r="N992" s="24"/>
    </row>
    <row r="993" spans="1:14" ht="13.2" x14ac:dyDescent="0.25">
      <c r="A993" s="25"/>
      <c r="B993" s="24"/>
      <c r="C993" s="24"/>
      <c r="D993" s="24"/>
      <c r="E993" s="24"/>
      <c r="F993" s="24"/>
      <c r="G993" s="24"/>
      <c r="H993" s="24"/>
      <c r="I993" s="24"/>
      <c r="J993" s="24"/>
      <c r="K993" s="24"/>
      <c r="L993" s="24"/>
      <c r="M993" s="24"/>
      <c r="N993" s="24"/>
    </row>
    <row r="994" spans="1:14" ht="13.2" x14ac:dyDescent="0.25">
      <c r="A994" s="25"/>
      <c r="B994" s="24"/>
      <c r="C994" s="24"/>
      <c r="D994" s="24"/>
      <c r="E994" s="24"/>
      <c r="F994" s="24"/>
      <c r="G994" s="24"/>
      <c r="H994" s="24"/>
      <c r="I994" s="24"/>
      <c r="J994" s="24"/>
      <c r="K994" s="24"/>
      <c r="L994" s="24"/>
      <c r="M994" s="24"/>
      <c r="N994" s="24"/>
    </row>
    <row r="995" spans="1:14" ht="13.2" x14ac:dyDescent="0.25">
      <c r="A995" s="25"/>
      <c r="B995" s="24"/>
      <c r="C995" s="24"/>
      <c r="D995" s="24"/>
      <c r="E995" s="24"/>
      <c r="F995" s="24"/>
      <c r="G995" s="24"/>
      <c r="H995" s="24"/>
      <c r="I995" s="24"/>
      <c r="J995" s="24"/>
      <c r="K995" s="24"/>
      <c r="L995" s="24"/>
      <c r="M995" s="24"/>
      <c r="N995" s="24"/>
    </row>
    <row r="996" spans="1:14" ht="13.2" x14ac:dyDescent="0.25">
      <c r="A996" s="25"/>
      <c r="B996" s="24"/>
      <c r="C996" s="24"/>
      <c r="D996" s="24"/>
      <c r="E996" s="24"/>
      <c r="F996" s="24"/>
      <c r="G996" s="24"/>
      <c r="H996" s="24"/>
      <c r="I996" s="24"/>
      <c r="J996" s="24"/>
      <c r="K996" s="24"/>
      <c r="L996" s="24"/>
      <c r="M996" s="24"/>
      <c r="N996" s="24"/>
    </row>
    <row r="997" spans="1:14" ht="13.2" x14ac:dyDescent="0.25">
      <c r="A997" s="25"/>
      <c r="B997" s="24"/>
      <c r="C997" s="24"/>
      <c r="D997" s="24"/>
      <c r="E997" s="24"/>
      <c r="F997" s="24"/>
      <c r="G997" s="24"/>
      <c r="H997" s="24"/>
      <c r="I997" s="24"/>
      <c r="J997" s="24"/>
      <c r="K997" s="24"/>
      <c r="L997" s="24"/>
      <c r="M997" s="24"/>
      <c r="N997" s="24"/>
    </row>
    <row r="998" spans="1:14" ht="13.2" x14ac:dyDescent="0.25">
      <c r="A998" s="25"/>
      <c r="B998" s="24"/>
      <c r="C998" s="24"/>
      <c r="D998" s="24"/>
      <c r="E998" s="24"/>
      <c r="F998" s="24"/>
      <c r="G998" s="24"/>
      <c r="H998" s="24"/>
      <c r="I998" s="24"/>
      <c r="J998" s="24"/>
      <c r="K998" s="24"/>
      <c r="L998" s="24"/>
      <c r="M998" s="24"/>
      <c r="N998" s="24"/>
    </row>
    <row r="999" spans="1:14" ht="13.2" x14ac:dyDescent="0.25">
      <c r="A999" s="25"/>
      <c r="B999" s="24"/>
      <c r="C999" s="24"/>
      <c r="D999" s="24"/>
      <c r="E999" s="24"/>
      <c r="F999" s="24"/>
      <c r="G999" s="24"/>
      <c r="H999" s="24"/>
      <c r="I999" s="24"/>
      <c r="J999" s="24"/>
      <c r="K999" s="24"/>
      <c r="L999" s="24"/>
      <c r="M999" s="24"/>
      <c r="N999" s="24"/>
    </row>
  </sheetData>
  <conditionalFormatting sqref="A22">
    <cfRule type="expression" dxfId="22" priority="1">
      <formula>COUNTIF(A31:A60, A22)&gt;1</formula>
    </cfRule>
  </conditionalFormatting>
  <conditionalFormatting sqref="A2:A3 A5:A21 A23:A31">
    <cfRule type="expression" dxfId="21" priority="2">
      <formula>COUNTIF(A2:A32, A2)&gt;1</formula>
    </cfRule>
  </conditionalFormatting>
  <conditionalFormatting sqref="A2:A31">
    <cfRule type="containsBlanks" dxfId="20" priority="3">
      <formula>LEN(TRIM(A2))=0</formula>
    </cfRule>
  </conditionalFormatting>
  <conditionalFormatting sqref="A2:A31">
    <cfRule type="expression" dxfId="19" priority="4">
      <formula>#REF!&lt;100</formula>
    </cfRule>
  </conditionalFormatting>
  <dataValidations count="2">
    <dataValidation type="custom" allowBlank="1" showDropDown="1" sqref="A22" xr:uid="{00000000-0002-0000-0000-000000000000}">
      <formula1>COUNTIF(A$2:A52,A22)=1</formula1>
    </dataValidation>
    <dataValidation type="custom" allowBlank="1" showDropDown="1" sqref="A32:A33 A37:A98" xr:uid="{00000000-0002-0000-0000-000001000000}">
      <formula1>COUNTIF(A$2:A32,A32)=1</formula1>
    </dataValidation>
  </dataValidations>
  <hyperlinks>
    <hyperlink ref="Q1"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5"/>
  <sheetViews>
    <sheetView workbookViewId="0"/>
  </sheetViews>
  <sheetFormatPr defaultColWidth="14.44140625" defaultRowHeight="15.75" customHeight="1" x14ac:dyDescent="0.25"/>
  <cols>
    <col min="1" max="1" width="8.44140625" customWidth="1"/>
    <col min="2" max="2" width="41.33203125" customWidth="1"/>
    <col min="3" max="3" width="84.44140625" customWidth="1"/>
    <col min="4" max="4" width="50.5546875" customWidth="1"/>
  </cols>
  <sheetData>
    <row r="1" spans="1:27" ht="13.2" x14ac:dyDescent="0.25">
      <c r="A1" s="1" t="s">
        <v>39</v>
      </c>
      <c r="B1" s="1" t="s">
        <v>40</v>
      </c>
      <c r="C1" s="1" t="s">
        <v>41</v>
      </c>
      <c r="D1" s="1" t="s">
        <v>6</v>
      </c>
      <c r="E1" s="26"/>
      <c r="F1" s="26"/>
      <c r="G1" s="26"/>
      <c r="H1" s="27"/>
      <c r="I1" s="26"/>
      <c r="J1" s="26"/>
      <c r="K1" s="26"/>
      <c r="L1" s="26"/>
      <c r="M1" s="26"/>
      <c r="N1" s="26"/>
      <c r="O1" s="26"/>
      <c r="P1" s="26"/>
      <c r="Q1" s="26"/>
      <c r="R1" s="26"/>
      <c r="S1" s="26"/>
      <c r="T1" s="26"/>
      <c r="U1" s="26"/>
      <c r="V1" s="26"/>
      <c r="W1" s="26"/>
      <c r="X1" s="26"/>
      <c r="Y1" s="26"/>
      <c r="Z1" s="26"/>
      <c r="AA1" s="26"/>
    </row>
    <row r="2" spans="1:27" ht="13.2" x14ac:dyDescent="0.25">
      <c r="A2" s="6">
        <v>1</v>
      </c>
      <c r="B2" s="8" t="s">
        <v>42</v>
      </c>
      <c r="C2" s="28" t="s">
        <v>43</v>
      </c>
      <c r="D2" s="8" t="s">
        <v>44</v>
      </c>
    </row>
    <row r="3" spans="1:27" ht="13.2" x14ac:dyDescent="0.25">
      <c r="A3" s="6">
        <v>2</v>
      </c>
      <c r="B3" s="8" t="s">
        <v>45</v>
      </c>
      <c r="C3" s="29" t="s">
        <v>46</v>
      </c>
      <c r="D3" s="8" t="s">
        <v>47</v>
      </c>
    </row>
    <row r="4" spans="1:27" ht="13.2" x14ac:dyDescent="0.25">
      <c r="A4" s="24"/>
      <c r="B4" s="8"/>
      <c r="C4" s="28" t="s">
        <v>48</v>
      </c>
      <c r="D4" s="8" t="s">
        <v>49</v>
      </c>
    </row>
    <row r="5" spans="1:27" ht="13.2" x14ac:dyDescent="0.25">
      <c r="A5" s="6">
        <v>3</v>
      </c>
      <c r="B5" s="30" t="s">
        <v>50</v>
      </c>
      <c r="C5" s="31" t="s">
        <v>51</v>
      </c>
      <c r="D5" s="32"/>
      <c r="E5" s="32"/>
      <c r="F5" s="32"/>
      <c r="G5" s="32"/>
      <c r="H5" s="32"/>
      <c r="I5" s="32"/>
      <c r="J5" s="32"/>
      <c r="K5" s="32"/>
      <c r="L5" s="32"/>
      <c r="M5" s="32"/>
      <c r="N5" s="32"/>
      <c r="O5" s="32"/>
      <c r="P5" s="32"/>
      <c r="Q5" s="32"/>
      <c r="R5" s="32"/>
      <c r="S5" s="32"/>
      <c r="T5" s="32"/>
      <c r="U5" s="32"/>
      <c r="V5" s="32"/>
      <c r="W5" s="32"/>
      <c r="X5" s="32"/>
      <c r="Y5" s="32"/>
      <c r="Z5" s="32"/>
      <c r="AA5" s="32"/>
    </row>
    <row r="6" spans="1:27" ht="13.2" x14ac:dyDescent="0.25">
      <c r="A6" s="6">
        <v>4</v>
      </c>
      <c r="B6" s="8" t="s">
        <v>52</v>
      </c>
      <c r="C6" s="28" t="s">
        <v>53</v>
      </c>
    </row>
    <row r="7" spans="1:27" ht="13.2" x14ac:dyDescent="0.25">
      <c r="A7" s="6">
        <v>5</v>
      </c>
      <c r="B7" s="8" t="s">
        <v>54</v>
      </c>
      <c r="C7" s="28" t="s">
        <v>55</v>
      </c>
    </row>
    <row r="8" spans="1:27" ht="13.2" x14ac:dyDescent="0.25">
      <c r="A8" s="6">
        <v>6</v>
      </c>
      <c r="B8" s="8" t="s">
        <v>56</v>
      </c>
      <c r="C8" s="28" t="s">
        <v>57</v>
      </c>
    </row>
    <row r="9" spans="1:27" ht="16.5" customHeight="1" x14ac:dyDescent="0.25">
      <c r="A9" s="6">
        <v>7</v>
      </c>
      <c r="B9" s="8" t="s">
        <v>58</v>
      </c>
      <c r="C9" s="28" t="s">
        <v>59</v>
      </c>
      <c r="D9" s="8" t="s">
        <v>60</v>
      </c>
    </row>
    <row r="10" spans="1:27" ht="13.2" x14ac:dyDescent="0.25">
      <c r="A10" s="6">
        <v>8</v>
      </c>
      <c r="B10" s="33" t="s">
        <v>61</v>
      </c>
      <c r="C10" s="34" t="s">
        <v>62</v>
      </c>
      <c r="D10" s="33" t="s">
        <v>63</v>
      </c>
      <c r="E10" s="35"/>
      <c r="F10" s="35"/>
      <c r="G10" s="35"/>
      <c r="H10" s="35"/>
      <c r="I10" s="35"/>
      <c r="J10" s="35"/>
      <c r="K10" s="35"/>
      <c r="L10" s="35"/>
      <c r="M10" s="35"/>
      <c r="N10" s="35"/>
      <c r="O10" s="35"/>
      <c r="P10" s="35"/>
      <c r="Q10" s="35"/>
      <c r="R10" s="35"/>
      <c r="S10" s="35"/>
      <c r="T10" s="35"/>
      <c r="U10" s="35"/>
      <c r="V10" s="35"/>
      <c r="W10" s="35"/>
      <c r="X10" s="35"/>
      <c r="Y10" s="35"/>
      <c r="Z10" s="35"/>
      <c r="AA10" s="35"/>
    </row>
    <row r="11" spans="1:27" ht="13.2" x14ac:dyDescent="0.25">
      <c r="A11" s="24"/>
      <c r="B11" s="30"/>
      <c r="C11" s="31" t="s">
        <v>64</v>
      </c>
      <c r="D11" s="30" t="s">
        <v>65</v>
      </c>
      <c r="E11" s="32"/>
      <c r="F11" s="32"/>
      <c r="G11" s="32"/>
      <c r="H11" s="32"/>
      <c r="I11" s="32"/>
      <c r="J11" s="32"/>
      <c r="K11" s="32"/>
      <c r="L11" s="32"/>
      <c r="M11" s="32"/>
      <c r="N11" s="32"/>
      <c r="O11" s="32"/>
      <c r="P11" s="32"/>
      <c r="Q11" s="32"/>
      <c r="R11" s="32"/>
      <c r="S11" s="32"/>
      <c r="T11" s="32"/>
      <c r="U11" s="32"/>
      <c r="V11" s="32"/>
      <c r="W11" s="32"/>
      <c r="X11" s="32"/>
      <c r="Y11" s="32"/>
      <c r="Z11" s="32"/>
      <c r="AA11" s="32"/>
    </row>
    <row r="12" spans="1:27" ht="13.2" x14ac:dyDescent="0.25">
      <c r="A12" s="6">
        <v>9</v>
      </c>
      <c r="B12" s="8" t="s">
        <v>66</v>
      </c>
      <c r="C12" s="28" t="s">
        <v>67</v>
      </c>
      <c r="D12" s="8" t="s">
        <v>68</v>
      </c>
    </row>
    <row r="13" spans="1:27" ht="13.2" x14ac:dyDescent="0.25">
      <c r="A13" s="6">
        <v>10</v>
      </c>
      <c r="B13" s="8" t="s">
        <v>69</v>
      </c>
      <c r="C13" s="28" t="s">
        <v>70</v>
      </c>
      <c r="D13" s="8" t="s">
        <v>71</v>
      </c>
    </row>
    <row r="14" spans="1:27" ht="18" customHeight="1" x14ac:dyDescent="0.25">
      <c r="A14" s="6"/>
      <c r="B14" s="8"/>
      <c r="C14" s="28" t="s">
        <v>72</v>
      </c>
      <c r="D14" s="8"/>
    </row>
    <row r="15" spans="1:27" ht="13.2" x14ac:dyDescent="0.25">
      <c r="A15" s="6">
        <v>11</v>
      </c>
      <c r="B15" s="8" t="s">
        <v>73</v>
      </c>
      <c r="C15" s="28" t="s">
        <v>74</v>
      </c>
    </row>
    <row r="16" spans="1:27" ht="13.2" x14ac:dyDescent="0.25">
      <c r="A16" s="6">
        <v>12</v>
      </c>
      <c r="B16" s="8" t="s">
        <v>75</v>
      </c>
      <c r="C16" s="28" t="s">
        <v>76</v>
      </c>
      <c r="D16" s="8" t="s">
        <v>77</v>
      </c>
    </row>
    <row r="17" spans="1:27" ht="13.2" x14ac:dyDescent="0.25">
      <c r="A17" s="6">
        <v>13</v>
      </c>
      <c r="B17" s="30" t="s">
        <v>78</v>
      </c>
      <c r="C17" s="31" t="s">
        <v>79</v>
      </c>
      <c r="D17" s="30" t="s">
        <v>80</v>
      </c>
      <c r="E17" s="32"/>
      <c r="F17" s="32"/>
      <c r="G17" s="32"/>
      <c r="H17" s="32"/>
      <c r="I17" s="32"/>
      <c r="J17" s="32"/>
      <c r="K17" s="32"/>
      <c r="L17" s="32"/>
      <c r="M17" s="32"/>
      <c r="N17" s="32"/>
      <c r="O17" s="32"/>
      <c r="P17" s="32"/>
      <c r="Q17" s="32"/>
      <c r="R17" s="32"/>
      <c r="S17" s="32"/>
      <c r="T17" s="32"/>
      <c r="U17" s="32"/>
      <c r="V17" s="32"/>
      <c r="W17" s="32"/>
      <c r="X17" s="32"/>
      <c r="Y17" s="32"/>
      <c r="Z17" s="32"/>
      <c r="AA17" s="32"/>
    </row>
    <row r="18" spans="1:27" ht="13.2" x14ac:dyDescent="0.25">
      <c r="A18" s="6"/>
      <c r="B18" s="30"/>
      <c r="C18" s="31" t="s">
        <v>81</v>
      </c>
      <c r="D18" s="30" t="s">
        <v>82</v>
      </c>
      <c r="E18" s="32"/>
      <c r="F18" s="32"/>
      <c r="G18" s="32"/>
      <c r="H18" s="32"/>
      <c r="I18" s="32"/>
      <c r="J18" s="32"/>
      <c r="K18" s="32"/>
      <c r="L18" s="32"/>
      <c r="M18" s="32"/>
      <c r="N18" s="32"/>
      <c r="O18" s="32"/>
      <c r="P18" s="32"/>
      <c r="Q18" s="32"/>
      <c r="R18" s="32"/>
      <c r="S18" s="32"/>
      <c r="T18" s="32"/>
      <c r="U18" s="32"/>
      <c r="V18" s="32"/>
      <c r="W18" s="32"/>
      <c r="X18" s="32"/>
      <c r="Y18" s="32"/>
      <c r="Z18" s="32"/>
      <c r="AA18" s="32"/>
    </row>
    <row r="19" spans="1:27" ht="13.2" x14ac:dyDescent="0.25">
      <c r="A19" s="6">
        <v>14</v>
      </c>
      <c r="B19" s="8" t="s">
        <v>83</v>
      </c>
      <c r="C19" s="28" t="s">
        <v>84</v>
      </c>
      <c r="D19" s="8" t="s">
        <v>85</v>
      </c>
    </row>
    <row r="20" spans="1:27" ht="13.2" x14ac:dyDescent="0.25">
      <c r="A20" s="6">
        <v>15</v>
      </c>
      <c r="B20" s="8" t="s">
        <v>86</v>
      </c>
      <c r="C20" s="28" t="s">
        <v>87</v>
      </c>
      <c r="D20" s="8" t="s">
        <v>88</v>
      </c>
    </row>
    <row r="21" spans="1:27" ht="13.2" x14ac:dyDescent="0.25">
      <c r="A21" s="6">
        <v>16</v>
      </c>
      <c r="B21" s="8" t="s">
        <v>89</v>
      </c>
      <c r="C21" s="28" t="s">
        <v>90</v>
      </c>
      <c r="D21" s="8" t="s">
        <v>91</v>
      </c>
    </row>
    <row r="22" spans="1:27" ht="13.2" x14ac:dyDescent="0.25">
      <c r="A22" s="6">
        <v>17</v>
      </c>
      <c r="B22" s="8" t="s">
        <v>92</v>
      </c>
      <c r="C22" s="28" t="s">
        <v>93</v>
      </c>
    </row>
    <row r="23" spans="1:27" ht="13.2" x14ac:dyDescent="0.25">
      <c r="A23" s="6">
        <v>18</v>
      </c>
      <c r="B23" s="8" t="s">
        <v>94</v>
      </c>
      <c r="C23" s="28" t="s">
        <v>95</v>
      </c>
    </row>
    <row r="24" spans="1:27" ht="13.2" x14ac:dyDescent="0.25">
      <c r="A24" s="6">
        <v>19</v>
      </c>
      <c r="B24" s="8" t="s">
        <v>96</v>
      </c>
      <c r="C24" s="28" t="s">
        <v>97</v>
      </c>
    </row>
    <row r="25" spans="1:27" ht="13.2" x14ac:dyDescent="0.25">
      <c r="A25" s="6">
        <v>20</v>
      </c>
      <c r="B25" s="8" t="s">
        <v>98</v>
      </c>
      <c r="C25" s="28" t="s">
        <v>99</v>
      </c>
      <c r="D25" s="8" t="s">
        <v>100</v>
      </c>
    </row>
    <row r="26" spans="1:27" ht="13.2" x14ac:dyDescent="0.25">
      <c r="A26" s="6">
        <v>21</v>
      </c>
      <c r="B26" s="8" t="s">
        <v>101</v>
      </c>
      <c r="C26" s="28" t="s">
        <v>102</v>
      </c>
      <c r="D26" s="8" t="s">
        <v>103</v>
      </c>
    </row>
    <row r="27" spans="1:27" ht="13.2" x14ac:dyDescent="0.25">
      <c r="A27" s="6">
        <v>22</v>
      </c>
      <c r="B27" s="30" t="s">
        <v>104</v>
      </c>
      <c r="C27" s="31" t="s">
        <v>105</v>
      </c>
      <c r="D27" s="30" t="s">
        <v>106</v>
      </c>
      <c r="E27" s="32"/>
      <c r="F27" s="32"/>
      <c r="G27" s="32"/>
      <c r="H27" s="32"/>
      <c r="I27" s="32"/>
      <c r="J27" s="32"/>
      <c r="K27" s="32"/>
      <c r="L27" s="32"/>
      <c r="M27" s="32"/>
      <c r="N27" s="32"/>
      <c r="O27" s="32"/>
      <c r="P27" s="32"/>
      <c r="Q27" s="32"/>
      <c r="R27" s="32"/>
      <c r="S27" s="32"/>
      <c r="T27" s="32"/>
      <c r="U27" s="32"/>
      <c r="V27" s="32"/>
      <c r="W27" s="32"/>
      <c r="X27" s="32"/>
      <c r="Y27" s="32"/>
      <c r="Z27" s="32"/>
      <c r="AA27" s="32"/>
    </row>
    <row r="28" spans="1:27" ht="13.2" x14ac:dyDescent="0.25">
      <c r="A28" s="6">
        <v>23</v>
      </c>
      <c r="B28" s="8" t="s">
        <v>107</v>
      </c>
      <c r="C28" s="28" t="s">
        <v>108</v>
      </c>
    </row>
    <row r="29" spans="1:27" ht="13.2" x14ac:dyDescent="0.25">
      <c r="A29" s="6">
        <v>24</v>
      </c>
      <c r="B29" s="8" t="s">
        <v>109</v>
      </c>
      <c r="C29" s="28" t="s">
        <v>110</v>
      </c>
      <c r="D29" s="8" t="s">
        <v>111</v>
      </c>
    </row>
    <row r="30" spans="1:27" ht="13.2" x14ac:dyDescent="0.25">
      <c r="A30" s="6">
        <v>25</v>
      </c>
      <c r="B30" s="8" t="s">
        <v>112</v>
      </c>
      <c r="C30" s="28" t="s">
        <v>113</v>
      </c>
      <c r="D30" s="8" t="s">
        <v>114</v>
      </c>
    </row>
    <row r="31" spans="1:27" ht="13.2" x14ac:dyDescent="0.25">
      <c r="A31" s="6">
        <v>26</v>
      </c>
      <c r="B31" s="8" t="s">
        <v>115</v>
      </c>
      <c r="C31" s="28" t="s">
        <v>116</v>
      </c>
      <c r="D31" s="8" t="s">
        <v>117</v>
      </c>
    </row>
    <row r="32" spans="1:27" ht="13.2" x14ac:dyDescent="0.25">
      <c r="A32" s="6">
        <v>27</v>
      </c>
      <c r="B32" s="8" t="s">
        <v>118</v>
      </c>
      <c r="C32" s="28" t="s">
        <v>119</v>
      </c>
      <c r="D32" s="8" t="s">
        <v>120</v>
      </c>
    </row>
    <row r="33" spans="1:27" ht="13.2" x14ac:dyDescent="0.25">
      <c r="A33" s="6">
        <v>28</v>
      </c>
      <c r="B33" s="8" t="s">
        <v>121</v>
      </c>
      <c r="C33" s="28" t="s">
        <v>122</v>
      </c>
      <c r="D33" s="8" t="s">
        <v>123</v>
      </c>
    </row>
    <row r="34" spans="1:27" ht="13.2" x14ac:dyDescent="0.25">
      <c r="A34" s="24"/>
      <c r="B34" s="30"/>
      <c r="C34" s="31" t="s">
        <v>124</v>
      </c>
      <c r="D34" s="30" t="s">
        <v>125</v>
      </c>
      <c r="E34" s="32"/>
      <c r="F34" s="32"/>
      <c r="G34" s="32"/>
      <c r="H34" s="32"/>
      <c r="I34" s="32"/>
      <c r="J34" s="32"/>
      <c r="K34" s="32"/>
      <c r="L34" s="32"/>
      <c r="M34" s="32"/>
      <c r="N34" s="32"/>
      <c r="O34" s="32"/>
      <c r="P34" s="32"/>
      <c r="Q34" s="32"/>
      <c r="R34" s="32"/>
      <c r="S34" s="32"/>
      <c r="T34" s="32"/>
      <c r="U34" s="32"/>
      <c r="V34" s="32"/>
      <c r="W34" s="32"/>
      <c r="X34" s="32"/>
      <c r="Y34" s="32"/>
      <c r="Z34" s="32"/>
      <c r="AA34" s="32"/>
    </row>
    <row r="35" spans="1:27" ht="13.2" x14ac:dyDescent="0.25">
      <c r="A35" s="24"/>
      <c r="B35" s="8"/>
      <c r="C35" s="29" t="s">
        <v>126</v>
      </c>
      <c r="D35" s="8" t="s">
        <v>127</v>
      </c>
    </row>
    <row r="36" spans="1:27" ht="13.2" x14ac:dyDescent="0.25">
      <c r="A36" s="24"/>
      <c r="B36" s="8"/>
      <c r="C36" s="28" t="s">
        <v>128</v>
      </c>
      <c r="D36" s="8"/>
    </row>
    <row r="37" spans="1:27" ht="13.2" x14ac:dyDescent="0.25">
      <c r="A37" s="24"/>
      <c r="B37" s="8"/>
      <c r="C37" s="28" t="s">
        <v>129</v>
      </c>
      <c r="D37" s="8" t="s">
        <v>130</v>
      </c>
    </row>
    <row r="38" spans="1:27" ht="13.2" x14ac:dyDescent="0.25">
      <c r="A38" s="6">
        <v>29</v>
      </c>
      <c r="B38" s="8" t="s">
        <v>131</v>
      </c>
      <c r="C38" s="28" t="s">
        <v>132</v>
      </c>
      <c r="D38" s="8" t="s">
        <v>133</v>
      </c>
    </row>
    <row r="39" spans="1:27" ht="13.2" x14ac:dyDescent="0.25">
      <c r="A39" s="6">
        <v>30</v>
      </c>
      <c r="B39" s="8" t="s">
        <v>134</v>
      </c>
      <c r="C39" s="28" t="s">
        <v>135</v>
      </c>
    </row>
    <row r="40" spans="1:27" ht="13.2" x14ac:dyDescent="0.25">
      <c r="A40" s="6">
        <v>31</v>
      </c>
      <c r="B40" s="8" t="s">
        <v>136</v>
      </c>
      <c r="C40" s="28" t="s">
        <v>137</v>
      </c>
      <c r="D40" s="8" t="s">
        <v>138</v>
      </c>
    </row>
    <row r="41" spans="1:27" ht="13.2" x14ac:dyDescent="0.25">
      <c r="A41" s="6">
        <v>32</v>
      </c>
      <c r="B41" s="8" t="s">
        <v>139</v>
      </c>
      <c r="C41" s="28" t="s">
        <v>140</v>
      </c>
      <c r="D41" s="8" t="s">
        <v>141</v>
      </c>
    </row>
    <row r="42" spans="1:27" ht="13.2" x14ac:dyDescent="0.25">
      <c r="A42" s="6">
        <v>33</v>
      </c>
      <c r="B42" s="8" t="s">
        <v>142</v>
      </c>
      <c r="C42" s="28" t="s">
        <v>143</v>
      </c>
    </row>
    <row r="43" spans="1:27" ht="13.2" x14ac:dyDescent="0.25">
      <c r="A43" s="6">
        <v>34</v>
      </c>
      <c r="B43" s="8" t="s">
        <v>144</v>
      </c>
      <c r="C43" s="36" t="s">
        <v>145</v>
      </c>
      <c r="D43" s="8" t="s">
        <v>146</v>
      </c>
    </row>
    <row r="44" spans="1:27" ht="13.2" x14ac:dyDescent="0.25">
      <c r="A44" s="6">
        <v>35</v>
      </c>
      <c r="B44" s="8" t="s">
        <v>147</v>
      </c>
      <c r="C44" s="28" t="s">
        <v>148</v>
      </c>
      <c r="D44" s="8" t="s">
        <v>149</v>
      </c>
    </row>
    <row r="45" spans="1:27" ht="13.2" x14ac:dyDescent="0.25">
      <c r="A45" s="6">
        <v>36</v>
      </c>
      <c r="B45" s="8" t="s">
        <v>150</v>
      </c>
      <c r="C45" s="28" t="s">
        <v>151</v>
      </c>
      <c r="D45" s="8" t="s">
        <v>152</v>
      </c>
    </row>
    <row r="46" spans="1:27" ht="13.2" x14ac:dyDescent="0.25">
      <c r="A46" s="6">
        <v>37</v>
      </c>
      <c r="B46" s="8" t="s">
        <v>153</v>
      </c>
      <c r="C46" s="28" t="s">
        <v>154</v>
      </c>
    </row>
    <row r="47" spans="1:27" ht="13.2" x14ac:dyDescent="0.25">
      <c r="A47" s="24"/>
    </row>
    <row r="48" spans="1:27" ht="13.2" x14ac:dyDescent="0.25">
      <c r="A48" s="24"/>
    </row>
    <row r="49" spans="1:1" ht="13.2" x14ac:dyDescent="0.25">
      <c r="A49" s="24"/>
    </row>
    <row r="50" spans="1:1" ht="13.2" x14ac:dyDescent="0.25">
      <c r="A50" s="24"/>
    </row>
    <row r="51" spans="1:1" ht="13.2" x14ac:dyDescent="0.25">
      <c r="A51" s="24"/>
    </row>
    <row r="52" spans="1:1" ht="13.2" x14ac:dyDescent="0.25">
      <c r="A52" s="24"/>
    </row>
    <row r="53" spans="1:1" ht="13.2" x14ac:dyDescent="0.25">
      <c r="A53" s="24"/>
    </row>
    <row r="54" spans="1:1" ht="13.2" x14ac:dyDescent="0.25">
      <c r="A54" s="24"/>
    </row>
    <row r="55" spans="1:1" ht="13.2" x14ac:dyDescent="0.25">
      <c r="A55" s="24"/>
    </row>
    <row r="56" spans="1:1" ht="13.2" x14ac:dyDescent="0.25">
      <c r="A56" s="24"/>
    </row>
    <row r="57" spans="1:1" ht="13.2" x14ac:dyDescent="0.25">
      <c r="A57" s="24"/>
    </row>
    <row r="58" spans="1:1" ht="13.2" x14ac:dyDescent="0.25">
      <c r="A58" s="24"/>
    </row>
    <row r="59" spans="1:1" ht="13.2" x14ac:dyDescent="0.25">
      <c r="A59" s="24"/>
    </row>
    <row r="60" spans="1:1" ht="13.2" x14ac:dyDescent="0.25">
      <c r="A60" s="24"/>
    </row>
    <row r="61" spans="1:1" ht="13.2" x14ac:dyDescent="0.25">
      <c r="A61" s="24"/>
    </row>
    <row r="62" spans="1:1" ht="13.2" x14ac:dyDescent="0.25">
      <c r="A62" s="24"/>
    </row>
    <row r="63" spans="1:1" ht="13.2" x14ac:dyDescent="0.25">
      <c r="A63" s="24"/>
    </row>
    <row r="64" spans="1:1" ht="13.2" x14ac:dyDescent="0.25">
      <c r="A64" s="24"/>
    </row>
    <row r="65" spans="1:1" ht="13.2" x14ac:dyDescent="0.25">
      <c r="A65" s="24"/>
    </row>
    <row r="66" spans="1:1" ht="13.2" x14ac:dyDescent="0.25">
      <c r="A66" s="24"/>
    </row>
    <row r="67" spans="1:1" ht="13.2" x14ac:dyDescent="0.25">
      <c r="A67" s="24"/>
    </row>
    <row r="68" spans="1:1" ht="13.2" x14ac:dyDescent="0.25">
      <c r="A68" s="24"/>
    </row>
    <row r="69" spans="1:1" ht="13.2" x14ac:dyDescent="0.25">
      <c r="A69" s="24"/>
    </row>
    <row r="70" spans="1:1" ht="13.2" x14ac:dyDescent="0.25">
      <c r="A70" s="24"/>
    </row>
    <row r="71" spans="1:1" ht="13.2" x14ac:dyDescent="0.25">
      <c r="A71" s="24"/>
    </row>
    <row r="72" spans="1:1" ht="13.2" x14ac:dyDescent="0.25">
      <c r="A72" s="24"/>
    </row>
    <row r="73" spans="1:1" ht="13.2" x14ac:dyDescent="0.25">
      <c r="A73" s="24"/>
    </row>
    <row r="74" spans="1:1" ht="13.2" x14ac:dyDescent="0.25">
      <c r="A74" s="24"/>
    </row>
    <row r="75" spans="1:1" ht="13.2" x14ac:dyDescent="0.25">
      <c r="A75" s="24"/>
    </row>
    <row r="76" spans="1:1" ht="13.2" x14ac:dyDescent="0.25">
      <c r="A76" s="24"/>
    </row>
    <row r="77" spans="1:1" ht="13.2" x14ac:dyDescent="0.25">
      <c r="A77" s="24"/>
    </row>
    <row r="78" spans="1:1" ht="13.2" x14ac:dyDescent="0.25">
      <c r="A78" s="24"/>
    </row>
    <row r="79" spans="1:1" ht="13.2" x14ac:dyDescent="0.25">
      <c r="A79" s="24"/>
    </row>
    <row r="80" spans="1:1" ht="13.2" x14ac:dyDescent="0.25">
      <c r="A80" s="24"/>
    </row>
    <row r="81" spans="1:1" ht="13.2" x14ac:dyDescent="0.25">
      <c r="A81" s="24"/>
    </row>
    <row r="82" spans="1:1" ht="13.2" x14ac:dyDescent="0.25">
      <c r="A82" s="24"/>
    </row>
    <row r="83" spans="1:1" ht="13.2" x14ac:dyDescent="0.25">
      <c r="A83" s="24"/>
    </row>
    <row r="84" spans="1:1" ht="13.2" x14ac:dyDescent="0.25">
      <c r="A84" s="24"/>
    </row>
    <row r="85" spans="1:1" ht="13.2" x14ac:dyDescent="0.25">
      <c r="A85" s="24"/>
    </row>
    <row r="86" spans="1:1" ht="13.2" x14ac:dyDescent="0.25">
      <c r="A86" s="24"/>
    </row>
    <row r="87" spans="1:1" ht="13.2" x14ac:dyDescent="0.25">
      <c r="A87" s="24"/>
    </row>
    <row r="88" spans="1:1" ht="13.2" x14ac:dyDescent="0.25">
      <c r="A88" s="24"/>
    </row>
    <row r="89" spans="1:1" ht="13.2" x14ac:dyDescent="0.25">
      <c r="A89" s="24"/>
    </row>
    <row r="90" spans="1:1" ht="13.2" x14ac:dyDescent="0.25">
      <c r="A90" s="24"/>
    </row>
    <row r="91" spans="1:1" ht="13.2" x14ac:dyDescent="0.25">
      <c r="A91" s="24"/>
    </row>
    <row r="92" spans="1:1" ht="13.2" x14ac:dyDescent="0.25">
      <c r="A92" s="24"/>
    </row>
    <row r="93" spans="1:1" ht="13.2" x14ac:dyDescent="0.25">
      <c r="A93" s="24"/>
    </row>
    <row r="94" spans="1:1" ht="13.2" x14ac:dyDescent="0.25">
      <c r="A94" s="24"/>
    </row>
    <row r="95" spans="1:1" ht="13.2" x14ac:dyDescent="0.25">
      <c r="A95" s="24"/>
    </row>
    <row r="96" spans="1:1" ht="13.2" x14ac:dyDescent="0.25">
      <c r="A96" s="24"/>
    </row>
    <row r="97" spans="1:1" ht="13.2" x14ac:dyDescent="0.25">
      <c r="A97" s="24"/>
    </row>
    <row r="98" spans="1:1" ht="13.2" x14ac:dyDescent="0.25">
      <c r="A98" s="24"/>
    </row>
    <row r="99" spans="1:1" ht="13.2" x14ac:dyDescent="0.25">
      <c r="A99" s="24"/>
    </row>
    <row r="100" spans="1:1" ht="13.2" x14ac:dyDescent="0.25">
      <c r="A100" s="24"/>
    </row>
    <row r="101" spans="1:1" ht="13.2" x14ac:dyDescent="0.25">
      <c r="A101" s="24"/>
    </row>
    <row r="102" spans="1:1" ht="13.2" x14ac:dyDescent="0.25">
      <c r="A102" s="24"/>
    </row>
    <row r="103" spans="1:1" ht="13.2" x14ac:dyDescent="0.25">
      <c r="A103" s="24"/>
    </row>
    <row r="104" spans="1:1" ht="13.2" x14ac:dyDescent="0.25">
      <c r="A104" s="24"/>
    </row>
    <row r="105" spans="1:1" ht="13.2" x14ac:dyDescent="0.25">
      <c r="A105" s="24"/>
    </row>
    <row r="106" spans="1:1" ht="13.2" x14ac:dyDescent="0.25">
      <c r="A106" s="24"/>
    </row>
    <row r="107" spans="1:1" ht="13.2" x14ac:dyDescent="0.25">
      <c r="A107" s="24"/>
    </row>
    <row r="108" spans="1:1" ht="13.2" x14ac:dyDescent="0.25">
      <c r="A108" s="24"/>
    </row>
    <row r="109" spans="1:1" ht="13.2" x14ac:dyDescent="0.25">
      <c r="A109" s="24"/>
    </row>
    <row r="110" spans="1:1" ht="13.2" x14ac:dyDescent="0.25">
      <c r="A110" s="24"/>
    </row>
    <row r="111" spans="1:1" ht="13.2" x14ac:dyDescent="0.25">
      <c r="A111" s="24"/>
    </row>
    <row r="112" spans="1:1" ht="13.2" x14ac:dyDescent="0.25">
      <c r="A112" s="24"/>
    </row>
    <row r="113" spans="1:1" ht="13.2" x14ac:dyDescent="0.25">
      <c r="A113" s="24"/>
    </row>
    <row r="114" spans="1:1" ht="13.2" x14ac:dyDescent="0.25">
      <c r="A114" s="24"/>
    </row>
    <row r="115" spans="1:1" ht="13.2" x14ac:dyDescent="0.25">
      <c r="A115" s="24"/>
    </row>
    <row r="116" spans="1:1" ht="13.2" x14ac:dyDescent="0.25">
      <c r="A116" s="24"/>
    </row>
    <row r="117" spans="1:1" ht="13.2" x14ac:dyDescent="0.25">
      <c r="A117" s="24"/>
    </row>
    <row r="118" spans="1:1" ht="13.2" x14ac:dyDescent="0.25">
      <c r="A118" s="24"/>
    </row>
    <row r="119" spans="1:1" ht="13.2" x14ac:dyDescent="0.25">
      <c r="A119" s="24"/>
    </row>
    <row r="120" spans="1:1" ht="13.2" x14ac:dyDescent="0.25">
      <c r="A120" s="24"/>
    </row>
    <row r="121" spans="1:1" ht="13.2" x14ac:dyDescent="0.25">
      <c r="A121" s="24"/>
    </row>
    <row r="122" spans="1:1" ht="13.2" x14ac:dyDescent="0.25">
      <c r="A122" s="24"/>
    </row>
    <row r="123" spans="1:1" ht="13.2" x14ac:dyDescent="0.25">
      <c r="A123" s="24"/>
    </row>
    <row r="124" spans="1:1" ht="13.2" x14ac:dyDescent="0.25">
      <c r="A124" s="24"/>
    </row>
    <row r="125" spans="1:1" ht="13.2" x14ac:dyDescent="0.25">
      <c r="A125" s="24"/>
    </row>
    <row r="126" spans="1:1" ht="13.2" x14ac:dyDescent="0.25">
      <c r="A126" s="24"/>
    </row>
    <row r="127" spans="1:1" ht="13.2" x14ac:dyDescent="0.25">
      <c r="A127" s="24"/>
    </row>
    <row r="128" spans="1:1" ht="13.2" x14ac:dyDescent="0.25">
      <c r="A128" s="24"/>
    </row>
    <row r="129" spans="1:1" ht="13.2" x14ac:dyDescent="0.25">
      <c r="A129" s="24"/>
    </row>
    <row r="130" spans="1:1" ht="13.2" x14ac:dyDescent="0.25">
      <c r="A130" s="24"/>
    </row>
    <row r="131" spans="1:1" ht="13.2" x14ac:dyDescent="0.25">
      <c r="A131" s="24"/>
    </row>
    <row r="132" spans="1:1" ht="13.2" x14ac:dyDescent="0.25">
      <c r="A132" s="24"/>
    </row>
    <row r="133" spans="1:1" ht="13.2" x14ac:dyDescent="0.25">
      <c r="A133" s="24"/>
    </row>
    <row r="134" spans="1:1" ht="13.2" x14ac:dyDescent="0.25">
      <c r="A134" s="24"/>
    </row>
    <row r="135" spans="1:1" ht="13.2" x14ac:dyDescent="0.25">
      <c r="A135" s="24"/>
    </row>
    <row r="136" spans="1:1" ht="13.2" x14ac:dyDescent="0.25">
      <c r="A136" s="24"/>
    </row>
    <row r="137" spans="1:1" ht="13.2" x14ac:dyDescent="0.25">
      <c r="A137" s="24"/>
    </row>
    <row r="138" spans="1:1" ht="13.2" x14ac:dyDescent="0.25">
      <c r="A138" s="24"/>
    </row>
    <row r="139" spans="1:1" ht="13.2" x14ac:dyDescent="0.25">
      <c r="A139" s="24"/>
    </row>
    <row r="140" spans="1:1" ht="13.2" x14ac:dyDescent="0.25">
      <c r="A140" s="24"/>
    </row>
    <row r="141" spans="1:1" ht="13.2" x14ac:dyDescent="0.25">
      <c r="A141" s="24"/>
    </row>
    <row r="142" spans="1:1" ht="13.2" x14ac:dyDescent="0.25">
      <c r="A142" s="24"/>
    </row>
    <row r="143" spans="1:1" ht="13.2" x14ac:dyDescent="0.25">
      <c r="A143" s="24"/>
    </row>
    <row r="144" spans="1:1" ht="13.2" x14ac:dyDescent="0.25">
      <c r="A144" s="24"/>
    </row>
    <row r="145" spans="1:1" ht="13.2" x14ac:dyDescent="0.25">
      <c r="A145" s="24"/>
    </row>
    <row r="146" spans="1:1" ht="13.2" x14ac:dyDescent="0.25">
      <c r="A146" s="24"/>
    </row>
    <row r="147" spans="1:1" ht="13.2" x14ac:dyDescent="0.25">
      <c r="A147" s="24"/>
    </row>
    <row r="148" spans="1:1" ht="13.2" x14ac:dyDescent="0.25">
      <c r="A148" s="24"/>
    </row>
    <row r="149" spans="1:1" ht="13.2" x14ac:dyDescent="0.25">
      <c r="A149" s="24"/>
    </row>
    <row r="150" spans="1:1" ht="13.2" x14ac:dyDescent="0.25">
      <c r="A150" s="24"/>
    </row>
    <row r="151" spans="1:1" ht="13.2" x14ac:dyDescent="0.25">
      <c r="A151" s="24"/>
    </row>
    <row r="152" spans="1:1" ht="13.2" x14ac:dyDescent="0.25">
      <c r="A152" s="24"/>
    </row>
    <row r="153" spans="1:1" ht="13.2" x14ac:dyDescent="0.25">
      <c r="A153" s="24"/>
    </row>
    <row r="154" spans="1:1" ht="13.2" x14ac:dyDescent="0.25">
      <c r="A154" s="24"/>
    </row>
    <row r="155" spans="1:1" ht="13.2" x14ac:dyDescent="0.25">
      <c r="A155" s="24"/>
    </row>
    <row r="156" spans="1:1" ht="13.2" x14ac:dyDescent="0.25">
      <c r="A156" s="24"/>
    </row>
    <row r="157" spans="1:1" ht="13.2" x14ac:dyDescent="0.25">
      <c r="A157" s="24"/>
    </row>
    <row r="158" spans="1:1" ht="13.2" x14ac:dyDescent="0.25">
      <c r="A158" s="24"/>
    </row>
    <row r="159" spans="1:1" ht="13.2" x14ac:dyDescent="0.25">
      <c r="A159" s="24"/>
    </row>
    <row r="160" spans="1:1" ht="13.2" x14ac:dyDescent="0.25">
      <c r="A160" s="24"/>
    </row>
    <row r="161" spans="1:1" ht="13.2" x14ac:dyDescent="0.25">
      <c r="A161" s="24"/>
    </row>
    <row r="162" spans="1:1" ht="13.2" x14ac:dyDescent="0.25">
      <c r="A162" s="24"/>
    </row>
    <row r="163" spans="1:1" ht="13.2" x14ac:dyDescent="0.25">
      <c r="A163" s="24"/>
    </row>
    <row r="164" spans="1:1" ht="13.2" x14ac:dyDescent="0.25">
      <c r="A164" s="24"/>
    </row>
    <row r="165" spans="1:1" ht="13.2" x14ac:dyDescent="0.25">
      <c r="A165" s="24"/>
    </row>
    <row r="166" spans="1:1" ht="13.2" x14ac:dyDescent="0.25">
      <c r="A166" s="24"/>
    </row>
    <row r="167" spans="1:1" ht="13.2" x14ac:dyDescent="0.25">
      <c r="A167" s="24"/>
    </row>
    <row r="168" spans="1:1" ht="13.2" x14ac:dyDescent="0.25">
      <c r="A168" s="24"/>
    </row>
    <row r="169" spans="1:1" ht="13.2" x14ac:dyDescent="0.25">
      <c r="A169" s="24"/>
    </row>
    <row r="170" spans="1:1" ht="13.2" x14ac:dyDescent="0.25">
      <c r="A170" s="24"/>
    </row>
    <row r="171" spans="1:1" ht="13.2" x14ac:dyDescent="0.25">
      <c r="A171" s="24"/>
    </row>
    <row r="172" spans="1:1" ht="13.2" x14ac:dyDescent="0.25">
      <c r="A172" s="24"/>
    </row>
    <row r="173" spans="1:1" ht="13.2" x14ac:dyDescent="0.25">
      <c r="A173" s="24"/>
    </row>
    <row r="174" spans="1:1" ht="13.2" x14ac:dyDescent="0.25">
      <c r="A174" s="24"/>
    </row>
    <row r="175" spans="1:1" ht="13.2" x14ac:dyDescent="0.25">
      <c r="A175" s="24"/>
    </row>
    <row r="176" spans="1:1" ht="13.2" x14ac:dyDescent="0.25">
      <c r="A176" s="24"/>
    </row>
    <row r="177" spans="1:1" ht="13.2" x14ac:dyDescent="0.25">
      <c r="A177" s="24"/>
    </row>
    <row r="178" spans="1:1" ht="13.2" x14ac:dyDescent="0.25">
      <c r="A178" s="24"/>
    </row>
    <row r="179" spans="1:1" ht="13.2" x14ac:dyDescent="0.25">
      <c r="A179" s="24"/>
    </row>
    <row r="180" spans="1:1" ht="13.2" x14ac:dyDescent="0.25">
      <c r="A180" s="24"/>
    </row>
    <row r="181" spans="1:1" ht="13.2" x14ac:dyDescent="0.25">
      <c r="A181" s="24"/>
    </row>
    <row r="182" spans="1:1" ht="13.2" x14ac:dyDescent="0.25">
      <c r="A182" s="24"/>
    </row>
    <row r="183" spans="1:1" ht="13.2" x14ac:dyDescent="0.25">
      <c r="A183" s="24"/>
    </row>
    <row r="184" spans="1:1" ht="13.2" x14ac:dyDescent="0.25">
      <c r="A184" s="24"/>
    </row>
    <row r="185" spans="1:1" ht="13.2" x14ac:dyDescent="0.25">
      <c r="A185" s="24"/>
    </row>
    <row r="186" spans="1:1" ht="13.2" x14ac:dyDescent="0.25">
      <c r="A186" s="24"/>
    </row>
    <row r="187" spans="1:1" ht="13.2" x14ac:dyDescent="0.25">
      <c r="A187" s="24"/>
    </row>
    <row r="188" spans="1:1" ht="13.2" x14ac:dyDescent="0.25">
      <c r="A188" s="24"/>
    </row>
    <row r="189" spans="1:1" ht="13.2" x14ac:dyDescent="0.25">
      <c r="A189" s="24"/>
    </row>
    <row r="190" spans="1:1" ht="13.2" x14ac:dyDescent="0.25">
      <c r="A190" s="24"/>
    </row>
    <row r="191" spans="1:1" ht="13.2" x14ac:dyDescent="0.25">
      <c r="A191" s="24"/>
    </row>
    <row r="192" spans="1:1" ht="13.2" x14ac:dyDescent="0.25">
      <c r="A192" s="24"/>
    </row>
    <row r="193" spans="1:1" ht="13.2" x14ac:dyDescent="0.25">
      <c r="A193" s="24"/>
    </row>
    <row r="194" spans="1:1" ht="13.2" x14ac:dyDescent="0.25">
      <c r="A194" s="24"/>
    </row>
    <row r="195" spans="1:1" ht="13.2" x14ac:dyDescent="0.25">
      <c r="A195" s="24"/>
    </row>
    <row r="196" spans="1:1" ht="13.2" x14ac:dyDescent="0.25">
      <c r="A196" s="24"/>
    </row>
    <row r="197" spans="1:1" ht="13.2" x14ac:dyDescent="0.25">
      <c r="A197" s="24"/>
    </row>
    <row r="198" spans="1:1" ht="13.2" x14ac:dyDescent="0.25">
      <c r="A198" s="24"/>
    </row>
    <row r="199" spans="1:1" ht="13.2" x14ac:dyDescent="0.25">
      <c r="A199" s="24"/>
    </row>
    <row r="200" spans="1:1" ht="13.2" x14ac:dyDescent="0.25">
      <c r="A200" s="24"/>
    </row>
    <row r="201" spans="1:1" ht="13.2" x14ac:dyDescent="0.25">
      <c r="A201" s="24"/>
    </row>
    <row r="202" spans="1:1" ht="13.2" x14ac:dyDescent="0.25">
      <c r="A202" s="24"/>
    </row>
    <row r="203" spans="1:1" ht="13.2" x14ac:dyDescent="0.25">
      <c r="A203" s="24"/>
    </row>
    <row r="204" spans="1:1" ht="13.2" x14ac:dyDescent="0.25">
      <c r="A204" s="24"/>
    </row>
    <row r="205" spans="1:1" ht="13.2" x14ac:dyDescent="0.25">
      <c r="A205" s="24"/>
    </row>
    <row r="206" spans="1:1" ht="13.2" x14ac:dyDescent="0.25">
      <c r="A206" s="24"/>
    </row>
    <row r="207" spans="1:1" ht="13.2" x14ac:dyDescent="0.25">
      <c r="A207" s="24"/>
    </row>
    <row r="208" spans="1:1" ht="13.2" x14ac:dyDescent="0.25">
      <c r="A208" s="24"/>
    </row>
    <row r="209" spans="1:1" ht="13.2" x14ac:dyDescent="0.25">
      <c r="A209" s="24"/>
    </row>
    <row r="210" spans="1:1" ht="13.2" x14ac:dyDescent="0.25">
      <c r="A210" s="24"/>
    </row>
    <row r="211" spans="1:1" ht="13.2" x14ac:dyDescent="0.25">
      <c r="A211" s="24"/>
    </row>
    <row r="212" spans="1:1" ht="13.2" x14ac:dyDescent="0.25">
      <c r="A212" s="24"/>
    </row>
    <row r="213" spans="1:1" ht="13.2" x14ac:dyDescent="0.25">
      <c r="A213" s="24"/>
    </row>
    <row r="214" spans="1:1" ht="13.2" x14ac:dyDescent="0.25">
      <c r="A214" s="24"/>
    </row>
    <row r="215" spans="1:1" ht="13.2" x14ac:dyDescent="0.25">
      <c r="A215" s="24"/>
    </row>
    <row r="216" spans="1:1" ht="13.2" x14ac:dyDescent="0.25">
      <c r="A216" s="24"/>
    </row>
    <row r="217" spans="1:1" ht="13.2" x14ac:dyDescent="0.25">
      <c r="A217" s="24"/>
    </row>
    <row r="218" spans="1:1" ht="13.2" x14ac:dyDescent="0.25">
      <c r="A218" s="24"/>
    </row>
    <row r="219" spans="1:1" ht="13.2" x14ac:dyDescent="0.25">
      <c r="A219" s="24"/>
    </row>
    <row r="220" spans="1:1" ht="13.2" x14ac:dyDescent="0.25">
      <c r="A220" s="24"/>
    </row>
    <row r="221" spans="1:1" ht="13.2" x14ac:dyDescent="0.25">
      <c r="A221" s="24"/>
    </row>
    <row r="222" spans="1:1" ht="13.2" x14ac:dyDescent="0.25">
      <c r="A222" s="24"/>
    </row>
    <row r="223" spans="1:1" ht="13.2" x14ac:dyDescent="0.25">
      <c r="A223" s="24"/>
    </row>
    <row r="224" spans="1:1" ht="13.2" x14ac:dyDescent="0.25">
      <c r="A224" s="24"/>
    </row>
    <row r="225" spans="1:1" ht="13.2" x14ac:dyDescent="0.25">
      <c r="A225" s="24"/>
    </row>
    <row r="226" spans="1:1" ht="13.2" x14ac:dyDescent="0.25">
      <c r="A226" s="24"/>
    </row>
    <row r="227" spans="1:1" ht="13.2" x14ac:dyDescent="0.25">
      <c r="A227" s="24"/>
    </row>
    <row r="228" spans="1:1" ht="13.2" x14ac:dyDescent="0.25">
      <c r="A228" s="24"/>
    </row>
    <row r="229" spans="1:1" ht="13.2" x14ac:dyDescent="0.25">
      <c r="A229" s="24"/>
    </row>
    <row r="230" spans="1:1" ht="13.2" x14ac:dyDescent="0.25">
      <c r="A230" s="24"/>
    </row>
    <row r="231" spans="1:1" ht="13.2" x14ac:dyDescent="0.25">
      <c r="A231" s="24"/>
    </row>
    <row r="232" spans="1:1" ht="13.2" x14ac:dyDescent="0.25">
      <c r="A232" s="24"/>
    </row>
    <row r="233" spans="1:1" ht="13.2" x14ac:dyDescent="0.25">
      <c r="A233" s="24"/>
    </row>
    <row r="234" spans="1:1" ht="13.2" x14ac:dyDescent="0.25">
      <c r="A234" s="24"/>
    </row>
    <row r="235" spans="1:1" ht="13.2" x14ac:dyDescent="0.25">
      <c r="A235" s="24"/>
    </row>
    <row r="236" spans="1:1" ht="13.2" x14ac:dyDescent="0.25">
      <c r="A236" s="24"/>
    </row>
    <row r="237" spans="1:1" ht="13.2" x14ac:dyDescent="0.25">
      <c r="A237" s="24"/>
    </row>
    <row r="238" spans="1:1" ht="13.2" x14ac:dyDescent="0.25">
      <c r="A238" s="24"/>
    </row>
    <row r="239" spans="1:1" ht="13.2" x14ac:dyDescent="0.25">
      <c r="A239" s="24"/>
    </row>
    <row r="240" spans="1:1" ht="13.2" x14ac:dyDescent="0.25">
      <c r="A240" s="24"/>
    </row>
    <row r="241" spans="1:1" ht="13.2" x14ac:dyDescent="0.25">
      <c r="A241" s="24"/>
    </row>
    <row r="242" spans="1:1" ht="13.2" x14ac:dyDescent="0.25">
      <c r="A242" s="24"/>
    </row>
    <row r="243" spans="1:1" ht="13.2" x14ac:dyDescent="0.25">
      <c r="A243" s="24"/>
    </row>
    <row r="244" spans="1:1" ht="13.2" x14ac:dyDescent="0.25">
      <c r="A244" s="24"/>
    </row>
    <row r="245" spans="1:1" ht="13.2" x14ac:dyDescent="0.25">
      <c r="A245" s="24"/>
    </row>
    <row r="246" spans="1:1" ht="13.2" x14ac:dyDescent="0.25">
      <c r="A246" s="24"/>
    </row>
    <row r="247" spans="1:1" ht="13.2" x14ac:dyDescent="0.25">
      <c r="A247" s="24"/>
    </row>
    <row r="248" spans="1:1" ht="13.2" x14ac:dyDescent="0.25">
      <c r="A248" s="24"/>
    </row>
    <row r="249" spans="1:1" ht="13.2" x14ac:dyDescent="0.25">
      <c r="A249" s="24"/>
    </row>
    <row r="250" spans="1:1" ht="13.2" x14ac:dyDescent="0.25">
      <c r="A250" s="24"/>
    </row>
    <row r="251" spans="1:1" ht="13.2" x14ac:dyDescent="0.25">
      <c r="A251" s="24"/>
    </row>
    <row r="252" spans="1:1" ht="13.2" x14ac:dyDescent="0.25">
      <c r="A252" s="24"/>
    </row>
    <row r="253" spans="1:1" ht="13.2" x14ac:dyDescent="0.25">
      <c r="A253" s="24"/>
    </row>
    <row r="254" spans="1:1" ht="13.2" x14ac:dyDescent="0.25">
      <c r="A254" s="24"/>
    </row>
    <row r="255" spans="1:1" ht="13.2" x14ac:dyDescent="0.25">
      <c r="A255" s="24"/>
    </row>
    <row r="256" spans="1:1" ht="13.2" x14ac:dyDescent="0.25">
      <c r="A256" s="24"/>
    </row>
    <row r="257" spans="1:1" ht="13.2" x14ac:dyDescent="0.25">
      <c r="A257" s="24"/>
    </row>
    <row r="258" spans="1:1" ht="13.2" x14ac:dyDescent="0.25">
      <c r="A258" s="24"/>
    </row>
    <row r="259" spans="1:1" ht="13.2" x14ac:dyDescent="0.25">
      <c r="A259" s="24"/>
    </row>
    <row r="260" spans="1:1" ht="13.2" x14ac:dyDescent="0.25">
      <c r="A260" s="24"/>
    </row>
    <row r="261" spans="1:1" ht="13.2" x14ac:dyDescent="0.25">
      <c r="A261" s="24"/>
    </row>
    <row r="262" spans="1:1" ht="13.2" x14ac:dyDescent="0.25">
      <c r="A262" s="24"/>
    </row>
    <row r="263" spans="1:1" ht="13.2" x14ac:dyDescent="0.25">
      <c r="A263" s="24"/>
    </row>
    <row r="264" spans="1:1" ht="13.2" x14ac:dyDescent="0.25">
      <c r="A264" s="24"/>
    </row>
    <row r="265" spans="1:1" ht="13.2" x14ac:dyDescent="0.25">
      <c r="A265" s="24"/>
    </row>
    <row r="266" spans="1:1" ht="13.2" x14ac:dyDescent="0.25">
      <c r="A266" s="24"/>
    </row>
    <row r="267" spans="1:1" ht="13.2" x14ac:dyDescent="0.25">
      <c r="A267" s="24"/>
    </row>
    <row r="268" spans="1:1" ht="13.2" x14ac:dyDescent="0.25">
      <c r="A268" s="24"/>
    </row>
    <row r="269" spans="1:1" ht="13.2" x14ac:dyDescent="0.25">
      <c r="A269" s="24"/>
    </row>
    <row r="270" spans="1:1" ht="13.2" x14ac:dyDescent="0.25">
      <c r="A270" s="24"/>
    </row>
    <row r="271" spans="1:1" ht="13.2" x14ac:dyDescent="0.25">
      <c r="A271" s="24"/>
    </row>
    <row r="272" spans="1:1" ht="13.2" x14ac:dyDescent="0.25">
      <c r="A272" s="24"/>
    </row>
    <row r="273" spans="1:1" ht="13.2" x14ac:dyDescent="0.25">
      <c r="A273" s="24"/>
    </row>
    <row r="274" spans="1:1" ht="13.2" x14ac:dyDescent="0.25">
      <c r="A274" s="24"/>
    </row>
    <row r="275" spans="1:1" ht="13.2" x14ac:dyDescent="0.25">
      <c r="A275" s="24"/>
    </row>
    <row r="276" spans="1:1" ht="13.2" x14ac:dyDescent="0.25">
      <c r="A276" s="24"/>
    </row>
    <row r="277" spans="1:1" ht="13.2" x14ac:dyDescent="0.25">
      <c r="A277" s="24"/>
    </row>
    <row r="278" spans="1:1" ht="13.2" x14ac:dyDescent="0.25">
      <c r="A278" s="24"/>
    </row>
    <row r="279" spans="1:1" ht="13.2" x14ac:dyDescent="0.25">
      <c r="A279" s="24"/>
    </row>
    <row r="280" spans="1:1" ht="13.2" x14ac:dyDescent="0.25">
      <c r="A280" s="24"/>
    </row>
    <row r="281" spans="1:1" ht="13.2" x14ac:dyDescent="0.25">
      <c r="A281" s="24"/>
    </row>
    <row r="282" spans="1:1" ht="13.2" x14ac:dyDescent="0.25">
      <c r="A282" s="24"/>
    </row>
    <row r="283" spans="1:1" ht="13.2" x14ac:dyDescent="0.25">
      <c r="A283" s="24"/>
    </row>
    <row r="284" spans="1:1" ht="13.2" x14ac:dyDescent="0.25">
      <c r="A284" s="24"/>
    </row>
    <row r="285" spans="1:1" ht="13.2" x14ac:dyDescent="0.25">
      <c r="A285" s="24"/>
    </row>
    <row r="286" spans="1:1" ht="13.2" x14ac:dyDescent="0.25">
      <c r="A286" s="24"/>
    </row>
    <row r="287" spans="1:1" ht="13.2" x14ac:dyDescent="0.25">
      <c r="A287" s="24"/>
    </row>
    <row r="288" spans="1:1" ht="13.2" x14ac:dyDescent="0.25">
      <c r="A288" s="24"/>
    </row>
    <row r="289" spans="1:1" ht="13.2" x14ac:dyDescent="0.25">
      <c r="A289" s="24"/>
    </row>
    <row r="290" spans="1:1" ht="13.2" x14ac:dyDescent="0.25">
      <c r="A290" s="24"/>
    </row>
    <row r="291" spans="1:1" ht="13.2" x14ac:dyDescent="0.25">
      <c r="A291" s="24"/>
    </row>
    <row r="292" spans="1:1" ht="13.2" x14ac:dyDescent="0.25">
      <c r="A292" s="24"/>
    </row>
    <row r="293" spans="1:1" ht="13.2" x14ac:dyDescent="0.25">
      <c r="A293" s="24"/>
    </row>
    <row r="294" spans="1:1" ht="13.2" x14ac:dyDescent="0.25">
      <c r="A294" s="24"/>
    </row>
    <row r="295" spans="1:1" ht="13.2" x14ac:dyDescent="0.25">
      <c r="A295" s="24"/>
    </row>
    <row r="296" spans="1:1" ht="13.2" x14ac:dyDescent="0.25">
      <c r="A296" s="24"/>
    </row>
    <row r="297" spans="1:1" ht="13.2" x14ac:dyDescent="0.25">
      <c r="A297" s="24"/>
    </row>
    <row r="298" spans="1:1" ht="13.2" x14ac:dyDescent="0.25">
      <c r="A298" s="24"/>
    </row>
    <row r="299" spans="1:1" ht="13.2" x14ac:dyDescent="0.25">
      <c r="A299" s="24"/>
    </row>
    <row r="300" spans="1:1" ht="13.2" x14ac:dyDescent="0.25">
      <c r="A300" s="24"/>
    </row>
    <row r="301" spans="1:1" ht="13.2" x14ac:dyDescent="0.25">
      <c r="A301" s="24"/>
    </row>
    <row r="302" spans="1:1" ht="13.2" x14ac:dyDescent="0.25">
      <c r="A302" s="24"/>
    </row>
    <row r="303" spans="1:1" ht="13.2" x14ac:dyDescent="0.25">
      <c r="A303" s="24"/>
    </row>
    <row r="304" spans="1:1" ht="13.2" x14ac:dyDescent="0.25">
      <c r="A304" s="24"/>
    </row>
    <row r="305" spans="1:1" ht="13.2" x14ac:dyDescent="0.25">
      <c r="A305" s="24"/>
    </row>
    <row r="306" spans="1:1" ht="13.2" x14ac:dyDescent="0.25">
      <c r="A306" s="24"/>
    </row>
    <row r="307" spans="1:1" ht="13.2" x14ac:dyDescent="0.25">
      <c r="A307" s="24"/>
    </row>
    <row r="308" spans="1:1" ht="13.2" x14ac:dyDescent="0.25">
      <c r="A308" s="24"/>
    </row>
    <row r="309" spans="1:1" ht="13.2" x14ac:dyDescent="0.25">
      <c r="A309" s="24"/>
    </row>
    <row r="310" spans="1:1" ht="13.2" x14ac:dyDescent="0.25">
      <c r="A310" s="24"/>
    </row>
    <row r="311" spans="1:1" ht="13.2" x14ac:dyDescent="0.25">
      <c r="A311" s="24"/>
    </row>
    <row r="312" spans="1:1" ht="13.2" x14ac:dyDescent="0.25">
      <c r="A312" s="24"/>
    </row>
    <row r="313" spans="1:1" ht="13.2" x14ac:dyDescent="0.25">
      <c r="A313" s="24"/>
    </row>
    <row r="314" spans="1:1" ht="13.2" x14ac:dyDescent="0.25">
      <c r="A314" s="24"/>
    </row>
    <row r="315" spans="1:1" ht="13.2" x14ac:dyDescent="0.25">
      <c r="A315" s="24"/>
    </row>
    <row r="316" spans="1:1" ht="13.2" x14ac:dyDescent="0.25">
      <c r="A316" s="24"/>
    </row>
    <row r="317" spans="1:1" ht="13.2" x14ac:dyDescent="0.25">
      <c r="A317" s="24"/>
    </row>
    <row r="318" spans="1:1" ht="13.2" x14ac:dyDescent="0.25">
      <c r="A318" s="24"/>
    </row>
    <row r="319" spans="1:1" ht="13.2" x14ac:dyDescent="0.25">
      <c r="A319" s="24"/>
    </row>
    <row r="320" spans="1:1" ht="13.2" x14ac:dyDescent="0.25">
      <c r="A320" s="24"/>
    </row>
    <row r="321" spans="1:1" ht="13.2" x14ac:dyDescent="0.25">
      <c r="A321" s="24"/>
    </row>
    <row r="322" spans="1:1" ht="13.2" x14ac:dyDescent="0.25">
      <c r="A322" s="24"/>
    </row>
    <row r="323" spans="1:1" ht="13.2" x14ac:dyDescent="0.25">
      <c r="A323" s="24"/>
    </row>
    <row r="324" spans="1:1" ht="13.2" x14ac:dyDescent="0.25">
      <c r="A324" s="24"/>
    </row>
    <row r="325" spans="1:1" ht="13.2" x14ac:dyDescent="0.25">
      <c r="A325" s="24"/>
    </row>
    <row r="326" spans="1:1" ht="13.2" x14ac:dyDescent="0.25">
      <c r="A326" s="24"/>
    </row>
    <row r="327" spans="1:1" ht="13.2" x14ac:dyDescent="0.25">
      <c r="A327" s="24"/>
    </row>
    <row r="328" spans="1:1" ht="13.2" x14ac:dyDescent="0.25">
      <c r="A328" s="24"/>
    </row>
    <row r="329" spans="1:1" ht="13.2" x14ac:dyDescent="0.25">
      <c r="A329" s="24"/>
    </row>
    <row r="330" spans="1:1" ht="13.2" x14ac:dyDescent="0.25">
      <c r="A330" s="24"/>
    </row>
    <row r="331" spans="1:1" ht="13.2" x14ac:dyDescent="0.25">
      <c r="A331" s="24"/>
    </row>
    <row r="332" spans="1:1" ht="13.2" x14ac:dyDescent="0.25">
      <c r="A332" s="24"/>
    </row>
    <row r="333" spans="1:1" ht="13.2" x14ac:dyDescent="0.25">
      <c r="A333" s="24"/>
    </row>
    <row r="334" spans="1:1" ht="13.2" x14ac:dyDescent="0.25">
      <c r="A334" s="24"/>
    </row>
    <row r="335" spans="1:1" ht="13.2" x14ac:dyDescent="0.25">
      <c r="A335" s="24"/>
    </row>
    <row r="336" spans="1:1" ht="13.2" x14ac:dyDescent="0.25">
      <c r="A336" s="24"/>
    </row>
    <row r="337" spans="1:1" ht="13.2" x14ac:dyDescent="0.25">
      <c r="A337" s="24"/>
    </row>
    <row r="338" spans="1:1" ht="13.2" x14ac:dyDescent="0.25">
      <c r="A338" s="24"/>
    </row>
    <row r="339" spans="1:1" ht="13.2" x14ac:dyDescent="0.25">
      <c r="A339" s="24"/>
    </row>
    <row r="340" spans="1:1" ht="13.2" x14ac:dyDescent="0.25">
      <c r="A340" s="24"/>
    </row>
    <row r="341" spans="1:1" ht="13.2" x14ac:dyDescent="0.25">
      <c r="A341" s="24"/>
    </row>
    <row r="342" spans="1:1" ht="13.2" x14ac:dyDescent="0.25">
      <c r="A342" s="24"/>
    </row>
    <row r="343" spans="1:1" ht="13.2" x14ac:dyDescent="0.25">
      <c r="A343" s="24"/>
    </row>
    <row r="344" spans="1:1" ht="13.2" x14ac:dyDescent="0.25">
      <c r="A344" s="24"/>
    </row>
    <row r="345" spans="1:1" ht="13.2" x14ac:dyDescent="0.25">
      <c r="A345" s="24"/>
    </row>
    <row r="346" spans="1:1" ht="13.2" x14ac:dyDescent="0.25">
      <c r="A346" s="24"/>
    </row>
    <row r="347" spans="1:1" ht="13.2" x14ac:dyDescent="0.25">
      <c r="A347" s="24"/>
    </row>
    <row r="348" spans="1:1" ht="13.2" x14ac:dyDescent="0.25">
      <c r="A348" s="24"/>
    </row>
    <row r="349" spans="1:1" ht="13.2" x14ac:dyDescent="0.25">
      <c r="A349" s="24"/>
    </row>
    <row r="350" spans="1:1" ht="13.2" x14ac:dyDescent="0.25">
      <c r="A350" s="24"/>
    </row>
    <row r="351" spans="1:1" ht="13.2" x14ac:dyDescent="0.25">
      <c r="A351" s="24"/>
    </row>
    <row r="352" spans="1:1" ht="13.2" x14ac:dyDescent="0.25">
      <c r="A352" s="24"/>
    </row>
    <row r="353" spans="1:1" ht="13.2" x14ac:dyDescent="0.25">
      <c r="A353" s="24"/>
    </row>
    <row r="354" spans="1:1" ht="13.2" x14ac:dyDescent="0.25">
      <c r="A354" s="24"/>
    </row>
    <row r="355" spans="1:1" ht="13.2" x14ac:dyDescent="0.25">
      <c r="A355" s="24"/>
    </row>
    <row r="356" spans="1:1" ht="13.2" x14ac:dyDescent="0.25">
      <c r="A356" s="24"/>
    </row>
    <row r="357" spans="1:1" ht="13.2" x14ac:dyDescent="0.25">
      <c r="A357" s="24"/>
    </row>
    <row r="358" spans="1:1" ht="13.2" x14ac:dyDescent="0.25">
      <c r="A358" s="24"/>
    </row>
    <row r="359" spans="1:1" ht="13.2" x14ac:dyDescent="0.25">
      <c r="A359" s="24"/>
    </row>
    <row r="360" spans="1:1" ht="13.2" x14ac:dyDescent="0.25">
      <c r="A360" s="24"/>
    </row>
    <row r="361" spans="1:1" ht="13.2" x14ac:dyDescent="0.25">
      <c r="A361" s="24"/>
    </row>
    <row r="362" spans="1:1" ht="13.2" x14ac:dyDescent="0.25">
      <c r="A362" s="24"/>
    </row>
    <row r="363" spans="1:1" ht="13.2" x14ac:dyDescent="0.25">
      <c r="A363" s="24"/>
    </row>
    <row r="364" spans="1:1" ht="13.2" x14ac:dyDescent="0.25">
      <c r="A364" s="24"/>
    </row>
    <row r="365" spans="1:1" ht="13.2" x14ac:dyDescent="0.25">
      <c r="A365" s="24"/>
    </row>
    <row r="366" spans="1:1" ht="13.2" x14ac:dyDescent="0.25">
      <c r="A366" s="24"/>
    </row>
    <row r="367" spans="1:1" ht="13.2" x14ac:dyDescent="0.25">
      <c r="A367" s="24"/>
    </row>
    <row r="368" spans="1:1" ht="13.2" x14ac:dyDescent="0.25">
      <c r="A368" s="24"/>
    </row>
    <row r="369" spans="1:1" ht="13.2" x14ac:dyDescent="0.25">
      <c r="A369" s="24"/>
    </row>
    <row r="370" spans="1:1" ht="13.2" x14ac:dyDescent="0.25">
      <c r="A370" s="24"/>
    </row>
    <row r="371" spans="1:1" ht="13.2" x14ac:dyDescent="0.25">
      <c r="A371" s="24"/>
    </row>
    <row r="372" spans="1:1" ht="13.2" x14ac:dyDescent="0.25">
      <c r="A372" s="24"/>
    </row>
    <row r="373" spans="1:1" ht="13.2" x14ac:dyDescent="0.25">
      <c r="A373" s="24"/>
    </row>
    <row r="374" spans="1:1" ht="13.2" x14ac:dyDescent="0.25">
      <c r="A374" s="24"/>
    </row>
    <row r="375" spans="1:1" ht="13.2" x14ac:dyDescent="0.25">
      <c r="A375" s="24"/>
    </row>
    <row r="376" spans="1:1" ht="13.2" x14ac:dyDescent="0.25">
      <c r="A376" s="24"/>
    </row>
    <row r="377" spans="1:1" ht="13.2" x14ac:dyDescent="0.25">
      <c r="A377" s="24"/>
    </row>
    <row r="378" spans="1:1" ht="13.2" x14ac:dyDescent="0.25">
      <c r="A378" s="24"/>
    </row>
    <row r="379" spans="1:1" ht="13.2" x14ac:dyDescent="0.25">
      <c r="A379" s="24"/>
    </row>
    <row r="380" spans="1:1" ht="13.2" x14ac:dyDescent="0.25">
      <c r="A380" s="24"/>
    </row>
    <row r="381" spans="1:1" ht="13.2" x14ac:dyDescent="0.25">
      <c r="A381" s="24"/>
    </row>
    <row r="382" spans="1:1" ht="13.2" x14ac:dyDescent="0.25">
      <c r="A382" s="24"/>
    </row>
    <row r="383" spans="1:1" ht="13.2" x14ac:dyDescent="0.25">
      <c r="A383" s="24"/>
    </row>
    <row r="384" spans="1:1" ht="13.2" x14ac:dyDescent="0.25">
      <c r="A384" s="24"/>
    </row>
    <row r="385" spans="1:1" ht="13.2" x14ac:dyDescent="0.25">
      <c r="A385" s="24"/>
    </row>
    <row r="386" spans="1:1" ht="13.2" x14ac:dyDescent="0.25">
      <c r="A386" s="24"/>
    </row>
    <row r="387" spans="1:1" ht="13.2" x14ac:dyDescent="0.25">
      <c r="A387" s="24"/>
    </row>
    <row r="388" spans="1:1" ht="13.2" x14ac:dyDescent="0.25">
      <c r="A388" s="24"/>
    </row>
    <row r="389" spans="1:1" ht="13.2" x14ac:dyDescent="0.25">
      <c r="A389" s="24"/>
    </row>
    <row r="390" spans="1:1" ht="13.2" x14ac:dyDescent="0.25">
      <c r="A390" s="24"/>
    </row>
    <row r="391" spans="1:1" ht="13.2" x14ac:dyDescent="0.25">
      <c r="A391" s="24"/>
    </row>
    <row r="392" spans="1:1" ht="13.2" x14ac:dyDescent="0.25">
      <c r="A392" s="24"/>
    </row>
    <row r="393" spans="1:1" ht="13.2" x14ac:dyDescent="0.25">
      <c r="A393" s="24"/>
    </row>
    <row r="394" spans="1:1" ht="13.2" x14ac:dyDescent="0.25">
      <c r="A394" s="24"/>
    </row>
    <row r="395" spans="1:1" ht="13.2" x14ac:dyDescent="0.25">
      <c r="A395" s="24"/>
    </row>
    <row r="396" spans="1:1" ht="13.2" x14ac:dyDescent="0.25">
      <c r="A396" s="24"/>
    </row>
    <row r="397" spans="1:1" ht="13.2" x14ac:dyDescent="0.25">
      <c r="A397" s="24"/>
    </row>
    <row r="398" spans="1:1" ht="13.2" x14ac:dyDescent="0.25">
      <c r="A398" s="24"/>
    </row>
    <row r="399" spans="1:1" ht="13.2" x14ac:dyDescent="0.25">
      <c r="A399" s="24"/>
    </row>
    <row r="400" spans="1:1" ht="13.2" x14ac:dyDescent="0.25">
      <c r="A400" s="24"/>
    </row>
    <row r="401" spans="1:1" ht="13.2" x14ac:dyDescent="0.25">
      <c r="A401" s="24"/>
    </row>
    <row r="402" spans="1:1" ht="13.2" x14ac:dyDescent="0.25">
      <c r="A402" s="24"/>
    </row>
    <row r="403" spans="1:1" ht="13.2" x14ac:dyDescent="0.25">
      <c r="A403" s="24"/>
    </row>
    <row r="404" spans="1:1" ht="13.2" x14ac:dyDescent="0.25">
      <c r="A404" s="24"/>
    </row>
    <row r="405" spans="1:1" ht="13.2" x14ac:dyDescent="0.25">
      <c r="A405" s="24"/>
    </row>
    <row r="406" spans="1:1" ht="13.2" x14ac:dyDescent="0.25">
      <c r="A406" s="24"/>
    </row>
    <row r="407" spans="1:1" ht="13.2" x14ac:dyDescent="0.25">
      <c r="A407" s="24"/>
    </row>
    <row r="408" spans="1:1" ht="13.2" x14ac:dyDescent="0.25">
      <c r="A408" s="24"/>
    </row>
    <row r="409" spans="1:1" ht="13.2" x14ac:dyDescent="0.25">
      <c r="A409" s="24"/>
    </row>
    <row r="410" spans="1:1" ht="13.2" x14ac:dyDescent="0.25">
      <c r="A410" s="24"/>
    </row>
    <row r="411" spans="1:1" ht="13.2" x14ac:dyDescent="0.25">
      <c r="A411" s="24"/>
    </row>
    <row r="412" spans="1:1" ht="13.2" x14ac:dyDescent="0.25">
      <c r="A412" s="24"/>
    </row>
    <row r="413" spans="1:1" ht="13.2" x14ac:dyDescent="0.25">
      <c r="A413" s="24"/>
    </row>
    <row r="414" spans="1:1" ht="13.2" x14ac:dyDescent="0.25">
      <c r="A414" s="24"/>
    </row>
    <row r="415" spans="1:1" ht="13.2" x14ac:dyDescent="0.25">
      <c r="A415" s="24"/>
    </row>
    <row r="416" spans="1:1" ht="13.2" x14ac:dyDescent="0.25">
      <c r="A416" s="24"/>
    </row>
    <row r="417" spans="1:1" ht="13.2" x14ac:dyDescent="0.25">
      <c r="A417" s="24"/>
    </row>
    <row r="418" spans="1:1" ht="13.2" x14ac:dyDescent="0.25">
      <c r="A418" s="24"/>
    </row>
    <row r="419" spans="1:1" ht="13.2" x14ac:dyDescent="0.25">
      <c r="A419" s="24"/>
    </row>
    <row r="420" spans="1:1" ht="13.2" x14ac:dyDescent="0.25">
      <c r="A420" s="24"/>
    </row>
    <row r="421" spans="1:1" ht="13.2" x14ac:dyDescent="0.25">
      <c r="A421" s="24"/>
    </row>
    <row r="422" spans="1:1" ht="13.2" x14ac:dyDescent="0.25">
      <c r="A422" s="24"/>
    </row>
    <row r="423" spans="1:1" ht="13.2" x14ac:dyDescent="0.25">
      <c r="A423" s="24"/>
    </row>
    <row r="424" spans="1:1" ht="13.2" x14ac:dyDescent="0.25">
      <c r="A424" s="24"/>
    </row>
    <row r="425" spans="1:1" ht="13.2" x14ac:dyDescent="0.25">
      <c r="A425" s="24"/>
    </row>
    <row r="426" spans="1:1" ht="13.2" x14ac:dyDescent="0.25">
      <c r="A426" s="24"/>
    </row>
    <row r="427" spans="1:1" ht="13.2" x14ac:dyDescent="0.25">
      <c r="A427" s="24"/>
    </row>
    <row r="428" spans="1:1" ht="13.2" x14ac:dyDescent="0.25">
      <c r="A428" s="24"/>
    </row>
    <row r="429" spans="1:1" ht="13.2" x14ac:dyDescent="0.25">
      <c r="A429" s="24"/>
    </row>
    <row r="430" spans="1:1" ht="13.2" x14ac:dyDescent="0.25">
      <c r="A430" s="24"/>
    </row>
    <row r="431" spans="1:1" ht="13.2" x14ac:dyDescent="0.25">
      <c r="A431" s="24"/>
    </row>
    <row r="432" spans="1:1" ht="13.2" x14ac:dyDescent="0.25">
      <c r="A432" s="24"/>
    </row>
    <row r="433" spans="1:1" ht="13.2" x14ac:dyDescent="0.25">
      <c r="A433" s="24"/>
    </row>
    <row r="434" spans="1:1" ht="13.2" x14ac:dyDescent="0.25">
      <c r="A434" s="24"/>
    </row>
    <row r="435" spans="1:1" ht="13.2" x14ac:dyDescent="0.25">
      <c r="A435" s="24"/>
    </row>
    <row r="436" spans="1:1" ht="13.2" x14ac:dyDescent="0.25">
      <c r="A436" s="24"/>
    </row>
    <row r="437" spans="1:1" ht="13.2" x14ac:dyDescent="0.25">
      <c r="A437" s="24"/>
    </row>
    <row r="438" spans="1:1" ht="13.2" x14ac:dyDescent="0.25">
      <c r="A438" s="24"/>
    </row>
    <row r="439" spans="1:1" ht="13.2" x14ac:dyDescent="0.25">
      <c r="A439" s="24"/>
    </row>
    <row r="440" spans="1:1" ht="13.2" x14ac:dyDescent="0.25">
      <c r="A440" s="24"/>
    </row>
    <row r="441" spans="1:1" ht="13.2" x14ac:dyDescent="0.25">
      <c r="A441" s="24"/>
    </row>
    <row r="442" spans="1:1" ht="13.2" x14ac:dyDescent="0.25">
      <c r="A442" s="24"/>
    </row>
    <row r="443" spans="1:1" ht="13.2" x14ac:dyDescent="0.25">
      <c r="A443" s="24"/>
    </row>
    <row r="444" spans="1:1" ht="13.2" x14ac:dyDescent="0.25">
      <c r="A444" s="24"/>
    </row>
    <row r="445" spans="1:1" ht="13.2" x14ac:dyDescent="0.25">
      <c r="A445" s="24"/>
    </row>
    <row r="446" spans="1:1" ht="13.2" x14ac:dyDescent="0.25">
      <c r="A446" s="24"/>
    </row>
    <row r="447" spans="1:1" ht="13.2" x14ac:dyDescent="0.25">
      <c r="A447" s="24"/>
    </row>
    <row r="448" spans="1:1" ht="13.2" x14ac:dyDescent="0.25">
      <c r="A448" s="24"/>
    </row>
    <row r="449" spans="1:1" ht="13.2" x14ac:dyDescent="0.25">
      <c r="A449" s="24"/>
    </row>
    <row r="450" spans="1:1" ht="13.2" x14ac:dyDescent="0.25">
      <c r="A450" s="24"/>
    </row>
    <row r="451" spans="1:1" ht="13.2" x14ac:dyDescent="0.25">
      <c r="A451" s="24"/>
    </row>
    <row r="452" spans="1:1" ht="13.2" x14ac:dyDescent="0.25">
      <c r="A452" s="24"/>
    </row>
    <row r="453" spans="1:1" ht="13.2" x14ac:dyDescent="0.25">
      <c r="A453" s="24"/>
    </row>
    <row r="454" spans="1:1" ht="13.2" x14ac:dyDescent="0.25">
      <c r="A454" s="24"/>
    </row>
    <row r="455" spans="1:1" ht="13.2" x14ac:dyDescent="0.25">
      <c r="A455" s="24"/>
    </row>
    <row r="456" spans="1:1" ht="13.2" x14ac:dyDescent="0.25">
      <c r="A456" s="24"/>
    </row>
    <row r="457" spans="1:1" ht="13.2" x14ac:dyDescent="0.25">
      <c r="A457" s="24"/>
    </row>
    <row r="458" spans="1:1" ht="13.2" x14ac:dyDescent="0.25">
      <c r="A458" s="24"/>
    </row>
    <row r="459" spans="1:1" ht="13.2" x14ac:dyDescent="0.25">
      <c r="A459" s="24"/>
    </row>
    <row r="460" spans="1:1" ht="13.2" x14ac:dyDescent="0.25">
      <c r="A460" s="24"/>
    </row>
    <row r="461" spans="1:1" ht="13.2" x14ac:dyDescent="0.25">
      <c r="A461" s="24"/>
    </row>
    <row r="462" spans="1:1" ht="13.2" x14ac:dyDescent="0.25">
      <c r="A462" s="24"/>
    </row>
    <row r="463" spans="1:1" ht="13.2" x14ac:dyDescent="0.25">
      <c r="A463" s="24"/>
    </row>
    <row r="464" spans="1:1" ht="13.2" x14ac:dyDescent="0.25">
      <c r="A464" s="24"/>
    </row>
    <row r="465" spans="1:1" ht="13.2" x14ac:dyDescent="0.25">
      <c r="A465" s="24"/>
    </row>
    <row r="466" spans="1:1" ht="13.2" x14ac:dyDescent="0.25">
      <c r="A466" s="24"/>
    </row>
    <row r="467" spans="1:1" ht="13.2" x14ac:dyDescent="0.25">
      <c r="A467" s="24"/>
    </row>
    <row r="468" spans="1:1" ht="13.2" x14ac:dyDescent="0.25">
      <c r="A468" s="24"/>
    </row>
    <row r="469" spans="1:1" ht="13.2" x14ac:dyDescent="0.25">
      <c r="A469" s="24"/>
    </row>
    <row r="470" spans="1:1" ht="13.2" x14ac:dyDescent="0.25">
      <c r="A470" s="24"/>
    </row>
    <row r="471" spans="1:1" ht="13.2" x14ac:dyDescent="0.25">
      <c r="A471" s="24"/>
    </row>
    <row r="472" spans="1:1" ht="13.2" x14ac:dyDescent="0.25">
      <c r="A472" s="24"/>
    </row>
    <row r="473" spans="1:1" ht="13.2" x14ac:dyDescent="0.25">
      <c r="A473" s="24"/>
    </row>
    <row r="474" spans="1:1" ht="13.2" x14ac:dyDescent="0.25">
      <c r="A474" s="24"/>
    </row>
    <row r="475" spans="1:1" ht="13.2" x14ac:dyDescent="0.25">
      <c r="A475" s="24"/>
    </row>
    <row r="476" spans="1:1" ht="13.2" x14ac:dyDescent="0.25">
      <c r="A476" s="24"/>
    </row>
    <row r="477" spans="1:1" ht="13.2" x14ac:dyDescent="0.25">
      <c r="A477" s="24"/>
    </row>
    <row r="478" spans="1:1" ht="13.2" x14ac:dyDescent="0.25">
      <c r="A478" s="24"/>
    </row>
    <row r="479" spans="1:1" ht="13.2" x14ac:dyDescent="0.25">
      <c r="A479" s="24"/>
    </row>
    <row r="480" spans="1:1" ht="13.2" x14ac:dyDescent="0.25">
      <c r="A480" s="24"/>
    </row>
    <row r="481" spans="1:1" ht="13.2" x14ac:dyDescent="0.25">
      <c r="A481" s="24"/>
    </row>
    <row r="482" spans="1:1" ht="13.2" x14ac:dyDescent="0.25">
      <c r="A482" s="24"/>
    </row>
    <row r="483" spans="1:1" ht="13.2" x14ac:dyDescent="0.25">
      <c r="A483" s="24"/>
    </row>
    <row r="484" spans="1:1" ht="13.2" x14ac:dyDescent="0.25">
      <c r="A484" s="24"/>
    </row>
    <row r="485" spans="1:1" ht="13.2" x14ac:dyDescent="0.25">
      <c r="A485" s="24"/>
    </row>
    <row r="486" spans="1:1" ht="13.2" x14ac:dyDescent="0.25">
      <c r="A486" s="24"/>
    </row>
    <row r="487" spans="1:1" ht="13.2" x14ac:dyDescent="0.25">
      <c r="A487" s="24"/>
    </row>
    <row r="488" spans="1:1" ht="13.2" x14ac:dyDescent="0.25">
      <c r="A488" s="24"/>
    </row>
    <row r="489" spans="1:1" ht="13.2" x14ac:dyDescent="0.25">
      <c r="A489" s="24"/>
    </row>
    <row r="490" spans="1:1" ht="13.2" x14ac:dyDescent="0.25">
      <c r="A490" s="24"/>
    </row>
    <row r="491" spans="1:1" ht="13.2" x14ac:dyDescent="0.25">
      <c r="A491" s="24"/>
    </row>
    <row r="492" spans="1:1" ht="13.2" x14ac:dyDescent="0.25">
      <c r="A492" s="24"/>
    </row>
    <row r="493" spans="1:1" ht="13.2" x14ac:dyDescent="0.25">
      <c r="A493" s="24"/>
    </row>
    <row r="494" spans="1:1" ht="13.2" x14ac:dyDescent="0.25">
      <c r="A494" s="24"/>
    </row>
    <row r="495" spans="1:1" ht="13.2" x14ac:dyDescent="0.25">
      <c r="A495" s="24"/>
    </row>
    <row r="496" spans="1:1" ht="13.2" x14ac:dyDescent="0.25">
      <c r="A496" s="24"/>
    </row>
    <row r="497" spans="1:1" ht="13.2" x14ac:dyDescent="0.25">
      <c r="A497" s="24"/>
    </row>
    <row r="498" spans="1:1" ht="13.2" x14ac:dyDescent="0.25">
      <c r="A498" s="24"/>
    </row>
    <row r="499" spans="1:1" ht="13.2" x14ac:dyDescent="0.25">
      <c r="A499" s="24"/>
    </row>
    <row r="500" spans="1:1" ht="13.2" x14ac:dyDescent="0.25">
      <c r="A500" s="24"/>
    </row>
    <row r="501" spans="1:1" ht="13.2" x14ac:dyDescent="0.25">
      <c r="A501" s="24"/>
    </row>
    <row r="502" spans="1:1" ht="13.2" x14ac:dyDescent="0.25">
      <c r="A502" s="24"/>
    </row>
    <row r="503" spans="1:1" ht="13.2" x14ac:dyDescent="0.25">
      <c r="A503" s="24"/>
    </row>
    <row r="504" spans="1:1" ht="13.2" x14ac:dyDescent="0.25">
      <c r="A504" s="24"/>
    </row>
    <row r="505" spans="1:1" ht="13.2" x14ac:dyDescent="0.25">
      <c r="A505" s="24"/>
    </row>
    <row r="506" spans="1:1" ht="13.2" x14ac:dyDescent="0.25">
      <c r="A506" s="24"/>
    </row>
    <row r="507" spans="1:1" ht="13.2" x14ac:dyDescent="0.25">
      <c r="A507" s="24"/>
    </row>
    <row r="508" spans="1:1" ht="13.2" x14ac:dyDescent="0.25">
      <c r="A508" s="24"/>
    </row>
    <row r="509" spans="1:1" ht="13.2" x14ac:dyDescent="0.25">
      <c r="A509" s="24"/>
    </row>
    <row r="510" spans="1:1" ht="13.2" x14ac:dyDescent="0.25">
      <c r="A510" s="24"/>
    </row>
    <row r="511" spans="1:1" ht="13.2" x14ac:dyDescent="0.25">
      <c r="A511" s="24"/>
    </row>
    <row r="512" spans="1:1" ht="13.2" x14ac:dyDescent="0.25">
      <c r="A512" s="24"/>
    </row>
    <row r="513" spans="1:1" ht="13.2" x14ac:dyDescent="0.25">
      <c r="A513" s="24"/>
    </row>
    <row r="514" spans="1:1" ht="13.2" x14ac:dyDescent="0.25">
      <c r="A514" s="24"/>
    </row>
    <row r="515" spans="1:1" ht="13.2" x14ac:dyDescent="0.25">
      <c r="A515" s="24"/>
    </row>
    <row r="516" spans="1:1" ht="13.2" x14ac:dyDescent="0.25">
      <c r="A516" s="24"/>
    </row>
    <row r="517" spans="1:1" ht="13.2" x14ac:dyDescent="0.25">
      <c r="A517" s="24"/>
    </row>
    <row r="518" spans="1:1" ht="13.2" x14ac:dyDescent="0.25">
      <c r="A518" s="24"/>
    </row>
    <row r="519" spans="1:1" ht="13.2" x14ac:dyDescent="0.25">
      <c r="A519" s="24"/>
    </row>
    <row r="520" spans="1:1" ht="13.2" x14ac:dyDescent="0.25">
      <c r="A520" s="24"/>
    </row>
    <row r="521" spans="1:1" ht="13.2" x14ac:dyDescent="0.25">
      <c r="A521" s="24"/>
    </row>
    <row r="522" spans="1:1" ht="13.2" x14ac:dyDescent="0.25">
      <c r="A522" s="24"/>
    </row>
    <row r="523" spans="1:1" ht="13.2" x14ac:dyDescent="0.25">
      <c r="A523" s="24"/>
    </row>
    <row r="524" spans="1:1" ht="13.2" x14ac:dyDescent="0.25">
      <c r="A524" s="24"/>
    </row>
    <row r="525" spans="1:1" ht="13.2" x14ac:dyDescent="0.25">
      <c r="A525" s="24"/>
    </row>
    <row r="526" spans="1:1" ht="13.2" x14ac:dyDescent="0.25">
      <c r="A526" s="24"/>
    </row>
    <row r="527" spans="1:1" ht="13.2" x14ac:dyDescent="0.25">
      <c r="A527" s="24"/>
    </row>
    <row r="528" spans="1:1" ht="13.2" x14ac:dyDescent="0.25">
      <c r="A528" s="24"/>
    </row>
    <row r="529" spans="1:1" ht="13.2" x14ac:dyDescent="0.25">
      <c r="A529" s="24"/>
    </row>
    <row r="530" spans="1:1" ht="13.2" x14ac:dyDescent="0.25">
      <c r="A530" s="24"/>
    </row>
    <row r="531" spans="1:1" ht="13.2" x14ac:dyDescent="0.25">
      <c r="A531" s="24"/>
    </row>
    <row r="532" spans="1:1" ht="13.2" x14ac:dyDescent="0.25">
      <c r="A532" s="24"/>
    </row>
    <row r="533" spans="1:1" ht="13.2" x14ac:dyDescent="0.25">
      <c r="A533" s="24"/>
    </row>
    <row r="534" spans="1:1" ht="13.2" x14ac:dyDescent="0.25">
      <c r="A534" s="24"/>
    </row>
    <row r="535" spans="1:1" ht="13.2" x14ac:dyDescent="0.25">
      <c r="A535" s="24"/>
    </row>
    <row r="536" spans="1:1" ht="13.2" x14ac:dyDescent="0.25">
      <c r="A536" s="24"/>
    </row>
    <row r="537" spans="1:1" ht="13.2" x14ac:dyDescent="0.25">
      <c r="A537" s="24"/>
    </row>
    <row r="538" spans="1:1" ht="13.2" x14ac:dyDescent="0.25">
      <c r="A538" s="24"/>
    </row>
    <row r="539" spans="1:1" ht="13.2" x14ac:dyDescent="0.25">
      <c r="A539" s="24"/>
    </row>
    <row r="540" spans="1:1" ht="13.2" x14ac:dyDescent="0.25">
      <c r="A540" s="24"/>
    </row>
    <row r="541" spans="1:1" ht="13.2" x14ac:dyDescent="0.25">
      <c r="A541" s="24"/>
    </row>
    <row r="542" spans="1:1" ht="13.2" x14ac:dyDescent="0.25">
      <c r="A542" s="24"/>
    </row>
    <row r="543" spans="1:1" ht="13.2" x14ac:dyDescent="0.25">
      <c r="A543" s="24"/>
    </row>
    <row r="544" spans="1:1" ht="13.2" x14ac:dyDescent="0.25">
      <c r="A544" s="24"/>
    </row>
    <row r="545" spans="1:1" ht="13.2" x14ac:dyDescent="0.25">
      <c r="A545" s="24"/>
    </row>
    <row r="546" spans="1:1" ht="13.2" x14ac:dyDescent="0.25">
      <c r="A546" s="24"/>
    </row>
    <row r="547" spans="1:1" ht="13.2" x14ac:dyDescent="0.25">
      <c r="A547" s="24"/>
    </row>
    <row r="548" spans="1:1" ht="13.2" x14ac:dyDescent="0.25">
      <c r="A548" s="24"/>
    </row>
    <row r="549" spans="1:1" ht="13.2" x14ac:dyDescent="0.25">
      <c r="A549" s="24"/>
    </row>
    <row r="550" spans="1:1" ht="13.2" x14ac:dyDescent="0.25">
      <c r="A550" s="24"/>
    </row>
    <row r="551" spans="1:1" ht="13.2" x14ac:dyDescent="0.25">
      <c r="A551" s="24"/>
    </row>
    <row r="552" spans="1:1" ht="13.2" x14ac:dyDescent="0.25">
      <c r="A552" s="24"/>
    </row>
    <row r="553" spans="1:1" ht="13.2" x14ac:dyDescent="0.25">
      <c r="A553" s="24"/>
    </row>
    <row r="554" spans="1:1" ht="13.2" x14ac:dyDescent="0.25">
      <c r="A554" s="24"/>
    </row>
    <row r="555" spans="1:1" ht="13.2" x14ac:dyDescent="0.25">
      <c r="A555" s="24"/>
    </row>
    <row r="556" spans="1:1" ht="13.2" x14ac:dyDescent="0.25">
      <c r="A556" s="24"/>
    </row>
    <row r="557" spans="1:1" ht="13.2" x14ac:dyDescent="0.25">
      <c r="A557" s="24"/>
    </row>
    <row r="558" spans="1:1" ht="13.2" x14ac:dyDescent="0.25">
      <c r="A558" s="24"/>
    </row>
    <row r="559" spans="1:1" ht="13.2" x14ac:dyDescent="0.25">
      <c r="A559" s="24"/>
    </row>
    <row r="560" spans="1:1" ht="13.2" x14ac:dyDescent="0.25">
      <c r="A560" s="24"/>
    </row>
    <row r="561" spans="1:1" ht="13.2" x14ac:dyDescent="0.25">
      <c r="A561" s="24"/>
    </row>
    <row r="562" spans="1:1" ht="13.2" x14ac:dyDescent="0.25">
      <c r="A562" s="24"/>
    </row>
    <row r="563" spans="1:1" ht="13.2" x14ac:dyDescent="0.25">
      <c r="A563" s="24"/>
    </row>
    <row r="564" spans="1:1" ht="13.2" x14ac:dyDescent="0.25">
      <c r="A564" s="24"/>
    </row>
    <row r="565" spans="1:1" ht="13.2" x14ac:dyDescent="0.25">
      <c r="A565" s="24"/>
    </row>
    <row r="566" spans="1:1" ht="13.2" x14ac:dyDescent="0.25">
      <c r="A566" s="24"/>
    </row>
    <row r="567" spans="1:1" ht="13.2" x14ac:dyDescent="0.25">
      <c r="A567" s="24"/>
    </row>
    <row r="568" spans="1:1" ht="13.2" x14ac:dyDescent="0.25">
      <c r="A568" s="24"/>
    </row>
    <row r="569" spans="1:1" ht="13.2" x14ac:dyDescent="0.25">
      <c r="A569" s="24"/>
    </row>
    <row r="570" spans="1:1" ht="13.2" x14ac:dyDescent="0.25">
      <c r="A570" s="24"/>
    </row>
    <row r="571" spans="1:1" ht="13.2" x14ac:dyDescent="0.25">
      <c r="A571" s="24"/>
    </row>
    <row r="572" spans="1:1" ht="13.2" x14ac:dyDescent="0.25">
      <c r="A572" s="24"/>
    </row>
    <row r="573" spans="1:1" ht="13.2" x14ac:dyDescent="0.25">
      <c r="A573" s="24"/>
    </row>
    <row r="574" spans="1:1" ht="13.2" x14ac:dyDescent="0.25">
      <c r="A574" s="24"/>
    </row>
    <row r="575" spans="1:1" ht="13.2" x14ac:dyDescent="0.25">
      <c r="A575" s="24"/>
    </row>
    <row r="576" spans="1:1" ht="13.2" x14ac:dyDescent="0.25">
      <c r="A576" s="24"/>
    </row>
    <row r="577" spans="1:1" ht="13.2" x14ac:dyDescent="0.25">
      <c r="A577" s="24"/>
    </row>
    <row r="578" spans="1:1" ht="13.2" x14ac:dyDescent="0.25">
      <c r="A578" s="24"/>
    </row>
    <row r="579" spans="1:1" ht="13.2" x14ac:dyDescent="0.25">
      <c r="A579" s="24"/>
    </row>
    <row r="580" spans="1:1" ht="13.2" x14ac:dyDescent="0.25">
      <c r="A580" s="24"/>
    </row>
    <row r="581" spans="1:1" ht="13.2" x14ac:dyDescent="0.25">
      <c r="A581" s="24"/>
    </row>
    <row r="582" spans="1:1" ht="13.2" x14ac:dyDescent="0.25">
      <c r="A582" s="24"/>
    </row>
    <row r="583" spans="1:1" ht="13.2" x14ac:dyDescent="0.25">
      <c r="A583" s="24"/>
    </row>
    <row r="584" spans="1:1" ht="13.2" x14ac:dyDescent="0.25">
      <c r="A584" s="24"/>
    </row>
    <row r="585" spans="1:1" ht="13.2" x14ac:dyDescent="0.25">
      <c r="A585" s="24"/>
    </row>
    <row r="586" spans="1:1" ht="13.2" x14ac:dyDescent="0.25">
      <c r="A586" s="24"/>
    </row>
    <row r="587" spans="1:1" ht="13.2" x14ac:dyDescent="0.25">
      <c r="A587" s="24"/>
    </row>
    <row r="588" spans="1:1" ht="13.2" x14ac:dyDescent="0.25">
      <c r="A588" s="24"/>
    </row>
    <row r="589" spans="1:1" ht="13.2" x14ac:dyDescent="0.25">
      <c r="A589" s="24"/>
    </row>
    <row r="590" spans="1:1" ht="13.2" x14ac:dyDescent="0.25">
      <c r="A590" s="24"/>
    </row>
    <row r="591" spans="1:1" ht="13.2" x14ac:dyDescent="0.25">
      <c r="A591" s="24"/>
    </row>
    <row r="592" spans="1:1" ht="13.2" x14ac:dyDescent="0.25">
      <c r="A592" s="24"/>
    </row>
    <row r="593" spans="1:1" ht="13.2" x14ac:dyDescent="0.25">
      <c r="A593" s="24"/>
    </row>
    <row r="594" spans="1:1" ht="13.2" x14ac:dyDescent="0.25">
      <c r="A594" s="24"/>
    </row>
    <row r="595" spans="1:1" ht="13.2" x14ac:dyDescent="0.25">
      <c r="A595" s="24"/>
    </row>
    <row r="596" spans="1:1" ht="13.2" x14ac:dyDescent="0.25">
      <c r="A596" s="24"/>
    </row>
    <row r="597" spans="1:1" ht="13.2" x14ac:dyDescent="0.25">
      <c r="A597" s="24"/>
    </row>
    <row r="598" spans="1:1" ht="13.2" x14ac:dyDescent="0.25">
      <c r="A598" s="24"/>
    </row>
    <row r="599" spans="1:1" ht="13.2" x14ac:dyDescent="0.25">
      <c r="A599" s="24"/>
    </row>
    <row r="600" spans="1:1" ht="13.2" x14ac:dyDescent="0.25">
      <c r="A600" s="24"/>
    </row>
    <row r="601" spans="1:1" ht="13.2" x14ac:dyDescent="0.25">
      <c r="A601" s="24"/>
    </row>
    <row r="602" spans="1:1" ht="13.2" x14ac:dyDescent="0.25">
      <c r="A602" s="24"/>
    </row>
    <row r="603" spans="1:1" ht="13.2" x14ac:dyDescent="0.25">
      <c r="A603" s="24"/>
    </row>
    <row r="604" spans="1:1" ht="13.2" x14ac:dyDescent="0.25">
      <c r="A604" s="24"/>
    </row>
    <row r="605" spans="1:1" ht="13.2" x14ac:dyDescent="0.25">
      <c r="A605" s="24"/>
    </row>
    <row r="606" spans="1:1" ht="13.2" x14ac:dyDescent="0.25">
      <c r="A606" s="24"/>
    </row>
    <row r="607" spans="1:1" ht="13.2" x14ac:dyDescent="0.25">
      <c r="A607" s="24"/>
    </row>
    <row r="608" spans="1:1" ht="13.2" x14ac:dyDescent="0.25">
      <c r="A608" s="24"/>
    </row>
    <row r="609" spans="1:1" ht="13.2" x14ac:dyDescent="0.25">
      <c r="A609" s="24"/>
    </row>
    <row r="610" spans="1:1" ht="13.2" x14ac:dyDescent="0.25">
      <c r="A610" s="24"/>
    </row>
    <row r="611" spans="1:1" ht="13.2" x14ac:dyDescent="0.25">
      <c r="A611" s="24"/>
    </row>
    <row r="612" spans="1:1" ht="13.2" x14ac:dyDescent="0.25">
      <c r="A612" s="24"/>
    </row>
    <row r="613" spans="1:1" ht="13.2" x14ac:dyDescent="0.25">
      <c r="A613" s="24"/>
    </row>
    <row r="614" spans="1:1" ht="13.2" x14ac:dyDescent="0.25">
      <c r="A614" s="24"/>
    </row>
    <row r="615" spans="1:1" ht="13.2" x14ac:dyDescent="0.25">
      <c r="A615" s="24"/>
    </row>
    <row r="616" spans="1:1" ht="13.2" x14ac:dyDescent="0.25">
      <c r="A616" s="24"/>
    </row>
    <row r="617" spans="1:1" ht="13.2" x14ac:dyDescent="0.25">
      <c r="A617" s="24"/>
    </row>
    <row r="618" spans="1:1" ht="13.2" x14ac:dyDescent="0.25">
      <c r="A618" s="24"/>
    </row>
    <row r="619" spans="1:1" ht="13.2" x14ac:dyDescent="0.25">
      <c r="A619" s="24"/>
    </row>
    <row r="620" spans="1:1" ht="13.2" x14ac:dyDescent="0.25">
      <c r="A620" s="24"/>
    </row>
    <row r="621" spans="1:1" ht="13.2" x14ac:dyDescent="0.25">
      <c r="A621" s="24"/>
    </row>
    <row r="622" spans="1:1" ht="13.2" x14ac:dyDescent="0.25">
      <c r="A622" s="24"/>
    </row>
    <row r="623" spans="1:1" ht="13.2" x14ac:dyDescent="0.25">
      <c r="A623" s="24"/>
    </row>
    <row r="624" spans="1:1" ht="13.2" x14ac:dyDescent="0.25">
      <c r="A624" s="24"/>
    </row>
    <row r="625" spans="1:1" ht="13.2" x14ac:dyDescent="0.25">
      <c r="A625" s="24"/>
    </row>
    <row r="626" spans="1:1" ht="13.2" x14ac:dyDescent="0.25">
      <c r="A626" s="24"/>
    </row>
    <row r="627" spans="1:1" ht="13.2" x14ac:dyDescent="0.25">
      <c r="A627" s="24"/>
    </row>
    <row r="628" spans="1:1" ht="13.2" x14ac:dyDescent="0.25">
      <c r="A628" s="24"/>
    </row>
    <row r="629" spans="1:1" ht="13.2" x14ac:dyDescent="0.25">
      <c r="A629" s="24"/>
    </row>
    <row r="630" spans="1:1" ht="13.2" x14ac:dyDescent="0.25">
      <c r="A630" s="24"/>
    </row>
    <row r="631" spans="1:1" ht="13.2" x14ac:dyDescent="0.25">
      <c r="A631" s="24"/>
    </row>
    <row r="632" spans="1:1" ht="13.2" x14ac:dyDescent="0.25">
      <c r="A632" s="24"/>
    </row>
    <row r="633" spans="1:1" ht="13.2" x14ac:dyDescent="0.25">
      <c r="A633" s="24"/>
    </row>
    <row r="634" spans="1:1" ht="13.2" x14ac:dyDescent="0.25">
      <c r="A634" s="24"/>
    </row>
    <row r="635" spans="1:1" ht="13.2" x14ac:dyDescent="0.25">
      <c r="A635" s="24"/>
    </row>
    <row r="636" spans="1:1" ht="13.2" x14ac:dyDescent="0.25">
      <c r="A636" s="24"/>
    </row>
    <row r="637" spans="1:1" ht="13.2" x14ac:dyDescent="0.25">
      <c r="A637" s="24"/>
    </row>
    <row r="638" spans="1:1" ht="13.2" x14ac:dyDescent="0.25">
      <c r="A638" s="24"/>
    </row>
    <row r="639" spans="1:1" ht="13.2" x14ac:dyDescent="0.25">
      <c r="A639" s="24"/>
    </row>
    <row r="640" spans="1:1" ht="13.2" x14ac:dyDescent="0.25">
      <c r="A640" s="24"/>
    </row>
    <row r="641" spans="1:1" ht="13.2" x14ac:dyDescent="0.25">
      <c r="A641" s="24"/>
    </row>
    <row r="642" spans="1:1" ht="13.2" x14ac:dyDescent="0.25">
      <c r="A642" s="24"/>
    </row>
    <row r="643" spans="1:1" ht="13.2" x14ac:dyDescent="0.25">
      <c r="A643" s="24"/>
    </row>
    <row r="644" spans="1:1" ht="13.2" x14ac:dyDescent="0.25">
      <c r="A644" s="24"/>
    </row>
    <row r="645" spans="1:1" ht="13.2" x14ac:dyDescent="0.25">
      <c r="A645" s="24"/>
    </row>
    <row r="646" spans="1:1" ht="13.2" x14ac:dyDescent="0.25">
      <c r="A646" s="24"/>
    </row>
    <row r="647" spans="1:1" ht="13.2" x14ac:dyDescent="0.25">
      <c r="A647" s="24"/>
    </row>
    <row r="648" spans="1:1" ht="13.2" x14ac:dyDescent="0.25">
      <c r="A648" s="24"/>
    </row>
    <row r="649" spans="1:1" ht="13.2" x14ac:dyDescent="0.25">
      <c r="A649" s="24"/>
    </row>
    <row r="650" spans="1:1" ht="13.2" x14ac:dyDescent="0.25">
      <c r="A650" s="24"/>
    </row>
    <row r="651" spans="1:1" ht="13.2" x14ac:dyDescent="0.25">
      <c r="A651" s="24"/>
    </row>
    <row r="652" spans="1:1" ht="13.2" x14ac:dyDescent="0.25">
      <c r="A652" s="24"/>
    </row>
    <row r="653" spans="1:1" ht="13.2" x14ac:dyDescent="0.25">
      <c r="A653" s="24"/>
    </row>
    <row r="654" spans="1:1" ht="13.2" x14ac:dyDescent="0.25">
      <c r="A654" s="24"/>
    </row>
    <row r="655" spans="1:1" ht="13.2" x14ac:dyDescent="0.25">
      <c r="A655" s="24"/>
    </row>
    <row r="656" spans="1:1" ht="13.2" x14ac:dyDescent="0.25">
      <c r="A656" s="24"/>
    </row>
    <row r="657" spans="1:1" ht="13.2" x14ac:dyDescent="0.25">
      <c r="A657" s="24"/>
    </row>
    <row r="658" spans="1:1" ht="13.2" x14ac:dyDescent="0.25">
      <c r="A658" s="24"/>
    </row>
    <row r="659" spans="1:1" ht="13.2" x14ac:dyDescent="0.25">
      <c r="A659" s="24"/>
    </row>
    <row r="660" spans="1:1" ht="13.2" x14ac:dyDescent="0.25">
      <c r="A660" s="24"/>
    </row>
    <row r="661" spans="1:1" ht="13.2" x14ac:dyDescent="0.25">
      <c r="A661" s="24"/>
    </row>
    <row r="662" spans="1:1" ht="13.2" x14ac:dyDescent="0.25">
      <c r="A662" s="24"/>
    </row>
    <row r="663" spans="1:1" ht="13.2" x14ac:dyDescent="0.25">
      <c r="A663" s="24"/>
    </row>
    <row r="664" spans="1:1" ht="13.2" x14ac:dyDescent="0.25">
      <c r="A664" s="24"/>
    </row>
    <row r="665" spans="1:1" ht="13.2" x14ac:dyDescent="0.25">
      <c r="A665" s="24"/>
    </row>
    <row r="666" spans="1:1" ht="13.2" x14ac:dyDescent="0.25">
      <c r="A666" s="24"/>
    </row>
    <row r="667" spans="1:1" ht="13.2" x14ac:dyDescent="0.25">
      <c r="A667" s="24"/>
    </row>
    <row r="668" spans="1:1" ht="13.2" x14ac:dyDescent="0.25">
      <c r="A668" s="24"/>
    </row>
    <row r="669" spans="1:1" ht="13.2" x14ac:dyDescent="0.25">
      <c r="A669" s="24"/>
    </row>
    <row r="670" spans="1:1" ht="13.2" x14ac:dyDescent="0.25">
      <c r="A670" s="24"/>
    </row>
    <row r="671" spans="1:1" ht="13.2" x14ac:dyDescent="0.25">
      <c r="A671" s="24"/>
    </row>
    <row r="672" spans="1:1" ht="13.2" x14ac:dyDescent="0.25">
      <c r="A672" s="24"/>
    </row>
    <row r="673" spans="1:1" ht="13.2" x14ac:dyDescent="0.25">
      <c r="A673" s="24"/>
    </row>
    <row r="674" spans="1:1" ht="13.2" x14ac:dyDescent="0.25">
      <c r="A674" s="24"/>
    </row>
    <row r="675" spans="1:1" ht="13.2" x14ac:dyDescent="0.25">
      <c r="A675" s="24"/>
    </row>
    <row r="676" spans="1:1" ht="13.2" x14ac:dyDescent="0.25">
      <c r="A676" s="24"/>
    </row>
    <row r="677" spans="1:1" ht="13.2" x14ac:dyDescent="0.25">
      <c r="A677" s="24"/>
    </row>
    <row r="678" spans="1:1" ht="13.2" x14ac:dyDescent="0.25">
      <c r="A678" s="24"/>
    </row>
    <row r="679" spans="1:1" ht="13.2" x14ac:dyDescent="0.25">
      <c r="A679" s="24"/>
    </row>
    <row r="680" spans="1:1" ht="13.2" x14ac:dyDescent="0.25">
      <c r="A680" s="24"/>
    </row>
    <row r="681" spans="1:1" ht="13.2" x14ac:dyDescent="0.25">
      <c r="A681" s="24"/>
    </row>
    <row r="682" spans="1:1" ht="13.2" x14ac:dyDescent="0.25">
      <c r="A682" s="24"/>
    </row>
    <row r="683" spans="1:1" ht="13.2" x14ac:dyDescent="0.25">
      <c r="A683" s="24"/>
    </row>
    <row r="684" spans="1:1" ht="13.2" x14ac:dyDescent="0.25">
      <c r="A684" s="24"/>
    </row>
    <row r="685" spans="1:1" ht="13.2" x14ac:dyDescent="0.25">
      <c r="A685" s="24"/>
    </row>
    <row r="686" spans="1:1" ht="13.2" x14ac:dyDescent="0.25">
      <c r="A686" s="24"/>
    </row>
    <row r="687" spans="1:1" ht="13.2" x14ac:dyDescent="0.25">
      <c r="A687" s="24"/>
    </row>
    <row r="688" spans="1:1" ht="13.2" x14ac:dyDescent="0.25">
      <c r="A688" s="24"/>
    </row>
    <row r="689" spans="1:1" ht="13.2" x14ac:dyDescent="0.25">
      <c r="A689" s="24"/>
    </row>
    <row r="690" spans="1:1" ht="13.2" x14ac:dyDescent="0.25">
      <c r="A690" s="24"/>
    </row>
    <row r="691" spans="1:1" ht="13.2" x14ac:dyDescent="0.25">
      <c r="A691" s="24"/>
    </row>
    <row r="692" spans="1:1" ht="13.2" x14ac:dyDescent="0.25">
      <c r="A692" s="24"/>
    </row>
    <row r="693" spans="1:1" ht="13.2" x14ac:dyDescent="0.25">
      <c r="A693" s="24"/>
    </row>
    <row r="694" spans="1:1" ht="13.2" x14ac:dyDescent="0.25">
      <c r="A694" s="24"/>
    </row>
    <row r="695" spans="1:1" ht="13.2" x14ac:dyDescent="0.25">
      <c r="A695" s="24"/>
    </row>
    <row r="696" spans="1:1" ht="13.2" x14ac:dyDescent="0.25">
      <c r="A696" s="24"/>
    </row>
    <row r="697" spans="1:1" ht="13.2" x14ac:dyDescent="0.25">
      <c r="A697" s="24"/>
    </row>
    <row r="698" spans="1:1" ht="13.2" x14ac:dyDescent="0.25">
      <c r="A698" s="24"/>
    </row>
    <row r="699" spans="1:1" ht="13.2" x14ac:dyDescent="0.25">
      <c r="A699" s="24"/>
    </row>
    <row r="700" spans="1:1" ht="13.2" x14ac:dyDescent="0.25">
      <c r="A700" s="24"/>
    </row>
    <row r="701" spans="1:1" ht="13.2" x14ac:dyDescent="0.25">
      <c r="A701" s="24"/>
    </row>
    <row r="702" spans="1:1" ht="13.2" x14ac:dyDescent="0.25">
      <c r="A702" s="24"/>
    </row>
    <row r="703" spans="1:1" ht="13.2" x14ac:dyDescent="0.25">
      <c r="A703" s="24"/>
    </row>
    <row r="704" spans="1:1" ht="13.2" x14ac:dyDescent="0.25">
      <c r="A704" s="24"/>
    </row>
    <row r="705" spans="1:1" ht="13.2" x14ac:dyDescent="0.25">
      <c r="A705" s="24"/>
    </row>
    <row r="706" spans="1:1" ht="13.2" x14ac:dyDescent="0.25">
      <c r="A706" s="24"/>
    </row>
    <row r="707" spans="1:1" ht="13.2" x14ac:dyDescent="0.25">
      <c r="A707" s="24"/>
    </row>
    <row r="708" spans="1:1" ht="13.2" x14ac:dyDescent="0.25">
      <c r="A708" s="24"/>
    </row>
    <row r="709" spans="1:1" ht="13.2" x14ac:dyDescent="0.25">
      <c r="A709" s="24"/>
    </row>
    <row r="710" spans="1:1" ht="13.2" x14ac:dyDescent="0.25">
      <c r="A710" s="24"/>
    </row>
    <row r="711" spans="1:1" ht="13.2" x14ac:dyDescent="0.25">
      <c r="A711" s="24"/>
    </row>
    <row r="712" spans="1:1" ht="13.2" x14ac:dyDescent="0.25">
      <c r="A712" s="24"/>
    </row>
    <row r="713" spans="1:1" ht="13.2" x14ac:dyDescent="0.25">
      <c r="A713" s="24"/>
    </row>
    <row r="714" spans="1:1" ht="13.2" x14ac:dyDescent="0.25">
      <c r="A714" s="24"/>
    </row>
    <row r="715" spans="1:1" ht="13.2" x14ac:dyDescent="0.25">
      <c r="A715" s="24"/>
    </row>
    <row r="716" spans="1:1" ht="13.2" x14ac:dyDescent="0.25">
      <c r="A716" s="24"/>
    </row>
    <row r="717" spans="1:1" ht="13.2" x14ac:dyDescent="0.25">
      <c r="A717" s="24"/>
    </row>
    <row r="718" spans="1:1" ht="13.2" x14ac:dyDescent="0.25">
      <c r="A718" s="24"/>
    </row>
    <row r="719" spans="1:1" ht="13.2" x14ac:dyDescent="0.25">
      <c r="A719" s="24"/>
    </row>
    <row r="720" spans="1:1" ht="13.2" x14ac:dyDescent="0.25">
      <c r="A720" s="24"/>
    </row>
    <row r="721" spans="1:1" ht="13.2" x14ac:dyDescent="0.25">
      <c r="A721" s="24"/>
    </row>
    <row r="722" spans="1:1" ht="13.2" x14ac:dyDescent="0.25">
      <c r="A722" s="24"/>
    </row>
    <row r="723" spans="1:1" ht="13.2" x14ac:dyDescent="0.25">
      <c r="A723" s="24"/>
    </row>
    <row r="724" spans="1:1" ht="13.2" x14ac:dyDescent="0.25">
      <c r="A724" s="24"/>
    </row>
    <row r="725" spans="1:1" ht="13.2" x14ac:dyDescent="0.25">
      <c r="A725" s="24"/>
    </row>
    <row r="726" spans="1:1" ht="13.2" x14ac:dyDescent="0.25">
      <c r="A726" s="24"/>
    </row>
    <row r="727" spans="1:1" ht="13.2" x14ac:dyDescent="0.25">
      <c r="A727" s="24"/>
    </row>
    <row r="728" spans="1:1" ht="13.2" x14ac:dyDescent="0.25">
      <c r="A728" s="24"/>
    </row>
    <row r="729" spans="1:1" ht="13.2" x14ac:dyDescent="0.25">
      <c r="A729" s="24"/>
    </row>
    <row r="730" spans="1:1" ht="13.2" x14ac:dyDescent="0.25">
      <c r="A730" s="24"/>
    </row>
    <row r="731" spans="1:1" ht="13.2" x14ac:dyDescent="0.25">
      <c r="A731" s="24"/>
    </row>
    <row r="732" spans="1:1" ht="13.2" x14ac:dyDescent="0.25">
      <c r="A732" s="24"/>
    </row>
    <row r="733" spans="1:1" ht="13.2" x14ac:dyDescent="0.25">
      <c r="A733" s="24"/>
    </row>
    <row r="734" spans="1:1" ht="13.2" x14ac:dyDescent="0.25">
      <c r="A734" s="24"/>
    </row>
    <row r="735" spans="1:1" ht="13.2" x14ac:dyDescent="0.25">
      <c r="A735" s="24"/>
    </row>
    <row r="736" spans="1:1" ht="13.2" x14ac:dyDescent="0.25">
      <c r="A736" s="24"/>
    </row>
    <row r="737" spans="1:1" ht="13.2" x14ac:dyDescent="0.25">
      <c r="A737" s="24"/>
    </row>
    <row r="738" spans="1:1" ht="13.2" x14ac:dyDescent="0.25">
      <c r="A738" s="24"/>
    </row>
    <row r="739" spans="1:1" ht="13.2" x14ac:dyDescent="0.25">
      <c r="A739" s="24"/>
    </row>
    <row r="740" spans="1:1" ht="13.2" x14ac:dyDescent="0.25">
      <c r="A740" s="24"/>
    </row>
    <row r="741" spans="1:1" ht="13.2" x14ac:dyDescent="0.25">
      <c r="A741" s="24"/>
    </row>
    <row r="742" spans="1:1" ht="13.2" x14ac:dyDescent="0.25">
      <c r="A742" s="24"/>
    </row>
    <row r="743" spans="1:1" ht="13.2" x14ac:dyDescent="0.25">
      <c r="A743" s="24"/>
    </row>
    <row r="744" spans="1:1" ht="13.2" x14ac:dyDescent="0.25">
      <c r="A744" s="24"/>
    </row>
    <row r="745" spans="1:1" ht="13.2" x14ac:dyDescent="0.25">
      <c r="A745" s="24"/>
    </row>
    <row r="746" spans="1:1" ht="13.2" x14ac:dyDescent="0.25">
      <c r="A746" s="24"/>
    </row>
    <row r="747" spans="1:1" ht="13.2" x14ac:dyDescent="0.25">
      <c r="A747" s="24"/>
    </row>
    <row r="748" spans="1:1" ht="13.2" x14ac:dyDescent="0.25">
      <c r="A748" s="24"/>
    </row>
    <row r="749" spans="1:1" ht="13.2" x14ac:dyDescent="0.25">
      <c r="A749" s="24"/>
    </row>
    <row r="750" spans="1:1" ht="13.2" x14ac:dyDescent="0.25">
      <c r="A750" s="24"/>
    </row>
    <row r="751" spans="1:1" ht="13.2" x14ac:dyDescent="0.25">
      <c r="A751" s="24"/>
    </row>
    <row r="752" spans="1:1" ht="13.2" x14ac:dyDescent="0.25">
      <c r="A752" s="24"/>
    </row>
    <row r="753" spans="1:1" ht="13.2" x14ac:dyDescent="0.25">
      <c r="A753" s="24"/>
    </row>
    <row r="754" spans="1:1" ht="13.2" x14ac:dyDescent="0.25">
      <c r="A754" s="24"/>
    </row>
    <row r="755" spans="1:1" ht="13.2" x14ac:dyDescent="0.25">
      <c r="A755" s="24"/>
    </row>
    <row r="756" spans="1:1" ht="13.2" x14ac:dyDescent="0.25">
      <c r="A756" s="24"/>
    </row>
    <row r="757" spans="1:1" ht="13.2" x14ac:dyDescent="0.25">
      <c r="A757" s="24"/>
    </row>
    <row r="758" spans="1:1" ht="13.2" x14ac:dyDescent="0.25">
      <c r="A758" s="24"/>
    </row>
    <row r="759" spans="1:1" ht="13.2" x14ac:dyDescent="0.25">
      <c r="A759" s="24"/>
    </row>
    <row r="760" spans="1:1" ht="13.2" x14ac:dyDescent="0.25">
      <c r="A760" s="24"/>
    </row>
    <row r="761" spans="1:1" ht="13.2" x14ac:dyDescent="0.25">
      <c r="A761" s="24"/>
    </row>
    <row r="762" spans="1:1" ht="13.2" x14ac:dyDescent="0.25">
      <c r="A762" s="24"/>
    </row>
    <row r="763" spans="1:1" ht="13.2" x14ac:dyDescent="0.25">
      <c r="A763" s="24"/>
    </row>
    <row r="764" spans="1:1" ht="13.2" x14ac:dyDescent="0.25">
      <c r="A764" s="24"/>
    </row>
    <row r="765" spans="1:1" ht="13.2" x14ac:dyDescent="0.25">
      <c r="A765" s="24"/>
    </row>
    <row r="766" spans="1:1" ht="13.2" x14ac:dyDescent="0.25">
      <c r="A766" s="24"/>
    </row>
    <row r="767" spans="1:1" ht="13.2" x14ac:dyDescent="0.25">
      <c r="A767" s="24"/>
    </row>
    <row r="768" spans="1:1" ht="13.2" x14ac:dyDescent="0.25">
      <c r="A768" s="24"/>
    </row>
    <row r="769" spans="1:1" ht="13.2" x14ac:dyDescent="0.25">
      <c r="A769" s="24"/>
    </row>
    <row r="770" spans="1:1" ht="13.2" x14ac:dyDescent="0.25">
      <c r="A770" s="24"/>
    </row>
    <row r="771" spans="1:1" ht="13.2" x14ac:dyDescent="0.25">
      <c r="A771" s="24"/>
    </row>
    <row r="772" spans="1:1" ht="13.2" x14ac:dyDescent="0.25">
      <c r="A772" s="24"/>
    </row>
    <row r="773" spans="1:1" ht="13.2" x14ac:dyDescent="0.25">
      <c r="A773" s="24"/>
    </row>
    <row r="774" spans="1:1" ht="13.2" x14ac:dyDescent="0.25">
      <c r="A774" s="24"/>
    </row>
    <row r="775" spans="1:1" ht="13.2" x14ac:dyDescent="0.25">
      <c r="A775" s="24"/>
    </row>
    <row r="776" spans="1:1" ht="13.2" x14ac:dyDescent="0.25">
      <c r="A776" s="24"/>
    </row>
    <row r="777" spans="1:1" ht="13.2" x14ac:dyDescent="0.25">
      <c r="A777" s="24"/>
    </row>
    <row r="778" spans="1:1" ht="13.2" x14ac:dyDescent="0.25">
      <c r="A778" s="24"/>
    </row>
    <row r="779" spans="1:1" ht="13.2" x14ac:dyDescent="0.25">
      <c r="A779" s="24"/>
    </row>
    <row r="780" spans="1:1" ht="13.2" x14ac:dyDescent="0.25">
      <c r="A780" s="24"/>
    </row>
    <row r="781" spans="1:1" ht="13.2" x14ac:dyDescent="0.25">
      <c r="A781" s="24"/>
    </row>
    <row r="782" spans="1:1" ht="13.2" x14ac:dyDescent="0.25">
      <c r="A782" s="24"/>
    </row>
    <row r="783" spans="1:1" ht="13.2" x14ac:dyDescent="0.25">
      <c r="A783" s="24"/>
    </row>
    <row r="784" spans="1:1" ht="13.2" x14ac:dyDescent="0.25">
      <c r="A784" s="24"/>
    </row>
    <row r="785" spans="1:1" ht="13.2" x14ac:dyDescent="0.25">
      <c r="A785" s="24"/>
    </row>
    <row r="786" spans="1:1" ht="13.2" x14ac:dyDescent="0.25">
      <c r="A786" s="24"/>
    </row>
    <row r="787" spans="1:1" ht="13.2" x14ac:dyDescent="0.25">
      <c r="A787" s="24"/>
    </row>
    <row r="788" spans="1:1" ht="13.2" x14ac:dyDescent="0.25">
      <c r="A788" s="24"/>
    </row>
    <row r="789" spans="1:1" ht="13.2" x14ac:dyDescent="0.25">
      <c r="A789" s="24"/>
    </row>
    <row r="790" spans="1:1" ht="13.2" x14ac:dyDescent="0.25">
      <c r="A790" s="24"/>
    </row>
    <row r="791" spans="1:1" ht="13.2" x14ac:dyDescent="0.25">
      <c r="A791" s="24"/>
    </row>
    <row r="792" spans="1:1" ht="13.2" x14ac:dyDescent="0.25">
      <c r="A792" s="24"/>
    </row>
    <row r="793" spans="1:1" ht="13.2" x14ac:dyDescent="0.25">
      <c r="A793" s="24"/>
    </row>
    <row r="794" spans="1:1" ht="13.2" x14ac:dyDescent="0.25">
      <c r="A794" s="24"/>
    </row>
    <row r="795" spans="1:1" ht="13.2" x14ac:dyDescent="0.25">
      <c r="A795" s="24"/>
    </row>
    <row r="796" spans="1:1" ht="13.2" x14ac:dyDescent="0.25">
      <c r="A796" s="24"/>
    </row>
    <row r="797" spans="1:1" ht="13.2" x14ac:dyDescent="0.25">
      <c r="A797" s="24"/>
    </row>
    <row r="798" spans="1:1" ht="13.2" x14ac:dyDescent="0.25">
      <c r="A798" s="24"/>
    </row>
    <row r="799" spans="1:1" ht="13.2" x14ac:dyDescent="0.25">
      <c r="A799" s="24"/>
    </row>
    <row r="800" spans="1:1" ht="13.2" x14ac:dyDescent="0.25">
      <c r="A800" s="24"/>
    </row>
    <row r="801" spans="1:1" ht="13.2" x14ac:dyDescent="0.25">
      <c r="A801" s="24"/>
    </row>
    <row r="802" spans="1:1" ht="13.2" x14ac:dyDescent="0.25">
      <c r="A802" s="24"/>
    </row>
    <row r="803" spans="1:1" ht="13.2" x14ac:dyDescent="0.25">
      <c r="A803" s="24"/>
    </row>
    <row r="804" spans="1:1" ht="13.2" x14ac:dyDescent="0.25">
      <c r="A804" s="24"/>
    </row>
    <row r="805" spans="1:1" ht="13.2" x14ac:dyDescent="0.25">
      <c r="A805" s="24"/>
    </row>
    <row r="806" spans="1:1" ht="13.2" x14ac:dyDescent="0.25">
      <c r="A806" s="24"/>
    </row>
    <row r="807" spans="1:1" ht="13.2" x14ac:dyDescent="0.25">
      <c r="A807" s="24"/>
    </row>
    <row r="808" spans="1:1" ht="13.2" x14ac:dyDescent="0.25">
      <c r="A808" s="24"/>
    </row>
    <row r="809" spans="1:1" ht="13.2" x14ac:dyDescent="0.25">
      <c r="A809" s="24"/>
    </row>
    <row r="810" spans="1:1" ht="13.2" x14ac:dyDescent="0.25">
      <c r="A810" s="24"/>
    </row>
    <row r="811" spans="1:1" ht="13.2" x14ac:dyDescent="0.25">
      <c r="A811" s="24"/>
    </row>
    <row r="812" spans="1:1" ht="13.2" x14ac:dyDescent="0.25">
      <c r="A812" s="24"/>
    </row>
    <row r="813" spans="1:1" ht="13.2" x14ac:dyDescent="0.25">
      <c r="A813" s="24"/>
    </row>
    <row r="814" spans="1:1" ht="13.2" x14ac:dyDescent="0.25">
      <c r="A814" s="24"/>
    </row>
    <row r="815" spans="1:1" ht="13.2" x14ac:dyDescent="0.25">
      <c r="A815" s="24"/>
    </row>
    <row r="816" spans="1:1" ht="13.2" x14ac:dyDescent="0.25">
      <c r="A816" s="24"/>
    </row>
    <row r="817" spans="1:1" ht="13.2" x14ac:dyDescent="0.25">
      <c r="A817" s="24"/>
    </row>
    <row r="818" spans="1:1" ht="13.2" x14ac:dyDescent="0.25">
      <c r="A818" s="24"/>
    </row>
    <row r="819" spans="1:1" ht="13.2" x14ac:dyDescent="0.25">
      <c r="A819" s="24"/>
    </row>
    <row r="820" spans="1:1" ht="13.2" x14ac:dyDescent="0.25">
      <c r="A820" s="24"/>
    </row>
    <row r="821" spans="1:1" ht="13.2" x14ac:dyDescent="0.25">
      <c r="A821" s="24"/>
    </row>
    <row r="822" spans="1:1" ht="13.2" x14ac:dyDescent="0.25">
      <c r="A822" s="24"/>
    </row>
    <row r="823" spans="1:1" ht="13.2" x14ac:dyDescent="0.25">
      <c r="A823" s="24"/>
    </row>
    <row r="824" spans="1:1" ht="13.2" x14ac:dyDescent="0.25">
      <c r="A824" s="24"/>
    </row>
    <row r="825" spans="1:1" ht="13.2" x14ac:dyDescent="0.25">
      <c r="A825" s="24"/>
    </row>
    <row r="826" spans="1:1" ht="13.2" x14ac:dyDescent="0.25">
      <c r="A826" s="24"/>
    </row>
    <row r="827" spans="1:1" ht="13.2" x14ac:dyDescent="0.25">
      <c r="A827" s="24"/>
    </row>
    <row r="828" spans="1:1" ht="13.2" x14ac:dyDescent="0.25">
      <c r="A828" s="24"/>
    </row>
    <row r="829" spans="1:1" ht="13.2" x14ac:dyDescent="0.25">
      <c r="A829" s="24"/>
    </row>
    <row r="830" spans="1:1" ht="13.2" x14ac:dyDescent="0.25">
      <c r="A830" s="24"/>
    </row>
    <row r="831" spans="1:1" ht="13.2" x14ac:dyDescent="0.25">
      <c r="A831" s="24"/>
    </row>
    <row r="832" spans="1:1" ht="13.2" x14ac:dyDescent="0.25">
      <c r="A832" s="24"/>
    </row>
    <row r="833" spans="1:1" ht="13.2" x14ac:dyDescent="0.25">
      <c r="A833" s="24"/>
    </row>
    <row r="834" spans="1:1" ht="13.2" x14ac:dyDescent="0.25">
      <c r="A834" s="24"/>
    </row>
    <row r="835" spans="1:1" ht="13.2" x14ac:dyDescent="0.25">
      <c r="A835" s="24"/>
    </row>
    <row r="836" spans="1:1" ht="13.2" x14ac:dyDescent="0.25">
      <c r="A836" s="24"/>
    </row>
    <row r="837" spans="1:1" ht="13.2" x14ac:dyDescent="0.25">
      <c r="A837" s="24"/>
    </row>
    <row r="838" spans="1:1" ht="13.2" x14ac:dyDescent="0.25">
      <c r="A838" s="24"/>
    </row>
    <row r="839" spans="1:1" ht="13.2" x14ac:dyDescent="0.25">
      <c r="A839" s="24"/>
    </row>
    <row r="840" spans="1:1" ht="13.2" x14ac:dyDescent="0.25">
      <c r="A840" s="24"/>
    </row>
    <row r="841" spans="1:1" ht="13.2" x14ac:dyDescent="0.25">
      <c r="A841" s="24"/>
    </row>
    <row r="842" spans="1:1" ht="13.2" x14ac:dyDescent="0.25">
      <c r="A842" s="24"/>
    </row>
    <row r="843" spans="1:1" ht="13.2" x14ac:dyDescent="0.25">
      <c r="A843" s="24"/>
    </row>
    <row r="844" spans="1:1" ht="13.2" x14ac:dyDescent="0.25">
      <c r="A844" s="24"/>
    </row>
    <row r="845" spans="1:1" ht="13.2" x14ac:dyDescent="0.25">
      <c r="A845" s="24"/>
    </row>
    <row r="846" spans="1:1" ht="13.2" x14ac:dyDescent="0.25">
      <c r="A846" s="24"/>
    </row>
    <row r="847" spans="1:1" ht="13.2" x14ac:dyDescent="0.25">
      <c r="A847" s="24"/>
    </row>
    <row r="848" spans="1:1" ht="13.2" x14ac:dyDescent="0.25">
      <c r="A848" s="24"/>
    </row>
    <row r="849" spans="1:1" ht="13.2" x14ac:dyDescent="0.25">
      <c r="A849" s="24"/>
    </row>
    <row r="850" spans="1:1" ht="13.2" x14ac:dyDescent="0.25">
      <c r="A850" s="24"/>
    </row>
    <row r="851" spans="1:1" ht="13.2" x14ac:dyDescent="0.25">
      <c r="A851" s="24"/>
    </row>
    <row r="852" spans="1:1" ht="13.2" x14ac:dyDescent="0.25">
      <c r="A852" s="24"/>
    </row>
    <row r="853" spans="1:1" ht="13.2" x14ac:dyDescent="0.25">
      <c r="A853" s="24"/>
    </row>
    <row r="854" spans="1:1" ht="13.2" x14ac:dyDescent="0.25">
      <c r="A854" s="24"/>
    </row>
    <row r="855" spans="1:1" ht="13.2" x14ac:dyDescent="0.25">
      <c r="A855" s="24"/>
    </row>
    <row r="856" spans="1:1" ht="13.2" x14ac:dyDescent="0.25">
      <c r="A856" s="24"/>
    </row>
    <row r="857" spans="1:1" ht="13.2" x14ac:dyDescent="0.25">
      <c r="A857" s="24"/>
    </row>
    <row r="858" spans="1:1" ht="13.2" x14ac:dyDescent="0.25">
      <c r="A858" s="24"/>
    </row>
    <row r="859" spans="1:1" ht="13.2" x14ac:dyDescent="0.25">
      <c r="A859" s="24"/>
    </row>
    <row r="860" spans="1:1" ht="13.2" x14ac:dyDescent="0.25">
      <c r="A860" s="24"/>
    </row>
    <row r="861" spans="1:1" ht="13.2" x14ac:dyDescent="0.25">
      <c r="A861" s="24"/>
    </row>
    <row r="862" spans="1:1" ht="13.2" x14ac:dyDescent="0.25">
      <c r="A862" s="24"/>
    </row>
    <row r="863" spans="1:1" ht="13.2" x14ac:dyDescent="0.25">
      <c r="A863" s="24"/>
    </row>
    <row r="864" spans="1:1" ht="13.2" x14ac:dyDescent="0.25">
      <c r="A864" s="24"/>
    </row>
    <row r="865" spans="1:1" ht="13.2" x14ac:dyDescent="0.25">
      <c r="A865" s="24"/>
    </row>
    <row r="866" spans="1:1" ht="13.2" x14ac:dyDescent="0.25">
      <c r="A866" s="24"/>
    </row>
    <row r="867" spans="1:1" ht="13.2" x14ac:dyDescent="0.25">
      <c r="A867" s="24"/>
    </row>
    <row r="868" spans="1:1" ht="13.2" x14ac:dyDescent="0.25">
      <c r="A868" s="24"/>
    </row>
    <row r="869" spans="1:1" ht="13.2" x14ac:dyDescent="0.25">
      <c r="A869" s="24"/>
    </row>
    <row r="870" spans="1:1" ht="13.2" x14ac:dyDescent="0.25">
      <c r="A870" s="24"/>
    </row>
    <row r="871" spans="1:1" ht="13.2" x14ac:dyDescent="0.25">
      <c r="A871" s="24"/>
    </row>
    <row r="872" spans="1:1" ht="13.2" x14ac:dyDescent="0.25">
      <c r="A872" s="24"/>
    </row>
    <row r="873" spans="1:1" ht="13.2" x14ac:dyDescent="0.25">
      <c r="A873" s="24"/>
    </row>
    <row r="874" spans="1:1" ht="13.2" x14ac:dyDescent="0.25">
      <c r="A874" s="24"/>
    </row>
    <row r="875" spans="1:1" ht="13.2" x14ac:dyDescent="0.25">
      <c r="A875" s="24"/>
    </row>
    <row r="876" spans="1:1" ht="13.2" x14ac:dyDescent="0.25">
      <c r="A876" s="24"/>
    </row>
    <row r="877" spans="1:1" ht="13.2" x14ac:dyDescent="0.25">
      <c r="A877" s="24"/>
    </row>
    <row r="878" spans="1:1" ht="13.2" x14ac:dyDescent="0.25">
      <c r="A878" s="24"/>
    </row>
    <row r="879" spans="1:1" ht="13.2" x14ac:dyDescent="0.25">
      <c r="A879" s="24"/>
    </row>
    <row r="880" spans="1:1" ht="13.2" x14ac:dyDescent="0.25">
      <c r="A880" s="24"/>
    </row>
    <row r="881" spans="1:1" ht="13.2" x14ac:dyDescent="0.25">
      <c r="A881" s="24"/>
    </row>
    <row r="882" spans="1:1" ht="13.2" x14ac:dyDescent="0.25">
      <c r="A882" s="24"/>
    </row>
    <row r="883" spans="1:1" ht="13.2" x14ac:dyDescent="0.25">
      <c r="A883" s="24"/>
    </row>
    <row r="884" spans="1:1" ht="13.2" x14ac:dyDescent="0.25">
      <c r="A884" s="24"/>
    </row>
    <row r="885" spans="1:1" ht="13.2" x14ac:dyDescent="0.25">
      <c r="A885" s="24"/>
    </row>
    <row r="886" spans="1:1" ht="13.2" x14ac:dyDescent="0.25">
      <c r="A886" s="24"/>
    </row>
    <row r="887" spans="1:1" ht="13.2" x14ac:dyDescent="0.25">
      <c r="A887" s="24"/>
    </row>
    <row r="888" spans="1:1" ht="13.2" x14ac:dyDescent="0.25">
      <c r="A888" s="24"/>
    </row>
    <row r="889" spans="1:1" ht="13.2" x14ac:dyDescent="0.25">
      <c r="A889" s="24"/>
    </row>
    <row r="890" spans="1:1" ht="13.2" x14ac:dyDescent="0.25">
      <c r="A890" s="24"/>
    </row>
    <row r="891" spans="1:1" ht="13.2" x14ac:dyDescent="0.25">
      <c r="A891" s="24"/>
    </row>
    <row r="892" spans="1:1" ht="13.2" x14ac:dyDescent="0.25">
      <c r="A892" s="24"/>
    </row>
    <row r="893" spans="1:1" ht="13.2" x14ac:dyDescent="0.25">
      <c r="A893" s="24"/>
    </row>
    <row r="894" spans="1:1" ht="13.2" x14ac:dyDescent="0.25">
      <c r="A894" s="24"/>
    </row>
    <row r="895" spans="1:1" ht="13.2" x14ac:dyDescent="0.25">
      <c r="A895" s="24"/>
    </row>
    <row r="896" spans="1:1" ht="13.2" x14ac:dyDescent="0.25">
      <c r="A896" s="24"/>
    </row>
    <row r="897" spans="1:1" ht="13.2" x14ac:dyDescent="0.25">
      <c r="A897" s="24"/>
    </row>
    <row r="898" spans="1:1" ht="13.2" x14ac:dyDescent="0.25">
      <c r="A898" s="24"/>
    </row>
    <row r="899" spans="1:1" ht="13.2" x14ac:dyDescent="0.25">
      <c r="A899" s="24"/>
    </row>
    <row r="900" spans="1:1" ht="13.2" x14ac:dyDescent="0.25">
      <c r="A900" s="24"/>
    </row>
    <row r="901" spans="1:1" ht="13.2" x14ac:dyDescent="0.25">
      <c r="A901" s="24"/>
    </row>
    <row r="902" spans="1:1" ht="13.2" x14ac:dyDescent="0.25">
      <c r="A902" s="24"/>
    </row>
    <row r="903" spans="1:1" ht="13.2" x14ac:dyDescent="0.25">
      <c r="A903" s="24"/>
    </row>
    <row r="904" spans="1:1" ht="13.2" x14ac:dyDescent="0.25">
      <c r="A904" s="24"/>
    </row>
    <row r="905" spans="1:1" ht="13.2" x14ac:dyDescent="0.25">
      <c r="A905" s="24"/>
    </row>
    <row r="906" spans="1:1" ht="13.2" x14ac:dyDescent="0.25">
      <c r="A906" s="24"/>
    </row>
    <row r="907" spans="1:1" ht="13.2" x14ac:dyDescent="0.25">
      <c r="A907" s="24"/>
    </row>
    <row r="908" spans="1:1" ht="13.2" x14ac:dyDescent="0.25">
      <c r="A908" s="24"/>
    </row>
    <row r="909" spans="1:1" ht="13.2" x14ac:dyDescent="0.25">
      <c r="A909" s="24"/>
    </row>
    <row r="910" spans="1:1" ht="13.2" x14ac:dyDescent="0.25">
      <c r="A910" s="24"/>
    </row>
    <row r="911" spans="1:1" ht="13.2" x14ac:dyDescent="0.25">
      <c r="A911" s="24"/>
    </row>
    <row r="912" spans="1:1" ht="13.2" x14ac:dyDescent="0.25">
      <c r="A912" s="24"/>
    </row>
    <row r="913" spans="1:1" ht="13.2" x14ac:dyDescent="0.25">
      <c r="A913" s="24"/>
    </row>
    <row r="914" spans="1:1" ht="13.2" x14ac:dyDescent="0.25">
      <c r="A914" s="24"/>
    </row>
    <row r="915" spans="1:1" ht="13.2" x14ac:dyDescent="0.25">
      <c r="A915" s="24"/>
    </row>
    <row r="916" spans="1:1" ht="13.2" x14ac:dyDescent="0.25">
      <c r="A916" s="24"/>
    </row>
    <row r="917" spans="1:1" ht="13.2" x14ac:dyDescent="0.25">
      <c r="A917" s="24"/>
    </row>
    <row r="918" spans="1:1" ht="13.2" x14ac:dyDescent="0.25">
      <c r="A918" s="24"/>
    </row>
    <row r="919" spans="1:1" ht="13.2" x14ac:dyDescent="0.25">
      <c r="A919" s="24"/>
    </row>
    <row r="920" spans="1:1" ht="13.2" x14ac:dyDescent="0.25">
      <c r="A920" s="24"/>
    </row>
    <row r="921" spans="1:1" ht="13.2" x14ac:dyDescent="0.25">
      <c r="A921" s="24"/>
    </row>
    <row r="922" spans="1:1" ht="13.2" x14ac:dyDescent="0.25">
      <c r="A922" s="24"/>
    </row>
    <row r="923" spans="1:1" ht="13.2" x14ac:dyDescent="0.25">
      <c r="A923" s="24"/>
    </row>
    <row r="924" spans="1:1" ht="13.2" x14ac:dyDescent="0.25">
      <c r="A924" s="24"/>
    </row>
    <row r="925" spans="1:1" ht="13.2" x14ac:dyDescent="0.25">
      <c r="A925" s="24"/>
    </row>
    <row r="926" spans="1:1" ht="13.2" x14ac:dyDescent="0.25">
      <c r="A926" s="24"/>
    </row>
    <row r="927" spans="1:1" ht="13.2" x14ac:dyDescent="0.25">
      <c r="A927" s="24"/>
    </row>
    <row r="928" spans="1:1" ht="13.2" x14ac:dyDescent="0.25">
      <c r="A928" s="24"/>
    </row>
    <row r="929" spans="1:1" ht="13.2" x14ac:dyDescent="0.25">
      <c r="A929" s="24"/>
    </row>
    <row r="930" spans="1:1" ht="13.2" x14ac:dyDescent="0.25">
      <c r="A930" s="24"/>
    </row>
    <row r="931" spans="1:1" ht="13.2" x14ac:dyDescent="0.25">
      <c r="A931" s="24"/>
    </row>
    <row r="932" spans="1:1" ht="13.2" x14ac:dyDescent="0.25">
      <c r="A932" s="24"/>
    </row>
    <row r="933" spans="1:1" ht="13.2" x14ac:dyDescent="0.25">
      <c r="A933" s="24"/>
    </row>
    <row r="934" spans="1:1" ht="13.2" x14ac:dyDescent="0.25">
      <c r="A934" s="24"/>
    </row>
    <row r="935" spans="1:1" ht="13.2" x14ac:dyDescent="0.25">
      <c r="A935" s="24"/>
    </row>
    <row r="936" spans="1:1" ht="13.2" x14ac:dyDescent="0.25">
      <c r="A936" s="24"/>
    </row>
    <row r="937" spans="1:1" ht="13.2" x14ac:dyDescent="0.25">
      <c r="A937" s="24"/>
    </row>
    <row r="938" spans="1:1" ht="13.2" x14ac:dyDescent="0.25">
      <c r="A938" s="24"/>
    </row>
    <row r="939" spans="1:1" ht="13.2" x14ac:dyDescent="0.25">
      <c r="A939" s="24"/>
    </row>
    <row r="940" spans="1:1" ht="13.2" x14ac:dyDescent="0.25">
      <c r="A940" s="24"/>
    </row>
    <row r="941" spans="1:1" ht="13.2" x14ac:dyDescent="0.25">
      <c r="A941" s="24"/>
    </row>
    <row r="942" spans="1:1" ht="13.2" x14ac:dyDescent="0.25">
      <c r="A942" s="24"/>
    </row>
    <row r="943" spans="1:1" ht="13.2" x14ac:dyDescent="0.25">
      <c r="A943" s="24"/>
    </row>
    <row r="944" spans="1:1" ht="13.2" x14ac:dyDescent="0.25">
      <c r="A944" s="24"/>
    </row>
    <row r="945" spans="1:1" ht="13.2" x14ac:dyDescent="0.25">
      <c r="A945" s="24"/>
    </row>
    <row r="946" spans="1:1" ht="13.2" x14ac:dyDescent="0.25">
      <c r="A946" s="24"/>
    </row>
    <row r="947" spans="1:1" ht="13.2" x14ac:dyDescent="0.25">
      <c r="A947" s="24"/>
    </row>
    <row r="948" spans="1:1" ht="13.2" x14ac:dyDescent="0.25">
      <c r="A948" s="24"/>
    </row>
    <row r="949" spans="1:1" ht="13.2" x14ac:dyDescent="0.25">
      <c r="A949" s="24"/>
    </row>
    <row r="950" spans="1:1" ht="13.2" x14ac:dyDescent="0.25">
      <c r="A950" s="24"/>
    </row>
    <row r="951" spans="1:1" ht="13.2" x14ac:dyDescent="0.25">
      <c r="A951" s="24"/>
    </row>
    <row r="952" spans="1:1" ht="13.2" x14ac:dyDescent="0.25">
      <c r="A952" s="24"/>
    </row>
    <row r="953" spans="1:1" ht="13.2" x14ac:dyDescent="0.25">
      <c r="A953" s="24"/>
    </row>
    <row r="954" spans="1:1" ht="13.2" x14ac:dyDescent="0.25">
      <c r="A954" s="24"/>
    </row>
    <row r="955" spans="1:1" ht="13.2" x14ac:dyDescent="0.25">
      <c r="A955" s="24"/>
    </row>
    <row r="956" spans="1:1" ht="13.2" x14ac:dyDescent="0.25">
      <c r="A956" s="24"/>
    </row>
    <row r="957" spans="1:1" ht="13.2" x14ac:dyDescent="0.25">
      <c r="A957" s="24"/>
    </row>
    <row r="958" spans="1:1" ht="13.2" x14ac:dyDescent="0.25">
      <c r="A958" s="24"/>
    </row>
    <row r="959" spans="1:1" ht="13.2" x14ac:dyDescent="0.25">
      <c r="A959" s="24"/>
    </row>
    <row r="960" spans="1:1" ht="13.2" x14ac:dyDescent="0.25">
      <c r="A960" s="24"/>
    </row>
    <row r="961" spans="1:1" ht="13.2" x14ac:dyDescent="0.25">
      <c r="A961" s="24"/>
    </row>
    <row r="962" spans="1:1" ht="13.2" x14ac:dyDescent="0.25">
      <c r="A962" s="24"/>
    </row>
    <row r="963" spans="1:1" ht="13.2" x14ac:dyDescent="0.25">
      <c r="A963" s="24"/>
    </row>
    <row r="964" spans="1:1" ht="13.2" x14ac:dyDescent="0.25">
      <c r="A964" s="24"/>
    </row>
    <row r="965" spans="1:1" ht="13.2" x14ac:dyDescent="0.25">
      <c r="A965" s="24"/>
    </row>
    <row r="966" spans="1:1" ht="13.2" x14ac:dyDescent="0.25">
      <c r="A966" s="24"/>
    </row>
    <row r="967" spans="1:1" ht="13.2" x14ac:dyDescent="0.25">
      <c r="A967" s="24"/>
    </row>
    <row r="968" spans="1:1" ht="13.2" x14ac:dyDescent="0.25">
      <c r="A968" s="24"/>
    </row>
    <row r="969" spans="1:1" ht="13.2" x14ac:dyDescent="0.25">
      <c r="A969" s="24"/>
    </row>
    <row r="970" spans="1:1" ht="13.2" x14ac:dyDescent="0.25">
      <c r="A970" s="24"/>
    </row>
    <row r="971" spans="1:1" ht="13.2" x14ac:dyDescent="0.25">
      <c r="A971" s="24"/>
    </row>
    <row r="972" spans="1:1" ht="13.2" x14ac:dyDescent="0.25">
      <c r="A972" s="24"/>
    </row>
    <row r="973" spans="1:1" ht="13.2" x14ac:dyDescent="0.25">
      <c r="A973" s="24"/>
    </row>
    <row r="974" spans="1:1" ht="13.2" x14ac:dyDescent="0.25">
      <c r="A974" s="24"/>
    </row>
    <row r="975" spans="1:1" ht="13.2" x14ac:dyDescent="0.25">
      <c r="A975" s="24"/>
    </row>
    <row r="976" spans="1:1" ht="13.2" x14ac:dyDescent="0.25">
      <c r="A976" s="24"/>
    </row>
    <row r="977" spans="1:1" ht="13.2" x14ac:dyDescent="0.25">
      <c r="A977" s="24"/>
    </row>
    <row r="978" spans="1:1" ht="13.2" x14ac:dyDescent="0.25">
      <c r="A978" s="24"/>
    </row>
    <row r="979" spans="1:1" ht="13.2" x14ac:dyDescent="0.25">
      <c r="A979" s="24"/>
    </row>
    <row r="980" spans="1:1" ht="13.2" x14ac:dyDescent="0.25">
      <c r="A980" s="24"/>
    </row>
    <row r="981" spans="1:1" ht="13.2" x14ac:dyDescent="0.25">
      <c r="A981" s="24"/>
    </row>
    <row r="982" spans="1:1" ht="13.2" x14ac:dyDescent="0.25">
      <c r="A982" s="24"/>
    </row>
    <row r="983" spans="1:1" ht="13.2" x14ac:dyDescent="0.25">
      <c r="A983" s="24"/>
    </row>
    <row r="984" spans="1:1" ht="13.2" x14ac:dyDescent="0.25">
      <c r="A984" s="24"/>
    </row>
    <row r="985" spans="1:1" ht="13.2" x14ac:dyDescent="0.25">
      <c r="A985" s="24"/>
    </row>
    <row r="986" spans="1:1" ht="13.2" x14ac:dyDescent="0.25">
      <c r="A986" s="24"/>
    </row>
    <row r="987" spans="1:1" ht="13.2" x14ac:dyDescent="0.25">
      <c r="A987" s="24"/>
    </row>
    <row r="988" spans="1:1" ht="13.2" x14ac:dyDescent="0.25">
      <c r="A988" s="24"/>
    </row>
    <row r="989" spans="1:1" ht="13.2" x14ac:dyDescent="0.25">
      <c r="A989" s="24"/>
    </row>
    <row r="990" spans="1:1" ht="13.2" x14ac:dyDescent="0.25">
      <c r="A990" s="24"/>
    </row>
    <row r="991" spans="1:1" ht="13.2" x14ac:dyDescent="0.25">
      <c r="A991" s="24"/>
    </row>
    <row r="992" spans="1:1" ht="13.2" x14ac:dyDescent="0.25">
      <c r="A992" s="24"/>
    </row>
    <row r="993" spans="1:1" ht="13.2" x14ac:dyDescent="0.25">
      <c r="A993" s="24"/>
    </row>
    <row r="994" spans="1:1" ht="13.2" x14ac:dyDescent="0.25">
      <c r="A994" s="24"/>
    </row>
    <row r="995" spans="1:1" ht="13.2" x14ac:dyDescent="0.25">
      <c r="A995" s="24"/>
    </row>
    <row r="996" spans="1:1" ht="13.2" x14ac:dyDescent="0.25">
      <c r="A996" s="24"/>
    </row>
    <row r="997" spans="1:1" ht="13.2" x14ac:dyDescent="0.25">
      <c r="A997" s="24"/>
    </row>
    <row r="998" spans="1:1" ht="13.2" x14ac:dyDescent="0.25">
      <c r="A998" s="24"/>
    </row>
    <row r="999" spans="1:1" ht="13.2" x14ac:dyDescent="0.25">
      <c r="A999" s="24"/>
    </row>
    <row r="1000" spans="1:1" ht="13.2" x14ac:dyDescent="0.25">
      <c r="A1000" s="24"/>
    </row>
    <row r="1001" spans="1:1" ht="13.2" x14ac:dyDescent="0.25">
      <c r="A1001" s="24"/>
    </row>
    <row r="1002" spans="1:1" ht="13.2" x14ac:dyDescent="0.25">
      <c r="A1002" s="24"/>
    </row>
    <row r="1003" spans="1:1" ht="13.2" x14ac:dyDescent="0.25">
      <c r="A1003" s="24"/>
    </row>
    <row r="1004" spans="1:1" ht="13.2" x14ac:dyDescent="0.25">
      <c r="A1004" s="24"/>
    </row>
    <row r="1005" spans="1:1" ht="13.2" x14ac:dyDescent="0.25">
      <c r="A1005" s="24"/>
    </row>
  </sheetData>
  <conditionalFormatting sqref="A1:A1005">
    <cfRule type="containsBlanks" dxfId="18" priority="1">
      <formula>LEN(TRIM(A1))=0</formula>
    </cfRule>
  </conditionalFormatting>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location="gid=784212785" xr:uid="{00000000-0004-0000-0100-000009000000}"/>
    <hyperlink ref="C12" r:id="rId11" xr:uid="{00000000-0004-0000-0100-00000A000000}"/>
    <hyperlink ref="C13" r:id="rId12" xr:uid="{00000000-0004-0000-0100-00000B000000}"/>
    <hyperlink ref="C14" r:id="rId13" xr:uid="{00000000-0004-0000-0100-00000C000000}"/>
    <hyperlink ref="C15" r:id="rId14" location="gid=24980570&amp;range=B1:P1" xr:uid="{00000000-0004-0000-0100-00000D000000}"/>
    <hyperlink ref="C16" r:id="rId15" location="gid=1666444128" xr:uid="{00000000-0004-0000-0100-00000E000000}"/>
    <hyperlink ref="C17" r:id="rId16" xr:uid="{00000000-0004-0000-0100-00000F000000}"/>
    <hyperlink ref="C18" r:id="rId17" xr:uid="{00000000-0004-0000-0100-000010000000}"/>
    <hyperlink ref="C19" r:id="rId18" xr:uid="{00000000-0004-0000-0100-000011000000}"/>
    <hyperlink ref="C20" r:id="rId19" xr:uid="{00000000-0004-0000-0100-000012000000}"/>
    <hyperlink ref="C21" r:id="rId20" location="gid=198119819" xr:uid="{00000000-0004-0000-0100-000013000000}"/>
    <hyperlink ref="C22" r:id="rId21" location="gid=151959868" xr:uid="{00000000-0004-0000-0100-000014000000}"/>
    <hyperlink ref="C23" r:id="rId22" xr:uid="{00000000-0004-0000-0100-000015000000}"/>
    <hyperlink ref="C24" r:id="rId23" xr:uid="{00000000-0004-0000-0100-000016000000}"/>
    <hyperlink ref="C25" r:id="rId24" xr:uid="{00000000-0004-0000-0100-000017000000}"/>
    <hyperlink ref="C26" r:id="rId25" xr:uid="{00000000-0004-0000-0100-000018000000}"/>
    <hyperlink ref="C27" r:id="rId26" xr:uid="{00000000-0004-0000-0100-000019000000}"/>
    <hyperlink ref="C28" r:id="rId27" location="gid=1434058138" xr:uid="{00000000-0004-0000-0100-00001A000000}"/>
    <hyperlink ref="C29" r:id="rId28" xr:uid="{00000000-0004-0000-0100-00001B000000}"/>
    <hyperlink ref="C30" r:id="rId29" xr:uid="{00000000-0004-0000-0100-00001C000000}"/>
    <hyperlink ref="C31" r:id="rId30" xr:uid="{00000000-0004-0000-0100-00001D000000}"/>
    <hyperlink ref="C32" r:id="rId31" xr:uid="{00000000-0004-0000-0100-00001E000000}"/>
    <hyperlink ref="C33" r:id="rId32" xr:uid="{00000000-0004-0000-0100-00001F000000}"/>
    <hyperlink ref="C34" r:id="rId33" xr:uid="{00000000-0004-0000-0100-000020000000}"/>
    <hyperlink ref="C35" r:id="rId34" xr:uid="{00000000-0004-0000-0100-000021000000}"/>
    <hyperlink ref="C36" r:id="rId35" xr:uid="{00000000-0004-0000-0100-000022000000}"/>
    <hyperlink ref="C37" r:id="rId36" xr:uid="{00000000-0004-0000-0100-000023000000}"/>
    <hyperlink ref="C38" r:id="rId37" location="gid=484879717" xr:uid="{00000000-0004-0000-0100-000024000000}"/>
    <hyperlink ref="C39" r:id="rId38" location="gid=0" xr:uid="{00000000-0004-0000-0100-000025000000}"/>
    <hyperlink ref="C40" r:id="rId39" xr:uid="{00000000-0004-0000-0100-000026000000}"/>
    <hyperlink ref="C41" r:id="rId40" xr:uid="{00000000-0004-0000-0100-000027000000}"/>
    <hyperlink ref="C42" r:id="rId41" xr:uid="{00000000-0004-0000-0100-000028000000}"/>
    <hyperlink ref="C43" r:id="rId42" xr:uid="{00000000-0004-0000-0100-000029000000}"/>
    <hyperlink ref="C44" r:id="rId43" location="gid=0" xr:uid="{00000000-0004-0000-0100-00002A000000}"/>
    <hyperlink ref="C45" r:id="rId44" xr:uid="{00000000-0004-0000-0100-00002B000000}"/>
    <hyperlink ref="C46" r:id="rId45" xr:uid="{00000000-0004-0000-0100-00002C000000}"/>
  </hyperlinks>
  <pageMargins left="0.7" right="0.7" top="0.75" bottom="0.75" header="0.3" footer="0.3"/>
  <drawing r:id="rId4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19"/>
  <sheetViews>
    <sheetView tabSelected="1" workbookViewId="0">
      <pane ySplit="1" topLeftCell="A366" activePane="bottomLeft" state="frozen"/>
      <selection pane="bottomLeft" activeCell="E240" sqref="E240"/>
    </sheetView>
  </sheetViews>
  <sheetFormatPr defaultColWidth="14.44140625" defaultRowHeight="15.75" customHeight="1" x14ac:dyDescent="0.25"/>
  <cols>
    <col min="1" max="1" width="16.6640625" customWidth="1"/>
    <col min="2" max="2" width="12.88671875" customWidth="1"/>
    <col min="3" max="3" width="14.44140625" customWidth="1"/>
    <col min="4" max="4" width="53.33203125" customWidth="1"/>
    <col min="5" max="5" width="47.33203125" customWidth="1"/>
    <col min="6" max="6" width="16.44140625" customWidth="1"/>
    <col min="7" max="7" width="16.33203125" customWidth="1"/>
    <col min="8" max="9" width="17" customWidth="1"/>
    <col min="10" max="10" width="16.5546875" customWidth="1"/>
    <col min="11" max="11" width="3.6640625" customWidth="1"/>
    <col min="12" max="12" width="14.6640625" customWidth="1"/>
    <col min="13" max="13" width="20.109375" customWidth="1"/>
    <col min="14" max="15" width="12.88671875" customWidth="1"/>
    <col min="16" max="16" width="3.33203125" customWidth="1"/>
    <col min="17" max="17" width="16.6640625" customWidth="1"/>
    <col min="18" max="18" width="14.33203125" customWidth="1"/>
    <col min="19" max="19" width="14.44140625" customWidth="1"/>
    <col min="23" max="23" width="6.6640625" customWidth="1"/>
    <col min="24" max="24" width="3.44140625" customWidth="1"/>
    <col min="26" max="26" width="10" customWidth="1"/>
  </cols>
  <sheetData>
    <row r="1" spans="1:28" x14ac:dyDescent="0.25">
      <c r="A1" s="37" t="s">
        <v>155</v>
      </c>
      <c r="B1" s="37" t="s">
        <v>156</v>
      </c>
      <c r="C1" s="37" t="s">
        <v>157</v>
      </c>
      <c r="D1" s="37" t="s">
        <v>158</v>
      </c>
      <c r="E1" s="38" t="s">
        <v>6</v>
      </c>
      <c r="F1" s="39" t="str">
        <f ca="1">"1st day: " &amp; COUNTA(F2:F31) &amp;"/30"</f>
        <v>1st day: 27/30</v>
      </c>
      <c r="G1" s="40" t="str">
        <f ca="1">"2nd day: " &amp; COUNTA(G2:G31) &amp;"/30"</f>
        <v>2nd day: 27/30</v>
      </c>
      <c r="H1" s="41" t="str">
        <f ca="1">"3rd day: " &amp; COUNTA(H2:H31) &amp;"/30"</f>
        <v>3rd day: 29/30</v>
      </c>
      <c r="I1" s="42" t="str">
        <f ca="1">"4th day: " &amp; COUNTA(I2:I31) &amp;"/30"</f>
        <v>4th day: 27/30</v>
      </c>
      <c r="J1" s="43" t="str">
        <f ca="1">"5th day: " &amp; COUNTA(J2:J31) &amp;"/30"</f>
        <v>5th day: 24/30</v>
      </c>
      <c r="K1" s="44"/>
      <c r="L1" s="45" t="str">
        <f ca="1">IFERROR(__xludf.DUMMYFUNCTION("ArrayFormula(QUERY(A1:A999&amp;{"""",""""},""select Col1, count(Col2) where Col1 != '' group by Col1 label count(Col2) 'Attempts + Carry Over'"",1))"),"Player Name")</f>
        <v>Player Name</v>
      </c>
      <c r="M1" s="46" t="str">
        <f ca="1">IFERROR(__xludf.DUMMYFUNCTION("""COMPUTED_VALUE"""),"Attempts + Carry Over")</f>
        <v>Attempts + Carry Over</v>
      </c>
      <c r="N1" s="47" t="s">
        <v>159</v>
      </c>
      <c r="O1" s="48" t="s">
        <v>160</v>
      </c>
      <c r="P1" s="49"/>
      <c r="Q1" s="50" t="s">
        <v>161</v>
      </c>
      <c r="R1" s="37" t="s">
        <v>162</v>
      </c>
      <c r="S1" s="1" t="s">
        <v>163</v>
      </c>
      <c r="T1" s="1" t="s">
        <v>164</v>
      </c>
      <c r="U1" s="1" t="s">
        <v>165</v>
      </c>
      <c r="V1" s="1" t="s">
        <v>166</v>
      </c>
      <c r="W1" s="1" t="s">
        <v>167</v>
      </c>
      <c r="X1" s="51"/>
      <c r="Y1" s="52"/>
      <c r="AA1" s="53"/>
      <c r="AB1" s="52"/>
    </row>
    <row r="2" spans="1:28" x14ac:dyDescent="0.25">
      <c r="A2" s="54" t="s">
        <v>27</v>
      </c>
      <c r="B2" s="55">
        <v>3055574</v>
      </c>
      <c r="C2" s="54" t="s">
        <v>168</v>
      </c>
      <c r="D2" s="54" t="s">
        <v>169</v>
      </c>
      <c r="E2" s="56"/>
      <c r="F2" s="57" t="str">
        <f ca="1">IFERROR(__xludf.DUMMYFUNCTION("UNIQUE(A2:A86)"),"Mumrik")</f>
        <v>Mumrik</v>
      </c>
      <c r="G2" s="58" t="str">
        <f ca="1">IFERROR(__xludf.DUMMYFUNCTION("UNIQUE(A87:A165)"),"FLus")</f>
        <v>FLus</v>
      </c>
      <c r="H2" s="59" t="str">
        <f ca="1">IFERROR(__xludf.DUMMYFUNCTION("UNIQUE(A166:A247)"),"TomX204")</f>
        <v>TomX204</v>
      </c>
      <c r="I2" s="60" t="str">
        <f ca="1">IFERROR(__xludf.DUMMYFUNCTION("UNIQUE(A248:A329)"),"Anjelly")</f>
        <v>Anjelly</v>
      </c>
      <c r="J2" s="61" t="str">
        <f ca="1">IFERROR(__xludf.DUMMYFUNCTION("UNIQUE(A330:A1019)"),"Hirako")</f>
        <v>Hirako</v>
      </c>
      <c r="K2" s="62"/>
      <c r="L2" s="63" t="str">
        <f ca="1">IFERROR(__xludf.DUMMYFUNCTION("""COMPUTED_VALUE"""),"Aeongie")</f>
        <v>Aeongie</v>
      </c>
      <c r="M2" s="64">
        <f ca="1">IFERROR(__xludf.DUMMYFUNCTION("""COMPUTED_VALUE"""),10)</f>
        <v>10</v>
      </c>
      <c r="N2" s="65">
        <f t="shared" ref="N2:N31" ca="1" si="0">IF($M2&gt;15, ROUND($O2/15,0), IF(AND($M2&gt;13, $R2&lt;4, $S2&lt;4, $T2&lt;4, $U2&lt;4, $V2&lt;4), ROUND($O2/($M2-0.2),0), ROUND($O2/$M2,0)))</f>
        <v>1458678</v>
      </c>
      <c r="O2" s="66">
        <f t="shared" ref="O2:O31" ca="1" si="1">SUMIF($A$2:$A1019, L2, $B$2:$B1019)</f>
        <v>14586781</v>
      </c>
      <c r="P2" s="49"/>
      <c r="Q2" s="65" t="str">
        <f>'Clan Members'!$A2</f>
        <v>Aeongie</v>
      </c>
      <c r="R2" s="24">
        <f t="shared" ref="R2:R31" si="2">COUNTIF($A$2:$A$86, $Q2)</f>
        <v>3</v>
      </c>
      <c r="S2" s="24">
        <f t="shared" ref="S2:S31" si="3">COUNTIF($A$87:$A$165, $Q2)</f>
        <v>2</v>
      </c>
      <c r="T2" s="67">
        <f t="shared" ref="T2:T31" si="4">COUNTIF($A$166:$A$247, $Q2)</f>
        <v>3</v>
      </c>
      <c r="U2" s="68">
        <f t="shared" ref="U2:U31" si="5">COUNTIF($A$248:$A$329, $Q2)</f>
        <v>2</v>
      </c>
      <c r="V2" s="67">
        <f t="shared" ref="V2:V31" si="6">COUNTIF($A$330:$A$543, $Q2)</f>
        <v>0</v>
      </c>
      <c r="W2" s="67">
        <f t="shared" ref="W2:W31" si="7">SUM(R2:V2)</f>
        <v>10</v>
      </c>
      <c r="X2" s="51"/>
      <c r="Y2" s="52"/>
      <c r="AA2" s="52"/>
      <c r="AB2" s="53"/>
    </row>
    <row r="3" spans="1:28" x14ac:dyDescent="0.25">
      <c r="A3" s="54" t="s">
        <v>27</v>
      </c>
      <c r="B3" s="54">
        <v>2882899</v>
      </c>
      <c r="C3" s="54" t="s">
        <v>168</v>
      </c>
      <c r="D3" s="54" t="s">
        <v>170</v>
      </c>
      <c r="E3" s="69"/>
      <c r="F3" s="70" t="str">
        <f ca="1">IFERROR(__xludf.DUMMYFUNCTION("""COMPUTED_VALUE"""),"Hirako")</f>
        <v>Hirako</v>
      </c>
      <c r="G3" s="71" t="str">
        <f ca="1">IFERROR(__xludf.DUMMYFUNCTION("""COMPUTED_VALUE"""),"Hirako")</f>
        <v>Hirako</v>
      </c>
      <c r="H3" s="59" t="str">
        <f ca="1">IFERROR(__xludf.DUMMYFUNCTION("""COMPUTED_VALUE"""),"RCA")</f>
        <v>RCA</v>
      </c>
      <c r="I3" s="60" t="str">
        <f ca="1">IFERROR(__xludf.DUMMYFUNCTION("""COMPUTED_VALUE"""),"FLus")</f>
        <v>FLus</v>
      </c>
      <c r="J3" s="72" t="str">
        <f ca="1">IFERROR(__xludf.DUMMYFUNCTION("""COMPUTED_VALUE"""),"IAMvne")</f>
        <v>IAMvne</v>
      </c>
      <c r="K3" s="73"/>
      <c r="L3" s="74" t="str">
        <f ca="1">IFERROR(__xludf.DUMMYFUNCTION("""COMPUTED_VALUE"""),"Anjelly")</f>
        <v>Anjelly</v>
      </c>
      <c r="M3" s="75">
        <f ca="1">IFERROR(__xludf.DUMMYFUNCTION("""COMPUTED_VALUE"""),7)</f>
        <v>7</v>
      </c>
      <c r="N3" s="65">
        <f t="shared" ca="1" si="0"/>
        <v>1590855</v>
      </c>
      <c r="O3" s="66">
        <f t="shared" ca="1" si="1"/>
        <v>11135987</v>
      </c>
      <c r="P3" s="49"/>
      <c r="Q3" s="65" t="str">
        <f>'Clan Members'!$A3</f>
        <v>Anjelly</v>
      </c>
      <c r="R3" s="24">
        <f t="shared" si="2"/>
        <v>3</v>
      </c>
      <c r="S3" s="24">
        <f t="shared" si="3"/>
        <v>0</v>
      </c>
      <c r="T3" s="67">
        <f t="shared" si="4"/>
        <v>1</v>
      </c>
      <c r="U3" s="68">
        <f t="shared" si="5"/>
        <v>3</v>
      </c>
      <c r="V3" s="67">
        <f t="shared" si="6"/>
        <v>0</v>
      </c>
      <c r="W3" s="67">
        <f t="shared" si="7"/>
        <v>7</v>
      </c>
      <c r="X3" s="51"/>
      <c r="Y3" s="52"/>
      <c r="AA3" s="52"/>
      <c r="AB3" s="53"/>
    </row>
    <row r="4" spans="1:28" x14ac:dyDescent="0.25">
      <c r="A4" s="54" t="s">
        <v>19</v>
      </c>
      <c r="B4" s="54">
        <v>61527</v>
      </c>
      <c r="C4" s="54" t="s">
        <v>168</v>
      </c>
      <c r="D4" s="54" t="s">
        <v>171</v>
      </c>
      <c r="E4" s="69"/>
      <c r="F4" s="57" t="str">
        <f ca="1">IFERROR(__xludf.DUMMYFUNCTION("""COMPUTED_VALUE"""),"Kako")</f>
        <v>Kako</v>
      </c>
      <c r="G4" s="71" t="str">
        <f ca="1">IFERROR(__xludf.DUMMYFUNCTION("""COMPUTED_VALUE"""),"pat1413")</f>
        <v>pat1413</v>
      </c>
      <c r="H4" s="59" t="str">
        <f ca="1">IFERROR(__xludf.DUMMYFUNCTION("""COMPUTED_VALUE"""),"Hirako")</f>
        <v>Hirako</v>
      </c>
      <c r="I4" s="60" t="str">
        <f ca="1">IFERROR(__xludf.DUMMYFUNCTION("""COMPUTED_VALUE"""),"Hirako")</f>
        <v>Hirako</v>
      </c>
      <c r="J4" s="72" t="str">
        <f ca="1">IFERROR(__xludf.DUMMYFUNCTION("""COMPUTED_VALUE"""),"FLus")</f>
        <v>FLus</v>
      </c>
      <c r="K4" s="73"/>
      <c r="L4" s="63" t="str">
        <f ca="1">IFERROR(__xludf.DUMMYFUNCTION("""COMPUTED_VALUE"""),"Aused")</f>
        <v>Aused</v>
      </c>
      <c r="M4" s="64">
        <f ca="1">IFERROR(__xludf.DUMMYFUNCTION("""COMPUTED_VALUE"""),17)</f>
        <v>17</v>
      </c>
      <c r="N4" s="65">
        <f t="shared" ca="1" si="0"/>
        <v>792694</v>
      </c>
      <c r="O4" s="66">
        <f t="shared" ca="1" si="1"/>
        <v>11890415</v>
      </c>
      <c r="P4" s="49"/>
      <c r="Q4" s="65" t="str">
        <f>'Clan Members'!$A4</f>
        <v>Aused</v>
      </c>
      <c r="R4" s="24">
        <f t="shared" si="2"/>
        <v>4</v>
      </c>
      <c r="S4" s="24">
        <f t="shared" si="3"/>
        <v>3</v>
      </c>
      <c r="T4" s="67">
        <f t="shared" si="4"/>
        <v>3</v>
      </c>
      <c r="U4" s="68">
        <f t="shared" si="5"/>
        <v>4</v>
      </c>
      <c r="V4" s="67">
        <f t="shared" si="6"/>
        <v>3</v>
      </c>
      <c r="W4" s="67">
        <f t="shared" si="7"/>
        <v>17</v>
      </c>
      <c r="X4" s="51"/>
      <c r="Y4" s="52"/>
      <c r="Z4" s="53"/>
      <c r="AA4" s="53"/>
      <c r="AB4" s="53"/>
    </row>
    <row r="5" spans="1:28" x14ac:dyDescent="0.25">
      <c r="A5" s="54" t="s">
        <v>19</v>
      </c>
      <c r="B5" s="54">
        <v>2887563</v>
      </c>
      <c r="C5" s="54" t="s">
        <v>172</v>
      </c>
      <c r="D5" s="54" t="s">
        <v>171</v>
      </c>
      <c r="E5" s="203" t="s">
        <v>2217</v>
      </c>
      <c r="F5" s="70" t="str">
        <f ca="1">IFERROR(__xludf.DUMMYFUNCTION("""COMPUTED_VALUE"""),"pat1413")</f>
        <v>pat1413</v>
      </c>
      <c r="G5" s="71" t="str">
        <f ca="1">IFERROR(__xludf.DUMMYFUNCTION("""COMPUTED_VALUE"""),"Mumrik")</f>
        <v>Mumrik</v>
      </c>
      <c r="H5" s="59" t="str">
        <f ca="1">IFERROR(__xludf.DUMMYFUNCTION("""COMPUTED_VALUE"""),"Easan")</f>
        <v>Easan</v>
      </c>
      <c r="I5" s="60" t="str">
        <f ca="1">IFERROR(__xludf.DUMMYFUNCTION("""COMPUTED_VALUE"""),"紫shino")</f>
        <v>紫shino</v>
      </c>
      <c r="J5" s="72" t="str">
        <f ca="1">IFERROR(__xludf.DUMMYFUNCTION("""COMPUTED_VALUE"""),"Easan")</f>
        <v>Easan</v>
      </c>
      <c r="K5" s="73"/>
      <c r="L5" s="63" t="str">
        <f ca="1">IFERROR(__xludf.DUMMYFUNCTION("""COMPUTED_VALUE"""),"Easan")</f>
        <v>Easan</v>
      </c>
      <c r="M5" s="64">
        <f ca="1">IFERROR(__xludf.DUMMYFUNCTION("""COMPUTED_VALUE"""),17)</f>
        <v>17</v>
      </c>
      <c r="N5" s="65">
        <f t="shared" ca="1" si="0"/>
        <v>1398737</v>
      </c>
      <c r="O5" s="66">
        <f t="shared" ca="1" si="1"/>
        <v>20981061</v>
      </c>
      <c r="P5" s="49"/>
      <c r="Q5" s="65" t="str">
        <f>'Clan Members'!$A5</f>
        <v>Easan</v>
      </c>
      <c r="R5" s="24">
        <f t="shared" si="2"/>
        <v>4</v>
      </c>
      <c r="S5" s="24">
        <f t="shared" si="3"/>
        <v>3</v>
      </c>
      <c r="T5" s="67">
        <f t="shared" si="4"/>
        <v>3</v>
      </c>
      <c r="U5" s="68">
        <f t="shared" si="5"/>
        <v>4</v>
      </c>
      <c r="V5" s="67">
        <f t="shared" si="6"/>
        <v>3</v>
      </c>
      <c r="W5" s="67">
        <f t="shared" si="7"/>
        <v>17</v>
      </c>
      <c r="X5" s="51"/>
      <c r="Y5" s="52"/>
      <c r="Z5" s="53"/>
      <c r="AA5" s="53"/>
      <c r="AB5" s="53"/>
    </row>
    <row r="6" spans="1:28" x14ac:dyDescent="0.25">
      <c r="A6" s="54" t="s">
        <v>27</v>
      </c>
      <c r="B6" s="54">
        <v>2062019</v>
      </c>
      <c r="C6" s="54" t="s">
        <v>172</v>
      </c>
      <c r="D6" s="54" t="s">
        <v>173</v>
      </c>
      <c r="E6" s="69"/>
      <c r="F6" s="70" t="str">
        <f ca="1">IFERROR(__xludf.DUMMYFUNCTION("""COMPUTED_VALUE"""),"FLus")</f>
        <v>FLus</v>
      </c>
      <c r="G6" s="71" t="str">
        <f ca="1">IFERROR(__xludf.DUMMYFUNCTION("""COMPUTED_VALUE"""),"Easan")</f>
        <v>Easan</v>
      </c>
      <c r="H6" s="59" t="str">
        <f ca="1">IFERROR(__xludf.DUMMYFUNCTION("""COMPUTED_VALUE"""),"Anjelly")</f>
        <v>Anjelly</v>
      </c>
      <c r="I6" s="60" t="str">
        <f ca="1">IFERROR(__xludf.DUMMYFUNCTION("""COMPUTED_VALUE"""),"Fluff")</f>
        <v>Fluff</v>
      </c>
      <c r="J6" s="72" t="str">
        <f ca="1">IFERROR(__xludf.DUMMYFUNCTION("""COMPUTED_VALUE"""),"Raz")</f>
        <v>Raz</v>
      </c>
      <c r="K6" s="73"/>
      <c r="L6" s="63" t="str">
        <f ca="1">IFERROR(__xludf.DUMMYFUNCTION("""COMPUTED_VALUE"""),"Eiwaz")</f>
        <v>Eiwaz</v>
      </c>
      <c r="M6" s="64">
        <f ca="1">IFERROR(__xludf.DUMMYFUNCTION("""COMPUTED_VALUE"""),10)</f>
        <v>10</v>
      </c>
      <c r="N6" s="65">
        <f t="shared" ca="1" si="0"/>
        <v>1283183</v>
      </c>
      <c r="O6" s="66">
        <f t="shared" ca="1" si="1"/>
        <v>12831832</v>
      </c>
      <c r="P6" s="49"/>
      <c r="Q6" s="65" t="str">
        <f>'Clan Members'!$A6</f>
        <v>Eiwaz</v>
      </c>
      <c r="R6" s="24">
        <f t="shared" si="2"/>
        <v>2</v>
      </c>
      <c r="S6" s="24">
        <f t="shared" si="3"/>
        <v>3</v>
      </c>
      <c r="T6" s="67">
        <f t="shared" si="4"/>
        <v>2</v>
      </c>
      <c r="U6" s="68">
        <f t="shared" si="5"/>
        <v>2</v>
      </c>
      <c r="V6" s="67">
        <f t="shared" si="6"/>
        <v>1</v>
      </c>
      <c r="W6" s="67">
        <f t="shared" si="7"/>
        <v>10</v>
      </c>
      <c r="X6" s="76"/>
      <c r="Y6" s="53"/>
      <c r="Z6" s="53"/>
      <c r="AA6" s="53"/>
      <c r="AB6" s="53"/>
    </row>
    <row r="7" spans="1:28" x14ac:dyDescent="0.25">
      <c r="A7" s="54" t="s">
        <v>23</v>
      </c>
      <c r="B7" s="54">
        <v>3050418</v>
      </c>
      <c r="C7" s="54" t="s">
        <v>172</v>
      </c>
      <c r="D7" s="54" t="s">
        <v>174</v>
      </c>
      <c r="E7" s="203" t="s">
        <v>2217</v>
      </c>
      <c r="F7" s="70" t="str">
        <f ca="1">IFERROR(__xludf.DUMMYFUNCTION("""COMPUTED_VALUE"""),"Anjelly")</f>
        <v>Anjelly</v>
      </c>
      <c r="G7" s="71" t="str">
        <f ca="1">IFERROR(__xludf.DUMMYFUNCTION("""COMPUTED_VALUE"""),"Kokkoro")</f>
        <v>Kokkoro</v>
      </c>
      <c r="H7" s="59" t="str">
        <f ca="1">IFERROR(__xludf.DUMMYFUNCTION("""COMPUTED_VALUE"""),"Fluff")</f>
        <v>Fluff</v>
      </c>
      <c r="I7" s="60" t="str">
        <f ca="1">IFERROR(__xludf.DUMMYFUNCTION("""COMPUTED_VALUE"""),"Grea")</f>
        <v>Grea</v>
      </c>
      <c r="J7" s="72" t="str">
        <f ca="1">IFERROR(__xludf.DUMMYFUNCTION("""COMPUTED_VALUE"""),"Hironnad")</f>
        <v>Hironnad</v>
      </c>
      <c r="K7" s="73"/>
      <c r="L7" s="63" t="str">
        <f ca="1">IFERROR(__xludf.DUMMYFUNCTION("""COMPUTED_VALUE"""),"FLus")</f>
        <v>FLus</v>
      </c>
      <c r="M7" s="64">
        <f ca="1">IFERROR(__xludf.DUMMYFUNCTION("""COMPUTED_VALUE"""),13)</f>
        <v>13</v>
      </c>
      <c r="N7" s="65">
        <f t="shared" ca="1" si="0"/>
        <v>1568620</v>
      </c>
      <c r="O7" s="66">
        <f t="shared" ca="1" si="1"/>
        <v>20392063</v>
      </c>
      <c r="P7" s="49"/>
      <c r="Q7" s="65" t="str">
        <f>'Clan Members'!$A7</f>
        <v>Fluff</v>
      </c>
      <c r="R7" s="24">
        <f t="shared" si="2"/>
        <v>3</v>
      </c>
      <c r="S7" s="24">
        <f t="shared" si="3"/>
        <v>3</v>
      </c>
      <c r="T7" s="67">
        <f t="shared" si="4"/>
        <v>3</v>
      </c>
      <c r="U7" s="68">
        <f t="shared" si="5"/>
        <v>3</v>
      </c>
      <c r="V7" s="67">
        <f t="shared" si="6"/>
        <v>4</v>
      </c>
      <c r="W7" s="67">
        <f t="shared" si="7"/>
        <v>16</v>
      </c>
      <c r="X7" s="76"/>
      <c r="Y7" s="53"/>
      <c r="Z7" s="53"/>
      <c r="AA7" s="53"/>
      <c r="AB7" s="53"/>
    </row>
    <row r="8" spans="1:28" x14ac:dyDescent="0.25">
      <c r="A8" s="54" t="s">
        <v>23</v>
      </c>
      <c r="B8" s="54">
        <v>84156</v>
      </c>
      <c r="C8" s="54" t="s">
        <v>175</v>
      </c>
      <c r="D8" s="54" t="s">
        <v>174</v>
      </c>
      <c r="E8" s="69"/>
      <c r="F8" s="70" t="str">
        <f ca="1">IFERROR(__xludf.DUMMYFUNCTION("""COMPUTED_VALUE"""),"Easan")</f>
        <v>Easan</v>
      </c>
      <c r="G8" s="71" t="str">
        <f ca="1">IFERROR(__xludf.DUMMYFUNCTION("""COMPUTED_VALUE"""),"紫shino")</f>
        <v>紫shino</v>
      </c>
      <c r="H8" s="59" t="str">
        <f ca="1">IFERROR(__xludf.DUMMYFUNCTION("""COMPUTED_VALUE"""),"紫shino")</f>
        <v>紫shino</v>
      </c>
      <c r="I8" s="60" t="str">
        <f ca="1">IFERROR(__xludf.DUMMYFUNCTION("""COMPUTED_VALUE"""),"Hironnad")</f>
        <v>Hironnad</v>
      </c>
      <c r="J8" s="72" t="str">
        <f ca="1">IFERROR(__xludf.DUMMYFUNCTION("""COMPUTED_VALUE"""),"紫shino")</f>
        <v>紫shino</v>
      </c>
      <c r="K8" s="73"/>
      <c r="L8" s="63" t="str">
        <f ca="1">IFERROR(__xludf.DUMMYFUNCTION("""COMPUTED_VALUE"""),"Fluff")</f>
        <v>Fluff</v>
      </c>
      <c r="M8" s="64">
        <f ca="1">IFERROR(__xludf.DUMMYFUNCTION("""COMPUTED_VALUE"""),16)</f>
        <v>16</v>
      </c>
      <c r="N8" s="65">
        <f t="shared" ca="1" si="0"/>
        <v>1944760</v>
      </c>
      <c r="O8" s="66">
        <f t="shared" ca="1" si="1"/>
        <v>29171401</v>
      </c>
      <c r="P8" s="49"/>
      <c r="Q8" s="65" t="str">
        <f>'Clan Members'!$A8</f>
        <v>FLus</v>
      </c>
      <c r="R8" s="24">
        <f t="shared" si="2"/>
        <v>2</v>
      </c>
      <c r="S8" s="24">
        <f t="shared" si="3"/>
        <v>2</v>
      </c>
      <c r="T8" s="67">
        <f t="shared" si="4"/>
        <v>3</v>
      </c>
      <c r="U8" s="68">
        <f t="shared" si="5"/>
        <v>3</v>
      </c>
      <c r="V8" s="67">
        <f t="shared" si="6"/>
        <v>3</v>
      </c>
      <c r="W8" s="67">
        <f t="shared" si="7"/>
        <v>13</v>
      </c>
      <c r="X8" s="76"/>
      <c r="Y8" s="53"/>
      <c r="Z8" s="53"/>
      <c r="AA8" s="53"/>
      <c r="AB8" s="53"/>
    </row>
    <row r="9" spans="1:28" x14ac:dyDescent="0.25">
      <c r="A9" s="54" t="s">
        <v>30</v>
      </c>
      <c r="B9" s="54">
        <v>3199379</v>
      </c>
      <c r="C9" s="54" t="s">
        <v>175</v>
      </c>
      <c r="D9" s="54" t="s">
        <v>176</v>
      </c>
      <c r="E9" s="56"/>
      <c r="F9" s="70" t="str">
        <f ca="1">IFERROR(__xludf.DUMMYFUNCTION("""COMPUTED_VALUE"""),"Raz")</f>
        <v>Raz</v>
      </c>
      <c r="G9" s="71" t="str">
        <f ca="1">IFERROR(__xludf.DUMMYFUNCTION("""COMPUTED_VALUE"""),"Raz")</f>
        <v>Raz</v>
      </c>
      <c r="H9" s="59" t="str">
        <f ca="1">IFERROR(__xludf.DUMMYFUNCTION("""COMPUTED_VALUE"""),"FLus")</f>
        <v>FLus</v>
      </c>
      <c r="I9" s="60" t="str">
        <f ca="1">IFERROR(__xludf.DUMMYFUNCTION("""COMPUTED_VALUE"""),"Izaku")</f>
        <v>Izaku</v>
      </c>
      <c r="J9" s="72" t="str">
        <f ca="1">IFERROR(__xludf.DUMMYFUNCTION("""COMPUTED_VALUE"""),"Yuuki")</f>
        <v>Yuuki</v>
      </c>
      <c r="K9" s="62" t="s">
        <v>177</v>
      </c>
      <c r="L9" s="63" t="str">
        <f ca="1">IFERROR(__xludf.DUMMYFUNCTION("""COMPUTED_VALUE"""),"Glacel")</f>
        <v>Glacel</v>
      </c>
      <c r="M9" s="77">
        <f ca="1">IFERROR(__xludf.DUMMYFUNCTION("""COMPUTED_VALUE"""),16)</f>
        <v>16</v>
      </c>
      <c r="N9" s="65">
        <f t="shared" ca="1" si="0"/>
        <v>1014195</v>
      </c>
      <c r="O9" s="66">
        <f t="shared" ca="1" si="1"/>
        <v>15212919</v>
      </c>
      <c r="P9" s="49"/>
      <c r="Q9" s="65" t="str">
        <f>'Clan Members'!$A9</f>
        <v>Glacel</v>
      </c>
      <c r="R9" s="24">
        <f t="shared" si="2"/>
        <v>2</v>
      </c>
      <c r="S9" s="24">
        <f t="shared" si="3"/>
        <v>4</v>
      </c>
      <c r="T9" s="67">
        <f t="shared" si="4"/>
        <v>3</v>
      </c>
      <c r="U9" s="68">
        <f t="shared" si="5"/>
        <v>4</v>
      </c>
      <c r="V9" s="67">
        <f t="shared" si="6"/>
        <v>3</v>
      </c>
      <c r="W9" s="67">
        <f t="shared" si="7"/>
        <v>16</v>
      </c>
      <c r="X9" s="76"/>
      <c r="Y9" s="53"/>
      <c r="Z9" s="53"/>
      <c r="AA9" s="53"/>
      <c r="AB9" s="53"/>
    </row>
    <row r="10" spans="1:28" x14ac:dyDescent="0.25">
      <c r="A10" s="54" t="s">
        <v>15</v>
      </c>
      <c r="B10" s="54">
        <v>3135836</v>
      </c>
      <c r="C10" s="54" t="s">
        <v>175</v>
      </c>
      <c r="D10" s="54" t="s">
        <v>171</v>
      </c>
      <c r="E10" s="56"/>
      <c r="F10" s="70" t="str">
        <f ca="1">IFERROR(__xludf.DUMMYFUNCTION("""COMPUTED_VALUE"""),"Izaku")</f>
        <v>Izaku</v>
      </c>
      <c r="G10" s="71" t="str">
        <f ca="1">IFERROR(__xludf.DUMMYFUNCTION("""COMPUTED_VALUE"""),"Hironnad")</f>
        <v>Hironnad</v>
      </c>
      <c r="H10" s="59" t="str">
        <f ca="1">IFERROR(__xludf.DUMMYFUNCTION("""COMPUTED_VALUE"""),"Raz")</f>
        <v>Raz</v>
      </c>
      <c r="I10" s="60" t="str">
        <f ca="1">IFERROR(__xludf.DUMMYFUNCTION("""COMPUTED_VALUE"""),"Raz")</f>
        <v>Raz</v>
      </c>
      <c r="J10" s="72" t="str">
        <f ca="1">IFERROR(__xludf.DUMMYFUNCTION("""COMPUTED_VALUE"""),"Eiwaz")</f>
        <v>Eiwaz</v>
      </c>
      <c r="K10" s="73"/>
      <c r="L10" s="63" t="str">
        <f ca="1">IFERROR(__xludf.DUMMYFUNCTION("""COMPUTED_VALUE"""),"Grea")</f>
        <v>Grea</v>
      </c>
      <c r="M10" s="64">
        <f ca="1">IFERROR(__xludf.DUMMYFUNCTION("""COMPUTED_VALUE"""),3)</f>
        <v>3</v>
      </c>
      <c r="N10" s="65">
        <f t="shared" ca="1" si="0"/>
        <v>1498908</v>
      </c>
      <c r="O10" s="66">
        <f t="shared" ca="1" si="1"/>
        <v>4496724</v>
      </c>
      <c r="P10" s="49"/>
      <c r="Q10" s="65" t="str">
        <f>'Clan Members'!$A10</f>
        <v>Grea</v>
      </c>
      <c r="R10" s="24">
        <f t="shared" si="2"/>
        <v>0</v>
      </c>
      <c r="S10" s="24">
        <f t="shared" si="3"/>
        <v>1</v>
      </c>
      <c r="T10" s="67">
        <f t="shared" si="4"/>
        <v>0</v>
      </c>
      <c r="U10" s="68">
        <f t="shared" si="5"/>
        <v>2</v>
      </c>
      <c r="V10" s="67">
        <f t="shared" si="6"/>
        <v>0</v>
      </c>
      <c r="W10" s="67">
        <f t="shared" si="7"/>
        <v>3</v>
      </c>
      <c r="X10" s="76"/>
      <c r="Y10" s="53"/>
      <c r="Z10" s="53"/>
      <c r="AA10" s="53"/>
      <c r="AB10" s="53"/>
    </row>
    <row r="11" spans="1:28" x14ac:dyDescent="0.25">
      <c r="A11" s="54" t="s">
        <v>10</v>
      </c>
      <c r="B11" s="54">
        <v>3186875</v>
      </c>
      <c r="C11" s="54" t="s">
        <v>175</v>
      </c>
      <c r="D11" s="54" t="s">
        <v>178</v>
      </c>
      <c r="E11" s="69"/>
      <c r="F11" s="70" t="str">
        <f ca="1">IFERROR(__xludf.DUMMYFUNCTION("""COMPUTED_VALUE"""),"Yuuki")</f>
        <v>Yuuki</v>
      </c>
      <c r="G11" s="71" t="str">
        <f ca="1">IFERROR(__xludf.DUMMYFUNCTION("""COMPUTED_VALUE"""),"Yuuki")</f>
        <v>Yuuki</v>
      </c>
      <c r="H11" s="59" t="str">
        <f ca="1">IFERROR(__xludf.DUMMYFUNCTION("""COMPUTED_VALUE"""),"Kokkoro")</f>
        <v>Kokkoro</v>
      </c>
      <c r="I11" s="60" t="str">
        <f ca="1">IFERROR(__xludf.DUMMYFUNCTION("""COMPUTED_VALUE"""),"Yuuki")</f>
        <v>Yuuki</v>
      </c>
      <c r="J11" s="72" t="str">
        <f ca="1">IFERROR(__xludf.DUMMYFUNCTION("""COMPUTED_VALUE"""),"Izaku")</f>
        <v>Izaku</v>
      </c>
      <c r="K11" s="73"/>
      <c r="L11" s="63" t="str">
        <f ca="1">IFERROR(__xludf.DUMMYFUNCTION("""COMPUTED_VALUE"""),"Half")</f>
        <v>Half</v>
      </c>
      <c r="M11" s="64">
        <f ca="1">IFERROR(__xludf.DUMMYFUNCTION("""COMPUTED_VALUE"""),10)</f>
        <v>10</v>
      </c>
      <c r="N11" s="65">
        <f t="shared" ca="1" si="0"/>
        <v>461489</v>
      </c>
      <c r="O11" s="66">
        <f t="shared" ca="1" si="1"/>
        <v>4614887</v>
      </c>
      <c r="P11" s="49"/>
      <c r="Q11" s="65" t="str">
        <f>'Clan Members'!$A11</f>
        <v>Half</v>
      </c>
      <c r="R11" s="24">
        <f t="shared" si="2"/>
        <v>2</v>
      </c>
      <c r="S11" s="24">
        <f t="shared" si="3"/>
        <v>2</v>
      </c>
      <c r="T11" s="67">
        <f t="shared" si="4"/>
        <v>2</v>
      </c>
      <c r="U11" s="68">
        <f t="shared" si="5"/>
        <v>2</v>
      </c>
      <c r="V11" s="67">
        <f t="shared" si="6"/>
        <v>2</v>
      </c>
      <c r="W11" s="67">
        <f t="shared" si="7"/>
        <v>10</v>
      </c>
      <c r="X11" s="76"/>
      <c r="Y11" s="53"/>
      <c r="Z11" s="53"/>
      <c r="AA11" s="53"/>
      <c r="AB11" s="53"/>
    </row>
    <row r="12" spans="1:28" x14ac:dyDescent="0.25">
      <c r="A12" s="54" t="s">
        <v>12</v>
      </c>
      <c r="B12" s="54">
        <v>393754</v>
      </c>
      <c r="C12" s="54" t="s">
        <v>175</v>
      </c>
      <c r="D12" s="54" t="s">
        <v>179</v>
      </c>
      <c r="E12" s="203" t="s">
        <v>2217</v>
      </c>
      <c r="F12" s="70" t="str">
        <f ca="1">IFERROR(__xludf.DUMMYFUNCTION("""COMPUTED_VALUE"""),"紫shino")</f>
        <v>紫shino</v>
      </c>
      <c r="G12" s="71" t="str">
        <f ca="1">IFERROR(__xludf.DUMMYFUNCTION("""COMPUTED_VALUE"""),"Eiwaz")</f>
        <v>Eiwaz</v>
      </c>
      <c r="H12" s="59" t="str">
        <f ca="1">IFERROR(__xludf.DUMMYFUNCTION("""COMPUTED_VALUE"""),"Rezael")</f>
        <v>Rezael</v>
      </c>
      <c r="I12" s="60" t="str">
        <f ca="1">IFERROR(__xludf.DUMMYFUNCTION("""COMPUTED_VALUE"""),"Kako")</f>
        <v>Kako</v>
      </c>
      <c r="J12" s="72" t="str">
        <f ca="1">IFERROR(__xludf.DUMMYFUNCTION("""COMPUTED_VALUE"""),"pat1413")</f>
        <v>pat1413</v>
      </c>
      <c r="K12" s="73"/>
      <c r="L12" s="63" t="str">
        <f ca="1">IFERROR(__xludf.DUMMYFUNCTION("""COMPUTED_VALUE"""),"Hirako")</f>
        <v>Hirako</v>
      </c>
      <c r="M12" s="64">
        <f ca="1">IFERROR(__xludf.DUMMYFUNCTION("""COMPUTED_VALUE"""),13)</f>
        <v>13</v>
      </c>
      <c r="N12" s="65">
        <f t="shared" ca="1" si="0"/>
        <v>1692968</v>
      </c>
      <c r="O12" s="66">
        <f t="shared" ca="1" si="1"/>
        <v>22008583</v>
      </c>
      <c r="P12" s="49"/>
      <c r="Q12" s="65" t="str">
        <f>'Clan Members'!$A12</f>
        <v>Hirako</v>
      </c>
      <c r="R12" s="24">
        <f t="shared" si="2"/>
        <v>3</v>
      </c>
      <c r="S12" s="24">
        <f t="shared" si="3"/>
        <v>3</v>
      </c>
      <c r="T12" s="67">
        <f t="shared" si="4"/>
        <v>3</v>
      </c>
      <c r="U12" s="68">
        <f t="shared" si="5"/>
        <v>2</v>
      </c>
      <c r="V12" s="67">
        <f t="shared" si="6"/>
        <v>2</v>
      </c>
      <c r="W12" s="67">
        <f t="shared" si="7"/>
        <v>13</v>
      </c>
      <c r="X12" s="76"/>
      <c r="Y12" s="53"/>
      <c r="Z12" s="53"/>
      <c r="AA12" s="53"/>
      <c r="AB12" s="53"/>
    </row>
    <row r="13" spans="1:28" x14ac:dyDescent="0.25">
      <c r="A13" s="54" t="s">
        <v>12</v>
      </c>
      <c r="B13" s="54">
        <v>1313418</v>
      </c>
      <c r="C13" s="54" t="s">
        <v>180</v>
      </c>
      <c r="D13" s="54" t="s">
        <v>179</v>
      </c>
      <c r="E13" s="69"/>
      <c r="F13" s="70" t="str">
        <f ca="1">IFERROR(__xludf.DUMMYFUNCTION("""COMPUTED_VALUE"""),"Hironnad")</f>
        <v>Hironnad</v>
      </c>
      <c r="G13" s="71" t="str">
        <f ca="1">IFERROR(__xludf.DUMMYFUNCTION("""COMPUTED_VALUE"""),"Tatsumi")</f>
        <v>Tatsumi</v>
      </c>
      <c r="H13" s="59" t="str">
        <f ca="1">IFERROR(__xludf.DUMMYFUNCTION("""COMPUTED_VALUE"""),"Izaku")</f>
        <v>Izaku</v>
      </c>
      <c r="I13" s="60" t="str">
        <f ca="1">IFERROR(__xludf.DUMMYFUNCTION("""COMPUTED_VALUE"""),"TomX204")</f>
        <v>TomX204</v>
      </c>
      <c r="J13" s="72" t="str">
        <f ca="1">IFERROR(__xludf.DUMMYFUNCTION("""COMPUTED_VALUE"""),"Fluff")</f>
        <v>Fluff</v>
      </c>
      <c r="K13" s="73"/>
      <c r="L13" s="63" t="str">
        <f ca="1">IFERROR(__xludf.DUMMYFUNCTION("""COMPUTED_VALUE"""),"Hironnad")</f>
        <v>Hironnad</v>
      </c>
      <c r="M13" s="64">
        <f ca="1">IFERROR(__xludf.DUMMYFUNCTION("""COMPUTED_VALUE"""),15)</f>
        <v>15</v>
      </c>
      <c r="N13" s="65">
        <f t="shared" ca="1" si="0"/>
        <v>2097535</v>
      </c>
      <c r="O13" s="66">
        <f t="shared" ca="1" si="1"/>
        <v>31463022</v>
      </c>
      <c r="P13" s="49"/>
      <c r="Q13" s="65" t="str">
        <f>'Clan Members'!$A13</f>
        <v>Hironnad</v>
      </c>
      <c r="R13" s="24">
        <f t="shared" si="2"/>
        <v>3</v>
      </c>
      <c r="S13" s="24">
        <f t="shared" si="3"/>
        <v>3</v>
      </c>
      <c r="T13" s="67">
        <f t="shared" si="4"/>
        <v>4</v>
      </c>
      <c r="U13" s="68">
        <f t="shared" si="5"/>
        <v>3</v>
      </c>
      <c r="V13" s="67">
        <f t="shared" si="6"/>
        <v>2</v>
      </c>
      <c r="W13" s="67">
        <f t="shared" si="7"/>
        <v>15</v>
      </c>
      <c r="X13" s="76"/>
      <c r="Y13" s="53"/>
      <c r="Z13" s="53"/>
      <c r="AA13" s="53"/>
      <c r="AB13" s="53"/>
    </row>
    <row r="14" spans="1:28" x14ac:dyDescent="0.25">
      <c r="A14" s="54" t="s">
        <v>12</v>
      </c>
      <c r="B14" s="54">
        <v>1506152</v>
      </c>
      <c r="C14" s="54" t="s">
        <v>180</v>
      </c>
      <c r="D14" s="54" t="s">
        <v>181</v>
      </c>
      <c r="E14" s="56"/>
      <c r="F14" s="70" t="str">
        <f ca="1">IFERROR(__xludf.DUMMYFUNCTION("""COMPUTED_VALUE"""),"Nyara☆")</f>
        <v>Nyara☆</v>
      </c>
      <c r="G14" s="71" t="str">
        <f ca="1">IFERROR(__xludf.DUMMYFUNCTION("""COMPUTED_VALUE"""),"Izaku")</f>
        <v>Izaku</v>
      </c>
      <c r="H14" s="59" t="str">
        <f ca="1">IFERROR(__xludf.DUMMYFUNCTION("""COMPUTED_VALUE"""),"Eiwaz")</f>
        <v>Eiwaz</v>
      </c>
      <c r="I14" s="60" t="str">
        <f ca="1">IFERROR(__xludf.DUMMYFUNCTION("""COMPUTED_VALUE"""),"Eiwaz")</f>
        <v>Eiwaz</v>
      </c>
      <c r="J14" s="72" t="str">
        <f ca="1">IFERROR(__xludf.DUMMYFUNCTION("""COMPUTED_VALUE"""),"Kokkoro")</f>
        <v>Kokkoro</v>
      </c>
      <c r="K14" s="73"/>
      <c r="L14" s="63" t="str">
        <f ca="1">IFERROR(__xludf.DUMMYFUNCTION("""COMPUTED_VALUE"""),"IAMvne")</f>
        <v>IAMvne</v>
      </c>
      <c r="M14" s="64">
        <f ca="1">IFERROR(__xludf.DUMMYFUNCTION("""COMPUTED_VALUE"""),17)</f>
        <v>17</v>
      </c>
      <c r="N14" s="65">
        <f t="shared" ca="1" si="0"/>
        <v>1149389</v>
      </c>
      <c r="O14" s="66">
        <f t="shared" ca="1" si="1"/>
        <v>17240839</v>
      </c>
      <c r="P14" s="49"/>
      <c r="Q14" s="65" t="str">
        <f>'Clan Members'!$A14</f>
        <v>IAMvne</v>
      </c>
      <c r="R14" s="24">
        <f t="shared" si="2"/>
        <v>4</v>
      </c>
      <c r="S14" s="24">
        <f t="shared" si="3"/>
        <v>4</v>
      </c>
      <c r="T14" s="67">
        <f t="shared" si="4"/>
        <v>3</v>
      </c>
      <c r="U14" s="68">
        <f t="shared" si="5"/>
        <v>3</v>
      </c>
      <c r="V14" s="67">
        <f t="shared" si="6"/>
        <v>3</v>
      </c>
      <c r="W14" s="67">
        <f t="shared" si="7"/>
        <v>17</v>
      </c>
      <c r="X14" s="76"/>
      <c r="Y14" s="53"/>
      <c r="Z14" s="53"/>
      <c r="AA14" s="53"/>
      <c r="AB14" s="53"/>
    </row>
    <row r="15" spans="1:28" x14ac:dyDescent="0.25">
      <c r="A15" s="54" t="s">
        <v>12</v>
      </c>
      <c r="B15" s="54">
        <v>1198398</v>
      </c>
      <c r="C15" s="54" t="s">
        <v>180</v>
      </c>
      <c r="D15" s="54" t="s">
        <v>182</v>
      </c>
      <c r="E15" s="69"/>
      <c r="F15" s="70" t="str">
        <f ca="1">IFERROR(__xludf.DUMMYFUNCTION("""COMPUTED_VALUE"""),"Fluff")</f>
        <v>Fluff</v>
      </c>
      <c r="G15" s="71" t="str">
        <f ca="1">IFERROR(__xludf.DUMMYFUNCTION("""COMPUTED_VALUE"""),"TomX204")</f>
        <v>TomX204</v>
      </c>
      <c r="H15" s="59" t="str">
        <f ca="1">IFERROR(__xludf.DUMMYFUNCTION("""COMPUTED_VALUE"""),"Yuuki")</f>
        <v>Yuuki</v>
      </c>
      <c r="I15" s="60" t="str">
        <f ca="1">IFERROR(__xludf.DUMMYFUNCTION("""COMPUTED_VALUE"""),"IAMvne")</f>
        <v>IAMvne</v>
      </c>
      <c r="J15" s="72" t="str">
        <f ca="1">IFERROR(__xludf.DUMMYFUNCTION("""COMPUTED_VALUE"""),"Rezael")</f>
        <v>Rezael</v>
      </c>
      <c r="K15" s="73"/>
      <c r="L15" s="27" t="str">
        <f ca="1">IFERROR(__xludf.DUMMYFUNCTION("""COMPUTED_VALUE"""),"Izaku")</f>
        <v>Izaku</v>
      </c>
      <c r="M15" s="64">
        <f ca="1">IFERROR(__xludf.DUMMYFUNCTION("""COMPUTED_VALUE"""),11)</f>
        <v>11</v>
      </c>
      <c r="N15" s="65">
        <f t="shared" ca="1" si="0"/>
        <v>1193715</v>
      </c>
      <c r="O15" s="66">
        <f t="shared" ca="1" si="1"/>
        <v>13130860</v>
      </c>
      <c r="P15" s="49"/>
      <c r="Q15" s="65" t="str">
        <f>'Clan Members'!$A15</f>
        <v>Izaku</v>
      </c>
      <c r="R15" s="24">
        <f t="shared" si="2"/>
        <v>2</v>
      </c>
      <c r="S15" s="24">
        <f t="shared" si="3"/>
        <v>2</v>
      </c>
      <c r="T15" s="67">
        <f t="shared" si="4"/>
        <v>3</v>
      </c>
      <c r="U15" s="68">
        <f t="shared" si="5"/>
        <v>2</v>
      </c>
      <c r="V15" s="67">
        <f t="shared" si="6"/>
        <v>2</v>
      </c>
      <c r="W15" s="67">
        <f t="shared" si="7"/>
        <v>11</v>
      </c>
      <c r="X15" s="76"/>
      <c r="Y15" s="53"/>
      <c r="Z15" s="53"/>
      <c r="AA15" s="53"/>
      <c r="AB15" s="53"/>
    </row>
    <row r="16" spans="1:28" x14ac:dyDescent="0.25">
      <c r="A16" s="54" t="s">
        <v>31</v>
      </c>
      <c r="B16" s="54">
        <v>3088587</v>
      </c>
      <c r="C16" s="54" t="s">
        <v>180</v>
      </c>
      <c r="D16" s="54" t="s">
        <v>183</v>
      </c>
      <c r="E16" s="69"/>
      <c r="F16" s="70" t="str">
        <f ca="1">IFERROR(__xludf.DUMMYFUNCTION("""COMPUTED_VALUE"""),"kcireu")</f>
        <v>kcireu</v>
      </c>
      <c r="G16" s="71" t="str">
        <f ca="1">IFERROR(__xludf.DUMMYFUNCTION("""COMPUTED_VALUE"""),"IAMvne")</f>
        <v>IAMvne</v>
      </c>
      <c r="H16" s="59" t="str">
        <f ca="1">IFERROR(__xludf.DUMMYFUNCTION("""COMPUTED_VALUE"""),"Hironnad")</f>
        <v>Hironnad</v>
      </c>
      <c r="I16" s="60" t="str">
        <f ca="1">IFERROR(__xludf.DUMMYFUNCTION("""COMPUTED_VALUE"""),"Nyara☆")</f>
        <v>Nyara☆</v>
      </c>
      <c r="J16" s="72" t="str">
        <f ca="1">IFERROR(__xludf.DUMMYFUNCTION("""COMPUTED_VALUE"""),"Kako")</f>
        <v>Kako</v>
      </c>
      <c r="K16" s="73"/>
      <c r="L16" s="63" t="str">
        <f ca="1">IFERROR(__xludf.DUMMYFUNCTION("""COMPUTED_VALUE"""),"Kako")</f>
        <v>Kako</v>
      </c>
      <c r="M16" s="64">
        <f ca="1">IFERROR(__xludf.DUMMYFUNCTION("""COMPUTED_VALUE"""),18)</f>
        <v>18</v>
      </c>
      <c r="N16" s="65">
        <f t="shared" ca="1" si="0"/>
        <v>2293730</v>
      </c>
      <c r="O16" s="66">
        <f t="shared" ca="1" si="1"/>
        <v>34405949</v>
      </c>
      <c r="P16" s="49"/>
      <c r="Q16" s="65" t="str">
        <f>'Clan Members'!$A16</f>
        <v>Kako</v>
      </c>
      <c r="R16" s="24">
        <f t="shared" si="2"/>
        <v>5</v>
      </c>
      <c r="S16" s="24">
        <f t="shared" si="3"/>
        <v>3</v>
      </c>
      <c r="T16" s="67">
        <f t="shared" si="4"/>
        <v>3</v>
      </c>
      <c r="U16" s="68">
        <f t="shared" si="5"/>
        <v>4</v>
      </c>
      <c r="V16" s="67">
        <f t="shared" si="6"/>
        <v>3</v>
      </c>
      <c r="W16" s="67">
        <f t="shared" si="7"/>
        <v>18</v>
      </c>
      <c r="X16" s="76"/>
      <c r="Y16" s="53"/>
      <c r="Z16" s="53"/>
      <c r="AA16" s="53"/>
      <c r="AB16" s="53"/>
    </row>
    <row r="17" spans="1:28" x14ac:dyDescent="0.25">
      <c r="A17" s="54" t="s">
        <v>22</v>
      </c>
      <c r="B17" s="54">
        <v>2764964</v>
      </c>
      <c r="C17" s="54" t="s">
        <v>180</v>
      </c>
      <c r="D17" s="54" t="s">
        <v>184</v>
      </c>
      <c r="E17" s="56"/>
      <c r="F17" s="70" t="str">
        <f ca="1">IFERROR(__xludf.DUMMYFUNCTION("""COMPUTED_VALUE"""),"TomX204")</f>
        <v>TomX204</v>
      </c>
      <c r="G17" s="71" t="str">
        <f ca="1">IFERROR(__xludf.DUMMYFUNCTION("""COMPUTED_VALUE"""),"Aused")</f>
        <v>Aused</v>
      </c>
      <c r="H17" s="59" t="str">
        <f ca="1">IFERROR(__xludf.DUMMYFUNCTION("""COMPUTED_VALUE"""),"pat1413")</f>
        <v>pat1413</v>
      </c>
      <c r="I17" s="60" t="str">
        <f ca="1">IFERROR(__xludf.DUMMYFUNCTION("""COMPUTED_VALUE"""),"Kokkoro")</f>
        <v>Kokkoro</v>
      </c>
      <c r="J17" s="72" t="str">
        <f ca="1">IFERROR(__xludf.DUMMYFUNCTION("""COMPUTED_VALUE"""),"Nyara☆")</f>
        <v>Nyara☆</v>
      </c>
      <c r="K17" s="73"/>
      <c r="L17" s="63" t="str">
        <f ca="1">IFERROR(__xludf.DUMMYFUNCTION("""COMPUTED_VALUE"""),"Kokkoro")</f>
        <v>Kokkoro</v>
      </c>
      <c r="M17" s="64">
        <f ca="1">IFERROR(__xludf.DUMMYFUNCTION("""COMPUTED_VALUE"""),9)</f>
        <v>9</v>
      </c>
      <c r="N17" s="65">
        <f t="shared" ca="1" si="0"/>
        <v>1292789</v>
      </c>
      <c r="O17" s="66">
        <f t="shared" ca="1" si="1"/>
        <v>11635102</v>
      </c>
      <c r="P17" s="49"/>
      <c r="Q17" s="65" t="str">
        <f>'Clan Members'!$A17</f>
        <v>kcireu</v>
      </c>
      <c r="R17" s="24">
        <f t="shared" si="2"/>
        <v>4</v>
      </c>
      <c r="S17" s="24">
        <f t="shared" si="3"/>
        <v>3</v>
      </c>
      <c r="T17" s="67">
        <f t="shared" si="4"/>
        <v>2</v>
      </c>
      <c r="U17" s="68">
        <f t="shared" si="5"/>
        <v>3</v>
      </c>
      <c r="V17" s="67">
        <f t="shared" si="6"/>
        <v>0</v>
      </c>
      <c r="W17" s="67">
        <f t="shared" si="7"/>
        <v>12</v>
      </c>
      <c r="X17" s="76"/>
      <c r="Y17" s="53"/>
      <c r="Z17" s="53"/>
      <c r="AA17" s="53"/>
      <c r="AB17" s="53"/>
    </row>
    <row r="18" spans="1:28" x14ac:dyDescent="0.25">
      <c r="A18" s="78" t="s">
        <v>37</v>
      </c>
      <c r="B18" s="78">
        <v>829273</v>
      </c>
      <c r="C18" s="54" t="s">
        <v>180</v>
      </c>
      <c r="D18" s="54" t="s">
        <v>185</v>
      </c>
      <c r="E18" s="79"/>
      <c r="F18" s="80" t="str">
        <f ca="1">IFERROR(__xludf.DUMMYFUNCTION("""COMPUTED_VALUE"""),"Kokkoro")</f>
        <v>Kokkoro</v>
      </c>
      <c r="G18" s="81" t="str">
        <f ca="1">IFERROR(__xludf.DUMMYFUNCTION("""COMPUTED_VALUE"""),"Nyara☆")</f>
        <v>Nyara☆</v>
      </c>
      <c r="H18" s="82" t="str">
        <f ca="1">IFERROR(__xludf.DUMMYFUNCTION("""COMPUTED_VALUE"""),"kcireu")</f>
        <v>kcireu</v>
      </c>
      <c r="I18" s="83" t="str">
        <f ca="1">IFERROR(__xludf.DUMMYFUNCTION("""COMPUTED_VALUE"""),"Aused")</f>
        <v>Aused</v>
      </c>
      <c r="J18" s="84" t="str">
        <f ca="1">IFERROR(__xludf.DUMMYFUNCTION("""COMPUTED_VALUE"""),"TomX204")</f>
        <v>TomX204</v>
      </c>
      <c r="K18" s="85"/>
      <c r="L18" s="63" t="str">
        <f ca="1">IFERROR(__xludf.DUMMYFUNCTION("""COMPUTED_VALUE"""),"Lucas")</f>
        <v>Lucas</v>
      </c>
      <c r="M18" s="64">
        <f ca="1">IFERROR(__xludf.DUMMYFUNCTION("""COMPUTED_VALUE"""),16)</f>
        <v>16</v>
      </c>
      <c r="N18" s="65">
        <f t="shared" ca="1" si="0"/>
        <v>1646588</v>
      </c>
      <c r="O18" s="66">
        <f t="shared" ca="1" si="1"/>
        <v>24698826</v>
      </c>
      <c r="P18" s="86"/>
      <c r="Q18" s="65" t="str">
        <f>'Clan Members'!$A18</f>
        <v>Kokkoro</v>
      </c>
      <c r="R18" s="24">
        <f t="shared" si="2"/>
        <v>2</v>
      </c>
      <c r="S18" s="24">
        <f t="shared" si="3"/>
        <v>2</v>
      </c>
      <c r="T18" s="67">
        <f t="shared" si="4"/>
        <v>2</v>
      </c>
      <c r="U18" s="68">
        <f t="shared" si="5"/>
        <v>2</v>
      </c>
      <c r="V18" s="67">
        <f t="shared" si="6"/>
        <v>1</v>
      </c>
      <c r="W18" s="67">
        <f t="shared" si="7"/>
        <v>9</v>
      </c>
      <c r="X18" s="76"/>
      <c r="Y18" s="87"/>
      <c r="Z18" s="87"/>
      <c r="AA18" s="87"/>
      <c r="AB18" s="87"/>
    </row>
    <row r="19" spans="1:28" x14ac:dyDescent="0.25">
      <c r="A19" s="78" t="s">
        <v>37</v>
      </c>
      <c r="B19" s="78">
        <v>941875</v>
      </c>
      <c r="C19" s="54" t="s">
        <v>180</v>
      </c>
      <c r="D19" s="54" t="s">
        <v>186</v>
      </c>
      <c r="E19" s="79"/>
      <c r="F19" s="80" t="str">
        <f ca="1">IFERROR(__xludf.DUMMYFUNCTION("""COMPUTED_VALUE"""),"IAMvne")</f>
        <v>IAMvne</v>
      </c>
      <c r="G19" s="81" t="str">
        <f ca="1">IFERROR(__xludf.DUMMYFUNCTION("""COMPUTED_VALUE"""),"kcireu")</f>
        <v>kcireu</v>
      </c>
      <c r="H19" s="82" t="str">
        <f ca="1">IFERROR(__xludf.DUMMYFUNCTION("""COMPUTED_VALUE"""),"Aused")</f>
        <v>Aused</v>
      </c>
      <c r="I19" s="83" t="str">
        <f ca="1">IFERROR(__xludf.DUMMYFUNCTION("""COMPUTED_VALUE"""),"pat1413")</f>
        <v>pat1413</v>
      </c>
      <c r="J19" s="72" t="str">
        <f ca="1">IFERROR(__xludf.DUMMYFUNCTION("""COMPUTED_VALUE"""),"RCA")</f>
        <v>RCA</v>
      </c>
      <c r="K19" s="85"/>
      <c r="L19" s="88" t="str">
        <f ca="1">IFERROR(__xludf.DUMMYFUNCTION("""COMPUTED_VALUE"""),"Mumrik")</f>
        <v>Mumrik</v>
      </c>
      <c r="M19" s="89">
        <f ca="1">IFERROR(__xludf.DUMMYFUNCTION("""COMPUTED_VALUE"""),12)</f>
        <v>12</v>
      </c>
      <c r="N19" s="65">
        <f t="shared" ca="1" si="0"/>
        <v>2221961</v>
      </c>
      <c r="O19" s="66">
        <f t="shared" ca="1" si="1"/>
        <v>26663526</v>
      </c>
      <c r="P19" s="86"/>
      <c r="Q19" s="65" t="str">
        <f>'Clan Members'!$A19</f>
        <v>Lucas</v>
      </c>
      <c r="R19" s="24">
        <f t="shared" si="2"/>
        <v>4</v>
      </c>
      <c r="S19" s="24">
        <f t="shared" si="3"/>
        <v>3</v>
      </c>
      <c r="T19" s="67">
        <f t="shared" si="4"/>
        <v>3</v>
      </c>
      <c r="U19" s="68">
        <f t="shared" si="5"/>
        <v>3</v>
      </c>
      <c r="V19" s="67">
        <f t="shared" si="6"/>
        <v>3</v>
      </c>
      <c r="W19" s="67">
        <f t="shared" si="7"/>
        <v>16</v>
      </c>
      <c r="X19" s="76"/>
      <c r="Y19" s="87"/>
      <c r="Z19" s="87"/>
      <c r="AA19" s="87"/>
      <c r="AB19" s="87"/>
    </row>
    <row r="20" spans="1:28" x14ac:dyDescent="0.25">
      <c r="A20" s="78" t="s">
        <v>38</v>
      </c>
      <c r="B20" s="54">
        <v>357333</v>
      </c>
      <c r="C20" s="54" t="s">
        <v>180</v>
      </c>
      <c r="D20" s="54" t="s">
        <v>187</v>
      </c>
      <c r="E20" s="203" t="s">
        <v>2217</v>
      </c>
      <c r="F20" s="70" t="str">
        <f ca="1">IFERROR(__xludf.DUMMYFUNCTION("""COMPUTED_VALUE"""),"Aused")</f>
        <v>Aused</v>
      </c>
      <c r="G20" s="71" t="str">
        <f ca="1">IFERROR(__xludf.DUMMYFUNCTION("""COMPUTED_VALUE"""),"Grea")</f>
        <v>Grea</v>
      </c>
      <c r="H20" s="59" t="str">
        <f ca="1">IFERROR(__xludf.DUMMYFUNCTION("""COMPUTED_VALUE"""),"Nyara☆")</f>
        <v>Nyara☆</v>
      </c>
      <c r="I20" s="60" t="str">
        <f ca="1">IFERROR(__xludf.DUMMYFUNCTION("""COMPUTED_VALUE"""),"Half")</f>
        <v>Half</v>
      </c>
      <c r="J20" s="72" t="str">
        <f ca="1">IFERROR(__xludf.DUMMYFUNCTION("""COMPUTED_VALUE"""),"Aused")</f>
        <v>Aused</v>
      </c>
      <c r="K20" s="73"/>
      <c r="L20" s="88" t="str">
        <f ca="1">IFERROR(__xludf.DUMMYFUNCTION("""COMPUTED_VALUE"""),"Nefaerien")</f>
        <v>Nefaerien</v>
      </c>
      <c r="M20" s="89">
        <f ca="1">IFERROR(__xludf.DUMMYFUNCTION("""COMPUTED_VALUE"""),18)</f>
        <v>18</v>
      </c>
      <c r="N20" s="65">
        <f t="shared" ca="1" si="0"/>
        <v>1653153</v>
      </c>
      <c r="O20" s="66">
        <f t="shared" ca="1" si="1"/>
        <v>24797292</v>
      </c>
      <c r="P20" s="49"/>
      <c r="Q20" s="65" t="str">
        <f>'Clan Members'!$A20</f>
        <v>Mumrik</v>
      </c>
      <c r="R20" s="24">
        <f t="shared" si="2"/>
        <v>3</v>
      </c>
      <c r="S20" s="24">
        <f t="shared" si="3"/>
        <v>3</v>
      </c>
      <c r="T20" s="67">
        <f t="shared" si="4"/>
        <v>3</v>
      </c>
      <c r="U20" s="68">
        <f t="shared" si="5"/>
        <v>3</v>
      </c>
      <c r="V20" s="67">
        <f t="shared" si="6"/>
        <v>0</v>
      </c>
      <c r="W20" s="67">
        <f t="shared" si="7"/>
        <v>12</v>
      </c>
      <c r="X20" s="51"/>
      <c r="Y20" s="53"/>
      <c r="Z20" s="53"/>
      <c r="AA20" s="53"/>
      <c r="AB20" s="53"/>
    </row>
    <row r="21" spans="1:28" x14ac:dyDescent="0.25">
      <c r="A21" s="78" t="s">
        <v>38</v>
      </c>
      <c r="B21" s="54">
        <v>1781341</v>
      </c>
      <c r="C21" s="54" t="s">
        <v>188</v>
      </c>
      <c r="D21" s="54" t="s">
        <v>187</v>
      </c>
      <c r="E21" s="69"/>
      <c r="F21" s="70" t="str">
        <f ca="1">IFERROR(__xludf.DUMMYFUNCTION("""COMPUTED_VALUE"""),"Eiwaz")</f>
        <v>Eiwaz</v>
      </c>
      <c r="G21" s="71" t="str">
        <f ca="1">IFERROR(__xludf.DUMMYFUNCTION("""COMPUTED_VALUE"""),"Half")</f>
        <v>Half</v>
      </c>
      <c r="H21" s="59" t="str">
        <f ca="1">IFERROR(__xludf.DUMMYFUNCTION("""COMPUTED_VALUE"""),"Kako")</f>
        <v>Kako</v>
      </c>
      <c r="I21" s="60" t="str">
        <f ca="1">IFERROR(__xludf.DUMMYFUNCTION("""COMPUTED_VALUE"""),"Mumrik")</f>
        <v>Mumrik</v>
      </c>
      <c r="J21" s="72" t="str">
        <f ca="1">IFERROR(__xludf.DUMMYFUNCTION("""COMPUTED_VALUE"""),"Tatsumi")</f>
        <v>Tatsumi</v>
      </c>
      <c r="K21" s="73"/>
      <c r="L21" s="88" t="str">
        <f ca="1">IFERROR(__xludf.DUMMYFUNCTION("""COMPUTED_VALUE"""),"Nyara☆")</f>
        <v>Nyara☆</v>
      </c>
      <c r="M21" s="89">
        <f ca="1">IFERROR(__xludf.DUMMYFUNCTION("""COMPUTED_VALUE"""),17)</f>
        <v>17</v>
      </c>
      <c r="N21" s="65">
        <f t="shared" ca="1" si="0"/>
        <v>2031013</v>
      </c>
      <c r="O21" s="66">
        <f t="shared" ca="1" si="1"/>
        <v>30465189</v>
      </c>
      <c r="P21" s="49"/>
      <c r="Q21" s="65" t="str">
        <f>'Clan Members'!$A21</f>
        <v>Nefaerien</v>
      </c>
      <c r="R21" s="24">
        <f t="shared" si="2"/>
        <v>3</v>
      </c>
      <c r="S21" s="24">
        <f t="shared" si="3"/>
        <v>4</v>
      </c>
      <c r="T21" s="67">
        <f t="shared" si="4"/>
        <v>3</v>
      </c>
      <c r="U21" s="68">
        <f t="shared" si="5"/>
        <v>4</v>
      </c>
      <c r="V21" s="67">
        <f t="shared" si="6"/>
        <v>4</v>
      </c>
      <c r="W21" s="67">
        <f t="shared" si="7"/>
        <v>18</v>
      </c>
      <c r="X21" s="51"/>
      <c r="Y21" s="53"/>
      <c r="Z21" s="53"/>
      <c r="AA21" s="53"/>
      <c r="AB21" s="53"/>
    </row>
    <row r="22" spans="1:28" x14ac:dyDescent="0.25">
      <c r="A22" s="78" t="s">
        <v>38</v>
      </c>
      <c r="B22" s="54">
        <v>2904153</v>
      </c>
      <c r="C22" s="54" t="s">
        <v>188</v>
      </c>
      <c r="D22" s="54" t="s">
        <v>189</v>
      </c>
      <c r="E22" s="56"/>
      <c r="F22" s="70" t="str">
        <f ca="1">IFERROR(__xludf.DUMMYFUNCTION("""COMPUTED_VALUE"""),"Half")</f>
        <v>Half</v>
      </c>
      <c r="G22" s="71" t="str">
        <f ca="1">IFERROR(__xludf.DUMMYFUNCTION("""COMPUTED_VALUE"""),"Lucas")</f>
        <v>Lucas</v>
      </c>
      <c r="H22" s="59" t="str">
        <f ca="1">IFERROR(__xludf.DUMMYFUNCTION("""COMPUTED_VALUE"""),"IAMvne")</f>
        <v>IAMvne</v>
      </c>
      <c r="I22" s="60" t="str">
        <f ca="1">IFERROR(__xludf.DUMMYFUNCTION("""COMPUTED_VALUE"""),"Lucas")</f>
        <v>Lucas</v>
      </c>
      <c r="J22" s="72" t="str">
        <f ca="1">IFERROR(__xludf.DUMMYFUNCTION("""COMPUTED_VALUE"""),"Lucas")</f>
        <v>Lucas</v>
      </c>
      <c r="K22" s="73"/>
      <c r="L22" s="63" t="str">
        <f ca="1">IFERROR(__xludf.DUMMYFUNCTION("""COMPUTED_VALUE"""),"RCA")</f>
        <v>RCA</v>
      </c>
      <c r="M22" s="64">
        <f ca="1">IFERROR(__xludf.DUMMYFUNCTION("""COMPUTED_VALUE"""),11)</f>
        <v>11</v>
      </c>
      <c r="N22" s="65">
        <f t="shared" ca="1" si="0"/>
        <v>1281851</v>
      </c>
      <c r="O22" s="66">
        <f t="shared" ca="1" si="1"/>
        <v>14100362</v>
      </c>
      <c r="P22" s="49"/>
      <c r="Q22" s="65" t="str">
        <f>'Clan Members'!$A22</f>
        <v>Nyara☆</v>
      </c>
      <c r="R22" s="24">
        <f t="shared" si="2"/>
        <v>3</v>
      </c>
      <c r="S22" s="24">
        <f t="shared" si="3"/>
        <v>4</v>
      </c>
      <c r="T22" s="67">
        <f t="shared" si="4"/>
        <v>4</v>
      </c>
      <c r="U22" s="68">
        <f t="shared" si="5"/>
        <v>3</v>
      </c>
      <c r="V22" s="67">
        <f t="shared" si="6"/>
        <v>3</v>
      </c>
      <c r="W22" s="67">
        <f t="shared" si="7"/>
        <v>17</v>
      </c>
      <c r="X22" s="51"/>
      <c r="Y22" s="53"/>
      <c r="Z22" s="53"/>
      <c r="AA22" s="53"/>
      <c r="AB22" s="53"/>
    </row>
    <row r="23" spans="1:28" x14ac:dyDescent="0.25">
      <c r="A23" s="54" t="s">
        <v>38</v>
      </c>
      <c r="B23" s="54">
        <v>1600932</v>
      </c>
      <c r="C23" s="54" t="s">
        <v>188</v>
      </c>
      <c r="D23" s="54" t="s">
        <v>190</v>
      </c>
      <c r="E23" s="56"/>
      <c r="F23" s="70" t="str">
        <f ca="1">IFERROR(__xludf.DUMMYFUNCTION("""COMPUTED_VALUE"""),"Nefaerien")</f>
        <v>Nefaerien</v>
      </c>
      <c r="G23" s="71" t="str">
        <f ca="1">IFERROR(__xludf.DUMMYFUNCTION("""COMPUTED_VALUE"""),"Kako")</f>
        <v>Kako</v>
      </c>
      <c r="H23" s="59" t="str">
        <f ca="1">IFERROR(__xludf.DUMMYFUNCTION("""COMPUTED_VALUE"""),"Half")</f>
        <v>Half</v>
      </c>
      <c r="I23" s="60" t="str">
        <f ca="1">IFERROR(__xludf.DUMMYFUNCTION("""COMPUTED_VALUE"""),"Nefaerien")</f>
        <v>Nefaerien</v>
      </c>
      <c r="J23" s="72" t="str">
        <f ca="1">IFERROR(__xludf.DUMMYFUNCTION("""COMPUTED_VALUE"""),"Glacel")</f>
        <v>Glacel</v>
      </c>
      <c r="K23" s="73"/>
      <c r="L23" s="63" t="str">
        <f ca="1">IFERROR(__xludf.DUMMYFUNCTION("""COMPUTED_VALUE"""),"Raz")</f>
        <v>Raz</v>
      </c>
      <c r="M23" s="64">
        <f ca="1">IFERROR(__xludf.DUMMYFUNCTION("""COMPUTED_VALUE"""),20)</f>
        <v>20</v>
      </c>
      <c r="N23" s="65">
        <f t="shared" ca="1" si="0"/>
        <v>2534690</v>
      </c>
      <c r="O23" s="66">
        <f t="shared" ca="1" si="1"/>
        <v>38020345</v>
      </c>
      <c r="P23" s="49"/>
      <c r="Q23" s="65" t="str">
        <f>'Clan Members'!$A23</f>
        <v>pat1413</v>
      </c>
      <c r="R23" s="24">
        <f t="shared" si="2"/>
        <v>3</v>
      </c>
      <c r="S23" s="24">
        <f t="shared" si="3"/>
        <v>5</v>
      </c>
      <c r="T23" s="67">
        <f t="shared" si="4"/>
        <v>5</v>
      </c>
      <c r="U23" s="68">
        <f t="shared" si="5"/>
        <v>3</v>
      </c>
      <c r="V23" s="67">
        <f t="shared" si="6"/>
        <v>2</v>
      </c>
      <c r="W23" s="67">
        <f t="shared" si="7"/>
        <v>18</v>
      </c>
      <c r="X23" s="76"/>
      <c r="Y23" s="53"/>
      <c r="Z23" s="53"/>
      <c r="AA23" s="53"/>
      <c r="AB23" s="53"/>
    </row>
    <row r="24" spans="1:28" x14ac:dyDescent="0.25">
      <c r="A24" s="54" t="s">
        <v>20</v>
      </c>
      <c r="B24" s="54">
        <v>2987534</v>
      </c>
      <c r="C24" s="54" t="s">
        <v>188</v>
      </c>
      <c r="D24" s="54" t="s">
        <v>191</v>
      </c>
      <c r="E24" s="69"/>
      <c r="F24" s="70" t="str">
        <f ca="1">IFERROR(__xludf.DUMMYFUNCTION("""COMPUTED_VALUE"""),"Lucas")</f>
        <v>Lucas</v>
      </c>
      <c r="G24" s="71" t="str">
        <f ca="1">IFERROR(__xludf.DUMMYFUNCTION("""COMPUTED_VALUE"""),"Nefaerien")</f>
        <v>Nefaerien</v>
      </c>
      <c r="H24" s="59" t="str">
        <f ca="1">IFERROR(__xludf.DUMMYFUNCTION("""COMPUTED_VALUE"""),"Lucas")</f>
        <v>Lucas</v>
      </c>
      <c r="I24" s="60" t="str">
        <f ca="1">IFERROR(__xludf.DUMMYFUNCTION("""COMPUTED_VALUE"""),"Easan")</f>
        <v>Easan</v>
      </c>
      <c r="J24" s="72" t="str">
        <f ca="1">IFERROR(__xludf.DUMMYFUNCTION("""COMPUTED_VALUE"""),"Nefaerien")</f>
        <v>Nefaerien</v>
      </c>
      <c r="K24" s="73"/>
      <c r="L24" s="63" t="str">
        <f ca="1">IFERROR(__xludf.DUMMYFUNCTION("""COMPUTED_VALUE"""),"Rezael")</f>
        <v>Rezael</v>
      </c>
      <c r="M24" s="64">
        <f ca="1">IFERROR(__xludf.DUMMYFUNCTION("""COMPUTED_VALUE"""),4)</f>
        <v>4</v>
      </c>
      <c r="N24" s="65">
        <f t="shared" ca="1" si="0"/>
        <v>638422</v>
      </c>
      <c r="O24" s="66">
        <f t="shared" ca="1" si="1"/>
        <v>2553689</v>
      </c>
      <c r="P24" s="49"/>
      <c r="Q24" s="65" t="str">
        <f>'Clan Members'!$A24</f>
        <v>Raz</v>
      </c>
      <c r="R24" s="24">
        <f t="shared" si="2"/>
        <v>5</v>
      </c>
      <c r="S24" s="24">
        <f t="shared" si="3"/>
        <v>4</v>
      </c>
      <c r="T24" s="67">
        <f t="shared" si="4"/>
        <v>3</v>
      </c>
      <c r="U24" s="68">
        <f t="shared" si="5"/>
        <v>5</v>
      </c>
      <c r="V24" s="67">
        <f t="shared" si="6"/>
        <v>3</v>
      </c>
      <c r="W24" s="67">
        <f t="shared" si="7"/>
        <v>20</v>
      </c>
      <c r="X24" s="76"/>
      <c r="Y24" s="53"/>
      <c r="Z24" s="53"/>
      <c r="AA24" s="53"/>
      <c r="AB24" s="53"/>
    </row>
    <row r="25" spans="1:28" x14ac:dyDescent="0.25">
      <c r="A25" s="54" t="s">
        <v>30</v>
      </c>
      <c r="B25" s="54">
        <v>1090954</v>
      </c>
      <c r="C25" s="54" t="s">
        <v>188</v>
      </c>
      <c r="D25" s="54" t="s">
        <v>192</v>
      </c>
      <c r="E25" s="69"/>
      <c r="F25" s="70" t="str">
        <f ca="1">IFERROR(__xludf.DUMMYFUNCTION("""COMPUTED_VALUE"""),"RCA")</f>
        <v>RCA</v>
      </c>
      <c r="G25" s="71" t="str">
        <f ca="1">IFERROR(__xludf.DUMMYFUNCTION("""COMPUTED_VALUE"""),"Fluff")</f>
        <v>Fluff</v>
      </c>
      <c r="H25" s="59" t="str">
        <f ca="1">IFERROR(__xludf.DUMMYFUNCTION("""COMPUTED_VALUE"""),"Mumrik")</f>
        <v>Mumrik</v>
      </c>
      <c r="I25" s="60" t="str">
        <f ca="1">IFERROR(__xludf.DUMMYFUNCTION("""COMPUTED_VALUE"""),"kcireu")</f>
        <v>kcireu</v>
      </c>
      <c r="J25" s="72" t="str">
        <f ca="1">IFERROR(__xludf.DUMMYFUNCTION("""COMPUTED_VALUE"""),"Half")</f>
        <v>Half</v>
      </c>
      <c r="K25" s="73"/>
      <c r="L25" s="63" t="str">
        <f ca="1">IFERROR(__xludf.DUMMYFUNCTION("""COMPUTED_VALUE"""),"Tatsumi")</f>
        <v>Tatsumi</v>
      </c>
      <c r="M25" s="64">
        <f ca="1">IFERROR(__xludf.DUMMYFUNCTION("""COMPUTED_VALUE"""),12)</f>
        <v>12</v>
      </c>
      <c r="N25" s="65">
        <f t="shared" ca="1" si="0"/>
        <v>1056480</v>
      </c>
      <c r="O25" s="66">
        <f t="shared" ca="1" si="1"/>
        <v>12677755</v>
      </c>
      <c r="P25" s="49"/>
      <c r="Q25" s="65" t="str">
        <f>'Clan Members'!$A25</f>
        <v>RCA</v>
      </c>
      <c r="R25" s="24">
        <f t="shared" si="2"/>
        <v>4</v>
      </c>
      <c r="S25" s="24">
        <f t="shared" si="3"/>
        <v>1</v>
      </c>
      <c r="T25" s="67">
        <f t="shared" si="4"/>
        <v>3</v>
      </c>
      <c r="U25" s="68">
        <f t="shared" si="5"/>
        <v>0</v>
      </c>
      <c r="V25" s="67">
        <f t="shared" si="6"/>
        <v>3</v>
      </c>
      <c r="W25" s="67">
        <f t="shared" si="7"/>
        <v>11</v>
      </c>
      <c r="X25" s="76"/>
      <c r="Y25" s="53"/>
      <c r="Z25" s="53"/>
      <c r="AA25" s="53"/>
      <c r="AB25" s="53"/>
    </row>
    <row r="26" spans="1:28" x14ac:dyDescent="0.25">
      <c r="A26" s="54" t="s">
        <v>20</v>
      </c>
      <c r="B26" s="54">
        <v>2568618</v>
      </c>
      <c r="C26" s="54" t="s">
        <v>188</v>
      </c>
      <c r="D26" s="54" t="s">
        <v>193</v>
      </c>
      <c r="E26" s="69"/>
      <c r="F26" s="70" t="str">
        <f ca="1">IFERROR(__xludf.DUMMYFUNCTION("""COMPUTED_VALUE"""),"Yukiito")</f>
        <v>Yukiito</v>
      </c>
      <c r="G26" s="71" t="str">
        <f ca="1">IFERROR(__xludf.DUMMYFUNCTION("""COMPUTED_VALUE"""),"Aeongie")</f>
        <v>Aeongie</v>
      </c>
      <c r="H26" s="59" t="str">
        <f ca="1">IFERROR(__xludf.DUMMYFUNCTION("""COMPUTED_VALUE"""),"Nefaerien")</f>
        <v>Nefaerien</v>
      </c>
      <c r="I26" s="60" t="str">
        <f ca="1">IFERROR(__xludf.DUMMYFUNCTION("""COMPUTED_VALUE"""),"Tatsumi")</f>
        <v>Tatsumi</v>
      </c>
      <c r="J26" s="72"/>
      <c r="K26" s="73"/>
      <c r="L26" s="63" t="str">
        <f ca="1">IFERROR(__xludf.DUMMYFUNCTION("""COMPUTED_VALUE"""),"TomX204")</f>
        <v>TomX204</v>
      </c>
      <c r="M26" s="64">
        <f ca="1">IFERROR(__xludf.DUMMYFUNCTION("""COMPUTED_VALUE"""),16)</f>
        <v>16</v>
      </c>
      <c r="N26" s="65">
        <f t="shared" ca="1" si="0"/>
        <v>2071738</v>
      </c>
      <c r="O26" s="66">
        <f t="shared" ca="1" si="1"/>
        <v>31076070</v>
      </c>
      <c r="P26" s="49"/>
      <c r="Q26" s="65" t="str">
        <f>'Clan Members'!$A26</f>
        <v>Rezael</v>
      </c>
      <c r="R26" s="24">
        <f t="shared" si="2"/>
        <v>0</v>
      </c>
      <c r="S26" s="24">
        <f t="shared" si="3"/>
        <v>0</v>
      </c>
      <c r="T26" s="67">
        <f t="shared" si="4"/>
        <v>1</v>
      </c>
      <c r="U26" s="68">
        <f t="shared" si="5"/>
        <v>0</v>
      </c>
      <c r="V26" s="67">
        <f t="shared" si="6"/>
        <v>3</v>
      </c>
      <c r="W26" s="67">
        <f t="shared" si="7"/>
        <v>4</v>
      </c>
      <c r="X26" s="76"/>
      <c r="Y26" s="53"/>
      <c r="Z26" s="53"/>
      <c r="AA26" s="53"/>
      <c r="AB26" s="53"/>
    </row>
    <row r="27" spans="1:28" x14ac:dyDescent="0.25">
      <c r="A27" s="54" t="s">
        <v>29</v>
      </c>
      <c r="B27" s="54">
        <v>2506077</v>
      </c>
      <c r="C27" s="54" t="s">
        <v>188</v>
      </c>
      <c r="D27" s="54" t="s">
        <v>194</v>
      </c>
      <c r="E27" s="69"/>
      <c r="F27" s="70" t="str">
        <f ca="1">IFERROR(__xludf.DUMMYFUNCTION("""COMPUTED_VALUE"""),"Aeongie")</f>
        <v>Aeongie</v>
      </c>
      <c r="G27" s="71" t="str">
        <f ca="1">IFERROR(__xludf.DUMMYFUNCTION("""COMPUTED_VALUE"""),"Glacel")</f>
        <v>Glacel</v>
      </c>
      <c r="H27" s="59" t="str">
        <f ca="1">IFERROR(__xludf.DUMMYFUNCTION("""COMPUTED_VALUE"""),"Yukiito")</f>
        <v>Yukiito</v>
      </c>
      <c r="I27" s="60" t="str">
        <f ca="1">IFERROR(__xludf.DUMMYFUNCTION("""COMPUTED_VALUE"""),"Aeongie")</f>
        <v>Aeongie</v>
      </c>
      <c r="J27" s="72"/>
      <c r="K27" s="73"/>
      <c r="L27" s="63" t="str">
        <f ca="1">IFERROR(__xludf.DUMMYFUNCTION("""COMPUTED_VALUE"""),"Yukiito")</f>
        <v>Yukiito</v>
      </c>
      <c r="M27" s="64">
        <f ca="1">IFERROR(__xludf.DUMMYFUNCTION("""COMPUTED_VALUE"""),7)</f>
        <v>7</v>
      </c>
      <c r="N27" s="65">
        <f t="shared" ca="1" si="0"/>
        <v>1014650</v>
      </c>
      <c r="O27" s="66">
        <f t="shared" ca="1" si="1"/>
        <v>7102551</v>
      </c>
      <c r="P27" s="49"/>
      <c r="Q27" s="65" t="str">
        <f>'Clan Members'!$A27</f>
        <v>Tatsumi</v>
      </c>
      <c r="R27" s="24">
        <f t="shared" si="2"/>
        <v>0</v>
      </c>
      <c r="S27" s="24">
        <f t="shared" si="3"/>
        <v>3</v>
      </c>
      <c r="T27" s="67">
        <f t="shared" si="4"/>
        <v>3</v>
      </c>
      <c r="U27" s="68">
        <f t="shared" si="5"/>
        <v>3</v>
      </c>
      <c r="V27" s="67">
        <f t="shared" si="6"/>
        <v>3</v>
      </c>
      <c r="W27" s="67">
        <f t="shared" si="7"/>
        <v>12</v>
      </c>
      <c r="X27" s="76"/>
      <c r="Y27" s="53"/>
      <c r="Z27" s="53"/>
      <c r="AA27" s="53"/>
      <c r="AB27" s="53"/>
    </row>
    <row r="28" spans="1:28" x14ac:dyDescent="0.25">
      <c r="A28" s="54" t="s">
        <v>29</v>
      </c>
      <c r="B28" s="54">
        <v>2235018</v>
      </c>
      <c r="C28" s="54" t="s">
        <v>188</v>
      </c>
      <c r="D28" s="54" t="s">
        <v>195</v>
      </c>
      <c r="E28" s="56"/>
      <c r="F28" s="70" t="str">
        <f ca="1">IFERROR(__xludf.DUMMYFUNCTION("""COMPUTED_VALUE"""),"Glacel")</f>
        <v>Glacel</v>
      </c>
      <c r="G28" s="71" t="str">
        <f ca="1">IFERROR(__xludf.DUMMYFUNCTION("""COMPUTED_VALUE"""),"RCA")</f>
        <v>RCA</v>
      </c>
      <c r="H28" s="59" t="str">
        <f ca="1">IFERROR(__xludf.DUMMYFUNCTION("""COMPUTED_VALUE"""),"Tatsumi")</f>
        <v>Tatsumi</v>
      </c>
      <c r="I28" s="60" t="str">
        <f ca="1">IFERROR(__xludf.DUMMYFUNCTION("""COMPUTED_VALUE"""),"Glacel")</f>
        <v>Glacel</v>
      </c>
      <c r="J28" s="72"/>
      <c r="K28" s="73"/>
      <c r="L28" s="63" t="str">
        <f ca="1">IFERROR(__xludf.DUMMYFUNCTION("""COMPUTED_VALUE"""),"Yuuki")</f>
        <v>Yuuki</v>
      </c>
      <c r="M28" s="64">
        <f ca="1">IFERROR(__xludf.DUMMYFUNCTION("""COMPUTED_VALUE"""),12)</f>
        <v>12</v>
      </c>
      <c r="N28" s="65">
        <f t="shared" ca="1" si="0"/>
        <v>787653</v>
      </c>
      <c r="O28" s="66">
        <f t="shared" ca="1" si="1"/>
        <v>9451840</v>
      </c>
      <c r="P28" s="49"/>
      <c r="Q28" s="65" t="str">
        <f>'Clan Members'!$A28</f>
        <v>TomX204</v>
      </c>
      <c r="R28" s="24">
        <f t="shared" si="2"/>
        <v>3</v>
      </c>
      <c r="S28" s="24">
        <f t="shared" si="3"/>
        <v>3</v>
      </c>
      <c r="T28" s="67">
        <f t="shared" si="4"/>
        <v>3</v>
      </c>
      <c r="U28" s="68">
        <f t="shared" si="5"/>
        <v>3</v>
      </c>
      <c r="V28" s="67">
        <f t="shared" si="6"/>
        <v>4</v>
      </c>
      <c r="W28" s="67">
        <f t="shared" si="7"/>
        <v>16</v>
      </c>
      <c r="X28" s="76"/>
      <c r="Y28" s="53"/>
      <c r="Z28" s="53"/>
      <c r="AA28" s="53"/>
      <c r="AB28" s="53"/>
    </row>
    <row r="29" spans="1:28" x14ac:dyDescent="0.25">
      <c r="A29" s="54" t="s">
        <v>29</v>
      </c>
      <c r="B29" s="54">
        <v>1842146</v>
      </c>
      <c r="C29" s="54" t="s">
        <v>188</v>
      </c>
      <c r="D29" s="54" t="s">
        <v>196</v>
      </c>
      <c r="E29" s="56"/>
      <c r="F29" s="70"/>
      <c r="G29" s="71"/>
      <c r="H29" s="59" t="str">
        <f ca="1">IFERROR(__xludf.DUMMYFUNCTION("""COMPUTED_VALUE"""),"Aeongie")</f>
        <v>Aeongie</v>
      </c>
      <c r="I29" s="60"/>
      <c r="J29" s="72"/>
      <c r="K29" s="73"/>
      <c r="L29" s="63" t="str">
        <f ca="1">IFERROR(__xludf.DUMMYFUNCTION("""COMPUTED_VALUE"""),"kcireu")</f>
        <v>kcireu</v>
      </c>
      <c r="M29" s="64">
        <f ca="1">IFERROR(__xludf.DUMMYFUNCTION("""COMPUTED_VALUE"""),12)</f>
        <v>12</v>
      </c>
      <c r="N29" s="65">
        <f t="shared" ca="1" si="0"/>
        <v>1630906</v>
      </c>
      <c r="O29" s="66">
        <f t="shared" ca="1" si="1"/>
        <v>19570876</v>
      </c>
      <c r="P29" s="49"/>
      <c r="Q29" s="65" t="str">
        <f>'Clan Members'!$A29</f>
        <v>Yukiito</v>
      </c>
      <c r="R29" s="24">
        <f t="shared" si="2"/>
        <v>3</v>
      </c>
      <c r="S29" s="24">
        <f t="shared" si="3"/>
        <v>0</v>
      </c>
      <c r="T29" s="67">
        <f t="shared" si="4"/>
        <v>4</v>
      </c>
      <c r="U29" s="68">
        <f t="shared" si="5"/>
        <v>0</v>
      </c>
      <c r="V29" s="67">
        <f t="shared" si="6"/>
        <v>0</v>
      </c>
      <c r="W29" s="67">
        <f t="shared" si="7"/>
        <v>7</v>
      </c>
      <c r="X29" s="76"/>
      <c r="Y29" s="53"/>
      <c r="Z29" s="53"/>
      <c r="AA29" s="53"/>
      <c r="AB29" s="53"/>
    </row>
    <row r="30" spans="1:28" x14ac:dyDescent="0.25">
      <c r="A30" s="54" t="s">
        <v>31</v>
      </c>
      <c r="B30" s="54">
        <v>2325173</v>
      </c>
      <c r="C30" s="54" t="s">
        <v>188</v>
      </c>
      <c r="D30" s="54" t="s">
        <v>197</v>
      </c>
      <c r="E30" s="203" t="s">
        <v>2217</v>
      </c>
      <c r="F30" s="70"/>
      <c r="G30" s="71"/>
      <c r="H30" s="59" t="str">
        <f ca="1">IFERROR(__xludf.DUMMYFUNCTION("""COMPUTED_VALUE"""),"Glacel")</f>
        <v>Glacel</v>
      </c>
      <c r="I30" s="60"/>
      <c r="J30" s="72"/>
      <c r="K30" s="73"/>
      <c r="L30" s="63" t="str">
        <f ca="1">IFERROR(__xludf.DUMMYFUNCTION("""COMPUTED_VALUE"""),"pat1413")</f>
        <v>pat1413</v>
      </c>
      <c r="M30" s="64">
        <f ca="1">IFERROR(__xludf.DUMMYFUNCTION("""COMPUTED_VALUE"""),18)</f>
        <v>18</v>
      </c>
      <c r="N30" s="65">
        <f t="shared" ca="1" si="0"/>
        <v>1349767</v>
      </c>
      <c r="O30" s="66">
        <f t="shared" ca="1" si="1"/>
        <v>20246502</v>
      </c>
      <c r="P30" s="49"/>
      <c r="Q30" s="65" t="str">
        <f>'Clan Members'!$A30</f>
        <v>Yuuki</v>
      </c>
      <c r="R30" s="24">
        <f t="shared" si="2"/>
        <v>2</v>
      </c>
      <c r="S30" s="24">
        <f t="shared" si="3"/>
        <v>2</v>
      </c>
      <c r="T30" s="67">
        <f t="shared" si="4"/>
        <v>2</v>
      </c>
      <c r="U30" s="68">
        <f t="shared" si="5"/>
        <v>3</v>
      </c>
      <c r="V30" s="67">
        <f t="shared" si="6"/>
        <v>3</v>
      </c>
      <c r="W30" s="67">
        <f t="shared" si="7"/>
        <v>12</v>
      </c>
      <c r="X30" s="76"/>
      <c r="Y30" s="53"/>
      <c r="Z30" s="53"/>
      <c r="AA30" s="53"/>
      <c r="AB30" s="53"/>
    </row>
    <row r="31" spans="1:28" x14ac:dyDescent="0.25">
      <c r="A31" s="90" t="s">
        <v>31</v>
      </c>
      <c r="B31" s="90">
        <v>2558535</v>
      </c>
      <c r="C31" s="90" t="s">
        <v>198</v>
      </c>
      <c r="D31" s="90" t="s">
        <v>197</v>
      </c>
      <c r="E31" s="91"/>
      <c r="F31" s="70"/>
      <c r="G31" s="71"/>
      <c r="H31" s="59"/>
      <c r="I31" s="60"/>
      <c r="J31" s="72"/>
      <c r="K31" s="73"/>
      <c r="L31" s="63" t="str">
        <f ca="1">IFERROR(__xludf.DUMMYFUNCTION("""COMPUTED_VALUE"""),"紫shino")</f>
        <v>紫shino</v>
      </c>
      <c r="M31" s="64">
        <f ca="1">IFERROR(__xludf.DUMMYFUNCTION("""COMPUTED_VALUE"""),18)</f>
        <v>18</v>
      </c>
      <c r="N31" s="65">
        <f t="shared" ca="1" si="0"/>
        <v>1864661</v>
      </c>
      <c r="O31" s="66">
        <f t="shared" ca="1" si="1"/>
        <v>27969919</v>
      </c>
      <c r="P31" s="49"/>
      <c r="Q31" s="65" t="str">
        <f>'Clan Members'!$A31</f>
        <v>紫shino</v>
      </c>
      <c r="R31" s="24">
        <f t="shared" si="2"/>
        <v>4</v>
      </c>
      <c r="S31" s="24">
        <f t="shared" si="3"/>
        <v>4</v>
      </c>
      <c r="T31" s="67">
        <f t="shared" si="4"/>
        <v>2</v>
      </c>
      <c r="U31" s="68">
        <f t="shared" si="5"/>
        <v>4</v>
      </c>
      <c r="V31" s="67">
        <f t="shared" si="6"/>
        <v>4</v>
      </c>
      <c r="W31" s="67">
        <f t="shared" si="7"/>
        <v>18</v>
      </c>
      <c r="X31" s="76"/>
      <c r="Y31" s="53"/>
      <c r="Z31" s="53"/>
      <c r="AA31" s="53"/>
      <c r="AB31" s="53"/>
    </row>
    <row r="32" spans="1:28" x14ac:dyDescent="0.25">
      <c r="A32" s="90" t="s">
        <v>14</v>
      </c>
      <c r="B32" s="90">
        <v>2807782</v>
      </c>
      <c r="C32" s="90" t="s">
        <v>168</v>
      </c>
      <c r="D32" s="90" t="s">
        <v>199</v>
      </c>
      <c r="E32" s="91"/>
      <c r="F32" s="70"/>
      <c r="G32" s="71"/>
      <c r="H32" s="59"/>
      <c r="I32" s="60"/>
      <c r="J32" s="72"/>
      <c r="K32" s="73"/>
      <c r="L32" s="92"/>
      <c r="M32" s="93"/>
      <c r="N32" s="92"/>
      <c r="O32" s="92"/>
      <c r="P32" s="73"/>
      <c r="Q32" s="94"/>
      <c r="R32" s="95">
        <f>'Clan Members'!$A32</f>
        <v>0</v>
      </c>
      <c r="S32" s="96"/>
      <c r="T32" s="96"/>
      <c r="U32" s="96"/>
      <c r="V32" s="96"/>
      <c r="W32" s="96"/>
      <c r="X32" s="73"/>
      <c r="Y32" s="53"/>
      <c r="Z32" s="53"/>
      <c r="AA32" s="53"/>
      <c r="AB32" s="53"/>
    </row>
    <row r="33" spans="1:28" x14ac:dyDescent="0.25">
      <c r="A33" s="90" t="s">
        <v>31</v>
      </c>
      <c r="B33" s="90">
        <v>633683</v>
      </c>
      <c r="C33" s="90" t="s">
        <v>168</v>
      </c>
      <c r="D33" s="90" t="s">
        <v>200</v>
      </c>
      <c r="E33" s="203" t="s">
        <v>2217</v>
      </c>
      <c r="F33" s="70"/>
      <c r="G33" s="71"/>
      <c r="H33" s="59"/>
      <c r="I33" s="60"/>
      <c r="J33" s="72"/>
      <c r="K33" s="73"/>
      <c r="L33" s="53"/>
      <c r="M33" s="75"/>
      <c r="N33" s="53"/>
      <c r="O33" s="53"/>
      <c r="P33" s="53"/>
      <c r="Q33" s="53"/>
      <c r="R33" s="98">
        <f>'Clan Members'!$A32</f>
        <v>0</v>
      </c>
      <c r="S33" s="67"/>
      <c r="T33" s="67"/>
      <c r="U33" s="67"/>
      <c r="V33" s="67"/>
      <c r="W33" s="67"/>
      <c r="X33" s="53"/>
      <c r="Y33" s="53"/>
      <c r="Z33" s="53"/>
      <c r="AA33" s="53"/>
      <c r="AB33" s="53"/>
    </row>
    <row r="34" spans="1:28" x14ac:dyDescent="0.25">
      <c r="A34" s="90" t="s">
        <v>31</v>
      </c>
      <c r="B34" s="90">
        <v>1777320</v>
      </c>
      <c r="C34" s="90" t="s">
        <v>201</v>
      </c>
      <c r="D34" s="90" t="s">
        <v>200</v>
      </c>
      <c r="E34" s="97"/>
      <c r="F34" s="70"/>
      <c r="G34" s="71"/>
      <c r="H34" s="59"/>
      <c r="I34" s="60"/>
      <c r="J34" s="72"/>
      <c r="K34" s="73"/>
      <c r="L34" s="53"/>
      <c r="M34" s="75"/>
      <c r="N34" s="53"/>
      <c r="O34" s="53"/>
      <c r="P34" s="53"/>
      <c r="Q34" s="53"/>
      <c r="R34" s="99"/>
      <c r="S34" s="67"/>
      <c r="T34" s="67"/>
      <c r="U34" s="67"/>
      <c r="V34" s="67"/>
      <c r="W34" s="67"/>
      <c r="X34" s="53"/>
      <c r="Y34" s="53"/>
      <c r="Z34" s="53"/>
      <c r="AA34" s="53"/>
      <c r="AB34" s="53"/>
    </row>
    <row r="35" spans="1:28" x14ac:dyDescent="0.25">
      <c r="A35" s="90" t="s">
        <v>14</v>
      </c>
      <c r="B35" s="90">
        <v>2460558</v>
      </c>
      <c r="C35" s="90" t="s">
        <v>201</v>
      </c>
      <c r="D35" s="90" t="s">
        <v>202</v>
      </c>
      <c r="E35" s="97"/>
      <c r="F35" s="70"/>
      <c r="G35" s="71"/>
      <c r="H35" s="59"/>
      <c r="I35" s="60"/>
      <c r="J35" s="72"/>
      <c r="K35" s="73"/>
      <c r="L35" s="53"/>
      <c r="M35" s="75"/>
      <c r="N35" s="53"/>
      <c r="O35" s="53"/>
      <c r="P35" s="53"/>
      <c r="Q35" s="53"/>
      <c r="R35" s="99"/>
      <c r="S35" s="67"/>
      <c r="T35" s="67"/>
      <c r="U35" s="67"/>
      <c r="V35" s="67"/>
      <c r="W35" s="67"/>
      <c r="X35" s="53"/>
      <c r="Y35" s="53"/>
      <c r="Z35" s="53"/>
      <c r="AA35" s="53"/>
      <c r="AB35" s="53"/>
    </row>
    <row r="36" spans="1:28" x14ac:dyDescent="0.25">
      <c r="A36" s="90" t="s">
        <v>14</v>
      </c>
      <c r="B36" s="90">
        <v>2070623</v>
      </c>
      <c r="C36" s="90" t="s">
        <v>201</v>
      </c>
      <c r="D36" s="90" t="s">
        <v>203</v>
      </c>
      <c r="E36" s="97"/>
      <c r="F36" s="70"/>
      <c r="G36" s="71"/>
      <c r="H36" s="59"/>
      <c r="I36" s="60"/>
      <c r="J36" s="72"/>
      <c r="K36" s="73"/>
      <c r="L36" s="53"/>
      <c r="M36" s="75"/>
      <c r="N36" s="53"/>
      <c r="O36" s="53"/>
      <c r="P36" s="53"/>
      <c r="Q36" s="53"/>
      <c r="R36" s="99"/>
      <c r="S36" s="67"/>
      <c r="T36" s="67"/>
      <c r="U36" s="67"/>
      <c r="V36" s="67"/>
      <c r="W36" s="67"/>
      <c r="X36" s="53"/>
      <c r="Y36" s="53"/>
      <c r="Z36" s="53"/>
      <c r="AA36" s="53"/>
      <c r="AB36" s="53"/>
    </row>
    <row r="37" spans="1:28" x14ac:dyDescent="0.25">
      <c r="A37" s="90" t="s">
        <v>24</v>
      </c>
      <c r="B37" s="90">
        <v>1691499</v>
      </c>
      <c r="C37" s="90" t="s">
        <v>201</v>
      </c>
      <c r="D37" s="90" t="s">
        <v>204</v>
      </c>
      <c r="E37" s="203" t="s">
        <v>2217</v>
      </c>
      <c r="F37" s="70"/>
      <c r="G37" s="71"/>
      <c r="H37" s="59"/>
      <c r="I37" s="60"/>
      <c r="J37" s="72"/>
      <c r="K37" s="73"/>
      <c r="L37" s="53"/>
      <c r="M37" s="75"/>
      <c r="N37" s="53"/>
      <c r="O37" s="53"/>
      <c r="P37" s="53"/>
      <c r="Q37" s="53"/>
      <c r="R37" s="99"/>
      <c r="S37" s="67"/>
      <c r="T37" s="67"/>
      <c r="U37" s="67"/>
      <c r="V37" s="67"/>
      <c r="W37" s="67"/>
      <c r="X37" s="53"/>
      <c r="Y37" s="53"/>
      <c r="Z37" s="53"/>
      <c r="AA37" s="53"/>
      <c r="AB37" s="53"/>
    </row>
    <row r="38" spans="1:28" x14ac:dyDescent="0.25">
      <c r="A38" s="90" t="s">
        <v>24</v>
      </c>
      <c r="B38" s="90">
        <v>1304476</v>
      </c>
      <c r="C38" s="90" t="s">
        <v>175</v>
      </c>
      <c r="D38" s="90" t="s">
        <v>204</v>
      </c>
      <c r="E38" s="91"/>
      <c r="F38" s="70"/>
      <c r="G38" s="71"/>
      <c r="H38" s="59"/>
      <c r="I38" s="60"/>
      <c r="J38" s="72"/>
      <c r="K38" s="73"/>
      <c r="L38" s="53"/>
      <c r="M38" s="75"/>
      <c r="N38" s="53"/>
      <c r="O38" s="53"/>
      <c r="P38" s="53"/>
      <c r="Q38" s="53"/>
      <c r="R38" s="99"/>
      <c r="S38" s="67"/>
      <c r="T38" s="67"/>
      <c r="U38" s="67"/>
      <c r="V38" s="67"/>
      <c r="W38" s="67"/>
      <c r="X38" s="53"/>
      <c r="Y38" s="53"/>
      <c r="Z38" s="53"/>
      <c r="AA38" s="53"/>
      <c r="AB38" s="53"/>
    </row>
    <row r="39" spans="1:28" x14ac:dyDescent="0.25">
      <c r="A39" s="90" t="s">
        <v>35</v>
      </c>
      <c r="B39" s="90">
        <v>3262391</v>
      </c>
      <c r="C39" s="90" t="s">
        <v>175</v>
      </c>
      <c r="D39" s="90" t="s">
        <v>205</v>
      </c>
      <c r="E39" s="91"/>
      <c r="F39" s="70"/>
      <c r="G39" s="71"/>
      <c r="H39" s="59"/>
      <c r="I39" s="60"/>
      <c r="J39" s="72"/>
      <c r="K39" s="73"/>
      <c r="L39" s="53"/>
      <c r="M39" s="75"/>
      <c r="N39" s="53"/>
      <c r="O39" s="53"/>
      <c r="P39" s="53"/>
      <c r="Q39" s="53"/>
      <c r="R39" s="99"/>
      <c r="S39" s="67"/>
      <c r="T39" s="67"/>
      <c r="U39" s="67"/>
      <c r="V39" s="67"/>
      <c r="W39" s="67"/>
      <c r="X39" s="53"/>
      <c r="Y39" s="53"/>
      <c r="Z39" s="53"/>
      <c r="AA39" s="53"/>
      <c r="AB39" s="53"/>
    </row>
    <row r="40" spans="1:28" x14ac:dyDescent="0.25">
      <c r="A40" s="90" t="s">
        <v>25</v>
      </c>
      <c r="B40" s="90">
        <v>1371596</v>
      </c>
      <c r="C40" s="90" t="s">
        <v>175</v>
      </c>
      <c r="D40" s="90" t="s">
        <v>206</v>
      </c>
      <c r="E40" s="91"/>
      <c r="F40" s="70"/>
      <c r="G40" s="71"/>
      <c r="H40" s="59"/>
      <c r="I40" s="60"/>
      <c r="J40" s="72"/>
      <c r="K40" s="73"/>
      <c r="L40" s="53"/>
      <c r="M40" s="75"/>
      <c r="N40" s="53"/>
      <c r="O40" s="53"/>
      <c r="P40" s="53"/>
      <c r="Q40" s="53"/>
      <c r="R40" s="99"/>
      <c r="S40" s="67"/>
      <c r="T40" s="100"/>
      <c r="U40" s="67"/>
      <c r="V40" s="67"/>
      <c r="W40" s="67"/>
      <c r="X40" s="53"/>
      <c r="Y40" s="53"/>
      <c r="Z40" s="53"/>
      <c r="AA40" s="53"/>
      <c r="AB40" s="53"/>
    </row>
    <row r="41" spans="1:28" x14ac:dyDescent="0.25">
      <c r="A41" s="90" t="s">
        <v>25</v>
      </c>
      <c r="B41" s="90">
        <v>2146196</v>
      </c>
      <c r="C41" s="90" t="s">
        <v>175</v>
      </c>
      <c r="D41" s="90" t="s">
        <v>207</v>
      </c>
      <c r="E41" s="91"/>
      <c r="F41" s="70"/>
      <c r="G41" s="71"/>
      <c r="H41" s="59"/>
      <c r="I41" s="60"/>
      <c r="J41" s="72"/>
      <c r="K41" s="73"/>
      <c r="L41" s="53"/>
      <c r="M41" s="75"/>
      <c r="N41" s="53"/>
      <c r="O41" s="53"/>
      <c r="P41" s="53"/>
      <c r="Q41" s="53"/>
      <c r="R41" s="99"/>
      <c r="S41" s="67"/>
      <c r="T41" s="99"/>
      <c r="U41" s="67"/>
      <c r="V41" s="67"/>
      <c r="W41" s="67"/>
      <c r="X41" s="53"/>
      <c r="Y41" s="53"/>
      <c r="Z41" s="53"/>
      <c r="AA41" s="53"/>
      <c r="AB41" s="53"/>
    </row>
    <row r="42" spans="1:28" x14ac:dyDescent="0.25">
      <c r="A42" s="90" t="s">
        <v>21</v>
      </c>
      <c r="B42" s="90">
        <v>1915341</v>
      </c>
      <c r="C42" s="90" t="s">
        <v>175</v>
      </c>
      <c r="D42" s="90" t="s">
        <v>208</v>
      </c>
      <c r="E42" s="203" t="s">
        <v>2217</v>
      </c>
      <c r="F42" s="70"/>
      <c r="G42" s="71"/>
      <c r="H42" s="59"/>
      <c r="I42" s="60"/>
      <c r="J42" s="72"/>
      <c r="K42" s="73"/>
      <c r="L42" s="53"/>
      <c r="M42" s="75"/>
      <c r="N42" s="53"/>
      <c r="O42" s="53"/>
      <c r="P42" s="53"/>
      <c r="Q42" s="53"/>
      <c r="R42" s="99"/>
      <c r="S42" s="67"/>
      <c r="T42" s="67"/>
      <c r="U42" s="67"/>
      <c r="V42" s="67"/>
      <c r="W42" s="67"/>
      <c r="X42" s="53"/>
      <c r="Y42" s="53"/>
      <c r="Z42" s="53"/>
      <c r="AA42" s="53"/>
      <c r="AB42" s="53"/>
    </row>
    <row r="43" spans="1:28" x14ac:dyDescent="0.25">
      <c r="A43" s="90" t="s">
        <v>21</v>
      </c>
      <c r="B43" s="90">
        <v>131981</v>
      </c>
      <c r="C43" s="90" t="s">
        <v>180</v>
      </c>
      <c r="D43" s="90" t="s">
        <v>208</v>
      </c>
      <c r="E43" s="91"/>
      <c r="F43" s="70"/>
      <c r="G43" s="71"/>
      <c r="H43" s="59"/>
      <c r="I43" s="60"/>
      <c r="J43" s="72"/>
      <c r="K43" s="73"/>
      <c r="L43" s="53"/>
      <c r="M43" s="75"/>
      <c r="N43" s="53"/>
      <c r="O43" s="53"/>
      <c r="P43" s="53"/>
      <c r="Q43" s="53"/>
      <c r="R43" s="99"/>
      <c r="S43" s="67"/>
      <c r="T43" s="67"/>
      <c r="U43" s="67"/>
      <c r="V43" s="67"/>
      <c r="W43" s="67"/>
      <c r="X43" s="53"/>
      <c r="Y43" s="53"/>
      <c r="Z43" s="53"/>
      <c r="AA43" s="53"/>
      <c r="AB43" s="53"/>
    </row>
    <row r="44" spans="1:28" x14ac:dyDescent="0.25">
      <c r="A44" s="90" t="s">
        <v>21</v>
      </c>
      <c r="B44" s="90">
        <v>1358922</v>
      </c>
      <c r="C44" s="90" t="s">
        <v>180</v>
      </c>
      <c r="D44" s="90" t="s">
        <v>209</v>
      </c>
      <c r="E44" s="97"/>
      <c r="F44" s="70"/>
      <c r="G44" s="71"/>
      <c r="H44" s="59"/>
      <c r="I44" s="60"/>
      <c r="J44" s="72"/>
      <c r="K44" s="73"/>
      <c r="L44" s="53"/>
      <c r="M44" s="75"/>
      <c r="N44" s="53"/>
      <c r="O44" s="53"/>
      <c r="P44" s="53"/>
      <c r="Q44" s="53"/>
      <c r="R44" s="99"/>
      <c r="S44" s="67"/>
      <c r="T44" s="100"/>
      <c r="U44" s="67"/>
      <c r="V44" s="67"/>
      <c r="W44" s="67"/>
      <c r="X44" s="53"/>
      <c r="Y44" s="53"/>
      <c r="Z44" s="53"/>
      <c r="AA44" s="53"/>
      <c r="AB44" s="53"/>
    </row>
    <row r="45" spans="1:28" x14ac:dyDescent="0.25">
      <c r="A45" s="90" t="s">
        <v>15</v>
      </c>
      <c r="B45" s="90">
        <v>1800047</v>
      </c>
      <c r="C45" s="90" t="s">
        <v>180</v>
      </c>
      <c r="D45" s="90" t="s">
        <v>210</v>
      </c>
      <c r="E45" s="91"/>
      <c r="F45" s="70"/>
      <c r="G45" s="71"/>
      <c r="H45" s="59"/>
      <c r="I45" s="60"/>
      <c r="J45" s="72"/>
      <c r="K45" s="73"/>
      <c r="L45" s="53"/>
      <c r="M45" s="75"/>
      <c r="N45" s="53"/>
      <c r="O45" s="53"/>
      <c r="P45" s="53"/>
      <c r="Q45" s="53"/>
      <c r="R45" s="99"/>
      <c r="S45" s="67"/>
      <c r="T45" s="67"/>
      <c r="U45" s="67"/>
      <c r="V45" s="67"/>
      <c r="W45" s="67"/>
      <c r="X45" s="53"/>
      <c r="Y45" s="53"/>
      <c r="Z45" s="53"/>
      <c r="AA45" s="53"/>
      <c r="AB45" s="53"/>
    </row>
    <row r="46" spans="1:28" x14ac:dyDescent="0.25">
      <c r="A46" s="90" t="s">
        <v>35</v>
      </c>
      <c r="B46" s="90">
        <v>1874441</v>
      </c>
      <c r="C46" s="90" t="s">
        <v>180</v>
      </c>
      <c r="D46" s="90" t="s">
        <v>211</v>
      </c>
      <c r="E46" s="97"/>
      <c r="F46" s="70"/>
      <c r="G46" s="71"/>
      <c r="H46" s="59"/>
      <c r="I46" s="60"/>
      <c r="J46" s="72"/>
      <c r="K46" s="73"/>
      <c r="L46" s="53"/>
      <c r="M46" s="75"/>
      <c r="N46" s="53"/>
      <c r="O46" s="53"/>
      <c r="P46" s="53"/>
      <c r="Q46" s="53"/>
      <c r="R46" s="99"/>
      <c r="S46" s="67"/>
      <c r="T46" s="67"/>
      <c r="U46" s="67"/>
      <c r="V46" s="67"/>
      <c r="W46" s="67"/>
      <c r="X46" s="53"/>
      <c r="Y46" s="53"/>
      <c r="Z46" s="53"/>
      <c r="AA46" s="53"/>
      <c r="AB46" s="53"/>
    </row>
    <row r="47" spans="1:28" x14ac:dyDescent="0.25">
      <c r="A47" s="90" t="s">
        <v>11</v>
      </c>
      <c r="B47" s="90">
        <v>1254188</v>
      </c>
      <c r="C47" s="90" t="s">
        <v>180</v>
      </c>
      <c r="D47" s="101" t="s">
        <v>212</v>
      </c>
      <c r="E47" s="97"/>
      <c r="F47" s="70"/>
      <c r="G47" s="71"/>
      <c r="H47" s="59"/>
      <c r="I47" s="60"/>
      <c r="J47" s="72"/>
      <c r="K47" s="73"/>
      <c r="L47" s="53"/>
      <c r="M47" s="75"/>
      <c r="N47" s="53"/>
      <c r="O47" s="53"/>
      <c r="P47" s="53"/>
      <c r="Q47" s="53"/>
      <c r="R47" s="99"/>
      <c r="S47" s="67"/>
      <c r="T47" s="67"/>
      <c r="U47" s="67"/>
      <c r="V47" s="67"/>
      <c r="W47" s="67"/>
      <c r="X47" s="53"/>
      <c r="Y47" s="53"/>
      <c r="Z47" s="53"/>
      <c r="AA47" s="53"/>
      <c r="AB47" s="53"/>
    </row>
    <row r="48" spans="1:28" x14ac:dyDescent="0.25">
      <c r="A48" s="90" t="s">
        <v>19</v>
      </c>
      <c r="B48" s="90">
        <v>2146304</v>
      </c>
      <c r="C48" s="90" t="s">
        <v>180</v>
      </c>
      <c r="D48" s="90" t="s">
        <v>213</v>
      </c>
      <c r="E48" s="97"/>
      <c r="F48" s="70"/>
      <c r="G48" s="71"/>
      <c r="H48" s="59"/>
      <c r="I48" s="60"/>
      <c r="J48" s="72"/>
      <c r="K48" s="73"/>
      <c r="L48" s="53"/>
      <c r="M48" s="75"/>
      <c r="N48" s="53"/>
      <c r="O48" s="53"/>
      <c r="P48" s="53"/>
      <c r="Q48" s="53"/>
      <c r="R48" s="99"/>
      <c r="S48" s="67"/>
      <c r="T48" s="67"/>
      <c r="U48" s="67"/>
      <c r="V48" s="67"/>
      <c r="W48" s="67"/>
      <c r="X48" s="53"/>
      <c r="Y48" s="53"/>
      <c r="Z48" s="53"/>
      <c r="AA48" s="53"/>
      <c r="AB48" s="53"/>
    </row>
    <row r="49" spans="1:28" x14ac:dyDescent="0.25">
      <c r="A49" s="90" t="s">
        <v>10</v>
      </c>
      <c r="B49" s="90">
        <v>1594898</v>
      </c>
      <c r="C49" s="90" t="s">
        <v>180</v>
      </c>
      <c r="D49" s="90" t="s">
        <v>214</v>
      </c>
      <c r="E49" s="97"/>
      <c r="F49" s="70"/>
      <c r="G49" s="71"/>
      <c r="H49" s="59"/>
      <c r="I49" s="60"/>
      <c r="J49" s="72"/>
      <c r="K49" s="73"/>
      <c r="L49" s="53"/>
      <c r="M49" s="75"/>
      <c r="N49" s="53"/>
      <c r="O49" s="53"/>
      <c r="P49" s="53"/>
      <c r="Q49" s="53"/>
      <c r="R49" s="99"/>
      <c r="S49" s="67"/>
      <c r="T49" s="67"/>
      <c r="U49" s="67"/>
      <c r="V49" s="67"/>
      <c r="W49" s="67"/>
      <c r="X49" s="53"/>
      <c r="Y49" s="53"/>
      <c r="Z49" s="53"/>
      <c r="AA49" s="53"/>
      <c r="AB49" s="53"/>
    </row>
    <row r="50" spans="1:28" x14ac:dyDescent="0.25">
      <c r="A50" s="90" t="s">
        <v>11</v>
      </c>
      <c r="B50" s="90">
        <v>443752</v>
      </c>
      <c r="C50" s="90" t="s">
        <v>180</v>
      </c>
      <c r="D50" s="90" t="s">
        <v>215</v>
      </c>
      <c r="E50" s="91"/>
      <c r="F50" s="70"/>
      <c r="G50" s="71"/>
      <c r="H50" s="59"/>
      <c r="I50" s="60"/>
      <c r="J50" s="72"/>
      <c r="K50" s="73"/>
      <c r="L50" s="53"/>
      <c r="M50" s="75"/>
      <c r="N50" s="53"/>
      <c r="O50" s="53"/>
      <c r="P50" s="53"/>
      <c r="Q50" s="53"/>
      <c r="R50" s="99"/>
      <c r="S50" s="67"/>
      <c r="T50" s="67"/>
      <c r="U50" s="67"/>
      <c r="V50" s="67"/>
      <c r="W50" s="67"/>
      <c r="X50" s="53"/>
      <c r="Y50" s="53"/>
      <c r="Z50" s="53"/>
      <c r="AA50" s="53"/>
      <c r="AB50" s="53"/>
    </row>
    <row r="51" spans="1:28" x14ac:dyDescent="0.25">
      <c r="A51" s="90" t="s">
        <v>10</v>
      </c>
      <c r="B51" s="90">
        <v>824201</v>
      </c>
      <c r="C51" s="90" t="s">
        <v>180</v>
      </c>
      <c r="D51" s="90" t="s">
        <v>216</v>
      </c>
      <c r="E51" s="97"/>
      <c r="F51" s="70"/>
      <c r="G51" s="71"/>
      <c r="H51" s="59"/>
      <c r="I51" s="60"/>
      <c r="J51" s="72"/>
      <c r="K51" s="73"/>
      <c r="L51" s="53"/>
      <c r="M51" s="75"/>
      <c r="N51" s="53"/>
      <c r="O51" s="53"/>
      <c r="P51" s="53"/>
      <c r="Q51" s="53"/>
      <c r="R51" s="99"/>
      <c r="S51" s="67"/>
      <c r="T51" s="99"/>
      <c r="U51" s="67"/>
      <c r="V51" s="67"/>
      <c r="W51" s="67"/>
      <c r="X51" s="53"/>
      <c r="Y51" s="53"/>
      <c r="Z51" s="53"/>
      <c r="AA51" s="53"/>
      <c r="AB51" s="53"/>
    </row>
    <row r="52" spans="1:28" x14ac:dyDescent="0.25">
      <c r="A52" s="90" t="s">
        <v>11</v>
      </c>
      <c r="B52" s="90">
        <v>793504</v>
      </c>
      <c r="C52" s="90" t="s">
        <v>180</v>
      </c>
      <c r="D52" s="90" t="s">
        <v>217</v>
      </c>
      <c r="E52" s="203" t="s">
        <v>2217</v>
      </c>
      <c r="F52" s="39"/>
      <c r="G52" s="71"/>
      <c r="H52" s="59"/>
      <c r="I52" s="60"/>
      <c r="J52" s="72"/>
      <c r="K52" s="73"/>
      <c r="L52" s="53"/>
      <c r="M52" s="75"/>
      <c r="N52" s="53"/>
      <c r="O52" s="53"/>
      <c r="P52" s="53"/>
      <c r="Q52" s="53"/>
      <c r="R52" s="99"/>
      <c r="S52" s="67"/>
      <c r="T52" s="67"/>
      <c r="U52" s="67"/>
      <c r="V52" s="67"/>
      <c r="W52" s="67"/>
      <c r="X52" s="53"/>
      <c r="Y52" s="53"/>
      <c r="Z52" s="53"/>
      <c r="AA52" s="53"/>
      <c r="AB52" s="53"/>
    </row>
    <row r="53" spans="1:28" x14ac:dyDescent="0.25">
      <c r="A53" s="90" t="s">
        <v>11</v>
      </c>
      <c r="B53" s="90">
        <v>277572</v>
      </c>
      <c r="C53" s="90" t="s">
        <v>188</v>
      </c>
      <c r="D53" s="90" t="s">
        <v>217</v>
      </c>
      <c r="E53" s="97"/>
      <c r="F53" s="70"/>
      <c r="G53" s="71"/>
      <c r="H53" s="59"/>
      <c r="I53" s="60"/>
      <c r="J53" s="72"/>
      <c r="K53" s="73"/>
      <c r="L53" s="53"/>
      <c r="M53" s="75"/>
      <c r="N53" s="53"/>
      <c r="O53" s="53"/>
      <c r="P53" s="53"/>
      <c r="Q53" s="53"/>
      <c r="R53" s="99"/>
      <c r="S53" s="67"/>
      <c r="T53" s="67"/>
      <c r="U53" s="67"/>
      <c r="V53" s="67"/>
      <c r="W53" s="67"/>
      <c r="X53" s="53"/>
      <c r="Y53" s="53"/>
      <c r="Z53" s="53"/>
      <c r="AA53" s="53"/>
      <c r="AB53" s="53"/>
    </row>
    <row r="54" spans="1:28" x14ac:dyDescent="0.25">
      <c r="A54" s="90" t="s">
        <v>24</v>
      </c>
      <c r="B54" s="90">
        <v>1991721</v>
      </c>
      <c r="C54" s="90" t="s">
        <v>188</v>
      </c>
      <c r="D54" s="90" t="s">
        <v>218</v>
      </c>
      <c r="E54" s="97"/>
      <c r="F54" s="70"/>
      <c r="G54" s="71"/>
      <c r="H54" s="59"/>
      <c r="I54" s="60"/>
      <c r="J54" s="72"/>
      <c r="K54" s="73"/>
      <c r="L54" s="53"/>
      <c r="M54" s="75"/>
      <c r="N54" s="53"/>
      <c r="O54" s="53"/>
      <c r="P54" s="53"/>
      <c r="Q54" s="53"/>
      <c r="R54" s="99"/>
      <c r="S54" s="67"/>
      <c r="T54" s="67"/>
      <c r="U54" s="67"/>
      <c r="V54" s="67"/>
      <c r="W54" s="67"/>
      <c r="X54" s="53"/>
      <c r="Y54" s="53"/>
      <c r="Z54" s="53"/>
      <c r="AA54" s="53"/>
      <c r="AB54" s="53"/>
    </row>
    <row r="55" spans="1:28" x14ac:dyDescent="0.25">
      <c r="A55" s="90" t="s">
        <v>13</v>
      </c>
      <c r="B55" s="90">
        <v>2221427</v>
      </c>
      <c r="C55" s="90" t="s">
        <v>188</v>
      </c>
      <c r="D55" s="90" t="s">
        <v>219</v>
      </c>
      <c r="E55" s="91"/>
      <c r="F55" s="70"/>
      <c r="G55" s="71"/>
      <c r="H55" s="59"/>
      <c r="I55" s="60"/>
      <c r="J55" s="72"/>
      <c r="K55" s="73"/>
      <c r="L55" s="53"/>
      <c r="M55" s="75"/>
      <c r="N55" s="53"/>
      <c r="O55" s="53"/>
      <c r="P55" s="53"/>
      <c r="Q55" s="53"/>
      <c r="R55" s="99"/>
      <c r="S55" s="67"/>
      <c r="T55" s="67"/>
      <c r="U55" s="67"/>
      <c r="V55" s="67"/>
      <c r="W55" s="67"/>
      <c r="X55" s="53"/>
      <c r="Y55" s="53"/>
      <c r="Z55" s="53"/>
      <c r="AA55" s="53"/>
      <c r="AB55" s="53"/>
    </row>
    <row r="56" spans="1:28" x14ac:dyDescent="0.25">
      <c r="A56" s="90" t="s">
        <v>13</v>
      </c>
      <c r="B56" s="90">
        <v>998798</v>
      </c>
      <c r="C56" s="90" t="s">
        <v>188</v>
      </c>
      <c r="D56" s="90" t="s">
        <v>220</v>
      </c>
      <c r="E56" s="97"/>
      <c r="F56" s="70"/>
      <c r="G56" s="71"/>
      <c r="H56" s="59"/>
      <c r="I56" s="60"/>
      <c r="J56" s="72"/>
      <c r="K56" s="73"/>
      <c r="L56" s="53"/>
      <c r="M56" s="75"/>
      <c r="N56" s="53"/>
      <c r="O56" s="53"/>
      <c r="P56" s="53"/>
      <c r="Q56" s="53"/>
      <c r="R56" s="99"/>
      <c r="S56" s="67"/>
      <c r="T56" s="67"/>
      <c r="U56" s="67"/>
      <c r="V56" s="67"/>
      <c r="W56" s="67"/>
      <c r="X56" s="53"/>
      <c r="Y56" s="53"/>
      <c r="Z56" s="53"/>
      <c r="AA56" s="53"/>
      <c r="AB56" s="53"/>
    </row>
    <row r="57" spans="1:28" x14ac:dyDescent="0.25">
      <c r="A57" s="90" t="s">
        <v>35</v>
      </c>
      <c r="B57" s="90">
        <v>1953168</v>
      </c>
      <c r="C57" s="90" t="s">
        <v>188</v>
      </c>
      <c r="D57" s="90" t="s">
        <v>221</v>
      </c>
      <c r="E57" s="97"/>
      <c r="F57" s="70"/>
      <c r="G57" s="71"/>
      <c r="H57" s="59"/>
      <c r="I57" s="60"/>
      <c r="J57" s="72"/>
      <c r="K57" s="73"/>
      <c r="L57" s="53"/>
      <c r="M57" s="75"/>
      <c r="N57" s="53"/>
      <c r="O57" s="53"/>
      <c r="P57" s="53"/>
      <c r="Q57" s="53"/>
      <c r="R57" s="99"/>
      <c r="S57" s="67"/>
      <c r="T57" s="67"/>
      <c r="U57" s="67"/>
      <c r="V57" s="67"/>
      <c r="W57" s="67"/>
      <c r="X57" s="53"/>
      <c r="Y57" s="53"/>
      <c r="Z57" s="53"/>
      <c r="AA57" s="53"/>
      <c r="AB57" s="53"/>
    </row>
    <row r="58" spans="1:28" x14ac:dyDescent="0.25">
      <c r="A58" s="90" t="s">
        <v>23</v>
      </c>
      <c r="B58" s="90">
        <v>2235532</v>
      </c>
      <c r="C58" s="90" t="s">
        <v>188</v>
      </c>
      <c r="D58" s="90" t="s">
        <v>222</v>
      </c>
      <c r="E58" s="97"/>
      <c r="F58" s="70"/>
      <c r="G58" s="71"/>
      <c r="H58" s="59"/>
      <c r="I58" s="60"/>
      <c r="J58" s="72"/>
      <c r="K58" s="73"/>
      <c r="L58" s="53"/>
      <c r="M58" s="75"/>
      <c r="N58" s="53"/>
      <c r="O58" s="53"/>
      <c r="P58" s="53"/>
      <c r="Q58" s="53"/>
      <c r="R58" s="99"/>
      <c r="S58" s="67"/>
      <c r="T58" s="67"/>
      <c r="U58" s="67"/>
      <c r="V58" s="67"/>
      <c r="W58" s="67"/>
      <c r="X58" s="53"/>
      <c r="Y58" s="53"/>
      <c r="Z58" s="53"/>
      <c r="AA58" s="53"/>
      <c r="AB58" s="53"/>
    </row>
    <row r="59" spans="1:28" x14ac:dyDescent="0.25">
      <c r="A59" s="90" t="s">
        <v>18</v>
      </c>
      <c r="B59" s="90">
        <v>880289</v>
      </c>
      <c r="C59" s="90" t="s">
        <v>188</v>
      </c>
      <c r="D59" s="90" t="s">
        <v>223</v>
      </c>
      <c r="E59" s="91"/>
      <c r="F59" s="70"/>
      <c r="G59" s="71"/>
      <c r="H59" s="59"/>
      <c r="I59" s="60"/>
      <c r="J59" s="72"/>
      <c r="K59" s="73"/>
      <c r="L59" s="53"/>
      <c r="M59" s="75"/>
      <c r="N59" s="53"/>
      <c r="O59" s="53"/>
      <c r="P59" s="53"/>
      <c r="Q59" s="53"/>
      <c r="R59" s="99"/>
      <c r="S59" s="67"/>
      <c r="T59" s="67"/>
      <c r="U59" s="67"/>
      <c r="V59" s="67"/>
      <c r="W59" s="67"/>
      <c r="X59" s="53"/>
      <c r="Y59" s="53"/>
      <c r="Z59" s="53"/>
      <c r="AA59" s="53"/>
      <c r="AB59" s="53"/>
    </row>
    <row r="60" spans="1:28" x14ac:dyDescent="0.25">
      <c r="A60" s="101" t="s">
        <v>18</v>
      </c>
      <c r="B60" s="101">
        <v>617666</v>
      </c>
      <c r="C60" s="90" t="s">
        <v>188</v>
      </c>
      <c r="D60" s="101" t="s">
        <v>224</v>
      </c>
      <c r="E60" s="97"/>
      <c r="F60" s="70"/>
      <c r="G60" s="71"/>
      <c r="H60" s="59"/>
      <c r="I60" s="60"/>
      <c r="J60" s="72"/>
      <c r="K60" s="73"/>
      <c r="L60" s="53"/>
      <c r="M60" s="75"/>
      <c r="N60" s="53"/>
      <c r="O60" s="53"/>
      <c r="P60" s="53"/>
      <c r="Q60" s="53"/>
      <c r="R60" s="99"/>
      <c r="S60" s="67"/>
      <c r="T60" s="67"/>
      <c r="U60" s="67"/>
      <c r="V60" s="67"/>
      <c r="W60" s="67"/>
      <c r="X60" s="53"/>
      <c r="Y60" s="53"/>
      <c r="Z60" s="53"/>
      <c r="AA60" s="53"/>
      <c r="AB60" s="53"/>
    </row>
    <row r="61" spans="1:28" x14ac:dyDescent="0.25">
      <c r="A61" s="101" t="s">
        <v>21</v>
      </c>
      <c r="B61" s="101">
        <v>1025229</v>
      </c>
      <c r="C61" s="90" t="s">
        <v>188</v>
      </c>
      <c r="D61" s="101" t="s">
        <v>225</v>
      </c>
      <c r="E61" s="97"/>
      <c r="F61" s="70"/>
      <c r="G61" s="71"/>
      <c r="H61" s="59"/>
      <c r="I61" s="60"/>
      <c r="J61" s="72"/>
      <c r="K61" s="73"/>
      <c r="L61" s="53"/>
      <c r="M61" s="75"/>
      <c r="N61" s="53"/>
      <c r="O61" s="53"/>
      <c r="P61" s="53"/>
      <c r="Q61" s="53"/>
      <c r="R61" s="99"/>
      <c r="S61" s="67"/>
      <c r="T61" s="67"/>
      <c r="U61" s="67"/>
      <c r="V61" s="67"/>
      <c r="W61" s="67"/>
      <c r="X61" s="53"/>
      <c r="Y61" s="53"/>
      <c r="Z61" s="53"/>
      <c r="AA61" s="53"/>
      <c r="AB61" s="53"/>
    </row>
    <row r="62" spans="1:28" x14ac:dyDescent="0.25">
      <c r="A62" s="101" t="s">
        <v>28</v>
      </c>
      <c r="B62" s="101">
        <v>2381041</v>
      </c>
      <c r="C62" s="90" t="s">
        <v>188</v>
      </c>
      <c r="D62" s="101" t="s">
        <v>226</v>
      </c>
      <c r="E62" s="97"/>
      <c r="F62" s="70"/>
      <c r="G62" s="71"/>
      <c r="H62" s="59"/>
      <c r="I62" s="60"/>
      <c r="J62" s="72"/>
      <c r="K62" s="73"/>
      <c r="L62" s="53"/>
      <c r="M62" s="75"/>
      <c r="N62" s="53"/>
      <c r="O62" s="53"/>
      <c r="P62" s="53"/>
      <c r="Q62" s="53"/>
      <c r="R62" s="99"/>
      <c r="S62" s="67"/>
      <c r="T62" s="67"/>
      <c r="U62" s="67"/>
      <c r="V62" s="67"/>
      <c r="W62" s="67"/>
      <c r="X62" s="53"/>
      <c r="Y62" s="53"/>
      <c r="Z62" s="53"/>
      <c r="AA62" s="53"/>
      <c r="AB62" s="53"/>
    </row>
    <row r="63" spans="1:28" x14ac:dyDescent="0.25">
      <c r="A63" s="101" t="s">
        <v>28</v>
      </c>
      <c r="B63" s="101">
        <v>1696217</v>
      </c>
      <c r="C63" s="90" t="s">
        <v>188</v>
      </c>
      <c r="D63" s="101" t="s">
        <v>227</v>
      </c>
      <c r="E63" s="97"/>
      <c r="F63" s="70"/>
      <c r="G63" s="71"/>
      <c r="H63" s="59"/>
      <c r="I63" s="60"/>
      <c r="J63" s="72"/>
      <c r="K63" s="73"/>
      <c r="L63" s="53"/>
      <c r="M63" s="75"/>
      <c r="N63" s="53"/>
      <c r="O63" s="53"/>
      <c r="P63" s="53"/>
      <c r="Q63" s="53"/>
      <c r="R63" s="99"/>
      <c r="S63" s="67"/>
      <c r="T63" s="67"/>
      <c r="U63" s="67"/>
      <c r="V63" s="67"/>
      <c r="W63" s="67"/>
      <c r="X63" s="53"/>
      <c r="Y63" s="53"/>
      <c r="Z63" s="53"/>
      <c r="AA63" s="53"/>
      <c r="AB63" s="53"/>
    </row>
    <row r="64" spans="1:28" x14ac:dyDescent="0.25">
      <c r="A64" s="90" t="s">
        <v>28</v>
      </c>
      <c r="B64" s="102">
        <v>1279232</v>
      </c>
      <c r="C64" s="90" t="s">
        <v>188</v>
      </c>
      <c r="D64" s="90" t="s">
        <v>228</v>
      </c>
      <c r="E64" s="97"/>
      <c r="F64" s="70"/>
      <c r="G64" s="71"/>
      <c r="H64" s="59"/>
      <c r="I64" s="60"/>
      <c r="J64" s="72"/>
      <c r="K64" s="73"/>
      <c r="L64" s="53"/>
      <c r="M64" s="75"/>
      <c r="N64" s="53"/>
      <c r="O64" s="53"/>
      <c r="P64" s="53"/>
      <c r="Q64" s="53"/>
      <c r="R64" s="99"/>
      <c r="S64" s="67"/>
      <c r="T64" s="67"/>
      <c r="U64" s="67"/>
      <c r="V64" s="67"/>
      <c r="W64" s="67"/>
      <c r="X64" s="53"/>
      <c r="Y64" s="53"/>
      <c r="Z64" s="53"/>
      <c r="AA64" s="53"/>
      <c r="AB64" s="53"/>
    </row>
    <row r="65" spans="1:28" x14ac:dyDescent="0.25">
      <c r="A65" s="90" t="s">
        <v>26</v>
      </c>
      <c r="B65" s="102">
        <v>2435379</v>
      </c>
      <c r="C65" s="90" t="s">
        <v>188</v>
      </c>
      <c r="D65" s="90" t="s">
        <v>229</v>
      </c>
      <c r="E65" s="91"/>
      <c r="F65" s="70"/>
      <c r="G65" s="71"/>
      <c r="H65" s="59"/>
      <c r="I65" s="60"/>
      <c r="J65" s="72"/>
      <c r="K65" s="73"/>
      <c r="L65" s="53"/>
      <c r="M65" s="75"/>
      <c r="N65" s="53"/>
      <c r="O65" s="53"/>
      <c r="P65" s="53"/>
      <c r="Q65" s="53"/>
      <c r="R65" s="99"/>
      <c r="S65" s="67"/>
      <c r="T65" s="67"/>
      <c r="U65" s="67"/>
      <c r="V65" s="67"/>
      <c r="W65" s="67"/>
      <c r="X65" s="53"/>
      <c r="Y65" s="53"/>
      <c r="Z65" s="53"/>
      <c r="AA65" s="53"/>
      <c r="AB65" s="53"/>
    </row>
    <row r="66" spans="1:28" x14ac:dyDescent="0.25">
      <c r="A66" s="90" t="s">
        <v>26</v>
      </c>
      <c r="B66" s="102">
        <v>6729</v>
      </c>
      <c r="C66" s="90" t="s">
        <v>188</v>
      </c>
      <c r="D66" s="90" t="s">
        <v>230</v>
      </c>
      <c r="E66" s="203" t="s">
        <v>2217</v>
      </c>
      <c r="F66" s="70"/>
      <c r="G66" s="71"/>
      <c r="H66" s="59"/>
      <c r="I66" s="60"/>
      <c r="J66" s="72"/>
      <c r="K66" s="73"/>
      <c r="L66" s="53"/>
      <c r="M66" s="75"/>
      <c r="N66" s="53"/>
      <c r="O66" s="53"/>
      <c r="P66" s="53"/>
      <c r="Q66" s="53"/>
      <c r="R66" s="99"/>
      <c r="S66" s="67"/>
      <c r="T66" s="67"/>
      <c r="U66" s="67"/>
      <c r="V66" s="67"/>
      <c r="W66" s="67"/>
      <c r="X66" s="53"/>
      <c r="Y66" s="53"/>
      <c r="Z66" s="53"/>
      <c r="AA66" s="53"/>
      <c r="AB66" s="53"/>
    </row>
    <row r="67" spans="1:28" x14ac:dyDescent="0.25">
      <c r="A67" s="103" t="s">
        <v>26</v>
      </c>
      <c r="B67" s="104">
        <v>2350424</v>
      </c>
      <c r="C67" s="103" t="s">
        <v>168</v>
      </c>
      <c r="D67" s="103" t="s">
        <v>230</v>
      </c>
      <c r="E67" s="105"/>
      <c r="F67" s="70"/>
      <c r="G67" s="71"/>
      <c r="H67" s="59"/>
      <c r="I67" s="60"/>
      <c r="J67" s="72"/>
      <c r="K67" s="73"/>
      <c r="L67" s="53"/>
      <c r="M67" s="75"/>
      <c r="N67" s="53"/>
      <c r="O67" s="53"/>
      <c r="P67" s="53"/>
      <c r="Q67" s="53"/>
      <c r="R67" s="99"/>
      <c r="S67" s="67"/>
      <c r="T67" s="67"/>
      <c r="U67" s="67"/>
      <c r="V67" s="67"/>
      <c r="W67" s="67"/>
      <c r="X67" s="53"/>
      <c r="Y67" s="53"/>
      <c r="Z67" s="53"/>
      <c r="AA67" s="53"/>
      <c r="AB67" s="53"/>
    </row>
    <row r="68" spans="1:28" x14ac:dyDescent="0.25">
      <c r="A68" s="106" t="s">
        <v>22</v>
      </c>
      <c r="B68" s="106">
        <v>1184537</v>
      </c>
      <c r="C68" s="103" t="s">
        <v>168</v>
      </c>
      <c r="D68" s="106" t="s">
        <v>231</v>
      </c>
      <c r="E68" s="105"/>
      <c r="F68" s="70"/>
      <c r="G68" s="71"/>
      <c r="H68" s="59"/>
      <c r="I68" s="60"/>
      <c r="J68" s="72"/>
      <c r="K68" s="73"/>
      <c r="L68" s="53"/>
      <c r="M68" s="75"/>
      <c r="N68" s="53"/>
      <c r="O68" s="53"/>
      <c r="P68" s="53"/>
      <c r="Q68" s="53"/>
      <c r="R68" s="99"/>
      <c r="S68" s="67"/>
      <c r="T68" s="67"/>
      <c r="U68" s="67"/>
      <c r="V68" s="67"/>
      <c r="W68" s="67"/>
      <c r="X68" s="53"/>
      <c r="Y68" s="53"/>
      <c r="Z68" s="53"/>
      <c r="AA68" s="53"/>
      <c r="AB68" s="53"/>
    </row>
    <row r="69" spans="1:28" x14ac:dyDescent="0.25">
      <c r="A69" s="103" t="s">
        <v>26</v>
      </c>
      <c r="B69" s="104">
        <v>1354031</v>
      </c>
      <c r="C69" s="103" t="s">
        <v>168</v>
      </c>
      <c r="D69" s="103" t="s">
        <v>232</v>
      </c>
      <c r="E69" s="105"/>
      <c r="F69" s="70"/>
      <c r="G69" s="71"/>
      <c r="H69" s="59"/>
      <c r="I69" s="60"/>
      <c r="J69" s="72"/>
      <c r="K69" s="73"/>
      <c r="L69" s="53"/>
      <c r="M69" s="75"/>
      <c r="N69" s="53"/>
      <c r="O69" s="53"/>
      <c r="P69" s="53"/>
      <c r="Q69" s="53"/>
      <c r="R69" s="99"/>
      <c r="S69" s="67"/>
      <c r="T69" s="67"/>
      <c r="U69" s="67"/>
      <c r="V69" s="67"/>
      <c r="W69" s="67"/>
      <c r="X69" s="53"/>
      <c r="Y69" s="53"/>
      <c r="Z69" s="53"/>
      <c r="AA69" s="53"/>
      <c r="AB69" s="53"/>
    </row>
    <row r="70" spans="1:28" x14ac:dyDescent="0.25">
      <c r="A70" s="103" t="s">
        <v>32</v>
      </c>
      <c r="B70" s="104">
        <v>1111008</v>
      </c>
      <c r="C70" s="103" t="s">
        <v>168</v>
      </c>
      <c r="D70" s="103" t="s">
        <v>233</v>
      </c>
      <c r="E70" s="203" t="s">
        <v>2217</v>
      </c>
      <c r="F70" s="70"/>
      <c r="G70" s="71"/>
      <c r="H70" s="59"/>
      <c r="I70" s="60"/>
      <c r="J70" s="72"/>
      <c r="K70" s="73"/>
      <c r="L70" s="53"/>
      <c r="M70" s="75"/>
      <c r="N70" s="53"/>
      <c r="O70" s="53"/>
      <c r="P70" s="53"/>
      <c r="Q70" s="53"/>
      <c r="R70" s="99"/>
      <c r="S70" s="67"/>
      <c r="T70" s="67"/>
      <c r="U70" s="67"/>
      <c r="V70" s="67"/>
      <c r="W70" s="67"/>
      <c r="X70" s="53"/>
      <c r="Y70" s="53"/>
      <c r="Z70" s="53"/>
      <c r="AA70" s="53"/>
      <c r="AB70" s="53"/>
    </row>
    <row r="71" spans="1:28" x14ac:dyDescent="0.25">
      <c r="A71" s="103" t="s">
        <v>32</v>
      </c>
      <c r="B71" s="104">
        <v>626525</v>
      </c>
      <c r="C71" s="103" t="s">
        <v>172</v>
      </c>
      <c r="D71" s="103" t="s">
        <v>233</v>
      </c>
      <c r="E71" s="105"/>
      <c r="F71" s="70"/>
      <c r="G71" s="71"/>
      <c r="H71" s="59"/>
      <c r="I71" s="60"/>
      <c r="J71" s="72"/>
      <c r="K71" s="73"/>
      <c r="L71" s="53"/>
      <c r="M71" s="75"/>
      <c r="N71" s="53"/>
      <c r="O71" s="53"/>
      <c r="P71" s="53"/>
      <c r="Q71" s="53"/>
      <c r="R71" s="99"/>
      <c r="S71" s="67"/>
      <c r="T71" s="67"/>
      <c r="U71" s="67"/>
      <c r="V71" s="67"/>
      <c r="W71" s="67"/>
      <c r="X71" s="53"/>
      <c r="Y71" s="53"/>
      <c r="Z71" s="53"/>
      <c r="AA71" s="53"/>
      <c r="AB71" s="53"/>
    </row>
    <row r="72" spans="1:28" x14ac:dyDescent="0.25">
      <c r="A72" s="103" t="s">
        <v>32</v>
      </c>
      <c r="B72" s="103">
        <v>1476660</v>
      </c>
      <c r="C72" s="103" t="s">
        <v>172</v>
      </c>
      <c r="D72" s="103" t="s">
        <v>234</v>
      </c>
      <c r="E72" s="105"/>
      <c r="F72" s="70"/>
      <c r="G72" s="71"/>
      <c r="H72" s="59"/>
      <c r="I72" s="60"/>
      <c r="J72" s="72"/>
      <c r="K72" s="73"/>
      <c r="L72" s="53"/>
      <c r="M72" s="75"/>
      <c r="N72" s="53"/>
      <c r="O72" s="53"/>
      <c r="P72" s="53"/>
      <c r="Q72" s="53"/>
      <c r="R72" s="99"/>
      <c r="S72" s="67"/>
      <c r="T72" s="67"/>
      <c r="U72" s="67"/>
      <c r="V72" s="67"/>
      <c r="W72" s="67"/>
      <c r="X72" s="53"/>
      <c r="Y72" s="53"/>
      <c r="Z72" s="53"/>
      <c r="AA72" s="53"/>
      <c r="AB72" s="53"/>
    </row>
    <row r="73" spans="1:28" x14ac:dyDescent="0.25">
      <c r="A73" s="103" t="s">
        <v>32</v>
      </c>
      <c r="B73" s="103">
        <v>1387124</v>
      </c>
      <c r="C73" s="103" t="s">
        <v>172</v>
      </c>
      <c r="D73" s="103" t="s">
        <v>235</v>
      </c>
      <c r="E73" s="107"/>
      <c r="F73" s="70"/>
      <c r="G73" s="71"/>
      <c r="H73" s="59"/>
      <c r="I73" s="60"/>
      <c r="J73" s="72"/>
      <c r="K73" s="73"/>
      <c r="L73" s="53"/>
      <c r="M73" s="75"/>
      <c r="N73" s="53"/>
      <c r="O73" s="53"/>
      <c r="P73" s="53"/>
      <c r="Q73" s="53"/>
      <c r="R73" s="99"/>
      <c r="S73" s="67"/>
      <c r="T73" s="67"/>
      <c r="U73" s="67"/>
      <c r="V73" s="67"/>
      <c r="W73" s="67"/>
      <c r="X73" s="53"/>
      <c r="Y73" s="53"/>
      <c r="Z73" s="53"/>
      <c r="AA73" s="53"/>
      <c r="AB73" s="53"/>
    </row>
    <row r="74" spans="1:28" x14ac:dyDescent="0.25">
      <c r="A74" s="103" t="s">
        <v>24</v>
      </c>
      <c r="B74" s="103">
        <v>2532847</v>
      </c>
      <c r="C74" s="103" t="s">
        <v>172</v>
      </c>
      <c r="D74" s="103" t="s">
        <v>236</v>
      </c>
      <c r="E74" s="105"/>
      <c r="F74" s="70"/>
      <c r="G74" s="71"/>
      <c r="H74" s="59"/>
      <c r="I74" s="60"/>
      <c r="J74" s="72"/>
      <c r="K74" s="73"/>
      <c r="L74" s="53"/>
      <c r="M74" s="75"/>
      <c r="N74" s="53"/>
      <c r="O74" s="53"/>
      <c r="P74" s="53"/>
      <c r="Q74" s="53"/>
      <c r="R74" s="99"/>
      <c r="S74" s="67"/>
      <c r="T74" s="67"/>
      <c r="U74" s="67"/>
      <c r="V74" s="67"/>
      <c r="W74" s="67"/>
      <c r="X74" s="53"/>
      <c r="Y74" s="53"/>
      <c r="Z74" s="53"/>
      <c r="AA74" s="53"/>
      <c r="AB74" s="53"/>
    </row>
    <row r="75" spans="1:28" x14ac:dyDescent="0.25">
      <c r="A75" s="103" t="s">
        <v>23</v>
      </c>
      <c r="B75" s="104">
        <v>1976844</v>
      </c>
      <c r="C75" s="103" t="s">
        <v>172</v>
      </c>
      <c r="D75" s="103" t="s">
        <v>237</v>
      </c>
      <c r="E75" s="203" t="s">
        <v>2217</v>
      </c>
      <c r="F75" s="70"/>
      <c r="G75" s="71"/>
      <c r="H75" s="59"/>
      <c r="I75" s="60"/>
      <c r="J75" s="72"/>
      <c r="K75" s="73"/>
      <c r="L75" s="53"/>
      <c r="M75" s="75"/>
      <c r="N75" s="53"/>
      <c r="O75" s="53"/>
      <c r="P75" s="53"/>
      <c r="Q75" s="53"/>
      <c r="R75" s="99"/>
      <c r="S75" s="67"/>
      <c r="T75" s="67"/>
      <c r="U75" s="67"/>
      <c r="V75" s="67"/>
      <c r="W75" s="67"/>
      <c r="X75" s="53"/>
      <c r="Y75" s="53"/>
      <c r="Z75" s="53"/>
      <c r="AA75" s="53"/>
      <c r="AB75" s="53"/>
    </row>
    <row r="76" spans="1:28" x14ac:dyDescent="0.25">
      <c r="A76" s="103" t="s">
        <v>23</v>
      </c>
      <c r="B76" s="104">
        <v>82728</v>
      </c>
      <c r="C76" s="103" t="s">
        <v>175</v>
      </c>
      <c r="D76" s="103" t="s">
        <v>237</v>
      </c>
      <c r="E76" s="105"/>
      <c r="F76" s="70"/>
      <c r="G76" s="71"/>
      <c r="H76" s="59"/>
      <c r="I76" s="60"/>
      <c r="J76" s="72"/>
      <c r="K76" s="73"/>
      <c r="L76" s="53"/>
      <c r="M76" s="75"/>
      <c r="N76" s="53"/>
      <c r="O76" s="53"/>
      <c r="P76" s="53"/>
      <c r="Q76" s="53"/>
      <c r="R76" s="99"/>
      <c r="S76" s="67"/>
      <c r="T76" s="67"/>
      <c r="U76" s="67"/>
      <c r="V76" s="67"/>
      <c r="W76" s="67"/>
      <c r="X76" s="53"/>
      <c r="Y76" s="53"/>
      <c r="Z76" s="53"/>
      <c r="AA76" s="53"/>
      <c r="AB76" s="53"/>
    </row>
    <row r="77" spans="1:28" x14ac:dyDescent="0.25">
      <c r="A77" s="103" t="s">
        <v>30</v>
      </c>
      <c r="B77" s="106">
        <v>1441009</v>
      </c>
      <c r="C77" s="103" t="s">
        <v>175</v>
      </c>
      <c r="D77" s="103" t="s">
        <v>238</v>
      </c>
      <c r="E77" s="105"/>
      <c r="F77" s="70"/>
      <c r="G77" s="71"/>
      <c r="H77" s="59"/>
      <c r="I77" s="60"/>
      <c r="J77" s="72"/>
      <c r="K77" s="73"/>
      <c r="L77" s="53"/>
      <c r="M77" s="75"/>
      <c r="N77" s="53"/>
      <c r="O77" s="53"/>
      <c r="P77" s="53"/>
      <c r="Q77" s="53"/>
      <c r="R77" s="99"/>
      <c r="S77" s="67"/>
      <c r="T77" s="67"/>
      <c r="U77" s="67"/>
      <c r="V77" s="67"/>
      <c r="W77" s="67"/>
      <c r="X77" s="53"/>
      <c r="Y77" s="53"/>
      <c r="Z77" s="53"/>
      <c r="AA77" s="53"/>
      <c r="AB77" s="53"/>
    </row>
    <row r="78" spans="1:28" x14ac:dyDescent="0.25">
      <c r="A78" s="103" t="s">
        <v>36</v>
      </c>
      <c r="B78" s="104">
        <v>2185841</v>
      </c>
      <c r="C78" s="103" t="s">
        <v>175</v>
      </c>
      <c r="D78" s="103" t="s">
        <v>239</v>
      </c>
      <c r="E78" s="107"/>
      <c r="F78" s="70"/>
      <c r="G78" s="71"/>
      <c r="H78" s="59"/>
      <c r="I78" s="60"/>
      <c r="J78" s="72"/>
      <c r="K78" s="73"/>
      <c r="L78" s="53"/>
      <c r="M78" s="75"/>
      <c r="N78" s="53"/>
      <c r="O78" s="53"/>
      <c r="P78" s="53"/>
      <c r="Q78" s="53"/>
      <c r="R78" s="99"/>
      <c r="S78" s="67"/>
      <c r="T78" s="67"/>
      <c r="U78" s="67"/>
      <c r="V78" s="67"/>
      <c r="W78" s="67"/>
      <c r="X78" s="53"/>
      <c r="Y78" s="53"/>
      <c r="Z78" s="53"/>
      <c r="AA78" s="53"/>
      <c r="AB78" s="53"/>
    </row>
    <row r="79" spans="1:28" x14ac:dyDescent="0.25">
      <c r="A79" s="103" t="s">
        <v>20</v>
      </c>
      <c r="B79" s="104">
        <v>1803486</v>
      </c>
      <c r="C79" s="103" t="s">
        <v>175</v>
      </c>
      <c r="D79" s="108" t="s">
        <v>240</v>
      </c>
      <c r="E79" s="105"/>
      <c r="F79" s="70"/>
      <c r="G79" s="71"/>
      <c r="H79" s="59"/>
      <c r="I79" s="60"/>
      <c r="J79" s="72"/>
      <c r="K79" s="73"/>
      <c r="L79" s="53"/>
      <c r="M79" s="75"/>
      <c r="N79" s="53"/>
      <c r="O79" s="53"/>
      <c r="P79" s="53"/>
      <c r="Q79" s="53"/>
      <c r="R79" s="99"/>
      <c r="S79" s="67"/>
      <c r="T79" s="67"/>
      <c r="U79" s="67"/>
      <c r="V79" s="67"/>
      <c r="W79" s="67"/>
      <c r="X79" s="53"/>
      <c r="Y79" s="53"/>
      <c r="Z79" s="53"/>
      <c r="AA79" s="53"/>
      <c r="AB79" s="53"/>
    </row>
    <row r="80" spans="1:28" x14ac:dyDescent="0.25">
      <c r="A80" s="103" t="s">
        <v>36</v>
      </c>
      <c r="B80" s="103">
        <v>825370</v>
      </c>
      <c r="C80" s="103" t="s">
        <v>175</v>
      </c>
      <c r="D80" s="103" t="s">
        <v>241</v>
      </c>
      <c r="E80" s="105"/>
      <c r="F80" s="70"/>
      <c r="G80" s="71"/>
      <c r="H80" s="59"/>
      <c r="I80" s="60"/>
      <c r="J80" s="72"/>
      <c r="K80" s="73"/>
      <c r="L80" s="53"/>
      <c r="M80" s="75"/>
      <c r="N80" s="53"/>
      <c r="O80" s="53"/>
      <c r="P80" s="53"/>
      <c r="Q80" s="53"/>
      <c r="R80" s="99"/>
      <c r="S80" s="67"/>
      <c r="T80" s="67"/>
      <c r="U80" s="67"/>
      <c r="V80" s="67"/>
      <c r="W80" s="67"/>
      <c r="X80" s="53"/>
      <c r="Y80" s="53"/>
      <c r="Z80" s="53"/>
      <c r="AA80" s="53"/>
      <c r="AB80" s="53"/>
    </row>
    <row r="81" spans="1:28" x14ac:dyDescent="0.25">
      <c r="A81" s="103" t="s">
        <v>8</v>
      </c>
      <c r="B81" s="103">
        <v>3033016</v>
      </c>
      <c r="C81" s="103" t="s">
        <v>175</v>
      </c>
      <c r="D81" s="103" t="s">
        <v>242</v>
      </c>
      <c r="E81" s="107"/>
      <c r="F81" s="70"/>
      <c r="G81" s="71"/>
      <c r="H81" s="59"/>
      <c r="I81" s="60"/>
      <c r="J81" s="72"/>
      <c r="K81" s="73"/>
      <c r="L81" s="53"/>
      <c r="M81" s="75"/>
      <c r="N81" s="53"/>
      <c r="O81" s="53"/>
      <c r="P81" s="53"/>
      <c r="Q81" s="53"/>
      <c r="R81" s="99"/>
      <c r="S81" s="67"/>
      <c r="T81" s="67"/>
      <c r="U81" s="67"/>
      <c r="V81" s="67"/>
      <c r="W81" s="67"/>
      <c r="X81" s="53"/>
      <c r="Y81" s="53"/>
      <c r="Z81" s="53"/>
      <c r="AA81" s="53"/>
      <c r="AB81" s="53"/>
    </row>
    <row r="82" spans="1:28" x14ac:dyDescent="0.25">
      <c r="A82" s="103" t="s">
        <v>8</v>
      </c>
      <c r="B82" s="103">
        <v>628550</v>
      </c>
      <c r="C82" s="103" t="s">
        <v>175</v>
      </c>
      <c r="D82" s="103" t="s">
        <v>243</v>
      </c>
      <c r="E82" s="105"/>
      <c r="F82" s="70"/>
      <c r="G82" s="71"/>
      <c r="H82" s="59"/>
      <c r="I82" s="60"/>
      <c r="J82" s="72"/>
      <c r="K82" s="73"/>
      <c r="L82" s="53"/>
      <c r="M82" s="75"/>
      <c r="N82" s="53"/>
      <c r="O82" s="53"/>
      <c r="P82" s="53"/>
      <c r="Q82" s="53"/>
      <c r="R82" s="99"/>
      <c r="S82" s="67"/>
      <c r="T82" s="67"/>
      <c r="U82" s="67"/>
      <c r="V82" s="67"/>
      <c r="W82" s="67"/>
      <c r="X82" s="53"/>
      <c r="Y82" s="53"/>
      <c r="Z82" s="53"/>
      <c r="AA82" s="53"/>
      <c r="AB82" s="53"/>
    </row>
    <row r="83" spans="1:28" x14ac:dyDescent="0.25">
      <c r="A83" s="103" t="s">
        <v>8</v>
      </c>
      <c r="B83" s="103">
        <v>1095494</v>
      </c>
      <c r="C83" s="103" t="s">
        <v>180</v>
      </c>
      <c r="D83" s="103" t="s">
        <v>243</v>
      </c>
      <c r="E83" s="105"/>
      <c r="F83" s="70"/>
      <c r="G83" s="71"/>
      <c r="H83" s="59"/>
      <c r="I83" s="60"/>
      <c r="J83" s="72"/>
      <c r="K83" s="73"/>
      <c r="L83" s="53"/>
      <c r="M83" s="75"/>
      <c r="N83" s="53"/>
      <c r="O83" s="53"/>
      <c r="P83" s="53"/>
      <c r="Q83" s="53"/>
      <c r="R83" s="99"/>
      <c r="S83" s="67"/>
      <c r="T83" s="67"/>
      <c r="U83" s="67"/>
      <c r="V83" s="67"/>
      <c r="W83" s="67"/>
      <c r="X83" s="53"/>
      <c r="Y83" s="53"/>
      <c r="Z83" s="53"/>
      <c r="AA83" s="53"/>
      <c r="AB83" s="53"/>
    </row>
    <row r="84" spans="1:28" x14ac:dyDescent="0.25">
      <c r="A84" s="103" t="s">
        <v>36</v>
      </c>
      <c r="B84" s="103">
        <v>1132633</v>
      </c>
      <c r="C84" s="103" t="s">
        <v>180</v>
      </c>
      <c r="D84" s="103" t="s">
        <v>244</v>
      </c>
      <c r="E84" s="105"/>
      <c r="F84" s="70"/>
      <c r="G84" s="71"/>
      <c r="H84" s="59"/>
      <c r="I84" s="60"/>
      <c r="J84" s="72"/>
      <c r="K84" s="73"/>
      <c r="L84" s="53"/>
      <c r="M84" s="75"/>
      <c r="N84" s="53"/>
      <c r="O84" s="53"/>
      <c r="P84" s="53"/>
      <c r="Q84" s="53"/>
      <c r="R84" s="99"/>
      <c r="S84" s="67"/>
      <c r="T84" s="67"/>
      <c r="U84" s="67"/>
      <c r="V84" s="67"/>
      <c r="W84" s="67"/>
      <c r="X84" s="53"/>
      <c r="Y84" s="53"/>
      <c r="Z84" s="53"/>
      <c r="AA84" s="53"/>
      <c r="AB84" s="53"/>
    </row>
    <row r="85" spans="1:28" x14ac:dyDescent="0.25">
      <c r="A85" s="103" t="s">
        <v>16</v>
      </c>
      <c r="B85" s="103">
        <v>1676945</v>
      </c>
      <c r="C85" s="103" t="s">
        <v>180</v>
      </c>
      <c r="D85" s="103" t="s">
        <v>245</v>
      </c>
      <c r="E85" s="105"/>
      <c r="F85" s="70"/>
      <c r="G85" s="71"/>
      <c r="H85" s="59"/>
      <c r="I85" s="60"/>
      <c r="J85" s="72"/>
      <c r="K85" s="73"/>
      <c r="L85" s="53"/>
      <c r="M85" s="75"/>
      <c r="N85" s="53"/>
      <c r="O85" s="53"/>
      <c r="P85" s="53"/>
      <c r="Q85" s="53"/>
      <c r="R85" s="99"/>
      <c r="S85" s="67"/>
      <c r="T85" s="67"/>
      <c r="U85" s="67"/>
      <c r="V85" s="67"/>
      <c r="W85" s="67"/>
      <c r="X85" s="53"/>
      <c r="Y85" s="53"/>
      <c r="Z85" s="53"/>
      <c r="AA85" s="53"/>
      <c r="AB85" s="53"/>
    </row>
    <row r="86" spans="1:28" x14ac:dyDescent="0.25">
      <c r="A86" s="103" t="s">
        <v>16</v>
      </c>
      <c r="B86" s="103">
        <v>1404270</v>
      </c>
      <c r="C86" s="103" t="s">
        <v>180</v>
      </c>
      <c r="D86" s="103" t="s">
        <v>246</v>
      </c>
      <c r="E86" s="107"/>
      <c r="F86" s="70"/>
      <c r="G86" s="71"/>
      <c r="H86" s="59"/>
      <c r="I86" s="60"/>
      <c r="J86" s="72"/>
      <c r="K86" s="73"/>
      <c r="L86" s="53"/>
      <c r="M86" s="75"/>
      <c r="N86" s="53"/>
      <c r="O86" s="53"/>
      <c r="P86" s="53"/>
      <c r="Q86" s="53"/>
      <c r="R86" s="99"/>
      <c r="S86" s="67"/>
      <c r="T86" s="67"/>
      <c r="U86" s="67"/>
      <c r="V86" s="67"/>
      <c r="W86" s="67"/>
      <c r="X86" s="53"/>
      <c r="Y86" s="53"/>
      <c r="Z86" s="53"/>
      <c r="AA86" s="53"/>
      <c r="AB86" s="53"/>
    </row>
    <row r="87" spans="1:28" x14ac:dyDescent="0.25">
      <c r="A87" s="103" t="s">
        <v>15</v>
      </c>
      <c r="B87" s="103">
        <v>2640716</v>
      </c>
      <c r="C87" s="103" t="s">
        <v>180</v>
      </c>
      <c r="D87" s="103" t="s">
        <v>247</v>
      </c>
      <c r="E87" s="107"/>
      <c r="F87" s="70"/>
      <c r="G87" s="71"/>
      <c r="H87" s="59"/>
      <c r="I87" s="60"/>
      <c r="J87" s="72"/>
      <c r="K87" s="73"/>
      <c r="L87" s="53"/>
      <c r="M87" s="75"/>
      <c r="N87" s="53"/>
      <c r="O87" s="53"/>
      <c r="P87" s="53"/>
      <c r="Q87" s="53"/>
      <c r="R87" s="99"/>
      <c r="S87" s="67"/>
      <c r="T87" s="67"/>
      <c r="U87" s="67"/>
      <c r="V87" s="67"/>
      <c r="W87" s="67"/>
      <c r="X87" s="53"/>
      <c r="Y87" s="53"/>
      <c r="Z87" s="53"/>
      <c r="AA87" s="53"/>
      <c r="AB87" s="53"/>
    </row>
    <row r="88" spans="1:28" x14ac:dyDescent="0.25">
      <c r="A88" s="103" t="s">
        <v>19</v>
      </c>
      <c r="B88" s="103">
        <v>2700281</v>
      </c>
      <c r="C88" s="103" t="s">
        <v>180</v>
      </c>
      <c r="D88" s="103" t="s">
        <v>248</v>
      </c>
      <c r="E88" s="105"/>
      <c r="F88" s="70"/>
      <c r="G88" s="71"/>
      <c r="H88" s="59"/>
      <c r="I88" s="60"/>
      <c r="J88" s="72"/>
      <c r="K88" s="73"/>
      <c r="L88" s="53"/>
      <c r="M88" s="75"/>
      <c r="N88" s="53"/>
      <c r="O88" s="53"/>
      <c r="P88" s="53"/>
      <c r="Q88" s="53"/>
      <c r="R88" s="99"/>
      <c r="S88" s="67"/>
      <c r="T88" s="67"/>
      <c r="U88" s="67"/>
      <c r="V88" s="67"/>
      <c r="W88" s="67"/>
      <c r="X88" s="53"/>
      <c r="Y88" s="53"/>
      <c r="Z88" s="53"/>
      <c r="AA88" s="53"/>
      <c r="AB88" s="53"/>
    </row>
    <row r="89" spans="1:28" x14ac:dyDescent="0.25">
      <c r="A89" s="103" t="s">
        <v>30</v>
      </c>
      <c r="B89" s="103">
        <v>1349661</v>
      </c>
      <c r="C89" s="103" t="s">
        <v>180</v>
      </c>
      <c r="D89" s="103" t="s">
        <v>249</v>
      </c>
      <c r="E89" s="203" t="s">
        <v>2217</v>
      </c>
      <c r="F89" s="70"/>
      <c r="G89" s="71"/>
      <c r="H89" s="59"/>
      <c r="I89" s="60"/>
      <c r="J89" s="72"/>
      <c r="K89" s="73"/>
      <c r="L89" s="53"/>
      <c r="M89" s="75"/>
      <c r="N89" s="53"/>
      <c r="O89" s="53"/>
      <c r="P89" s="53"/>
      <c r="Q89" s="53"/>
      <c r="R89" s="99"/>
      <c r="S89" s="67"/>
      <c r="T89" s="67"/>
      <c r="U89" s="67"/>
      <c r="V89" s="67"/>
      <c r="W89" s="67"/>
      <c r="X89" s="53"/>
      <c r="Y89" s="53"/>
      <c r="Z89" s="53"/>
      <c r="AA89" s="53"/>
      <c r="AB89" s="53"/>
    </row>
    <row r="90" spans="1:28" x14ac:dyDescent="0.25">
      <c r="A90" s="103" t="s">
        <v>30</v>
      </c>
      <c r="B90" s="103">
        <v>210528</v>
      </c>
      <c r="C90" s="103" t="s">
        <v>188</v>
      </c>
      <c r="D90" s="103" t="s">
        <v>249</v>
      </c>
      <c r="E90" s="105"/>
      <c r="F90" s="70"/>
      <c r="G90" s="71"/>
      <c r="H90" s="59"/>
      <c r="I90" s="60"/>
      <c r="J90" s="72"/>
      <c r="K90" s="73"/>
      <c r="L90" s="53"/>
      <c r="M90" s="75"/>
      <c r="N90" s="53"/>
      <c r="O90" s="53"/>
      <c r="P90" s="53"/>
      <c r="Q90" s="53"/>
      <c r="R90" s="99"/>
      <c r="S90" s="67"/>
      <c r="T90" s="67"/>
      <c r="U90" s="67"/>
      <c r="V90" s="67"/>
      <c r="W90" s="67"/>
      <c r="X90" s="53"/>
      <c r="Y90" s="53"/>
      <c r="Z90" s="53"/>
      <c r="AA90" s="53"/>
      <c r="AB90" s="53"/>
    </row>
    <row r="91" spans="1:28" x14ac:dyDescent="0.25">
      <c r="A91" s="103" t="s">
        <v>27</v>
      </c>
      <c r="B91" s="103">
        <v>2962180</v>
      </c>
      <c r="C91" s="103" t="s">
        <v>188</v>
      </c>
      <c r="D91" s="103" t="s">
        <v>250</v>
      </c>
      <c r="E91" s="105"/>
      <c r="F91" s="70"/>
      <c r="G91" s="71"/>
      <c r="H91" s="59"/>
      <c r="I91" s="60"/>
      <c r="J91" s="72"/>
      <c r="K91" s="73"/>
      <c r="L91" s="53"/>
      <c r="M91" s="75"/>
      <c r="N91" s="53"/>
      <c r="O91" s="53"/>
      <c r="P91" s="53"/>
      <c r="Q91" s="53"/>
      <c r="R91" s="99"/>
      <c r="S91" s="67"/>
      <c r="T91" s="67"/>
      <c r="U91" s="67"/>
      <c r="V91" s="67"/>
      <c r="W91" s="67"/>
      <c r="X91" s="53"/>
      <c r="Y91" s="53"/>
      <c r="Z91" s="53"/>
      <c r="AA91" s="53"/>
      <c r="AB91" s="53"/>
    </row>
    <row r="92" spans="1:28" x14ac:dyDescent="0.25">
      <c r="A92" s="103" t="s">
        <v>12</v>
      </c>
      <c r="B92" s="103">
        <v>2493370</v>
      </c>
      <c r="C92" s="103" t="s">
        <v>188</v>
      </c>
      <c r="D92" s="103" t="s">
        <v>251</v>
      </c>
      <c r="E92" s="105"/>
      <c r="F92" s="70"/>
      <c r="G92" s="71"/>
      <c r="H92" s="59"/>
      <c r="I92" s="60"/>
      <c r="J92" s="72"/>
      <c r="K92" s="73"/>
      <c r="L92" s="53"/>
      <c r="M92" s="75"/>
      <c r="N92" s="53"/>
      <c r="O92" s="53"/>
      <c r="P92" s="53"/>
      <c r="Q92" s="53"/>
      <c r="R92" s="99"/>
      <c r="S92" s="67"/>
      <c r="T92" s="67"/>
      <c r="U92" s="67"/>
      <c r="V92" s="67"/>
      <c r="W92" s="67"/>
      <c r="X92" s="53"/>
      <c r="Y92" s="53"/>
      <c r="Z92" s="53"/>
      <c r="AA92" s="53"/>
      <c r="AB92" s="53"/>
    </row>
    <row r="93" spans="1:28" x14ac:dyDescent="0.25">
      <c r="A93" s="103" t="s">
        <v>12</v>
      </c>
      <c r="B93" s="103">
        <v>1027688</v>
      </c>
      <c r="C93" s="103" t="s">
        <v>188</v>
      </c>
      <c r="D93" s="103" t="s">
        <v>252</v>
      </c>
      <c r="E93" s="105"/>
      <c r="F93" s="70"/>
      <c r="G93" s="71"/>
      <c r="H93" s="59"/>
      <c r="I93" s="60"/>
      <c r="J93" s="72"/>
      <c r="K93" s="73"/>
      <c r="L93" s="53"/>
      <c r="M93" s="75"/>
      <c r="N93" s="53"/>
      <c r="O93" s="53"/>
      <c r="P93" s="53"/>
      <c r="Q93" s="53"/>
      <c r="R93" s="99"/>
      <c r="S93" s="67"/>
      <c r="T93" s="67"/>
      <c r="U93" s="67"/>
      <c r="V93" s="67"/>
      <c r="W93" s="67"/>
      <c r="X93" s="53"/>
      <c r="Y93" s="53"/>
      <c r="Z93" s="53"/>
      <c r="AA93" s="53"/>
      <c r="AB93" s="53"/>
    </row>
    <row r="94" spans="1:28" x14ac:dyDescent="0.25">
      <c r="A94" s="103" t="s">
        <v>12</v>
      </c>
      <c r="B94" s="103">
        <v>1478578</v>
      </c>
      <c r="C94" s="103" t="s">
        <v>188</v>
      </c>
      <c r="D94" s="103" t="s">
        <v>253</v>
      </c>
      <c r="E94" s="107"/>
      <c r="F94" s="70"/>
      <c r="G94" s="71"/>
      <c r="H94" s="59"/>
      <c r="I94" s="60"/>
      <c r="J94" s="72"/>
      <c r="K94" s="73"/>
      <c r="L94" s="53"/>
      <c r="M94" s="75"/>
      <c r="N94" s="53"/>
      <c r="O94" s="53"/>
      <c r="P94" s="53"/>
      <c r="Q94" s="53"/>
      <c r="R94" s="99"/>
      <c r="S94" s="67"/>
      <c r="T94" s="67"/>
      <c r="U94" s="67"/>
      <c r="V94" s="67"/>
      <c r="W94" s="67"/>
      <c r="X94" s="53"/>
      <c r="Y94" s="53"/>
      <c r="Z94" s="53"/>
      <c r="AA94" s="53"/>
      <c r="AB94" s="53"/>
    </row>
    <row r="95" spans="1:28" x14ac:dyDescent="0.25">
      <c r="A95" s="103" t="s">
        <v>27</v>
      </c>
      <c r="B95" s="103">
        <v>1898495</v>
      </c>
      <c r="C95" s="103" t="s">
        <v>188</v>
      </c>
      <c r="D95" s="103" t="s">
        <v>254</v>
      </c>
      <c r="E95" s="107"/>
      <c r="F95" s="70"/>
      <c r="G95" s="71"/>
      <c r="H95" s="59"/>
      <c r="I95" s="60"/>
      <c r="J95" s="72"/>
      <c r="K95" s="73"/>
      <c r="L95" s="53"/>
      <c r="M95" s="75"/>
      <c r="N95" s="53"/>
      <c r="O95" s="53"/>
      <c r="P95" s="53"/>
      <c r="Q95" s="53"/>
      <c r="R95" s="99"/>
      <c r="S95" s="67"/>
      <c r="T95" s="67"/>
      <c r="U95" s="67"/>
      <c r="V95" s="67"/>
      <c r="W95" s="67"/>
      <c r="X95" s="53"/>
      <c r="Y95" s="53"/>
      <c r="Z95" s="53"/>
      <c r="AA95" s="53"/>
      <c r="AB95" s="53"/>
    </row>
    <row r="96" spans="1:28" x14ac:dyDescent="0.25">
      <c r="A96" s="103" t="s">
        <v>25</v>
      </c>
      <c r="B96" s="103">
        <v>1845522</v>
      </c>
      <c r="C96" s="103" t="s">
        <v>188</v>
      </c>
      <c r="D96" s="103" t="s">
        <v>255</v>
      </c>
      <c r="E96" s="107"/>
      <c r="F96" s="70"/>
      <c r="G96" s="71"/>
      <c r="H96" s="59"/>
      <c r="I96" s="60"/>
      <c r="J96" s="72"/>
      <c r="K96" s="73"/>
      <c r="L96" s="53"/>
      <c r="M96" s="75"/>
      <c r="N96" s="53"/>
      <c r="O96" s="53"/>
      <c r="P96" s="53"/>
      <c r="Q96" s="53"/>
      <c r="R96" s="99"/>
      <c r="S96" s="67"/>
      <c r="T96" s="67"/>
      <c r="U96" s="67"/>
      <c r="V96" s="67"/>
      <c r="W96" s="67"/>
      <c r="X96" s="53"/>
      <c r="Y96" s="53"/>
      <c r="Z96" s="53"/>
      <c r="AA96" s="53"/>
      <c r="AB96" s="53"/>
    </row>
    <row r="97" spans="1:28" x14ac:dyDescent="0.25">
      <c r="A97" s="109" t="s">
        <v>38</v>
      </c>
      <c r="B97" s="103">
        <v>2588233</v>
      </c>
      <c r="C97" s="103" t="s">
        <v>188</v>
      </c>
      <c r="D97" s="103" t="s">
        <v>256</v>
      </c>
      <c r="E97" s="105"/>
      <c r="F97" s="70"/>
      <c r="G97" s="71"/>
      <c r="H97" s="59"/>
      <c r="I97" s="60"/>
      <c r="J97" s="72"/>
      <c r="K97" s="73"/>
      <c r="L97" s="53"/>
      <c r="M97" s="75"/>
      <c r="N97" s="53"/>
      <c r="O97" s="53"/>
      <c r="P97" s="53"/>
      <c r="Q97" s="53"/>
      <c r="R97" s="99"/>
      <c r="S97" s="67"/>
      <c r="T97" s="67"/>
      <c r="U97" s="67"/>
      <c r="V97" s="67"/>
      <c r="W97" s="67"/>
      <c r="X97" s="53"/>
      <c r="Y97" s="53"/>
      <c r="Z97" s="53"/>
      <c r="AA97" s="53"/>
      <c r="AB97" s="53"/>
    </row>
    <row r="98" spans="1:28" x14ac:dyDescent="0.25">
      <c r="A98" s="103" t="s">
        <v>31</v>
      </c>
      <c r="B98" s="103">
        <v>2712132</v>
      </c>
      <c r="C98" s="103" t="s">
        <v>188</v>
      </c>
      <c r="D98" s="103" t="s">
        <v>257</v>
      </c>
      <c r="E98" s="105"/>
      <c r="F98" s="70"/>
      <c r="G98" s="71"/>
      <c r="H98" s="59"/>
      <c r="I98" s="60"/>
      <c r="J98" s="72"/>
      <c r="K98" s="73"/>
      <c r="L98" s="53"/>
      <c r="M98" s="75"/>
      <c r="N98" s="53"/>
      <c r="O98" s="53"/>
      <c r="P98" s="53"/>
      <c r="Q98" s="53"/>
      <c r="R98" s="99"/>
      <c r="S98" s="67"/>
      <c r="T98" s="67"/>
      <c r="U98" s="67"/>
      <c r="V98" s="67"/>
      <c r="W98" s="67"/>
      <c r="X98" s="53"/>
      <c r="Y98" s="53"/>
      <c r="Z98" s="53"/>
      <c r="AA98" s="53"/>
      <c r="AB98" s="53"/>
    </row>
    <row r="99" spans="1:28" x14ac:dyDescent="0.25">
      <c r="A99" s="103" t="s">
        <v>31</v>
      </c>
      <c r="B99" s="103">
        <v>2783274</v>
      </c>
      <c r="C99" s="103" t="s">
        <v>188</v>
      </c>
      <c r="D99" s="103" t="s">
        <v>258</v>
      </c>
      <c r="E99" s="203" t="s">
        <v>2217</v>
      </c>
      <c r="F99" s="70"/>
      <c r="G99" s="71"/>
      <c r="H99" s="59"/>
      <c r="I99" s="60"/>
      <c r="J99" s="72"/>
      <c r="K99" s="73"/>
      <c r="L99" s="53"/>
      <c r="M99" s="75"/>
      <c r="N99" s="53"/>
      <c r="O99" s="53"/>
      <c r="P99" s="53"/>
      <c r="Q99" s="53"/>
      <c r="R99" s="99"/>
      <c r="S99" s="67"/>
      <c r="T99" s="67"/>
      <c r="U99" s="67"/>
      <c r="V99" s="67"/>
      <c r="W99" s="67"/>
      <c r="X99" s="53"/>
      <c r="Y99" s="53"/>
      <c r="Z99" s="53"/>
      <c r="AA99" s="53"/>
      <c r="AB99" s="53"/>
    </row>
    <row r="100" spans="1:28" x14ac:dyDescent="0.25">
      <c r="A100" s="110" t="s">
        <v>31</v>
      </c>
      <c r="B100" s="110">
        <v>96556</v>
      </c>
      <c r="C100" s="110" t="s">
        <v>168</v>
      </c>
      <c r="D100" s="110" t="s">
        <v>258</v>
      </c>
      <c r="E100" s="111"/>
      <c r="F100" s="70"/>
      <c r="G100" s="71"/>
      <c r="H100" s="59"/>
      <c r="I100" s="60"/>
      <c r="J100" s="72"/>
      <c r="K100" s="73"/>
      <c r="L100" s="53"/>
      <c r="M100" s="75"/>
      <c r="N100" s="53"/>
      <c r="O100" s="53"/>
      <c r="P100" s="53"/>
      <c r="Q100" s="53"/>
      <c r="R100" s="99"/>
      <c r="S100" s="67"/>
      <c r="T100" s="67"/>
      <c r="U100" s="67"/>
      <c r="V100" s="67"/>
      <c r="W100" s="67"/>
      <c r="X100" s="53"/>
      <c r="Y100" s="53"/>
      <c r="Z100" s="53"/>
      <c r="AA100" s="53"/>
      <c r="AB100" s="53"/>
    </row>
    <row r="101" spans="1:28" x14ac:dyDescent="0.25">
      <c r="A101" s="110" t="s">
        <v>20</v>
      </c>
      <c r="B101" s="110">
        <v>2545761</v>
      </c>
      <c r="C101" s="110" t="s">
        <v>168</v>
      </c>
      <c r="D101" s="110" t="s">
        <v>259</v>
      </c>
      <c r="E101" s="111"/>
      <c r="F101" s="70"/>
      <c r="G101" s="71"/>
      <c r="H101" s="59"/>
      <c r="I101" s="60"/>
      <c r="J101" s="72"/>
      <c r="K101" s="73"/>
      <c r="L101" s="53"/>
      <c r="M101" s="75"/>
      <c r="N101" s="53"/>
      <c r="O101" s="53"/>
      <c r="P101" s="53"/>
      <c r="Q101" s="53"/>
      <c r="R101" s="99"/>
      <c r="S101" s="67"/>
      <c r="T101" s="67"/>
      <c r="U101" s="67"/>
      <c r="V101" s="67"/>
      <c r="W101" s="67"/>
      <c r="X101" s="53"/>
      <c r="Y101" s="53"/>
      <c r="Z101" s="53"/>
      <c r="AA101" s="53"/>
      <c r="AB101" s="53"/>
    </row>
    <row r="102" spans="1:28" x14ac:dyDescent="0.25">
      <c r="A102" s="112" t="s">
        <v>38</v>
      </c>
      <c r="B102" s="110">
        <v>2495728</v>
      </c>
      <c r="C102" s="110" t="s">
        <v>168</v>
      </c>
      <c r="D102" s="110" t="s">
        <v>260</v>
      </c>
      <c r="E102" s="111"/>
      <c r="F102" s="70"/>
      <c r="G102" s="71"/>
      <c r="H102" s="59"/>
      <c r="I102" s="60"/>
      <c r="J102" s="72"/>
      <c r="K102" s="73"/>
      <c r="L102" s="53"/>
      <c r="M102" s="75"/>
      <c r="N102" s="53"/>
      <c r="O102" s="53"/>
      <c r="P102" s="53"/>
      <c r="Q102" s="53"/>
      <c r="R102" s="99"/>
      <c r="S102" s="67"/>
      <c r="T102" s="67"/>
      <c r="U102" s="67"/>
      <c r="V102" s="67"/>
      <c r="W102" s="67"/>
      <c r="X102" s="53"/>
      <c r="Y102" s="53"/>
      <c r="Z102" s="53"/>
      <c r="AA102" s="53"/>
      <c r="AB102" s="53"/>
    </row>
    <row r="103" spans="1:28" x14ac:dyDescent="0.25">
      <c r="A103" s="112" t="s">
        <v>38</v>
      </c>
      <c r="B103" s="110">
        <v>861955</v>
      </c>
      <c r="C103" s="110" t="s">
        <v>168</v>
      </c>
      <c r="D103" s="110" t="s">
        <v>249</v>
      </c>
      <c r="E103" s="203" t="s">
        <v>2217</v>
      </c>
      <c r="F103" s="70"/>
      <c r="G103" s="71"/>
      <c r="H103" s="59"/>
      <c r="I103" s="60"/>
      <c r="J103" s="72"/>
      <c r="K103" s="73"/>
      <c r="L103" s="53"/>
      <c r="M103" s="75"/>
      <c r="N103" s="53"/>
      <c r="O103" s="53"/>
      <c r="P103" s="53"/>
      <c r="Q103" s="53"/>
      <c r="R103" s="99"/>
      <c r="S103" s="67"/>
      <c r="T103" s="67"/>
      <c r="U103" s="67"/>
      <c r="V103" s="67"/>
      <c r="W103" s="67"/>
      <c r="X103" s="53"/>
      <c r="Y103" s="53"/>
      <c r="Z103" s="53"/>
      <c r="AA103" s="53"/>
      <c r="AB103" s="53"/>
    </row>
    <row r="104" spans="1:28" x14ac:dyDescent="0.25">
      <c r="A104" s="112" t="s">
        <v>38</v>
      </c>
      <c r="B104" s="110">
        <v>871492</v>
      </c>
      <c r="C104" s="110" t="s">
        <v>172</v>
      </c>
      <c r="D104" s="110" t="s">
        <v>249</v>
      </c>
      <c r="E104" s="111"/>
      <c r="F104" s="70"/>
      <c r="G104" s="71"/>
      <c r="H104" s="59"/>
      <c r="I104" s="60"/>
      <c r="J104" s="72"/>
      <c r="K104" s="73"/>
      <c r="L104" s="53"/>
      <c r="M104" s="75"/>
      <c r="N104" s="53"/>
      <c r="O104" s="53"/>
      <c r="P104" s="53"/>
      <c r="Q104" s="53"/>
      <c r="R104" s="99"/>
      <c r="S104" s="67"/>
      <c r="T104" s="67"/>
      <c r="U104" s="67"/>
      <c r="V104" s="67"/>
      <c r="W104" s="67"/>
      <c r="X104" s="53"/>
      <c r="Y104" s="53"/>
      <c r="Z104" s="53"/>
      <c r="AA104" s="53"/>
      <c r="AB104" s="53"/>
    </row>
    <row r="105" spans="1:28" x14ac:dyDescent="0.25">
      <c r="A105" s="110" t="s">
        <v>27</v>
      </c>
      <c r="B105" s="110">
        <v>2500949</v>
      </c>
      <c r="C105" s="110" t="s">
        <v>172</v>
      </c>
      <c r="D105" s="110" t="s">
        <v>261</v>
      </c>
      <c r="E105" s="111"/>
      <c r="F105" s="70"/>
      <c r="G105" s="71"/>
      <c r="H105" s="59"/>
      <c r="I105" s="60"/>
      <c r="J105" s="72"/>
      <c r="K105" s="73"/>
      <c r="L105" s="53"/>
      <c r="M105" s="75"/>
      <c r="N105" s="53"/>
      <c r="O105" s="53"/>
      <c r="P105" s="53"/>
      <c r="Q105" s="53"/>
      <c r="R105" s="99"/>
      <c r="S105" s="67"/>
      <c r="T105" s="67"/>
      <c r="U105" s="67"/>
      <c r="V105" s="67"/>
      <c r="W105" s="67"/>
      <c r="X105" s="53"/>
      <c r="Y105" s="53"/>
      <c r="Z105" s="53"/>
      <c r="AA105" s="53"/>
      <c r="AB105" s="53"/>
    </row>
    <row r="106" spans="1:28" x14ac:dyDescent="0.25">
      <c r="A106" s="110" t="s">
        <v>31</v>
      </c>
      <c r="B106" s="110">
        <v>2177344</v>
      </c>
      <c r="C106" s="110" t="s">
        <v>172</v>
      </c>
      <c r="D106" s="110" t="s">
        <v>262</v>
      </c>
      <c r="E106" s="111"/>
      <c r="F106" s="70"/>
      <c r="G106" s="71"/>
      <c r="H106" s="59"/>
      <c r="I106" s="60"/>
      <c r="J106" s="72"/>
      <c r="K106" s="73"/>
      <c r="L106" s="53"/>
      <c r="M106" s="75"/>
      <c r="N106" s="53"/>
      <c r="O106" s="53"/>
      <c r="P106" s="53"/>
      <c r="Q106" s="53"/>
      <c r="R106" s="99"/>
      <c r="S106" s="67"/>
      <c r="T106" s="67"/>
      <c r="U106" s="67"/>
      <c r="V106" s="67"/>
      <c r="W106" s="67"/>
      <c r="X106" s="53"/>
      <c r="Y106" s="53"/>
      <c r="Z106" s="53"/>
      <c r="AA106" s="53"/>
      <c r="AB106" s="53"/>
    </row>
    <row r="107" spans="1:28" x14ac:dyDescent="0.25">
      <c r="A107" s="110" t="s">
        <v>37</v>
      </c>
      <c r="B107" s="110">
        <v>960611</v>
      </c>
      <c r="C107" s="110" t="s">
        <v>172</v>
      </c>
      <c r="D107" s="110" t="s">
        <v>263</v>
      </c>
      <c r="E107" s="111"/>
      <c r="F107" s="70"/>
      <c r="G107" s="71"/>
      <c r="H107" s="59"/>
      <c r="I107" s="60"/>
      <c r="J107" s="72"/>
      <c r="K107" s="73"/>
      <c r="L107" s="53"/>
      <c r="M107" s="75"/>
      <c r="N107" s="53"/>
      <c r="O107" s="53"/>
      <c r="P107" s="53"/>
      <c r="Q107" s="53"/>
      <c r="R107" s="99"/>
      <c r="S107" s="67"/>
      <c r="T107" s="67"/>
      <c r="U107" s="67"/>
      <c r="V107" s="67"/>
      <c r="W107" s="67"/>
      <c r="X107" s="53"/>
      <c r="Y107" s="53"/>
      <c r="Z107" s="53"/>
      <c r="AA107" s="53"/>
      <c r="AB107" s="53"/>
    </row>
    <row r="108" spans="1:28" x14ac:dyDescent="0.25">
      <c r="A108" s="110" t="s">
        <v>13</v>
      </c>
      <c r="B108" s="110">
        <v>1489604</v>
      </c>
      <c r="C108" s="110" t="s">
        <v>172</v>
      </c>
      <c r="D108" s="110" t="s">
        <v>264</v>
      </c>
      <c r="E108" s="113"/>
      <c r="F108" s="70"/>
      <c r="G108" s="71"/>
      <c r="H108" s="59"/>
      <c r="I108" s="60"/>
      <c r="J108" s="72"/>
      <c r="K108" s="73"/>
      <c r="L108" s="53"/>
      <c r="M108" s="75"/>
      <c r="N108" s="53"/>
      <c r="O108" s="53"/>
      <c r="P108" s="53"/>
      <c r="Q108" s="53"/>
      <c r="R108" s="99"/>
      <c r="S108" s="67"/>
      <c r="T108" s="67"/>
      <c r="U108" s="67"/>
      <c r="V108" s="67"/>
      <c r="W108" s="67"/>
      <c r="X108" s="53"/>
      <c r="Y108" s="53"/>
      <c r="Z108" s="53"/>
      <c r="AA108" s="53"/>
      <c r="AB108" s="53"/>
    </row>
    <row r="109" spans="1:28" x14ac:dyDescent="0.25">
      <c r="A109" s="110" t="s">
        <v>37</v>
      </c>
      <c r="B109" s="110">
        <v>579625</v>
      </c>
      <c r="C109" s="114" t="s">
        <v>175</v>
      </c>
      <c r="D109" s="110" t="s">
        <v>265</v>
      </c>
      <c r="E109" s="113"/>
      <c r="F109" s="70"/>
      <c r="G109" s="71"/>
      <c r="H109" s="59"/>
      <c r="I109" s="60"/>
      <c r="J109" s="72"/>
      <c r="K109" s="73"/>
      <c r="L109" s="53"/>
      <c r="M109" s="75"/>
      <c r="N109" s="53"/>
      <c r="O109" s="53"/>
      <c r="P109" s="53"/>
      <c r="Q109" s="53"/>
      <c r="R109" s="99"/>
      <c r="S109" s="67"/>
      <c r="T109" s="67"/>
      <c r="U109" s="67"/>
      <c r="V109" s="67"/>
      <c r="W109" s="67"/>
      <c r="X109" s="53"/>
      <c r="Y109" s="53"/>
      <c r="Z109" s="53"/>
      <c r="AA109" s="53"/>
      <c r="AB109" s="53"/>
    </row>
    <row r="110" spans="1:28" x14ac:dyDescent="0.25">
      <c r="A110" s="110" t="s">
        <v>34</v>
      </c>
      <c r="B110" s="110">
        <v>1467658</v>
      </c>
      <c r="C110" s="114" t="s">
        <v>175</v>
      </c>
      <c r="D110" s="110" t="s">
        <v>266</v>
      </c>
      <c r="E110" s="111"/>
      <c r="F110" s="70"/>
      <c r="G110" s="71"/>
      <c r="H110" s="59"/>
      <c r="I110" s="60"/>
      <c r="J110" s="72"/>
      <c r="K110" s="73"/>
      <c r="L110" s="53"/>
      <c r="M110" s="75"/>
      <c r="N110" s="53"/>
      <c r="O110" s="53"/>
      <c r="P110" s="53"/>
      <c r="Q110" s="53"/>
      <c r="R110" s="99"/>
      <c r="S110" s="67"/>
      <c r="T110" s="67"/>
      <c r="U110" s="67"/>
      <c r="V110" s="67"/>
      <c r="W110" s="67"/>
      <c r="X110" s="53"/>
      <c r="Y110" s="53"/>
      <c r="Z110" s="53"/>
      <c r="AA110" s="53"/>
      <c r="AB110" s="53"/>
    </row>
    <row r="111" spans="1:28" x14ac:dyDescent="0.25">
      <c r="A111" s="110" t="s">
        <v>34</v>
      </c>
      <c r="B111" s="110">
        <v>828933</v>
      </c>
      <c r="C111" s="114" t="s">
        <v>175</v>
      </c>
      <c r="D111" s="110" t="s">
        <v>267</v>
      </c>
      <c r="E111" s="113"/>
      <c r="F111" s="70"/>
      <c r="G111" s="71"/>
      <c r="H111" s="59"/>
      <c r="I111" s="60"/>
      <c r="J111" s="72"/>
      <c r="K111" s="73"/>
      <c r="L111" s="53"/>
      <c r="M111" s="75"/>
      <c r="N111" s="53"/>
      <c r="O111" s="53"/>
      <c r="P111" s="53"/>
      <c r="Q111" s="53"/>
      <c r="R111" s="99"/>
      <c r="S111" s="67"/>
      <c r="T111" s="67"/>
      <c r="U111" s="67"/>
      <c r="V111" s="67"/>
      <c r="W111" s="67"/>
      <c r="X111" s="53"/>
      <c r="Y111" s="53"/>
      <c r="Z111" s="53"/>
      <c r="AA111" s="53"/>
      <c r="AB111" s="53"/>
    </row>
    <row r="112" spans="1:28" x14ac:dyDescent="0.25">
      <c r="A112" s="110" t="s">
        <v>34</v>
      </c>
      <c r="B112" s="110">
        <v>1164296</v>
      </c>
      <c r="C112" s="114" t="s">
        <v>175</v>
      </c>
      <c r="D112" s="110" t="s">
        <v>268</v>
      </c>
      <c r="E112" s="113"/>
      <c r="F112" s="70"/>
      <c r="G112" s="71"/>
      <c r="H112" s="59"/>
      <c r="I112" s="60"/>
      <c r="J112" s="72"/>
      <c r="K112" s="73"/>
      <c r="L112" s="53"/>
      <c r="M112" s="75"/>
      <c r="N112" s="53"/>
      <c r="O112" s="53"/>
      <c r="P112" s="53"/>
      <c r="Q112" s="53"/>
      <c r="R112" s="99"/>
      <c r="S112" s="67"/>
      <c r="T112" s="67"/>
      <c r="U112" s="67"/>
      <c r="V112" s="67"/>
      <c r="W112" s="67"/>
      <c r="X112" s="53"/>
      <c r="Y112" s="53"/>
      <c r="Z112" s="53"/>
      <c r="AA112" s="53"/>
      <c r="AB112" s="53"/>
    </row>
    <row r="113" spans="1:28" x14ac:dyDescent="0.25">
      <c r="A113" s="110" t="s">
        <v>30</v>
      </c>
      <c r="B113" s="110">
        <v>2061935</v>
      </c>
      <c r="C113" s="114" t="s">
        <v>175</v>
      </c>
      <c r="D113" s="110" t="s">
        <v>269</v>
      </c>
      <c r="E113" s="111"/>
      <c r="F113" s="70"/>
      <c r="G113" s="71"/>
      <c r="H113" s="59"/>
      <c r="I113" s="60"/>
      <c r="J113" s="72"/>
      <c r="K113" s="73"/>
      <c r="L113" s="53"/>
      <c r="M113" s="75"/>
      <c r="N113" s="53"/>
      <c r="O113" s="53"/>
      <c r="P113" s="53"/>
      <c r="Q113" s="53"/>
      <c r="R113" s="99"/>
      <c r="S113" s="67"/>
      <c r="T113" s="67"/>
      <c r="U113" s="67"/>
      <c r="V113" s="67"/>
      <c r="W113" s="67"/>
      <c r="X113" s="53"/>
      <c r="Y113" s="53"/>
      <c r="Z113" s="53"/>
      <c r="AA113" s="53"/>
      <c r="AB113" s="53"/>
    </row>
    <row r="114" spans="1:28" x14ac:dyDescent="0.25">
      <c r="A114" s="110" t="s">
        <v>22</v>
      </c>
      <c r="B114" s="110">
        <v>785253</v>
      </c>
      <c r="C114" s="114" t="s">
        <v>175</v>
      </c>
      <c r="D114" s="110" t="s">
        <v>270</v>
      </c>
      <c r="E114" s="111"/>
      <c r="F114" s="70"/>
      <c r="G114" s="71"/>
      <c r="H114" s="59"/>
      <c r="I114" s="60"/>
      <c r="J114" s="72"/>
      <c r="K114" s="73"/>
      <c r="L114" s="53"/>
      <c r="M114" s="75"/>
      <c r="N114" s="53"/>
      <c r="O114" s="53"/>
      <c r="P114" s="53"/>
      <c r="Q114" s="53"/>
      <c r="R114" s="99"/>
      <c r="S114" s="67"/>
      <c r="T114" s="67"/>
      <c r="U114" s="67"/>
      <c r="V114" s="67"/>
      <c r="W114" s="67"/>
      <c r="X114" s="53"/>
      <c r="Y114" s="53"/>
      <c r="Z114" s="53"/>
      <c r="AA114" s="53"/>
      <c r="AB114" s="53"/>
    </row>
    <row r="115" spans="1:28" x14ac:dyDescent="0.25">
      <c r="A115" s="110" t="s">
        <v>22</v>
      </c>
      <c r="B115" s="114">
        <v>526226</v>
      </c>
      <c r="C115" s="114" t="s">
        <v>175</v>
      </c>
      <c r="D115" s="110" t="s">
        <v>271</v>
      </c>
      <c r="E115" s="111"/>
      <c r="F115" s="70"/>
      <c r="G115" s="71"/>
      <c r="H115" s="59"/>
      <c r="I115" s="60"/>
      <c r="J115" s="72"/>
      <c r="K115" s="73"/>
      <c r="L115" s="53"/>
      <c r="M115" s="75"/>
      <c r="N115" s="53"/>
      <c r="O115" s="53"/>
      <c r="P115" s="53"/>
      <c r="Q115" s="53"/>
      <c r="R115" s="99"/>
      <c r="S115" s="67"/>
      <c r="T115" s="67"/>
      <c r="U115" s="67"/>
      <c r="V115" s="67"/>
      <c r="W115" s="67"/>
      <c r="X115" s="53"/>
      <c r="Y115" s="53"/>
      <c r="Z115" s="53"/>
      <c r="AA115" s="53"/>
      <c r="AB115" s="53"/>
    </row>
    <row r="116" spans="1:28" x14ac:dyDescent="0.25">
      <c r="A116" s="110" t="s">
        <v>35</v>
      </c>
      <c r="B116" s="110">
        <v>2221019</v>
      </c>
      <c r="C116" s="114" t="s">
        <v>175</v>
      </c>
      <c r="D116" s="110" t="s">
        <v>272</v>
      </c>
      <c r="E116" s="111"/>
      <c r="F116" s="70"/>
      <c r="G116" s="71"/>
      <c r="H116" s="59"/>
      <c r="I116" s="60"/>
      <c r="J116" s="72"/>
      <c r="K116" s="73"/>
      <c r="L116" s="53"/>
      <c r="M116" s="75"/>
      <c r="N116" s="53"/>
      <c r="O116" s="53"/>
      <c r="P116" s="53"/>
      <c r="Q116" s="53"/>
      <c r="R116" s="99"/>
      <c r="S116" s="67"/>
      <c r="T116" s="67"/>
      <c r="U116" s="67"/>
      <c r="V116" s="67"/>
      <c r="W116" s="67"/>
      <c r="X116" s="53"/>
      <c r="Y116" s="53"/>
      <c r="Z116" s="53"/>
      <c r="AA116" s="53"/>
      <c r="AB116" s="53"/>
    </row>
    <row r="117" spans="1:28" x14ac:dyDescent="0.25">
      <c r="A117" s="110" t="s">
        <v>21</v>
      </c>
      <c r="B117" s="110">
        <v>365055</v>
      </c>
      <c r="C117" s="114" t="s">
        <v>175</v>
      </c>
      <c r="D117" s="110" t="s">
        <v>272</v>
      </c>
      <c r="E117" s="203" t="s">
        <v>2217</v>
      </c>
      <c r="F117" s="70"/>
      <c r="G117" s="71"/>
      <c r="H117" s="59"/>
      <c r="I117" s="60"/>
      <c r="J117" s="72"/>
      <c r="K117" s="73"/>
      <c r="L117" s="53"/>
      <c r="M117" s="75"/>
      <c r="N117" s="53"/>
      <c r="O117" s="53"/>
      <c r="P117" s="53"/>
      <c r="Q117" s="53"/>
      <c r="R117" s="99"/>
      <c r="S117" s="67"/>
      <c r="T117" s="67"/>
      <c r="U117" s="67"/>
      <c r="V117" s="67"/>
      <c r="W117" s="67"/>
      <c r="X117" s="53"/>
      <c r="Y117" s="53"/>
      <c r="Z117" s="53"/>
      <c r="AA117" s="53"/>
      <c r="AB117" s="53"/>
    </row>
    <row r="118" spans="1:28" x14ac:dyDescent="0.25">
      <c r="A118" s="110" t="s">
        <v>21</v>
      </c>
      <c r="B118" s="110">
        <v>1042014</v>
      </c>
      <c r="C118" s="110" t="s">
        <v>180</v>
      </c>
      <c r="D118" s="110" t="s">
        <v>272</v>
      </c>
      <c r="E118" s="113"/>
      <c r="F118" s="70"/>
      <c r="G118" s="71"/>
      <c r="H118" s="59"/>
      <c r="I118" s="60"/>
      <c r="J118" s="72"/>
      <c r="K118" s="73"/>
      <c r="L118" s="53"/>
      <c r="M118" s="75"/>
      <c r="N118" s="53"/>
      <c r="O118" s="53"/>
      <c r="P118" s="53"/>
      <c r="Q118" s="53"/>
      <c r="R118" s="99"/>
      <c r="S118" s="67"/>
      <c r="T118" s="67"/>
      <c r="U118" s="67"/>
      <c r="V118" s="67"/>
      <c r="W118" s="67"/>
      <c r="X118" s="53"/>
      <c r="Y118" s="53"/>
      <c r="Z118" s="53"/>
      <c r="AA118" s="53"/>
      <c r="AB118" s="53"/>
    </row>
    <row r="119" spans="1:28" x14ac:dyDescent="0.25">
      <c r="A119" s="110" t="s">
        <v>15</v>
      </c>
      <c r="B119" s="110">
        <v>1335349</v>
      </c>
      <c r="C119" s="110" t="s">
        <v>180</v>
      </c>
      <c r="D119" s="110" t="s">
        <v>273</v>
      </c>
      <c r="E119" s="111"/>
      <c r="F119" s="70"/>
      <c r="G119" s="71"/>
      <c r="H119" s="59"/>
      <c r="I119" s="60"/>
      <c r="J119" s="72"/>
      <c r="K119" s="73"/>
      <c r="L119" s="53"/>
      <c r="M119" s="75"/>
      <c r="N119" s="53"/>
      <c r="O119" s="53"/>
      <c r="P119" s="53"/>
      <c r="Q119" s="53"/>
      <c r="R119" s="99"/>
      <c r="S119" s="67"/>
      <c r="T119" s="67"/>
      <c r="U119" s="67"/>
      <c r="V119" s="67"/>
      <c r="W119" s="67"/>
      <c r="X119" s="53"/>
      <c r="Y119" s="53"/>
      <c r="Z119" s="53"/>
      <c r="AA119" s="53"/>
      <c r="AB119" s="53"/>
    </row>
    <row r="120" spans="1:28" x14ac:dyDescent="0.25">
      <c r="A120" s="110" t="s">
        <v>11</v>
      </c>
      <c r="B120" s="110">
        <v>1163258</v>
      </c>
      <c r="C120" s="110" t="s">
        <v>180</v>
      </c>
      <c r="D120" s="110" t="s">
        <v>274</v>
      </c>
      <c r="E120" s="111"/>
      <c r="F120" s="70"/>
      <c r="G120" s="71"/>
      <c r="H120" s="59"/>
      <c r="I120" s="60"/>
      <c r="J120" s="72"/>
      <c r="K120" s="73"/>
      <c r="L120" s="53"/>
      <c r="M120" s="75"/>
      <c r="N120" s="53"/>
      <c r="O120" s="53"/>
      <c r="P120" s="53"/>
      <c r="Q120" s="53"/>
      <c r="R120" s="99"/>
      <c r="S120" s="67"/>
      <c r="T120" s="67"/>
      <c r="U120" s="67"/>
      <c r="V120" s="67"/>
      <c r="W120" s="67"/>
      <c r="X120" s="53"/>
      <c r="Y120" s="53"/>
      <c r="Z120" s="53"/>
      <c r="AA120" s="53"/>
      <c r="AB120" s="53"/>
    </row>
    <row r="121" spans="1:28" x14ac:dyDescent="0.25">
      <c r="A121" s="110" t="s">
        <v>11</v>
      </c>
      <c r="B121" s="110">
        <v>470835</v>
      </c>
      <c r="C121" s="110" t="s">
        <v>180</v>
      </c>
      <c r="D121" s="110" t="s">
        <v>275</v>
      </c>
      <c r="E121" s="113"/>
      <c r="F121" s="70"/>
      <c r="G121" s="71"/>
      <c r="H121" s="59"/>
      <c r="I121" s="60"/>
      <c r="J121" s="72"/>
      <c r="K121" s="73"/>
      <c r="L121" s="53"/>
      <c r="M121" s="75"/>
      <c r="N121" s="53"/>
      <c r="O121" s="53"/>
      <c r="P121" s="53"/>
      <c r="Q121" s="53"/>
      <c r="R121" s="99"/>
      <c r="S121" s="67"/>
      <c r="T121" s="67"/>
      <c r="U121" s="67"/>
      <c r="V121" s="67"/>
      <c r="W121" s="67"/>
      <c r="X121" s="53"/>
      <c r="Y121" s="53"/>
      <c r="Z121" s="53"/>
      <c r="AA121" s="53"/>
      <c r="AB121" s="53"/>
    </row>
    <row r="122" spans="1:28" x14ac:dyDescent="0.25">
      <c r="A122" s="110" t="s">
        <v>11</v>
      </c>
      <c r="B122" s="110">
        <v>345117</v>
      </c>
      <c r="C122" s="110" t="s">
        <v>180</v>
      </c>
      <c r="D122" s="110" t="s">
        <v>276</v>
      </c>
      <c r="E122" s="111"/>
      <c r="F122" s="70"/>
      <c r="G122" s="71"/>
      <c r="H122" s="59"/>
      <c r="I122" s="60"/>
      <c r="J122" s="72"/>
      <c r="K122" s="73"/>
      <c r="L122" s="53"/>
      <c r="M122" s="75"/>
      <c r="N122" s="53"/>
      <c r="O122" s="53"/>
      <c r="P122" s="53"/>
      <c r="Q122" s="53"/>
      <c r="R122" s="99"/>
      <c r="S122" s="67"/>
      <c r="T122" s="67"/>
      <c r="U122" s="67"/>
      <c r="V122" s="67"/>
      <c r="W122" s="67"/>
      <c r="X122" s="53"/>
      <c r="Y122" s="53"/>
      <c r="Z122" s="53"/>
      <c r="AA122" s="53"/>
      <c r="AB122" s="53"/>
    </row>
    <row r="123" spans="1:28" x14ac:dyDescent="0.25">
      <c r="A123" s="114" t="s">
        <v>21</v>
      </c>
      <c r="B123" s="114">
        <v>924743</v>
      </c>
      <c r="C123" s="110" t="s">
        <v>180</v>
      </c>
      <c r="D123" s="114" t="s">
        <v>209</v>
      </c>
      <c r="E123" s="111"/>
      <c r="F123" s="70"/>
      <c r="G123" s="71"/>
      <c r="H123" s="59"/>
      <c r="I123" s="60"/>
      <c r="J123" s="72"/>
      <c r="K123" s="73"/>
      <c r="L123" s="53"/>
      <c r="M123" s="75"/>
      <c r="N123" s="53"/>
      <c r="O123" s="53"/>
      <c r="P123" s="53"/>
      <c r="Q123" s="53"/>
      <c r="R123" s="99"/>
      <c r="S123" s="67"/>
      <c r="T123" s="67"/>
      <c r="U123" s="67"/>
      <c r="V123" s="67"/>
      <c r="W123" s="67"/>
      <c r="X123" s="53"/>
      <c r="Y123" s="53"/>
      <c r="Z123" s="53"/>
      <c r="AA123" s="53"/>
      <c r="AB123" s="53"/>
    </row>
    <row r="124" spans="1:28" x14ac:dyDescent="0.25">
      <c r="A124" s="114" t="s">
        <v>29</v>
      </c>
      <c r="B124" s="110">
        <v>2385301</v>
      </c>
      <c r="C124" s="110" t="s">
        <v>180</v>
      </c>
      <c r="D124" s="110" t="s">
        <v>277</v>
      </c>
      <c r="E124" s="111"/>
      <c r="F124" s="70"/>
      <c r="G124" s="71"/>
      <c r="H124" s="59"/>
      <c r="I124" s="60"/>
      <c r="J124" s="72"/>
      <c r="K124" s="73"/>
      <c r="L124" s="53"/>
      <c r="M124" s="75"/>
      <c r="N124" s="53"/>
      <c r="O124" s="53"/>
      <c r="P124" s="53"/>
      <c r="Q124" s="53"/>
      <c r="R124" s="99"/>
      <c r="S124" s="67"/>
      <c r="T124" s="67"/>
      <c r="U124" s="67"/>
      <c r="V124" s="67"/>
      <c r="W124" s="67"/>
      <c r="X124" s="53"/>
      <c r="Y124" s="53"/>
      <c r="Z124" s="53"/>
      <c r="AA124" s="53"/>
      <c r="AB124" s="53"/>
    </row>
    <row r="125" spans="1:28" x14ac:dyDescent="0.25">
      <c r="A125" s="114" t="s">
        <v>35</v>
      </c>
      <c r="B125" s="110">
        <v>2368634</v>
      </c>
      <c r="C125" s="110" t="s">
        <v>180</v>
      </c>
      <c r="D125" s="110" t="s">
        <v>278</v>
      </c>
      <c r="E125" s="111"/>
      <c r="F125" s="70"/>
      <c r="G125" s="71"/>
      <c r="H125" s="59"/>
      <c r="I125" s="60"/>
      <c r="J125" s="72"/>
      <c r="K125" s="73"/>
      <c r="L125" s="53"/>
      <c r="M125" s="75"/>
      <c r="N125" s="53"/>
      <c r="O125" s="53"/>
      <c r="P125" s="53"/>
      <c r="Q125" s="53"/>
      <c r="R125" s="99"/>
      <c r="S125" s="67"/>
      <c r="T125" s="67"/>
      <c r="U125" s="67"/>
      <c r="V125" s="67"/>
      <c r="W125" s="67"/>
      <c r="X125" s="53"/>
      <c r="Y125" s="53"/>
      <c r="Z125" s="53"/>
      <c r="AA125" s="53"/>
      <c r="AB125" s="53"/>
    </row>
    <row r="126" spans="1:28" x14ac:dyDescent="0.25">
      <c r="A126" s="110" t="s">
        <v>19</v>
      </c>
      <c r="B126" s="110">
        <v>1964749</v>
      </c>
      <c r="C126" s="110" t="s">
        <v>180</v>
      </c>
      <c r="D126" s="110" t="s">
        <v>279</v>
      </c>
      <c r="E126" s="203" t="s">
        <v>2217</v>
      </c>
      <c r="F126" s="70"/>
      <c r="G126" s="71"/>
      <c r="H126" s="59"/>
      <c r="I126" s="60"/>
      <c r="J126" s="72"/>
      <c r="K126" s="73"/>
      <c r="L126" s="53"/>
      <c r="M126" s="75"/>
      <c r="N126" s="53"/>
      <c r="O126" s="53"/>
      <c r="P126" s="53"/>
      <c r="Q126" s="53"/>
      <c r="R126" s="99"/>
      <c r="S126" s="67"/>
      <c r="T126" s="67"/>
      <c r="U126" s="67"/>
      <c r="V126" s="67"/>
      <c r="W126" s="67"/>
      <c r="X126" s="53"/>
      <c r="Y126" s="53"/>
      <c r="Z126" s="53"/>
      <c r="AA126" s="53"/>
      <c r="AB126" s="53"/>
    </row>
    <row r="127" spans="1:28" x14ac:dyDescent="0.25">
      <c r="A127" s="110" t="s">
        <v>19</v>
      </c>
      <c r="B127" s="110">
        <v>115928</v>
      </c>
      <c r="C127" s="110" t="s">
        <v>188</v>
      </c>
      <c r="D127" s="110" t="s">
        <v>279</v>
      </c>
      <c r="E127" s="111"/>
      <c r="F127" s="70"/>
      <c r="G127" s="71"/>
      <c r="H127" s="59"/>
      <c r="I127" s="60"/>
      <c r="J127" s="72"/>
      <c r="K127" s="73"/>
      <c r="L127" s="53"/>
      <c r="M127" s="75"/>
      <c r="N127" s="53"/>
      <c r="O127" s="53"/>
      <c r="P127" s="53"/>
      <c r="Q127" s="53"/>
      <c r="R127" s="99"/>
      <c r="S127" s="67"/>
      <c r="T127" s="67"/>
      <c r="U127" s="67"/>
      <c r="V127" s="67"/>
      <c r="W127" s="67"/>
      <c r="X127" s="53"/>
      <c r="Y127" s="53"/>
      <c r="Z127" s="53"/>
      <c r="AA127" s="53"/>
      <c r="AB127" s="53"/>
    </row>
    <row r="128" spans="1:28" x14ac:dyDescent="0.25">
      <c r="A128" s="110" t="s">
        <v>35</v>
      </c>
      <c r="B128" s="115">
        <v>1641504</v>
      </c>
      <c r="C128" s="110" t="s">
        <v>188</v>
      </c>
      <c r="D128" s="110" t="s">
        <v>280</v>
      </c>
      <c r="E128" s="113" t="s">
        <v>281</v>
      </c>
      <c r="F128" s="70"/>
      <c r="G128" s="71"/>
      <c r="H128" s="59"/>
      <c r="I128" s="60"/>
      <c r="J128" s="72"/>
      <c r="K128" s="73"/>
      <c r="L128" s="53"/>
      <c r="M128" s="75"/>
      <c r="N128" s="53"/>
      <c r="O128" s="53"/>
      <c r="P128" s="53"/>
      <c r="Q128" s="53"/>
      <c r="R128" s="99"/>
      <c r="S128" s="67"/>
      <c r="T128" s="67"/>
      <c r="U128" s="67"/>
      <c r="V128" s="67"/>
      <c r="W128" s="67"/>
      <c r="X128" s="53"/>
      <c r="Y128" s="53"/>
      <c r="Z128" s="53"/>
      <c r="AA128" s="53"/>
      <c r="AB128" s="53"/>
    </row>
    <row r="129" spans="1:28" x14ac:dyDescent="0.25">
      <c r="A129" s="110" t="s">
        <v>24</v>
      </c>
      <c r="B129" s="115">
        <v>1797774</v>
      </c>
      <c r="C129" s="110" t="s">
        <v>188</v>
      </c>
      <c r="D129" s="110" t="s">
        <v>280</v>
      </c>
      <c r="E129" s="111"/>
      <c r="F129" s="70"/>
      <c r="G129" s="71"/>
      <c r="H129" s="59"/>
      <c r="I129" s="60"/>
      <c r="J129" s="72"/>
      <c r="K129" s="73"/>
      <c r="L129" s="53"/>
      <c r="M129" s="75"/>
      <c r="N129" s="53"/>
      <c r="O129" s="53"/>
      <c r="P129" s="53"/>
      <c r="Q129" s="53"/>
      <c r="R129" s="99"/>
      <c r="S129" s="67"/>
      <c r="T129" s="67"/>
      <c r="U129" s="67"/>
      <c r="V129" s="67"/>
      <c r="W129" s="67"/>
      <c r="X129" s="53"/>
      <c r="Y129" s="53"/>
      <c r="Z129" s="53"/>
      <c r="AA129" s="53"/>
      <c r="AB129" s="53"/>
    </row>
    <row r="130" spans="1:28" x14ac:dyDescent="0.25">
      <c r="A130" s="110" t="s">
        <v>24</v>
      </c>
      <c r="B130" s="115">
        <v>2234662</v>
      </c>
      <c r="C130" s="110" t="s">
        <v>188</v>
      </c>
      <c r="D130" s="110" t="s">
        <v>282</v>
      </c>
      <c r="E130" s="111"/>
      <c r="F130" s="70"/>
      <c r="G130" s="71"/>
      <c r="H130" s="59"/>
      <c r="I130" s="60"/>
      <c r="J130" s="72"/>
      <c r="K130" s="73"/>
      <c r="L130" s="53"/>
      <c r="M130" s="75"/>
      <c r="N130" s="53"/>
      <c r="O130" s="53"/>
      <c r="P130" s="53"/>
      <c r="Q130" s="53"/>
      <c r="R130" s="99"/>
      <c r="S130" s="67"/>
      <c r="T130" s="67"/>
      <c r="U130" s="67"/>
      <c r="V130" s="67"/>
      <c r="W130" s="67"/>
      <c r="X130" s="53"/>
      <c r="Y130" s="53"/>
      <c r="Z130" s="53"/>
      <c r="AA130" s="53"/>
      <c r="AB130" s="53"/>
    </row>
    <row r="131" spans="1:28" x14ac:dyDescent="0.25">
      <c r="A131" s="110" t="s">
        <v>25</v>
      </c>
      <c r="B131" s="110">
        <v>476161</v>
      </c>
      <c r="C131" s="110" t="s">
        <v>188</v>
      </c>
      <c r="D131" s="110" t="s">
        <v>283</v>
      </c>
      <c r="E131" s="113"/>
      <c r="F131" s="70"/>
      <c r="G131" s="71"/>
      <c r="H131" s="59"/>
      <c r="I131" s="60"/>
      <c r="J131" s="72"/>
      <c r="K131" s="73"/>
      <c r="L131" s="53"/>
      <c r="M131" s="75"/>
      <c r="N131" s="53"/>
      <c r="O131" s="53"/>
      <c r="P131" s="53"/>
      <c r="Q131" s="53"/>
      <c r="R131" s="99"/>
      <c r="S131" s="67"/>
      <c r="T131" s="67"/>
      <c r="U131" s="67"/>
      <c r="V131" s="67"/>
      <c r="W131" s="67"/>
      <c r="X131" s="53"/>
      <c r="Y131" s="53"/>
      <c r="Z131" s="53"/>
      <c r="AA131" s="53"/>
      <c r="AB131" s="53"/>
    </row>
    <row r="132" spans="1:28" x14ac:dyDescent="0.25">
      <c r="A132" s="110" t="s">
        <v>17</v>
      </c>
      <c r="B132" s="115">
        <v>1649851</v>
      </c>
      <c r="C132" s="110" t="s">
        <v>188</v>
      </c>
      <c r="D132" s="110" t="s">
        <v>282</v>
      </c>
      <c r="E132" s="111"/>
      <c r="F132" s="70"/>
      <c r="G132" s="71"/>
      <c r="H132" s="59"/>
      <c r="I132" s="60"/>
      <c r="J132" s="72"/>
      <c r="K132" s="73"/>
      <c r="L132" s="53"/>
      <c r="M132" s="75"/>
      <c r="N132" s="53"/>
      <c r="O132" s="53"/>
      <c r="P132" s="53"/>
      <c r="Q132" s="53"/>
      <c r="R132" s="99"/>
      <c r="S132" s="67"/>
      <c r="T132" s="67"/>
      <c r="U132" s="67"/>
      <c r="V132" s="67"/>
      <c r="W132" s="67"/>
      <c r="X132" s="53"/>
      <c r="Y132" s="53"/>
      <c r="Z132" s="53"/>
      <c r="AA132" s="53"/>
      <c r="AB132" s="53"/>
    </row>
    <row r="133" spans="1:28" x14ac:dyDescent="0.25">
      <c r="A133" s="110" t="s">
        <v>13</v>
      </c>
      <c r="B133" s="110">
        <v>294888</v>
      </c>
      <c r="C133" s="110" t="s">
        <v>188</v>
      </c>
      <c r="D133" s="110" t="s">
        <v>284</v>
      </c>
      <c r="E133" s="111"/>
      <c r="F133" s="70"/>
      <c r="G133" s="71"/>
      <c r="H133" s="59"/>
      <c r="I133" s="60"/>
      <c r="J133" s="72"/>
      <c r="K133" s="73"/>
      <c r="L133" s="53"/>
      <c r="M133" s="75"/>
      <c r="N133" s="53"/>
      <c r="O133" s="53"/>
      <c r="P133" s="53"/>
      <c r="Q133" s="53"/>
      <c r="R133" s="99"/>
      <c r="S133" s="67"/>
      <c r="T133" s="67"/>
      <c r="U133" s="67"/>
      <c r="V133" s="67"/>
      <c r="W133" s="67"/>
      <c r="X133" s="53"/>
      <c r="Y133" s="53"/>
      <c r="Z133" s="53"/>
      <c r="AA133" s="53"/>
      <c r="AB133" s="53"/>
    </row>
    <row r="134" spans="1:28" x14ac:dyDescent="0.25">
      <c r="A134" s="114" t="s">
        <v>13</v>
      </c>
      <c r="B134" s="114">
        <v>842223</v>
      </c>
      <c r="C134" s="110" t="s">
        <v>188</v>
      </c>
      <c r="D134" s="114" t="s">
        <v>285</v>
      </c>
      <c r="E134" s="111"/>
      <c r="F134" s="70"/>
      <c r="G134" s="71"/>
      <c r="H134" s="59"/>
      <c r="I134" s="60"/>
      <c r="J134" s="72"/>
      <c r="K134" s="73"/>
      <c r="L134" s="53"/>
      <c r="M134" s="75"/>
      <c r="N134" s="53"/>
      <c r="O134" s="53"/>
      <c r="P134" s="53"/>
      <c r="Q134" s="53"/>
      <c r="R134" s="99"/>
      <c r="S134" s="67"/>
      <c r="T134" s="67"/>
      <c r="U134" s="67"/>
      <c r="V134" s="67"/>
      <c r="W134" s="67"/>
      <c r="X134" s="53"/>
      <c r="Y134" s="53"/>
      <c r="Z134" s="53"/>
      <c r="AA134" s="53"/>
      <c r="AB134" s="53"/>
    </row>
    <row r="135" spans="1:28" x14ac:dyDescent="0.25">
      <c r="A135" s="114" t="s">
        <v>29</v>
      </c>
      <c r="B135" s="114">
        <v>1547813</v>
      </c>
      <c r="C135" s="110" t="s">
        <v>188</v>
      </c>
      <c r="D135" s="114" t="s">
        <v>286</v>
      </c>
      <c r="E135" s="111"/>
      <c r="F135" s="70"/>
      <c r="G135" s="71"/>
      <c r="H135" s="59"/>
      <c r="I135" s="60"/>
      <c r="J135" s="72"/>
      <c r="K135" s="73"/>
      <c r="L135" s="53"/>
      <c r="M135" s="75"/>
      <c r="N135" s="53"/>
      <c r="O135" s="53"/>
      <c r="P135" s="53"/>
      <c r="Q135" s="53"/>
      <c r="R135" s="99"/>
      <c r="S135" s="67"/>
      <c r="T135" s="67"/>
      <c r="U135" s="67"/>
      <c r="V135" s="67"/>
      <c r="W135" s="67"/>
      <c r="X135" s="53"/>
      <c r="Y135" s="53"/>
      <c r="Z135" s="53"/>
      <c r="AA135" s="53"/>
      <c r="AB135" s="53"/>
    </row>
    <row r="136" spans="1:28" x14ac:dyDescent="0.25">
      <c r="A136" s="114" t="s">
        <v>18</v>
      </c>
      <c r="B136" s="114">
        <v>302412</v>
      </c>
      <c r="C136" s="110" t="s">
        <v>188</v>
      </c>
      <c r="D136" s="114" t="s">
        <v>287</v>
      </c>
      <c r="E136" s="111"/>
      <c r="F136" s="70"/>
      <c r="G136" s="71"/>
      <c r="H136" s="59"/>
      <c r="I136" s="60"/>
      <c r="J136" s="72"/>
      <c r="K136" s="73"/>
      <c r="L136" s="53"/>
      <c r="M136" s="75"/>
      <c r="N136" s="53"/>
      <c r="O136" s="53"/>
      <c r="P136" s="53"/>
      <c r="Q136" s="53"/>
      <c r="R136" s="99"/>
      <c r="S136" s="67"/>
      <c r="T136" s="67"/>
      <c r="U136" s="67"/>
      <c r="V136" s="67"/>
      <c r="W136" s="67"/>
      <c r="X136" s="53"/>
      <c r="Y136" s="53"/>
      <c r="Z136" s="53"/>
      <c r="AA136" s="53"/>
      <c r="AB136" s="53"/>
    </row>
    <row r="137" spans="1:28" x14ac:dyDescent="0.25">
      <c r="A137" s="110" t="s">
        <v>18</v>
      </c>
      <c r="B137" s="110">
        <v>440126</v>
      </c>
      <c r="C137" s="110" t="s">
        <v>188</v>
      </c>
      <c r="D137" s="110" t="s">
        <v>288</v>
      </c>
      <c r="E137" s="111"/>
      <c r="F137" s="70"/>
      <c r="G137" s="71"/>
      <c r="H137" s="59"/>
      <c r="I137" s="60"/>
      <c r="J137" s="72"/>
      <c r="K137" s="73"/>
      <c r="L137" s="53"/>
      <c r="M137" s="75"/>
      <c r="N137" s="53"/>
      <c r="O137" s="53"/>
      <c r="P137" s="53"/>
      <c r="Q137" s="53"/>
      <c r="R137" s="99"/>
      <c r="S137" s="67"/>
      <c r="T137" s="67"/>
      <c r="U137" s="67"/>
      <c r="V137" s="67"/>
      <c r="W137" s="67"/>
      <c r="X137" s="53"/>
      <c r="Y137" s="53"/>
      <c r="Z137" s="53"/>
      <c r="AA137" s="53"/>
      <c r="AB137" s="53"/>
    </row>
    <row r="138" spans="1:28" x14ac:dyDescent="0.25">
      <c r="A138" s="110" t="s">
        <v>26</v>
      </c>
      <c r="B138" s="115">
        <v>1744564</v>
      </c>
      <c r="C138" s="110" t="s">
        <v>188</v>
      </c>
      <c r="D138" s="110" t="s">
        <v>229</v>
      </c>
      <c r="E138" s="111"/>
      <c r="F138" s="70"/>
      <c r="G138" s="71"/>
      <c r="H138" s="59"/>
      <c r="I138" s="60"/>
      <c r="J138" s="72"/>
      <c r="K138" s="73"/>
      <c r="L138" s="53"/>
      <c r="M138" s="75"/>
      <c r="N138" s="53"/>
      <c r="O138" s="53"/>
      <c r="P138" s="53"/>
      <c r="Q138" s="53"/>
      <c r="R138" s="99"/>
      <c r="S138" s="67"/>
      <c r="T138" s="67"/>
      <c r="U138" s="67"/>
      <c r="V138" s="67"/>
      <c r="W138" s="67"/>
      <c r="X138" s="53"/>
      <c r="Y138" s="53"/>
      <c r="Z138" s="53"/>
      <c r="AA138" s="53"/>
      <c r="AB138" s="53"/>
    </row>
    <row r="139" spans="1:28" x14ac:dyDescent="0.25">
      <c r="A139" s="110" t="s">
        <v>26</v>
      </c>
      <c r="B139" s="115">
        <v>1282753</v>
      </c>
      <c r="C139" s="110" t="s">
        <v>188</v>
      </c>
      <c r="D139" s="110" t="s">
        <v>289</v>
      </c>
      <c r="E139" s="113"/>
      <c r="F139" s="70"/>
      <c r="G139" s="71"/>
      <c r="H139" s="59"/>
      <c r="I139" s="60"/>
      <c r="J139" s="72"/>
      <c r="K139" s="73"/>
      <c r="L139" s="53"/>
      <c r="M139" s="75"/>
      <c r="N139" s="53"/>
      <c r="O139" s="53"/>
      <c r="P139" s="53"/>
      <c r="Q139" s="53"/>
      <c r="R139" s="99"/>
      <c r="S139" s="67"/>
      <c r="T139" s="67"/>
      <c r="U139" s="67"/>
      <c r="V139" s="67"/>
      <c r="W139" s="67"/>
      <c r="X139" s="53"/>
      <c r="Y139" s="53"/>
      <c r="Z139" s="53"/>
      <c r="AA139" s="53"/>
      <c r="AB139" s="53"/>
    </row>
    <row r="140" spans="1:28" x14ac:dyDescent="0.25">
      <c r="A140" s="110" t="s">
        <v>26</v>
      </c>
      <c r="B140" s="115">
        <v>1111058</v>
      </c>
      <c r="C140" s="110" t="s">
        <v>188</v>
      </c>
      <c r="D140" s="110" t="s">
        <v>232</v>
      </c>
      <c r="E140" s="113"/>
      <c r="F140" s="70"/>
      <c r="G140" s="71"/>
      <c r="H140" s="59"/>
      <c r="I140" s="60"/>
      <c r="J140" s="72"/>
      <c r="K140" s="73"/>
      <c r="L140" s="53"/>
      <c r="M140" s="75"/>
      <c r="N140" s="53"/>
      <c r="O140" s="53"/>
      <c r="P140" s="53"/>
      <c r="Q140" s="53"/>
      <c r="R140" s="99"/>
      <c r="S140" s="67"/>
      <c r="T140" s="67"/>
      <c r="U140" s="67"/>
      <c r="V140" s="67"/>
      <c r="W140" s="67"/>
      <c r="X140" s="53"/>
      <c r="Y140" s="53"/>
      <c r="Z140" s="53"/>
      <c r="AA140" s="53"/>
      <c r="AB140" s="53"/>
    </row>
    <row r="141" spans="1:28" x14ac:dyDescent="0.25">
      <c r="A141" s="110" t="s">
        <v>20</v>
      </c>
      <c r="B141" s="110">
        <v>2109807</v>
      </c>
      <c r="C141" s="110" t="s">
        <v>188</v>
      </c>
      <c r="D141" s="110" t="s">
        <v>290</v>
      </c>
      <c r="E141" s="111"/>
      <c r="F141" s="70"/>
      <c r="G141" s="71"/>
      <c r="H141" s="59"/>
      <c r="I141" s="60"/>
      <c r="J141" s="72"/>
      <c r="K141" s="73"/>
      <c r="L141" s="53"/>
      <c r="M141" s="75"/>
      <c r="N141" s="53"/>
      <c r="O141" s="53"/>
      <c r="P141" s="53"/>
      <c r="Q141" s="53"/>
      <c r="R141" s="99"/>
      <c r="S141" s="67"/>
      <c r="T141" s="67"/>
      <c r="U141" s="67"/>
      <c r="V141" s="67"/>
      <c r="W141" s="67"/>
      <c r="X141" s="53"/>
      <c r="Y141" s="53"/>
      <c r="Z141" s="53"/>
      <c r="AA141" s="53"/>
      <c r="AB141" s="53"/>
    </row>
    <row r="142" spans="1:28" x14ac:dyDescent="0.25">
      <c r="A142" s="110" t="s">
        <v>20</v>
      </c>
      <c r="B142" s="110">
        <v>1931967</v>
      </c>
      <c r="C142" s="110" t="s">
        <v>188</v>
      </c>
      <c r="D142" s="110" t="s">
        <v>280</v>
      </c>
      <c r="E142" s="111"/>
      <c r="F142" s="70"/>
      <c r="G142" s="71"/>
      <c r="H142" s="59"/>
      <c r="I142" s="60"/>
      <c r="J142" s="72"/>
      <c r="K142" s="73"/>
      <c r="L142" s="53"/>
      <c r="M142" s="75"/>
      <c r="N142" s="53"/>
      <c r="O142" s="53"/>
      <c r="P142" s="53"/>
      <c r="Q142" s="53"/>
      <c r="R142" s="99"/>
      <c r="S142" s="67"/>
      <c r="T142" s="67"/>
      <c r="U142" s="67"/>
      <c r="V142" s="67"/>
      <c r="W142" s="67"/>
      <c r="X142" s="53"/>
      <c r="Y142" s="53"/>
      <c r="Z142" s="53"/>
      <c r="AA142" s="53"/>
      <c r="AB142" s="53"/>
    </row>
    <row r="143" spans="1:28" x14ac:dyDescent="0.25">
      <c r="A143" s="110" t="s">
        <v>30</v>
      </c>
      <c r="B143" s="110">
        <v>476509</v>
      </c>
      <c r="C143" s="110" t="s">
        <v>188</v>
      </c>
      <c r="D143" s="110" t="s">
        <v>291</v>
      </c>
      <c r="E143" s="203" t="s">
        <v>2217</v>
      </c>
      <c r="F143" s="70"/>
      <c r="G143" s="71"/>
      <c r="H143" s="59"/>
      <c r="I143" s="60"/>
      <c r="J143" s="72"/>
      <c r="K143" s="73"/>
      <c r="L143" s="53"/>
      <c r="M143" s="75"/>
      <c r="N143" s="53"/>
      <c r="O143" s="53"/>
      <c r="P143" s="53"/>
      <c r="Q143" s="53"/>
      <c r="R143" s="99"/>
      <c r="S143" s="67"/>
      <c r="T143" s="67"/>
      <c r="U143" s="67"/>
      <c r="V143" s="67"/>
      <c r="W143" s="67"/>
      <c r="X143" s="53"/>
      <c r="Y143" s="53"/>
      <c r="Z143" s="53"/>
      <c r="AA143" s="53"/>
      <c r="AB143" s="53"/>
    </row>
    <row r="144" spans="1:28" x14ac:dyDescent="0.25">
      <c r="A144" s="116" t="s">
        <v>30</v>
      </c>
      <c r="B144" s="116">
        <v>217858</v>
      </c>
      <c r="C144" s="116" t="s">
        <v>168</v>
      </c>
      <c r="D144" s="116" t="s">
        <v>291</v>
      </c>
      <c r="E144" s="117"/>
      <c r="F144" s="70"/>
      <c r="G144" s="71"/>
      <c r="H144" s="59"/>
      <c r="I144" s="60"/>
      <c r="J144" s="72"/>
      <c r="K144" s="73"/>
      <c r="L144" s="53"/>
      <c r="M144" s="75"/>
      <c r="N144" s="53"/>
      <c r="O144" s="53"/>
      <c r="P144" s="53"/>
      <c r="Q144" s="53"/>
      <c r="R144" s="99"/>
      <c r="S144" s="67"/>
      <c r="T144" s="67"/>
      <c r="U144" s="67"/>
      <c r="V144" s="67"/>
      <c r="W144" s="67"/>
      <c r="X144" s="53"/>
      <c r="Y144" s="53"/>
      <c r="Z144" s="53"/>
      <c r="AA144" s="53"/>
      <c r="AB144" s="53"/>
    </row>
    <row r="145" spans="1:28" x14ac:dyDescent="0.25">
      <c r="A145" s="116" t="s">
        <v>23</v>
      </c>
      <c r="B145" s="116">
        <v>3238676</v>
      </c>
      <c r="C145" s="116" t="s">
        <v>168</v>
      </c>
      <c r="D145" s="116" t="s">
        <v>292</v>
      </c>
      <c r="E145" s="117"/>
      <c r="F145" s="70"/>
      <c r="G145" s="71"/>
      <c r="H145" s="59"/>
      <c r="I145" s="60"/>
      <c r="J145" s="72"/>
      <c r="K145" s="73"/>
      <c r="L145" s="53"/>
      <c r="M145" s="75"/>
      <c r="N145" s="53"/>
      <c r="O145" s="53"/>
      <c r="P145" s="53"/>
      <c r="Q145" s="53"/>
      <c r="R145" s="99"/>
      <c r="S145" s="67"/>
      <c r="T145" s="67"/>
      <c r="U145" s="67"/>
      <c r="V145" s="67"/>
      <c r="W145" s="67"/>
      <c r="X145" s="53"/>
      <c r="Y145" s="53"/>
      <c r="Z145" s="53"/>
      <c r="AA145" s="53"/>
      <c r="AB145" s="53"/>
    </row>
    <row r="146" spans="1:28" x14ac:dyDescent="0.25">
      <c r="A146" s="116" t="s">
        <v>23</v>
      </c>
      <c r="B146" s="116">
        <v>1803560</v>
      </c>
      <c r="C146" s="116" t="s">
        <v>168</v>
      </c>
      <c r="D146" s="116" t="s">
        <v>293</v>
      </c>
      <c r="E146" s="118"/>
      <c r="F146" s="70"/>
      <c r="G146" s="71"/>
      <c r="H146" s="59"/>
      <c r="I146" s="60"/>
      <c r="J146" s="72"/>
      <c r="K146" s="73"/>
      <c r="L146" s="53"/>
      <c r="M146" s="75"/>
      <c r="N146" s="53"/>
      <c r="O146" s="53"/>
      <c r="P146" s="53"/>
      <c r="Q146" s="53"/>
      <c r="R146" s="99"/>
      <c r="S146" s="67"/>
      <c r="T146" s="67"/>
      <c r="U146" s="67"/>
      <c r="V146" s="67"/>
      <c r="W146" s="67"/>
      <c r="X146" s="53"/>
      <c r="Y146" s="53"/>
      <c r="Z146" s="53"/>
      <c r="AA146" s="53"/>
      <c r="AB146" s="53"/>
    </row>
    <row r="147" spans="1:28" x14ac:dyDescent="0.25">
      <c r="A147" s="116" t="s">
        <v>29</v>
      </c>
      <c r="B147" s="116">
        <v>739906</v>
      </c>
      <c r="C147" s="116" t="s">
        <v>168</v>
      </c>
      <c r="D147" s="116" t="s">
        <v>294</v>
      </c>
      <c r="E147" s="203" t="s">
        <v>2217</v>
      </c>
      <c r="F147" s="70"/>
      <c r="G147" s="71"/>
      <c r="H147" s="59"/>
      <c r="I147" s="60"/>
      <c r="J147" s="72"/>
      <c r="K147" s="73"/>
      <c r="L147" s="53"/>
      <c r="M147" s="75"/>
      <c r="N147" s="53"/>
      <c r="O147" s="53"/>
      <c r="P147" s="53"/>
      <c r="Q147" s="53"/>
      <c r="R147" s="99"/>
      <c r="S147" s="67"/>
      <c r="T147" s="67"/>
      <c r="U147" s="67"/>
      <c r="V147" s="67"/>
      <c r="W147" s="67"/>
      <c r="X147" s="53"/>
      <c r="Y147" s="53"/>
      <c r="Z147" s="53"/>
      <c r="AA147" s="53"/>
      <c r="AB147" s="53"/>
    </row>
    <row r="148" spans="1:28" x14ac:dyDescent="0.25">
      <c r="A148" s="116" t="s">
        <v>29</v>
      </c>
      <c r="B148" s="116">
        <v>930998</v>
      </c>
      <c r="C148" s="116" t="s">
        <v>172</v>
      </c>
      <c r="D148" s="116" t="s">
        <v>294</v>
      </c>
      <c r="E148" s="117"/>
      <c r="F148" s="70"/>
      <c r="G148" s="71"/>
      <c r="H148" s="59"/>
      <c r="I148" s="60"/>
      <c r="J148" s="72"/>
      <c r="K148" s="73"/>
      <c r="L148" s="53"/>
      <c r="M148" s="75"/>
      <c r="N148" s="53"/>
      <c r="O148" s="53"/>
      <c r="P148" s="53"/>
      <c r="Q148" s="53"/>
      <c r="R148" s="99"/>
      <c r="S148" s="67"/>
      <c r="T148" s="67"/>
      <c r="U148" s="67"/>
      <c r="V148" s="67"/>
      <c r="W148" s="67"/>
      <c r="X148" s="53"/>
      <c r="Y148" s="53"/>
      <c r="Z148" s="53"/>
      <c r="AA148" s="53"/>
      <c r="AB148" s="53"/>
    </row>
    <row r="149" spans="1:28" x14ac:dyDescent="0.25">
      <c r="A149" s="116" t="s">
        <v>23</v>
      </c>
      <c r="B149" s="116">
        <v>2725732</v>
      </c>
      <c r="C149" s="116" t="s">
        <v>172</v>
      </c>
      <c r="D149" s="116" t="s">
        <v>295</v>
      </c>
      <c r="E149" s="117"/>
      <c r="F149" s="70"/>
      <c r="G149" s="71"/>
      <c r="H149" s="59"/>
      <c r="I149" s="60"/>
      <c r="J149" s="72"/>
      <c r="K149" s="73"/>
      <c r="L149" s="53"/>
      <c r="M149" s="75"/>
      <c r="N149" s="53"/>
      <c r="O149" s="53"/>
      <c r="P149" s="53"/>
      <c r="Q149" s="53"/>
      <c r="R149" s="99"/>
      <c r="S149" s="67"/>
      <c r="T149" s="67"/>
      <c r="U149" s="67"/>
      <c r="V149" s="67"/>
      <c r="W149" s="67"/>
      <c r="X149" s="53"/>
      <c r="Y149" s="53"/>
      <c r="Z149" s="53"/>
      <c r="AA149" s="53"/>
      <c r="AB149" s="53"/>
    </row>
    <row r="150" spans="1:28" x14ac:dyDescent="0.25">
      <c r="A150" s="116" t="s">
        <v>28</v>
      </c>
      <c r="B150" s="119">
        <v>2578110</v>
      </c>
      <c r="C150" s="116" t="s">
        <v>172</v>
      </c>
      <c r="D150" s="116" t="s">
        <v>282</v>
      </c>
      <c r="E150" s="117"/>
      <c r="F150" s="70"/>
      <c r="G150" s="71"/>
      <c r="H150" s="59"/>
      <c r="I150" s="60"/>
      <c r="J150" s="72"/>
      <c r="K150" s="73"/>
      <c r="L150" s="53"/>
      <c r="M150" s="75"/>
      <c r="N150" s="53"/>
      <c r="O150" s="53"/>
      <c r="P150" s="53"/>
      <c r="Q150" s="53"/>
      <c r="R150" s="99"/>
      <c r="S150" s="67"/>
      <c r="T150" s="67"/>
      <c r="U150" s="67"/>
      <c r="V150" s="67"/>
      <c r="W150" s="67"/>
      <c r="X150" s="53"/>
      <c r="Y150" s="53"/>
      <c r="Z150" s="53"/>
      <c r="AA150" s="53"/>
      <c r="AB150" s="53"/>
    </row>
    <row r="151" spans="1:28" x14ac:dyDescent="0.25">
      <c r="A151" s="116" t="s">
        <v>28</v>
      </c>
      <c r="B151" s="119">
        <v>1765160</v>
      </c>
      <c r="C151" s="116" t="s">
        <v>172</v>
      </c>
      <c r="D151" s="116" t="s">
        <v>296</v>
      </c>
      <c r="E151" s="203" t="s">
        <v>2217</v>
      </c>
      <c r="F151" s="70"/>
      <c r="G151" s="71"/>
      <c r="H151" s="59"/>
      <c r="I151" s="60"/>
      <c r="J151" s="72"/>
      <c r="K151" s="73"/>
      <c r="L151" s="53"/>
      <c r="M151" s="75"/>
      <c r="N151" s="53"/>
      <c r="O151" s="53"/>
      <c r="P151" s="53"/>
      <c r="Q151" s="53"/>
      <c r="R151" s="99"/>
      <c r="S151" s="67"/>
      <c r="T151" s="67"/>
      <c r="U151" s="67"/>
      <c r="V151" s="67"/>
      <c r="W151" s="67"/>
      <c r="X151" s="53"/>
      <c r="Y151" s="53"/>
      <c r="Z151" s="53"/>
      <c r="AA151" s="53"/>
      <c r="AB151" s="53"/>
    </row>
    <row r="152" spans="1:28" x14ac:dyDescent="0.25">
      <c r="A152" s="116" t="s">
        <v>28</v>
      </c>
      <c r="B152" s="116">
        <v>130938</v>
      </c>
      <c r="C152" s="116" t="s">
        <v>175</v>
      </c>
      <c r="D152" s="116" t="s">
        <v>296</v>
      </c>
      <c r="E152" s="117"/>
      <c r="F152" s="70"/>
      <c r="G152" s="71"/>
      <c r="H152" s="59"/>
      <c r="I152" s="60"/>
      <c r="J152" s="72"/>
      <c r="K152" s="73"/>
      <c r="L152" s="53"/>
      <c r="M152" s="75"/>
      <c r="N152" s="53"/>
      <c r="O152" s="53"/>
      <c r="P152" s="53"/>
      <c r="Q152" s="53"/>
      <c r="R152" s="99"/>
      <c r="S152" s="67"/>
      <c r="T152" s="67"/>
      <c r="U152" s="67"/>
      <c r="V152" s="67"/>
      <c r="W152" s="67"/>
      <c r="X152" s="53"/>
      <c r="Y152" s="53"/>
      <c r="Z152" s="53"/>
      <c r="AA152" s="53"/>
      <c r="AB152" s="53"/>
    </row>
    <row r="153" spans="1:28" x14ac:dyDescent="0.25">
      <c r="A153" s="116" t="s">
        <v>28</v>
      </c>
      <c r="B153" s="116">
        <v>894221</v>
      </c>
      <c r="C153" s="116" t="s">
        <v>175</v>
      </c>
      <c r="D153" s="116" t="s">
        <v>297</v>
      </c>
      <c r="E153" s="117"/>
      <c r="F153" s="70"/>
      <c r="G153" s="71"/>
      <c r="H153" s="59"/>
      <c r="I153" s="60"/>
      <c r="J153" s="72"/>
      <c r="K153" s="73"/>
      <c r="L153" s="53"/>
      <c r="M153" s="75"/>
      <c r="N153" s="53"/>
      <c r="O153" s="53"/>
      <c r="P153" s="53"/>
      <c r="Q153" s="53"/>
      <c r="R153" s="99"/>
      <c r="S153" s="67"/>
      <c r="T153" s="67"/>
      <c r="U153" s="67"/>
      <c r="V153" s="67"/>
      <c r="W153" s="67"/>
      <c r="X153" s="53"/>
      <c r="Y153" s="53"/>
      <c r="Z153" s="53"/>
      <c r="AA153" s="53"/>
      <c r="AB153" s="53"/>
    </row>
    <row r="154" spans="1:28" x14ac:dyDescent="0.25">
      <c r="A154" s="116" t="s">
        <v>14</v>
      </c>
      <c r="B154" s="116">
        <v>1385160</v>
      </c>
      <c r="C154" s="116" t="s">
        <v>175</v>
      </c>
      <c r="D154" s="116" t="s">
        <v>298</v>
      </c>
      <c r="E154" s="117"/>
      <c r="F154" s="70"/>
      <c r="G154" s="71"/>
      <c r="H154" s="59"/>
      <c r="I154" s="60"/>
      <c r="J154" s="72"/>
      <c r="K154" s="73"/>
      <c r="L154" s="53"/>
      <c r="M154" s="75"/>
      <c r="N154" s="53"/>
      <c r="O154" s="53"/>
      <c r="P154" s="53"/>
      <c r="Q154" s="53"/>
      <c r="R154" s="99"/>
      <c r="S154" s="67"/>
      <c r="T154" s="67"/>
      <c r="U154" s="67"/>
      <c r="V154" s="67"/>
      <c r="W154" s="67"/>
      <c r="X154" s="53"/>
      <c r="Y154" s="53"/>
      <c r="Z154" s="53"/>
      <c r="AA154" s="53"/>
      <c r="AB154" s="53"/>
    </row>
    <row r="155" spans="1:28" x14ac:dyDescent="0.25">
      <c r="A155" s="116" t="s">
        <v>24</v>
      </c>
      <c r="B155" s="119">
        <v>1431251</v>
      </c>
      <c r="C155" s="116" t="s">
        <v>175</v>
      </c>
      <c r="D155" s="116" t="s">
        <v>299</v>
      </c>
      <c r="E155" s="118"/>
      <c r="F155" s="70"/>
      <c r="G155" s="71"/>
      <c r="H155" s="59"/>
      <c r="I155" s="60"/>
      <c r="J155" s="72"/>
      <c r="K155" s="73"/>
      <c r="L155" s="53"/>
      <c r="M155" s="75"/>
      <c r="N155" s="53"/>
      <c r="O155" s="53"/>
      <c r="P155" s="53"/>
      <c r="Q155" s="53"/>
      <c r="R155" s="99"/>
      <c r="S155" s="67"/>
      <c r="T155" s="67"/>
      <c r="U155" s="67"/>
      <c r="V155" s="67"/>
      <c r="W155" s="67"/>
      <c r="X155" s="53"/>
      <c r="Y155" s="53"/>
      <c r="Z155" s="53"/>
      <c r="AA155" s="53"/>
      <c r="AB155" s="53"/>
    </row>
    <row r="156" spans="1:28" x14ac:dyDescent="0.25">
      <c r="A156" s="116" t="s">
        <v>8</v>
      </c>
      <c r="B156" s="119">
        <v>2239301</v>
      </c>
      <c r="C156" s="116" t="s">
        <v>175</v>
      </c>
      <c r="D156" s="116" t="s">
        <v>300</v>
      </c>
      <c r="E156" s="117"/>
      <c r="F156" s="70"/>
      <c r="G156" s="71"/>
      <c r="H156" s="59"/>
      <c r="I156" s="60"/>
      <c r="J156" s="72"/>
      <c r="K156" s="73"/>
      <c r="L156" s="53"/>
      <c r="M156" s="75"/>
      <c r="N156" s="53"/>
      <c r="O156" s="53"/>
      <c r="P156" s="53"/>
      <c r="Q156" s="53"/>
      <c r="R156" s="99"/>
      <c r="S156" s="67"/>
      <c r="T156" s="67"/>
      <c r="U156" s="67"/>
      <c r="V156" s="67"/>
      <c r="W156" s="67"/>
      <c r="X156" s="53"/>
      <c r="Y156" s="53"/>
      <c r="Z156" s="53"/>
      <c r="AA156" s="53"/>
      <c r="AB156" s="53"/>
    </row>
    <row r="157" spans="1:28" x14ac:dyDescent="0.25">
      <c r="A157" s="116" t="s">
        <v>14</v>
      </c>
      <c r="B157" s="119">
        <v>2042232</v>
      </c>
      <c r="C157" s="116" t="s">
        <v>175</v>
      </c>
      <c r="D157" s="116" t="s">
        <v>301</v>
      </c>
      <c r="E157" s="117"/>
      <c r="F157" s="70"/>
      <c r="G157" s="71"/>
      <c r="H157" s="59"/>
      <c r="I157" s="60"/>
      <c r="J157" s="72"/>
      <c r="K157" s="73"/>
      <c r="L157" s="53"/>
      <c r="M157" s="75"/>
      <c r="N157" s="53"/>
      <c r="O157" s="53"/>
      <c r="P157" s="53"/>
      <c r="Q157" s="53"/>
      <c r="R157" s="99"/>
      <c r="S157" s="67"/>
      <c r="T157" s="67"/>
      <c r="U157" s="67"/>
      <c r="V157" s="67"/>
      <c r="W157" s="67"/>
      <c r="X157" s="53"/>
      <c r="Y157" s="53"/>
      <c r="Z157" s="53"/>
      <c r="AA157" s="53"/>
      <c r="AB157" s="53"/>
    </row>
    <row r="158" spans="1:28" x14ac:dyDescent="0.25">
      <c r="A158" s="116" t="s">
        <v>16</v>
      </c>
      <c r="B158" s="116">
        <v>1302342</v>
      </c>
      <c r="C158" s="116" t="s">
        <v>175</v>
      </c>
      <c r="D158" s="116" t="s">
        <v>302</v>
      </c>
      <c r="E158" s="117"/>
      <c r="F158" s="70"/>
      <c r="G158" s="71"/>
      <c r="H158" s="59"/>
      <c r="I158" s="60"/>
      <c r="J158" s="72"/>
      <c r="K158" s="73"/>
      <c r="L158" s="53"/>
      <c r="M158" s="75"/>
      <c r="N158" s="53"/>
      <c r="O158" s="53"/>
      <c r="P158" s="53"/>
      <c r="Q158" s="53"/>
      <c r="R158" s="99"/>
      <c r="S158" s="67"/>
      <c r="T158" s="67"/>
      <c r="U158" s="67"/>
      <c r="V158" s="67"/>
      <c r="W158" s="67"/>
      <c r="X158" s="53"/>
      <c r="Y158" s="53"/>
      <c r="Z158" s="53"/>
      <c r="AA158" s="53"/>
      <c r="AB158" s="53"/>
    </row>
    <row r="159" spans="1:28" x14ac:dyDescent="0.25">
      <c r="A159" s="116" t="s">
        <v>16</v>
      </c>
      <c r="B159" s="116">
        <v>574555</v>
      </c>
      <c r="C159" s="116" t="s">
        <v>175</v>
      </c>
      <c r="D159" s="116" t="s">
        <v>303</v>
      </c>
      <c r="E159" s="203" t="s">
        <v>2217</v>
      </c>
      <c r="F159" s="70"/>
      <c r="G159" s="71"/>
      <c r="H159" s="59"/>
      <c r="I159" s="60"/>
      <c r="J159" s="72"/>
      <c r="K159" s="73"/>
      <c r="L159" s="53"/>
      <c r="M159" s="75"/>
      <c r="N159" s="53"/>
      <c r="O159" s="53"/>
      <c r="P159" s="53"/>
      <c r="Q159" s="53"/>
      <c r="R159" s="99"/>
      <c r="S159" s="67"/>
      <c r="T159" s="67"/>
      <c r="U159" s="67"/>
      <c r="V159" s="67"/>
      <c r="W159" s="67"/>
      <c r="X159" s="53"/>
      <c r="Y159" s="53"/>
      <c r="Z159" s="53"/>
      <c r="AA159" s="53"/>
      <c r="AB159" s="53"/>
    </row>
    <row r="160" spans="1:28" x14ac:dyDescent="0.25">
      <c r="A160" s="116" t="s">
        <v>16</v>
      </c>
      <c r="B160" s="116">
        <v>839986</v>
      </c>
      <c r="C160" s="116" t="s">
        <v>180</v>
      </c>
      <c r="D160" s="116" t="s">
        <v>303</v>
      </c>
      <c r="E160" s="117"/>
      <c r="F160" s="70"/>
      <c r="G160" s="71"/>
      <c r="H160" s="59"/>
      <c r="I160" s="60"/>
      <c r="J160" s="72"/>
      <c r="K160" s="73"/>
      <c r="L160" s="53"/>
      <c r="M160" s="75"/>
      <c r="N160" s="53"/>
      <c r="O160" s="53"/>
      <c r="P160" s="53"/>
      <c r="Q160" s="53"/>
      <c r="R160" s="99"/>
      <c r="S160" s="67"/>
      <c r="T160" s="67"/>
      <c r="U160" s="67"/>
      <c r="V160" s="67"/>
      <c r="W160" s="67"/>
      <c r="X160" s="53"/>
      <c r="Y160" s="53"/>
      <c r="Z160" s="53"/>
      <c r="AA160" s="53"/>
      <c r="AB160" s="53"/>
    </row>
    <row r="161" spans="1:28" x14ac:dyDescent="0.25">
      <c r="A161" s="116" t="s">
        <v>14</v>
      </c>
      <c r="B161" s="116">
        <v>813392</v>
      </c>
      <c r="C161" s="116" t="s">
        <v>180</v>
      </c>
      <c r="D161" s="116" t="s">
        <v>246</v>
      </c>
      <c r="E161" s="117"/>
      <c r="F161" s="70"/>
      <c r="G161" s="71"/>
      <c r="H161" s="59"/>
      <c r="I161" s="60"/>
      <c r="J161" s="72"/>
      <c r="K161" s="73"/>
      <c r="L161" s="53"/>
      <c r="M161" s="75"/>
      <c r="N161" s="53"/>
      <c r="O161" s="53"/>
      <c r="P161" s="53"/>
      <c r="Q161" s="53"/>
      <c r="R161" s="99"/>
      <c r="S161" s="67"/>
      <c r="T161" s="67"/>
      <c r="U161" s="67"/>
      <c r="V161" s="67"/>
      <c r="W161" s="67"/>
      <c r="X161" s="53"/>
      <c r="Y161" s="53"/>
      <c r="Z161" s="53"/>
      <c r="AA161" s="53"/>
      <c r="AB161" s="53"/>
    </row>
    <row r="162" spans="1:28" x14ac:dyDescent="0.25">
      <c r="A162" s="116" t="s">
        <v>8</v>
      </c>
      <c r="B162" s="116">
        <v>1417985</v>
      </c>
      <c r="C162" s="116" t="s">
        <v>180</v>
      </c>
      <c r="D162" s="116" t="s">
        <v>304</v>
      </c>
      <c r="E162" s="117"/>
      <c r="F162" s="70"/>
      <c r="G162" s="71"/>
      <c r="H162" s="59"/>
      <c r="I162" s="60"/>
      <c r="J162" s="72"/>
      <c r="K162" s="73"/>
      <c r="L162" s="53"/>
      <c r="M162" s="75"/>
      <c r="N162" s="53"/>
      <c r="O162" s="53"/>
      <c r="P162" s="53"/>
      <c r="Q162" s="53"/>
      <c r="R162" s="99"/>
      <c r="S162" s="67"/>
      <c r="T162" s="67"/>
      <c r="U162" s="67"/>
      <c r="V162" s="67"/>
      <c r="W162" s="67"/>
      <c r="X162" s="53"/>
      <c r="Y162" s="53"/>
      <c r="Z162" s="53"/>
      <c r="AA162" s="53"/>
      <c r="AB162" s="53"/>
    </row>
    <row r="163" spans="1:28" x14ac:dyDescent="0.25">
      <c r="A163" s="116" t="s">
        <v>16</v>
      </c>
      <c r="B163" s="116">
        <v>652623</v>
      </c>
      <c r="C163" s="116" t="s">
        <v>180</v>
      </c>
      <c r="D163" s="116" t="s">
        <v>305</v>
      </c>
      <c r="E163" s="117"/>
      <c r="F163" s="70"/>
      <c r="G163" s="71"/>
      <c r="H163" s="59"/>
      <c r="I163" s="60"/>
      <c r="J163" s="72"/>
      <c r="K163" s="73"/>
      <c r="L163" s="53"/>
      <c r="M163" s="75"/>
      <c r="N163" s="53"/>
      <c r="O163" s="53"/>
      <c r="P163" s="53"/>
      <c r="Q163" s="53"/>
      <c r="R163" s="99"/>
      <c r="S163" s="67"/>
      <c r="T163" s="67"/>
      <c r="U163" s="67"/>
      <c r="V163" s="67"/>
      <c r="W163" s="67"/>
      <c r="X163" s="53"/>
      <c r="Y163" s="53"/>
      <c r="Z163" s="53"/>
      <c r="AA163" s="53"/>
      <c r="AB163" s="53"/>
    </row>
    <row r="164" spans="1:28" x14ac:dyDescent="0.25">
      <c r="A164" s="116" t="s">
        <v>21</v>
      </c>
      <c r="B164" s="116">
        <v>466735</v>
      </c>
      <c r="C164" s="116" t="s">
        <v>180</v>
      </c>
      <c r="D164" s="116" t="s">
        <v>306</v>
      </c>
      <c r="E164" s="117"/>
      <c r="F164" s="70"/>
      <c r="G164" s="71"/>
      <c r="H164" s="59"/>
      <c r="I164" s="60"/>
      <c r="J164" s="72"/>
      <c r="K164" s="73"/>
      <c r="L164" s="53"/>
      <c r="M164" s="75"/>
      <c r="N164" s="53"/>
      <c r="O164" s="53"/>
      <c r="P164" s="53"/>
      <c r="Q164" s="53"/>
      <c r="R164" s="99"/>
      <c r="S164" s="67"/>
      <c r="T164" s="67"/>
      <c r="U164" s="67"/>
      <c r="V164" s="67"/>
      <c r="W164" s="67"/>
      <c r="X164" s="53"/>
      <c r="Y164" s="53"/>
      <c r="Z164" s="53"/>
      <c r="AA164" s="53"/>
      <c r="AB164" s="53"/>
    </row>
    <row r="165" spans="1:28" x14ac:dyDescent="0.25">
      <c r="A165" s="116" t="s">
        <v>32</v>
      </c>
      <c r="B165" s="116">
        <v>1446488</v>
      </c>
      <c r="C165" s="116" t="s">
        <v>180</v>
      </c>
      <c r="D165" s="116" t="s">
        <v>307</v>
      </c>
      <c r="E165" s="117"/>
      <c r="F165" s="70"/>
      <c r="G165" s="71"/>
      <c r="H165" s="59"/>
      <c r="I165" s="60"/>
      <c r="J165" s="72"/>
      <c r="K165" s="73"/>
      <c r="L165" s="53"/>
      <c r="M165" s="75"/>
      <c r="N165" s="53"/>
      <c r="O165" s="53"/>
      <c r="P165" s="53"/>
      <c r="Q165" s="53"/>
      <c r="R165" s="99"/>
      <c r="S165" s="67"/>
      <c r="T165" s="67"/>
      <c r="U165" s="67"/>
      <c r="V165" s="67"/>
      <c r="W165" s="67"/>
      <c r="X165" s="53"/>
      <c r="Y165" s="53"/>
      <c r="Z165" s="53"/>
      <c r="AA165" s="53"/>
      <c r="AB165" s="53"/>
    </row>
    <row r="166" spans="1:28" x14ac:dyDescent="0.25">
      <c r="A166" s="116" t="s">
        <v>35</v>
      </c>
      <c r="B166" s="116">
        <v>1899121</v>
      </c>
      <c r="C166" s="116" t="s">
        <v>180</v>
      </c>
      <c r="D166" s="116" t="s">
        <v>308</v>
      </c>
      <c r="E166" s="117"/>
      <c r="F166" s="70"/>
      <c r="G166" s="71"/>
      <c r="H166" s="59"/>
      <c r="I166" s="60"/>
      <c r="J166" s="72"/>
      <c r="K166" s="73"/>
      <c r="L166" s="53"/>
      <c r="M166" s="75"/>
      <c r="N166" s="53"/>
      <c r="O166" s="53"/>
      <c r="P166" s="53"/>
      <c r="Q166" s="53"/>
      <c r="R166" s="99"/>
      <c r="S166" s="67"/>
      <c r="T166" s="67"/>
      <c r="U166" s="67"/>
      <c r="V166" s="67"/>
      <c r="W166" s="67"/>
      <c r="X166" s="53"/>
      <c r="Y166" s="53"/>
      <c r="Z166" s="53"/>
      <c r="AA166" s="53"/>
      <c r="AB166" s="53"/>
    </row>
    <row r="167" spans="1:28" x14ac:dyDescent="0.25">
      <c r="A167" s="116" t="s">
        <v>32</v>
      </c>
      <c r="B167" s="116">
        <v>1453493</v>
      </c>
      <c r="C167" s="116" t="s">
        <v>180</v>
      </c>
      <c r="D167" s="116" t="s">
        <v>307</v>
      </c>
      <c r="E167" s="118"/>
      <c r="F167" s="70"/>
      <c r="G167" s="71"/>
      <c r="H167" s="59"/>
      <c r="I167" s="60"/>
      <c r="J167" s="72"/>
      <c r="K167" s="73"/>
      <c r="L167" s="53"/>
      <c r="M167" s="75"/>
      <c r="N167" s="53"/>
      <c r="O167" s="53"/>
      <c r="P167" s="53"/>
      <c r="Q167" s="53"/>
      <c r="R167" s="99"/>
      <c r="S167" s="67"/>
      <c r="T167" s="67"/>
      <c r="U167" s="67"/>
      <c r="V167" s="67"/>
      <c r="W167" s="67"/>
      <c r="X167" s="53"/>
      <c r="Y167" s="53"/>
      <c r="Z167" s="53"/>
      <c r="AA167" s="53"/>
      <c r="AB167" s="53"/>
    </row>
    <row r="168" spans="1:28" x14ac:dyDescent="0.25">
      <c r="A168" s="116" t="s">
        <v>32</v>
      </c>
      <c r="B168" s="116">
        <v>1778440</v>
      </c>
      <c r="C168" s="116" t="s">
        <v>180</v>
      </c>
      <c r="D168" s="116" t="s">
        <v>309</v>
      </c>
      <c r="E168" s="118"/>
      <c r="F168" s="70"/>
      <c r="G168" s="71"/>
      <c r="H168" s="59"/>
      <c r="I168" s="60"/>
      <c r="J168" s="72"/>
      <c r="K168" s="73"/>
      <c r="L168" s="53"/>
      <c r="M168" s="75"/>
      <c r="N168" s="53"/>
      <c r="O168" s="53"/>
      <c r="P168" s="53"/>
      <c r="Q168" s="53"/>
      <c r="R168" s="99"/>
      <c r="S168" s="67"/>
      <c r="T168" s="67"/>
      <c r="U168" s="67"/>
      <c r="V168" s="67"/>
      <c r="W168" s="67"/>
      <c r="X168" s="53"/>
      <c r="Y168" s="53"/>
      <c r="Z168" s="53"/>
      <c r="AA168" s="53"/>
      <c r="AB168" s="53"/>
    </row>
    <row r="169" spans="1:28" x14ac:dyDescent="0.25">
      <c r="A169" s="116" t="s">
        <v>19</v>
      </c>
      <c r="B169" s="116">
        <v>1231737</v>
      </c>
      <c r="C169" s="116" t="s">
        <v>180</v>
      </c>
      <c r="D169" s="116" t="s">
        <v>310</v>
      </c>
      <c r="E169" s="203" t="s">
        <v>2217</v>
      </c>
      <c r="F169" s="70"/>
      <c r="G169" s="71"/>
      <c r="H169" s="59"/>
      <c r="I169" s="60"/>
      <c r="J169" s="72"/>
      <c r="K169" s="73"/>
      <c r="L169" s="53"/>
      <c r="M169" s="75"/>
      <c r="N169" s="53"/>
      <c r="O169" s="53"/>
      <c r="P169" s="53"/>
      <c r="Q169" s="53"/>
      <c r="R169" s="99"/>
      <c r="S169" s="67"/>
      <c r="T169" s="67"/>
      <c r="U169" s="67"/>
      <c r="V169" s="67"/>
      <c r="W169" s="67"/>
      <c r="X169" s="53"/>
      <c r="Y169" s="53"/>
      <c r="Z169" s="53"/>
      <c r="AA169" s="53"/>
      <c r="AB169" s="53"/>
    </row>
    <row r="170" spans="1:28" x14ac:dyDescent="0.25">
      <c r="A170" s="116" t="s">
        <v>19</v>
      </c>
      <c r="B170" s="116">
        <v>989007</v>
      </c>
      <c r="C170" s="116" t="s">
        <v>188</v>
      </c>
      <c r="D170" s="116" t="s">
        <v>310</v>
      </c>
      <c r="E170" s="117"/>
      <c r="F170" s="70"/>
      <c r="G170" s="71"/>
      <c r="H170" s="59"/>
      <c r="I170" s="60"/>
      <c r="J170" s="72"/>
      <c r="K170" s="73"/>
      <c r="L170" s="53"/>
      <c r="M170" s="75"/>
      <c r="N170" s="53"/>
      <c r="O170" s="53"/>
      <c r="P170" s="53"/>
      <c r="Q170" s="53"/>
      <c r="R170" s="99"/>
      <c r="S170" s="67"/>
      <c r="T170" s="67"/>
      <c r="U170" s="67"/>
      <c r="V170" s="67"/>
      <c r="W170" s="67"/>
      <c r="X170" s="53"/>
      <c r="Y170" s="53"/>
      <c r="Z170" s="53"/>
      <c r="AA170" s="53"/>
      <c r="AB170" s="53"/>
    </row>
    <row r="171" spans="1:28" x14ac:dyDescent="0.25">
      <c r="A171" s="116" t="s">
        <v>12</v>
      </c>
      <c r="B171" s="116">
        <v>1440316</v>
      </c>
      <c r="C171" s="116" t="s">
        <v>188</v>
      </c>
      <c r="D171" s="116" t="s">
        <v>311</v>
      </c>
      <c r="E171" s="118"/>
      <c r="F171" s="70"/>
      <c r="G171" s="71"/>
      <c r="H171" s="59"/>
      <c r="I171" s="60"/>
      <c r="J171" s="72"/>
      <c r="K171" s="73"/>
      <c r="L171" s="53"/>
      <c r="M171" s="75"/>
      <c r="N171" s="53"/>
      <c r="O171" s="53"/>
      <c r="P171" s="53"/>
      <c r="Q171" s="53"/>
      <c r="R171" s="99"/>
      <c r="S171" s="67"/>
      <c r="T171" s="67"/>
      <c r="U171" s="67"/>
      <c r="V171" s="67"/>
      <c r="W171" s="67"/>
      <c r="X171" s="53"/>
      <c r="Y171" s="53"/>
      <c r="Z171" s="53"/>
      <c r="AA171" s="53"/>
      <c r="AB171" s="53"/>
    </row>
    <row r="172" spans="1:28" x14ac:dyDescent="0.25">
      <c r="A172" s="116" t="s">
        <v>32</v>
      </c>
      <c r="B172" s="116">
        <v>931757</v>
      </c>
      <c r="C172" s="116" t="s">
        <v>188</v>
      </c>
      <c r="D172" s="116" t="s">
        <v>312</v>
      </c>
      <c r="E172" s="117"/>
      <c r="F172" s="70"/>
      <c r="G172" s="71"/>
      <c r="H172" s="59"/>
      <c r="I172" s="60"/>
      <c r="J172" s="72"/>
      <c r="K172" s="73"/>
      <c r="L172" s="53"/>
      <c r="M172" s="75"/>
      <c r="N172" s="53"/>
      <c r="O172" s="53"/>
      <c r="P172" s="53"/>
      <c r="Q172" s="53"/>
      <c r="R172" s="99"/>
      <c r="S172" s="67"/>
      <c r="T172" s="67"/>
      <c r="U172" s="67"/>
      <c r="V172" s="67"/>
      <c r="W172" s="67"/>
      <c r="X172" s="53"/>
      <c r="Y172" s="53"/>
      <c r="Z172" s="53"/>
      <c r="AA172" s="53"/>
      <c r="AB172" s="53"/>
    </row>
    <row r="173" spans="1:28" x14ac:dyDescent="0.25">
      <c r="A173" s="116" t="s">
        <v>12</v>
      </c>
      <c r="B173" s="116">
        <v>1450636</v>
      </c>
      <c r="C173" s="116" t="s">
        <v>188</v>
      </c>
      <c r="D173" s="116" t="s">
        <v>313</v>
      </c>
      <c r="E173" s="117"/>
      <c r="F173" s="70"/>
      <c r="G173" s="71"/>
      <c r="H173" s="59"/>
      <c r="I173" s="60"/>
      <c r="J173" s="72"/>
      <c r="K173" s="73"/>
      <c r="L173" s="53"/>
      <c r="M173" s="75"/>
      <c r="N173" s="53"/>
      <c r="O173" s="53"/>
      <c r="P173" s="53"/>
      <c r="Q173" s="53"/>
      <c r="R173" s="99"/>
      <c r="S173" s="67"/>
      <c r="T173" s="67"/>
      <c r="U173" s="67"/>
      <c r="V173" s="67"/>
      <c r="W173" s="67"/>
      <c r="X173" s="53"/>
      <c r="Y173" s="53"/>
      <c r="Z173" s="53"/>
      <c r="AA173" s="53"/>
      <c r="AB173" s="53"/>
    </row>
    <row r="174" spans="1:28" x14ac:dyDescent="0.25">
      <c r="A174" s="116" t="s">
        <v>10</v>
      </c>
      <c r="B174" s="116">
        <v>1464447</v>
      </c>
      <c r="C174" s="116" t="s">
        <v>188</v>
      </c>
      <c r="D174" s="116" t="s">
        <v>314</v>
      </c>
      <c r="E174" s="117"/>
      <c r="F174" s="70"/>
      <c r="G174" s="71"/>
      <c r="H174" s="59"/>
      <c r="I174" s="60"/>
      <c r="J174" s="72"/>
      <c r="K174" s="73"/>
      <c r="L174" s="53"/>
      <c r="M174" s="75"/>
      <c r="N174" s="53"/>
      <c r="O174" s="53"/>
      <c r="P174" s="53"/>
      <c r="Q174" s="53"/>
      <c r="R174" s="99"/>
      <c r="S174" s="67"/>
      <c r="T174" s="67"/>
      <c r="U174" s="67"/>
      <c r="V174" s="67"/>
      <c r="W174" s="67"/>
      <c r="X174" s="53"/>
      <c r="Y174" s="53"/>
      <c r="Z174" s="53"/>
      <c r="AA174" s="53"/>
      <c r="AB174" s="53"/>
    </row>
    <row r="175" spans="1:28" x14ac:dyDescent="0.25">
      <c r="A175" s="116" t="s">
        <v>12</v>
      </c>
      <c r="B175" s="116">
        <v>631242</v>
      </c>
      <c r="C175" s="116" t="s">
        <v>188</v>
      </c>
      <c r="D175" s="116" t="s">
        <v>25</v>
      </c>
      <c r="E175" s="117"/>
      <c r="F175" s="70"/>
      <c r="G175" s="71"/>
      <c r="H175" s="59"/>
      <c r="I175" s="60"/>
      <c r="J175" s="72"/>
      <c r="K175" s="73"/>
      <c r="L175" s="53"/>
      <c r="M175" s="75"/>
      <c r="N175" s="53"/>
      <c r="O175" s="53"/>
      <c r="P175" s="53"/>
      <c r="Q175" s="53"/>
      <c r="R175" s="99"/>
      <c r="S175" s="67"/>
      <c r="T175" s="67"/>
      <c r="U175" s="67"/>
      <c r="V175" s="67"/>
      <c r="W175" s="67"/>
      <c r="X175" s="53"/>
      <c r="Y175" s="53"/>
      <c r="Z175" s="53"/>
      <c r="AA175" s="53"/>
      <c r="AB175" s="53"/>
    </row>
    <row r="176" spans="1:28" x14ac:dyDescent="0.25">
      <c r="A176" s="116" t="s">
        <v>14</v>
      </c>
      <c r="B176" s="116">
        <v>1644483</v>
      </c>
      <c r="C176" s="116" t="s">
        <v>188</v>
      </c>
      <c r="D176" s="116" t="s">
        <v>315</v>
      </c>
      <c r="E176" s="117"/>
      <c r="F176" s="70"/>
      <c r="G176" s="71"/>
      <c r="H176" s="59"/>
      <c r="I176" s="60"/>
      <c r="J176" s="72"/>
      <c r="K176" s="73"/>
      <c r="L176" s="53"/>
      <c r="M176" s="75"/>
      <c r="N176" s="53"/>
      <c r="O176" s="53"/>
      <c r="P176" s="53"/>
      <c r="Q176" s="53"/>
      <c r="R176" s="99"/>
      <c r="S176" s="67"/>
      <c r="T176" s="67"/>
      <c r="U176" s="67"/>
      <c r="V176" s="67"/>
      <c r="W176" s="67"/>
      <c r="X176" s="53"/>
      <c r="Y176" s="53"/>
      <c r="Z176" s="53"/>
      <c r="AA176" s="53"/>
      <c r="AB176" s="53"/>
    </row>
    <row r="177" spans="1:28" x14ac:dyDescent="0.25">
      <c r="A177" s="120" t="s">
        <v>38</v>
      </c>
      <c r="B177" s="116">
        <v>1762615</v>
      </c>
      <c r="C177" s="116" t="s">
        <v>188</v>
      </c>
      <c r="D177" s="116" t="s">
        <v>315</v>
      </c>
      <c r="E177" s="117"/>
      <c r="F177" s="70"/>
      <c r="G177" s="71"/>
      <c r="H177" s="59"/>
      <c r="I177" s="60"/>
      <c r="J177" s="72"/>
      <c r="K177" s="73"/>
      <c r="L177" s="53"/>
      <c r="M177" s="75"/>
      <c r="N177" s="53"/>
      <c r="O177" s="53"/>
      <c r="P177" s="53"/>
      <c r="Q177" s="53"/>
      <c r="R177" s="99"/>
      <c r="S177" s="67"/>
      <c r="T177" s="67"/>
      <c r="U177" s="67"/>
      <c r="V177" s="67"/>
      <c r="W177" s="67"/>
      <c r="X177" s="53"/>
      <c r="Y177" s="53"/>
      <c r="Z177" s="53"/>
      <c r="AA177" s="53"/>
      <c r="AB177" s="53"/>
    </row>
    <row r="178" spans="1:28" x14ac:dyDescent="0.25">
      <c r="A178" s="116" t="s">
        <v>15</v>
      </c>
      <c r="B178" s="121">
        <v>1661654</v>
      </c>
      <c r="C178" s="116" t="s">
        <v>188</v>
      </c>
      <c r="D178" s="116" t="s">
        <v>316</v>
      </c>
      <c r="E178" s="118"/>
      <c r="F178" s="70"/>
      <c r="G178" s="71"/>
      <c r="H178" s="59"/>
      <c r="I178" s="60"/>
      <c r="J178" s="72"/>
      <c r="K178" s="73"/>
      <c r="L178" s="53"/>
      <c r="M178" s="75"/>
      <c r="N178" s="53"/>
      <c r="O178" s="53"/>
      <c r="P178" s="53"/>
      <c r="Q178" s="53"/>
      <c r="R178" s="99"/>
      <c r="S178" s="67"/>
      <c r="T178" s="67"/>
      <c r="U178" s="67"/>
      <c r="V178" s="67"/>
      <c r="W178" s="67"/>
      <c r="X178" s="53"/>
      <c r="Y178" s="53"/>
      <c r="Z178" s="53"/>
      <c r="AA178" s="53"/>
      <c r="AB178" s="53"/>
    </row>
    <row r="179" spans="1:28" x14ac:dyDescent="0.25">
      <c r="A179" s="116" t="s">
        <v>31</v>
      </c>
      <c r="B179" s="116">
        <v>2518502</v>
      </c>
      <c r="C179" s="116" t="s">
        <v>188</v>
      </c>
      <c r="D179" s="116" t="s">
        <v>317</v>
      </c>
      <c r="E179" s="117"/>
      <c r="F179" s="70"/>
      <c r="G179" s="71"/>
      <c r="H179" s="59"/>
      <c r="I179" s="60"/>
      <c r="J179" s="72"/>
      <c r="K179" s="73"/>
      <c r="L179" s="53"/>
      <c r="M179" s="75"/>
      <c r="N179" s="53"/>
      <c r="O179" s="53"/>
      <c r="P179" s="53"/>
      <c r="Q179" s="53"/>
      <c r="R179" s="99"/>
      <c r="S179" s="67"/>
      <c r="T179" s="67"/>
      <c r="U179" s="67"/>
      <c r="V179" s="67"/>
      <c r="W179" s="67"/>
      <c r="X179" s="53"/>
      <c r="Y179" s="53"/>
      <c r="Z179" s="53"/>
      <c r="AA179" s="53"/>
      <c r="AB179" s="53"/>
    </row>
    <row r="180" spans="1:28" x14ac:dyDescent="0.25">
      <c r="A180" s="116" t="s">
        <v>31</v>
      </c>
      <c r="B180" s="116">
        <v>1939839</v>
      </c>
      <c r="C180" s="116" t="s">
        <v>188</v>
      </c>
      <c r="D180" s="116" t="s">
        <v>200</v>
      </c>
      <c r="E180" s="118"/>
      <c r="F180" s="70"/>
      <c r="G180" s="71"/>
      <c r="H180" s="59"/>
      <c r="I180" s="60"/>
      <c r="J180" s="72"/>
      <c r="K180" s="73"/>
      <c r="L180" s="53"/>
      <c r="M180" s="75"/>
      <c r="N180" s="53"/>
      <c r="O180" s="53"/>
      <c r="P180" s="53"/>
      <c r="Q180" s="53"/>
      <c r="R180" s="99"/>
      <c r="S180" s="67"/>
      <c r="T180" s="67"/>
      <c r="U180" s="67"/>
      <c r="V180" s="67"/>
      <c r="W180" s="67"/>
      <c r="X180" s="53"/>
      <c r="Y180" s="53"/>
      <c r="Z180" s="53"/>
      <c r="AA180" s="53"/>
      <c r="AB180" s="53"/>
    </row>
    <row r="181" spans="1:28" x14ac:dyDescent="0.25">
      <c r="A181" s="116" t="s">
        <v>25</v>
      </c>
      <c r="B181" s="116">
        <v>1118433</v>
      </c>
      <c r="C181" s="116" t="s">
        <v>188</v>
      </c>
      <c r="D181" s="116" t="s">
        <v>318</v>
      </c>
      <c r="E181" s="203" t="s">
        <v>2217</v>
      </c>
      <c r="F181" s="70"/>
      <c r="G181" s="71"/>
      <c r="H181" s="59"/>
      <c r="I181" s="60"/>
      <c r="J181" s="72"/>
      <c r="K181" s="73"/>
      <c r="L181" s="53"/>
      <c r="M181" s="75"/>
      <c r="N181" s="53"/>
      <c r="O181" s="53"/>
      <c r="P181" s="53"/>
      <c r="Q181" s="53"/>
      <c r="R181" s="99"/>
      <c r="S181" s="67"/>
      <c r="T181" s="67"/>
      <c r="U181" s="67"/>
      <c r="V181" s="67"/>
      <c r="W181" s="67"/>
      <c r="X181" s="53"/>
      <c r="Y181" s="53"/>
      <c r="Z181" s="53"/>
      <c r="AA181" s="53"/>
      <c r="AB181" s="53"/>
    </row>
    <row r="182" spans="1:28" x14ac:dyDescent="0.25">
      <c r="A182" s="42" t="s">
        <v>25</v>
      </c>
      <c r="B182" s="42">
        <v>683066</v>
      </c>
      <c r="C182" s="42" t="s">
        <v>168</v>
      </c>
      <c r="D182" s="42" t="s">
        <v>318</v>
      </c>
      <c r="E182" s="122"/>
      <c r="F182" s="70"/>
      <c r="G182" s="71"/>
      <c r="H182" s="59"/>
      <c r="I182" s="60"/>
      <c r="J182" s="72"/>
      <c r="K182" s="73"/>
      <c r="L182" s="53"/>
      <c r="M182" s="75"/>
      <c r="N182" s="53"/>
      <c r="O182" s="53"/>
      <c r="P182" s="53"/>
      <c r="Q182" s="53"/>
      <c r="R182" s="99"/>
      <c r="S182" s="67"/>
      <c r="T182" s="67"/>
      <c r="U182" s="67"/>
      <c r="V182" s="67"/>
      <c r="W182" s="67"/>
      <c r="X182" s="53"/>
      <c r="Y182" s="53"/>
      <c r="Z182" s="53"/>
      <c r="AA182" s="53"/>
      <c r="AB182" s="53"/>
    </row>
    <row r="183" spans="1:28" x14ac:dyDescent="0.25">
      <c r="A183" s="42" t="s">
        <v>33</v>
      </c>
      <c r="B183" s="42">
        <v>1097807</v>
      </c>
      <c r="C183" s="42" t="s">
        <v>168</v>
      </c>
      <c r="D183" s="42" t="s">
        <v>319</v>
      </c>
      <c r="E183" s="122"/>
      <c r="F183" s="70"/>
      <c r="G183" s="71"/>
      <c r="H183" s="59"/>
      <c r="I183" s="60"/>
      <c r="J183" s="72"/>
      <c r="K183" s="73"/>
      <c r="L183" s="53"/>
      <c r="M183" s="75"/>
      <c r="N183" s="53"/>
      <c r="O183" s="53"/>
      <c r="P183" s="53"/>
      <c r="Q183" s="53"/>
      <c r="R183" s="99"/>
      <c r="S183" s="67"/>
      <c r="T183" s="67"/>
      <c r="U183" s="67"/>
      <c r="V183" s="67"/>
      <c r="W183" s="67"/>
      <c r="X183" s="53"/>
      <c r="Y183" s="53"/>
      <c r="Z183" s="53"/>
      <c r="AA183" s="53"/>
      <c r="AB183" s="53"/>
    </row>
    <row r="184" spans="1:28" x14ac:dyDescent="0.25">
      <c r="A184" s="42" t="s">
        <v>31</v>
      </c>
      <c r="B184" s="42">
        <v>2328607</v>
      </c>
      <c r="C184" s="42" t="s">
        <v>168</v>
      </c>
      <c r="D184" s="42" t="s">
        <v>320</v>
      </c>
      <c r="E184" s="122"/>
      <c r="F184" s="70"/>
      <c r="G184" s="71"/>
      <c r="H184" s="59"/>
      <c r="I184" s="60"/>
      <c r="J184" s="72"/>
      <c r="K184" s="73"/>
      <c r="L184" s="53"/>
      <c r="M184" s="75"/>
      <c r="N184" s="53"/>
      <c r="O184" s="53"/>
      <c r="P184" s="53"/>
      <c r="Q184" s="53"/>
      <c r="R184" s="99"/>
      <c r="S184" s="67"/>
      <c r="T184" s="67"/>
      <c r="U184" s="67"/>
      <c r="V184" s="67"/>
      <c r="W184" s="67"/>
      <c r="X184" s="53"/>
      <c r="Y184" s="53"/>
      <c r="Z184" s="53"/>
      <c r="AA184" s="53"/>
      <c r="AB184" s="53"/>
    </row>
    <row r="185" spans="1:28" x14ac:dyDescent="0.25">
      <c r="A185" s="42" t="s">
        <v>22</v>
      </c>
      <c r="B185" s="42">
        <v>1890520</v>
      </c>
      <c r="C185" s="42" t="s">
        <v>168</v>
      </c>
      <c r="D185" s="42" t="s">
        <v>321</v>
      </c>
      <c r="E185" s="203" t="s">
        <v>2217</v>
      </c>
      <c r="F185" s="70"/>
      <c r="G185" s="71"/>
      <c r="H185" s="59"/>
      <c r="I185" s="60"/>
      <c r="J185" s="72"/>
      <c r="K185" s="73"/>
      <c r="L185" s="53"/>
      <c r="M185" s="75"/>
      <c r="N185" s="53"/>
      <c r="O185" s="53"/>
      <c r="P185" s="53"/>
      <c r="Q185" s="53"/>
      <c r="R185" s="99"/>
      <c r="S185" s="67"/>
      <c r="T185" s="67"/>
      <c r="U185" s="67"/>
      <c r="V185" s="67"/>
      <c r="W185" s="67"/>
      <c r="X185" s="53"/>
      <c r="Y185" s="53"/>
      <c r="Z185" s="53"/>
      <c r="AA185" s="53"/>
      <c r="AB185" s="53"/>
    </row>
    <row r="186" spans="1:28" x14ac:dyDescent="0.25">
      <c r="A186" s="42" t="s">
        <v>22</v>
      </c>
      <c r="B186" s="42">
        <v>131798</v>
      </c>
      <c r="C186" s="42" t="s">
        <v>172</v>
      </c>
      <c r="D186" s="42" t="s">
        <v>321</v>
      </c>
      <c r="E186" s="122"/>
      <c r="F186" s="70"/>
      <c r="G186" s="71"/>
      <c r="H186" s="59"/>
      <c r="I186" s="60"/>
      <c r="J186" s="72"/>
      <c r="K186" s="73"/>
      <c r="L186" s="53"/>
      <c r="M186" s="75"/>
      <c r="N186" s="53"/>
      <c r="O186" s="53"/>
      <c r="P186" s="53"/>
      <c r="Q186" s="53"/>
      <c r="R186" s="99"/>
      <c r="S186" s="67"/>
      <c r="T186" s="67"/>
      <c r="U186" s="67"/>
      <c r="V186" s="67"/>
      <c r="W186" s="67"/>
      <c r="X186" s="53"/>
      <c r="Y186" s="53"/>
      <c r="Z186" s="53"/>
      <c r="AA186" s="53"/>
      <c r="AB186" s="53"/>
    </row>
    <row r="187" spans="1:28" x14ac:dyDescent="0.25">
      <c r="A187" s="42" t="s">
        <v>13</v>
      </c>
      <c r="B187" s="42">
        <v>2212053</v>
      </c>
      <c r="C187" s="42" t="s">
        <v>172</v>
      </c>
      <c r="D187" s="42" t="s">
        <v>322</v>
      </c>
      <c r="E187" s="122"/>
      <c r="F187" s="70"/>
      <c r="G187" s="71"/>
      <c r="H187" s="59"/>
      <c r="I187" s="60"/>
      <c r="J187" s="72"/>
      <c r="K187" s="73"/>
      <c r="L187" s="53"/>
      <c r="M187" s="75"/>
      <c r="N187" s="53"/>
      <c r="O187" s="53"/>
      <c r="P187" s="53"/>
      <c r="Q187" s="53"/>
      <c r="R187" s="99"/>
      <c r="S187" s="67"/>
      <c r="T187" s="67"/>
      <c r="U187" s="67"/>
      <c r="V187" s="67"/>
      <c r="W187" s="67"/>
      <c r="X187" s="53"/>
      <c r="Y187" s="53"/>
      <c r="Z187" s="53"/>
      <c r="AA187" s="53"/>
      <c r="AB187" s="53"/>
    </row>
    <row r="188" spans="1:28" x14ac:dyDescent="0.25">
      <c r="A188" s="42" t="s">
        <v>37</v>
      </c>
      <c r="B188" s="42">
        <v>780072</v>
      </c>
      <c r="C188" s="42" t="s">
        <v>172</v>
      </c>
      <c r="D188" s="42" t="s">
        <v>323</v>
      </c>
      <c r="E188" s="123"/>
      <c r="F188" s="70"/>
      <c r="G188" s="71"/>
      <c r="H188" s="59"/>
      <c r="I188" s="60"/>
      <c r="J188" s="72"/>
      <c r="K188" s="73"/>
      <c r="L188" s="53"/>
      <c r="M188" s="75"/>
      <c r="N188" s="53"/>
      <c r="O188" s="53"/>
      <c r="P188" s="53"/>
      <c r="Q188" s="53"/>
      <c r="R188" s="99"/>
      <c r="S188" s="67"/>
      <c r="T188" s="67"/>
      <c r="U188" s="67"/>
      <c r="V188" s="67"/>
      <c r="W188" s="67"/>
      <c r="X188" s="53"/>
      <c r="Y188" s="53"/>
      <c r="Z188" s="53"/>
      <c r="AA188" s="53"/>
      <c r="AB188" s="53"/>
    </row>
    <row r="189" spans="1:28" x14ac:dyDescent="0.25">
      <c r="A189" s="42" t="s">
        <v>37</v>
      </c>
      <c r="B189" s="42">
        <v>1295236</v>
      </c>
      <c r="C189" s="42" t="s">
        <v>172</v>
      </c>
      <c r="D189" s="42" t="s">
        <v>324</v>
      </c>
      <c r="E189" s="122"/>
      <c r="F189" s="70"/>
      <c r="G189" s="71"/>
      <c r="H189" s="59"/>
      <c r="I189" s="60"/>
      <c r="J189" s="72"/>
      <c r="K189" s="73"/>
      <c r="L189" s="53"/>
      <c r="M189" s="75"/>
      <c r="N189" s="53"/>
      <c r="O189" s="53"/>
      <c r="P189" s="53"/>
      <c r="Q189" s="53"/>
      <c r="R189" s="99"/>
      <c r="S189" s="67"/>
      <c r="T189" s="67"/>
      <c r="U189" s="67"/>
      <c r="V189" s="67"/>
      <c r="W189" s="67"/>
      <c r="X189" s="53"/>
      <c r="Y189" s="53"/>
      <c r="Z189" s="53"/>
      <c r="AA189" s="53"/>
      <c r="AB189" s="53"/>
    </row>
    <row r="190" spans="1:28" x14ac:dyDescent="0.25">
      <c r="A190" s="42" t="s">
        <v>20</v>
      </c>
      <c r="B190" s="42">
        <v>1911422</v>
      </c>
      <c r="C190" s="42" t="s">
        <v>172</v>
      </c>
      <c r="D190" s="42" t="s">
        <v>325</v>
      </c>
      <c r="E190" s="123"/>
      <c r="F190" s="70"/>
      <c r="G190" s="71"/>
      <c r="H190" s="59"/>
      <c r="I190" s="60"/>
      <c r="J190" s="72"/>
      <c r="K190" s="73"/>
      <c r="L190" s="53"/>
      <c r="M190" s="75"/>
      <c r="N190" s="53"/>
      <c r="O190" s="53"/>
      <c r="P190" s="53"/>
      <c r="Q190" s="53"/>
      <c r="R190" s="99"/>
      <c r="S190" s="67"/>
      <c r="T190" s="67"/>
      <c r="U190" s="67"/>
      <c r="V190" s="67"/>
      <c r="W190" s="67"/>
      <c r="X190" s="53"/>
      <c r="Y190" s="53"/>
      <c r="Z190" s="53"/>
      <c r="AA190" s="53"/>
      <c r="AB190" s="53"/>
    </row>
    <row r="191" spans="1:28" x14ac:dyDescent="0.25">
      <c r="A191" s="42" t="s">
        <v>30</v>
      </c>
      <c r="B191" s="42">
        <v>1669419</v>
      </c>
      <c r="C191" s="42" t="s">
        <v>172</v>
      </c>
      <c r="D191" s="42" t="s">
        <v>326</v>
      </c>
      <c r="E191" s="203" t="s">
        <v>2217</v>
      </c>
      <c r="F191" s="70"/>
      <c r="G191" s="71"/>
      <c r="H191" s="59"/>
      <c r="I191" s="60"/>
      <c r="J191" s="72"/>
      <c r="K191" s="73"/>
      <c r="L191" s="53"/>
      <c r="M191" s="75"/>
      <c r="N191" s="53"/>
      <c r="O191" s="53"/>
      <c r="P191" s="53"/>
      <c r="Q191" s="53"/>
      <c r="R191" s="99"/>
      <c r="S191" s="67"/>
      <c r="T191" s="67"/>
      <c r="U191" s="67"/>
      <c r="V191" s="67"/>
      <c r="W191" s="67"/>
      <c r="X191" s="53"/>
      <c r="Y191" s="53"/>
      <c r="Z191" s="53"/>
      <c r="AA191" s="53"/>
      <c r="AB191" s="53"/>
    </row>
    <row r="192" spans="1:28" x14ac:dyDescent="0.25">
      <c r="A192" s="42" t="s">
        <v>30</v>
      </c>
      <c r="B192" s="42">
        <v>787532</v>
      </c>
      <c r="C192" s="42" t="s">
        <v>327</v>
      </c>
      <c r="D192" s="42" t="s">
        <v>326</v>
      </c>
      <c r="E192" s="123"/>
      <c r="F192" s="70"/>
      <c r="G192" s="71"/>
      <c r="H192" s="59"/>
      <c r="I192" s="60"/>
      <c r="J192" s="72"/>
      <c r="K192" s="73"/>
      <c r="L192" s="53"/>
      <c r="M192" s="75"/>
      <c r="N192" s="53"/>
      <c r="O192" s="53"/>
      <c r="P192" s="53"/>
      <c r="Q192" s="53"/>
      <c r="R192" s="99"/>
      <c r="S192" s="67"/>
      <c r="T192" s="67"/>
      <c r="U192" s="67"/>
      <c r="V192" s="67"/>
      <c r="W192" s="67"/>
      <c r="X192" s="53"/>
      <c r="Y192" s="53"/>
      <c r="Z192" s="53"/>
      <c r="AA192" s="53"/>
      <c r="AB192" s="53"/>
    </row>
    <row r="193" spans="1:28" x14ac:dyDescent="0.25">
      <c r="A193" s="42" t="s">
        <v>30</v>
      </c>
      <c r="B193" s="42">
        <v>412865</v>
      </c>
      <c r="C193" s="42" t="s">
        <v>327</v>
      </c>
      <c r="D193" s="42" t="s">
        <v>328</v>
      </c>
      <c r="E193" s="122"/>
      <c r="F193" s="70"/>
      <c r="G193" s="71"/>
      <c r="H193" s="59"/>
      <c r="I193" s="60"/>
      <c r="J193" s="72"/>
      <c r="K193" s="73"/>
      <c r="L193" s="53"/>
      <c r="M193" s="75"/>
      <c r="N193" s="53"/>
      <c r="O193" s="53"/>
      <c r="P193" s="53"/>
      <c r="Q193" s="53"/>
      <c r="R193" s="99"/>
      <c r="S193" s="67"/>
      <c r="T193" s="67"/>
      <c r="U193" s="67"/>
      <c r="V193" s="67"/>
      <c r="W193" s="67"/>
      <c r="X193" s="53"/>
      <c r="Y193" s="53"/>
      <c r="Z193" s="53"/>
      <c r="AA193" s="53"/>
      <c r="AB193" s="53"/>
    </row>
    <row r="194" spans="1:28" x14ac:dyDescent="0.25">
      <c r="A194" s="42" t="s">
        <v>14</v>
      </c>
      <c r="B194" s="42">
        <v>1448387</v>
      </c>
      <c r="C194" s="42" t="s">
        <v>327</v>
      </c>
      <c r="D194" s="42" t="s">
        <v>329</v>
      </c>
      <c r="E194" s="122"/>
      <c r="F194" s="70"/>
      <c r="G194" s="71"/>
      <c r="H194" s="59"/>
      <c r="I194" s="60"/>
      <c r="J194" s="72"/>
      <c r="K194" s="73"/>
      <c r="L194" s="53"/>
      <c r="M194" s="75"/>
      <c r="N194" s="53"/>
      <c r="O194" s="53"/>
      <c r="P194" s="53"/>
      <c r="Q194" s="53"/>
      <c r="R194" s="99"/>
      <c r="S194" s="67"/>
      <c r="T194" s="67"/>
      <c r="U194" s="67"/>
      <c r="V194" s="67"/>
      <c r="W194" s="67"/>
      <c r="X194" s="53"/>
      <c r="Y194" s="53"/>
      <c r="Z194" s="53"/>
      <c r="AA194" s="53"/>
      <c r="AB194" s="53"/>
    </row>
    <row r="195" spans="1:28" x14ac:dyDescent="0.25">
      <c r="A195" s="42" t="s">
        <v>24</v>
      </c>
      <c r="B195" s="42">
        <v>1661471</v>
      </c>
      <c r="C195" s="42" t="s">
        <v>327</v>
      </c>
      <c r="D195" s="42" t="s">
        <v>330</v>
      </c>
      <c r="E195" s="122"/>
      <c r="F195" s="70"/>
      <c r="G195" s="71"/>
      <c r="H195" s="59"/>
      <c r="I195" s="60"/>
      <c r="J195" s="72"/>
      <c r="K195" s="73"/>
      <c r="L195" s="53"/>
      <c r="M195" s="75"/>
      <c r="N195" s="53"/>
      <c r="O195" s="53"/>
      <c r="P195" s="53"/>
      <c r="Q195" s="53"/>
      <c r="R195" s="99"/>
      <c r="S195" s="67"/>
      <c r="T195" s="67"/>
      <c r="U195" s="67"/>
      <c r="V195" s="67"/>
      <c r="W195" s="67"/>
      <c r="X195" s="53"/>
      <c r="Y195" s="53"/>
      <c r="Z195" s="53"/>
      <c r="AA195" s="53"/>
      <c r="AB195" s="53"/>
    </row>
    <row r="196" spans="1:28" x14ac:dyDescent="0.25">
      <c r="A196" s="42" t="s">
        <v>35</v>
      </c>
      <c r="B196" s="42">
        <v>2314660</v>
      </c>
      <c r="C196" s="42" t="s">
        <v>327</v>
      </c>
      <c r="D196" s="42" t="s">
        <v>331</v>
      </c>
      <c r="E196" s="122"/>
      <c r="F196" s="70"/>
      <c r="G196" s="71"/>
      <c r="H196" s="59"/>
      <c r="I196" s="60"/>
      <c r="J196" s="72"/>
      <c r="K196" s="73"/>
      <c r="L196" s="53"/>
      <c r="M196" s="75"/>
      <c r="N196" s="53"/>
      <c r="O196" s="53"/>
      <c r="P196" s="53"/>
      <c r="Q196" s="53"/>
      <c r="R196" s="99"/>
      <c r="S196" s="67"/>
      <c r="T196" s="67"/>
      <c r="U196" s="67"/>
      <c r="V196" s="67"/>
      <c r="W196" s="67"/>
      <c r="X196" s="53"/>
      <c r="Y196" s="53"/>
      <c r="Z196" s="53"/>
      <c r="AA196" s="53"/>
      <c r="AB196" s="53"/>
    </row>
    <row r="197" spans="1:28" x14ac:dyDescent="0.25">
      <c r="A197" s="42" t="s">
        <v>11</v>
      </c>
      <c r="B197" s="124">
        <v>1114888</v>
      </c>
      <c r="C197" s="42" t="s">
        <v>327</v>
      </c>
      <c r="D197" s="124" t="s">
        <v>274</v>
      </c>
      <c r="E197" s="125"/>
      <c r="F197" s="70"/>
      <c r="G197" s="71"/>
      <c r="H197" s="59"/>
      <c r="I197" s="60"/>
      <c r="J197" s="72"/>
      <c r="K197" s="73"/>
      <c r="L197" s="126"/>
      <c r="M197" s="127"/>
      <c r="N197" s="126"/>
      <c r="O197" s="126"/>
      <c r="P197" s="53"/>
      <c r="Q197" s="53"/>
      <c r="R197" s="99"/>
      <c r="S197" s="67"/>
      <c r="T197" s="67"/>
      <c r="U197" s="67"/>
      <c r="V197" s="67"/>
      <c r="W197" s="67"/>
      <c r="X197" s="53"/>
      <c r="Y197" s="53"/>
      <c r="Z197" s="53"/>
      <c r="AA197" s="53"/>
      <c r="AB197" s="53"/>
    </row>
    <row r="198" spans="1:28" x14ac:dyDescent="0.25">
      <c r="A198" s="124" t="s">
        <v>11</v>
      </c>
      <c r="B198" s="128">
        <v>702858</v>
      </c>
      <c r="C198" s="42" t="s">
        <v>327</v>
      </c>
      <c r="D198" s="124" t="s">
        <v>332</v>
      </c>
      <c r="E198" s="125"/>
      <c r="F198" s="129"/>
      <c r="G198" s="130"/>
      <c r="H198" s="131"/>
      <c r="I198" s="132"/>
      <c r="J198" s="133"/>
      <c r="K198" s="134"/>
      <c r="L198" s="126"/>
      <c r="M198" s="127"/>
      <c r="N198" s="126"/>
      <c r="O198" s="126"/>
      <c r="P198" s="126"/>
      <c r="Q198" s="126"/>
      <c r="R198" s="135"/>
      <c r="S198" s="136"/>
      <c r="T198" s="136"/>
      <c r="U198" s="136"/>
      <c r="V198" s="136"/>
      <c r="W198" s="136"/>
      <c r="X198" s="126"/>
      <c r="Y198" s="126"/>
      <c r="Z198" s="126"/>
      <c r="AA198" s="126"/>
      <c r="AB198" s="126"/>
    </row>
    <row r="199" spans="1:28" x14ac:dyDescent="0.25">
      <c r="A199" s="42" t="s">
        <v>11</v>
      </c>
      <c r="B199" s="137">
        <v>513207</v>
      </c>
      <c r="C199" s="42" t="s">
        <v>327</v>
      </c>
      <c r="D199" s="42" t="s">
        <v>333</v>
      </c>
      <c r="E199" s="122"/>
      <c r="F199" s="129"/>
      <c r="G199" s="130"/>
      <c r="H199" s="131"/>
      <c r="I199" s="132"/>
      <c r="J199" s="133"/>
      <c r="K199" s="134"/>
      <c r="L199" s="53"/>
      <c r="M199" s="75"/>
      <c r="N199" s="53"/>
      <c r="O199" s="53"/>
      <c r="P199" s="126"/>
      <c r="Q199" s="126"/>
      <c r="R199" s="135"/>
      <c r="S199" s="136"/>
      <c r="T199" s="136"/>
      <c r="U199" s="136"/>
      <c r="V199" s="136"/>
      <c r="W199" s="136"/>
      <c r="X199" s="126"/>
      <c r="Y199" s="126"/>
      <c r="Z199" s="126"/>
      <c r="AA199" s="126"/>
      <c r="AB199" s="126"/>
    </row>
    <row r="200" spans="1:28" x14ac:dyDescent="0.25">
      <c r="A200" s="42" t="s">
        <v>29</v>
      </c>
      <c r="B200" s="137">
        <v>1044132</v>
      </c>
      <c r="C200" s="42" t="s">
        <v>327</v>
      </c>
      <c r="D200" s="42" t="s">
        <v>334</v>
      </c>
      <c r="E200" s="203" t="s">
        <v>2217</v>
      </c>
      <c r="F200" s="70"/>
      <c r="G200" s="71"/>
      <c r="H200" s="59"/>
      <c r="I200" s="60"/>
      <c r="J200" s="72"/>
      <c r="K200" s="73"/>
      <c r="L200" s="53"/>
      <c r="M200" s="75"/>
      <c r="N200" s="53"/>
      <c r="O200" s="53"/>
      <c r="P200" s="53"/>
      <c r="Q200" s="53"/>
      <c r="R200" s="99"/>
      <c r="S200" s="67"/>
      <c r="T200" s="67"/>
      <c r="U200" s="67"/>
      <c r="V200" s="67"/>
      <c r="W200" s="67"/>
      <c r="X200" s="53"/>
      <c r="Y200" s="53"/>
      <c r="Z200" s="53"/>
      <c r="AA200" s="53"/>
      <c r="AB200" s="53"/>
    </row>
    <row r="201" spans="1:28" x14ac:dyDescent="0.25">
      <c r="A201" s="42" t="s">
        <v>29</v>
      </c>
      <c r="B201" s="42">
        <v>1431019</v>
      </c>
      <c r="C201" s="42" t="s">
        <v>180</v>
      </c>
      <c r="D201" s="42" t="s">
        <v>334</v>
      </c>
      <c r="E201" s="122"/>
      <c r="F201" s="39" t="s">
        <v>177</v>
      </c>
      <c r="G201" s="71"/>
      <c r="H201" s="41" t="s">
        <v>177</v>
      </c>
      <c r="I201" s="60"/>
      <c r="J201" s="72"/>
      <c r="K201" s="73"/>
      <c r="L201" s="53"/>
      <c r="M201" s="75"/>
      <c r="N201" s="53"/>
      <c r="O201" s="53"/>
      <c r="P201" s="53"/>
      <c r="Q201" s="53"/>
      <c r="R201" s="99"/>
      <c r="S201" s="67"/>
      <c r="T201" s="67"/>
      <c r="U201" s="67"/>
      <c r="V201" s="67"/>
      <c r="W201" s="67"/>
      <c r="X201" s="53"/>
      <c r="Y201" s="53"/>
      <c r="Z201" s="53"/>
      <c r="AA201" s="53"/>
      <c r="AB201" s="53"/>
    </row>
    <row r="202" spans="1:28" x14ac:dyDescent="0.25">
      <c r="A202" s="42" t="s">
        <v>23</v>
      </c>
      <c r="B202" s="42">
        <v>1633834</v>
      </c>
      <c r="C202" s="42" t="s">
        <v>180</v>
      </c>
      <c r="D202" s="42" t="s">
        <v>246</v>
      </c>
      <c r="E202" s="123"/>
      <c r="F202" s="70"/>
      <c r="G202" s="71"/>
      <c r="H202" s="59"/>
      <c r="I202" s="60"/>
      <c r="J202" s="72"/>
      <c r="K202" s="73"/>
      <c r="L202" s="53"/>
      <c r="M202" s="75"/>
      <c r="N202" s="53"/>
      <c r="O202" s="53"/>
      <c r="P202" s="53"/>
      <c r="Q202" s="53"/>
      <c r="R202" s="99"/>
      <c r="S202" s="67"/>
      <c r="T202" s="67"/>
      <c r="U202" s="67"/>
      <c r="V202" s="67"/>
      <c r="W202" s="67"/>
      <c r="X202" s="53"/>
      <c r="Y202" s="53"/>
      <c r="Z202" s="53"/>
      <c r="AA202" s="53"/>
      <c r="AB202" s="53"/>
    </row>
    <row r="203" spans="1:28" x14ac:dyDescent="0.25">
      <c r="A203" s="42" t="s">
        <v>23</v>
      </c>
      <c r="B203" s="42">
        <v>2461939</v>
      </c>
      <c r="C203" s="42" t="s">
        <v>180</v>
      </c>
      <c r="D203" s="42" t="s">
        <v>335</v>
      </c>
      <c r="E203" s="122"/>
      <c r="F203" s="70"/>
      <c r="G203" s="71"/>
      <c r="H203" s="59"/>
      <c r="I203" s="60"/>
      <c r="J203" s="72"/>
      <c r="K203" s="73"/>
      <c r="L203" s="53"/>
      <c r="M203" s="75"/>
      <c r="N203" s="53"/>
      <c r="O203" s="53"/>
      <c r="P203" s="53"/>
      <c r="Q203" s="53"/>
      <c r="R203" s="99"/>
      <c r="S203" s="67"/>
      <c r="T203" s="67"/>
      <c r="U203" s="67"/>
      <c r="V203" s="67"/>
      <c r="W203" s="67"/>
      <c r="X203" s="53"/>
      <c r="Y203" s="53"/>
      <c r="Z203" s="53"/>
      <c r="AA203" s="53"/>
      <c r="AB203" s="53"/>
    </row>
    <row r="204" spans="1:28" x14ac:dyDescent="0.25">
      <c r="A204" s="42" t="s">
        <v>21</v>
      </c>
      <c r="B204" s="42">
        <v>2020663</v>
      </c>
      <c r="C204" s="42" t="s">
        <v>180</v>
      </c>
      <c r="D204" s="42" t="s">
        <v>336</v>
      </c>
      <c r="E204" s="123"/>
      <c r="F204" s="70"/>
      <c r="G204" s="71"/>
      <c r="H204" s="59"/>
      <c r="I204" s="60"/>
      <c r="J204" s="72"/>
      <c r="K204" s="73"/>
      <c r="L204" s="53"/>
      <c r="M204" s="75"/>
      <c r="N204" s="53"/>
      <c r="O204" s="53"/>
      <c r="P204" s="53"/>
      <c r="Q204" s="53"/>
      <c r="R204" s="99"/>
      <c r="S204" s="67"/>
      <c r="T204" s="67"/>
      <c r="U204" s="67"/>
      <c r="V204" s="67"/>
      <c r="W204" s="67"/>
      <c r="X204" s="53"/>
      <c r="Y204" s="53"/>
      <c r="Z204" s="53"/>
      <c r="AA204" s="53"/>
      <c r="AB204" s="53"/>
    </row>
    <row r="205" spans="1:28" x14ac:dyDescent="0.25">
      <c r="A205" s="42" t="s">
        <v>23</v>
      </c>
      <c r="B205" s="42">
        <v>2264567</v>
      </c>
      <c r="C205" s="42" t="s">
        <v>180</v>
      </c>
      <c r="D205" s="42" t="s">
        <v>337</v>
      </c>
      <c r="E205" s="122"/>
      <c r="F205" s="70"/>
      <c r="G205" s="71"/>
      <c r="H205" s="59"/>
      <c r="I205" s="60"/>
      <c r="J205" s="72"/>
      <c r="K205" s="73"/>
      <c r="L205" s="53"/>
      <c r="M205" s="75"/>
      <c r="N205" s="53"/>
      <c r="O205" s="53"/>
      <c r="P205" s="53"/>
      <c r="Q205" s="53"/>
      <c r="R205" s="99"/>
      <c r="S205" s="67"/>
      <c r="T205" s="67"/>
      <c r="U205" s="67"/>
      <c r="V205" s="67"/>
      <c r="W205" s="67"/>
      <c r="X205" s="53"/>
      <c r="Y205" s="53"/>
      <c r="Z205" s="53"/>
      <c r="AA205" s="53"/>
      <c r="AB205" s="53"/>
    </row>
    <row r="206" spans="1:28" x14ac:dyDescent="0.25">
      <c r="A206" s="42" t="s">
        <v>29</v>
      </c>
      <c r="B206" s="42">
        <v>1545395</v>
      </c>
      <c r="C206" s="42" t="s">
        <v>180</v>
      </c>
      <c r="D206" s="42" t="s">
        <v>338</v>
      </c>
      <c r="E206" s="122"/>
      <c r="F206" s="70"/>
      <c r="G206" s="71"/>
      <c r="H206" s="59"/>
      <c r="I206" s="60"/>
      <c r="J206" s="72"/>
      <c r="K206" s="73"/>
      <c r="L206" s="53"/>
      <c r="M206" s="75"/>
      <c r="N206" s="53"/>
      <c r="O206" s="53"/>
      <c r="P206" s="53"/>
      <c r="Q206" s="53"/>
      <c r="R206" s="99"/>
      <c r="S206" s="67"/>
      <c r="T206" s="67"/>
      <c r="U206" s="67"/>
      <c r="V206" s="67"/>
      <c r="W206" s="67"/>
      <c r="X206" s="53"/>
      <c r="Y206" s="53"/>
      <c r="Z206" s="53"/>
      <c r="AA206" s="53"/>
      <c r="AB206" s="53"/>
    </row>
    <row r="207" spans="1:28" x14ac:dyDescent="0.25">
      <c r="A207" s="42" t="s">
        <v>15</v>
      </c>
      <c r="B207" s="42">
        <v>1449922</v>
      </c>
      <c r="C207" s="42" t="s">
        <v>180</v>
      </c>
      <c r="D207" s="42" t="s">
        <v>273</v>
      </c>
      <c r="E207" s="203" t="s">
        <v>2217</v>
      </c>
      <c r="F207" s="70"/>
      <c r="G207" s="71"/>
      <c r="H207" s="59"/>
      <c r="I207" s="60"/>
      <c r="J207" s="72"/>
      <c r="K207" s="73"/>
      <c r="L207" s="53"/>
      <c r="M207" s="75"/>
      <c r="N207" s="53"/>
      <c r="O207" s="53"/>
      <c r="P207" s="53"/>
      <c r="Q207" s="53"/>
      <c r="R207" s="99"/>
      <c r="S207" s="67"/>
      <c r="T207" s="67"/>
      <c r="U207" s="67"/>
      <c r="V207" s="67"/>
      <c r="W207" s="67"/>
      <c r="X207" s="53"/>
      <c r="Y207" s="53"/>
      <c r="Z207" s="53"/>
      <c r="AA207" s="53"/>
      <c r="AB207" s="53"/>
    </row>
    <row r="208" spans="1:28" x14ac:dyDescent="0.25">
      <c r="A208" s="42" t="s">
        <v>15</v>
      </c>
      <c r="B208" s="42">
        <v>584241</v>
      </c>
      <c r="C208" s="42" t="s">
        <v>188</v>
      </c>
      <c r="D208" s="42" t="s">
        <v>273</v>
      </c>
      <c r="E208" s="123"/>
      <c r="F208" s="70"/>
      <c r="G208" s="71"/>
      <c r="H208" s="59"/>
      <c r="I208" s="60"/>
      <c r="J208" s="72"/>
      <c r="K208" s="73"/>
      <c r="L208" s="53"/>
      <c r="M208" s="75"/>
      <c r="N208" s="53"/>
      <c r="O208" s="53"/>
      <c r="P208" s="53"/>
      <c r="Q208" s="53"/>
      <c r="R208" s="99"/>
      <c r="S208" s="67"/>
      <c r="T208" s="67"/>
      <c r="U208" s="67"/>
      <c r="V208" s="67"/>
      <c r="W208" s="67"/>
      <c r="X208" s="53"/>
      <c r="Y208" s="53"/>
      <c r="Z208" s="53"/>
      <c r="AA208" s="53"/>
      <c r="AB208" s="53"/>
    </row>
    <row r="209" spans="1:28" x14ac:dyDescent="0.25">
      <c r="A209" s="42" t="s">
        <v>29</v>
      </c>
      <c r="B209" s="42">
        <v>1886914</v>
      </c>
      <c r="C209" s="42" t="s">
        <v>188</v>
      </c>
      <c r="D209" s="42" t="s">
        <v>315</v>
      </c>
      <c r="E209" s="122"/>
      <c r="F209" s="70"/>
      <c r="G209" s="71"/>
      <c r="H209" s="59"/>
      <c r="I209" s="60"/>
      <c r="J209" s="72"/>
      <c r="K209" s="73"/>
      <c r="L209" s="53"/>
      <c r="M209" s="75"/>
      <c r="N209" s="53"/>
      <c r="O209" s="53"/>
      <c r="P209" s="53"/>
      <c r="Q209" s="53"/>
      <c r="R209" s="99"/>
      <c r="S209" s="67"/>
      <c r="T209" s="67"/>
      <c r="U209" s="67"/>
      <c r="V209" s="67"/>
      <c r="W209" s="67"/>
      <c r="X209" s="53"/>
      <c r="Y209" s="53"/>
      <c r="Z209" s="53"/>
      <c r="AA209" s="53"/>
      <c r="AB209" s="53"/>
    </row>
    <row r="210" spans="1:28" x14ac:dyDescent="0.25">
      <c r="A210" s="42" t="s">
        <v>22</v>
      </c>
      <c r="B210" s="42">
        <v>761720</v>
      </c>
      <c r="C210" s="42" t="s">
        <v>188</v>
      </c>
      <c r="D210" s="42" t="s">
        <v>339</v>
      </c>
      <c r="E210" s="122"/>
      <c r="F210" s="70"/>
      <c r="G210" s="71"/>
      <c r="H210" s="59"/>
      <c r="I210" s="60"/>
      <c r="J210" s="72"/>
      <c r="K210" s="73"/>
      <c r="L210" s="53"/>
      <c r="M210" s="75"/>
      <c r="N210" s="53"/>
      <c r="O210" s="53"/>
      <c r="P210" s="53"/>
      <c r="Q210" s="53"/>
      <c r="R210" s="99"/>
      <c r="S210" s="67"/>
      <c r="T210" s="67"/>
      <c r="U210" s="67"/>
      <c r="V210" s="67"/>
      <c r="W210" s="67"/>
      <c r="X210" s="53"/>
      <c r="Y210" s="53"/>
      <c r="Z210" s="53"/>
      <c r="AA210" s="53"/>
      <c r="AB210" s="53"/>
    </row>
    <row r="211" spans="1:28" x14ac:dyDescent="0.25">
      <c r="A211" s="42" t="s">
        <v>19</v>
      </c>
      <c r="B211" s="42">
        <v>1652502</v>
      </c>
      <c r="C211" s="42" t="s">
        <v>188</v>
      </c>
      <c r="D211" s="42" t="s">
        <v>279</v>
      </c>
      <c r="E211" s="122"/>
      <c r="F211" s="70"/>
      <c r="G211" s="71"/>
      <c r="H211" s="59"/>
      <c r="I211" s="60"/>
      <c r="J211" s="72"/>
      <c r="K211" s="73"/>
      <c r="L211" s="53"/>
      <c r="M211" s="75"/>
      <c r="N211" s="53"/>
      <c r="O211" s="53"/>
      <c r="P211" s="53"/>
      <c r="Q211" s="53"/>
      <c r="R211" s="99"/>
      <c r="S211" s="67"/>
      <c r="T211" s="67"/>
      <c r="U211" s="67"/>
      <c r="V211" s="67"/>
      <c r="W211" s="67"/>
      <c r="X211" s="53"/>
      <c r="Y211" s="53"/>
      <c r="Z211" s="53"/>
      <c r="AA211" s="53"/>
      <c r="AB211" s="53"/>
    </row>
    <row r="212" spans="1:28" x14ac:dyDescent="0.25">
      <c r="A212" s="42" t="s">
        <v>35</v>
      </c>
      <c r="B212" s="137">
        <v>1930656</v>
      </c>
      <c r="C212" s="42" t="s">
        <v>188</v>
      </c>
      <c r="D212" s="42" t="s">
        <v>340</v>
      </c>
      <c r="E212" s="122"/>
      <c r="F212" s="70"/>
      <c r="G212" s="71"/>
      <c r="H212" s="59"/>
      <c r="I212" s="60"/>
      <c r="J212" s="72"/>
      <c r="K212" s="73"/>
      <c r="L212" s="53"/>
      <c r="M212" s="75"/>
      <c r="N212" s="53"/>
      <c r="O212" s="53"/>
      <c r="P212" s="53"/>
      <c r="Q212" s="53"/>
      <c r="R212" s="99"/>
      <c r="S212" s="67"/>
      <c r="T212" s="67"/>
      <c r="U212" s="67"/>
      <c r="V212" s="67"/>
      <c r="W212" s="67"/>
      <c r="X212" s="53"/>
      <c r="Y212" s="53"/>
      <c r="Z212" s="53"/>
      <c r="AA212" s="53"/>
      <c r="AB212" s="53"/>
    </row>
    <row r="213" spans="1:28" x14ac:dyDescent="0.25">
      <c r="A213" s="42" t="s">
        <v>20</v>
      </c>
      <c r="B213" s="137">
        <v>2576688</v>
      </c>
      <c r="C213" s="42" t="s">
        <v>188</v>
      </c>
      <c r="D213" s="42" t="s">
        <v>282</v>
      </c>
      <c r="E213" s="122"/>
      <c r="F213" s="70"/>
      <c r="G213" s="71"/>
      <c r="H213" s="59"/>
      <c r="I213" s="60"/>
      <c r="J213" s="72"/>
      <c r="K213" s="73"/>
      <c r="L213" s="53"/>
      <c r="M213" s="75"/>
      <c r="N213" s="53"/>
      <c r="O213" s="53"/>
      <c r="P213" s="53"/>
      <c r="Q213" s="53"/>
      <c r="R213" s="99"/>
      <c r="S213" s="67"/>
      <c r="T213" s="67"/>
      <c r="U213" s="67"/>
      <c r="V213" s="67"/>
      <c r="W213" s="67"/>
      <c r="X213" s="53"/>
      <c r="Y213" s="53"/>
      <c r="Z213" s="53"/>
      <c r="AA213" s="53"/>
      <c r="AB213" s="53"/>
    </row>
    <row r="214" spans="1:28" x14ac:dyDescent="0.25">
      <c r="A214" s="138" t="s">
        <v>38</v>
      </c>
      <c r="B214" s="137">
        <v>1571382</v>
      </c>
      <c r="C214" s="42" t="s">
        <v>188</v>
      </c>
      <c r="D214" s="42" t="s">
        <v>341</v>
      </c>
      <c r="E214" s="122"/>
      <c r="F214" s="70"/>
      <c r="G214" s="71"/>
      <c r="H214" s="59"/>
      <c r="I214" s="60"/>
      <c r="J214" s="72"/>
      <c r="K214" s="73"/>
      <c r="L214" s="53"/>
      <c r="M214" s="75"/>
      <c r="N214" s="53"/>
      <c r="O214" s="53"/>
      <c r="P214" s="53"/>
      <c r="Q214" s="53"/>
      <c r="R214" s="99"/>
      <c r="S214" s="67"/>
      <c r="T214" s="67"/>
      <c r="U214" s="67"/>
      <c r="V214" s="67"/>
      <c r="W214" s="67"/>
      <c r="X214" s="53"/>
      <c r="Y214" s="53"/>
      <c r="Z214" s="53"/>
      <c r="AA214" s="53"/>
      <c r="AB214" s="53"/>
    </row>
    <row r="215" spans="1:28" x14ac:dyDescent="0.25">
      <c r="A215" s="42" t="s">
        <v>13</v>
      </c>
      <c r="B215" s="42">
        <v>840165</v>
      </c>
      <c r="C215" s="42" t="s">
        <v>188</v>
      </c>
      <c r="D215" s="42" t="s">
        <v>342</v>
      </c>
      <c r="E215" s="122"/>
      <c r="F215" s="70"/>
      <c r="G215" s="71"/>
      <c r="H215" s="59"/>
      <c r="I215" s="60"/>
      <c r="J215" s="72"/>
      <c r="K215" s="73"/>
      <c r="L215" s="53"/>
      <c r="M215" s="75"/>
      <c r="N215" s="53"/>
      <c r="O215" s="53"/>
      <c r="P215" s="53"/>
      <c r="Q215" s="53"/>
      <c r="R215" s="99"/>
      <c r="S215" s="67"/>
      <c r="T215" s="67"/>
      <c r="U215" s="67"/>
      <c r="V215" s="67"/>
      <c r="W215" s="67"/>
      <c r="X215" s="53"/>
      <c r="Y215" s="53"/>
      <c r="Z215" s="53"/>
      <c r="AA215" s="53"/>
      <c r="AB215" s="53"/>
    </row>
    <row r="216" spans="1:28" x14ac:dyDescent="0.25">
      <c r="A216" s="42" t="s">
        <v>18</v>
      </c>
      <c r="B216" s="42">
        <v>314732</v>
      </c>
      <c r="C216" s="42" t="s">
        <v>188</v>
      </c>
      <c r="D216" s="42" t="s">
        <v>343</v>
      </c>
      <c r="E216" s="123"/>
      <c r="F216" s="70"/>
      <c r="G216" s="71"/>
      <c r="H216" s="59"/>
      <c r="I216" s="60"/>
      <c r="J216" s="72"/>
      <c r="K216" s="73"/>
      <c r="L216" s="53"/>
      <c r="M216" s="75"/>
      <c r="N216" s="53"/>
      <c r="O216" s="53"/>
      <c r="P216" s="53"/>
      <c r="Q216" s="53"/>
      <c r="R216" s="99"/>
      <c r="S216" s="67"/>
      <c r="T216" s="67"/>
      <c r="U216" s="67"/>
      <c r="V216" s="67"/>
      <c r="W216" s="67"/>
      <c r="X216" s="53"/>
      <c r="Y216" s="53"/>
      <c r="Z216" s="53"/>
      <c r="AA216" s="53"/>
      <c r="AB216" s="53"/>
    </row>
    <row r="217" spans="1:28" x14ac:dyDescent="0.25">
      <c r="A217" s="42" t="s">
        <v>18</v>
      </c>
      <c r="B217" s="137">
        <v>461294</v>
      </c>
      <c r="C217" s="42" t="s">
        <v>188</v>
      </c>
      <c r="D217" s="42" t="s">
        <v>344</v>
      </c>
      <c r="E217" s="122"/>
      <c r="F217" s="70"/>
      <c r="G217" s="71"/>
      <c r="H217" s="59"/>
      <c r="I217" s="60"/>
      <c r="J217" s="72"/>
      <c r="K217" s="73"/>
      <c r="L217" s="53"/>
      <c r="M217" s="75"/>
      <c r="N217" s="53"/>
      <c r="O217" s="53"/>
      <c r="P217" s="53"/>
      <c r="Q217" s="53"/>
      <c r="R217" s="99"/>
      <c r="S217" s="67"/>
      <c r="T217" s="67"/>
      <c r="U217" s="67"/>
      <c r="V217" s="67"/>
      <c r="W217" s="67"/>
      <c r="X217" s="53"/>
      <c r="Y217" s="53"/>
      <c r="Z217" s="53"/>
      <c r="AA217" s="53"/>
      <c r="AB217" s="53"/>
    </row>
    <row r="218" spans="1:28" x14ac:dyDescent="0.25">
      <c r="A218" s="42" t="s">
        <v>26</v>
      </c>
      <c r="B218" s="137">
        <v>2080534</v>
      </c>
      <c r="C218" s="42" t="s">
        <v>188</v>
      </c>
      <c r="D218" s="42" t="s">
        <v>229</v>
      </c>
      <c r="E218" s="122"/>
      <c r="F218" s="70"/>
      <c r="G218" s="71"/>
      <c r="H218" s="59"/>
      <c r="I218" s="60"/>
      <c r="J218" s="72"/>
      <c r="K218" s="73"/>
      <c r="L218" s="53"/>
      <c r="M218" s="75"/>
      <c r="N218" s="53"/>
      <c r="O218" s="53"/>
      <c r="P218" s="53"/>
      <c r="Q218" s="53"/>
      <c r="R218" s="99"/>
      <c r="S218" s="67"/>
      <c r="T218" s="67"/>
      <c r="U218" s="67"/>
      <c r="V218" s="67"/>
      <c r="W218" s="67"/>
      <c r="X218" s="53"/>
      <c r="Y218" s="53"/>
      <c r="Z218" s="53"/>
      <c r="AA218" s="53"/>
      <c r="AB218" s="53"/>
    </row>
    <row r="219" spans="1:28" x14ac:dyDescent="0.25">
      <c r="A219" s="42" t="s">
        <v>26</v>
      </c>
      <c r="B219" s="137">
        <v>1643125</v>
      </c>
      <c r="C219" s="42" t="s">
        <v>188</v>
      </c>
      <c r="D219" s="42" t="s">
        <v>345</v>
      </c>
      <c r="E219" s="122"/>
      <c r="F219" s="70"/>
      <c r="G219" s="71"/>
      <c r="H219" s="59"/>
      <c r="I219" s="60"/>
      <c r="J219" s="72"/>
      <c r="K219" s="73"/>
      <c r="L219" s="53"/>
      <c r="M219" s="75"/>
      <c r="N219" s="53"/>
      <c r="O219" s="53"/>
      <c r="P219" s="53"/>
      <c r="Q219" s="53"/>
      <c r="R219" s="99"/>
      <c r="S219" s="67"/>
      <c r="T219" s="67"/>
      <c r="U219" s="67"/>
      <c r="V219" s="67"/>
      <c r="W219" s="67"/>
      <c r="X219" s="53"/>
      <c r="Y219" s="53"/>
      <c r="Z219" s="53"/>
      <c r="AA219" s="53"/>
      <c r="AB219" s="53"/>
    </row>
    <row r="220" spans="1:28" x14ac:dyDescent="0.25">
      <c r="A220" s="42" t="s">
        <v>26</v>
      </c>
      <c r="B220" s="137">
        <v>1096315</v>
      </c>
      <c r="C220" s="42" t="s">
        <v>188</v>
      </c>
      <c r="D220" s="42" t="s">
        <v>232</v>
      </c>
      <c r="E220" s="122"/>
      <c r="F220" s="70"/>
      <c r="G220" s="71"/>
      <c r="H220" s="59"/>
      <c r="I220" s="60"/>
      <c r="J220" s="72"/>
      <c r="K220" s="73"/>
      <c r="L220" s="53"/>
      <c r="M220" s="75"/>
      <c r="N220" s="53"/>
      <c r="O220" s="53"/>
      <c r="P220" s="53"/>
      <c r="Q220" s="53"/>
      <c r="R220" s="99"/>
      <c r="S220" s="67"/>
      <c r="T220" s="67"/>
      <c r="U220" s="67"/>
      <c r="V220" s="67"/>
      <c r="W220" s="67"/>
      <c r="X220" s="53"/>
      <c r="Y220" s="53"/>
      <c r="Z220" s="53"/>
      <c r="AA220" s="53"/>
      <c r="AB220" s="53"/>
    </row>
    <row r="221" spans="1:28" x14ac:dyDescent="0.25">
      <c r="A221" s="42" t="s">
        <v>27</v>
      </c>
      <c r="B221" s="137">
        <v>1901239</v>
      </c>
      <c r="C221" s="42" t="s">
        <v>188</v>
      </c>
      <c r="D221" s="42" t="s">
        <v>315</v>
      </c>
      <c r="E221" s="122"/>
      <c r="F221" s="70"/>
      <c r="G221" s="71"/>
      <c r="H221" s="59"/>
      <c r="I221" s="60"/>
      <c r="J221" s="72"/>
      <c r="K221" s="73"/>
      <c r="L221" s="53"/>
      <c r="M221" s="75"/>
      <c r="N221" s="53"/>
      <c r="O221" s="53"/>
      <c r="P221" s="53"/>
      <c r="Q221" s="53"/>
      <c r="R221" s="99"/>
      <c r="S221" s="67"/>
      <c r="T221" s="67"/>
      <c r="U221" s="67"/>
      <c r="V221" s="67"/>
      <c r="W221" s="67"/>
      <c r="X221" s="53"/>
      <c r="Y221" s="53"/>
      <c r="Z221" s="53"/>
      <c r="AA221" s="53"/>
      <c r="AB221" s="53"/>
    </row>
    <row r="222" spans="1:28" x14ac:dyDescent="0.25">
      <c r="A222" s="42" t="s">
        <v>20</v>
      </c>
      <c r="B222" s="139">
        <v>698493</v>
      </c>
      <c r="C222" s="42" t="s">
        <v>188</v>
      </c>
      <c r="D222" s="42" t="s">
        <v>346</v>
      </c>
      <c r="E222" s="203" t="s">
        <v>2217</v>
      </c>
      <c r="F222" s="70"/>
      <c r="G222" s="71"/>
      <c r="H222" s="59"/>
      <c r="I222" s="60"/>
      <c r="J222" s="72"/>
      <c r="K222" s="73"/>
      <c r="L222" s="53"/>
      <c r="M222" s="75"/>
      <c r="N222" s="53"/>
      <c r="O222" s="53"/>
      <c r="P222" s="53"/>
      <c r="Q222" s="53"/>
      <c r="R222" s="99"/>
      <c r="S222" s="67"/>
      <c r="T222" s="67"/>
      <c r="U222" s="67"/>
      <c r="V222" s="67"/>
      <c r="W222" s="67"/>
      <c r="X222" s="53"/>
      <c r="Y222" s="53"/>
      <c r="Z222" s="53"/>
      <c r="AA222" s="53"/>
      <c r="AB222" s="53"/>
    </row>
    <row r="223" spans="1:28" x14ac:dyDescent="0.25">
      <c r="A223" s="140" t="s">
        <v>20</v>
      </c>
      <c r="B223" s="140">
        <v>1686761</v>
      </c>
      <c r="C223" s="140" t="s">
        <v>168</v>
      </c>
      <c r="D223" s="140" t="s">
        <v>346</v>
      </c>
      <c r="E223" s="141"/>
      <c r="F223" s="70"/>
      <c r="G223" s="71"/>
      <c r="H223" s="59"/>
      <c r="I223" s="60"/>
      <c r="J223" s="72"/>
      <c r="K223" s="73"/>
      <c r="L223" s="53"/>
      <c r="M223" s="75"/>
      <c r="N223" s="53"/>
      <c r="O223" s="53"/>
      <c r="P223" s="53"/>
      <c r="Q223" s="53"/>
      <c r="R223" s="99"/>
      <c r="S223" s="67"/>
      <c r="T223" s="67"/>
      <c r="U223" s="67"/>
      <c r="V223" s="67"/>
      <c r="W223" s="67"/>
      <c r="X223" s="53"/>
      <c r="Y223" s="53"/>
      <c r="Z223" s="53"/>
      <c r="AA223" s="53"/>
      <c r="AB223" s="53"/>
    </row>
    <row r="224" spans="1:28" x14ac:dyDescent="0.25">
      <c r="A224" s="140" t="s">
        <v>27</v>
      </c>
      <c r="B224" s="140">
        <v>2689738</v>
      </c>
      <c r="C224" s="140" t="s">
        <v>168</v>
      </c>
      <c r="D224" s="140" t="s">
        <v>347</v>
      </c>
      <c r="E224" s="141"/>
      <c r="F224" s="70"/>
      <c r="G224" s="71"/>
      <c r="H224" s="59"/>
      <c r="I224" s="60"/>
      <c r="J224" s="72"/>
      <c r="K224" s="73"/>
      <c r="L224" s="53"/>
      <c r="M224" s="75"/>
      <c r="N224" s="53"/>
      <c r="O224" s="53"/>
      <c r="P224" s="53"/>
      <c r="Q224" s="53"/>
      <c r="R224" s="99"/>
      <c r="S224" s="67"/>
      <c r="T224" s="67"/>
      <c r="U224" s="67"/>
      <c r="V224" s="67"/>
      <c r="W224" s="67"/>
      <c r="X224" s="53"/>
      <c r="Y224" s="53"/>
      <c r="Z224" s="53"/>
      <c r="AA224" s="53"/>
      <c r="AB224" s="53"/>
    </row>
    <row r="225" spans="1:28" x14ac:dyDescent="0.25">
      <c r="A225" s="140" t="s">
        <v>21</v>
      </c>
      <c r="B225" s="140">
        <v>950480</v>
      </c>
      <c r="C225" s="140" t="s">
        <v>168</v>
      </c>
      <c r="D225" s="140" t="s">
        <v>348</v>
      </c>
      <c r="E225" s="142"/>
      <c r="F225" s="70"/>
      <c r="G225" s="71"/>
      <c r="H225" s="59"/>
      <c r="I225" s="60"/>
      <c r="J225" s="72"/>
      <c r="K225" s="73"/>
      <c r="L225" s="53"/>
      <c r="M225" s="75"/>
      <c r="N225" s="53"/>
      <c r="O225" s="53"/>
      <c r="P225" s="53"/>
      <c r="Q225" s="53"/>
      <c r="R225" s="99"/>
      <c r="S225" s="67"/>
      <c r="T225" s="67"/>
      <c r="U225" s="67"/>
      <c r="V225" s="67"/>
      <c r="W225" s="67"/>
      <c r="X225" s="53"/>
      <c r="Y225" s="53"/>
      <c r="Z225" s="53"/>
      <c r="AA225" s="53"/>
      <c r="AB225" s="53"/>
    </row>
    <row r="226" spans="1:28" x14ac:dyDescent="0.25">
      <c r="A226" s="140" t="s">
        <v>30</v>
      </c>
      <c r="B226" s="140">
        <v>673021</v>
      </c>
      <c r="C226" s="140" t="s">
        <v>168</v>
      </c>
      <c r="D226" s="140" t="s">
        <v>238</v>
      </c>
      <c r="E226" s="203" t="s">
        <v>2217</v>
      </c>
      <c r="F226" s="70"/>
      <c r="G226" s="71"/>
      <c r="H226" s="59"/>
      <c r="I226" s="60"/>
      <c r="J226" s="72"/>
      <c r="K226" s="73"/>
      <c r="L226" s="53"/>
      <c r="M226" s="75"/>
      <c r="N226" s="53"/>
      <c r="O226" s="53"/>
      <c r="P226" s="53"/>
      <c r="Q226" s="53"/>
      <c r="R226" s="99"/>
      <c r="S226" s="67"/>
      <c r="T226" s="67"/>
      <c r="U226" s="67"/>
      <c r="V226" s="67"/>
      <c r="W226" s="67"/>
      <c r="X226" s="53"/>
      <c r="Y226" s="53"/>
      <c r="Z226" s="53"/>
      <c r="AA226" s="53"/>
      <c r="AB226" s="53"/>
    </row>
    <row r="227" spans="1:28" x14ac:dyDescent="0.25">
      <c r="A227" s="140" t="s">
        <v>30</v>
      </c>
      <c r="B227" s="140">
        <v>816471</v>
      </c>
      <c r="C227" s="140" t="s">
        <v>172</v>
      </c>
      <c r="D227" s="140" t="s">
        <v>238</v>
      </c>
      <c r="E227" s="141"/>
      <c r="F227" s="70"/>
      <c r="G227" s="71"/>
      <c r="H227" s="59"/>
      <c r="I227" s="60"/>
      <c r="J227" s="72"/>
      <c r="K227" s="73"/>
      <c r="L227" s="53"/>
      <c r="M227" s="75"/>
      <c r="N227" s="53"/>
      <c r="O227" s="53"/>
      <c r="P227" s="53"/>
      <c r="Q227" s="53"/>
      <c r="R227" s="99"/>
      <c r="S227" s="67"/>
      <c r="T227" s="67"/>
      <c r="U227" s="67"/>
      <c r="V227" s="67"/>
      <c r="W227" s="67"/>
      <c r="X227" s="53"/>
      <c r="Y227" s="53"/>
      <c r="Z227" s="53"/>
      <c r="AA227" s="53"/>
      <c r="AB227" s="53"/>
    </row>
    <row r="228" spans="1:28" x14ac:dyDescent="0.25">
      <c r="A228" s="140" t="s">
        <v>28</v>
      </c>
      <c r="B228" s="143">
        <v>2764665</v>
      </c>
      <c r="C228" s="140" t="s">
        <v>172</v>
      </c>
      <c r="D228" s="140" t="s">
        <v>282</v>
      </c>
      <c r="E228" s="141"/>
      <c r="F228" s="70"/>
      <c r="G228" s="71"/>
      <c r="H228" s="59"/>
      <c r="I228" s="60"/>
      <c r="J228" s="72"/>
      <c r="K228" s="73"/>
      <c r="L228" s="53"/>
      <c r="M228" s="75"/>
      <c r="N228" s="53"/>
      <c r="O228" s="53"/>
      <c r="P228" s="53"/>
      <c r="Q228" s="53"/>
      <c r="R228" s="99"/>
      <c r="S228" s="67"/>
      <c r="T228" s="67"/>
      <c r="U228" s="67"/>
      <c r="V228" s="67"/>
      <c r="W228" s="67"/>
      <c r="X228" s="53"/>
      <c r="Y228" s="53"/>
      <c r="Z228" s="53"/>
      <c r="AA228" s="53"/>
      <c r="AB228" s="53"/>
    </row>
    <row r="229" spans="1:28" x14ac:dyDescent="0.25">
      <c r="A229" s="140" t="s">
        <v>36</v>
      </c>
      <c r="B229" s="143">
        <v>1459060</v>
      </c>
      <c r="C229" s="140" t="s">
        <v>172</v>
      </c>
      <c r="D229" s="140" t="s">
        <v>349</v>
      </c>
      <c r="E229" s="141"/>
      <c r="F229" s="70"/>
      <c r="G229" s="71"/>
      <c r="H229" s="59"/>
      <c r="I229" s="60"/>
      <c r="J229" s="72"/>
      <c r="K229" s="73"/>
      <c r="L229" s="53"/>
      <c r="M229" s="75"/>
      <c r="N229" s="53"/>
      <c r="O229" s="53"/>
      <c r="P229" s="53"/>
      <c r="Q229" s="53"/>
      <c r="R229" s="99"/>
      <c r="S229" s="67"/>
      <c r="T229" s="67"/>
      <c r="U229" s="67"/>
      <c r="V229" s="67"/>
      <c r="W229" s="67"/>
      <c r="X229" s="53"/>
      <c r="Y229" s="53"/>
      <c r="Z229" s="53"/>
      <c r="AA229" s="53"/>
      <c r="AB229" s="53"/>
    </row>
    <row r="230" spans="1:28" x14ac:dyDescent="0.25">
      <c r="A230" s="140" t="s">
        <v>28</v>
      </c>
      <c r="B230" s="143">
        <v>2065395</v>
      </c>
      <c r="C230" s="140" t="s">
        <v>172</v>
      </c>
      <c r="D230" s="140" t="s">
        <v>350</v>
      </c>
      <c r="E230" s="141"/>
      <c r="F230" s="70"/>
      <c r="G230" s="71"/>
      <c r="H230" s="59"/>
      <c r="I230" s="60"/>
      <c r="J230" s="72"/>
      <c r="K230" s="73"/>
      <c r="L230" s="53"/>
      <c r="M230" s="75"/>
      <c r="N230" s="53"/>
      <c r="O230" s="53"/>
      <c r="P230" s="53"/>
      <c r="Q230" s="53"/>
      <c r="R230" s="99"/>
      <c r="S230" s="67"/>
      <c r="T230" s="67"/>
      <c r="U230" s="67"/>
      <c r="V230" s="67"/>
      <c r="W230" s="67"/>
      <c r="X230" s="53"/>
      <c r="Y230" s="53"/>
      <c r="Z230" s="53"/>
      <c r="AA230" s="53"/>
      <c r="AB230" s="53"/>
    </row>
    <row r="231" spans="1:28" x14ac:dyDescent="0.25">
      <c r="A231" s="140" t="s">
        <v>36</v>
      </c>
      <c r="B231" s="140">
        <v>894409</v>
      </c>
      <c r="C231" s="140" t="s">
        <v>172</v>
      </c>
      <c r="D231" s="140" t="s">
        <v>351</v>
      </c>
      <c r="E231" s="203" t="s">
        <v>2217</v>
      </c>
      <c r="F231" s="70"/>
      <c r="G231" s="71"/>
      <c r="H231" s="59"/>
      <c r="I231" s="60"/>
      <c r="J231" s="72"/>
      <c r="K231" s="73"/>
      <c r="L231" s="53"/>
      <c r="M231" s="75"/>
      <c r="N231" s="53"/>
      <c r="O231" s="53"/>
      <c r="P231" s="53"/>
      <c r="Q231" s="53"/>
      <c r="R231" s="99"/>
      <c r="S231" s="67"/>
      <c r="T231" s="67"/>
      <c r="U231" s="67"/>
      <c r="V231" s="67"/>
      <c r="W231" s="67"/>
      <c r="X231" s="53"/>
      <c r="Y231" s="53"/>
      <c r="Z231" s="53"/>
      <c r="AA231" s="53"/>
      <c r="AB231" s="53"/>
    </row>
    <row r="232" spans="1:28" x14ac:dyDescent="0.25">
      <c r="A232" s="140" t="s">
        <v>36</v>
      </c>
      <c r="B232" s="140">
        <v>84855</v>
      </c>
      <c r="C232" s="140" t="s">
        <v>175</v>
      </c>
      <c r="D232" s="140" t="s">
        <v>351</v>
      </c>
      <c r="E232" s="141"/>
      <c r="F232" s="70"/>
      <c r="G232" s="71"/>
      <c r="H232" s="59"/>
      <c r="I232" s="60"/>
      <c r="J232" s="72"/>
      <c r="K232" s="73"/>
      <c r="L232" s="53"/>
      <c r="M232" s="75"/>
      <c r="N232" s="53"/>
      <c r="O232" s="53"/>
      <c r="P232" s="53"/>
      <c r="Q232" s="53"/>
      <c r="R232" s="99"/>
      <c r="S232" s="67"/>
      <c r="T232" s="67"/>
      <c r="U232" s="67"/>
      <c r="V232" s="67"/>
      <c r="W232" s="67"/>
      <c r="X232" s="53"/>
      <c r="Y232" s="53"/>
      <c r="Z232" s="53"/>
      <c r="AA232" s="53"/>
      <c r="AB232" s="53"/>
    </row>
    <row r="233" spans="1:28" x14ac:dyDescent="0.25">
      <c r="A233" s="140" t="s">
        <v>28</v>
      </c>
      <c r="B233" s="140">
        <v>1198189</v>
      </c>
      <c r="C233" s="140" t="s">
        <v>175</v>
      </c>
      <c r="D233" s="140" t="s">
        <v>352</v>
      </c>
      <c r="E233" s="141"/>
      <c r="F233" s="70"/>
      <c r="G233" s="71"/>
      <c r="H233" s="59"/>
      <c r="I233" s="60"/>
      <c r="J233" s="72"/>
      <c r="K233" s="73"/>
      <c r="L233" s="53"/>
      <c r="M233" s="75"/>
      <c r="N233" s="53"/>
      <c r="O233" s="53"/>
      <c r="P233" s="53"/>
      <c r="Q233" s="53"/>
      <c r="R233" s="99"/>
      <c r="S233" s="67"/>
      <c r="T233" s="67"/>
      <c r="U233" s="67"/>
      <c r="V233" s="67"/>
      <c r="W233" s="67"/>
      <c r="X233" s="53"/>
      <c r="Y233" s="53"/>
      <c r="Z233" s="53"/>
      <c r="AA233" s="53"/>
      <c r="AB233" s="53"/>
    </row>
    <row r="234" spans="1:28" x14ac:dyDescent="0.25">
      <c r="A234" s="140" t="s">
        <v>24</v>
      </c>
      <c r="B234" s="140">
        <v>1414506</v>
      </c>
      <c r="C234" s="140" t="s">
        <v>175</v>
      </c>
      <c r="D234" s="140" t="s">
        <v>353</v>
      </c>
      <c r="E234" s="141"/>
      <c r="F234" s="70"/>
      <c r="G234" s="71"/>
      <c r="H234" s="59"/>
      <c r="I234" s="60"/>
      <c r="J234" s="72"/>
      <c r="K234" s="73"/>
      <c r="L234" s="53"/>
      <c r="M234" s="75"/>
      <c r="N234" s="53"/>
      <c r="O234" s="53"/>
      <c r="P234" s="53"/>
      <c r="Q234" s="53"/>
      <c r="R234" s="99"/>
      <c r="S234" s="67"/>
      <c r="T234" s="67"/>
      <c r="U234" s="67"/>
      <c r="V234" s="67"/>
      <c r="W234" s="67"/>
      <c r="X234" s="53"/>
      <c r="Y234" s="53"/>
      <c r="Z234" s="53"/>
      <c r="AA234" s="53"/>
      <c r="AB234" s="53"/>
    </row>
    <row r="235" spans="1:28" x14ac:dyDescent="0.25">
      <c r="A235" s="140" t="s">
        <v>27</v>
      </c>
      <c r="B235" s="140">
        <v>1602489</v>
      </c>
      <c r="C235" s="140" t="s">
        <v>175</v>
      </c>
      <c r="D235" s="140" t="s">
        <v>354</v>
      </c>
      <c r="E235" s="141"/>
      <c r="F235" s="70"/>
      <c r="G235" s="71"/>
      <c r="H235" s="59"/>
      <c r="I235" s="60"/>
      <c r="J235" s="72"/>
      <c r="K235" s="73"/>
      <c r="L235" s="53"/>
      <c r="M235" s="75"/>
      <c r="N235" s="53"/>
      <c r="O235" s="53"/>
      <c r="P235" s="53"/>
      <c r="Q235" s="53"/>
      <c r="R235" s="99"/>
      <c r="S235" s="67"/>
      <c r="T235" s="67"/>
      <c r="U235" s="67"/>
      <c r="V235" s="67"/>
      <c r="W235" s="67"/>
      <c r="X235" s="53"/>
      <c r="Y235" s="53"/>
      <c r="Z235" s="53"/>
      <c r="AA235" s="53"/>
      <c r="AB235" s="53"/>
    </row>
    <row r="236" spans="1:28" x14ac:dyDescent="0.25">
      <c r="A236" s="140" t="s">
        <v>34</v>
      </c>
      <c r="B236" s="140">
        <v>1411425</v>
      </c>
      <c r="C236" s="140" t="s">
        <v>175</v>
      </c>
      <c r="D236" s="140" t="s">
        <v>355</v>
      </c>
      <c r="E236" s="141"/>
      <c r="F236" s="70"/>
      <c r="G236" s="71"/>
      <c r="H236" s="59"/>
      <c r="I236" s="60"/>
      <c r="J236" s="72"/>
      <c r="K236" s="73"/>
      <c r="L236" s="53"/>
      <c r="M236" s="75"/>
      <c r="N236" s="53"/>
      <c r="O236" s="53"/>
      <c r="P236" s="53"/>
      <c r="Q236" s="53"/>
      <c r="R236" s="99"/>
      <c r="S236" s="67"/>
      <c r="T236" s="67"/>
      <c r="U236" s="67"/>
      <c r="V236" s="67"/>
      <c r="W236" s="67"/>
      <c r="X236" s="53"/>
      <c r="Y236" s="53"/>
      <c r="Z236" s="53"/>
      <c r="AA236" s="53"/>
      <c r="AB236" s="53"/>
    </row>
    <row r="237" spans="1:28" x14ac:dyDescent="0.25">
      <c r="A237" s="140" t="s">
        <v>34</v>
      </c>
      <c r="B237" s="140">
        <v>631897</v>
      </c>
      <c r="C237" s="140" t="s">
        <v>175</v>
      </c>
      <c r="D237" s="140" t="s">
        <v>356</v>
      </c>
      <c r="E237" s="142"/>
      <c r="F237" s="70"/>
      <c r="G237" s="71"/>
      <c r="H237" s="59"/>
      <c r="I237" s="60"/>
      <c r="J237" s="72"/>
      <c r="K237" s="73"/>
      <c r="L237" s="53"/>
      <c r="M237" s="75"/>
      <c r="N237" s="53"/>
      <c r="O237" s="53"/>
      <c r="P237" s="53"/>
      <c r="Q237" s="53"/>
      <c r="R237" s="99"/>
      <c r="S237" s="67"/>
      <c r="T237" s="67"/>
      <c r="U237" s="67"/>
      <c r="V237" s="67"/>
      <c r="W237" s="67"/>
      <c r="X237" s="53"/>
      <c r="Y237" s="53"/>
      <c r="Z237" s="53"/>
      <c r="AA237" s="53"/>
      <c r="AB237" s="53"/>
    </row>
    <row r="238" spans="1:28" x14ac:dyDescent="0.25">
      <c r="A238" s="140" t="s">
        <v>34</v>
      </c>
      <c r="B238" s="140">
        <v>854600</v>
      </c>
      <c r="C238" s="140" t="s">
        <v>175</v>
      </c>
      <c r="D238" s="140" t="s">
        <v>357</v>
      </c>
      <c r="E238" s="141"/>
      <c r="F238" s="70"/>
      <c r="G238" s="71"/>
      <c r="H238" s="59"/>
      <c r="I238" s="60"/>
      <c r="J238" s="72"/>
      <c r="K238" s="73"/>
      <c r="L238" s="53"/>
      <c r="M238" s="75"/>
      <c r="N238" s="53"/>
      <c r="O238" s="53"/>
      <c r="P238" s="53"/>
      <c r="Q238" s="53"/>
      <c r="R238" s="99"/>
      <c r="S238" s="67"/>
      <c r="T238" s="67"/>
      <c r="U238" s="67"/>
      <c r="V238" s="67"/>
      <c r="W238" s="67"/>
      <c r="X238" s="53"/>
      <c r="Y238" s="53"/>
      <c r="Z238" s="53"/>
      <c r="AA238" s="53"/>
      <c r="AB238" s="53"/>
    </row>
    <row r="239" spans="1:28" x14ac:dyDescent="0.25">
      <c r="A239" s="30" t="s">
        <v>8</v>
      </c>
      <c r="B239" s="140">
        <v>2450584</v>
      </c>
      <c r="C239" s="140" t="s">
        <v>175</v>
      </c>
      <c r="D239" s="140" t="s">
        <v>300</v>
      </c>
      <c r="E239" s="142"/>
      <c r="F239" s="70"/>
      <c r="G239" s="71"/>
      <c r="H239" s="59"/>
      <c r="I239" s="60"/>
      <c r="J239" s="72"/>
      <c r="K239" s="73"/>
      <c r="L239" s="53"/>
      <c r="M239" s="75"/>
      <c r="N239" s="53"/>
      <c r="O239" s="53"/>
      <c r="P239" s="53"/>
      <c r="Q239" s="53"/>
      <c r="R239" s="99"/>
      <c r="S239" s="67"/>
      <c r="T239" s="67"/>
      <c r="U239" s="67"/>
      <c r="V239" s="67"/>
      <c r="W239" s="67"/>
      <c r="X239" s="53"/>
      <c r="Y239" s="53"/>
      <c r="Z239" s="53"/>
      <c r="AA239" s="53"/>
      <c r="AB239" s="53"/>
    </row>
    <row r="240" spans="1:28" x14ac:dyDescent="0.25">
      <c r="A240" s="30" t="s">
        <v>8</v>
      </c>
      <c r="B240" s="140">
        <v>351455</v>
      </c>
      <c r="C240" s="140" t="s">
        <v>180</v>
      </c>
      <c r="D240" s="140" t="s">
        <v>358</v>
      </c>
      <c r="E240" s="203" t="s">
        <v>2217</v>
      </c>
      <c r="F240" s="70"/>
      <c r="G240" s="71"/>
      <c r="H240" s="59"/>
      <c r="I240" s="60"/>
      <c r="J240" s="72"/>
      <c r="K240" s="73"/>
      <c r="L240" s="53"/>
      <c r="M240" s="75"/>
      <c r="N240" s="53"/>
      <c r="O240" s="53"/>
      <c r="P240" s="53"/>
      <c r="Q240" s="53"/>
      <c r="R240" s="99"/>
      <c r="S240" s="67"/>
      <c r="T240" s="67"/>
      <c r="U240" s="67"/>
      <c r="V240" s="67"/>
      <c r="W240" s="67"/>
      <c r="X240" s="53"/>
      <c r="Y240" s="53"/>
      <c r="Z240" s="53"/>
      <c r="AA240" s="53"/>
      <c r="AB240" s="53"/>
    </row>
    <row r="241" spans="1:28" x14ac:dyDescent="0.25">
      <c r="A241" s="30" t="s">
        <v>8</v>
      </c>
      <c r="B241" s="140">
        <v>689187</v>
      </c>
      <c r="C241" s="140" t="s">
        <v>180</v>
      </c>
      <c r="D241" s="140" t="s">
        <v>358</v>
      </c>
      <c r="E241" s="141"/>
      <c r="F241" s="70"/>
      <c r="G241" s="71"/>
      <c r="H241" s="59"/>
      <c r="I241" s="60"/>
      <c r="J241" s="72"/>
      <c r="K241" s="73"/>
      <c r="L241" s="53"/>
      <c r="M241" s="75"/>
      <c r="N241" s="53"/>
      <c r="O241" s="53"/>
      <c r="P241" s="53"/>
      <c r="Q241" s="53"/>
      <c r="R241" s="99"/>
      <c r="S241" s="67"/>
      <c r="T241" s="67"/>
      <c r="U241" s="67"/>
      <c r="V241" s="67"/>
      <c r="W241" s="67"/>
      <c r="X241" s="53"/>
      <c r="Y241" s="53"/>
      <c r="Z241" s="53"/>
      <c r="AA241" s="53"/>
      <c r="AB241" s="53"/>
    </row>
    <row r="242" spans="1:28" x14ac:dyDescent="0.25">
      <c r="A242" s="140" t="s">
        <v>16</v>
      </c>
      <c r="B242" s="140">
        <v>1135370</v>
      </c>
      <c r="C242" s="140" t="s">
        <v>180</v>
      </c>
      <c r="D242" s="140" t="s">
        <v>359</v>
      </c>
      <c r="E242" s="141"/>
      <c r="F242" s="70"/>
      <c r="G242" s="71"/>
      <c r="H242" s="59"/>
      <c r="I242" s="60"/>
      <c r="J242" s="72"/>
      <c r="K242" s="73"/>
      <c r="L242" s="53"/>
      <c r="M242" s="75"/>
      <c r="N242" s="53"/>
      <c r="O242" s="53"/>
      <c r="P242" s="53"/>
      <c r="Q242" s="53"/>
      <c r="R242" s="99"/>
      <c r="S242" s="67"/>
      <c r="T242" s="67"/>
      <c r="U242" s="67"/>
      <c r="V242" s="67"/>
      <c r="W242" s="67"/>
      <c r="X242" s="53"/>
      <c r="Y242" s="53"/>
      <c r="Z242" s="53"/>
      <c r="AA242" s="53"/>
      <c r="AB242" s="53"/>
    </row>
    <row r="243" spans="1:28" x14ac:dyDescent="0.25">
      <c r="A243" s="140" t="s">
        <v>36</v>
      </c>
      <c r="B243" s="140">
        <v>520383</v>
      </c>
      <c r="C243" s="140" t="s">
        <v>180</v>
      </c>
      <c r="D243" s="140" t="s">
        <v>360</v>
      </c>
      <c r="E243" s="141"/>
      <c r="F243" s="70"/>
      <c r="G243" s="71"/>
      <c r="H243" s="59"/>
      <c r="I243" s="60"/>
      <c r="J243" s="72"/>
      <c r="K243" s="73"/>
      <c r="L243" s="53"/>
      <c r="M243" s="75"/>
      <c r="N243" s="53"/>
      <c r="O243" s="53"/>
      <c r="P243" s="53"/>
      <c r="Q243" s="53"/>
      <c r="R243" s="99"/>
      <c r="S243" s="67"/>
      <c r="T243" s="67"/>
      <c r="U243" s="67"/>
      <c r="V243" s="67"/>
      <c r="W243" s="67"/>
      <c r="X243" s="53"/>
      <c r="Y243" s="53"/>
      <c r="Z243" s="53"/>
      <c r="AA243" s="53"/>
      <c r="AB243" s="53"/>
    </row>
    <row r="244" spans="1:28" x14ac:dyDescent="0.25">
      <c r="A244" s="140" t="s">
        <v>14</v>
      </c>
      <c r="B244" s="140">
        <v>2758920</v>
      </c>
      <c r="C244" s="140" t="s">
        <v>180</v>
      </c>
      <c r="D244" s="140" t="s">
        <v>361</v>
      </c>
      <c r="E244" s="141"/>
      <c r="F244" s="70"/>
      <c r="G244" s="71"/>
      <c r="H244" s="59"/>
      <c r="I244" s="60"/>
      <c r="J244" s="72"/>
      <c r="K244" s="73"/>
      <c r="L244" s="53"/>
      <c r="M244" s="75"/>
      <c r="N244" s="53"/>
      <c r="O244" s="53"/>
      <c r="P244" s="53"/>
      <c r="Q244" s="53"/>
      <c r="R244" s="99"/>
      <c r="S244" s="67"/>
      <c r="T244" s="67"/>
      <c r="U244" s="67"/>
      <c r="V244" s="67"/>
      <c r="W244" s="67"/>
      <c r="X244" s="53"/>
      <c r="Y244" s="53"/>
      <c r="Z244" s="53"/>
      <c r="AA244" s="53"/>
      <c r="AB244" s="53"/>
    </row>
    <row r="245" spans="1:28" x14ac:dyDescent="0.25">
      <c r="A245" s="140" t="s">
        <v>16</v>
      </c>
      <c r="B245" s="140">
        <v>880422</v>
      </c>
      <c r="C245" s="140" t="s">
        <v>180</v>
      </c>
      <c r="D245" s="140" t="s">
        <v>302</v>
      </c>
      <c r="E245" s="141"/>
      <c r="F245" s="70"/>
      <c r="G245" s="71"/>
      <c r="H245" s="59"/>
      <c r="I245" s="60"/>
      <c r="J245" s="72"/>
      <c r="K245" s="73"/>
      <c r="L245" s="53"/>
      <c r="M245" s="75"/>
      <c r="N245" s="53"/>
      <c r="O245" s="53"/>
      <c r="P245" s="53"/>
      <c r="Q245" s="53"/>
      <c r="R245" s="99"/>
      <c r="S245" s="67"/>
      <c r="T245" s="67"/>
      <c r="U245" s="67"/>
      <c r="V245" s="67"/>
      <c r="W245" s="67"/>
      <c r="X245" s="53"/>
      <c r="Y245" s="53"/>
      <c r="Z245" s="53"/>
      <c r="AA245" s="53"/>
      <c r="AB245" s="53"/>
    </row>
    <row r="246" spans="1:28" x14ac:dyDescent="0.25">
      <c r="A246" s="140" t="s">
        <v>16</v>
      </c>
      <c r="B246" s="140">
        <v>785670</v>
      </c>
      <c r="C246" s="140" t="s">
        <v>180</v>
      </c>
      <c r="D246" s="140" t="s">
        <v>362</v>
      </c>
      <c r="E246" s="141"/>
      <c r="F246" s="70"/>
      <c r="G246" s="71"/>
      <c r="H246" s="59"/>
      <c r="I246" s="60"/>
      <c r="J246" s="72"/>
      <c r="K246" s="73"/>
      <c r="L246" s="53"/>
      <c r="M246" s="75"/>
      <c r="N246" s="53"/>
      <c r="O246" s="53"/>
      <c r="P246" s="53"/>
      <c r="Q246" s="53"/>
      <c r="R246" s="99"/>
      <c r="S246" s="67"/>
      <c r="T246" s="67"/>
      <c r="U246" s="67"/>
      <c r="V246" s="67"/>
      <c r="W246" s="67"/>
      <c r="X246" s="53"/>
      <c r="Y246" s="53"/>
      <c r="Z246" s="53"/>
      <c r="AA246" s="53"/>
      <c r="AB246" s="53"/>
    </row>
    <row r="247" spans="1:28" x14ac:dyDescent="0.25">
      <c r="A247" s="140" t="s">
        <v>21</v>
      </c>
      <c r="B247" s="140">
        <v>340165</v>
      </c>
      <c r="C247" s="140" t="s">
        <v>180</v>
      </c>
      <c r="D247" s="140" t="s">
        <v>363</v>
      </c>
      <c r="E247" s="141"/>
      <c r="F247" s="70"/>
      <c r="G247" s="71"/>
      <c r="H247" s="59"/>
      <c r="I247" s="60"/>
      <c r="J247" s="72"/>
      <c r="K247" s="73"/>
      <c r="L247" s="53"/>
      <c r="M247" s="75"/>
      <c r="N247" s="53"/>
      <c r="O247" s="53"/>
      <c r="P247" s="53"/>
      <c r="Q247" s="53"/>
      <c r="R247" s="99"/>
      <c r="S247" s="67"/>
      <c r="T247" s="67"/>
      <c r="U247" s="67"/>
      <c r="V247" s="67"/>
      <c r="W247" s="67"/>
      <c r="X247" s="53"/>
      <c r="Y247" s="53"/>
      <c r="Z247" s="53"/>
      <c r="AA247" s="53"/>
      <c r="AB247" s="53"/>
    </row>
    <row r="248" spans="1:28" x14ac:dyDescent="0.25">
      <c r="A248" s="140" t="s">
        <v>10</v>
      </c>
      <c r="B248" s="30">
        <v>2328682</v>
      </c>
      <c r="C248" s="140" t="s">
        <v>180</v>
      </c>
      <c r="D248" s="140" t="s">
        <v>364</v>
      </c>
      <c r="E248" s="141"/>
      <c r="F248" s="70"/>
      <c r="G248" s="71"/>
      <c r="H248" s="59"/>
      <c r="I248" s="60"/>
      <c r="J248" s="72"/>
      <c r="K248" s="73"/>
      <c r="L248" s="53"/>
      <c r="M248" s="75"/>
      <c r="N248" s="53"/>
      <c r="O248" s="53"/>
      <c r="P248" s="53"/>
      <c r="Q248" s="53"/>
      <c r="R248" s="99"/>
      <c r="S248" s="67"/>
      <c r="T248" s="67"/>
      <c r="U248" s="67"/>
      <c r="V248" s="67"/>
      <c r="W248" s="67"/>
      <c r="X248" s="53"/>
      <c r="Y248" s="53"/>
      <c r="Z248" s="53"/>
      <c r="AA248" s="53"/>
      <c r="AB248" s="53"/>
    </row>
    <row r="249" spans="1:28" x14ac:dyDescent="0.25">
      <c r="A249" s="140" t="s">
        <v>15</v>
      </c>
      <c r="B249" s="140">
        <v>2561201</v>
      </c>
      <c r="C249" s="140" t="s">
        <v>180</v>
      </c>
      <c r="D249" s="140" t="s">
        <v>365</v>
      </c>
      <c r="E249" s="203" t="s">
        <v>2217</v>
      </c>
      <c r="F249" s="70"/>
      <c r="G249" s="71"/>
      <c r="H249" s="59"/>
      <c r="I249" s="60"/>
      <c r="J249" s="72"/>
      <c r="K249" s="73"/>
      <c r="L249" s="53"/>
      <c r="M249" s="75"/>
      <c r="N249" s="53"/>
      <c r="O249" s="53"/>
      <c r="P249" s="53"/>
      <c r="Q249" s="53"/>
      <c r="R249" s="99"/>
      <c r="S249" s="67"/>
      <c r="T249" s="67"/>
      <c r="U249" s="67"/>
      <c r="V249" s="67"/>
      <c r="W249" s="67"/>
      <c r="X249" s="53"/>
      <c r="Y249" s="53"/>
      <c r="Z249" s="53"/>
      <c r="AA249" s="53"/>
      <c r="AB249" s="53"/>
    </row>
    <row r="250" spans="1:28" x14ac:dyDescent="0.25">
      <c r="A250" s="140" t="s">
        <v>15</v>
      </c>
      <c r="B250" s="140">
        <v>116466</v>
      </c>
      <c r="C250" s="140" t="s">
        <v>188</v>
      </c>
      <c r="D250" s="140" t="s">
        <v>365</v>
      </c>
      <c r="E250" s="142"/>
      <c r="F250" s="70"/>
      <c r="G250" s="71"/>
      <c r="H250" s="59"/>
      <c r="I250" s="60"/>
      <c r="J250" s="72"/>
      <c r="K250" s="73"/>
      <c r="L250" s="53"/>
      <c r="M250" s="75"/>
      <c r="N250" s="53"/>
      <c r="O250" s="53"/>
      <c r="P250" s="53"/>
      <c r="Q250" s="53"/>
      <c r="R250" s="99"/>
      <c r="S250" s="67"/>
      <c r="T250" s="67"/>
      <c r="U250" s="67"/>
      <c r="V250" s="67"/>
      <c r="W250" s="67"/>
      <c r="X250" s="53"/>
      <c r="Y250" s="53"/>
      <c r="Z250" s="53"/>
      <c r="AA250" s="53"/>
      <c r="AB250" s="53"/>
    </row>
    <row r="251" spans="1:28" x14ac:dyDescent="0.25">
      <c r="A251" s="140" t="s">
        <v>19</v>
      </c>
      <c r="B251" s="140">
        <v>2374953</v>
      </c>
      <c r="C251" s="140" t="s">
        <v>188</v>
      </c>
      <c r="D251" s="140" t="s">
        <v>366</v>
      </c>
      <c r="E251" s="142"/>
      <c r="F251" s="70"/>
      <c r="G251" s="71"/>
      <c r="H251" s="59"/>
      <c r="I251" s="60"/>
      <c r="J251" s="72"/>
      <c r="K251" s="73"/>
      <c r="L251" s="53"/>
      <c r="M251" s="75"/>
      <c r="N251" s="53"/>
      <c r="O251" s="53"/>
      <c r="P251" s="53"/>
      <c r="Q251" s="53"/>
      <c r="R251" s="99"/>
      <c r="S251" s="67"/>
      <c r="T251" s="67"/>
      <c r="U251" s="67"/>
      <c r="V251" s="67"/>
      <c r="W251" s="67"/>
      <c r="X251" s="53"/>
      <c r="Y251" s="53"/>
      <c r="Z251" s="53"/>
      <c r="AA251" s="53"/>
      <c r="AB251" s="53"/>
    </row>
    <row r="252" spans="1:28" x14ac:dyDescent="0.25">
      <c r="A252" s="140" t="s">
        <v>38</v>
      </c>
      <c r="B252" s="140">
        <v>2091768</v>
      </c>
      <c r="C252" s="140" t="s">
        <v>188</v>
      </c>
      <c r="D252" s="140" t="s">
        <v>366</v>
      </c>
      <c r="E252" s="141"/>
      <c r="F252" s="70"/>
      <c r="G252" s="71"/>
      <c r="H252" s="59"/>
      <c r="I252" s="60"/>
      <c r="J252" s="72"/>
      <c r="K252" s="73"/>
      <c r="L252" s="53"/>
      <c r="M252" s="75"/>
      <c r="N252" s="53"/>
      <c r="O252" s="53"/>
      <c r="P252" s="53"/>
      <c r="Q252" s="53"/>
      <c r="R252" s="99"/>
      <c r="S252" s="67"/>
      <c r="T252" s="67"/>
      <c r="U252" s="67"/>
      <c r="V252" s="67"/>
      <c r="W252" s="67"/>
      <c r="X252" s="53"/>
      <c r="Y252" s="53"/>
      <c r="Z252" s="53"/>
      <c r="AA252" s="53"/>
      <c r="AB252" s="53"/>
    </row>
    <row r="253" spans="1:28" x14ac:dyDescent="0.25">
      <c r="A253" s="140" t="s">
        <v>38</v>
      </c>
      <c r="B253" s="140">
        <v>1827731</v>
      </c>
      <c r="C253" s="140" t="s">
        <v>188</v>
      </c>
      <c r="D253" s="140" t="s">
        <v>367</v>
      </c>
      <c r="E253" s="141"/>
      <c r="F253" s="70"/>
      <c r="G253" s="71"/>
      <c r="H253" s="59"/>
      <c r="I253" s="60"/>
      <c r="J253" s="72"/>
      <c r="K253" s="73"/>
      <c r="L253" s="53"/>
      <c r="M253" s="75"/>
      <c r="N253" s="53"/>
      <c r="O253" s="53"/>
      <c r="P253" s="53"/>
      <c r="Q253" s="53"/>
      <c r="R253" s="99"/>
      <c r="S253" s="67"/>
      <c r="T253" s="67"/>
      <c r="U253" s="67"/>
      <c r="V253" s="67"/>
      <c r="W253" s="67"/>
      <c r="X253" s="53"/>
      <c r="Y253" s="53"/>
      <c r="Z253" s="53"/>
      <c r="AA253" s="53"/>
      <c r="AB253" s="53"/>
    </row>
    <row r="254" spans="1:28" x14ac:dyDescent="0.25">
      <c r="A254" s="140" t="s">
        <v>14</v>
      </c>
      <c r="B254" s="140">
        <v>1704995</v>
      </c>
      <c r="C254" s="140" t="s">
        <v>188</v>
      </c>
      <c r="D254" s="140" t="s">
        <v>367</v>
      </c>
      <c r="E254" s="141"/>
      <c r="F254" s="70"/>
      <c r="G254" s="71"/>
      <c r="H254" s="59"/>
      <c r="I254" s="60"/>
      <c r="J254" s="72"/>
      <c r="K254" s="73"/>
      <c r="L254" s="53"/>
      <c r="M254" s="75"/>
      <c r="N254" s="53"/>
      <c r="O254" s="53"/>
      <c r="P254" s="53"/>
      <c r="Q254" s="53"/>
      <c r="R254" s="99"/>
      <c r="S254" s="67"/>
      <c r="T254" s="67"/>
      <c r="U254" s="67"/>
      <c r="V254" s="67"/>
      <c r="W254" s="67"/>
      <c r="X254" s="53"/>
      <c r="Y254" s="53"/>
      <c r="Z254" s="53"/>
      <c r="AA254" s="53"/>
      <c r="AB254" s="53"/>
    </row>
    <row r="255" spans="1:28" x14ac:dyDescent="0.25">
      <c r="A255" s="140" t="s">
        <v>17</v>
      </c>
      <c r="B255" s="140">
        <v>1879066</v>
      </c>
      <c r="C255" s="140" t="s">
        <v>188</v>
      </c>
      <c r="D255" s="140" t="s">
        <v>368</v>
      </c>
      <c r="E255" s="141"/>
      <c r="F255" s="70"/>
      <c r="G255" s="71"/>
      <c r="H255" s="59"/>
      <c r="I255" s="60"/>
      <c r="J255" s="72"/>
      <c r="K255" s="73"/>
      <c r="L255" s="53"/>
      <c r="M255" s="75"/>
      <c r="N255" s="53"/>
      <c r="O255" s="53"/>
      <c r="P255" s="53"/>
      <c r="Q255" s="53"/>
      <c r="R255" s="99"/>
      <c r="S255" s="67"/>
      <c r="T255" s="67"/>
      <c r="U255" s="67"/>
      <c r="V255" s="67"/>
      <c r="W255" s="67"/>
      <c r="X255" s="53"/>
      <c r="Y255" s="53"/>
      <c r="Z255" s="53"/>
      <c r="AA255" s="53"/>
      <c r="AB255" s="53"/>
    </row>
    <row r="256" spans="1:28" x14ac:dyDescent="0.25">
      <c r="A256" s="140" t="s">
        <v>17</v>
      </c>
      <c r="B256" s="140">
        <v>967807</v>
      </c>
      <c r="C256" s="140" t="s">
        <v>188</v>
      </c>
      <c r="D256" s="140" t="s">
        <v>369</v>
      </c>
      <c r="E256" s="141"/>
      <c r="F256" s="70"/>
      <c r="G256" s="71"/>
      <c r="H256" s="59"/>
      <c r="I256" s="60"/>
      <c r="J256" s="72"/>
      <c r="K256" s="73"/>
      <c r="L256" s="53"/>
      <c r="M256" s="75"/>
      <c r="N256" s="53"/>
      <c r="O256" s="53"/>
      <c r="P256" s="53"/>
      <c r="Q256" s="53"/>
      <c r="R256" s="99"/>
      <c r="S256" s="67"/>
      <c r="T256" s="67"/>
      <c r="U256" s="67"/>
      <c r="V256" s="67"/>
      <c r="W256" s="67"/>
      <c r="X256" s="53"/>
      <c r="Y256" s="53"/>
      <c r="Z256" s="53"/>
      <c r="AA256" s="53"/>
      <c r="AB256" s="53"/>
    </row>
    <row r="257" spans="1:28" x14ac:dyDescent="0.25">
      <c r="A257" s="140" t="s">
        <v>20</v>
      </c>
      <c r="B257" s="140">
        <v>2109073</v>
      </c>
      <c r="C257" s="140" t="s">
        <v>188</v>
      </c>
      <c r="D257" s="140" t="s">
        <v>370</v>
      </c>
      <c r="E257" s="142"/>
      <c r="F257" s="70"/>
      <c r="G257" s="71"/>
      <c r="H257" s="59"/>
      <c r="I257" s="60"/>
      <c r="J257" s="72"/>
      <c r="K257" s="73"/>
      <c r="L257" s="53"/>
      <c r="M257" s="75"/>
      <c r="N257" s="53"/>
      <c r="O257" s="53"/>
      <c r="P257" s="53"/>
      <c r="Q257" s="53"/>
      <c r="R257" s="99"/>
      <c r="S257" s="67"/>
      <c r="T257" s="67"/>
      <c r="U257" s="67"/>
      <c r="V257" s="67"/>
      <c r="W257" s="67"/>
      <c r="X257" s="53"/>
      <c r="Y257" s="53"/>
      <c r="Z257" s="53"/>
      <c r="AA257" s="53"/>
      <c r="AB257" s="53"/>
    </row>
    <row r="258" spans="1:28" x14ac:dyDescent="0.25">
      <c r="A258" s="140" t="s">
        <v>20</v>
      </c>
      <c r="B258" s="140">
        <v>1955736</v>
      </c>
      <c r="C258" s="140" t="s">
        <v>188</v>
      </c>
      <c r="D258" s="140" t="s">
        <v>371</v>
      </c>
      <c r="E258" s="141"/>
      <c r="F258" s="70"/>
      <c r="G258" s="71"/>
      <c r="H258" s="59"/>
      <c r="I258" s="60"/>
      <c r="J258" s="72"/>
      <c r="K258" s="73"/>
      <c r="L258" s="53"/>
      <c r="M258" s="75"/>
      <c r="N258" s="53"/>
      <c r="O258" s="53"/>
      <c r="P258" s="53"/>
      <c r="Q258" s="53"/>
      <c r="R258" s="99"/>
      <c r="S258" s="67"/>
      <c r="T258" s="67"/>
      <c r="U258" s="67"/>
      <c r="V258" s="67"/>
      <c r="W258" s="67"/>
      <c r="X258" s="53"/>
      <c r="Y258" s="53"/>
      <c r="Z258" s="53"/>
      <c r="AA258" s="53"/>
      <c r="AB258" s="53"/>
    </row>
    <row r="259" spans="1:28" x14ac:dyDescent="0.25">
      <c r="A259" s="140" t="s">
        <v>22</v>
      </c>
      <c r="B259" s="140">
        <v>1288321</v>
      </c>
      <c r="C259" s="140" t="s">
        <v>188</v>
      </c>
      <c r="D259" s="140" t="s">
        <v>372</v>
      </c>
      <c r="E259" s="141"/>
      <c r="F259" s="70"/>
      <c r="G259" s="71"/>
      <c r="H259" s="59"/>
      <c r="I259" s="60"/>
      <c r="J259" s="72"/>
      <c r="K259" s="73"/>
      <c r="L259" s="53"/>
      <c r="M259" s="75"/>
      <c r="N259" s="53"/>
      <c r="O259" s="53"/>
      <c r="P259" s="53"/>
      <c r="Q259" s="53"/>
      <c r="R259" s="99"/>
      <c r="S259" s="67"/>
      <c r="T259" s="67"/>
      <c r="U259" s="67"/>
      <c r="V259" s="67"/>
      <c r="W259" s="67"/>
      <c r="X259" s="53"/>
      <c r="Y259" s="53"/>
      <c r="Z259" s="53"/>
      <c r="AA259" s="53"/>
      <c r="AB259" s="53"/>
    </row>
    <row r="260" spans="1:28" x14ac:dyDescent="0.25">
      <c r="A260" s="140" t="s">
        <v>31</v>
      </c>
      <c r="B260" s="140">
        <v>2333958</v>
      </c>
      <c r="C260" s="140" t="s">
        <v>188</v>
      </c>
      <c r="D260" s="140" t="s">
        <v>317</v>
      </c>
      <c r="E260" s="142"/>
      <c r="F260" s="70"/>
      <c r="G260" s="71"/>
      <c r="H260" s="59"/>
      <c r="I260" s="60"/>
      <c r="J260" s="72"/>
      <c r="K260" s="73"/>
      <c r="L260" s="53"/>
      <c r="M260" s="75"/>
      <c r="N260" s="53"/>
      <c r="O260" s="53"/>
      <c r="P260" s="53"/>
      <c r="Q260" s="53"/>
      <c r="R260" s="99"/>
      <c r="S260" s="67"/>
      <c r="T260" s="67"/>
      <c r="U260" s="67"/>
      <c r="V260" s="67"/>
      <c r="W260" s="67"/>
      <c r="X260" s="53"/>
      <c r="Y260" s="53"/>
      <c r="Z260" s="53"/>
      <c r="AA260" s="53"/>
      <c r="AB260" s="53"/>
    </row>
    <row r="261" spans="1:28" x14ac:dyDescent="0.25">
      <c r="A261" s="140" t="s">
        <v>31</v>
      </c>
      <c r="B261" s="140">
        <v>1390126</v>
      </c>
      <c r="C261" s="140" t="s">
        <v>188</v>
      </c>
      <c r="D261" s="140" t="s">
        <v>373</v>
      </c>
      <c r="E261" s="203" t="s">
        <v>2217</v>
      </c>
      <c r="F261" s="70"/>
      <c r="G261" s="71"/>
      <c r="H261" s="59"/>
      <c r="I261" s="60"/>
      <c r="J261" s="72"/>
      <c r="K261" s="73"/>
      <c r="L261" s="53"/>
      <c r="M261" s="75"/>
      <c r="N261" s="53"/>
      <c r="O261" s="53"/>
      <c r="P261" s="53"/>
      <c r="Q261" s="53"/>
      <c r="R261" s="99"/>
      <c r="S261" s="67"/>
      <c r="T261" s="67"/>
      <c r="U261" s="67"/>
      <c r="V261" s="67"/>
      <c r="W261" s="67"/>
      <c r="X261" s="53"/>
      <c r="Y261" s="53"/>
      <c r="Z261" s="53"/>
      <c r="AA261" s="53"/>
      <c r="AB261" s="53"/>
    </row>
    <row r="262" spans="1:28" x14ac:dyDescent="0.25">
      <c r="A262" s="90" t="s">
        <v>31</v>
      </c>
      <c r="B262" s="90">
        <v>373065</v>
      </c>
      <c r="C262" s="90" t="s">
        <v>168</v>
      </c>
      <c r="D262" s="90" t="s">
        <v>373</v>
      </c>
      <c r="E262" s="97"/>
      <c r="F262" s="70"/>
      <c r="G262" s="71"/>
      <c r="H262" s="59"/>
      <c r="I262" s="60"/>
      <c r="J262" s="72"/>
      <c r="K262" s="73"/>
      <c r="L262" s="53"/>
      <c r="M262" s="75"/>
      <c r="N262" s="53"/>
      <c r="O262" s="53"/>
      <c r="P262" s="53"/>
      <c r="Q262" s="53"/>
      <c r="R262" s="99"/>
      <c r="S262" s="67"/>
      <c r="T262" s="67"/>
      <c r="U262" s="67"/>
      <c r="V262" s="67"/>
      <c r="W262" s="67"/>
      <c r="X262" s="53"/>
      <c r="Y262" s="53"/>
      <c r="Z262" s="53"/>
      <c r="AA262" s="53"/>
      <c r="AB262" s="53"/>
    </row>
    <row r="263" spans="1:28" x14ac:dyDescent="0.25">
      <c r="A263" s="90" t="s">
        <v>37</v>
      </c>
      <c r="B263" s="90">
        <v>697300</v>
      </c>
      <c r="C263" s="90" t="s">
        <v>168</v>
      </c>
      <c r="D263" s="90" t="s">
        <v>374</v>
      </c>
      <c r="E263" s="97"/>
      <c r="F263" s="70"/>
      <c r="G263" s="71"/>
      <c r="H263" s="59"/>
      <c r="I263" s="60"/>
      <c r="J263" s="72"/>
      <c r="K263" s="73"/>
      <c r="L263" s="53"/>
      <c r="M263" s="75"/>
      <c r="N263" s="53"/>
      <c r="O263" s="53"/>
      <c r="P263" s="53"/>
      <c r="Q263" s="53"/>
      <c r="R263" s="99"/>
      <c r="S263" s="67"/>
      <c r="T263" s="67"/>
      <c r="U263" s="67"/>
      <c r="V263" s="67"/>
      <c r="W263" s="67"/>
      <c r="X263" s="53"/>
      <c r="Y263" s="53"/>
      <c r="Z263" s="53"/>
      <c r="AA263" s="53"/>
      <c r="AB263" s="53"/>
    </row>
    <row r="264" spans="1:28" x14ac:dyDescent="0.25">
      <c r="A264" s="90" t="s">
        <v>37</v>
      </c>
      <c r="B264" s="90">
        <v>1057843</v>
      </c>
      <c r="C264" s="90" t="s">
        <v>168</v>
      </c>
      <c r="D264" s="90" t="s">
        <v>375</v>
      </c>
      <c r="E264" s="97"/>
      <c r="F264" s="70"/>
      <c r="G264" s="71"/>
      <c r="H264" s="59"/>
      <c r="I264" s="60"/>
      <c r="J264" s="72"/>
      <c r="K264" s="73"/>
      <c r="L264" s="53"/>
      <c r="M264" s="75"/>
      <c r="N264" s="53"/>
      <c r="O264" s="53"/>
      <c r="P264" s="53"/>
      <c r="Q264" s="53"/>
      <c r="R264" s="99"/>
      <c r="S264" s="67"/>
      <c r="T264" s="67"/>
      <c r="U264" s="67"/>
      <c r="V264" s="67"/>
      <c r="W264" s="67"/>
      <c r="X264" s="53"/>
      <c r="Y264" s="53"/>
      <c r="Z264" s="53"/>
      <c r="AA264" s="53"/>
      <c r="AB264" s="53"/>
    </row>
    <row r="265" spans="1:28" x14ac:dyDescent="0.25">
      <c r="A265" s="90" t="s">
        <v>37</v>
      </c>
      <c r="B265" s="90">
        <v>262738</v>
      </c>
      <c r="C265" s="90" t="s">
        <v>168</v>
      </c>
      <c r="D265" s="90" t="s">
        <v>376</v>
      </c>
      <c r="E265" s="97"/>
      <c r="F265" s="70"/>
      <c r="G265" s="71"/>
      <c r="H265" s="59"/>
      <c r="I265" s="60"/>
      <c r="J265" s="72"/>
      <c r="K265" s="73"/>
      <c r="L265" s="53"/>
      <c r="M265" s="75"/>
      <c r="N265" s="53"/>
      <c r="O265" s="53"/>
      <c r="P265" s="53"/>
      <c r="Q265" s="53"/>
      <c r="R265" s="99"/>
      <c r="S265" s="67"/>
      <c r="T265" s="67"/>
      <c r="U265" s="67"/>
      <c r="V265" s="67"/>
      <c r="W265" s="67"/>
      <c r="X265" s="53"/>
      <c r="Y265" s="53"/>
      <c r="Z265" s="53"/>
      <c r="AA265" s="53"/>
      <c r="AB265" s="53"/>
    </row>
    <row r="266" spans="1:28" x14ac:dyDescent="0.25">
      <c r="A266" s="101" t="s">
        <v>23</v>
      </c>
      <c r="B266" s="101">
        <v>1974769</v>
      </c>
      <c r="C266" s="90" t="s">
        <v>198</v>
      </c>
      <c r="D266" s="101" t="s">
        <v>377</v>
      </c>
      <c r="E266" s="97"/>
      <c r="F266" s="70"/>
      <c r="G266" s="71"/>
      <c r="H266" s="59"/>
      <c r="I266" s="60"/>
      <c r="J266" s="72"/>
      <c r="K266" s="73"/>
      <c r="L266" s="53"/>
      <c r="M266" s="75"/>
      <c r="N266" s="53"/>
      <c r="O266" s="53"/>
      <c r="P266" s="53"/>
      <c r="Q266" s="53"/>
      <c r="R266" s="99"/>
      <c r="S266" s="67"/>
      <c r="T266" s="67"/>
      <c r="U266" s="67"/>
      <c r="V266" s="67"/>
      <c r="W266" s="67"/>
      <c r="X266" s="53"/>
      <c r="Y266" s="53"/>
      <c r="Z266" s="53"/>
      <c r="AA266" s="53"/>
      <c r="AB266" s="53"/>
    </row>
    <row r="267" spans="1:28" x14ac:dyDescent="0.25">
      <c r="A267" s="101" t="s">
        <v>31</v>
      </c>
      <c r="B267" s="101">
        <v>1634285</v>
      </c>
      <c r="C267" s="90" t="s">
        <v>168</v>
      </c>
      <c r="D267" s="101" t="s">
        <v>378</v>
      </c>
      <c r="E267" s="203" t="s">
        <v>2217</v>
      </c>
      <c r="F267" s="70"/>
      <c r="G267" s="71"/>
      <c r="H267" s="59"/>
      <c r="I267" s="60"/>
      <c r="J267" s="72"/>
      <c r="K267" s="73"/>
      <c r="L267" s="53"/>
      <c r="M267" s="75"/>
      <c r="N267" s="53"/>
      <c r="O267" s="53"/>
      <c r="P267" s="53"/>
      <c r="Q267" s="53"/>
      <c r="R267" s="99"/>
      <c r="S267" s="67"/>
      <c r="T267" s="67"/>
      <c r="U267" s="67"/>
      <c r="V267" s="67"/>
      <c r="W267" s="67"/>
      <c r="X267" s="53"/>
      <c r="Y267" s="53"/>
      <c r="Z267" s="53"/>
      <c r="AA267" s="53"/>
      <c r="AB267" s="53"/>
    </row>
    <row r="268" spans="1:28" x14ac:dyDescent="0.25">
      <c r="A268" s="101" t="s">
        <v>31</v>
      </c>
      <c r="B268" s="101">
        <v>823403</v>
      </c>
      <c r="C268" s="90" t="s">
        <v>172</v>
      </c>
      <c r="D268" s="101" t="s">
        <v>378</v>
      </c>
      <c r="E268" s="97"/>
      <c r="F268" s="70"/>
      <c r="G268" s="71"/>
      <c r="H268" s="59"/>
      <c r="I268" s="60"/>
      <c r="J268" s="72"/>
      <c r="K268" s="73"/>
      <c r="L268" s="53"/>
      <c r="M268" s="75"/>
      <c r="N268" s="53"/>
      <c r="O268" s="53"/>
      <c r="P268" s="53"/>
      <c r="Q268" s="53"/>
      <c r="R268" s="99"/>
      <c r="S268" s="67"/>
      <c r="T268" s="67"/>
      <c r="U268" s="67"/>
      <c r="V268" s="67"/>
      <c r="W268" s="67"/>
      <c r="X268" s="53"/>
      <c r="Y268" s="53"/>
      <c r="Z268" s="53"/>
      <c r="AA268" s="53"/>
      <c r="AB268" s="53"/>
    </row>
    <row r="269" spans="1:28" x14ac:dyDescent="0.25">
      <c r="A269" s="90" t="s">
        <v>35</v>
      </c>
      <c r="B269" s="90">
        <v>2217863</v>
      </c>
      <c r="C269" s="90" t="s">
        <v>172</v>
      </c>
      <c r="D269" s="101" t="s">
        <v>379</v>
      </c>
      <c r="E269" s="97"/>
      <c r="F269" s="70"/>
      <c r="G269" s="71"/>
      <c r="H269" s="59"/>
      <c r="I269" s="60"/>
      <c r="J269" s="72"/>
      <c r="K269" s="73"/>
      <c r="L269" s="53"/>
      <c r="M269" s="75"/>
      <c r="N269" s="53"/>
      <c r="O269" s="53"/>
      <c r="P269" s="53"/>
      <c r="Q269" s="53"/>
      <c r="R269" s="99"/>
      <c r="S269" s="67"/>
      <c r="T269" s="67"/>
      <c r="U269" s="67"/>
      <c r="V269" s="67"/>
      <c r="W269" s="67"/>
      <c r="X269" s="53"/>
      <c r="Y269" s="53"/>
      <c r="Z269" s="53"/>
      <c r="AA269" s="53"/>
      <c r="AB269" s="53"/>
    </row>
    <row r="270" spans="1:28" x14ac:dyDescent="0.25">
      <c r="A270" s="90" t="s">
        <v>23</v>
      </c>
      <c r="B270" s="90">
        <v>3385035</v>
      </c>
      <c r="C270" s="90" t="s">
        <v>172</v>
      </c>
      <c r="D270" s="90" t="s">
        <v>361</v>
      </c>
      <c r="E270" s="97"/>
      <c r="F270" s="70"/>
      <c r="G270" s="71"/>
      <c r="H270" s="59"/>
      <c r="I270" s="60"/>
      <c r="J270" s="72"/>
      <c r="K270" s="73"/>
      <c r="L270" s="53"/>
      <c r="M270" s="75"/>
      <c r="N270" s="53"/>
      <c r="O270" s="53"/>
      <c r="P270" s="53"/>
      <c r="Q270" s="53"/>
      <c r="R270" s="99"/>
      <c r="S270" s="67"/>
      <c r="T270" s="67"/>
      <c r="U270" s="67"/>
      <c r="V270" s="67"/>
      <c r="W270" s="67"/>
      <c r="X270" s="53"/>
      <c r="Y270" s="53"/>
      <c r="Z270" s="53"/>
      <c r="AA270" s="53"/>
      <c r="AB270" s="53"/>
    </row>
    <row r="271" spans="1:28" x14ac:dyDescent="0.25">
      <c r="A271" s="90" t="s">
        <v>23</v>
      </c>
      <c r="B271" s="90">
        <v>1573699</v>
      </c>
      <c r="C271" s="90" t="s">
        <v>172</v>
      </c>
      <c r="D271" s="90" t="s">
        <v>380</v>
      </c>
      <c r="E271" s="203" t="s">
        <v>2217</v>
      </c>
      <c r="F271" s="70"/>
      <c r="G271" s="71"/>
      <c r="H271" s="59"/>
      <c r="I271" s="60"/>
      <c r="J271" s="72"/>
      <c r="K271" s="73"/>
      <c r="L271" s="53"/>
      <c r="M271" s="75"/>
      <c r="N271" s="53"/>
      <c r="O271" s="53"/>
      <c r="P271" s="53"/>
      <c r="Q271" s="53"/>
      <c r="R271" s="99"/>
      <c r="S271" s="67"/>
      <c r="T271" s="67"/>
      <c r="U271" s="67"/>
      <c r="V271" s="67"/>
      <c r="W271" s="67"/>
      <c r="X271" s="53"/>
      <c r="Y271" s="53"/>
      <c r="Z271" s="53"/>
      <c r="AA271" s="53"/>
      <c r="AB271" s="53"/>
    </row>
    <row r="272" spans="1:28" x14ac:dyDescent="0.25">
      <c r="A272" s="90" t="s">
        <v>23</v>
      </c>
      <c r="B272" s="90">
        <v>196843</v>
      </c>
      <c r="C272" s="90" t="s">
        <v>175</v>
      </c>
      <c r="D272" s="90" t="s">
        <v>380</v>
      </c>
      <c r="E272" s="97"/>
      <c r="F272" s="70"/>
      <c r="G272" s="71"/>
      <c r="H272" s="59"/>
      <c r="I272" s="60"/>
      <c r="J272" s="72"/>
      <c r="K272" s="73"/>
      <c r="L272" s="53"/>
      <c r="M272" s="75"/>
      <c r="N272" s="53"/>
      <c r="O272" s="53"/>
      <c r="P272" s="53"/>
      <c r="Q272" s="53"/>
      <c r="R272" s="99"/>
      <c r="S272" s="67"/>
      <c r="T272" s="67"/>
      <c r="U272" s="67"/>
      <c r="V272" s="67"/>
      <c r="W272" s="67"/>
      <c r="X272" s="53"/>
      <c r="Y272" s="53"/>
      <c r="Z272" s="53"/>
      <c r="AA272" s="53"/>
      <c r="AB272" s="53"/>
    </row>
    <row r="273" spans="1:28" x14ac:dyDescent="0.25">
      <c r="A273" s="90" t="s">
        <v>13</v>
      </c>
      <c r="B273" s="102">
        <v>884377</v>
      </c>
      <c r="C273" s="90" t="s">
        <v>175</v>
      </c>
      <c r="D273" s="90" t="s">
        <v>219</v>
      </c>
      <c r="E273" s="97"/>
      <c r="F273" s="70"/>
      <c r="G273" s="71"/>
      <c r="H273" s="59"/>
      <c r="I273" s="60"/>
      <c r="J273" s="72"/>
      <c r="K273" s="73"/>
      <c r="L273" s="53"/>
      <c r="M273" s="75"/>
      <c r="N273" s="53"/>
      <c r="O273" s="53"/>
      <c r="P273" s="53"/>
      <c r="Q273" s="53"/>
      <c r="R273" s="99"/>
      <c r="S273" s="67"/>
      <c r="T273" s="67"/>
      <c r="U273" s="67"/>
      <c r="V273" s="67"/>
      <c r="W273" s="67"/>
      <c r="X273" s="53"/>
      <c r="Y273" s="53"/>
      <c r="Z273" s="53"/>
      <c r="AA273" s="53"/>
      <c r="AB273" s="53"/>
    </row>
    <row r="274" spans="1:28" x14ac:dyDescent="0.25">
      <c r="A274" s="90" t="s">
        <v>13</v>
      </c>
      <c r="B274" s="102">
        <v>926039</v>
      </c>
      <c r="C274" s="90" t="s">
        <v>175</v>
      </c>
      <c r="D274" s="90" t="s">
        <v>381</v>
      </c>
      <c r="E274" s="97"/>
      <c r="F274" s="70"/>
      <c r="G274" s="71"/>
      <c r="H274" s="59"/>
      <c r="I274" s="60"/>
      <c r="J274" s="72"/>
      <c r="K274" s="73"/>
      <c r="L274" s="53"/>
      <c r="M274" s="75"/>
      <c r="N274" s="53"/>
      <c r="O274" s="53"/>
      <c r="P274" s="53"/>
      <c r="Q274" s="53"/>
      <c r="R274" s="99"/>
      <c r="S274" s="67"/>
      <c r="T274" s="67"/>
      <c r="U274" s="67"/>
      <c r="V274" s="67"/>
      <c r="W274" s="67"/>
      <c r="X274" s="53"/>
      <c r="Y274" s="53"/>
      <c r="Z274" s="53"/>
      <c r="AA274" s="53"/>
      <c r="AB274" s="53"/>
    </row>
    <row r="275" spans="1:28" x14ac:dyDescent="0.25">
      <c r="A275" s="90" t="s">
        <v>35</v>
      </c>
      <c r="B275" s="102">
        <v>2358189</v>
      </c>
      <c r="C275" s="90" t="s">
        <v>175</v>
      </c>
      <c r="D275" s="90" t="s">
        <v>311</v>
      </c>
      <c r="E275" s="91"/>
      <c r="F275" s="70"/>
      <c r="G275" s="71"/>
      <c r="H275" s="59"/>
      <c r="I275" s="60"/>
      <c r="J275" s="72"/>
      <c r="K275" s="73"/>
      <c r="L275" s="53"/>
      <c r="M275" s="75"/>
      <c r="N275" s="53"/>
      <c r="O275" s="53"/>
      <c r="P275" s="53"/>
      <c r="Q275" s="53"/>
      <c r="R275" s="99"/>
      <c r="S275" s="67"/>
      <c r="T275" s="67"/>
      <c r="U275" s="67"/>
      <c r="V275" s="67"/>
      <c r="W275" s="67"/>
      <c r="X275" s="53"/>
      <c r="Y275" s="53"/>
      <c r="Z275" s="53"/>
      <c r="AA275" s="53"/>
      <c r="AB275" s="53"/>
    </row>
    <row r="276" spans="1:28" x14ac:dyDescent="0.25">
      <c r="A276" s="101" t="s">
        <v>19</v>
      </c>
      <c r="B276" s="101">
        <v>1876276</v>
      </c>
      <c r="C276" s="90" t="s">
        <v>175</v>
      </c>
      <c r="D276" s="101" t="s">
        <v>382</v>
      </c>
      <c r="E276" s="97"/>
      <c r="F276" s="70"/>
      <c r="G276" s="71"/>
      <c r="H276" s="59"/>
      <c r="I276" s="42"/>
      <c r="J276" s="72"/>
      <c r="K276" s="73"/>
      <c r="L276" s="53"/>
      <c r="M276" s="75"/>
      <c r="N276" s="53"/>
      <c r="O276" s="53"/>
      <c r="P276" s="53"/>
      <c r="Q276" s="53"/>
      <c r="R276" s="99"/>
      <c r="S276" s="67"/>
      <c r="T276" s="67"/>
      <c r="U276" s="67"/>
      <c r="V276" s="67"/>
      <c r="W276" s="67"/>
      <c r="X276" s="53"/>
      <c r="Y276" s="53"/>
      <c r="Z276" s="53"/>
      <c r="AA276" s="53"/>
      <c r="AB276" s="53"/>
    </row>
    <row r="277" spans="1:28" x14ac:dyDescent="0.25">
      <c r="A277" s="101" t="s">
        <v>22</v>
      </c>
      <c r="B277" s="101">
        <v>1411285</v>
      </c>
      <c r="C277" s="90" t="s">
        <v>175</v>
      </c>
      <c r="D277" s="101" t="s">
        <v>331</v>
      </c>
      <c r="E277" s="97"/>
      <c r="F277" s="70"/>
      <c r="G277" s="71"/>
      <c r="H277" s="59"/>
      <c r="I277" s="60"/>
      <c r="J277" s="72"/>
      <c r="K277" s="73"/>
      <c r="L277" s="53"/>
      <c r="M277" s="75"/>
      <c r="N277" s="53"/>
      <c r="O277" s="53"/>
      <c r="P277" s="53"/>
      <c r="Q277" s="53"/>
      <c r="R277" s="99"/>
      <c r="S277" s="67"/>
      <c r="T277" s="67"/>
      <c r="U277" s="67"/>
      <c r="V277" s="67"/>
      <c r="W277" s="67"/>
      <c r="X277" s="53"/>
      <c r="Y277" s="53"/>
      <c r="Z277" s="53"/>
      <c r="AA277" s="53"/>
      <c r="AB277" s="53"/>
    </row>
    <row r="278" spans="1:28" x14ac:dyDescent="0.25">
      <c r="A278" s="101" t="s">
        <v>15</v>
      </c>
      <c r="B278" s="101">
        <v>1510592</v>
      </c>
      <c r="C278" s="90" t="s">
        <v>175</v>
      </c>
      <c r="D278" s="101" t="s">
        <v>383</v>
      </c>
      <c r="E278" s="91"/>
      <c r="F278" s="70"/>
      <c r="G278" s="71"/>
      <c r="H278" s="59"/>
      <c r="I278" s="60"/>
      <c r="J278" s="72"/>
      <c r="K278" s="73"/>
      <c r="L278" s="53"/>
      <c r="M278" s="75"/>
      <c r="N278" s="53"/>
      <c r="O278" s="53"/>
      <c r="P278" s="53"/>
      <c r="Q278" s="53"/>
      <c r="R278" s="99"/>
      <c r="S278" s="67"/>
      <c r="T278" s="67"/>
      <c r="U278" s="67"/>
      <c r="V278" s="67"/>
      <c r="W278" s="67"/>
      <c r="X278" s="53"/>
      <c r="Y278" s="53"/>
      <c r="Z278" s="53"/>
      <c r="AA278" s="53"/>
      <c r="AB278" s="53"/>
    </row>
    <row r="279" spans="1:28" x14ac:dyDescent="0.25">
      <c r="A279" s="101" t="s">
        <v>38</v>
      </c>
      <c r="B279" s="101">
        <v>836399</v>
      </c>
      <c r="C279" s="90" t="s">
        <v>175</v>
      </c>
      <c r="D279" s="101" t="s">
        <v>384</v>
      </c>
      <c r="E279" s="203" t="s">
        <v>2217</v>
      </c>
      <c r="F279" s="70"/>
      <c r="G279" s="71"/>
      <c r="H279" s="59"/>
      <c r="I279" s="60"/>
      <c r="J279" s="72"/>
      <c r="K279" s="73"/>
      <c r="L279" s="53"/>
      <c r="M279" s="75"/>
      <c r="N279" s="53"/>
      <c r="O279" s="53"/>
      <c r="P279" s="53"/>
      <c r="Q279" s="53"/>
      <c r="R279" s="99"/>
      <c r="S279" s="67"/>
      <c r="T279" s="67"/>
      <c r="U279" s="67"/>
      <c r="V279" s="67"/>
      <c r="W279" s="67"/>
      <c r="X279" s="53"/>
      <c r="Y279" s="53"/>
      <c r="Z279" s="53"/>
      <c r="AA279" s="53"/>
      <c r="AB279" s="53"/>
    </row>
    <row r="280" spans="1:28" x14ac:dyDescent="0.25">
      <c r="A280" s="101" t="s">
        <v>38</v>
      </c>
      <c r="B280" s="90">
        <v>811906</v>
      </c>
      <c r="C280" s="90" t="s">
        <v>180</v>
      </c>
      <c r="D280" s="101" t="s">
        <v>384</v>
      </c>
      <c r="E280" s="97"/>
      <c r="F280" s="70"/>
      <c r="G280" s="71"/>
      <c r="H280" s="59"/>
      <c r="I280" s="60"/>
      <c r="J280" s="72"/>
      <c r="K280" s="73"/>
      <c r="L280" s="53"/>
      <c r="M280" s="75"/>
      <c r="N280" s="53"/>
      <c r="O280" s="53"/>
      <c r="P280" s="53"/>
      <c r="Q280" s="53"/>
      <c r="R280" s="99"/>
      <c r="S280" s="67"/>
      <c r="T280" s="67"/>
      <c r="U280" s="67"/>
      <c r="V280" s="67"/>
      <c r="W280" s="67"/>
      <c r="X280" s="53"/>
      <c r="Y280" s="53"/>
      <c r="Z280" s="53"/>
      <c r="AA280" s="53"/>
      <c r="AB280" s="53"/>
    </row>
    <row r="281" spans="1:28" x14ac:dyDescent="0.25">
      <c r="A281" s="90" t="s">
        <v>21</v>
      </c>
      <c r="B281" s="90">
        <v>1986060</v>
      </c>
      <c r="C281" s="90" t="s">
        <v>180</v>
      </c>
      <c r="D281" s="90" t="s">
        <v>336</v>
      </c>
      <c r="E281" s="97"/>
      <c r="F281" s="70"/>
      <c r="G281" s="71"/>
      <c r="H281" s="59"/>
      <c r="I281" s="60"/>
      <c r="J281" s="72"/>
      <c r="K281" s="73"/>
      <c r="L281" s="53"/>
      <c r="M281" s="75"/>
      <c r="N281" s="53"/>
      <c r="O281" s="53"/>
      <c r="P281" s="53"/>
      <c r="Q281" s="53"/>
      <c r="R281" s="99"/>
      <c r="S281" s="67"/>
      <c r="T281" s="67"/>
      <c r="U281" s="67"/>
      <c r="V281" s="67"/>
      <c r="W281" s="67"/>
      <c r="X281" s="53"/>
      <c r="Y281" s="53"/>
      <c r="Z281" s="53"/>
      <c r="AA281" s="53"/>
      <c r="AB281" s="53"/>
    </row>
    <row r="282" spans="1:28" x14ac:dyDescent="0.25">
      <c r="A282" s="90" t="s">
        <v>29</v>
      </c>
      <c r="B282" s="90">
        <v>3056019</v>
      </c>
      <c r="C282" s="90" t="s">
        <v>180</v>
      </c>
      <c r="D282" s="90" t="s">
        <v>334</v>
      </c>
      <c r="E282" s="97"/>
      <c r="F282" s="70"/>
      <c r="G282" s="71"/>
      <c r="H282" s="59"/>
      <c r="I282" s="60"/>
      <c r="J282" s="72"/>
      <c r="K282" s="73"/>
      <c r="L282" s="53"/>
      <c r="M282" s="75"/>
      <c r="N282" s="53"/>
      <c r="O282" s="53"/>
      <c r="P282" s="53"/>
      <c r="Q282" s="53"/>
      <c r="R282" s="99"/>
      <c r="S282" s="67"/>
      <c r="T282" s="67"/>
      <c r="U282" s="67"/>
      <c r="V282" s="67"/>
      <c r="W282" s="67"/>
      <c r="X282" s="53"/>
      <c r="Y282" s="53"/>
      <c r="Z282" s="53"/>
      <c r="AA282" s="53"/>
      <c r="AB282" s="53"/>
    </row>
    <row r="283" spans="1:28" x14ac:dyDescent="0.25">
      <c r="A283" s="90" t="s">
        <v>29</v>
      </c>
      <c r="B283" s="90">
        <v>1586822</v>
      </c>
      <c r="C283" s="90" t="s">
        <v>180</v>
      </c>
      <c r="D283" s="90" t="s">
        <v>338</v>
      </c>
      <c r="E283" s="97"/>
      <c r="F283" s="70"/>
      <c r="G283" s="71"/>
      <c r="H283" s="59"/>
      <c r="I283" s="60"/>
      <c r="J283" s="72"/>
      <c r="K283" s="73"/>
      <c r="L283" s="53"/>
      <c r="M283" s="75"/>
      <c r="N283" s="53"/>
      <c r="O283" s="53"/>
      <c r="P283" s="53"/>
      <c r="Q283" s="53"/>
      <c r="R283" s="99"/>
      <c r="S283" s="67"/>
      <c r="T283" s="67"/>
      <c r="U283" s="67"/>
      <c r="V283" s="67"/>
      <c r="W283" s="67"/>
      <c r="X283" s="53"/>
      <c r="Y283" s="53"/>
      <c r="Z283" s="53"/>
      <c r="AA283" s="53"/>
      <c r="AB283" s="53"/>
    </row>
    <row r="284" spans="1:28" x14ac:dyDescent="0.25">
      <c r="A284" s="90" t="s">
        <v>25</v>
      </c>
      <c r="B284" s="90">
        <v>1834713</v>
      </c>
      <c r="C284" s="90" t="s">
        <v>180</v>
      </c>
      <c r="D284" s="90" t="s">
        <v>385</v>
      </c>
      <c r="E284" s="91"/>
      <c r="F284" s="70"/>
      <c r="G284" s="71"/>
      <c r="H284" s="59"/>
      <c r="I284" s="60"/>
      <c r="J284" s="72"/>
      <c r="K284" s="73"/>
      <c r="L284" s="53"/>
      <c r="M284" s="75"/>
      <c r="N284" s="53"/>
      <c r="O284" s="53"/>
      <c r="P284" s="53"/>
      <c r="Q284" s="53"/>
      <c r="R284" s="99"/>
      <c r="S284" s="67"/>
      <c r="T284" s="67"/>
      <c r="U284" s="67"/>
      <c r="V284" s="67"/>
      <c r="W284" s="67"/>
      <c r="X284" s="53"/>
      <c r="Y284" s="53"/>
      <c r="Z284" s="53"/>
      <c r="AA284" s="53"/>
      <c r="AB284" s="53"/>
    </row>
    <row r="285" spans="1:28" x14ac:dyDescent="0.25">
      <c r="A285" s="90" t="s">
        <v>25</v>
      </c>
      <c r="B285" s="90">
        <v>789185</v>
      </c>
      <c r="C285" s="90" t="s">
        <v>180</v>
      </c>
      <c r="D285" s="90" t="s">
        <v>386</v>
      </c>
      <c r="E285" s="91"/>
      <c r="F285" s="39" t="s">
        <v>177</v>
      </c>
      <c r="G285" s="71"/>
      <c r="H285" s="59"/>
      <c r="I285" s="60"/>
      <c r="J285" s="72"/>
      <c r="K285" s="73"/>
      <c r="L285" s="53"/>
      <c r="M285" s="75"/>
      <c r="N285" s="53"/>
      <c r="O285" s="53"/>
      <c r="P285" s="53"/>
      <c r="Q285" s="53"/>
      <c r="R285" s="99"/>
      <c r="S285" s="67"/>
      <c r="T285" s="67"/>
      <c r="U285" s="67"/>
      <c r="V285" s="67"/>
      <c r="W285" s="67"/>
      <c r="X285" s="53"/>
      <c r="Y285" s="53"/>
      <c r="Z285" s="53"/>
      <c r="AA285" s="53"/>
      <c r="AB285" s="53"/>
    </row>
    <row r="286" spans="1:28" x14ac:dyDescent="0.25">
      <c r="A286" s="90" t="s">
        <v>11</v>
      </c>
      <c r="B286" s="101">
        <v>1114631</v>
      </c>
      <c r="C286" s="90" t="s">
        <v>180</v>
      </c>
      <c r="D286" s="90" t="s">
        <v>274</v>
      </c>
      <c r="E286" s="91"/>
      <c r="F286" s="70"/>
      <c r="G286" s="71"/>
      <c r="H286" s="59"/>
      <c r="I286" s="60"/>
      <c r="J286" s="72"/>
      <c r="K286" s="73"/>
      <c r="L286" s="53"/>
      <c r="M286" s="75"/>
      <c r="N286" s="53"/>
      <c r="O286" s="53"/>
      <c r="P286" s="53"/>
      <c r="Q286" s="53"/>
      <c r="R286" s="99"/>
      <c r="S286" s="67"/>
      <c r="T286" s="67"/>
      <c r="U286" s="67"/>
      <c r="V286" s="67"/>
      <c r="W286" s="67"/>
      <c r="X286" s="53"/>
      <c r="Y286" s="53"/>
      <c r="Z286" s="53"/>
      <c r="AA286" s="53"/>
      <c r="AB286" s="53"/>
    </row>
    <row r="287" spans="1:28" x14ac:dyDescent="0.25">
      <c r="A287" s="90" t="s">
        <v>11</v>
      </c>
      <c r="B287" s="90">
        <v>820664</v>
      </c>
      <c r="C287" s="90" t="s">
        <v>180</v>
      </c>
      <c r="D287" s="90" t="s">
        <v>332</v>
      </c>
      <c r="E287" s="203" t="s">
        <v>2217</v>
      </c>
      <c r="F287" s="70"/>
      <c r="G287" s="71"/>
      <c r="H287" s="59"/>
      <c r="I287" s="60"/>
      <c r="J287" s="72"/>
      <c r="K287" s="73"/>
      <c r="L287" s="53"/>
      <c r="M287" s="75"/>
      <c r="N287" s="53"/>
      <c r="O287" s="53"/>
      <c r="P287" s="53"/>
      <c r="Q287" s="53"/>
      <c r="R287" s="99"/>
      <c r="S287" s="67"/>
      <c r="T287" s="67"/>
      <c r="U287" s="67"/>
      <c r="V287" s="67"/>
      <c r="W287" s="67"/>
      <c r="X287" s="53"/>
      <c r="Y287" s="53"/>
      <c r="Z287" s="53"/>
      <c r="AA287" s="53"/>
      <c r="AB287" s="53"/>
    </row>
    <row r="288" spans="1:28" x14ac:dyDescent="0.25">
      <c r="A288" s="90" t="s">
        <v>11</v>
      </c>
      <c r="B288" s="102">
        <v>110894</v>
      </c>
      <c r="C288" s="90" t="s">
        <v>188</v>
      </c>
      <c r="D288" s="90" t="s">
        <v>332</v>
      </c>
      <c r="E288" s="97"/>
      <c r="F288" s="70"/>
      <c r="G288" s="71"/>
      <c r="H288" s="59"/>
      <c r="I288" s="60"/>
      <c r="J288" s="72"/>
      <c r="K288" s="73"/>
      <c r="L288" s="53"/>
      <c r="M288" s="75"/>
      <c r="N288" s="53"/>
      <c r="O288" s="53"/>
      <c r="P288" s="53"/>
      <c r="Q288" s="53"/>
      <c r="R288" s="99"/>
      <c r="S288" s="67"/>
      <c r="T288" s="67"/>
      <c r="U288" s="67"/>
      <c r="V288" s="67"/>
      <c r="W288" s="67"/>
      <c r="X288" s="53"/>
      <c r="Y288" s="53"/>
      <c r="Z288" s="53"/>
      <c r="AA288" s="53"/>
      <c r="AB288" s="53"/>
    </row>
    <row r="289" spans="1:28" x14ac:dyDescent="0.25">
      <c r="A289" s="90" t="s">
        <v>11</v>
      </c>
      <c r="B289" s="102">
        <v>516251</v>
      </c>
      <c r="C289" s="90" t="s">
        <v>188</v>
      </c>
      <c r="D289" s="90" t="s">
        <v>387</v>
      </c>
      <c r="E289" s="91"/>
      <c r="F289" s="70"/>
      <c r="G289" s="71"/>
      <c r="H289" s="59"/>
      <c r="I289" s="60"/>
      <c r="J289" s="72"/>
      <c r="K289" s="73"/>
      <c r="L289" s="53"/>
      <c r="M289" s="75"/>
      <c r="N289" s="53"/>
      <c r="O289" s="53"/>
      <c r="P289" s="53"/>
      <c r="Q289" s="53"/>
      <c r="R289" s="99"/>
      <c r="S289" s="67"/>
      <c r="T289" s="67"/>
      <c r="U289" s="67"/>
      <c r="V289" s="67"/>
      <c r="W289" s="67"/>
      <c r="X289" s="53"/>
      <c r="Y289" s="53"/>
      <c r="Z289" s="53"/>
      <c r="AA289" s="53"/>
      <c r="AB289" s="53"/>
    </row>
    <row r="290" spans="1:28" x14ac:dyDescent="0.25">
      <c r="A290" s="90" t="s">
        <v>35</v>
      </c>
      <c r="B290" s="102">
        <v>1765002</v>
      </c>
      <c r="C290" s="90" t="s">
        <v>188</v>
      </c>
      <c r="D290" s="90" t="s">
        <v>340</v>
      </c>
      <c r="E290" s="97"/>
      <c r="F290" s="70"/>
      <c r="G290" s="71"/>
      <c r="H290" s="59"/>
      <c r="I290" s="60"/>
      <c r="J290" s="72"/>
      <c r="K290" s="73"/>
      <c r="L290" s="53"/>
      <c r="M290" s="75"/>
      <c r="N290" s="53"/>
      <c r="O290" s="53"/>
      <c r="P290" s="53"/>
      <c r="Q290" s="53"/>
      <c r="R290" s="99"/>
      <c r="S290" s="67"/>
      <c r="T290" s="67"/>
      <c r="U290" s="67"/>
      <c r="V290" s="67"/>
      <c r="W290" s="67"/>
      <c r="X290" s="53"/>
      <c r="Y290" s="53"/>
      <c r="Z290" s="53"/>
      <c r="AA290" s="53"/>
      <c r="AB290" s="53"/>
    </row>
    <row r="291" spans="1:28" x14ac:dyDescent="0.25">
      <c r="A291" s="90" t="s">
        <v>30</v>
      </c>
      <c r="B291" s="102">
        <v>1368100</v>
      </c>
      <c r="C291" s="90" t="s">
        <v>188</v>
      </c>
      <c r="D291" s="90" t="s">
        <v>238</v>
      </c>
      <c r="E291" s="97"/>
      <c r="F291" s="70"/>
      <c r="G291" s="71"/>
      <c r="H291" s="59"/>
      <c r="I291" s="60"/>
      <c r="J291" s="72"/>
      <c r="K291" s="73"/>
      <c r="L291" s="53"/>
      <c r="M291" s="75"/>
      <c r="N291" s="53"/>
      <c r="O291" s="53"/>
      <c r="P291" s="53"/>
      <c r="Q291" s="53"/>
      <c r="R291" s="99"/>
      <c r="S291" s="67"/>
      <c r="T291" s="67"/>
      <c r="U291" s="67"/>
      <c r="V291" s="67"/>
      <c r="W291" s="67"/>
      <c r="X291" s="53"/>
      <c r="Y291" s="53"/>
      <c r="Z291" s="53"/>
      <c r="AA291" s="53"/>
      <c r="AB291" s="53"/>
    </row>
    <row r="292" spans="1:28" x14ac:dyDescent="0.25">
      <c r="A292" s="90" t="s">
        <v>30</v>
      </c>
      <c r="B292" s="101">
        <v>1851814</v>
      </c>
      <c r="C292" s="90" t="s">
        <v>188</v>
      </c>
      <c r="D292" s="101" t="s">
        <v>388</v>
      </c>
      <c r="E292" s="91"/>
      <c r="F292" s="70"/>
      <c r="G292" s="71"/>
      <c r="H292" s="59"/>
      <c r="I292" s="60"/>
      <c r="J292" s="72"/>
      <c r="K292" s="73"/>
      <c r="L292" s="53"/>
      <c r="M292" s="75"/>
      <c r="N292" s="53"/>
      <c r="O292" s="53"/>
      <c r="P292" s="53"/>
      <c r="Q292" s="53"/>
      <c r="R292" s="99"/>
      <c r="S292" s="67"/>
      <c r="T292" s="67"/>
      <c r="U292" s="67"/>
      <c r="V292" s="67"/>
      <c r="W292" s="67"/>
      <c r="X292" s="53"/>
      <c r="Y292" s="53"/>
      <c r="Z292" s="53"/>
      <c r="AA292" s="53"/>
      <c r="AB292" s="53"/>
    </row>
    <row r="293" spans="1:28" x14ac:dyDescent="0.25">
      <c r="A293" s="90" t="s">
        <v>30</v>
      </c>
      <c r="B293" s="101">
        <v>749913</v>
      </c>
      <c r="C293" s="90" t="s">
        <v>188</v>
      </c>
      <c r="D293" s="101" t="s">
        <v>389</v>
      </c>
      <c r="E293" s="91"/>
      <c r="F293" s="70"/>
      <c r="G293" s="71"/>
      <c r="H293" s="59"/>
      <c r="I293" s="60"/>
      <c r="J293" s="72"/>
      <c r="K293" s="73"/>
      <c r="L293" s="53"/>
      <c r="M293" s="75"/>
      <c r="N293" s="53"/>
      <c r="O293" s="53"/>
      <c r="P293" s="53"/>
      <c r="Q293" s="53"/>
      <c r="R293" s="99"/>
      <c r="S293" s="67"/>
      <c r="T293" s="67"/>
      <c r="U293" s="67"/>
      <c r="V293" s="67"/>
      <c r="W293" s="67"/>
      <c r="X293" s="53"/>
      <c r="Y293" s="53"/>
      <c r="Z293" s="53"/>
      <c r="AA293" s="53"/>
      <c r="AB293" s="53"/>
    </row>
    <row r="294" spans="1:28" x14ac:dyDescent="0.25">
      <c r="A294" s="101" t="s">
        <v>18</v>
      </c>
      <c r="B294" s="101">
        <v>326420</v>
      </c>
      <c r="C294" s="90" t="s">
        <v>188</v>
      </c>
      <c r="D294" s="101" t="s">
        <v>390</v>
      </c>
      <c r="E294" s="91"/>
      <c r="F294" s="70"/>
      <c r="G294" s="71"/>
      <c r="H294" s="59"/>
      <c r="I294" s="60"/>
      <c r="J294" s="72"/>
      <c r="K294" s="73"/>
      <c r="L294" s="53"/>
      <c r="M294" s="75"/>
      <c r="N294" s="53"/>
      <c r="O294" s="53"/>
      <c r="P294" s="53"/>
      <c r="Q294" s="53"/>
      <c r="R294" s="99"/>
      <c r="S294" s="67"/>
      <c r="T294" s="67"/>
      <c r="U294" s="67"/>
      <c r="V294" s="67"/>
      <c r="W294" s="67"/>
      <c r="X294" s="53"/>
      <c r="Y294" s="53"/>
      <c r="Z294" s="53"/>
      <c r="AA294" s="53"/>
      <c r="AB294" s="53"/>
    </row>
    <row r="295" spans="1:28" x14ac:dyDescent="0.25">
      <c r="A295" s="101" t="s">
        <v>18</v>
      </c>
      <c r="B295" s="102">
        <v>471888</v>
      </c>
      <c r="C295" s="90" t="s">
        <v>188</v>
      </c>
      <c r="D295" s="90" t="s">
        <v>344</v>
      </c>
      <c r="E295" s="91"/>
      <c r="F295" s="70"/>
      <c r="G295" s="71"/>
      <c r="H295" s="59"/>
      <c r="I295" s="60"/>
      <c r="J295" s="72"/>
      <c r="K295" s="73"/>
      <c r="L295" s="53"/>
      <c r="M295" s="75"/>
      <c r="N295" s="53"/>
      <c r="O295" s="53"/>
      <c r="P295" s="53"/>
      <c r="Q295" s="53"/>
      <c r="R295" s="99"/>
      <c r="S295" s="67"/>
      <c r="T295" s="67"/>
      <c r="U295" s="67"/>
      <c r="V295" s="67"/>
      <c r="W295" s="67"/>
      <c r="X295" s="53"/>
      <c r="Y295" s="53"/>
      <c r="Z295" s="53"/>
      <c r="AA295" s="53"/>
      <c r="AB295" s="53"/>
    </row>
    <row r="296" spans="1:28" x14ac:dyDescent="0.25">
      <c r="A296" s="101" t="s">
        <v>27</v>
      </c>
      <c r="B296" s="102">
        <v>1679377</v>
      </c>
      <c r="C296" s="90" t="s">
        <v>188</v>
      </c>
      <c r="D296" s="90" t="s">
        <v>391</v>
      </c>
      <c r="E296" s="97"/>
      <c r="F296" s="70"/>
      <c r="G296" s="71"/>
      <c r="H296" s="59"/>
      <c r="I296" s="60"/>
      <c r="J296" s="72"/>
      <c r="K296" s="73"/>
      <c r="L296" s="53"/>
      <c r="M296" s="75"/>
      <c r="N296" s="53"/>
      <c r="O296" s="53"/>
      <c r="P296" s="53"/>
      <c r="Q296" s="53"/>
      <c r="R296" s="99"/>
      <c r="S296" s="67"/>
      <c r="T296" s="67"/>
      <c r="U296" s="67"/>
      <c r="V296" s="67"/>
      <c r="W296" s="67"/>
      <c r="X296" s="53"/>
      <c r="Y296" s="53"/>
      <c r="Z296" s="53"/>
      <c r="AA296" s="53"/>
      <c r="AB296" s="53"/>
    </row>
    <row r="297" spans="1:28" x14ac:dyDescent="0.25">
      <c r="A297" s="101" t="s">
        <v>27</v>
      </c>
      <c r="B297" s="102">
        <v>2044807</v>
      </c>
      <c r="C297" s="90" t="s">
        <v>188</v>
      </c>
      <c r="D297" s="90" t="s">
        <v>392</v>
      </c>
      <c r="E297" s="97"/>
      <c r="F297" s="70"/>
      <c r="G297" s="71"/>
      <c r="H297" s="59"/>
      <c r="I297" s="60"/>
      <c r="J297" s="72"/>
      <c r="K297" s="73"/>
      <c r="L297" s="53"/>
      <c r="M297" s="75"/>
      <c r="N297" s="53"/>
      <c r="O297" s="53"/>
      <c r="P297" s="53"/>
      <c r="Q297" s="53"/>
      <c r="R297" s="99"/>
      <c r="S297" s="67"/>
      <c r="T297" s="67"/>
      <c r="U297" s="67"/>
      <c r="V297" s="67"/>
      <c r="W297" s="67"/>
      <c r="X297" s="53"/>
      <c r="Y297" s="53"/>
      <c r="Z297" s="53"/>
      <c r="AA297" s="53"/>
      <c r="AB297" s="53"/>
    </row>
    <row r="298" spans="1:28" x14ac:dyDescent="0.25">
      <c r="A298" s="90" t="s">
        <v>27</v>
      </c>
      <c r="B298" s="90">
        <v>1383760</v>
      </c>
      <c r="C298" s="90" t="s">
        <v>188</v>
      </c>
      <c r="D298" s="90" t="s">
        <v>393</v>
      </c>
      <c r="E298" s="97"/>
      <c r="F298" s="70"/>
      <c r="G298" s="71"/>
      <c r="H298" s="59"/>
      <c r="I298" s="60"/>
      <c r="J298" s="72"/>
      <c r="K298" s="73"/>
      <c r="L298" s="53"/>
      <c r="M298" s="75"/>
      <c r="N298" s="53"/>
      <c r="O298" s="53"/>
      <c r="P298" s="53"/>
      <c r="Q298" s="53"/>
      <c r="R298" s="99"/>
      <c r="S298" s="67"/>
      <c r="T298" s="67"/>
      <c r="U298" s="67"/>
      <c r="V298" s="67"/>
      <c r="W298" s="67"/>
      <c r="X298" s="53"/>
      <c r="Y298" s="53"/>
      <c r="Z298" s="53"/>
      <c r="AA298" s="53"/>
      <c r="AB298" s="53"/>
    </row>
    <row r="299" spans="1:28" x14ac:dyDescent="0.25">
      <c r="A299" s="90" t="s">
        <v>26</v>
      </c>
      <c r="B299" s="102">
        <v>2134898</v>
      </c>
      <c r="C299" s="90" t="s">
        <v>188</v>
      </c>
      <c r="D299" s="90" t="s">
        <v>229</v>
      </c>
      <c r="E299" s="97"/>
      <c r="F299" s="70"/>
      <c r="G299" s="71"/>
      <c r="H299" s="59"/>
      <c r="I299" s="60"/>
      <c r="J299" s="72"/>
      <c r="K299" s="73"/>
      <c r="L299" s="53"/>
      <c r="M299" s="75"/>
      <c r="N299" s="53"/>
      <c r="O299" s="53"/>
      <c r="P299" s="53"/>
      <c r="Q299" s="53"/>
      <c r="R299" s="99"/>
      <c r="S299" s="67"/>
      <c r="T299" s="67"/>
      <c r="U299" s="67"/>
      <c r="V299" s="67"/>
      <c r="W299" s="67"/>
      <c r="X299" s="53"/>
      <c r="Y299" s="53"/>
      <c r="Z299" s="53"/>
      <c r="AA299" s="53"/>
      <c r="AB299" s="53"/>
    </row>
    <row r="300" spans="1:28" x14ac:dyDescent="0.25">
      <c r="A300" s="90" t="s">
        <v>26</v>
      </c>
      <c r="B300" s="102">
        <v>1405892</v>
      </c>
      <c r="C300" s="90" t="s">
        <v>188</v>
      </c>
      <c r="D300" s="90" t="s">
        <v>345</v>
      </c>
      <c r="E300" s="97"/>
      <c r="F300" s="70"/>
      <c r="G300" s="71"/>
      <c r="H300" s="59"/>
      <c r="I300" s="60"/>
      <c r="J300" s="72"/>
      <c r="K300" s="73"/>
      <c r="L300" s="53"/>
      <c r="M300" s="75"/>
      <c r="N300" s="53"/>
      <c r="O300" s="53"/>
      <c r="P300" s="53"/>
      <c r="Q300" s="53"/>
      <c r="R300" s="99"/>
      <c r="S300" s="67"/>
      <c r="T300" s="67"/>
      <c r="U300" s="67"/>
      <c r="V300" s="67"/>
      <c r="W300" s="67"/>
      <c r="X300" s="53"/>
      <c r="Y300" s="53"/>
      <c r="Z300" s="53"/>
      <c r="AA300" s="53"/>
      <c r="AB300" s="53"/>
    </row>
    <row r="301" spans="1:28" x14ac:dyDescent="0.25">
      <c r="A301" s="101" t="s">
        <v>28</v>
      </c>
      <c r="B301" s="101">
        <v>1676931</v>
      </c>
      <c r="C301" s="90" t="s">
        <v>188</v>
      </c>
      <c r="D301" s="101" t="s">
        <v>282</v>
      </c>
      <c r="E301" s="97"/>
      <c r="F301" s="70"/>
      <c r="G301" s="71"/>
      <c r="H301" s="59"/>
      <c r="I301" s="60"/>
      <c r="J301" s="72"/>
      <c r="K301" s="73"/>
      <c r="L301" s="53"/>
      <c r="M301" s="75"/>
      <c r="N301" s="53"/>
      <c r="O301" s="53"/>
      <c r="P301" s="53"/>
      <c r="Q301" s="53"/>
      <c r="R301" s="99"/>
      <c r="S301" s="67"/>
      <c r="T301" s="67"/>
      <c r="U301" s="67"/>
      <c r="V301" s="67"/>
      <c r="W301" s="67"/>
      <c r="X301" s="53"/>
      <c r="Y301" s="53"/>
      <c r="Z301" s="53"/>
      <c r="AA301" s="53"/>
      <c r="AB301" s="53"/>
    </row>
    <row r="302" spans="1:28" x14ac:dyDescent="0.25">
      <c r="A302" s="101" t="s">
        <v>26</v>
      </c>
      <c r="B302" s="102">
        <v>1224770</v>
      </c>
      <c r="C302" s="90" t="s">
        <v>188</v>
      </c>
      <c r="D302" s="90" t="s">
        <v>232</v>
      </c>
      <c r="E302" s="97"/>
      <c r="F302" s="70"/>
      <c r="G302" s="71"/>
      <c r="H302" s="59"/>
      <c r="I302" s="60"/>
      <c r="J302" s="72"/>
      <c r="K302" s="73"/>
      <c r="L302" s="53"/>
      <c r="M302" s="75"/>
      <c r="N302" s="53"/>
      <c r="O302" s="53"/>
      <c r="P302" s="53"/>
      <c r="Q302" s="53"/>
      <c r="R302" s="99"/>
      <c r="S302" s="67"/>
      <c r="T302" s="67"/>
      <c r="U302" s="67"/>
      <c r="V302" s="67"/>
      <c r="W302" s="67"/>
      <c r="X302" s="53"/>
      <c r="Y302" s="53"/>
      <c r="Z302" s="53"/>
      <c r="AA302" s="53"/>
      <c r="AB302" s="53"/>
    </row>
    <row r="303" spans="1:28" x14ac:dyDescent="0.25">
      <c r="A303" s="90" t="s">
        <v>28</v>
      </c>
      <c r="B303" s="90">
        <v>1241137</v>
      </c>
      <c r="C303" s="90" t="s">
        <v>188</v>
      </c>
      <c r="D303" s="90" t="s">
        <v>394</v>
      </c>
      <c r="E303" s="97"/>
      <c r="F303" s="70"/>
      <c r="G303" s="71"/>
      <c r="H303" s="59"/>
      <c r="I303" s="60"/>
      <c r="J303" s="72"/>
      <c r="K303" s="73"/>
      <c r="L303" s="53"/>
      <c r="M303" s="75"/>
      <c r="N303" s="53"/>
      <c r="O303" s="53"/>
      <c r="P303" s="53"/>
      <c r="Q303" s="53"/>
      <c r="R303" s="99"/>
      <c r="S303" s="67"/>
      <c r="T303" s="67"/>
      <c r="U303" s="67"/>
      <c r="V303" s="67"/>
      <c r="W303" s="67"/>
      <c r="X303" s="53"/>
      <c r="Y303" s="53"/>
      <c r="Z303" s="53"/>
      <c r="AA303" s="53"/>
      <c r="AB303" s="53"/>
    </row>
    <row r="304" spans="1:28" x14ac:dyDescent="0.25">
      <c r="A304" s="90" t="s">
        <v>28</v>
      </c>
      <c r="B304" s="90">
        <v>48146</v>
      </c>
      <c r="C304" s="90" t="s">
        <v>188</v>
      </c>
      <c r="D304" s="90" t="s">
        <v>395</v>
      </c>
      <c r="E304" s="203" t="s">
        <v>2217</v>
      </c>
      <c r="F304" s="70"/>
      <c r="G304" s="71"/>
      <c r="H304" s="59"/>
      <c r="I304" s="60"/>
      <c r="J304" s="72"/>
      <c r="K304" s="73"/>
      <c r="L304" s="53"/>
      <c r="M304" s="75"/>
      <c r="N304" s="53"/>
      <c r="O304" s="53"/>
      <c r="P304" s="53"/>
      <c r="Q304" s="53"/>
      <c r="R304" s="99"/>
      <c r="S304" s="67"/>
      <c r="T304" s="67"/>
      <c r="U304" s="67"/>
      <c r="V304" s="67"/>
      <c r="W304" s="67"/>
      <c r="X304" s="53"/>
      <c r="Y304" s="53"/>
      <c r="Z304" s="53"/>
      <c r="AA304" s="53"/>
      <c r="AB304" s="53"/>
    </row>
    <row r="305" spans="1:28" x14ac:dyDescent="0.25">
      <c r="A305" s="116" t="s">
        <v>28</v>
      </c>
      <c r="B305" s="116">
        <v>1026778</v>
      </c>
      <c r="C305" s="116" t="s">
        <v>168</v>
      </c>
      <c r="D305" s="116" t="s">
        <v>395</v>
      </c>
      <c r="E305" s="117"/>
      <c r="F305" s="70"/>
      <c r="G305" s="71"/>
      <c r="H305" s="59"/>
      <c r="I305" s="60"/>
      <c r="J305" s="72"/>
      <c r="K305" s="73"/>
      <c r="L305" s="53"/>
      <c r="M305" s="75"/>
      <c r="N305" s="53"/>
      <c r="O305" s="53"/>
      <c r="P305" s="53"/>
      <c r="Q305" s="53"/>
      <c r="R305" s="99"/>
      <c r="S305" s="67"/>
      <c r="T305" s="67"/>
      <c r="U305" s="67"/>
      <c r="V305" s="67"/>
      <c r="W305" s="67"/>
      <c r="X305" s="53"/>
      <c r="Y305" s="53"/>
      <c r="Z305" s="53"/>
      <c r="AA305" s="53"/>
      <c r="AB305" s="53"/>
    </row>
    <row r="306" spans="1:28" x14ac:dyDescent="0.25">
      <c r="A306" s="116" t="s">
        <v>20</v>
      </c>
      <c r="B306" s="116">
        <v>2152704</v>
      </c>
      <c r="C306" s="116" t="s">
        <v>168</v>
      </c>
      <c r="D306" s="116" t="s">
        <v>393</v>
      </c>
      <c r="E306" s="117"/>
      <c r="F306" s="70"/>
      <c r="G306" s="71"/>
      <c r="H306" s="59"/>
      <c r="I306" s="60"/>
      <c r="J306" s="72"/>
      <c r="K306" s="73"/>
      <c r="L306" s="53"/>
      <c r="M306" s="75"/>
      <c r="N306" s="53"/>
      <c r="O306" s="53"/>
      <c r="P306" s="53"/>
      <c r="Q306" s="53"/>
      <c r="R306" s="99"/>
      <c r="S306" s="67"/>
      <c r="T306" s="67"/>
      <c r="U306" s="67"/>
      <c r="V306" s="67"/>
      <c r="W306" s="67"/>
      <c r="X306" s="53"/>
      <c r="Y306" s="53"/>
      <c r="Z306" s="53"/>
      <c r="AA306" s="53"/>
      <c r="AB306" s="53"/>
    </row>
    <row r="307" spans="1:28" x14ac:dyDescent="0.25">
      <c r="A307" s="116" t="s">
        <v>29</v>
      </c>
      <c r="B307" s="116">
        <v>1829109</v>
      </c>
      <c r="C307" s="116" t="s">
        <v>168</v>
      </c>
      <c r="D307" s="116" t="s">
        <v>396</v>
      </c>
      <c r="E307" s="118"/>
      <c r="F307" s="70"/>
      <c r="G307" s="71"/>
      <c r="H307" s="59"/>
      <c r="I307" s="60"/>
      <c r="J307" s="72"/>
      <c r="K307" s="73"/>
      <c r="L307" s="53"/>
      <c r="M307" s="75"/>
      <c r="N307" s="53"/>
      <c r="O307" s="53"/>
      <c r="P307" s="53"/>
      <c r="Q307" s="53"/>
      <c r="R307" s="99"/>
      <c r="S307" s="67"/>
      <c r="T307" s="67"/>
      <c r="U307" s="67"/>
      <c r="V307" s="67"/>
      <c r="W307" s="67"/>
      <c r="X307" s="53"/>
      <c r="Y307" s="53"/>
      <c r="Z307" s="53"/>
      <c r="AA307" s="53"/>
      <c r="AB307" s="53"/>
    </row>
    <row r="308" spans="1:28" x14ac:dyDescent="0.25">
      <c r="A308" s="116" t="s">
        <v>12</v>
      </c>
      <c r="B308" s="116">
        <v>991409</v>
      </c>
      <c r="C308" s="116" t="s">
        <v>168</v>
      </c>
      <c r="D308" s="116" t="s">
        <v>311</v>
      </c>
      <c r="E308" s="203" t="s">
        <v>2217</v>
      </c>
      <c r="F308" s="70"/>
      <c r="G308" s="71"/>
      <c r="H308" s="59"/>
      <c r="I308" s="60"/>
      <c r="J308" s="72"/>
      <c r="K308" s="73"/>
      <c r="L308" s="53"/>
      <c r="M308" s="75"/>
      <c r="N308" s="53"/>
      <c r="O308" s="53"/>
      <c r="P308" s="53"/>
      <c r="Q308" s="53"/>
      <c r="R308" s="99"/>
      <c r="S308" s="67"/>
      <c r="T308" s="67"/>
      <c r="U308" s="67"/>
      <c r="V308" s="67"/>
      <c r="W308" s="67"/>
      <c r="X308" s="53"/>
      <c r="Y308" s="53"/>
      <c r="Z308" s="53"/>
      <c r="AA308" s="53"/>
      <c r="AB308" s="53"/>
    </row>
    <row r="309" spans="1:28" x14ac:dyDescent="0.25">
      <c r="A309" s="116" t="s">
        <v>12</v>
      </c>
      <c r="B309" s="116">
        <v>1191519</v>
      </c>
      <c r="C309" s="116" t="s">
        <v>172</v>
      </c>
      <c r="D309" s="116" t="s">
        <v>311</v>
      </c>
      <c r="E309" s="117"/>
      <c r="F309" s="70"/>
      <c r="G309" s="71"/>
      <c r="H309" s="59"/>
      <c r="I309" s="60"/>
      <c r="J309" s="72"/>
      <c r="K309" s="73"/>
      <c r="L309" s="53"/>
      <c r="M309" s="75"/>
      <c r="N309" s="53"/>
      <c r="O309" s="53"/>
      <c r="P309" s="53"/>
      <c r="Q309" s="53"/>
      <c r="R309" s="99"/>
      <c r="S309" s="67"/>
      <c r="T309" s="67"/>
      <c r="U309" s="67"/>
      <c r="V309" s="67"/>
      <c r="W309" s="67"/>
      <c r="X309" s="53"/>
      <c r="Y309" s="53"/>
      <c r="Z309" s="53"/>
      <c r="AA309" s="53"/>
      <c r="AB309" s="53"/>
    </row>
    <row r="310" spans="1:28" x14ac:dyDescent="0.25">
      <c r="A310" s="116" t="s">
        <v>12</v>
      </c>
      <c r="B310" s="116">
        <v>1486419</v>
      </c>
      <c r="C310" s="116" t="s">
        <v>172</v>
      </c>
      <c r="D310" s="116" t="s">
        <v>397</v>
      </c>
      <c r="E310" s="117"/>
      <c r="F310" s="70"/>
      <c r="G310" s="71"/>
      <c r="H310" s="59"/>
      <c r="I310" s="60"/>
      <c r="J310" s="72"/>
      <c r="K310" s="73"/>
      <c r="L310" s="53"/>
      <c r="M310" s="75"/>
      <c r="N310" s="53"/>
      <c r="O310" s="53"/>
      <c r="P310" s="53"/>
      <c r="Q310" s="53"/>
      <c r="R310" s="99"/>
      <c r="S310" s="67"/>
      <c r="T310" s="67"/>
      <c r="U310" s="67"/>
      <c r="V310" s="67"/>
      <c r="W310" s="67"/>
      <c r="X310" s="53"/>
      <c r="Y310" s="53"/>
      <c r="Z310" s="53"/>
      <c r="AA310" s="53"/>
      <c r="AB310" s="53"/>
    </row>
    <row r="311" spans="1:28" x14ac:dyDescent="0.25">
      <c r="A311" s="116" t="s">
        <v>12</v>
      </c>
      <c r="B311" s="116">
        <v>954979</v>
      </c>
      <c r="C311" s="116" t="s">
        <v>172</v>
      </c>
      <c r="D311" s="121" t="s">
        <v>398</v>
      </c>
      <c r="E311" s="117"/>
      <c r="F311" s="70"/>
      <c r="G311" s="71"/>
      <c r="H311" s="59"/>
      <c r="I311" s="60"/>
      <c r="J311" s="72"/>
      <c r="K311" s="73"/>
      <c r="L311" s="53"/>
      <c r="M311" s="75"/>
      <c r="N311" s="53"/>
      <c r="O311" s="53"/>
      <c r="P311" s="53"/>
      <c r="Q311" s="53"/>
      <c r="R311" s="99"/>
      <c r="S311" s="67"/>
      <c r="T311" s="67"/>
      <c r="U311" s="67"/>
      <c r="V311" s="67"/>
      <c r="W311" s="67"/>
      <c r="X311" s="53"/>
      <c r="Y311" s="53"/>
      <c r="Z311" s="53"/>
      <c r="AA311" s="53"/>
      <c r="AB311" s="53"/>
    </row>
    <row r="312" spans="1:28" x14ac:dyDescent="0.25">
      <c r="A312" s="116" t="s">
        <v>21</v>
      </c>
      <c r="B312" s="116">
        <v>1030794</v>
      </c>
      <c r="C312" s="116" t="s">
        <v>172</v>
      </c>
      <c r="D312" s="116" t="s">
        <v>399</v>
      </c>
      <c r="E312" s="117"/>
      <c r="F312" s="70"/>
      <c r="G312" s="71"/>
      <c r="H312" s="59"/>
      <c r="I312" s="60"/>
      <c r="J312" s="72"/>
      <c r="K312" s="73"/>
      <c r="L312" s="53"/>
      <c r="M312" s="75"/>
      <c r="N312" s="53"/>
      <c r="O312" s="53"/>
      <c r="P312" s="53"/>
      <c r="Q312" s="53"/>
      <c r="R312" s="99"/>
      <c r="S312" s="67"/>
      <c r="T312" s="67"/>
      <c r="U312" s="67"/>
      <c r="V312" s="67"/>
      <c r="W312" s="67"/>
      <c r="X312" s="53"/>
      <c r="Y312" s="53"/>
      <c r="Z312" s="53"/>
      <c r="AA312" s="53"/>
      <c r="AB312" s="53"/>
    </row>
    <row r="313" spans="1:28" x14ac:dyDescent="0.25">
      <c r="A313" s="116" t="s">
        <v>14</v>
      </c>
      <c r="B313" s="116">
        <v>1893378</v>
      </c>
      <c r="C313" s="116" t="s">
        <v>172</v>
      </c>
      <c r="D313" s="116" t="s">
        <v>400</v>
      </c>
      <c r="E313" s="117"/>
      <c r="F313" s="70"/>
      <c r="G313" s="71"/>
      <c r="H313" s="59"/>
      <c r="I313" s="60"/>
      <c r="J313" s="72"/>
      <c r="K313" s="73"/>
      <c r="L313" s="53"/>
      <c r="M313" s="75"/>
      <c r="N313" s="53"/>
      <c r="O313" s="53"/>
      <c r="P313" s="53"/>
      <c r="Q313" s="53"/>
      <c r="R313" s="99"/>
      <c r="S313" s="67"/>
      <c r="T313" s="67"/>
      <c r="U313" s="67"/>
      <c r="V313" s="67"/>
      <c r="W313" s="67"/>
      <c r="X313" s="53"/>
      <c r="Y313" s="53"/>
      <c r="Z313" s="53"/>
      <c r="AA313" s="53"/>
      <c r="AB313" s="53"/>
    </row>
    <row r="314" spans="1:28" x14ac:dyDescent="0.25">
      <c r="A314" s="116" t="s">
        <v>24</v>
      </c>
      <c r="B314" s="116">
        <v>1442911</v>
      </c>
      <c r="C314" s="116" t="s">
        <v>172</v>
      </c>
      <c r="D314" s="116" t="s">
        <v>388</v>
      </c>
      <c r="E314" s="203" t="s">
        <v>2217</v>
      </c>
      <c r="F314" s="70"/>
      <c r="G314" s="71"/>
      <c r="H314" s="59"/>
      <c r="I314" s="60"/>
      <c r="J314" s="72"/>
      <c r="K314" s="73"/>
      <c r="L314" s="53"/>
      <c r="M314" s="75"/>
      <c r="N314" s="53"/>
      <c r="O314" s="53"/>
      <c r="P314" s="53"/>
      <c r="Q314" s="53"/>
      <c r="R314" s="99"/>
      <c r="S314" s="67"/>
      <c r="T314" s="67"/>
      <c r="U314" s="67"/>
      <c r="V314" s="67"/>
      <c r="W314" s="67"/>
      <c r="X314" s="53"/>
      <c r="Y314" s="53"/>
      <c r="Z314" s="53"/>
      <c r="AA314" s="53"/>
      <c r="AB314" s="53"/>
    </row>
    <row r="315" spans="1:28" x14ac:dyDescent="0.25">
      <c r="A315" s="116" t="s">
        <v>24</v>
      </c>
      <c r="B315" s="116">
        <v>1143204</v>
      </c>
      <c r="C315" s="116" t="s">
        <v>175</v>
      </c>
      <c r="D315" s="116" t="s">
        <v>388</v>
      </c>
      <c r="E315" s="118"/>
      <c r="F315" s="70"/>
      <c r="G315" s="71"/>
      <c r="H315" s="59"/>
      <c r="I315" s="60"/>
      <c r="J315" s="72"/>
      <c r="K315" s="73"/>
      <c r="L315" s="53"/>
      <c r="M315" s="75"/>
      <c r="N315" s="53"/>
      <c r="O315" s="53"/>
      <c r="P315" s="53"/>
      <c r="Q315" s="53"/>
      <c r="R315" s="99"/>
      <c r="S315" s="67"/>
      <c r="T315" s="67"/>
      <c r="U315" s="67"/>
      <c r="V315" s="67"/>
      <c r="W315" s="67"/>
      <c r="X315" s="53"/>
      <c r="Y315" s="53"/>
      <c r="Z315" s="53"/>
      <c r="AA315" s="53"/>
      <c r="AB315" s="53"/>
    </row>
    <row r="316" spans="1:28" x14ac:dyDescent="0.25">
      <c r="A316" s="116" t="s">
        <v>24</v>
      </c>
      <c r="B316" s="116">
        <v>924554</v>
      </c>
      <c r="C316" s="116" t="s">
        <v>175</v>
      </c>
      <c r="D316" s="116" t="s">
        <v>401</v>
      </c>
      <c r="E316" s="117"/>
      <c r="F316" s="70"/>
      <c r="G316" s="71"/>
      <c r="H316" s="59"/>
      <c r="I316" s="60"/>
      <c r="J316" s="72"/>
      <c r="K316" s="73"/>
      <c r="L316" s="53"/>
      <c r="M316" s="75"/>
      <c r="N316" s="53"/>
      <c r="O316" s="53"/>
      <c r="P316" s="53"/>
      <c r="Q316" s="53"/>
      <c r="R316" s="99"/>
      <c r="S316" s="67"/>
      <c r="T316" s="67"/>
      <c r="U316" s="67"/>
      <c r="V316" s="67"/>
      <c r="W316" s="67"/>
      <c r="X316" s="53"/>
      <c r="Y316" s="53"/>
      <c r="Z316" s="53"/>
      <c r="AA316" s="53"/>
      <c r="AB316" s="53"/>
    </row>
    <row r="317" spans="1:28" x14ac:dyDescent="0.25">
      <c r="A317" s="116" t="s">
        <v>34</v>
      </c>
      <c r="B317" s="116">
        <v>898347</v>
      </c>
      <c r="C317" s="116" t="s">
        <v>175</v>
      </c>
      <c r="D317" s="116" t="s">
        <v>357</v>
      </c>
      <c r="E317" s="117"/>
      <c r="F317" s="70"/>
      <c r="G317" s="71"/>
      <c r="H317" s="59"/>
      <c r="I317" s="60"/>
      <c r="J317" s="72"/>
      <c r="K317" s="73"/>
      <c r="L317" s="53"/>
      <c r="M317" s="75"/>
      <c r="N317" s="53"/>
      <c r="O317" s="53"/>
      <c r="P317" s="53"/>
      <c r="Q317" s="53"/>
      <c r="R317" s="99"/>
      <c r="S317" s="67"/>
      <c r="T317" s="67"/>
      <c r="U317" s="67"/>
      <c r="V317" s="67"/>
      <c r="W317" s="67"/>
      <c r="X317" s="53"/>
      <c r="Y317" s="53"/>
      <c r="Z317" s="53"/>
      <c r="AA317" s="53"/>
      <c r="AB317" s="53"/>
    </row>
    <row r="318" spans="1:28" x14ac:dyDescent="0.25">
      <c r="A318" s="116" t="s">
        <v>34</v>
      </c>
      <c r="B318" s="116">
        <v>1294019</v>
      </c>
      <c r="C318" s="116" t="s">
        <v>175</v>
      </c>
      <c r="D318" s="116" t="s">
        <v>355</v>
      </c>
      <c r="E318" s="117"/>
      <c r="F318" s="70"/>
      <c r="G318" s="71"/>
      <c r="H318" s="59"/>
      <c r="I318" s="60"/>
      <c r="J318" s="72"/>
      <c r="K318" s="73"/>
      <c r="L318" s="53"/>
      <c r="M318" s="75"/>
      <c r="N318" s="53"/>
      <c r="O318" s="53"/>
      <c r="P318" s="53"/>
      <c r="Q318" s="53"/>
      <c r="R318" s="99"/>
      <c r="S318" s="67"/>
      <c r="T318" s="67"/>
      <c r="U318" s="67"/>
      <c r="V318" s="67"/>
      <c r="W318" s="67"/>
      <c r="X318" s="53"/>
      <c r="Y318" s="53"/>
      <c r="Z318" s="53"/>
      <c r="AA318" s="53"/>
      <c r="AB318" s="53"/>
    </row>
    <row r="319" spans="1:28" x14ac:dyDescent="0.25">
      <c r="A319" s="116" t="s">
        <v>34</v>
      </c>
      <c r="B319" s="116">
        <v>662537</v>
      </c>
      <c r="C319" s="116" t="s">
        <v>175</v>
      </c>
      <c r="D319" s="116" t="s">
        <v>402</v>
      </c>
      <c r="E319" s="117"/>
      <c r="F319" s="70"/>
      <c r="G319" s="71"/>
      <c r="H319" s="59"/>
      <c r="I319" s="60"/>
      <c r="J319" s="72"/>
      <c r="K319" s="73"/>
      <c r="L319" s="53"/>
      <c r="M319" s="75"/>
      <c r="N319" s="53"/>
      <c r="O319" s="53"/>
      <c r="P319" s="53"/>
      <c r="Q319" s="53"/>
      <c r="R319" s="99"/>
      <c r="S319" s="67"/>
      <c r="T319" s="67"/>
      <c r="U319" s="67"/>
      <c r="V319" s="67"/>
      <c r="W319" s="67"/>
      <c r="X319" s="53"/>
      <c r="Y319" s="53"/>
      <c r="Z319" s="53"/>
      <c r="AA319" s="53"/>
      <c r="AB319" s="53"/>
    </row>
    <row r="320" spans="1:28" x14ac:dyDescent="0.25">
      <c r="A320" s="116" t="s">
        <v>10</v>
      </c>
      <c r="B320" s="116">
        <v>1047269</v>
      </c>
      <c r="C320" s="116" t="s">
        <v>175</v>
      </c>
      <c r="D320" s="116" t="s">
        <v>403</v>
      </c>
      <c r="E320" s="118"/>
      <c r="F320" s="70"/>
      <c r="G320" s="71"/>
      <c r="H320" s="59"/>
      <c r="I320" s="60"/>
      <c r="J320" s="72"/>
      <c r="K320" s="73"/>
      <c r="L320" s="53"/>
      <c r="M320" s="75"/>
      <c r="N320" s="53"/>
      <c r="O320" s="53"/>
      <c r="P320" s="53"/>
      <c r="Q320" s="53"/>
      <c r="R320" s="99"/>
      <c r="S320" s="67"/>
      <c r="T320" s="67"/>
      <c r="U320" s="67"/>
      <c r="V320" s="67"/>
      <c r="W320" s="67"/>
      <c r="X320" s="53"/>
      <c r="Y320" s="53"/>
      <c r="Z320" s="53"/>
      <c r="AA320" s="53"/>
      <c r="AB320" s="53"/>
    </row>
    <row r="321" spans="1:28" x14ac:dyDescent="0.25">
      <c r="A321" s="116" t="s">
        <v>10</v>
      </c>
      <c r="B321" s="116">
        <v>689615</v>
      </c>
      <c r="C321" s="116" t="s">
        <v>175</v>
      </c>
      <c r="D321" s="116" t="s">
        <v>404</v>
      </c>
      <c r="E321" s="117"/>
      <c r="F321" s="70"/>
      <c r="G321" s="71"/>
      <c r="H321" s="59"/>
      <c r="I321" s="60"/>
      <c r="J321" s="72"/>
      <c r="K321" s="73"/>
      <c r="L321" s="53"/>
      <c r="M321" s="75"/>
      <c r="N321" s="53"/>
      <c r="O321" s="53"/>
      <c r="P321" s="53"/>
      <c r="Q321" s="53"/>
      <c r="R321" s="99"/>
      <c r="S321" s="67"/>
      <c r="T321" s="67"/>
      <c r="U321" s="67"/>
      <c r="V321" s="67"/>
      <c r="W321" s="67"/>
      <c r="X321" s="53"/>
      <c r="Y321" s="53"/>
      <c r="Z321" s="53"/>
      <c r="AA321" s="53"/>
      <c r="AB321" s="53"/>
    </row>
    <row r="322" spans="1:28" x14ac:dyDescent="0.25">
      <c r="A322" s="116" t="s">
        <v>8</v>
      </c>
      <c r="B322" s="116">
        <v>2108334</v>
      </c>
      <c r="C322" s="116" t="s">
        <v>175</v>
      </c>
      <c r="D322" s="116" t="s">
        <v>300</v>
      </c>
      <c r="E322" s="117"/>
      <c r="F322" s="70"/>
      <c r="G322" s="71"/>
      <c r="H322" s="59"/>
      <c r="I322" s="60"/>
      <c r="J322" s="72"/>
      <c r="K322" s="73"/>
      <c r="L322" s="53"/>
      <c r="M322" s="75"/>
      <c r="N322" s="53"/>
      <c r="O322" s="53"/>
      <c r="P322" s="53"/>
      <c r="Q322" s="53"/>
      <c r="R322" s="99"/>
      <c r="S322" s="67"/>
      <c r="T322" s="67"/>
      <c r="U322" s="67"/>
      <c r="V322" s="67"/>
      <c r="W322" s="67"/>
      <c r="X322" s="53"/>
      <c r="Y322" s="53"/>
      <c r="Z322" s="53"/>
      <c r="AA322" s="53"/>
      <c r="AB322" s="53"/>
    </row>
    <row r="323" spans="1:28" x14ac:dyDescent="0.25">
      <c r="A323" s="116" t="s">
        <v>8</v>
      </c>
      <c r="B323" s="116">
        <v>572875</v>
      </c>
      <c r="C323" s="116" t="s">
        <v>175</v>
      </c>
      <c r="D323" s="116" t="s">
        <v>405</v>
      </c>
      <c r="E323" s="117"/>
      <c r="F323" s="70"/>
      <c r="G323" s="71"/>
      <c r="H323" s="59"/>
      <c r="I323" s="60"/>
      <c r="J323" s="72"/>
      <c r="K323" s="73"/>
      <c r="L323" s="53"/>
      <c r="M323" s="75"/>
      <c r="N323" s="53"/>
      <c r="O323" s="53"/>
      <c r="P323" s="53"/>
      <c r="Q323" s="53"/>
      <c r="R323" s="99"/>
      <c r="S323" s="67"/>
      <c r="T323" s="67"/>
      <c r="U323" s="67"/>
      <c r="V323" s="67"/>
      <c r="W323" s="67"/>
      <c r="X323" s="53"/>
      <c r="Y323" s="53"/>
      <c r="Z323" s="53"/>
      <c r="AA323" s="53"/>
      <c r="AB323" s="53"/>
    </row>
    <row r="324" spans="1:28" x14ac:dyDescent="0.25">
      <c r="A324" s="116" t="s">
        <v>16</v>
      </c>
      <c r="B324" s="116">
        <v>659246</v>
      </c>
      <c r="C324" s="116" t="s">
        <v>175</v>
      </c>
      <c r="D324" s="116" t="s">
        <v>303</v>
      </c>
      <c r="E324" s="203" t="s">
        <v>2217</v>
      </c>
      <c r="F324" s="70"/>
      <c r="G324" s="71"/>
      <c r="H324" s="59"/>
      <c r="I324" s="60"/>
      <c r="J324" s="72"/>
      <c r="K324" s="73"/>
      <c r="L324" s="53"/>
      <c r="M324" s="75"/>
      <c r="N324" s="53"/>
      <c r="O324" s="53"/>
      <c r="P324" s="53"/>
      <c r="Q324" s="53"/>
      <c r="R324" s="99"/>
      <c r="S324" s="67"/>
      <c r="T324" s="67"/>
      <c r="U324" s="67"/>
      <c r="V324" s="67"/>
      <c r="W324" s="67"/>
      <c r="X324" s="53"/>
      <c r="Y324" s="53"/>
      <c r="Z324" s="53"/>
      <c r="AA324" s="53"/>
      <c r="AB324" s="53"/>
    </row>
    <row r="325" spans="1:28" x14ac:dyDescent="0.25">
      <c r="A325" s="116" t="s">
        <v>16</v>
      </c>
      <c r="B325" s="116">
        <v>770492</v>
      </c>
      <c r="C325" s="116" t="s">
        <v>180</v>
      </c>
      <c r="D325" s="116" t="s">
        <v>303</v>
      </c>
      <c r="E325" s="117"/>
      <c r="F325" s="70"/>
      <c r="G325" s="71"/>
      <c r="H325" s="59"/>
      <c r="I325" s="60"/>
      <c r="J325" s="72"/>
      <c r="K325" s="73"/>
      <c r="L325" s="53"/>
      <c r="M325" s="75"/>
      <c r="N325" s="53"/>
      <c r="O325" s="53"/>
      <c r="P325" s="53"/>
      <c r="Q325" s="53"/>
      <c r="R325" s="99"/>
      <c r="S325" s="67"/>
      <c r="T325" s="67"/>
      <c r="U325" s="67"/>
      <c r="V325" s="67"/>
      <c r="W325" s="67"/>
      <c r="X325" s="53"/>
      <c r="Y325" s="53"/>
      <c r="Z325" s="53"/>
      <c r="AA325" s="53"/>
      <c r="AB325" s="53"/>
    </row>
    <row r="326" spans="1:28" x14ac:dyDescent="0.25">
      <c r="A326" s="116" t="s">
        <v>14</v>
      </c>
      <c r="B326" s="116">
        <v>2768405</v>
      </c>
      <c r="C326" s="116" t="s">
        <v>180</v>
      </c>
      <c r="D326" s="116" t="s">
        <v>361</v>
      </c>
      <c r="E326" s="117"/>
      <c r="F326" s="70"/>
      <c r="G326" s="71"/>
      <c r="H326" s="59"/>
      <c r="I326" s="60"/>
      <c r="J326" s="72"/>
      <c r="K326" s="73"/>
      <c r="L326" s="53"/>
      <c r="M326" s="75"/>
      <c r="N326" s="53"/>
      <c r="O326" s="53"/>
      <c r="P326" s="53"/>
      <c r="Q326" s="53"/>
      <c r="R326" s="99"/>
      <c r="S326" s="67"/>
      <c r="T326" s="67"/>
      <c r="U326" s="67"/>
      <c r="V326" s="67"/>
      <c r="W326" s="67"/>
      <c r="X326" s="53"/>
      <c r="Y326" s="53"/>
      <c r="Z326" s="53"/>
      <c r="AA326" s="53"/>
      <c r="AB326" s="53"/>
    </row>
    <row r="327" spans="1:28" x14ac:dyDescent="0.25">
      <c r="A327" s="116" t="s">
        <v>16</v>
      </c>
      <c r="B327" s="116">
        <v>900734</v>
      </c>
      <c r="C327" s="116" t="s">
        <v>180</v>
      </c>
      <c r="D327" s="116" t="s">
        <v>406</v>
      </c>
      <c r="E327" s="117"/>
      <c r="F327" s="70"/>
      <c r="G327" s="71"/>
      <c r="H327" s="59"/>
      <c r="I327" s="60"/>
      <c r="J327" s="72"/>
      <c r="K327" s="73"/>
      <c r="L327" s="53"/>
      <c r="M327" s="75"/>
      <c r="N327" s="53"/>
      <c r="O327" s="53"/>
      <c r="P327" s="53"/>
      <c r="Q327" s="53"/>
      <c r="R327" s="99"/>
      <c r="S327" s="67"/>
      <c r="T327" s="67"/>
      <c r="U327" s="67"/>
      <c r="V327" s="67"/>
      <c r="W327" s="67"/>
      <c r="X327" s="53"/>
      <c r="Y327" s="53"/>
      <c r="Z327" s="53"/>
      <c r="AA327" s="53"/>
      <c r="AB327" s="53"/>
    </row>
    <row r="328" spans="1:28" x14ac:dyDescent="0.25">
      <c r="A328" s="121" t="s">
        <v>16</v>
      </c>
      <c r="B328" s="116">
        <v>629817</v>
      </c>
      <c r="C328" s="116" t="s">
        <v>180</v>
      </c>
      <c r="D328" s="116" t="s">
        <v>305</v>
      </c>
      <c r="E328" s="118"/>
      <c r="F328" s="70"/>
      <c r="G328" s="71"/>
      <c r="H328" s="59"/>
      <c r="I328" s="60"/>
      <c r="J328" s="72"/>
      <c r="K328" s="73"/>
      <c r="L328" s="53"/>
      <c r="M328" s="75"/>
      <c r="N328" s="53"/>
      <c r="O328" s="53"/>
      <c r="P328" s="53"/>
      <c r="Q328" s="53"/>
      <c r="R328" s="99"/>
      <c r="S328" s="67"/>
      <c r="T328" s="67"/>
      <c r="U328" s="67"/>
      <c r="V328" s="67"/>
      <c r="W328" s="67"/>
      <c r="X328" s="53"/>
      <c r="Y328" s="53"/>
      <c r="Z328" s="53"/>
      <c r="AA328" s="53"/>
      <c r="AB328" s="53"/>
    </row>
    <row r="329" spans="1:28" x14ac:dyDescent="0.25">
      <c r="A329" s="116" t="s">
        <v>21</v>
      </c>
      <c r="B329" s="116">
        <v>627127</v>
      </c>
      <c r="C329" s="116" t="s">
        <v>180</v>
      </c>
      <c r="D329" s="116" t="s">
        <v>407</v>
      </c>
      <c r="E329" s="117"/>
      <c r="F329" s="70"/>
      <c r="G329" s="71"/>
      <c r="H329" s="59"/>
      <c r="I329" s="60"/>
      <c r="J329" s="72"/>
      <c r="K329" s="73"/>
      <c r="L329" s="53"/>
      <c r="M329" s="75"/>
      <c r="N329" s="53"/>
      <c r="O329" s="53"/>
      <c r="P329" s="53"/>
      <c r="Q329" s="53"/>
      <c r="R329" s="99"/>
      <c r="S329" s="67"/>
      <c r="T329" s="67"/>
      <c r="U329" s="67"/>
      <c r="V329" s="67"/>
      <c r="W329" s="67"/>
      <c r="X329" s="53"/>
      <c r="Y329" s="53"/>
      <c r="Z329" s="53"/>
      <c r="AA329" s="53"/>
      <c r="AB329" s="53"/>
    </row>
    <row r="330" spans="1:28" x14ac:dyDescent="0.25">
      <c r="A330" s="116" t="s">
        <v>19</v>
      </c>
      <c r="B330" s="116">
        <v>2492657</v>
      </c>
      <c r="C330" s="116" t="s">
        <v>180</v>
      </c>
      <c r="D330" s="116" t="s">
        <v>282</v>
      </c>
      <c r="E330" s="117"/>
      <c r="F330" s="70"/>
      <c r="G330" s="71"/>
      <c r="H330" s="59"/>
      <c r="I330" s="60"/>
      <c r="J330" s="72"/>
      <c r="K330" s="73"/>
      <c r="L330" s="53"/>
      <c r="M330" s="75"/>
      <c r="N330" s="53"/>
      <c r="O330" s="53"/>
      <c r="P330" s="53"/>
      <c r="Q330" s="53"/>
      <c r="R330" s="99"/>
      <c r="S330" s="67"/>
      <c r="T330" s="67"/>
      <c r="U330" s="67"/>
      <c r="V330" s="67"/>
      <c r="W330" s="67"/>
      <c r="X330" s="53"/>
      <c r="Y330" s="53"/>
      <c r="Z330" s="53"/>
      <c r="AA330" s="53"/>
      <c r="AB330" s="53"/>
    </row>
    <row r="331" spans="1:28" x14ac:dyDescent="0.25">
      <c r="A331" s="116" t="s">
        <v>21</v>
      </c>
      <c r="B331" s="116">
        <v>1891581</v>
      </c>
      <c r="C331" s="116" t="s">
        <v>180</v>
      </c>
      <c r="D331" s="116" t="s">
        <v>408</v>
      </c>
      <c r="E331" s="117"/>
      <c r="F331" s="70"/>
      <c r="G331" s="71"/>
      <c r="H331" s="59"/>
      <c r="I331" s="60"/>
      <c r="J331" s="72"/>
      <c r="K331" s="73"/>
      <c r="L331" s="53"/>
      <c r="M331" s="75"/>
      <c r="N331" s="53"/>
      <c r="O331" s="53"/>
      <c r="P331" s="53"/>
      <c r="Q331" s="53"/>
      <c r="R331" s="99"/>
      <c r="S331" s="67"/>
      <c r="T331" s="67"/>
      <c r="U331" s="67"/>
      <c r="V331" s="67"/>
      <c r="W331" s="67"/>
      <c r="X331" s="53"/>
      <c r="Y331" s="53"/>
      <c r="Z331" s="53"/>
      <c r="AA331" s="53"/>
      <c r="AB331" s="53"/>
    </row>
    <row r="332" spans="1:28" x14ac:dyDescent="0.25">
      <c r="A332" s="116" t="s">
        <v>15</v>
      </c>
      <c r="B332" s="116">
        <v>1919187</v>
      </c>
      <c r="C332" s="116" t="s">
        <v>180</v>
      </c>
      <c r="D332" s="116" t="s">
        <v>409</v>
      </c>
      <c r="E332" s="203" t="s">
        <v>2217</v>
      </c>
      <c r="F332" s="70"/>
      <c r="G332" s="71"/>
      <c r="H332" s="59"/>
      <c r="I332" s="60"/>
      <c r="J332" s="72"/>
      <c r="K332" s="73"/>
      <c r="L332" s="53"/>
      <c r="M332" s="75"/>
      <c r="N332" s="53"/>
      <c r="O332" s="53"/>
      <c r="P332" s="53"/>
      <c r="Q332" s="53"/>
      <c r="R332" s="99"/>
      <c r="S332" s="67"/>
      <c r="T332" s="67"/>
      <c r="U332" s="67"/>
      <c r="V332" s="67"/>
      <c r="W332" s="67"/>
      <c r="X332" s="53"/>
      <c r="Y332" s="53"/>
      <c r="Z332" s="53"/>
      <c r="AA332" s="53"/>
      <c r="AB332" s="53"/>
    </row>
    <row r="333" spans="1:28" x14ac:dyDescent="0.25">
      <c r="A333" s="116" t="s">
        <v>15</v>
      </c>
      <c r="B333" s="116">
        <v>205977</v>
      </c>
      <c r="C333" s="116" t="s">
        <v>410</v>
      </c>
      <c r="D333" s="116" t="s">
        <v>409</v>
      </c>
      <c r="E333" s="117"/>
      <c r="F333" s="70"/>
      <c r="G333" s="71"/>
      <c r="H333" s="59"/>
      <c r="I333" s="60"/>
      <c r="J333" s="72"/>
      <c r="K333" s="73"/>
      <c r="L333" s="53"/>
      <c r="M333" s="75"/>
      <c r="N333" s="53"/>
      <c r="O333" s="53"/>
      <c r="P333" s="53"/>
      <c r="Q333" s="53"/>
      <c r="R333" s="99"/>
      <c r="S333" s="67"/>
      <c r="T333" s="67"/>
      <c r="U333" s="67"/>
      <c r="V333" s="67"/>
      <c r="W333" s="67"/>
      <c r="X333" s="53"/>
      <c r="Y333" s="53"/>
      <c r="Z333" s="53"/>
      <c r="AA333" s="53"/>
      <c r="AB333" s="53"/>
    </row>
    <row r="334" spans="1:28" x14ac:dyDescent="0.25">
      <c r="A334" s="116" t="s">
        <v>12</v>
      </c>
      <c r="B334" s="116">
        <v>1479380</v>
      </c>
      <c r="C334" s="116" t="s">
        <v>410</v>
      </c>
      <c r="D334" s="116" t="s">
        <v>411</v>
      </c>
      <c r="E334" s="117"/>
      <c r="F334" s="70"/>
      <c r="G334" s="71"/>
      <c r="H334" s="59"/>
      <c r="I334" s="60"/>
      <c r="J334" s="72"/>
      <c r="K334" s="73"/>
      <c r="L334" s="53"/>
      <c r="M334" s="75"/>
      <c r="N334" s="53"/>
      <c r="O334" s="53"/>
      <c r="P334" s="53"/>
      <c r="Q334" s="53"/>
      <c r="R334" s="99"/>
      <c r="S334" s="67"/>
      <c r="T334" s="67"/>
      <c r="U334" s="67"/>
      <c r="V334" s="67"/>
      <c r="W334" s="67"/>
      <c r="X334" s="53"/>
      <c r="Y334" s="53"/>
      <c r="Z334" s="53"/>
      <c r="AA334" s="53"/>
      <c r="AB334" s="53"/>
    </row>
    <row r="335" spans="1:28" x14ac:dyDescent="0.25">
      <c r="A335" s="116" t="s">
        <v>12</v>
      </c>
      <c r="B335" s="116">
        <v>1300487</v>
      </c>
      <c r="C335" s="116" t="s">
        <v>410</v>
      </c>
      <c r="D335" s="116" t="s">
        <v>182</v>
      </c>
      <c r="E335" s="118"/>
      <c r="F335" s="70"/>
      <c r="G335" s="71"/>
      <c r="H335" s="59"/>
      <c r="I335" s="60"/>
      <c r="J335" s="72"/>
      <c r="K335" s="73"/>
      <c r="L335" s="53"/>
      <c r="M335" s="75"/>
      <c r="N335" s="53"/>
      <c r="O335" s="53"/>
      <c r="P335" s="53"/>
      <c r="Q335" s="53"/>
      <c r="R335" s="99"/>
      <c r="S335" s="67"/>
      <c r="T335" s="67"/>
      <c r="U335" s="67"/>
      <c r="V335" s="67"/>
      <c r="W335" s="67"/>
      <c r="X335" s="53"/>
      <c r="Y335" s="53"/>
      <c r="Z335" s="53"/>
      <c r="AA335" s="53"/>
      <c r="AB335" s="53"/>
    </row>
    <row r="336" spans="1:28" x14ac:dyDescent="0.25">
      <c r="A336" s="116" t="s">
        <v>12</v>
      </c>
      <c r="B336" s="116">
        <v>643316</v>
      </c>
      <c r="C336" s="116" t="s">
        <v>410</v>
      </c>
      <c r="D336" s="116" t="s">
        <v>412</v>
      </c>
      <c r="E336" s="117"/>
      <c r="F336" s="70"/>
      <c r="G336" s="71"/>
      <c r="H336" s="59"/>
      <c r="I336" s="60"/>
      <c r="J336" s="72"/>
      <c r="K336" s="73"/>
      <c r="L336" s="53"/>
      <c r="M336" s="75"/>
      <c r="N336" s="53"/>
      <c r="O336" s="53"/>
      <c r="P336" s="53"/>
      <c r="Q336" s="53"/>
      <c r="R336" s="99"/>
      <c r="S336" s="67"/>
      <c r="T336" s="67"/>
      <c r="U336" s="67"/>
      <c r="V336" s="67"/>
      <c r="W336" s="67"/>
      <c r="X336" s="53"/>
      <c r="Y336" s="53"/>
      <c r="Z336" s="53"/>
      <c r="AA336" s="53"/>
      <c r="AB336" s="53"/>
    </row>
    <row r="337" spans="1:28" x14ac:dyDescent="0.25">
      <c r="A337" s="116" t="s">
        <v>31</v>
      </c>
      <c r="B337" s="116">
        <v>2311719</v>
      </c>
      <c r="C337" s="116" t="s">
        <v>410</v>
      </c>
      <c r="D337" s="116" t="s">
        <v>317</v>
      </c>
      <c r="E337" s="117"/>
      <c r="F337" s="70"/>
      <c r="G337" s="71"/>
      <c r="H337" s="59"/>
      <c r="I337" s="60"/>
      <c r="J337" s="72"/>
      <c r="K337" s="73"/>
      <c r="L337" s="53"/>
      <c r="M337" s="75"/>
      <c r="N337" s="53"/>
      <c r="O337" s="53"/>
      <c r="P337" s="53"/>
      <c r="Q337" s="53"/>
      <c r="R337" s="99"/>
      <c r="S337" s="67"/>
      <c r="T337" s="67"/>
      <c r="U337" s="67"/>
      <c r="V337" s="67"/>
      <c r="W337" s="67"/>
      <c r="X337" s="53"/>
      <c r="Y337" s="53"/>
      <c r="Z337" s="53"/>
      <c r="AA337" s="53"/>
      <c r="AB337" s="53"/>
    </row>
    <row r="338" spans="1:28" x14ac:dyDescent="0.25">
      <c r="A338" s="116" t="s">
        <v>20</v>
      </c>
      <c r="B338" s="116">
        <v>2513226</v>
      </c>
      <c r="C338" s="116" t="s">
        <v>410</v>
      </c>
      <c r="D338" s="116" t="s">
        <v>413</v>
      </c>
      <c r="E338" s="117"/>
      <c r="F338" s="70"/>
      <c r="G338" s="71"/>
      <c r="H338" s="59"/>
      <c r="I338" s="60"/>
      <c r="J338" s="72"/>
      <c r="K338" s="73"/>
      <c r="L338" s="53"/>
      <c r="M338" s="75"/>
      <c r="N338" s="53"/>
      <c r="O338" s="53"/>
      <c r="P338" s="53"/>
      <c r="Q338" s="53"/>
      <c r="R338" s="99"/>
      <c r="S338" s="67"/>
      <c r="T338" s="67"/>
      <c r="U338" s="67"/>
      <c r="V338" s="67"/>
      <c r="W338" s="67"/>
      <c r="X338" s="53"/>
      <c r="Y338" s="53"/>
      <c r="Z338" s="53"/>
      <c r="AA338" s="53"/>
      <c r="AB338" s="53"/>
    </row>
    <row r="339" spans="1:28" x14ac:dyDescent="0.25">
      <c r="A339" s="116" t="s">
        <v>20</v>
      </c>
      <c r="B339" s="116">
        <v>1911746</v>
      </c>
      <c r="C339" s="116" t="s">
        <v>410</v>
      </c>
      <c r="D339" s="116" t="s">
        <v>414</v>
      </c>
      <c r="E339" s="117"/>
      <c r="F339" s="70"/>
      <c r="G339" s="71"/>
      <c r="H339" s="59"/>
      <c r="I339" s="60"/>
      <c r="J339" s="72"/>
      <c r="K339" s="73"/>
      <c r="L339" s="53"/>
      <c r="M339" s="75"/>
      <c r="N339" s="53"/>
      <c r="O339" s="53"/>
      <c r="P339" s="53"/>
      <c r="Q339" s="53"/>
      <c r="R339" s="99"/>
      <c r="S339" s="67"/>
      <c r="T339" s="67"/>
      <c r="U339" s="67"/>
      <c r="V339" s="67"/>
      <c r="W339" s="67"/>
      <c r="X339" s="53"/>
      <c r="Y339" s="53"/>
      <c r="Z339" s="53"/>
      <c r="AA339" s="53"/>
      <c r="AB339" s="53"/>
    </row>
    <row r="340" spans="1:28" x14ac:dyDescent="0.25">
      <c r="A340" s="116" t="s">
        <v>31</v>
      </c>
      <c r="B340" s="116">
        <v>2167426</v>
      </c>
      <c r="C340" s="116" t="s">
        <v>410</v>
      </c>
      <c r="D340" s="116" t="s">
        <v>415</v>
      </c>
      <c r="E340" s="117"/>
      <c r="F340" s="70"/>
      <c r="G340" s="71"/>
      <c r="H340" s="59"/>
      <c r="I340" s="60"/>
      <c r="J340" s="72"/>
      <c r="K340" s="73"/>
      <c r="L340" s="53"/>
      <c r="M340" s="75"/>
      <c r="N340" s="53"/>
      <c r="O340" s="53"/>
      <c r="P340" s="53"/>
      <c r="Q340" s="53"/>
      <c r="R340" s="99"/>
      <c r="S340" s="67"/>
      <c r="T340" s="67"/>
      <c r="U340" s="67"/>
      <c r="V340" s="67"/>
      <c r="W340" s="67"/>
      <c r="X340" s="53"/>
      <c r="Y340" s="53"/>
      <c r="Z340" s="53"/>
      <c r="AA340" s="53"/>
      <c r="AB340" s="53"/>
    </row>
    <row r="341" spans="1:28" x14ac:dyDescent="0.25">
      <c r="A341" s="116" t="s">
        <v>31</v>
      </c>
      <c r="B341" s="116">
        <v>2046811</v>
      </c>
      <c r="C341" s="116" t="s">
        <v>410</v>
      </c>
      <c r="D341" s="116" t="s">
        <v>416</v>
      </c>
      <c r="E341" s="117"/>
      <c r="F341" s="70"/>
      <c r="G341" s="71"/>
      <c r="H341" s="59"/>
      <c r="I341" s="60"/>
      <c r="J341" s="72"/>
      <c r="K341" s="73"/>
      <c r="L341" s="53"/>
      <c r="M341" s="75"/>
      <c r="N341" s="53"/>
      <c r="O341" s="53"/>
      <c r="P341" s="53"/>
      <c r="Q341" s="53"/>
      <c r="R341" s="99"/>
      <c r="S341" s="67"/>
      <c r="T341" s="67"/>
      <c r="U341" s="67"/>
      <c r="V341" s="67"/>
      <c r="W341" s="67"/>
      <c r="X341" s="53"/>
      <c r="Y341" s="53"/>
      <c r="Z341" s="53"/>
      <c r="AA341" s="53"/>
      <c r="AB341" s="53"/>
    </row>
    <row r="342" spans="1:28" x14ac:dyDescent="0.25">
      <c r="A342" s="116" t="s">
        <v>38</v>
      </c>
      <c r="B342" s="116">
        <v>1372342</v>
      </c>
      <c r="C342" s="116" t="s">
        <v>410</v>
      </c>
      <c r="D342" s="116" t="s">
        <v>417</v>
      </c>
      <c r="E342" s="117"/>
      <c r="F342" s="70"/>
      <c r="G342" s="71"/>
      <c r="H342" s="59"/>
      <c r="I342" s="60"/>
      <c r="J342" s="72"/>
      <c r="K342" s="73"/>
      <c r="L342" s="53"/>
      <c r="M342" s="75"/>
      <c r="N342" s="53"/>
      <c r="O342" s="53"/>
      <c r="P342" s="53"/>
      <c r="Q342" s="53"/>
      <c r="R342" s="99"/>
      <c r="S342" s="67"/>
      <c r="T342" s="67"/>
      <c r="U342" s="67"/>
      <c r="V342" s="67"/>
      <c r="W342" s="67"/>
      <c r="X342" s="53"/>
      <c r="Y342" s="53"/>
      <c r="Z342" s="53"/>
      <c r="AA342" s="53"/>
      <c r="AB342" s="53"/>
    </row>
    <row r="343" spans="1:28" x14ac:dyDescent="0.25">
      <c r="A343" s="116" t="s">
        <v>38</v>
      </c>
      <c r="B343" s="116">
        <v>2360578</v>
      </c>
      <c r="C343" s="116" t="s">
        <v>410</v>
      </c>
      <c r="D343" s="116" t="s">
        <v>418</v>
      </c>
      <c r="E343" s="118"/>
      <c r="F343" s="70"/>
      <c r="G343" s="71"/>
      <c r="H343" s="59"/>
      <c r="I343" s="60"/>
      <c r="J343" s="72"/>
      <c r="K343" s="73"/>
      <c r="L343" s="53"/>
      <c r="M343" s="75"/>
      <c r="N343" s="53"/>
      <c r="O343" s="53"/>
      <c r="P343" s="53"/>
      <c r="Q343" s="53"/>
      <c r="R343" s="99"/>
      <c r="S343" s="67"/>
      <c r="T343" s="67"/>
      <c r="U343" s="67"/>
      <c r="V343" s="67"/>
      <c r="W343" s="67"/>
      <c r="X343" s="53"/>
      <c r="Y343" s="53"/>
      <c r="Z343" s="53"/>
      <c r="AA343" s="53"/>
      <c r="AB343" s="53"/>
    </row>
    <row r="344" spans="1:28" x14ac:dyDescent="0.25">
      <c r="A344" s="116" t="s">
        <v>38</v>
      </c>
      <c r="B344" s="116">
        <v>1686992</v>
      </c>
      <c r="C344" s="116" t="s">
        <v>410</v>
      </c>
      <c r="D344" s="116" t="s">
        <v>419</v>
      </c>
      <c r="E344" s="203" t="s">
        <v>2217</v>
      </c>
      <c r="F344" s="70"/>
      <c r="G344" s="71"/>
      <c r="H344" s="59"/>
      <c r="I344" s="60"/>
      <c r="J344" s="72"/>
      <c r="K344" s="73"/>
      <c r="L344" s="53"/>
      <c r="M344" s="75"/>
      <c r="N344" s="53"/>
      <c r="O344" s="53"/>
      <c r="P344" s="53"/>
      <c r="Q344" s="53"/>
      <c r="R344" s="99"/>
      <c r="S344" s="67"/>
      <c r="T344" s="67"/>
      <c r="U344" s="67"/>
      <c r="V344" s="67"/>
      <c r="W344" s="67"/>
      <c r="X344" s="53"/>
      <c r="Y344" s="53"/>
      <c r="Z344" s="53"/>
      <c r="AA344" s="53"/>
      <c r="AB344" s="53"/>
    </row>
    <row r="345" spans="1:28" x14ac:dyDescent="0.25">
      <c r="A345" s="42" t="s">
        <v>38</v>
      </c>
      <c r="B345" s="42">
        <v>187039</v>
      </c>
      <c r="C345" s="42" t="s">
        <v>168</v>
      </c>
      <c r="D345" s="42" t="s">
        <v>419</v>
      </c>
      <c r="E345" s="122"/>
      <c r="F345" s="70"/>
      <c r="G345" s="71"/>
      <c r="H345" s="59"/>
      <c r="I345" s="60"/>
      <c r="J345" s="72"/>
      <c r="K345" s="73"/>
      <c r="L345" s="53"/>
      <c r="M345" s="75"/>
      <c r="N345" s="53"/>
      <c r="O345" s="53"/>
      <c r="P345" s="53"/>
      <c r="Q345" s="53"/>
      <c r="R345" s="99"/>
      <c r="S345" s="67"/>
      <c r="T345" s="67"/>
      <c r="U345" s="67"/>
      <c r="V345" s="67"/>
      <c r="W345" s="67"/>
      <c r="X345" s="53"/>
      <c r="Y345" s="53"/>
      <c r="Z345" s="53"/>
      <c r="AA345" s="53"/>
      <c r="AB345" s="53"/>
    </row>
    <row r="346" spans="1:28" x14ac:dyDescent="0.25">
      <c r="A346" s="42" t="s">
        <v>37</v>
      </c>
      <c r="B346" s="42">
        <v>617720</v>
      </c>
      <c r="C346" s="42" t="s">
        <v>168</v>
      </c>
      <c r="D346" s="42" t="s">
        <v>323</v>
      </c>
      <c r="E346" s="122"/>
      <c r="F346" s="70"/>
      <c r="G346" s="71"/>
      <c r="H346" s="59"/>
      <c r="I346" s="60"/>
      <c r="J346" s="72"/>
      <c r="K346" s="73"/>
      <c r="L346" s="53"/>
      <c r="M346" s="75"/>
      <c r="N346" s="53"/>
      <c r="O346" s="53"/>
      <c r="P346" s="53"/>
      <c r="Q346" s="53"/>
      <c r="R346" s="99"/>
      <c r="S346" s="67"/>
      <c r="T346" s="67"/>
      <c r="U346" s="67"/>
      <c r="V346" s="67"/>
      <c r="W346" s="67"/>
      <c r="X346" s="53"/>
      <c r="Y346" s="53"/>
      <c r="Z346" s="53"/>
      <c r="AA346" s="53"/>
      <c r="AB346" s="53"/>
    </row>
    <row r="347" spans="1:28" x14ac:dyDescent="0.25">
      <c r="A347" s="42" t="s">
        <v>37</v>
      </c>
      <c r="B347" s="42">
        <v>1120397</v>
      </c>
      <c r="C347" s="42" t="s">
        <v>168</v>
      </c>
      <c r="D347" s="42" t="s">
        <v>420</v>
      </c>
      <c r="E347" s="122"/>
      <c r="F347" s="70"/>
      <c r="G347" s="71"/>
      <c r="H347" s="59"/>
      <c r="I347" s="60"/>
      <c r="J347" s="72"/>
      <c r="K347" s="73"/>
      <c r="L347" s="53"/>
      <c r="M347" s="75"/>
      <c r="N347" s="53"/>
      <c r="O347" s="53"/>
      <c r="P347" s="53"/>
      <c r="Q347" s="53"/>
      <c r="R347" s="99"/>
      <c r="S347" s="67"/>
      <c r="T347" s="67"/>
      <c r="U347" s="67"/>
      <c r="V347" s="67"/>
      <c r="W347" s="67"/>
      <c r="X347" s="53"/>
      <c r="Y347" s="53"/>
      <c r="Z347" s="53"/>
      <c r="AA347" s="53"/>
      <c r="AB347" s="53"/>
    </row>
    <row r="348" spans="1:28" x14ac:dyDescent="0.25">
      <c r="A348" s="42" t="s">
        <v>13</v>
      </c>
      <c r="B348" s="42">
        <v>2122258</v>
      </c>
      <c r="C348" s="42" t="s">
        <v>168</v>
      </c>
      <c r="D348" s="42" t="s">
        <v>421</v>
      </c>
      <c r="E348" s="122"/>
      <c r="F348" s="70"/>
      <c r="G348" s="71"/>
      <c r="H348" s="59"/>
      <c r="I348" s="60"/>
      <c r="J348" s="72"/>
      <c r="K348" s="73"/>
      <c r="L348" s="53"/>
      <c r="M348" s="75"/>
      <c r="N348" s="53"/>
      <c r="O348" s="53"/>
      <c r="P348" s="53"/>
      <c r="Q348" s="53"/>
      <c r="R348" s="99"/>
      <c r="S348" s="67"/>
      <c r="T348" s="67"/>
      <c r="U348" s="67"/>
      <c r="V348" s="67"/>
      <c r="W348" s="67"/>
      <c r="X348" s="53"/>
      <c r="Y348" s="53"/>
      <c r="Z348" s="53"/>
      <c r="AA348" s="53"/>
      <c r="AB348" s="53"/>
    </row>
    <row r="349" spans="1:28" x14ac:dyDescent="0.25">
      <c r="A349" s="42" t="s">
        <v>22</v>
      </c>
      <c r="B349" s="42">
        <v>1861067</v>
      </c>
      <c r="C349" s="42" t="s">
        <v>168</v>
      </c>
      <c r="D349" s="42" t="s">
        <v>421</v>
      </c>
      <c r="E349" s="122"/>
      <c r="F349" s="70"/>
      <c r="G349" s="71"/>
      <c r="H349" s="59"/>
      <c r="I349" s="60"/>
      <c r="J349" s="72"/>
      <c r="K349" s="73"/>
      <c r="L349" s="53"/>
      <c r="M349" s="75"/>
      <c r="N349" s="53"/>
      <c r="O349" s="53"/>
      <c r="P349" s="53"/>
      <c r="Q349" s="53"/>
      <c r="R349" s="99"/>
      <c r="S349" s="67"/>
      <c r="T349" s="67"/>
      <c r="U349" s="67"/>
      <c r="V349" s="67"/>
      <c r="W349" s="67"/>
      <c r="X349" s="53"/>
      <c r="Y349" s="53"/>
      <c r="Z349" s="53"/>
      <c r="AA349" s="53"/>
      <c r="AB349" s="53"/>
    </row>
    <row r="350" spans="1:28" x14ac:dyDescent="0.25">
      <c r="A350" s="42" t="s">
        <v>30</v>
      </c>
      <c r="B350" s="137">
        <v>91519</v>
      </c>
      <c r="C350" s="42" t="s">
        <v>168</v>
      </c>
      <c r="D350" s="42" t="s">
        <v>422</v>
      </c>
      <c r="E350" s="203" t="s">
        <v>2217</v>
      </c>
      <c r="F350" s="70"/>
      <c r="G350" s="71"/>
      <c r="H350" s="59"/>
      <c r="I350" s="60"/>
      <c r="J350" s="72"/>
      <c r="K350" s="73"/>
      <c r="L350" s="53"/>
      <c r="M350" s="75"/>
      <c r="N350" s="53"/>
      <c r="O350" s="53"/>
      <c r="P350" s="53"/>
      <c r="Q350" s="53"/>
      <c r="R350" s="99"/>
      <c r="S350" s="67"/>
      <c r="T350" s="67"/>
      <c r="U350" s="67"/>
      <c r="V350" s="67"/>
      <c r="W350" s="67"/>
      <c r="X350" s="53"/>
      <c r="Y350" s="53"/>
      <c r="Z350" s="53"/>
      <c r="AA350" s="53"/>
      <c r="AB350" s="53"/>
    </row>
    <row r="351" spans="1:28" x14ac:dyDescent="0.25">
      <c r="A351" s="42" t="s">
        <v>30</v>
      </c>
      <c r="B351" s="42">
        <v>1778015</v>
      </c>
      <c r="C351" s="42" t="s">
        <v>172</v>
      </c>
      <c r="D351" s="42" t="s">
        <v>422</v>
      </c>
      <c r="E351" s="122"/>
      <c r="F351" s="70"/>
      <c r="G351" s="71"/>
      <c r="H351" s="59"/>
      <c r="I351" s="60"/>
      <c r="J351" s="72"/>
      <c r="K351" s="73"/>
      <c r="L351" s="53"/>
      <c r="M351" s="75"/>
      <c r="N351" s="53"/>
      <c r="O351" s="53"/>
      <c r="P351" s="53"/>
      <c r="Q351" s="53"/>
      <c r="R351" s="99"/>
      <c r="S351" s="67"/>
      <c r="T351" s="67"/>
      <c r="U351" s="67"/>
      <c r="V351" s="67"/>
      <c r="W351" s="67"/>
      <c r="X351" s="53"/>
      <c r="Y351" s="53"/>
      <c r="Z351" s="53"/>
      <c r="AA351" s="53"/>
      <c r="AB351" s="53"/>
    </row>
    <row r="352" spans="1:28" x14ac:dyDescent="0.25">
      <c r="A352" s="42" t="s">
        <v>14</v>
      </c>
      <c r="B352" s="137">
        <v>2003785</v>
      </c>
      <c r="C352" s="42" t="s">
        <v>172</v>
      </c>
      <c r="D352" s="42" t="s">
        <v>203</v>
      </c>
      <c r="E352" s="123"/>
      <c r="F352" s="70"/>
      <c r="G352" s="71"/>
      <c r="H352" s="59"/>
      <c r="I352" s="60"/>
      <c r="J352" s="72"/>
      <c r="K352" s="73"/>
      <c r="L352" s="53"/>
      <c r="M352" s="75"/>
      <c r="N352" s="53"/>
      <c r="O352" s="53"/>
      <c r="P352" s="53"/>
      <c r="Q352" s="53"/>
      <c r="R352" s="99"/>
      <c r="S352" s="67"/>
      <c r="T352" s="67"/>
      <c r="U352" s="67"/>
      <c r="V352" s="67"/>
      <c r="W352" s="67"/>
      <c r="X352" s="53"/>
      <c r="Y352" s="53"/>
      <c r="Z352" s="53"/>
      <c r="AA352" s="53"/>
      <c r="AB352" s="53"/>
    </row>
    <row r="353" spans="1:28" x14ac:dyDescent="0.25">
      <c r="A353" s="42" t="s">
        <v>14</v>
      </c>
      <c r="B353" s="137">
        <v>1698214</v>
      </c>
      <c r="C353" s="42" t="s">
        <v>172</v>
      </c>
      <c r="D353" s="42" t="s">
        <v>423</v>
      </c>
      <c r="E353" s="123"/>
      <c r="F353" s="70"/>
      <c r="G353" s="71"/>
      <c r="H353" s="59"/>
      <c r="I353" s="60"/>
      <c r="J353" s="72"/>
      <c r="K353" s="73"/>
      <c r="L353" s="53"/>
      <c r="M353" s="75"/>
      <c r="N353" s="53"/>
      <c r="O353" s="53"/>
      <c r="P353" s="53"/>
      <c r="Q353" s="53"/>
      <c r="R353" s="99"/>
      <c r="S353" s="67"/>
      <c r="T353" s="67"/>
      <c r="U353" s="67"/>
      <c r="V353" s="67"/>
      <c r="W353" s="67"/>
      <c r="X353" s="53"/>
      <c r="Y353" s="53"/>
      <c r="Z353" s="53"/>
      <c r="AA353" s="53"/>
      <c r="AB353" s="53"/>
    </row>
    <row r="354" spans="1:28" x14ac:dyDescent="0.25">
      <c r="A354" s="42" t="s">
        <v>25</v>
      </c>
      <c r="B354" s="42">
        <v>1370230</v>
      </c>
      <c r="C354" s="42" t="s">
        <v>172</v>
      </c>
      <c r="D354" s="42" t="s">
        <v>424</v>
      </c>
      <c r="E354" s="123"/>
      <c r="F354" s="70"/>
      <c r="G354" s="71"/>
      <c r="H354" s="59"/>
      <c r="I354" s="60"/>
      <c r="J354" s="72"/>
      <c r="K354" s="73"/>
      <c r="L354" s="53"/>
      <c r="M354" s="75"/>
      <c r="N354" s="53"/>
      <c r="O354" s="53"/>
      <c r="P354" s="53"/>
      <c r="Q354" s="53"/>
      <c r="R354" s="99"/>
      <c r="S354" s="67"/>
      <c r="T354" s="67"/>
      <c r="U354" s="67"/>
      <c r="V354" s="67"/>
      <c r="W354" s="67"/>
      <c r="X354" s="53"/>
      <c r="Y354" s="53"/>
      <c r="Z354" s="53"/>
      <c r="AA354" s="53"/>
      <c r="AB354" s="53"/>
    </row>
    <row r="355" spans="1:28" x14ac:dyDescent="0.25">
      <c r="A355" s="42" t="s">
        <v>37</v>
      </c>
      <c r="B355" s="42">
        <v>309150</v>
      </c>
      <c r="C355" s="42" t="s">
        <v>172</v>
      </c>
      <c r="D355" s="42" t="s">
        <v>425</v>
      </c>
      <c r="E355" s="122"/>
      <c r="F355" s="70"/>
      <c r="G355" s="71"/>
      <c r="H355" s="59"/>
      <c r="I355" s="60"/>
      <c r="J355" s="72"/>
      <c r="K355" s="73"/>
      <c r="L355" s="53"/>
      <c r="M355" s="75"/>
      <c r="N355" s="53"/>
      <c r="O355" s="53"/>
      <c r="P355" s="53"/>
      <c r="Q355" s="53"/>
      <c r="R355" s="99"/>
      <c r="S355" s="67"/>
      <c r="T355" s="67"/>
      <c r="U355" s="67"/>
      <c r="V355" s="67"/>
      <c r="W355" s="67"/>
      <c r="X355" s="53"/>
      <c r="Y355" s="53"/>
      <c r="Z355" s="53"/>
      <c r="AA355" s="53"/>
      <c r="AB355" s="53"/>
    </row>
    <row r="356" spans="1:28" x14ac:dyDescent="0.25">
      <c r="A356" s="42" t="s">
        <v>33</v>
      </c>
      <c r="B356" s="42">
        <v>840606</v>
      </c>
      <c r="C356" s="42" t="s">
        <v>172</v>
      </c>
      <c r="D356" s="42" t="s">
        <v>426</v>
      </c>
      <c r="E356" s="203" t="s">
        <v>2217</v>
      </c>
      <c r="F356" s="70"/>
      <c r="G356" s="71"/>
      <c r="H356" s="59"/>
      <c r="I356" s="60"/>
      <c r="J356" s="72"/>
      <c r="K356" s="73"/>
      <c r="L356" s="53"/>
      <c r="M356" s="75"/>
      <c r="N356" s="53"/>
      <c r="O356" s="53"/>
      <c r="P356" s="53"/>
      <c r="Q356" s="53"/>
      <c r="R356" s="99"/>
      <c r="S356" s="67"/>
      <c r="T356" s="67"/>
      <c r="U356" s="67"/>
      <c r="V356" s="67"/>
      <c r="W356" s="67"/>
      <c r="X356" s="53"/>
      <c r="Y356" s="53"/>
      <c r="Z356" s="53"/>
      <c r="AA356" s="53"/>
      <c r="AB356" s="53"/>
    </row>
    <row r="357" spans="1:28" x14ac:dyDescent="0.25">
      <c r="A357" s="42" t="s">
        <v>33</v>
      </c>
      <c r="B357" s="42">
        <v>278707</v>
      </c>
      <c r="C357" s="42" t="s">
        <v>175</v>
      </c>
      <c r="D357" s="42" t="s">
        <v>426</v>
      </c>
      <c r="E357" s="122"/>
      <c r="F357" s="70"/>
      <c r="G357" s="71"/>
      <c r="H357" s="59"/>
      <c r="I357" s="60"/>
      <c r="J357" s="72"/>
      <c r="K357" s="73"/>
      <c r="L357" s="53"/>
      <c r="M357" s="75"/>
      <c r="N357" s="53"/>
      <c r="O357" s="53"/>
      <c r="P357" s="53"/>
      <c r="Q357" s="53"/>
      <c r="R357" s="99"/>
      <c r="S357" s="67"/>
      <c r="T357" s="67"/>
      <c r="U357" s="67"/>
      <c r="V357" s="67"/>
      <c r="W357" s="67"/>
      <c r="X357" s="53"/>
      <c r="Y357" s="53"/>
      <c r="Z357" s="53"/>
      <c r="AA357" s="53"/>
      <c r="AB357" s="53"/>
    </row>
    <row r="358" spans="1:28" x14ac:dyDescent="0.25">
      <c r="A358" s="42" t="s">
        <v>33</v>
      </c>
      <c r="B358" s="42">
        <v>336569</v>
      </c>
      <c r="C358" s="42" t="s">
        <v>175</v>
      </c>
      <c r="D358" s="42" t="s">
        <v>427</v>
      </c>
      <c r="E358" s="122"/>
      <c r="F358" s="70"/>
      <c r="G358" s="71"/>
      <c r="H358" s="59"/>
      <c r="I358" s="60"/>
      <c r="J358" s="72"/>
      <c r="K358" s="73"/>
      <c r="L358" s="53"/>
      <c r="M358" s="75"/>
      <c r="N358" s="53"/>
      <c r="O358" s="53"/>
      <c r="P358" s="53"/>
      <c r="Q358" s="53"/>
      <c r="R358" s="99"/>
      <c r="S358" s="67"/>
      <c r="T358" s="67"/>
      <c r="U358" s="67"/>
      <c r="V358" s="67"/>
      <c r="W358" s="67"/>
      <c r="X358" s="53"/>
      <c r="Y358" s="53"/>
      <c r="Z358" s="53"/>
      <c r="AA358" s="53"/>
      <c r="AB358" s="53"/>
    </row>
    <row r="359" spans="1:28" x14ac:dyDescent="0.25">
      <c r="A359" s="42" t="s">
        <v>23</v>
      </c>
      <c r="B359" s="42">
        <v>1845698</v>
      </c>
      <c r="C359" s="42" t="s">
        <v>175</v>
      </c>
      <c r="D359" s="42" t="s">
        <v>428</v>
      </c>
      <c r="E359" s="122"/>
      <c r="F359" s="70"/>
      <c r="G359" s="71"/>
      <c r="H359" s="59"/>
      <c r="I359" s="60"/>
      <c r="J359" s="72"/>
      <c r="K359" s="73"/>
      <c r="L359" s="53"/>
      <c r="M359" s="75"/>
      <c r="N359" s="53"/>
      <c r="O359" s="53"/>
      <c r="P359" s="53"/>
      <c r="Q359" s="53"/>
      <c r="R359" s="99"/>
      <c r="S359" s="67"/>
      <c r="T359" s="67"/>
      <c r="U359" s="67"/>
      <c r="V359" s="67"/>
      <c r="W359" s="67"/>
      <c r="X359" s="53"/>
      <c r="Y359" s="53"/>
      <c r="Z359" s="53"/>
      <c r="AA359" s="53"/>
      <c r="AB359" s="53"/>
    </row>
    <row r="360" spans="1:28" x14ac:dyDescent="0.25">
      <c r="A360" s="42" t="s">
        <v>23</v>
      </c>
      <c r="B360" s="42">
        <v>2428245</v>
      </c>
      <c r="C360" s="42" t="s">
        <v>175</v>
      </c>
      <c r="D360" s="42" t="s">
        <v>429</v>
      </c>
      <c r="E360" s="122"/>
      <c r="F360" s="70"/>
      <c r="G360" s="71"/>
      <c r="H360" s="59"/>
      <c r="I360" s="60"/>
      <c r="J360" s="72"/>
      <c r="K360" s="73"/>
      <c r="L360" s="53"/>
      <c r="M360" s="75"/>
      <c r="N360" s="53"/>
      <c r="O360" s="53"/>
      <c r="P360" s="53"/>
      <c r="Q360" s="53"/>
      <c r="R360" s="99"/>
      <c r="S360" s="67"/>
      <c r="T360" s="67"/>
      <c r="U360" s="67"/>
      <c r="V360" s="67"/>
      <c r="W360" s="67"/>
      <c r="X360" s="53"/>
      <c r="Y360" s="53"/>
      <c r="Z360" s="53"/>
      <c r="AA360" s="53"/>
      <c r="AB360" s="53"/>
    </row>
    <row r="361" spans="1:28" x14ac:dyDescent="0.25">
      <c r="A361" s="42" t="s">
        <v>29</v>
      </c>
      <c r="B361" s="42">
        <v>2362383</v>
      </c>
      <c r="C361" s="42" t="s">
        <v>175</v>
      </c>
      <c r="D361" s="42" t="s">
        <v>388</v>
      </c>
      <c r="E361" s="122"/>
      <c r="F361" s="70"/>
      <c r="G361" s="71"/>
      <c r="H361" s="59"/>
      <c r="I361" s="60"/>
      <c r="J361" s="72"/>
      <c r="K361" s="73"/>
      <c r="L361" s="53"/>
      <c r="M361" s="75"/>
      <c r="N361" s="53"/>
      <c r="O361" s="53"/>
      <c r="P361" s="53"/>
      <c r="Q361" s="53"/>
      <c r="R361" s="99"/>
      <c r="S361" s="67"/>
      <c r="T361" s="67"/>
      <c r="U361" s="67"/>
      <c r="V361" s="67"/>
      <c r="W361" s="67"/>
      <c r="X361" s="53"/>
      <c r="Y361" s="53"/>
      <c r="Z361" s="53"/>
      <c r="AA361" s="53"/>
      <c r="AB361" s="53"/>
    </row>
    <row r="362" spans="1:28" x14ac:dyDescent="0.25">
      <c r="A362" s="42" t="s">
        <v>35</v>
      </c>
      <c r="B362" s="42">
        <v>1964314</v>
      </c>
      <c r="C362" s="42" t="s">
        <v>175</v>
      </c>
      <c r="D362" s="42" t="s">
        <v>430</v>
      </c>
      <c r="E362" s="122"/>
      <c r="F362" s="70"/>
      <c r="G362" s="71"/>
      <c r="H362" s="59"/>
      <c r="I362" s="60"/>
      <c r="J362" s="72"/>
      <c r="K362" s="73"/>
      <c r="L362" s="53"/>
      <c r="M362" s="75"/>
      <c r="N362" s="53"/>
      <c r="O362" s="53"/>
      <c r="P362" s="53"/>
      <c r="Q362" s="53"/>
      <c r="R362" s="99"/>
      <c r="S362" s="67"/>
      <c r="T362" s="67"/>
      <c r="U362" s="67"/>
      <c r="V362" s="67"/>
      <c r="W362" s="67"/>
      <c r="X362" s="53"/>
      <c r="Y362" s="53"/>
      <c r="Z362" s="53"/>
      <c r="AA362" s="53"/>
      <c r="AB362" s="53"/>
    </row>
    <row r="363" spans="1:28" x14ac:dyDescent="0.25">
      <c r="A363" s="42" t="s">
        <v>22</v>
      </c>
      <c r="B363" s="42">
        <v>525169</v>
      </c>
      <c r="C363" s="42" t="s">
        <v>175</v>
      </c>
      <c r="D363" s="42" t="s">
        <v>431</v>
      </c>
      <c r="E363" s="122"/>
      <c r="F363" s="70"/>
      <c r="G363" s="71"/>
      <c r="H363" s="59"/>
      <c r="I363" s="60"/>
      <c r="J363" s="72"/>
      <c r="K363" s="73"/>
      <c r="L363" s="53"/>
      <c r="M363" s="75"/>
      <c r="N363" s="53"/>
      <c r="O363" s="53"/>
      <c r="P363" s="53"/>
      <c r="Q363" s="53"/>
      <c r="R363" s="99"/>
      <c r="S363" s="67"/>
      <c r="T363" s="67"/>
      <c r="U363" s="67"/>
      <c r="V363" s="67"/>
      <c r="W363" s="67"/>
      <c r="X363" s="53"/>
      <c r="Y363" s="53"/>
      <c r="Z363" s="53"/>
      <c r="AA363" s="53"/>
      <c r="AB363" s="53"/>
    </row>
    <row r="364" spans="1:28" x14ac:dyDescent="0.25">
      <c r="A364" s="42" t="s">
        <v>35</v>
      </c>
      <c r="B364" s="137">
        <v>258915</v>
      </c>
      <c r="C364" s="42" t="s">
        <v>175</v>
      </c>
      <c r="D364" s="42" t="s">
        <v>432</v>
      </c>
      <c r="E364" s="203" t="s">
        <v>2217</v>
      </c>
      <c r="F364" s="70"/>
      <c r="G364" s="71"/>
      <c r="H364" s="59"/>
      <c r="I364" s="60"/>
      <c r="J364" s="72"/>
      <c r="K364" s="73"/>
      <c r="L364" s="53"/>
      <c r="M364" s="75"/>
      <c r="N364" s="53"/>
      <c r="O364" s="53"/>
      <c r="P364" s="53"/>
      <c r="Q364" s="53"/>
      <c r="R364" s="99"/>
      <c r="S364" s="67"/>
      <c r="T364" s="67"/>
      <c r="U364" s="67"/>
      <c r="V364" s="67"/>
      <c r="W364" s="67"/>
      <c r="X364" s="53"/>
      <c r="Y364" s="53"/>
      <c r="Z364" s="53"/>
      <c r="AA364" s="53"/>
      <c r="AB364" s="53"/>
    </row>
    <row r="365" spans="1:28" x14ac:dyDescent="0.25">
      <c r="A365" s="42" t="s">
        <v>35</v>
      </c>
      <c r="B365" s="137">
        <v>1500396</v>
      </c>
      <c r="C365" s="42" t="s">
        <v>180</v>
      </c>
      <c r="D365" s="42" t="s">
        <v>432</v>
      </c>
      <c r="E365" s="122"/>
      <c r="F365" s="70"/>
      <c r="G365" s="71"/>
      <c r="H365" s="59"/>
      <c r="I365" s="60"/>
      <c r="J365" s="72"/>
      <c r="K365" s="73"/>
      <c r="L365" s="53"/>
      <c r="M365" s="75"/>
      <c r="N365" s="53"/>
      <c r="O365" s="53"/>
      <c r="P365" s="53"/>
      <c r="Q365" s="53"/>
      <c r="R365" s="99"/>
      <c r="S365" s="67"/>
      <c r="T365" s="67"/>
      <c r="U365" s="67"/>
      <c r="V365" s="67"/>
      <c r="W365" s="67"/>
      <c r="X365" s="53"/>
      <c r="Y365" s="53"/>
      <c r="Z365" s="53"/>
      <c r="AA365" s="53"/>
      <c r="AB365" s="53"/>
    </row>
    <row r="366" spans="1:28" x14ac:dyDescent="0.25">
      <c r="A366" s="42" t="s">
        <v>15</v>
      </c>
      <c r="B366" s="137">
        <v>1470875</v>
      </c>
      <c r="C366" s="42" t="s">
        <v>180</v>
      </c>
      <c r="D366" s="42" t="s">
        <v>433</v>
      </c>
      <c r="E366" s="122"/>
      <c r="F366" s="70"/>
      <c r="G366" s="71"/>
      <c r="H366" s="59"/>
      <c r="I366" s="60"/>
      <c r="J366" s="72"/>
      <c r="K366" s="73"/>
      <c r="L366" s="53"/>
      <c r="M366" s="75"/>
      <c r="N366" s="53"/>
      <c r="O366" s="53"/>
      <c r="P366" s="53"/>
      <c r="Q366" s="53"/>
      <c r="R366" s="99"/>
      <c r="S366" s="67"/>
      <c r="T366" s="67"/>
      <c r="U366" s="67"/>
      <c r="V366" s="67"/>
      <c r="W366" s="67"/>
      <c r="X366" s="53"/>
      <c r="Y366" s="53"/>
      <c r="Z366" s="53"/>
      <c r="AA366" s="53"/>
      <c r="AB366" s="53"/>
    </row>
    <row r="367" spans="1:28" x14ac:dyDescent="0.25">
      <c r="A367" s="42" t="s">
        <v>19</v>
      </c>
      <c r="B367" s="137">
        <v>1515099</v>
      </c>
      <c r="C367" s="42" t="s">
        <v>180</v>
      </c>
      <c r="D367" s="42" t="s">
        <v>434</v>
      </c>
      <c r="E367" s="123"/>
      <c r="F367" s="70"/>
      <c r="G367" s="71"/>
      <c r="H367" s="59"/>
      <c r="I367" s="60"/>
      <c r="J367" s="72"/>
      <c r="K367" s="73"/>
      <c r="L367" s="53"/>
      <c r="M367" s="75"/>
      <c r="N367" s="53"/>
      <c r="O367" s="53"/>
      <c r="P367" s="53"/>
      <c r="Q367" s="53"/>
      <c r="R367" s="99"/>
      <c r="S367" s="67"/>
      <c r="T367" s="67"/>
      <c r="U367" s="67"/>
      <c r="V367" s="67"/>
      <c r="W367" s="67"/>
      <c r="X367" s="53"/>
      <c r="Y367" s="53"/>
      <c r="Z367" s="53"/>
      <c r="AA367" s="53"/>
      <c r="AB367" s="53"/>
    </row>
    <row r="368" spans="1:28" x14ac:dyDescent="0.25">
      <c r="A368" s="42" t="s">
        <v>23</v>
      </c>
      <c r="B368" s="42">
        <v>1443674</v>
      </c>
      <c r="C368" s="42" t="s">
        <v>180</v>
      </c>
      <c r="D368" s="42" t="s">
        <v>435</v>
      </c>
      <c r="E368" s="122"/>
      <c r="F368" s="70"/>
      <c r="G368" s="71"/>
      <c r="H368" s="59"/>
      <c r="I368" s="60"/>
      <c r="J368" s="72"/>
      <c r="K368" s="73"/>
      <c r="L368" s="53"/>
      <c r="M368" s="75"/>
      <c r="N368" s="53"/>
      <c r="O368" s="53"/>
      <c r="P368" s="53"/>
      <c r="Q368" s="53"/>
      <c r="R368" s="99"/>
      <c r="S368" s="67"/>
      <c r="T368" s="67"/>
      <c r="U368" s="67"/>
      <c r="V368" s="67"/>
      <c r="W368" s="67"/>
      <c r="X368" s="53"/>
      <c r="Y368" s="53"/>
      <c r="Z368" s="53"/>
      <c r="AA368" s="53"/>
      <c r="AB368" s="53"/>
    </row>
    <row r="369" spans="1:28" x14ac:dyDescent="0.25">
      <c r="A369" s="42" t="s">
        <v>29</v>
      </c>
      <c r="B369" s="137">
        <v>1673375</v>
      </c>
      <c r="C369" s="42" t="s">
        <v>180</v>
      </c>
      <c r="D369" s="42" t="s">
        <v>436</v>
      </c>
      <c r="E369" s="122"/>
      <c r="F369" s="70"/>
      <c r="G369" s="71"/>
      <c r="H369" s="59"/>
      <c r="I369" s="60"/>
      <c r="J369" s="72"/>
      <c r="K369" s="73"/>
      <c r="L369" s="53"/>
      <c r="M369" s="75"/>
      <c r="N369" s="53"/>
      <c r="O369" s="53"/>
      <c r="P369" s="53"/>
      <c r="Q369" s="53"/>
      <c r="R369" s="99"/>
      <c r="S369" s="67"/>
      <c r="T369" s="67"/>
      <c r="U369" s="67"/>
      <c r="V369" s="67"/>
      <c r="W369" s="67"/>
      <c r="X369" s="53"/>
      <c r="Y369" s="53"/>
      <c r="Z369" s="53"/>
      <c r="AA369" s="53"/>
      <c r="AB369" s="53"/>
    </row>
    <row r="370" spans="1:28" x14ac:dyDescent="0.25">
      <c r="A370" s="42" t="s">
        <v>32</v>
      </c>
      <c r="B370" s="137">
        <v>1402635</v>
      </c>
      <c r="C370" s="42" t="s">
        <v>180</v>
      </c>
      <c r="D370" s="42" t="s">
        <v>307</v>
      </c>
      <c r="E370" s="122"/>
      <c r="F370" s="70"/>
      <c r="G370" s="71"/>
      <c r="H370" s="59"/>
      <c r="I370" s="60"/>
      <c r="J370" s="72"/>
      <c r="K370" s="73"/>
      <c r="L370" s="53"/>
      <c r="M370" s="75"/>
      <c r="N370" s="53"/>
      <c r="O370" s="53"/>
      <c r="P370" s="53"/>
      <c r="Q370" s="53"/>
      <c r="R370" s="99"/>
      <c r="S370" s="67"/>
      <c r="T370" s="67"/>
      <c r="U370" s="67"/>
      <c r="V370" s="67"/>
      <c r="W370" s="67"/>
      <c r="X370" s="53"/>
      <c r="Y370" s="53"/>
      <c r="Z370" s="53"/>
      <c r="AA370" s="53"/>
      <c r="AB370" s="53"/>
    </row>
    <row r="371" spans="1:28" x14ac:dyDescent="0.25">
      <c r="A371" s="42" t="s">
        <v>32</v>
      </c>
      <c r="B371" s="137">
        <v>1878198</v>
      </c>
      <c r="C371" s="42" t="s">
        <v>180</v>
      </c>
      <c r="D371" s="42" t="s">
        <v>309</v>
      </c>
      <c r="E371" s="122"/>
      <c r="F371" s="70"/>
      <c r="G371" s="71"/>
      <c r="H371" s="59"/>
      <c r="I371" s="60"/>
      <c r="J371" s="72"/>
      <c r="K371" s="73"/>
      <c r="L371" s="53"/>
      <c r="M371" s="75"/>
      <c r="N371" s="53"/>
      <c r="O371" s="53"/>
      <c r="P371" s="53"/>
      <c r="Q371" s="53"/>
      <c r="R371" s="99"/>
      <c r="S371" s="67"/>
      <c r="T371" s="67"/>
      <c r="U371" s="67"/>
      <c r="V371" s="67"/>
      <c r="W371" s="67"/>
      <c r="X371" s="53"/>
      <c r="Y371" s="53"/>
      <c r="Z371" s="53"/>
      <c r="AA371" s="53"/>
      <c r="AB371" s="53"/>
    </row>
    <row r="372" spans="1:28" x14ac:dyDescent="0.25">
      <c r="A372" s="42" t="s">
        <v>32</v>
      </c>
      <c r="B372" s="137">
        <v>608034</v>
      </c>
      <c r="C372" s="42" t="s">
        <v>180</v>
      </c>
      <c r="D372" s="42" t="s">
        <v>437</v>
      </c>
      <c r="E372" s="122"/>
      <c r="F372" s="70"/>
      <c r="G372" s="71"/>
      <c r="H372" s="59"/>
      <c r="I372" s="60"/>
      <c r="J372" s="72"/>
      <c r="K372" s="73"/>
      <c r="L372" s="53"/>
      <c r="M372" s="75"/>
      <c r="N372" s="53"/>
      <c r="O372" s="53"/>
      <c r="P372" s="53"/>
      <c r="Q372" s="53"/>
      <c r="R372" s="99"/>
      <c r="S372" s="67"/>
      <c r="T372" s="67"/>
      <c r="U372" s="67"/>
      <c r="V372" s="67"/>
      <c r="W372" s="67"/>
      <c r="X372" s="53"/>
      <c r="Y372" s="53"/>
      <c r="Z372" s="53"/>
      <c r="AA372" s="53"/>
      <c r="AB372" s="53"/>
    </row>
    <row r="373" spans="1:28" x14ac:dyDescent="0.25">
      <c r="A373" s="42" t="s">
        <v>14</v>
      </c>
      <c r="B373" s="137">
        <v>507714</v>
      </c>
      <c r="C373" s="42" t="s">
        <v>180</v>
      </c>
      <c r="D373" s="42" t="s">
        <v>361</v>
      </c>
      <c r="E373" s="203" t="s">
        <v>2217</v>
      </c>
      <c r="F373" s="70"/>
      <c r="G373" s="71"/>
      <c r="H373" s="59"/>
      <c r="I373" s="60"/>
      <c r="J373" s="72"/>
      <c r="K373" s="73"/>
      <c r="L373" s="53"/>
      <c r="M373" s="75"/>
      <c r="N373" s="53"/>
      <c r="O373" s="53"/>
      <c r="P373" s="53"/>
      <c r="Q373" s="53"/>
      <c r="R373" s="99"/>
      <c r="S373" s="67"/>
      <c r="T373" s="67"/>
      <c r="U373" s="67"/>
      <c r="V373" s="67"/>
      <c r="W373" s="67"/>
      <c r="X373" s="53"/>
      <c r="Y373" s="53"/>
      <c r="Z373" s="53"/>
      <c r="AA373" s="53"/>
      <c r="AB373" s="53"/>
    </row>
    <row r="374" spans="1:28" x14ac:dyDescent="0.25">
      <c r="A374" s="42" t="s">
        <v>14</v>
      </c>
      <c r="B374" s="139">
        <v>1163373</v>
      </c>
      <c r="C374" s="42" t="s">
        <v>188</v>
      </c>
      <c r="D374" s="42" t="s">
        <v>361</v>
      </c>
      <c r="E374" s="122"/>
      <c r="F374" s="70"/>
      <c r="G374" s="71"/>
      <c r="H374" s="59"/>
      <c r="I374" s="60"/>
      <c r="J374" s="72"/>
      <c r="K374" s="73"/>
      <c r="L374" s="53"/>
      <c r="M374" s="75"/>
      <c r="N374" s="53"/>
      <c r="O374" s="53"/>
      <c r="P374" s="53"/>
      <c r="Q374" s="53"/>
      <c r="R374" s="99"/>
      <c r="S374" s="67"/>
      <c r="T374" s="67"/>
      <c r="U374" s="67"/>
      <c r="V374" s="67"/>
      <c r="W374" s="67"/>
      <c r="X374" s="53"/>
      <c r="Y374" s="53"/>
      <c r="Z374" s="53"/>
      <c r="AA374" s="53"/>
      <c r="AB374" s="53"/>
    </row>
    <row r="375" spans="1:28" x14ac:dyDescent="0.25">
      <c r="A375" s="42" t="s">
        <v>11</v>
      </c>
      <c r="B375" s="137">
        <v>931816</v>
      </c>
      <c r="C375" s="42" t="s">
        <v>188</v>
      </c>
      <c r="D375" s="42" t="s">
        <v>274</v>
      </c>
      <c r="E375" s="123"/>
      <c r="F375" s="70"/>
      <c r="G375" s="71"/>
      <c r="H375" s="59"/>
      <c r="I375" s="60"/>
      <c r="J375" s="72"/>
      <c r="K375" s="73"/>
      <c r="L375" s="53"/>
      <c r="M375" s="75"/>
      <c r="N375" s="53"/>
      <c r="O375" s="53"/>
      <c r="P375" s="53"/>
      <c r="Q375" s="53"/>
      <c r="R375" s="99"/>
      <c r="S375" s="67"/>
      <c r="T375" s="67"/>
      <c r="U375" s="67"/>
      <c r="V375" s="67"/>
      <c r="W375" s="67"/>
      <c r="X375" s="53"/>
      <c r="Y375" s="53"/>
      <c r="Z375" s="53"/>
      <c r="AA375" s="53"/>
      <c r="AB375" s="53"/>
    </row>
    <row r="376" spans="1:28" x14ac:dyDescent="0.25">
      <c r="A376" s="42" t="s">
        <v>11</v>
      </c>
      <c r="B376" s="42">
        <v>812886</v>
      </c>
      <c r="C376" s="42" t="s">
        <v>188</v>
      </c>
      <c r="D376" s="42" t="s">
        <v>332</v>
      </c>
      <c r="E376" s="122"/>
      <c r="F376" s="70"/>
      <c r="G376" s="71"/>
      <c r="H376" s="59"/>
      <c r="I376" s="60"/>
      <c r="J376" s="72"/>
      <c r="K376" s="73"/>
      <c r="L376" s="53"/>
      <c r="M376" s="75"/>
      <c r="N376" s="53"/>
      <c r="O376" s="53"/>
      <c r="P376" s="53"/>
      <c r="Q376" s="53"/>
      <c r="R376" s="99"/>
      <c r="S376" s="67"/>
      <c r="T376" s="67"/>
      <c r="U376" s="67"/>
      <c r="V376" s="67"/>
      <c r="W376" s="67"/>
      <c r="X376" s="53"/>
      <c r="Y376" s="53"/>
      <c r="Z376" s="53"/>
      <c r="AA376" s="53"/>
      <c r="AB376" s="53"/>
    </row>
    <row r="377" spans="1:28" x14ac:dyDescent="0.25">
      <c r="A377" s="42" t="s">
        <v>11</v>
      </c>
      <c r="B377" s="42">
        <v>504094</v>
      </c>
      <c r="C377" s="42" t="s">
        <v>188</v>
      </c>
      <c r="D377" s="42" t="s">
        <v>438</v>
      </c>
      <c r="E377" s="122"/>
      <c r="F377" s="70"/>
      <c r="G377" s="71"/>
      <c r="H377" s="59"/>
      <c r="I377" s="60"/>
      <c r="J377" s="72"/>
      <c r="K377" s="73"/>
      <c r="L377" s="53"/>
      <c r="M377" s="75"/>
      <c r="N377" s="53"/>
      <c r="O377" s="53"/>
      <c r="P377" s="53"/>
      <c r="Q377" s="53"/>
      <c r="R377" s="99"/>
      <c r="S377" s="67"/>
      <c r="T377" s="67"/>
      <c r="U377" s="67"/>
      <c r="V377" s="67"/>
      <c r="W377" s="67"/>
      <c r="X377" s="53"/>
      <c r="Y377" s="53"/>
      <c r="Z377" s="53"/>
      <c r="AA377" s="53"/>
      <c r="AB377" s="53"/>
    </row>
    <row r="378" spans="1:28" x14ac:dyDescent="0.25">
      <c r="A378" s="42" t="s">
        <v>35</v>
      </c>
      <c r="B378" s="42">
        <v>1545797</v>
      </c>
      <c r="C378" s="42" t="s">
        <v>188</v>
      </c>
      <c r="D378" s="42" t="s">
        <v>439</v>
      </c>
      <c r="E378" s="123"/>
      <c r="F378" s="70"/>
      <c r="G378" s="71"/>
      <c r="H378" s="59"/>
      <c r="I378" s="60"/>
      <c r="J378" s="72"/>
      <c r="K378" s="73"/>
      <c r="L378" s="53"/>
      <c r="M378" s="75"/>
      <c r="N378" s="53"/>
      <c r="O378" s="53"/>
      <c r="P378" s="53"/>
      <c r="Q378" s="53"/>
      <c r="R378" s="99"/>
      <c r="S378" s="67"/>
      <c r="T378" s="67"/>
      <c r="U378" s="67"/>
      <c r="V378" s="67"/>
      <c r="W378" s="67"/>
      <c r="X378" s="53"/>
      <c r="Y378" s="53"/>
      <c r="Z378" s="53"/>
      <c r="AA378" s="53"/>
      <c r="AB378" s="53"/>
    </row>
    <row r="379" spans="1:28" x14ac:dyDescent="0.25">
      <c r="A379" s="42" t="s">
        <v>29</v>
      </c>
      <c r="B379" s="42">
        <v>1862762</v>
      </c>
      <c r="C379" s="42" t="s">
        <v>188</v>
      </c>
      <c r="D379" s="42" t="s">
        <v>315</v>
      </c>
      <c r="E379" s="122"/>
      <c r="F379" s="70"/>
      <c r="G379" s="71"/>
      <c r="H379" s="59"/>
      <c r="I379" s="60"/>
      <c r="J379" s="72"/>
      <c r="K379" s="73"/>
      <c r="L379" s="53"/>
      <c r="M379" s="75"/>
      <c r="N379" s="53"/>
      <c r="O379" s="53"/>
      <c r="P379" s="53"/>
      <c r="Q379" s="53"/>
      <c r="R379" s="99"/>
      <c r="S379" s="67"/>
      <c r="T379" s="67"/>
      <c r="U379" s="67"/>
      <c r="V379" s="67"/>
      <c r="W379" s="67"/>
      <c r="X379" s="53"/>
      <c r="Y379" s="53"/>
      <c r="Z379" s="53"/>
      <c r="AA379" s="53"/>
      <c r="AB379" s="53"/>
    </row>
    <row r="380" spans="1:28" x14ac:dyDescent="0.25">
      <c r="A380" s="42" t="s">
        <v>21</v>
      </c>
      <c r="B380" s="42">
        <v>702027</v>
      </c>
      <c r="C380" s="42" t="s">
        <v>188</v>
      </c>
      <c r="D380" s="42" t="s">
        <v>440</v>
      </c>
      <c r="E380" s="123"/>
      <c r="F380" s="70"/>
      <c r="G380" s="71"/>
      <c r="H380" s="59"/>
      <c r="I380" s="60"/>
      <c r="J380" s="72"/>
      <c r="K380" s="73"/>
      <c r="L380" s="53"/>
      <c r="M380" s="75"/>
      <c r="N380" s="53"/>
      <c r="O380" s="53"/>
      <c r="P380" s="53"/>
      <c r="Q380" s="53"/>
      <c r="R380" s="99"/>
      <c r="S380" s="67"/>
      <c r="T380" s="67"/>
      <c r="U380" s="67"/>
      <c r="V380" s="67"/>
      <c r="W380" s="67"/>
      <c r="X380" s="53"/>
      <c r="Y380" s="53"/>
      <c r="Z380" s="53"/>
      <c r="AA380" s="53"/>
      <c r="AB380" s="53"/>
    </row>
    <row r="381" spans="1:28" x14ac:dyDescent="0.25">
      <c r="A381" s="42" t="s">
        <v>34</v>
      </c>
      <c r="B381" s="42">
        <v>1192493</v>
      </c>
      <c r="C381" s="42" t="s">
        <v>188</v>
      </c>
      <c r="D381" s="42" t="s">
        <v>355</v>
      </c>
      <c r="E381" s="122"/>
      <c r="F381" s="70"/>
      <c r="G381" s="71"/>
      <c r="H381" s="59"/>
      <c r="I381" s="60"/>
      <c r="J381" s="72"/>
      <c r="K381" s="73"/>
      <c r="L381" s="53"/>
      <c r="M381" s="75"/>
      <c r="N381" s="53"/>
      <c r="O381" s="53"/>
      <c r="P381" s="53"/>
      <c r="Q381" s="53"/>
      <c r="R381" s="99"/>
      <c r="S381" s="67"/>
      <c r="T381" s="67"/>
      <c r="U381" s="67"/>
      <c r="V381" s="67"/>
      <c r="W381" s="67"/>
      <c r="X381" s="53"/>
      <c r="Y381" s="53"/>
      <c r="Z381" s="53"/>
      <c r="AA381" s="53"/>
      <c r="AB381" s="53"/>
    </row>
    <row r="382" spans="1:28" x14ac:dyDescent="0.25">
      <c r="A382" s="42" t="s">
        <v>34</v>
      </c>
      <c r="B382" s="137">
        <v>858658</v>
      </c>
      <c r="C382" s="42" t="s">
        <v>188</v>
      </c>
      <c r="D382" s="42" t="s">
        <v>441</v>
      </c>
      <c r="E382" s="122"/>
      <c r="F382" s="70"/>
      <c r="G382" s="71"/>
      <c r="H382" s="59"/>
      <c r="I382" s="60"/>
      <c r="J382" s="72"/>
      <c r="K382" s="73"/>
      <c r="L382" s="53"/>
      <c r="M382" s="75"/>
      <c r="N382" s="53"/>
      <c r="O382" s="53"/>
      <c r="P382" s="53"/>
      <c r="Q382" s="53"/>
      <c r="R382" s="99"/>
      <c r="S382" s="67"/>
      <c r="T382" s="67"/>
      <c r="U382" s="67"/>
      <c r="V382" s="67"/>
      <c r="W382" s="67"/>
      <c r="X382" s="53"/>
      <c r="Y382" s="53"/>
      <c r="Z382" s="53"/>
      <c r="AA382" s="53"/>
      <c r="AB382" s="53"/>
    </row>
    <row r="383" spans="1:28" x14ac:dyDescent="0.25">
      <c r="A383" s="42" t="s">
        <v>34</v>
      </c>
      <c r="B383" s="42">
        <v>1412892</v>
      </c>
      <c r="C383" s="42" t="s">
        <v>188</v>
      </c>
      <c r="D383" s="42" t="s">
        <v>442</v>
      </c>
      <c r="E383" s="122"/>
      <c r="F383" s="70"/>
      <c r="G383" s="71"/>
      <c r="H383" s="59"/>
      <c r="I383" s="60"/>
      <c r="J383" s="72"/>
      <c r="K383" s="73"/>
      <c r="L383" s="53"/>
      <c r="M383" s="75"/>
      <c r="N383" s="53"/>
      <c r="O383" s="53"/>
      <c r="P383" s="53"/>
      <c r="Q383" s="53"/>
      <c r="R383" s="99"/>
      <c r="S383" s="67"/>
      <c r="T383" s="67"/>
      <c r="U383" s="67"/>
      <c r="V383" s="67"/>
      <c r="W383" s="67"/>
      <c r="X383" s="53"/>
      <c r="Y383" s="53"/>
      <c r="Z383" s="53"/>
      <c r="AA383" s="53"/>
      <c r="AB383" s="53"/>
    </row>
    <row r="384" spans="1:28" x14ac:dyDescent="0.25">
      <c r="A384" s="42" t="s">
        <v>26</v>
      </c>
      <c r="B384" s="137">
        <v>1962957</v>
      </c>
      <c r="C384" s="42" t="s">
        <v>188</v>
      </c>
      <c r="D384" s="42" t="s">
        <v>229</v>
      </c>
      <c r="E384" s="122"/>
      <c r="F384" s="70"/>
      <c r="G384" s="71"/>
      <c r="H384" s="59"/>
      <c r="I384" s="60"/>
      <c r="J384" s="72"/>
      <c r="K384" s="73"/>
      <c r="L384" s="53"/>
      <c r="M384" s="75"/>
      <c r="N384" s="53"/>
      <c r="O384" s="53"/>
      <c r="P384" s="53"/>
      <c r="Q384" s="53"/>
      <c r="R384" s="99"/>
      <c r="S384" s="67"/>
      <c r="T384" s="67"/>
      <c r="U384" s="67"/>
      <c r="V384" s="67"/>
      <c r="W384" s="67"/>
      <c r="X384" s="53"/>
      <c r="Y384" s="53"/>
      <c r="Z384" s="53"/>
      <c r="AA384" s="53"/>
      <c r="AB384" s="53"/>
    </row>
    <row r="385" spans="1:28" x14ac:dyDescent="0.25">
      <c r="A385" s="139" t="s">
        <v>21</v>
      </c>
      <c r="B385" s="139">
        <v>461922</v>
      </c>
      <c r="C385" s="42" t="s">
        <v>188</v>
      </c>
      <c r="D385" s="139" t="s">
        <v>443</v>
      </c>
      <c r="E385" s="122"/>
      <c r="F385" s="70"/>
      <c r="G385" s="71"/>
      <c r="H385" s="59"/>
      <c r="I385" s="60"/>
      <c r="J385" s="72"/>
      <c r="K385" s="73"/>
      <c r="L385" s="53"/>
      <c r="M385" s="75"/>
      <c r="N385" s="53"/>
      <c r="O385" s="53"/>
      <c r="P385" s="53"/>
      <c r="Q385" s="53"/>
      <c r="R385" s="99"/>
      <c r="S385" s="67"/>
      <c r="T385" s="67"/>
      <c r="U385" s="67"/>
      <c r="V385" s="67"/>
      <c r="W385" s="67"/>
      <c r="X385" s="53"/>
      <c r="Y385" s="53"/>
      <c r="Z385" s="53"/>
      <c r="AA385" s="53"/>
      <c r="AB385" s="53"/>
    </row>
    <row r="386" spans="1:28" x14ac:dyDescent="0.25">
      <c r="A386" s="42" t="s">
        <v>26</v>
      </c>
      <c r="B386" s="137">
        <v>1614741</v>
      </c>
      <c r="C386" s="42" t="s">
        <v>188</v>
      </c>
      <c r="D386" s="42" t="s">
        <v>345</v>
      </c>
      <c r="E386" s="122"/>
      <c r="F386" s="70"/>
      <c r="G386" s="71"/>
      <c r="H386" s="59"/>
      <c r="I386" s="60"/>
      <c r="J386" s="72"/>
      <c r="K386" s="73"/>
      <c r="L386" s="53"/>
      <c r="M386" s="75"/>
      <c r="N386" s="53"/>
      <c r="O386" s="53"/>
      <c r="P386" s="53"/>
      <c r="Q386" s="53"/>
      <c r="R386" s="99"/>
      <c r="S386" s="67"/>
      <c r="T386" s="67"/>
      <c r="U386" s="67"/>
      <c r="V386" s="67"/>
      <c r="W386" s="67"/>
      <c r="X386" s="53"/>
      <c r="Y386" s="53"/>
      <c r="Z386" s="53"/>
      <c r="AA386" s="53"/>
      <c r="AB386" s="53"/>
    </row>
    <row r="387" spans="1:28" x14ac:dyDescent="0.25">
      <c r="A387" s="42" t="s">
        <v>26</v>
      </c>
      <c r="B387" s="137">
        <v>1250656</v>
      </c>
      <c r="C387" s="42" t="s">
        <v>188</v>
      </c>
      <c r="D387" s="42" t="s">
        <v>232</v>
      </c>
      <c r="E387" s="122"/>
      <c r="F387" s="70"/>
      <c r="G387" s="71"/>
      <c r="H387" s="59"/>
      <c r="I387" s="60"/>
      <c r="J387" s="72"/>
      <c r="K387" s="73"/>
      <c r="L387" s="53"/>
      <c r="M387" s="75"/>
      <c r="N387" s="53"/>
      <c r="O387" s="53"/>
      <c r="P387" s="53"/>
      <c r="Q387" s="53"/>
      <c r="R387" s="99"/>
      <c r="S387" s="67"/>
      <c r="T387" s="67"/>
      <c r="U387" s="67"/>
      <c r="V387" s="67"/>
      <c r="W387" s="67"/>
      <c r="X387" s="53"/>
      <c r="Y387" s="53"/>
      <c r="Z387" s="53"/>
      <c r="AA387" s="53"/>
      <c r="AB387" s="53"/>
    </row>
    <row r="388" spans="1:28" x14ac:dyDescent="0.25">
      <c r="A388" s="42" t="s">
        <v>16</v>
      </c>
      <c r="B388" s="42">
        <v>860250</v>
      </c>
      <c r="C388" s="42" t="s">
        <v>188</v>
      </c>
      <c r="D388" s="42" t="s">
        <v>444</v>
      </c>
      <c r="E388" s="122"/>
      <c r="F388" s="70"/>
      <c r="G388" s="71"/>
      <c r="H388" s="59"/>
      <c r="I388" s="60"/>
      <c r="J388" s="72"/>
      <c r="K388" s="73"/>
      <c r="L388" s="53"/>
      <c r="M388" s="75"/>
      <c r="N388" s="53"/>
      <c r="O388" s="53"/>
      <c r="P388" s="53"/>
      <c r="Q388" s="53"/>
      <c r="R388" s="99"/>
      <c r="S388" s="67"/>
      <c r="T388" s="67"/>
      <c r="U388" s="67"/>
      <c r="V388" s="67"/>
      <c r="W388" s="67"/>
      <c r="X388" s="53"/>
      <c r="Y388" s="53"/>
      <c r="Z388" s="53"/>
      <c r="AA388" s="53"/>
      <c r="AB388" s="53"/>
    </row>
    <row r="389" spans="1:28" x14ac:dyDescent="0.25">
      <c r="A389" s="42" t="s">
        <v>16</v>
      </c>
      <c r="B389" s="42">
        <v>1512089</v>
      </c>
      <c r="C389" s="42" t="s">
        <v>188</v>
      </c>
      <c r="D389" s="42" t="s">
        <v>315</v>
      </c>
      <c r="E389" s="122"/>
      <c r="F389" s="70"/>
      <c r="G389" s="71"/>
      <c r="H389" s="59"/>
      <c r="I389" s="60"/>
      <c r="J389" s="72"/>
      <c r="K389" s="73"/>
      <c r="L389" s="53"/>
      <c r="M389" s="75"/>
      <c r="N389" s="53"/>
      <c r="O389" s="53"/>
      <c r="P389" s="53"/>
      <c r="Q389" s="53"/>
      <c r="R389" s="99"/>
      <c r="S389" s="67"/>
      <c r="T389" s="67"/>
      <c r="U389" s="67"/>
      <c r="V389" s="67"/>
      <c r="W389" s="67"/>
      <c r="X389" s="53"/>
      <c r="Y389" s="53"/>
      <c r="Z389" s="53"/>
      <c r="AA389" s="53"/>
      <c r="AB389" s="53"/>
    </row>
    <row r="390" spans="1:28" x14ac:dyDescent="0.25">
      <c r="A390" s="42" t="s">
        <v>16</v>
      </c>
      <c r="B390" s="42">
        <v>628108</v>
      </c>
      <c r="C390" s="42" t="s">
        <v>188</v>
      </c>
      <c r="D390" s="42" t="s">
        <v>445</v>
      </c>
      <c r="E390" s="122"/>
      <c r="F390" s="70"/>
      <c r="G390" s="71"/>
      <c r="H390" s="59"/>
      <c r="I390" s="60"/>
      <c r="J390" s="72"/>
      <c r="K390" s="73"/>
      <c r="L390" s="53"/>
      <c r="M390" s="75"/>
      <c r="N390" s="53"/>
      <c r="O390" s="53"/>
      <c r="P390" s="53"/>
      <c r="Q390" s="53"/>
      <c r="R390" s="99"/>
      <c r="S390" s="67"/>
      <c r="T390" s="67"/>
      <c r="U390" s="67"/>
      <c r="V390" s="67"/>
      <c r="W390" s="67"/>
      <c r="X390" s="53"/>
      <c r="Y390" s="53"/>
      <c r="Z390" s="53"/>
      <c r="AA390" s="53"/>
      <c r="AB390" s="53"/>
    </row>
    <row r="391" spans="1:28" x14ac:dyDescent="0.25">
      <c r="A391" s="42" t="s">
        <v>28</v>
      </c>
      <c r="B391" s="42">
        <v>722479</v>
      </c>
      <c r="C391" s="42" t="s">
        <v>188</v>
      </c>
      <c r="D391" s="42" t="s">
        <v>282</v>
      </c>
      <c r="E391" s="203" t="s">
        <v>2217</v>
      </c>
      <c r="F391" s="70"/>
      <c r="G391" s="71"/>
      <c r="H391" s="59"/>
      <c r="I391" s="60"/>
      <c r="J391" s="72"/>
      <c r="K391" s="73"/>
      <c r="L391" s="53"/>
      <c r="M391" s="75"/>
      <c r="N391" s="53"/>
      <c r="O391" s="53"/>
      <c r="P391" s="53"/>
      <c r="Q391" s="53"/>
      <c r="R391" s="99"/>
      <c r="S391" s="67"/>
      <c r="T391" s="67"/>
      <c r="U391" s="67"/>
      <c r="V391" s="67"/>
      <c r="W391" s="67"/>
      <c r="X391" s="53"/>
      <c r="Y391" s="53"/>
      <c r="Z391" s="53"/>
      <c r="AA391" s="53"/>
      <c r="AB391" s="53"/>
    </row>
    <row r="392" spans="1:28" x14ac:dyDescent="0.25">
      <c r="A392" s="52" t="s">
        <v>28</v>
      </c>
      <c r="B392" s="52">
        <v>961312</v>
      </c>
      <c r="C392" s="52" t="s">
        <v>168</v>
      </c>
      <c r="D392" s="52" t="s">
        <v>282</v>
      </c>
      <c r="E392" s="144"/>
      <c r="F392" s="70"/>
      <c r="G392" s="71"/>
      <c r="H392" s="59"/>
      <c r="I392" s="60"/>
      <c r="J392" s="72"/>
      <c r="K392" s="73"/>
      <c r="L392" s="53"/>
      <c r="M392" s="75"/>
      <c r="N392" s="53"/>
      <c r="O392" s="53"/>
      <c r="P392" s="53"/>
      <c r="Q392" s="53"/>
      <c r="R392" s="99"/>
      <c r="S392" s="67"/>
      <c r="T392" s="67"/>
      <c r="U392" s="67"/>
      <c r="V392" s="67"/>
      <c r="W392" s="67"/>
      <c r="X392" s="53"/>
      <c r="Y392" s="53"/>
      <c r="Z392" s="53"/>
      <c r="AA392" s="53"/>
      <c r="AB392" s="53"/>
    </row>
    <row r="393" spans="1:28" x14ac:dyDescent="0.25">
      <c r="A393" s="52" t="s">
        <v>28</v>
      </c>
      <c r="B393" s="52">
        <v>1338952</v>
      </c>
      <c r="C393" s="52" t="s">
        <v>168</v>
      </c>
      <c r="D393" s="52" t="s">
        <v>446</v>
      </c>
      <c r="E393" s="144"/>
      <c r="F393" s="70"/>
      <c r="G393" s="71"/>
      <c r="H393" s="59"/>
      <c r="I393" s="60"/>
      <c r="J393" s="72"/>
      <c r="K393" s="73"/>
      <c r="L393" s="53"/>
      <c r="M393" s="75"/>
      <c r="N393" s="53"/>
      <c r="O393" s="53"/>
      <c r="P393" s="53"/>
      <c r="Q393" s="53"/>
      <c r="R393" s="99"/>
      <c r="S393" s="67"/>
      <c r="T393" s="67"/>
      <c r="U393" s="67"/>
      <c r="V393" s="67"/>
      <c r="W393" s="67"/>
      <c r="X393" s="53"/>
      <c r="Y393" s="53"/>
      <c r="Z393" s="53"/>
      <c r="AA393" s="53"/>
      <c r="AB393" s="53"/>
    </row>
    <row r="394" spans="1:28" x14ac:dyDescent="0.25">
      <c r="A394" s="52" t="s">
        <v>28</v>
      </c>
      <c r="B394" s="52">
        <v>1028389</v>
      </c>
      <c r="C394" s="52" t="s">
        <v>168</v>
      </c>
      <c r="D394" s="52" t="s">
        <v>447</v>
      </c>
      <c r="E394" s="144"/>
      <c r="F394" s="70"/>
      <c r="G394" s="71"/>
      <c r="H394" s="59"/>
      <c r="I394" s="60"/>
      <c r="J394" s="72"/>
      <c r="K394" s="73"/>
      <c r="L394" s="53"/>
      <c r="M394" s="75"/>
      <c r="N394" s="53"/>
      <c r="O394" s="53"/>
      <c r="P394" s="53"/>
      <c r="Q394" s="53"/>
      <c r="R394" s="99"/>
      <c r="S394" s="67"/>
      <c r="T394" s="67"/>
      <c r="U394" s="67"/>
      <c r="V394" s="67"/>
      <c r="W394" s="67"/>
      <c r="X394" s="53"/>
      <c r="Y394" s="53"/>
      <c r="Z394" s="53"/>
      <c r="AA394" s="53"/>
      <c r="AB394" s="53"/>
    </row>
    <row r="395" spans="1:28" x14ac:dyDescent="0.25">
      <c r="A395" s="52" t="s">
        <v>18</v>
      </c>
      <c r="B395" s="52">
        <v>305240</v>
      </c>
      <c r="C395" s="52" t="s">
        <v>168</v>
      </c>
      <c r="D395" s="52" t="s">
        <v>390</v>
      </c>
      <c r="E395" s="144"/>
      <c r="F395" s="70"/>
      <c r="G395" s="71"/>
      <c r="H395" s="59"/>
      <c r="I395" s="60"/>
      <c r="J395" s="72"/>
      <c r="K395" s="73"/>
      <c r="L395" s="53"/>
      <c r="M395" s="75"/>
      <c r="N395" s="53"/>
      <c r="O395" s="53"/>
      <c r="P395" s="53"/>
      <c r="Q395" s="53"/>
      <c r="R395" s="99"/>
      <c r="S395" s="67"/>
      <c r="T395" s="67"/>
      <c r="U395" s="67"/>
      <c r="V395" s="67"/>
      <c r="W395" s="67"/>
      <c r="X395" s="53"/>
      <c r="Y395" s="53"/>
      <c r="Z395" s="53"/>
      <c r="AA395" s="53"/>
      <c r="AB395" s="53"/>
    </row>
    <row r="396" spans="1:28" x14ac:dyDescent="0.25">
      <c r="A396" s="52" t="s">
        <v>18</v>
      </c>
      <c r="B396" s="52">
        <v>494820</v>
      </c>
      <c r="C396" s="52" t="s">
        <v>168</v>
      </c>
      <c r="D396" s="52" t="s">
        <v>448</v>
      </c>
      <c r="E396" s="144"/>
      <c r="F396" s="70"/>
      <c r="G396" s="71"/>
      <c r="H396" s="59"/>
      <c r="I396" s="60"/>
      <c r="J396" s="72"/>
      <c r="K396" s="73"/>
      <c r="L396" s="53"/>
      <c r="M396" s="75"/>
      <c r="N396" s="53"/>
      <c r="O396" s="53"/>
      <c r="P396" s="53"/>
      <c r="Q396" s="53"/>
      <c r="R396" s="99"/>
      <c r="S396" s="67"/>
      <c r="T396" s="67"/>
      <c r="U396" s="67"/>
      <c r="V396" s="67"/>
      <c r="W396" s="67"/>
      <c r="X396" s="53"/>
      <c r="Y396" s="53"/>
      <c r="Z396" s="53"/>
      <c r="AA396" s="53"/>
      <c r="AB396" s="53"/>
    </row>
    <row r="397" spans="1:28" x14ac:dyDescent="0.25">
      <c r="A397" s="53"/>
      <c r="B397" s="53"/>
      <c r="C397" s="52"/>
      <c r="D397" s="53"/>
      <c r="E397" s="144"/>
      <c r="F397" s="70"/>
      <c r="G397" s="71"/>
      <c r="H397" s="59"/>
      <c r="I397" s="60"/>
      <c r="J397" s="72"/>
      <c r="K397" s="73"/>
      <c r="L397" s="53"/>
      <c r="M397" s="75"/>
      <c r="N397" s="53"/>
      <c r="O397" s="53"/>
      <c r="P397" s="53"/>
      <c r="Q397" s="53"/>
      <c r="R397" s="99"/>
      <c r="S397" s="67"/>
      <c r="T397" s="67"/>
      <c r="U397" s="67"/>
      <c r="V397" s="67"/>
      <c r="W397" s="67"/>
      <c r="X397" s="53"/>
      <c r="Y397" s="53"/>
      <c r="Z397" s="53"/>
      <c r="AA397" s="53"/>
      <c r="AB397" s="53"/>
    </row>
    <row r="398" spans="1:28" x14ac:dyDescent="0.25">
      <c r="A398" s="53"/>
      <c r="B398" s="53"/>
      <c r="C398" s="52"/>
      <c r="D398" s="53"/>
      <c r="E398" s="144"/>
      <c r="F398" s="70"/>
      <c r="G398" s="71"/>
      <c r="H398" s="59"/>
      <c r="I398" s="60"/>
      <c r="J398" s="72"/>
      <c r="K398" s="73"/>
      <c r="L398" s="53"/>
      <c r="M398" s="75"/>
      <c r="N398" s="53"/>
      <c r="O398" s="53"/>
      <c r="P398" s="53"/>
      <c r="Q398" s="53"/>
      <c r="R398" s="99"/>
      <c r="S398" s="67"/>
      <c r="T398" s="67"/>
      <c r="U398" s="67"/>
      <c r="V398" s="67"/>
      <c r="W398" s="67"/>
      <c r="X398" s="53"/>
      <c r="Y398" s="53"/>
      <c r="Z398" s="53"/>
      <c r="AA398" s="53"/>
      <c r="AB398" s="53"/>
    </row>
    <row r="399" spans="1:28" x14ac:dyDescent="0.25">
      <c r="A399" s="53"/>
      <c r="B399" s="53"/>
      <c r="C399" s="52"/>
      <c r="D399" s="53"/>
      <c r="E399" s="144"/>
      <c r="F399" s="70"/>
      <c r="G399" s="71"/>
      <c r="H399" s="59"/>
      <c r="I399" s="60"/>
      <c r="J399" s="72"/>
      <c r="K399" s="73"/>
      <c r="L399" s="53"/>
      <c r="M399" s="75"/>
      <c r="N399" s="53"/>
      <c r="O399" s="53"/>
      <c r="P399" s="53"/>
      <c r="Q399" s="53"/>
      <c r="R399" s="99"/>
      <c r="S399" s="67"/>
      <c r="T399" s="67"/>
      <c r="U399" s="67"/>
      <c r="V399" s="67"/>
      <c r="W399" s="67"/>
      <c r="X399" s="53"/>
      <c r="Y399" s="53"/>
      <c r="Z399" s="53"/>
      <c r="AA399" s="53"/>
      <c r="AB399" s="53"/>
    </row>
    <row r="400" spans="1:28" x14ac:dyDescent="0.25">
      <c r="A400" s="53"/>
      <c r="B400" s="53"/>
      <c r="C400" s="52"/>
      <c r="D400" s="53"/>
      <c r="E400" s="144"/>
      <c r="F400" s="70"/>
      <c r="G400" s="71"/>
      <c r="H400" s="59"/>
      <c r="I400" s="60"/>
      <c r="J400" s="72"/>
      <c r="K400" s="73"/>
      <c r="L400" s="53"/>
      <c r="M400" s="75"/>
      <c r="N400" s="53"/>
      <c r="O400" s="53"/>
      <c r="P400" s="53"/>
      <c r="Q400" s="53"/>
      <c r="R400" s="99"/>
      <c r="S400" s="67"/>
      <c r="T400" s="67"/>
      <c r="U400" s="67"/>
      <c r="V400" s="67"/>
      <c r="W400" s="67"/>
      <c r="X400" s="53"/>
      <c r="Y400" s="53"/>
      <c r="Z400" s="53"/>
      <c r="AA400" s="53"/>
      <c r="AB400" s="53"/>
    </row>
    <row r="401" spans="1:28" x14ac:dyDescent="0.25">
      <c r="A401" s="53"/>
      <c r="B401" s="53"/>
      <c r="C401" s="52"/>
      <c r="D401" s="53"/>
      <c r="E401" s="144"/>
      <c r="F401" s="70"/>
      <c r="G401" s="71"/>
      <c r="H401" s="59"/>
      <c r="I401" s="60"/>
      <c r="J401" s="72"/>
      <c r="K401" s="73"/>
      <c r="L401" s="53"/>
      <c r="M401" s="75"/>
      <c r="N401" s="53"/>
      <c r="O401" s="53"/>
      <c r="P401" s="53"/>
      <c r="Q401" s="53"/>
      <c r="R401" s="99"/>
      <c r="S401" s="67"/>
      <c r="T401" s="67"/>
      <c r="U401" s="67"/>
      <c r="V401" s="67"/>
      <c r="W401" s="67"/>
      <c r="X401" s="53"/>
      <c r="Y401" s="53"/>
      <c r="Z401" s="53"/>
      <c r="AA401" s="53"/>
      <c r="AB401" s="53"/>
    </row>
    <row r="402" spans="1:28" x14ac:dyDescent="0.25">
      <c r="A402" s="53"/>
      <c r="B402" s="53"/>
      <c r="C402" s="53"/>
      <c r="D402" s="53"/>
      <c r="E402" s="144"/>
      <c r="F402" s="70"/>
      <c r="G402" s="71"/>
      <c r="H402" s="59"/>
      <c r="I402" s="60"/>
      <c r="J402" s="72"/>
      <c r="K402" s="73"/>
      <c r="L402" s="53"/>
      <c r="M402" s="75"/>
      <c r="N402" s="53"/>
      <c r="O402" s="53"/>
      <c r="P402" s="53"/>
      <c r="Q402" s="53"/>
      <c r="R402" s="99"/>
      <c r="S402" s="67"/>
      <c r="T402" s="67"/>
      <c r="U402" s="67"/>
      <c r="V402" s="67"/>
      <c r="W402" s="67"/>
      <c r="X402" s="53"/>
      <c r="Y402" s="53"/>
      <c r="Z402" s="53"/>
      <c r="AA402" s="53"/>
      <c r="AB402" s="53"/>
    </row>
    <row r="403" spans="1:28" x14ac:dyDescent="0.25">
      <c r="A403" s="53"/>
      <c r="B403" s="53"/>
      <c r="C403" s="53"/>
      <c r="D403" s="53"/>
      <c r="E403" s="144"/>
      <c r="F403" s="70"/>
      <c r="G403" s="71"/>
      <c r="H403" s="59"/>
      <c r="I403" s="60"/>
      <c r="J403" s="72"/>
      <c r="K403" s="73"/>
      <c r="L403" s="53"/>
      <c r="M403" s="75"/>
      <c r="N403" s="53"/>
      <c r="O403" s="53"/>
      <c r="P403" s="53"/>
      <c r="Q403" s="53"/>
      <c r="R403" s="99"/>
      <c r="S403" s="67"/>
      <c r="T403" s="67"/>
      <c r="U403" s="67"/>
      <c r="V403" s="67"/>
      <c r="W403" s="67"/>
      <c r="X403" s="53"/>
      <c r="Y403" s="53"/>
      <c r="Z403" s="53"/>
      <c r="AA403" s="53"/>
      <c r="AB403" s="53"/>
    </row>
    <row r="404" spans="1:28" x14ac:dyDescent="0.25">
      <c r="A404" s="53"/>
      <c r="B404" s="53"/>
      <c r="C404" s="53"/>
      <c r="D404" s="53"/>
      <c r="E404" s="144"/>
      <c r="F404" s="70"/>
      <c r="G404" s="71"/>
      <c r="H404" s="59"/>
      <c r="I404" s="60"/>
      <c r="J404" s="72"/>
      <c r="K404" s="73"/>
      <c r="L404" s="53"/>
      <c r="M404" s="75"/>
      <c r="N404" s="53"/>
      <c r="O404" s="53"/>
      <c r="P404" s="53"/>
      <c r="Q404" s="53"/>
      <c r="R404" s="99"/>
      <c r="S404" s="67"/>
      <c r="T404" s="67"/>
      <c r="U404" s="67"/>
      <c r="V404" s="67"/>
      <c r="W404" s="67"/>
      <c r="X404" s="53"/>
      <c r="Y404" s="53"/>
      <c r="Z404" s="53"/>
      <c r="AA404" s="53"/>
      <c r="AB404" s="53"/>
    </row>
    <row r="405" spans="1:28" x14ac:dyDescent="0.25">
      <c r="A405" s="53"/>
      <c r="B405" s="53"/>
      <c r="C405" s="53"/>
      <c r="D405" s="53"/>
      <c r="E405" s="144"/>
      <c r="F405" s="70"/>
      <c r="G405" s="71"/>
      <c r="H405" s="59"/>
      <c r="I405" s="60"/>
      <c r="J405" s="72"/>
      <c r="K405" s="73"/>
      <c r="L405" s="53"/>
      <c r="M405" s="75"/>
      <c r="N405" s="53"/>
      <c r="O405" s="53"/>
      <c r="P405" s="53"/>
      <c r="Q405" s="53"/>
      <c r="R405" s="99"/>
      <c r="S405" s="67"/>
      <c r="T405" s="67"/>
      <c r="U405" s="67"/>
      <c r="V405" s="67"/>
      <c r="W405" s="67"/>
      <c r="X405" s="53"/>
      <c r="Y405" s="53"/>
      <c r="Z405" s="53"/>
      <c r="AA405" s="53"/>
      <c r="AB405" s="53"/>
    </row>
    <row r="406" spans="1:28" x14ac:dyDescent="0.25">
      <c r="A406" s="53"/>
      <c r="B406" s="53"/>
      <c r="C406" s="53"/>
      <c r="D406" s="53"/>
      <c r="E406" s="144"/>
      <c r="F406" s="70"/>
      <c r="G406" s="71"/>
      <c r="H406" s="59"/>
      <c r="I406" s="60"/>
      <c r="J406" s="72"/>
      <c r="K406" s="73"/>
      <c r="L406" s="53"/>
      <c r="M406" s="75"/>
      <c r="N406" s="53"/>
      <c r="O406" s="53"/>
      <c r="P406" s="53"/>
      <c r="Q406" s="53"/>
      <c r="R406" s="99"/>
      <c r="S406" s="67"/>
      <c r="T406" s="67"/>
      <c r="U406" s="67"/>
      <c r="V406" s="67"/>
      <c r="W406" s="67"/>
      <c r="X406" s="53"/>
      <c r="Y406" s="53"/>
      <c r="Z406" s="53"/>
      <c r="AA406" s="53"/>
      <c r="AB406" s="53"/>
    </row>
    <row r="407" spans="1:28" x14ac:dyDescent="0.25">
      <c r="A407" s="53"/>
      <c r="B407" s="53"/>
      <c r="C407" s="53"/>
      <c r="D407" s="53"/>
      <c r="E407" s="144"/>
      <c r="F407" s="70"/>
      <c r="G407" s="71"/>
      <c r="H407" s="59"/>
      <c r="I407" s="60"/>
      <c r="J407" s="72"/>
      <c r="K407" s="73"/>
      <c r="L407" s="53"/>
      <c r="M407" s="75"/>
      <c r="N407" s="53"/>
      <c r="O407" s="53"/>
      <c r="P407" s="53"/>
      <c r="Q407" s="53"/>
      <c r="R407" s="99"/>
      <c r="S407" s="67"/>
      <c r="T407" s="67"/>
      <c r="U407" s="67"/>
      <c r="V407" s="67"/>
      <c r="W407" s="67"/>
      <c r="X407" s="53"/>
      <c r="Y407" s="53"/>
      <c r="Z407" s="53"/>
      <c r="AA407" s="53"/>
      <c r="AB407" s="53"/>
    </row>
    <row r="408" spans="1:28" x14ac:dyDescent="0.25">
      <c r="A408" s="53"/>
      <c r="B408" s="53"/>
      <c r="C408" s="53"/>
      <c r="D408" s="53"/>
      <c r="E408" s="144"/>
      <c r="F408" s="70"/>
      <c r="G408" s="71"/>
      <c r="H408" s="59"/>
      <c r="I408" s="60"/>
      <c r="J408" s="72"/>
      <c r="K408" s="73"/>
      <c r="L408" s="53"/>
      <c r="M408" s="75"/>
      <c r="N408" s="53"/>
      <c r="O408" s="53"/>
      <c r="P408" s="53"/>
      <c r="Q408" s="53"/>
      <c r="R408" s="99"/>
      <c r="S408" s="67"/>
      <c r="T408" s="67"/>
      <c r="U408" s="67"/>
      <c r="V408" s="67"/>
      <c r="W408" s="67"/>
      <c r="X408" s="53"/>
      <c r="Y408" s="53"/>
      <c r="Z408" s="53"/>
      <c r="AA408" s="53"/>
      <c r="AB408" s="53"/>
    </row>
    <row r="409" spans="1:28" x14ac:dyDescent="0.25">
      <c r="A409" s="53"/>
      <c r="B409" s="53"/>
      <c r="C409" s="53"/>
      <c r="D409" s="53"/>
      <c r="E409" s="144"/>
      <c r="F409" s="70"/>
      <c r="G409" s="71"/>
      <c r="H409" s="59"/>
      <c r="I409" s="60"/>
      <c r="J409" s="72"/>
      <c r="K409" s="73"/>
      <c r="L409" s="53"/>
      <c r="M409" s="75"/>
      <c r="N409" s="53"/>
      <c r="O409" s="53"/>
      <c r="P409" s="53"/>
      <c r="Q409" s="53"/>
      <c r="R409" s="99"/>
      <c r="S409" s="67"/>
      <c r="T409" s="67"/>
      <c r="U409" s="67"/>
      <c r="V409" s="67"/>
      <c r="W409" s="67"/>
      <c r="X409" s="53"/>
      <c r="Y409" s="53"/>
      <c r="Z409" s="53"/>
      <c r="AA409" s="53"/>
      <c r="AB409" s="53"/>
    </row>
    <row r="410" spans="1:28" x14ac:dyDescent="0.25">
      <c r="A410" s="53"/>
      <c r="B410" s="53"/>
      <c r="C410" s="53"/>
      <c r="D410" s="53"/>
      <c r="E410" s="144"/>
      <c r="F410" s="70"/>
      <c r="G410" s="71"/>
      <c r="H410" s="59"/>
      <c r="I410" s="60"/>
      <c r="J410" s="72"/>
      <c r="K410" s="73"/>
      <c r="L410" s="53"/>
      <c r="M410" s="75"/>
      <c r="N410" s="53"/>
      <c r="O410" s="53"/>
      <c r="P410" s="53"/>
      <c r="Q410" s="53"/>
      <c r="R410" s="99"/>
      <c r="S410" s="67"/>
      <c r="T410" s="67"/>
      <c r="U410" s="67"/>
      <c r="V410" s="67"/>
      <c r="W410" s="67"/>
      <c r="X410" s="53"/>
      <c r="Y410" s="53"/>
      <c r="Z410" s="53"/>
      <c r="AA410" s="53"/>
      <c r="AB410" s="53"/>
    </row>
    <row r="411" spans="1:28" x14ac:dyDescent="0.25">
      <c r="A411" s="53"/>
      <c r="B411" s="53"/>
      <c r="C411" s="53"/>
      <c r="D411" s="53"/>
      <c r="E411" s="144"/>
      <c r="F411" s="70"/>
      <c r="G411" s="71"/>
      <c r="H411" s="59"/>
      <c r="I411" s="60"/>
      <c r="J411" s="72"/>
      <c r="K411" s="73"/>
      <c r="L411" s="53"/>
      <c r="M411" s="75"/>
      <c r="N411" s="53"/>
      <c r="O411" s="53"/>
      <c r="P411" s="53"/>
      <c r="Q411" s="53"/>
      <c r="R411" s="99"/>
      <c r="S411" s="67"/>
      <c r="T411" s="67"/>
      <c r="U411" s="67"/>
      <c r="V411" s="67"/>
      <c r="W411" s="67"/>
      <c r="X411" s="53"/>
      <c r="Y411" s="53"/>
      <c r="Z411" s="53"/>
      <c r="AA411" s="53"/>
      <c r="AB411" s="53"/>
    </row>
    <row r="412" spans="1:28" x14ac:dyDescent="0.25">
      <c r="A412" s="53"/>
      <c r="B412" s="53"/>
      <c r="C412" s="53"/>
      <c r="D412" s="53"/>
      <c r="E412" s="144"/>
      <c r="F412" s="70"/>
      <c r="G412" s="71"/>
      <c r="H412" s="59"/>
      <c r="I412" s="60"/>
      <c r="J412" s="72"/>
      <c r="K412" s="73"/>
      <c r="L412" s="53"/>
      <c r="M412" s="75"/>
      <c r="N412" s="53"/>
      <c r="O412" s="53"/>
      <c r="P412" s="53"/>
      <c r="Q412" s="53"/>
      <c r="R412" s="99"/>
      <c r="S412" s="67"/>
      <c r="T412" s="67"/>
      <c r="U412" s="67"/>
      <c r="V412" s="67"/>
      <c r="W412" s="67"/>
      <c r="X412" s="53"/>
      <c r="Y412" s="53"/>
      <c r="Z412" s="53"/>
      <c r="AA412" s="53"/>
      <c r="AB412" s="53"/>
    </row>
    <row r="413" spans="1:28" x14ac:dyDescent="0.25">
      <c r="A413" s="53"/>
      <c r="B413" s="53"/>
      <c r="C413" s="53"/>
      <c r="D413" s="53"/>
      <c r="E413" s="144"/>
      <c r="F413" s="70"/>
      <c r="G413" s="71"/>
      <c r="H413" s="59"/>
      <c r="I413" s="60"/>
      <c r="J413" s="72"/>
      <c r="K413" s="73"/>
      <c r="L413" s="53"/>
      <c r="M413" s="75"/>
      <c r="N413" s="53"/>
      <c r="O413" s="53"/>
      <c r="P413" s="53"/>
      <c r="Q413" s="53"/>
      <c r="R413" s="99"/>
      <c r="S413" s="67"/>
      <c r="T413" s="67"/>
      <c r="U413" s="67"/>
      <c r="V413" s="67"/>
      <c r="W413" s="67"/>
      <c r="X413" s="53"/>
      <c r="Y413" s="53"/>
      <c r="Z413" s="53"/>
      <c r="AA413" s="53"/>
      <c r="AB413" s="53"/>
    </row>
    <row r="414" spans="1:28" x14ac:dyDescent="0.25">
      <c r="A414" s="53"/>
      <c r="B414" s="53"/>
      <c r="C414" s="53"/>
      <c r="D414" s="53"/>
      <c r="E414" s="144"/>
      <c r="F414" s="70"/>
      <c r="G414" s="71"/>
      <c r="H414" s="59"/>
      <c r="I414" s="60"/>
      <c r="J414" s="72"/>
      <c r="K414" s="73"/>
      <c r="L414" s="53"/>
      <c r="M414" s="75"/>
      <c r="N414" s="53"/>
      <c r="O414" s="53"/>
      <c r="P414" s="53"/>
      <c r="Q414" s="53"/>
      <c r="R414" s="99"/>
      <c r="S414" s="67"/>
      <c r="T414" s="67"/>
      <c r="U414" s="67"/>
      <c r="V414" s="67"/>
      <c r="W414" s="67"/>
      <c r="X414" s="53"/>
      <c r="Y414" s="53"/>
      <c r="Z414" s="53"/>
      <c r="AA414" s="53"/>
      <c r="AB414" s="53"/>
    </row>
    <row r="415" spans="1:28" x14ac:dyDescent="0.25">
      <c r="A415" s="53"/>
      <c r="B415" s="53"/>
      <c r="C415" s="53"/>
      <c r="D415" s="53"/>
      <c r="E415" s="144"/>
      <c r="F415" s="70"/>
      <c r="G415" s="71"/>
      <c r="H415" s="59"/>
      <c r="I415" s="60"/>
      <c r="J415" s="72"/>
      <c r="K415" s="73"/>
      <c r="L415" s="53"/>
      <c r="M415" s="75"/>
      <c r="N415" s="53"/>
      <c r="O415" s="53"/>
      <c r="P415" s="53"/>
      <c r="Q415" s="53"/>
      <c r="R415" s="99"/>
      <c r="S415" s="67"/>
      <c r="T415" s="67"/>
      <c r="U415" s="67"/>
      <c r="V415" s="67"/>
      <c r="W415" s="67"/>
      <c r="X415" s="53"/>
      <c r="Y415" s="53"/>
      <c r="Z415" s="53"/>
      <c r="AA415" s="53"/>
      <c r="AB415" s="53"/>
    </row>
    <row r="416" spans="1:28" x14ac:dyDescent="0.25">
      <c r="A416" s="53"/>
      <c r="B416" s="53"/>
      <c r="C416" s="53"/>
      <c r="D416" s="53"/>
      <c r="E416" s="144"/>
      <c r="F416" s="70"/>
      <c r="G416" s="71"/>
      <c r="H416" s="59"/>
      <c r="I416" s="60"/>
      <c r="J416" s="72"/>
      <c r="K416" s="73"/>
      <c r="L416" s="53"/>
      <c r="M416" s="75"/>
      <c r="N416" s="53"/>
      <c r="O416" s="53"/>
      <c r="P416" s="53"/>
      <c r="Q416" s="53"/>
      <c r="R416" s="99"/>
      <c r="S416" s="67"/>
      <c r="T416" s="67"/>
      <c r="U416" s="67"/>
      <c r="V416" s="67"/>
      <c r="W416" s="67"/>
      <c r="X416" s="53"/>
      <c r="Y416" s="53"/>
      <c r="Z416" s="53"/>
      <c r="AA416" s="53"/>
      <c r="AB416" s="53"/>
    </row>
    <row r="417" spans="1:28" x14ac:dyDescent="0.25">
      <c r="A417" s="53"/>
      <c r="B417" s="53"/>
      <c r="C417" s="53"/>
      <c r="D417" s="53"/>
      <c r="E417" s="144"/>
      <c r="F417" s="70"/>
      <c r="G417" s="71"/>
      <c r="H417" s="59"/>
      <c r="I417" s="60"/>
      <c r="J417" s="72"/>
      <c r="K417" s="73"/>
      <c r="L417" s="53"/>
      <c r="M417" s="75"/>
      <c r="N417" s="53"/>
      <c r="O417" s="53"/>
      <c r="P417" s="53"/>
      <c r="Q417" s="53"/>
      <c r="R417" s="99"/>
      <c r="S417" s="67"/>
      <c r="T417" s="67"/>
      <c r="U417" s="67"/>
      <c r="V417" s="67"/>
      <c r="W417" s="67"/>
      <c r="X417" s="53"/>
      <c r="Y417" s="53"/>
      <c r="Z417" s="53"/>
      <c r="AA417" s="53"/>
      <c r="AB417" s="53"/>
    </row>
    <row r="418" spans="1:28" x14ac:dyDescent="0.25">
      <c r="A418" s="53"/>
      <c r="B418" s="53"/>
      <c r="C418" s="53"/>
      <c r="D418" s="53"/>
      <c r="E418" s="144"/>
      <c r="F418" s="70"/>
      <c r="G418" s="71"/>
      <c r="H418" s="59"/>
      <c r="I418" s="60"/>
      <c r="J418" s="72"/>
      <c r="K418" s="73"/>
      <c r="L418" s="53"/>
      <c r="M418" s="75"/>
      <c r="N418" s="53"/>
      <c r="O418" s="53"/>
      <c r="P418" s="53"/>
      <c r="Q418" s="53"/>
      <c r="R418" s="99"/>
      <c r="S418" s="67"/>
      <c r="T418" s="67"/>
      <c r="U418" s="67"/>
      <c r="V418" s="67"/>
      <c r="W418" s="67"/>
      <c r="X418" s="53"/>
      <c r="Y418" s="53"/>
      <c r="Z418" s="53"/>
      <c r="AA418" s="53"/>
      <c r="AB418" s="53"/>
    </row>
    <row r="419" spans="1:28" x14ac:dyDescent="0.25">
      <c r="A419" s="53"/>
      <c r="B419" s="53"/>
      <c r="C419" s="53"/>
      <c r="D419" s="53"/>
      <c r="E419" s="144"/>
      <c r="F419" s="70"/>
      <c r="G419" s="71"/>
      <c r="H419" s="59"/>
      <c r="I419" s="60"/>
      <c r="J419" s="72"/>
      <c r="K419" s="73"/>
      <c r="L419" s="53"/>
      <c r="M419" s="75"/>
      <c r="N419" s="53"/>
      <c r="O419" s="53"/>
      <c r="P419" s="53"/>
      <c r="Q419" s="53"/>
      <c r="R419" s="99"/>
      <c r="S419" s="67"/>
      <c r="T419" s="67"/>
      <c r="U419" s="67"/>
      <c r="V419" s="67"/>
      <c r="W419" s="67"/>
      <c r="X419" s="53"/>
      <c r="Y419" s="53"/>
      <c r="Z419" s="53"/>
      <c r="AA419" s="53"/>
      <c r="AB419" s="53"/>
    </row>
    <row r="420" spans="1:28" x14ac:dyDescent="0.25">
      <c r="A420" s="53"/>
      <c r="B420" s="53"/>
      <c r="C420" s="53"/>
      <c r="D420" s="53"/>
      <c r="E420" s="144"/>
      <c r="F420" s="70"/>
      <c r="G420" s="71"/>
      <c r="H420" s="59"/>
      <c r="I420" s="60"/>
      <c r="J420" s="72"/>
      <c r="K420" s="73"/>
      <c r="L420" s="53"/>
      <c r="M420" s="75"/>
      <c r="N420" s="53"/>
      <c r="O420" s="53"/>
      <c r="P420" s="53"/>
      <c r="Q420" s="53"/>
      <c r="R420" s="99"/>
      <c r="S420" s="67"/>
      <c r="T420" s="67"/>
      <c r="U420" s="67"/>
      <c r="V420" s="67"/>
      <c r="W420" s="67"/>
      <c r="X420" s="53"/>
      <c r="Y420" s="53"/>
      <c r="Z420" s="53"/>
      <c r="AA420" s="53"/>
      <c r="AB420" s="53"/>
    </row>
    <row r="421" spans="1:28" x14ac:dyDescent="0.25">
      <c r="A421" s="53"/>
      <c r="B421" s="53"/>
      <c r="C421" s="53"/>
      <c r="D421" s="53"/>
      <c r="E421" s="144"/>
      <c r="F421" s="70"/>
      <c r="G421" s="71"/>
      <c r="H421" s="59"/>
      <c r="I421" s="60"/>
      <c r="J421" s="72"/>
      <c r="K421" s="73"/>
      <c r="L421" s="53"/>
      <c r="M421" s="75"/>
      <c r="N421" s="53"/>
      <c r="O421" s="53"/>
      <c r="P421" s="53"/>
      <c r="Q421" s="53"/>
      <c r="R421" s="99"/>
      <c r="S421" s="67"/>
      <c r="T421" s="67"/>
      <c r="U421" s="67"/>
      <c r="V421" s="67"/>
      <c r="W421" s="67"/>
      <c r="X421" s="53"/>
      <c r="Y421" s="53"/>
      <c r="Z421" s="53"/>
      <c r="AA421" s="53"/>
      <c r="AB421" s="53"/>
    </row>
    <row r="422" spans="1:28" x14ac:dyDescent="0.25">
      <c r="A422" s="53"/>
      <c r="B422" s="53"/>
      <c r="C422" s="53"/>
      <c r="D422" s="53"/>
      <c r="E422" s="144"/>
      <c r="F422" s="70"/>
      <c r="G422" s="71"/>
      <c r="H422" s="59"/>
      <c r="I422" s="60"/>
      <c r="J422" s="72"/>
      <c r="K422" s="73"/>
      <c r="L422" s="53"/>
      <c r="M422" s="75"/>
      <c r="N422" s="53"/>
      <c r="O422" s="53"/>
      <c r="P422" s="53"/>
      <c r="Q422" s="53"/>
      <c r="R422" s="99"/>
      <c r="S422" s="67"/>
      <c r="T422" s="67"/>
      <c r="U422" s="67"/>
      <c r="V422" s="67"/>
      <c r="W422" s="67"/>
      <c r="X422" s="53"/>
      <c r="Y422" s="53"/>
      <c r="Z422" s="53"/>
      <c r="AA422" s="53"/>
      <c r="AB422" s="53"/>
    </row>
    <row r="423" spans="1:28" x14ac:dyDescent="0.25">
      <c r="A423" s="53"/>
      <c r="B423" s="53"/>
      <c r="C423" s="53"/>
      <c r="D423" s="53"/>
      <c r="E423" s="144"/>
      <c r="F423" s="70"/>
      <c r="G423" s="71"/>
      <c r="H423" s="59"/>
      <c r="I423" s="60"/>
      <c r="J423" s="72"/>
      <c r="K423" s="73"/>
      <c r="L423" s="53"/>
      <c r="M423" s="75"/>
      <c r="N423" s="53"/>
      <c r="O423" s="53"/>
      <c r="P423" s="53"/>
      <c r="Q423" s="53"/>
      <c r="R423" s="99"/>
      <c r="S423" s="67"/>
      <c r="T423" s="67"/>
      <c r="U423" s="67"/>
      <c r="V423" s="67"/>
      <c r="W423" s="67"/>
      <c r="X423" s="53"/>
      <c r="Y423" s="53"/>
      <c r="Z423" s="53"/>
      <c r="AA423" s="53"/>
      <c r="AB423" s="53"/>
    </row>
    <row r="424" spans="1:28" x14ac:dyDescent="0.25">
      <c r="A424" s="53"/>
      <c r="B424" s="53"/>
      <c r="C424" s="53"/>
      <c r="D424" s="53"/>
      <c r="E424" s="144"/>
      <c r="F424" s="70"/>
      <c r="G424" s="71"/>
      <c r="H424" s="59"/>
      <c r="I424" s="60"/>
      <c r="J424" s="72"/>
      <c r="K424" s="73"/>
      <c r="L424" s="53"/>
      <c r="M424" s="75"/>
      <c r="N424" s="53"/>
      <c r="O424" s="53"/>
      <c r="P424" s="53"/>
      <c r="Q424" s="53"/>
      <c r="R424" s="99"/>
      <c r="S424" s="67"/>
      <c r="T424" s="67"/>
      <c r="U424" s="67"/>
      <c r="V424" s="67"/>
      <c r="W424" s="67"/>
      <c r="X424" s="53"/>
      <c r="Y424" s="53"/>
      <c r="Z424" s="53"/>
      <c r="AA424" s="53"/>
      <c r="AB424" s="53"/>
    </row>
    <row r="425" spans="1:28" x14ac:dyDescent="0.25">
      <c r="A425" s="53"/>
      <c r="B425" s="53"/>
      <c r="C425" s="53"/>
      <c r="D425" s="53"/>
      <c r="E425" s="144"/>
      <c r="F425" s="70"/>
      <c r="G425" s="71"/>
      <c r="H425" s="59"/>
      <c r="I425" s="60"/>
      <c r="J425" s="72"/>
      <c r="K425" s="73"/>
      <c r="L425" s="53"/>
      <c r="M425" s="75"/>
      <c r="N425" s="53"/>
      <c r="O425" s="53"/>
      <c r="P425" s="53"/>
      <c r="Q425" s="53"/>
      <c r="R425" s="99"/>
      <c r="S425" s="67"/>
      <c r="T425" s="67"/>
      <c r="U425" s="67"/>
      <c r="V425" s="67"/>
      <c r="W425" s="67"/>
      <c r="X425" s="53"/>
      <c r="Y425" s="53"/>
      <c r="Z425" s="53"/>
      <c r="AA425" s="53"/>
      <c r="AB425" s="53"/>
    </row>
    <row r="426" spans="1:28" x14ac:dyDescent="0.25">
      <c r="A426" s="53"/>
      <c r="B426" s="53"/>
      <c r="C426" s="53"/>
      <c r="D426" s="53"/>
      <c r="E426" s="144"/>
      <c r="F426" s="70"/>
      <c r="G426" s="71"/>
      <c r="H426" s="59"/>
      <c r="I426" s="60"/>
      <c r="J426" s="72"/>
      <c r="K426" s="73"/>
      <c r="L426" s="53"/>
      <c r="M426" s="75"/>
      <c r="N426" s="53"/>
      <c r="O426" s="53"/>
      <c r="P426" s="53"/>
      <c r="Q426" s="53"/>
      <c r="R426" s="99"/>
      <c r="S426" s="67"/>
      <c r="T426" s="67"/>
      <c r="U426" s="67"/>
      <c r="V426" s="67"/>
      <c r="W426" s="67"/>
      <c r="X426" s="53"/>
      <c r="Y426" s="53"/>
      <c r="Z426" s="53"/>
      <c r="AA426" s="53"/>
      <c r="AB426" s="53"/>
    </row>
    <row r="427" spans="1:28" x14ac:dyDescent="0.25">
      <c r="A427" s="53"/>
      <c r="B427" s="53"/>
      <c r="C427" s="53"/>
      <c r="D427" s="53"/>
      <c r="E427" s="144"/>
      <c r="F427" s="70"/>
      <c r="G427" s="71"/>
      <c r="H427" s="59"/>
      <c r="I427" s="60"/>
      <c r="J427" s="72"/>
      <c r="K427" s="73"/>
      <c r="L427" s="53"/>
      <c r="M427" s="75"/>
      <c r="N427" s="53"/>
      <c r="O427" s="53"/>
      <c r="P427" s="53"/>
      <c r="Q427" s="53"/>
      <c r="R427" s="99"/>
      <c r="S427" s="67"/>
      <c r="T427" s="67"/>
      <c r="U427" s="67"/>
      <c r="V427" s="67"/>
      <c r="W427" s="67"/>
      <c r="X427" s="53"/>
      <c r="Y427" s="53"/>
      <c r="Z427" s="53"/>
      <c r="AA427" s="53"/>
      <c r="AB427" s="53"/>
    </row>
    <row r="428" spans="1:28" x14ac:dyDescent="0.25">
      <c r="A428" s="53"/>
      <c r="B428" s="53"/>
      <c r="C428" s="53"/>
      <c r="D428" s="53"/>
      <c r="E428" s="144"/>
      <c r="F428" s="70"/>
      <c r="G428" s="71"/>
      <c r="H428" s="59"/>
      <c r="I428" s="60"/>
      <c r="J428" s="72"/>
      <c r="K428" s="73"/>
      <c r="L428" s="53"/>
      <c r="M428" s="75"/>
      <c r="N428" s="53"/>
      <c r="O428" s="53"/>
      <c r="P428" s="53"/>
      <c r="Q428" s="53"/>
      <c r="R428" s="99"/>
      <c r="S428" s="67"/>
      <c r="T428" s="67"/>
      <c r="U428" s="67"/>
      <c r="V428" s="67"/>
      <c r="W428" s="67"/>
      <c r="X428" s="53"/>
      <c r="Y428" s="53"/>
      <c r="Z428" s="53"/>
      <c r="AA428" s="53"/>
      <c r="AB428" s="53"/>
    </row>
    <row r="429" spans="1:28" x14ac:dyDescent="0.25">
      <c r="A429" s="53"/>
      <c r="B429" s="53"/>
      <c r="C429" s="53"/>
      <c r="D429" s="53"/>
      <c r="E429" s="144"/>
      <c r="F429" s="70"/>
      <c r="G429" s="71"/>
      <c r="H429" s="59"/>
      <c r="I429" s="60"/>
      <c r="J429" s="72"/>
      <c r="K429" s="73"/>
      <c r="L429" s="53"/>
      <c r="M429" s="75"/>
      <c r="N429" s="53"/>
      <c r="O429" s="53"/>
      <c r="P429" s="53"/>
      <c r="Q429" s="53"/>
      <c r="R429" s="99"/>
      <c r="S429" s="67"/>
      <c r="T429" s="67"/>
      <c r="U429" s="67"/>
      <c r="V429" s="67"/>
      <c r="W429" s="67"/>
      <c r="X429" s="53"/>
      <c r="Y429" s="53"/>
      <c r="Z429" s="53"/>
      <c r="AA429" s="53"/>
      <c r="AB429" s="53"/>
    </row>
    <row r="430" spans="1:28" x14ac:dyDescent="0.25">
      <c r="A430" s="53"/>
      <c r="B430" s="53"/>
      <c r="C430" s="53"/>
      <c r="D430" s="53"/>
      <c r="E430" s="144"/>
      <c r="F430" s="70"/>
      <c r="G430" s="71"/>
      <c r="H430" s="59"/>
      <c r="I430" s="60"/>
      <c r="J430" s="72"/>
      <c r="K430" s="73"/>
      <c r="L430" s="53"/>
      <c r="M430" s="75"/>
      <c r="N430" s="53"/>
      <c r="O430" s="53"/>
      <c r="P430" s="53"/>
      <c r="Q430" s="53"/>
      <c r="R430" s="99"/>
      <c r="S430" s="67"/>
      <c r="T430" s="67"/>
      <c r="U430" s="67"/>
      <c r="V430" s="67"/>
      <c r="W430" s="67"/>
      <c r="X430" s="53"/>
      <c r="Y430" s="53"/>
      <c r="Z430" s="53"/>
      <c r="AA430" s="53"/>
      <c r="AB430" s="53"/>
    </row>
    <row r="431" spans="1:28" x14ac:dyDescent="0.25">
      <c r="A431" s="53"/>
      <c r="B431" s="53"/>
      <c r="C431" s="53"/>
      <c r="D431" s="53"/>
      <c r="E431" s="144"/>
      <c r="F431" s="70"/>
      <c r="G431" s="71"/>
      <c r="H431" s="59"/>
      <c r="I431" s="60"/>
      <c r="J431" s="72"/>
      <c r="K431" s="73"/>
      <c r="L431" s="53"/>
      <c r="M431" s="75"/>
      <c r="N431" s="53"/>
      <c r="O431" s="53"/>
      <c r="P431" s="53"/>
      <c r="Q431" s="53"/>
      <c r="R431" s="99"/>
      <c r="S431" s="67"/>
      <c r="T431" s="67"/>
      <c r="U431" s="67"/>
      <c r="V431" s="67"/>
      <c r="W431" s="67"/>
      <c r="X431" s="53"/>
      <c r="Y431" s="53"/>
      <c r="Z431" s="53"/>
      <c r="AA431" s="53"/>
      <c r="AB431" s="53"/>
    </row>
    <row r="432" spans="1:28" x14ac:dyDescent="0.25">
      <c r="A432" s="53"/>
      <c r="B432" s="53"/>
      <c r="C432" s="53"/>
      <c r="D432" s="53"/>
      <c r="E432" s="144"/>
      <c r="F432" s="70"/>
      <c r="G432" s="71"/>
      <c r="H432" s="59"/>
      <c r="I432" s="60"/>
      <c r="J432" s="72"/>
      <c r="K432" s="73"/>
      <c r="L432" s="53"/>
      <c r="M432" s="75"/>
      <c r="N432" s="53"/>
      <c r="O432" s="53"/>
      <c r="P432" s="53"/>
      <c r="Q432" s="53"/>
      <c r="R432" s="99"/>
      <c r="S432" s="67"/>
      <c r="T432" s="67"/>
      <c r="U432" s="67"/>
      <c r="V432" s="67"/>
      <c r="W432" s="67"/>
      <c r="X432" s="53"/>
      <c r="Y432" s="53"/>
      <c r="Z432" s="53"/>
      <c r="AA432" s="53"/>
      <c r="AB432" s="53"/>
    </row>
    <row r="433" spans="1:28" x14ac:dyDescent="0.25">
      <c r="A433" s="53"/>
      <c r="B433" s="53"/>
      <c r="C433" s="53"/>
      <c r="D433" s="53"/>
      <c r="E433" s="144"/>
      <c r="F433" s="70"/>
      <c r="G433" s="71"/>
      <c r="H433" s="59"/>
      <c r="I433" s="60"/>
      <c r="J433" s="72"/>
      <c r="K433" s="73"/>
      <c r="L433" s="53"/>
      <c r="M433" s="75"/>
      <c r="N433" s="53"/>
      <c r="O433" s="53"/>
      <c r="P433" s="53"/>
      <c r="Q433" s="53"/>
      <c r="R433" s="99"/>
      <c r="S433" s="67"/>
      <c r="T433" s="67"/>
      <c r="U433" s="67"/>
      <c r="V433" s="67"/>
      <c r="W433" s="67"/>
      <c r="X433" s="53"/>
      <c r="Y433" s="53"/>
      <c r="Z433" s="53"/>
      <c r="AA433" s="53"/>
      <c r="AB433" s="53"/>
    </row>
    <row r="434" spans="1:28" x14ac:dyDescent="0.25">
      <c r="A434" s="53"/>
      <c r="B434" s="53"/>
      <c r="C434" s="53"/>
      <c r="D434" s="53"/>
      <c r="E434" s="144"/>
      <c r="F434" s="70"/>
      <c r="G434" s="71"/>
      <c r="H434" s="59"/>
      <c r="I434" s="60"/>
      <c r="J434" s="72"/>
      <c r="K434" s="73"/>
      <c r="L434" s="53"/>
      <c r="M434" s="75"/>
      <c r="N434" s="53"/>
      <c r="O434" s="53"/>
      <c r="P434" s="53"/>
      <c r="Q434" s="53"/>
      <c r="R434" s="99"/>
      <c r="S434" s="67"/>
      <c r="T434" s="67"/>
      <c r="U434" s="67"/>
      <c r="V434" s="67"/>
      <c r="W434" s="67"/>
      <c r="X434" s="53"/>
      <c r="Y434" s="53"/>
      <c r="Z434" s="53"/>
      <c r="AA434" s="53"/>
      <c r="AB434" s="53"/>
    </row>
    <row r="435" spans="1:28" x14ac:dyDescent="0.25">
      <c r="A435" s="53"/>
      <c r="B435" s="53"/>
      <c r="C435" s="53"/>
      <c r="D435" s="53"/>
      <c r="E435" s="144"/>
      <c r="F435" s="70"/>
      <c r="G435" s="71"/>
      <c r="H435" s="59"/>
      <c r="I435" s="60"/>
      <c r="J435" s="72"/>
      <c r="K435" s="73"/>
      <c r="L435" s="53"/>
      <c r="M435" s="75"/>
      <c r="N435" s="53"/>
      <c r="O435" s="53"/>
      <c r="P435" s="53"/>
      <c r="Q435" s="53"/>
      <c r="R435" s="99"/>
      <c r="S435" s="67"/>
      <c r="T435" s="67"/>
      <c r="U435" s="67"/>
      <c r="V435" s="67"/>
      <c r="W435" s="67"/>
      <c r="X435" s="53"/>
      <c r="Y435" s="53"/>
      <c r="Z435" s="53"/>
      <c r="AA435" s="53"/>
      <c r="AB435" s="53"/>
    </row>
    <row r="436" spans="1:28" x14ac:dyDescent="0.25">
      <c r="A436" s="53"/>
      <c r="B436" s="53"/>
      <c r="C436" s="53"/>
      <c r="D436" s="53"/>
      <c r="E436" s="144"/>
      <c r="F436" s="70"/>
      <c r="G436" s="71"/>
      <c r="H436" s="59"/>
      <c r="I436" s="60"/>
      <c r="J436" s="72"/>
      <c r="K436" s="73"/>
      <c r="L436" s="53"/>
      <c r="M436" s="75"/>
      <c r="N436" s="53"/>
      <c r="O436" s="53"/>
      <c r="P436" s="53"/>
      <c r="Q436" s="53"/>
      <c r="R436" s="99"/>
      <c r="S436" s="67"/>
      <c r="T436" s="67"/>
      <c r="U436" s="67"/>
      <c r="V436" s="67"/>
      <c r="W436" s="67"/>
      <c r="X436" s="53"/>
      <c r="Y436" s="53"/>
      <c r="Z436" s="53"/>
      <c r="AA436" s="53"/>
      <c r="AB436" s="53"/>
    </row>
    <row r="437" spans="1:28" x14ac:dyDescent="0.25">
      <c r="A437" s="53"/>
      <c r="B437" s="53"/>
      <c r="C437" s="53"/>
      <c r="D437" s="53"/>
      <c r="E437" s="144"/>
      <c r="F437" s="70"/>
      <c r="G437" s="71"/>
      <c r="H437" s="59"/>
      <c r="I437" s="60"/>
      <c r="J437" s="72"/>
      <c r="K437" s="73"/>
      <c r="L437" s="53"/>
      <c r="M437" s="75"/>
      <c r="N437" s="53"/>
      <c r="O437" s="53"/>
      <c r="P437" s="53"/>
      <c r="Q437" s="53"/>
      <c r="R437" s="99"/>
      <c r="S437" s="67"/>
      <c r="T437" s="67"/>
      <c r="U437" s="67"/>
      <c r="V437" s="67"/>
      <c r="W437" s="67"/>
      <c r="X437" s="53"/>
      <c r="Y437" s="53"/>
      <c r="Z437" s="53"/>
      <c r="AA437" s="53"/>
      <c r="AB437" s="53"/>
    </row>
    <row r="438" spans="1:28" x14ac:dyDescent="0.25">
      <c r="A438" s="53"/>
      <c r="B438" s="53"/>
      <c r="C438" s="53"/>
      <c r="D438" s="53"/>
      <c r="E438" s="144"/>
      <c r="F438" s="70"/>
      <c r="G438" s="71"/>
      <c r="H438" s="59"/>
      <c r="I438" s="60"/>
      <c r="J438" s="72"/>
      <c r="K438" s="73"/>
      <c r="L438" s="53"/>
      <c r="M438" s="75"/>
      <c r="N438" s="53"/>
      <c r="O438" s="53"/>
      <c r="P438" s="53"/>
      <c r="Q438" s="53"/>
      <c r="R438" s="99"/>
      <c r="S438" s="67"/>
      <c r="T438" s="67"/>
      <c r="U438" s="67"/>
      <c r="V438" s="67"/>
      <c r="W438" s="67"/>
      <c r="X438" s="53"/>
      <c r="Y438" s="53"/>
      <c r="Z438" s="53"/>
      <c r="AA438" s="53"/>
      <c r="AB438" s="53"/>
    </row>
    <row r="439" spans="1:28" x14ac:dyDescent="0.25">
      <c r="A439" s="53"/>
      <c r="B439" s="53"/>
      <c r="C439" s="53"/>
      <c r="D439" s="53"/>
      <c r="E439" s="144"/>
      <c r="F439" s="70"/>
      <c r="G439" s="71"/>
      <c r="H439" s="59"/>
      <c r="I439" s="60"/>
      <c r="J439" s="72"/>
      <c r="K439" s="73"/>
      <c r="L439" s="53"/>
      <c r="M439" s="75"/>
      <c r="N439" s="53"/>
      <c r="O439" s="53"/>
      <c r="P439" s="53"/>
      <c r="Q439" s="53"/>
      <c r="R439" s="99"/>
      <c r="S439" s="67"/>
      <c r="T439" s="67"/>
      <c r="U439" s="67"/>
      <c r="V439" s="67"/>
      <c r="W439" s="67"/>
      <c r="X439" s="53"/>
      <c r="Y439" s="53"/>
      <c r="Z439" s="53"/>
      <c r="AA439" s="53"/>
      <c r="AB439" s="53"/>
    </row>
    <row r="440" spans="1:28" x14ac:dyDescent="0.25">
      <c r="A440" s="53"/>
      <c r="B440" s="53"/>
      <c r="C440" s="53"/>
      <c r="D440" s="53"/>
      <c r="E440" s="144"/>
      <c r="F440" s="70"/>
      <c r="G440" s="71"/>
      <c r="H440" s="59"/>
      <c r="I440" s="60"/>
      <c r="J440" s="72"/>
      <c r="K440" s="73"/>
      <c r="L440" s="53"/>
      <c r="M440" s="75"/>
      <c r="N440" s="53"/>
      <c r="O440" s="53"/>
      <c r="P440" s="53"/>
      <c r="Q440" s="53"/>
      <c r="R440" s="99"/>
      <c r="S440" s="67"/>
      <c r="T440" s="67"/>
      <c r="U440" s="67"/>
      <c r="V440" s="67"/>
      <c r="W440" s="67"/>
      <c r="X440" s="53"/>
      <c r="Y440" s="53"/>
      <c r="Z440" s="53"/>
      <c r="AA440" s="53"/>
      <c r="AB440" s="53"/>
    </row>
    <row r="441" spans="1:28" x14ac:dyDescent="0.25">
      <c r="A441" s="53"/>
      <c r="B441" s="53"/>
      <c r="C441" s="53"/>
      <c r="D441" s="53"/>
      <c r="E441" s="144"/>
      <c r="F441" s="70"/>
      <c r="G441" s="71"/>
      <c r="H441" s="59"/>
      <c r="I441" s="60"/>
      <c r="J441" s="72"/>
      <c r="K441" s="73"/>
      <c r="L441" s="53"/>
      <c r="M441" s="75"/>
      <c r="N441" s="53"/>
      <c r="O441" s="53"/>
      <c r="P441" s="53"/>
      <c r="Q441" s="53"/>
      <c r="R441" s="99"/>
      <c r="S441" s="67"/>
      <c r="T441" s="67"/>
      <c r="U441" s="67"/>
      <c r="V441" s="67"/>
      <c r="W441" s="67"/>
      <c r="X441" s="53"/>
      <c r="Y441" s="53"/>
      <c r="Z441" s="53"/>
      <c r="AA441" s="53"/>
      <c r="AB441" s="53"/>
    </row>
    <row r="442" spans="1:28" x14ac:dyDescent="0.25">
      <c r="A442" s="53"/>
      <c r="B442" s="53"/>
      <c r="C442" s="53"/>
      <c r="D442" s="53"/>
      <c r="E442" s="144"/>
      <c r="F442" s="70"/>
      <c r="G442" s="71"/>
      <c r="H442" s="59"/>
      <c r="I442" s="60"/>
      <c r="J442" s="72"/>
      <c r="K442" s="73"/>
      <c r="L442" s="53"/>
      <c r="M442" s="75"/>
      <c r="N442" s="53"/>
      <c r="O442" s="53"/>
      <c r="P442" s="53"/>
      <c r="Q442" s="53"/>
      <c r="R442" s="99"/>
      <c r="S442" s="67"/>
      <c r="T442" s="67"/>
      <c r="U442" s="67"/>
      <c r="V442" s="67"/>
      <c r="W442" s="67"/>
      <c r="X442" s="53"/>
      <c r="Y442" s="53"/>
      <c r="Z442" s="53"/>
      <c r="AA442" s="53"/>
      <c r="AB442" s="53"/>
    </row>
    <row r="443" spans="1:28" x14ac:dyDescent="0.25">
      <c r="A443" s="53"/>
      <c r="B443" s="53"/>
      <c r="C443" s="53"/>
      <c r="D443" s="53"/>
      <c r="E443" s="144"/>
      <c r="F443" s="70"/>
      <c r="G443" s="71"/>
      <c r="H443" s="59"/>
      <c r="I443" s="60"/>
      <c r="J443" s="72"/>
      <c r="K443" s="73"/>
      <c r="L443" s="53"/>
      <c r="M443" s="75"/>
      <c r="N443" s="53"/>
      <c r="O443" s="53"/>
      <c r="P443" s="53"/>
      <c r="Q443" s="53"/>
      <c r="R443" s="99"/>
      <c r="S443" s="67"/>
      <c r="T443" s="67"/>
      <c r="U443" s="67"/>
      <c r="V443" s="67"/>
      <c r="W443" s="67"/>
      <c r="X443" s="53"/>
      <c r="Y443" s="53"/>
      <c r="Z443" s="53"/>
      <c r="AA443" s="53"/>
      <c r="AB443" s="53"/>
    </row>
    <row r="444" spans="1:28" x14ac:dyDescent="0.25">
      <c r="A444" s="53"/>
      <c r="B444" s="53"/>
      <c r="C444" s="53"/>
      <c r="D444" s="53"/>
      <c r="E444" s="144"/>
      <c r="F444" s="70"/>
      <c r="G444" s="71"/>
      <c r="H444" s="59"/>
      <c r="I444" s="60"/>
      <c r="J444" s="72"/>
      <c r="K444" s="73"/>
      <c r="L444" s="53"/>
      <c r="M444" s="75"/>
      <c r="N444" s="53"/>
      <c r="O444" s="53"/>
      <c r="P444" s="53"/>
      <c r="Q444" s="53"/>
      <c r="R444" s="99"/>
      <c r="S444" s="67"/>
      <c r="T444" s="67"/>
      <c r="U444" s="67"/>
      <c r="V444" s="67"/>
      <c r="W444" s="67"/>
      <c r="X444" s="53"/>
      <c r="Y444" s="53"/>
      <c r="Z444" s="53"/>
      <c r="AA444" s="53"/>
      <c r="AB444" s="53"/>
    </row>
    <row r="445" spans="1:28" x14ac:dyDescent="0.25">
      <c r="A445" s="53"/>
      <c r="B445" s="53"/>
      <c r="C445" s="53"/>
      <c r="D445" s="53"/>
      <c r="E445" s="144"/>
      <c r="F445" s="70"/>
      <c r="G445" s="71"/>
      <c r="H445" s="59"/>
      <c r="I445" s="60"/>
      <c r="J445" s="72"/>
      <c r="K445" s="73"/>
      <c r="L445" s="53"/>
      <c r="M445" s="75"/>
      <c r="N445" s="53"/>
      <c r="O445" s="53"/>
      <c r="P445" s="53"/>
      <c r="Q445" s="53"/>
      <c r="R445" s="99"/>
      <c r="S445" s="67"/>
      <c r="T445" s="67"/>
      <c r="U445" s="67"/>
      <c r="V445" s="67"/>
      <c r="W445" s="67"/>
      <c r="X445" s="53"/>
      <c r="Y445" s="53"/>
      <c r="Z445" s="53"/>
      <c r="AA445" s="53"/>
      <c r="AB445" s="53"/>
    </row>
    <row r="446" spans="1:28" x14ac:dyDescent="0.25">
      <c r="A446" s="53"/>
      <c r="B446" s="53"/>
      <c r="C446" s="53"/>
      <c r="D446" s="53"/>
      <c r="E446" s="144"/>
      <c r="F446" s="70"/>
      <c r="G446" s="71"/>
      <c r="H446" s="59"/>
      <c r="I446" s="60"/>
      <c r="J446" s="72"/>
      <c r="K446" s="73"/>
      <c r="L446" s="53"/>
      <c r="M446" s="75"/>
      <c r="N446" s="53"/>
      <c r="O446" s="53"/>
      <c r="P446" s="53"/>
      <c r="Q446" s="53"/>
      <c r="R446" s="99"/>
      <c r="S446" s="67"/>
      <c r="T446" s="67"/>
      <c r="U446" s="67"/>
      <c r="V446" s="67"/>
      <c r="W446" s="67"/>
      <c r="X446" s="53"/>
      <c r="Y446" s="53"/>
      <c r="Z446" s="53"/>
      <c r="AA446" s="53"/>
      <c r="AB446" s="53"/>
    </row>
    <row r="447" spans="1:28" x14ac:dyDescent="0.25">
      <c r="A447" s="53"/>
      <c r="B447" s="53"/>
      <c r="C447" s="53"/>
      <c r="D447" s="53"/>
      <c r="E447" s="144"/>
      <c r="F447" s="70"/>
      <c r="G447" s="71"/>
      <c r="H447" s="59"/>
      <c r="I447" s="60"/>
      <c r="J447" s="72"/>
      <c r="K447" s="73"/>
      <c r="L447" s="53"/>
      <c r="M447" s="75"/>
      <c r="N447" s="53"/>
      <c r="O447" s="53"/>
      <c r="P447" s="53"/>
      <c r="Q447" s="53"/>
      <c r="R447" s="99"/>
      <c r="S447" s="67"/>
      <c r="T447" s="67"/>
      <c r="U447" s="67"/>
      <c r="V447" s="67"/>
      <c r="W447" s="67"/>
      <c r="X447" s="53"/>
      <c r="Y447" s="53"/>
      <c r="Z447" s="53"/>
      <c r="AA447" s="53"/>
      <c r="AB447" s="53"/>
    </row>
    <row r="448" spans="1:28" x14ac:dyDescent="0.25">
      <c r="A448" s="53"/>
      <c r="B448" s="53"/>
      <c r="C448" s="53"/>
      <c r="D448" s="53"/>
      <c r="E448" s="144"/>
      <c r="F448" s="70"/>
      <c r="G448" s="71"/>
      <c r="H448" s="59"/>
      <c r="I448" s="60"/>
      <c r="J448" s="72"/>
      <c r="K448" s="73"/>
      <c r="L448" s="53"/>
      <c r="M448" s="75"/>
      <c r="N448" s="53"/>
      <c r="O448" s="53"/>
      <c r="P448" s="53"/>
      <c r="Q448" s="53"/>
      <c r="R448" s="99"/>
      <c r="S448" s="67"/>
      <c r="T448" s="67"/>
      <c r="U448" s="67"/>
      <c r="V448" s="67"/>
      <c r="W448" s="67"/>
      <c r="X448" s="53"/>
      <c r="Y448" s="53"/>
      <c r="Z448" s="53"/>
      <c r="AA448" s="53"/>
      <c r="AB448" s="53"/>
    </row>
    <row r="449" spans="1:28" x14ac:dyDescent="0.25">
      <c r="A449" s="53"/>
      <c r="B449" s="53"/>
      <c r="C449" s="53"/>
      <c r="D449" s="53"/>
      <c r="E449" s="144"/>
      <c r="F449" s="70"/>
      <c r="G449" s="71"/>
      <c r="H449" s="59"/>
      <c r="I449" s="60"/>
      <c r="J449" s="72"/>
      <c r="K449" s="73"/>
      <c r="L449" s="53"/>
      <c r="M449" s="75"/>
      <c r="N449" s="53"/>
      <c r="O449" s="53"/>
      <c r="P449" s="53"/>
      <c r="Q449" s="53"/>
      <c r="R449" s="99"/>
      <c r="S449" s="67"/>
      <c r="T449" s="67"/>
      <c r="U449" s="67"/>
      <c r="V449" s="67"/>
      <c r="W449" s="67"/>
      <c r="X449" s="53"/>
      <c r="Y449" s="53"/>
      <c r="Z449" s="53"/>
      <c r="AA449" s="53"/>
      <c r="AB449" s="53"/>
    </row>
    <row r="450" spans="1:28" x14ac:dyDescent="0.25">
      <c r="A450" s="53"/>
      <c r="B450" s="53"/>
      <c r="C450" s="53"/>
      <c r="D450" s="53"/>
      <c r="E450" s="144"/>
      <c r="F450" s="70"/>
      <c r="G450" s="71"/>
      <c r="H450" s="59"/>
      <c r="I450" s="60"/>
      <c r="J450" s="72"/>
      <c r="K450" s="73"/>
      <c r="L450" s="53"/>
      <c r="M450" s="75"/>
      <c r="N450" s="53"/>
      <c r="O450" s="53"/>
      <c r="P450" s="53"/>
      <c r="Q450" s="53"/>
      <c r="R450" s="99"/>
      <c r="S450" s="67"/>
      <c r="T450" s="67"/>
      <c r="U450" s="67"/>
      <c r="V450" s="67"/>
      <c r="W450" s="67"/>
      <c r="X450" s="53"/>
      <c r="Y450" s="53"/>
      <c r="Z450" s="53"/>
      <c r="AA450" s="53"/>
      <c r="AB450" s="53"/>
    </row>
    <row r="451" spans="1:28" x14ac:dyDescent="0.25">
      <c r="A451" s="53"/>
      <c r="B451" s="53"/>
      <c r="C451" s="53"/>
      <c r="D451" s="53"/>
      <c r="E451" s="144"/>
      <c r="F451" s="70"/>
      <c r="G451" s="71"/>
      <c r="H451" s="59"/>
      <c r="I451" s="60"/>
      <c r="J451" s="72"/>
      <c r="K451" s="73"/>
      <c r="L451" s="53"/>
      <c r="M451" s="75"/>
      <c r="N451" s="53"/>
      <c r="O451" s="53"/>
      <c r="P451" s="53"/>
      <c r="Q451" s="53"/>
      <c r="R451" s="99"/>
      <c r="S451" s="67"/>
      <c r="T451" s="67"/>
      <c r="U451" s="67"/>
      <c r="V451" s="67"/>
      <c r="W451" s="67"/>
      <c r="X451" s="53"/>
      <c r="Y451" s="53"/>
      <c r="Z451" s="53"/>
      <c r="AA451" s="53"/>
      <c r="AB451" s="53"/>
    </row>
    <row r="452" spans="1:28" x14ac:dyDescent="0.25">
      <c r="A452" s="53"/>
      <c r="B452" s="53"/>
      <c r="C452" s="53"/>
      <c r="D452" s="53"/>
      <c r="E452" s="144"/>
      <c r="F452" s="70"/>
      <c r="G452" s="71"/>
      <c r="H452" s="59"/>
      <c r="I452" s="60"/>
      <c r="J452" s="72"/>
      <c r="K452" s="73"/>
      <c r="L452" s="53"/>
      <c r="M452" s="75"/>
      <c r="N452" s="53"/>
      <c r="O452" s="53"/>
      <c r="P452" s="53"/>
      <c r="Q452" s="53"/>
      <c r="R452" s="99"/>
      <c r="S452" s="67"/>
      <c r="T452" s="67"/>
      <c r="U452" s="67"/>
      <c r="V452" s="67"/>
      <c r="W452" s="67"/>
      <c r="X452" s="53"/>
      <c r="Y452" s="53"/>
      <c r="Z452" s="53"/>
      <c r="AA452" s="53"/>
      <c r="AB452" s="53"/>
    </row>
    <row r="453" spans="1:28" x14ac:dyDescent="0.25">
      <c r="A453" s="53"/>
      <c r="B453" s="53"/>
      <c r="C453" s="53"/>
      <c r="D453" s="53"/>
      <c r="E453" s="144"/>
      <c r="F453" s="70"/>
      <c r="G453" s="71"/>
      <c r="H453" s="59"/>
      <c r="I453" s="60"/>
      <c r="J453" s="72"/>
      <c r="K453" s="73"/>
      <c r="L453" s="53"/>
      <c r="M453" s="75"/>
      <c r="N453" s="53"/>
      <c r="O453" s="53"/>
      <c r="P453" s="53"/>
      <c r="Q453" s="53"/>
      <c r="R453" s="99"/>
      <c r="S453" s="67"/>
      <c r="T453" s="67"/>
      <c r="U453" s="67"/>
      <c r="V453" s="67"/>
      <c r="W453" s="67"/>
      <c r="X453" s="53"/>
      <c r="Y453" s="53"/>
      <c r="Z453" s="53"/>
      <c r="AA453" s="53"/>
      <c r="AB453" s="53"/>
    </row>
    <row r="454" spans="1:28" x14ac:dyDescent="0.25">
      <c r="A454" s="53"/>
      <c r="B454" s="53"/>
      <c r="C454" s="53"/>
      <c r="D454" s="53"/>
      <c r="E454" s="144"/>
      <c r="F454" s="70"/>
      <c r="G454" s="71"/>
      <c r="H454" s="59"/>
      <c r="I454" s="60"/>
      <c r="J454" s="72"/>
      <c r="K454" s="73"/>
      <c r="L454" s="53"/>
      <c r="M454" s="75"/>
      <c r="N454" s="53"/>
      <c r="O454" s="53"/>
      <c r="P454" s="53"/>
      <c r="Q454" s="53"/>
      <c r="R454" s="99"/>
      <c r="S454" s="67"/>
      <c r="T454" s="67"/>
      <c r="U454" s="67"/>
      <c r="V454" s="67"/>
      <c r="W454" s="67"/>
      <c r="X454" s="53"/>
      <c r="Y454" s="53"/>
      <c r="Z454" s="53"/>
      <c r="AA454" s="53"/>
      <c r="AB454" s="53"/>
    </row>
    <row r="455" spans="1:28" x14ac:dyDescent="0.25">
      <c r="A455" s="53"/>
      <c r="B455" s="53"/>
      <c r="C455" s="53"/>
      <c r="D455" s="53"/>
      <c r="E455" s="144"/>
      <c r="F455" s="70"/>
      <c r="G455" s="71"/>
      <c r="H455" s="59"/>
      <c r="I455" s="60"/>
      <c r="J455" s="72"/>
      <c r="K455" s="73"/>
      <c r="L455" s="53"/>
      <c r="M455" s="75"/>
      <c r="N455" s="53"/>
      <c r="O455" s="53"/>
      <c r="P455" s="53"/>
      <c r="Q455" s="53"/>
      <c r="R455" s="99"/>
      <c r="S455" s="67"/>
      <c r="T455" s="67"/>
      <c r="U455" s="67"/>
      <c r="V455" s="67"/>
      <c r="W455" s="67"/>
      <c r="X455" s="53"/>
      <c r="Y455" s="53"/>
      <c r="Z455" s="53"/>
      <c r="AA455" s="53"/>
      <c r="AB455" s="53"/>
    </row>
    <row r="456" spans="1:28" x14ac:dyDescent="0.25">
      <c r="A456" s="53"/>
      <c r="B456" s="53"/>
      <c r="C456" s="53"/>
      <c r="D456" s="53"/>
      <c r="E456" s="144"/>
      <c r="F456" s="70"/>
      <c r="G456" s="71"/>
      <c r="H456" s="59"/>
      <c r="I456" s="60"/>
      <c r="J456" s="72"/>
      <c r="K456" s="73"/>
      <c r="L456" s="53"/>
      <c r="M456" s="75"/>
      <c r="N456" s="53"/>
      <c r="O456" s="53"/>
      <c r="P456" s="53"/>
      <c r="Q456" s="53"/>
      <c r="R456" s="99"/>
      <c r="S456" s="67"/>
      <c r="T456" s="67"/>
      <c r="U456" s="67"/>
      <c r="V456" s="67"/>
      <c r="W456" s="67"/>
      <c r="X456" s="53"/>
      <c r="Y456" s="53"/>
      <c r="Z456" s="53"/>
      <c r="AA456" s="53"/>
      <c r="AB456" s="53"/>
    </row>
    <row r="457" spans="1:28" x14ac:dyDescent="0.25">
      <c r="A457" s="53"/>
      <c r="B457" s="53"/>
      <c r="C457" s="53"/>
      <c r="D457" s="53"/>
      <c r="E457" s="144"/>
      <c r="F457" s="70"/>
      <c r="G457" s="71"/>
      <c r="H457" s="59"/>
      <c r="I457" s="60"/>
      <c r="J457" s="72"/>
      <c r="K457" s="73"/>
      <c r="L457" s="53"/>
      <c r="M457" s="75"/>
      <c r="N457" s="53"/>
      <c r="O457" s="53"/>
      <c r="P457" s="53"/>
      <c r="Q457" s="53"/>
      <c r="R457" s="99"/>
      <c r="S457" s="67"/>
      <c r="T457" s="67"/>
      <c r="U457" s="67"/>
      <c r="V457" s="67"/>
      <c r="W457" s="67"/>
      <c r="X457" s="53"/>
      <c r="Y457" s="53"/>
      <c r="Z457" s="53"/>
      <c r="AA457" s="53"/>
      <c r="AB457" s="53"/>
    </row>
    <row r="458" spans="1:28" x14ac:dyDescent="0.25">
      <c r="A458" s="53"/>
      <c r="B458" s="53"/>
      <c r="C458" s="53"/>
      <c r="D458" s="53"/>
      <c r="E458" s="144"/>
      <c r="F458" s="70"/>
      <c r="G458" s="71"/>
      <c r="H458" s="59"/>
      <c r="I458" s="60"/>
      <c r="J458" s="72"/>
      <c r="K458" s="73"/>
      <c r="L458" s="53"/>
      <c r="M458" s="75"/>
      <c r="N458" s="53"/>
      <c r="O458" s="53"/>
      <c r="P458" s="53"/>
      <c r="Q458" s="53"/>
      <c r="R458" s="99"/>
      <c r="S458" s="67"/>
      <c r="T458" s="67"/>
      <c r="U458" s="67"/>
      <c r="V458" s="67"/>
      <c r="W458" s="67"/>
      <c r="X458" s="53"/>
      <c r="Y458" s="53"/>
      <c r="Z458" s="53"/>
      <c r="AA458" s="53"/>
      <c r="AB458" s="53"/>
    </row>
    <row r="459" spans="1:28" x14ac:dyDescent="0.25">
      <c r="A459" s="53"/>
      <c r="B459" s="53"/>
      <c r="C459" s="53"/>
      <c r="D459" s="53"/>
      <c r="E459" s="144"/>
      <c r="F459" s="70"/>
      <c r="G459" s="71"/>
      <c r="H459" s="59"/>
      <c r="I459" s="60"/>
      <c r="J459" s="72"/>
      <c r="K459" s="73"/>
      <c r="L459" s="53"/>
      <c r="M459" s="75"/>
      <c r="N459" s="53"/>
      <c r="O459" s="53"/>
      <c r="P459" s="53"/>
      <c r="Q459" s="53"/>
      <c r="R459" s="99"/>
      <c r="S459" s="67"/>
      <c r="T459" s="67"/>
      <c r="U459" s="67"/>
      <c r="V459" s="67"/>
      <c r="W459" s="67"/>
      <c r="X459" s="53"/>
      <c r="Y459" s="53"/>
      <c r="Z459" s="53"/>
      <c r="AA459" s="53"/>
      <c r="AB459" s="53"/>
    </row>
    <row r="460" spans="1:28" x14ac:dyDescent="0.25">
      <c r="A460" s="53"/>
      <c r="B460" s="53"/>
      <c r="C460" s="53"/>
      <c r="D460" s="53"/>
      <c r="E460" s="144"/>
      <c r="F460" s="70"/>
      <c r="G460" s="71"/>
      <c r="H460" s="59"/>
      <c r="I460" s="60"/>
      <c r="J460" s="72"/>
      <c r="K460" s="73"/>
      <c r="L460" s="53"/>
      <c r="M460" s="75"/>
      <c r="N460" s="53"/>
      <c r="O460" s="53"/>
      <c r="P460" s="53"/>
      <c r="Q460" s="53"/>
      <c r="R460" s="99"/>
      <c r="S460" s="67"/>
      <c r="T460" s="67"/>
      <c r="U460" s="67"/>
      <c r="V460" s="67"/>
      <c r="W460" s="67"/>
      <c r="X460" s="53"/>
      <c r="Y460" s="53"/>
      <c r="Z460" s="53"/>
      <c r="AA460" s="53"/>
      <c r="AB460" s="53"/>
    </row>
    <row r="461" spans="1:28" x14ac:dyDescent="0.25">
      <c r="A461" s="53"/>
      <c r="B461" s="53"/>
      <c r="C461" s="53"/>
      <c r="D461" s="53"/>
      <c r="E461" s="144"/>
      <c r="F461" s="70"/>
      <c r="G461" s="71"/>
      <c r="H461" s="59"/>
      <c r="I461" s="60"/>
      <c r="J461" s="72"/>
      <c r="K461" s="73"/>
      <c r="L461" s="53"/>
      <c r="M461" s="75"/>
      <c r="N461" s="53"/>
      <c r="O461" s="53"/>
      <c r="P461" s="53"/>
      <c r="Q461" s="53"/>
      <c r="R461" s="99"/>
      <c r="S461" s="67"/>
      <c r="T461" s="67"/>
      <c r="U461" s="67"/>
      <c r="V461" s="67"/>
      <c r="W461" s="67"/>
      <c r="X461" s="53"/>
      <c r="Y461" s="53"/>
      <c r="Z461" s="53"/>
      <c r="AA461" s="53"/>
      <c r="AB461" s="53"/>
    </row>
    <row r="462" spans="1:28" x14ac:dyDescent="0.25">
      <c r="A462" s="53"/>
      <c r="B462" s="53"/>
      <c r="C462" s="53"/>
      <c r="D462" s="53"/>
      <c r="E462" s="144"/>
      <c r="F462" s="70"/>
      <c r="G462" s="71"/>
      <c r="H462" s="59"/>
      <c r="I462" s="60"/>
      <c r="J462" s="72"/>
      <c r="K462" s="73"/>
      <c r="L462" s="53"/>
      <c r="M462" s="75"/>
      <c r="N462" s="53"/>
      <c r="O462" s="53"/>
      <c r="P462" s="53"/>
      <c r="Q462" s="53"/>
      <c r="R462" s="99"/>
      <c r="S462" s="67"/>
      <c r="T462" s="67"/>
      <c r="U462" s="67"/>
      <c r="V462" s="67"/>
      <c r="W462" s="67"/>
      <c r="X462" s="53"/>
      <c r="Y462" s="53"/>
      <c r="Z462" s="53"/>
      <c r="AA462" s="53"/>
      <c r="AB462" s="53"/>
    </row>
    <row r="463" spans="1:28" x14ac:dyDescent="0.25">
      <c r="A463" s="53"/>
      <c r="B463" s="53"/>
      <c r="C463" s="53"/>
      <c r="D463" s="53"/>
      <c r="E463" s="144"/>
      <c r="F463" s="70"/>
      <c r="G463" s="71"/>
      <c r="H463" s="59"/>
      <c r="I463" s="60"/>
      <c r="J463" s="72"/>
      <c r="K463" s="73"/>
      <c r="L463" s="53"/>
      <c r="M463" s="75"/>
      <c r="N463" s="53"/>
      <c r="O463" s="53"/>
      <c r="P463" s="53"/>
      <c r="Q463" s="53"/>
      <c r="R463" s="99"/>
      <c r="S463" s="67"/>
      <c r="T463" s="67"/>
      <c r="U463" s="67"/>
      <c r="V463" s="67"/>
      <c r="W463" s="67"/>
      <c r="X463" s="53"/>
      <c r="Y463" s="53"/>
      <c r="Z463" s="53"/>
      <c r="AA463" s="53"/>
      <c r="AB463" s="53"/>
    </row>
    <row r="464" spans="1:28" x14ac:dyDescent="0.25">
      <c r="A464" s="53"/>
      <c r="B464" s="53"/>
      <c r="C464" s="53"/>
      <c r="D464" s="53"/>
      <c r="E464" s="144"/>
      <c r="F464" s="70"/>
      <c r="G464" s="71"/>
      <c r="H464" s="59"/>
      <c r="I464" s="60"/>
      <c r="J464" s="72"/>
      <c r="K464" s="73"/>
      <c r="L464" s="53"/>
      <c r="M464" s="75"/>
      <c r="N464" s="53"/>
      <c r="O464" s="53"/>
      <c r="P464" s="53"/>
      <c r="Q464" s="53"/>
      <c r="R464" s="99"/>
      <c r="S464" s="67"/>
      <c r="T464" s="67"/>
      <c r="U464" s="67"/>
      <c r="V464" s="67"/>
      <c r="W464" s="67"/>
      <c r="X464" s="53"/>
      <c r="Y464" s="53"/>
      <c r="Z464" s="53"/>
      <c r="AA464" s="53"/>
      <c r="AB464" s="53"/>
    </row>
    <row r="465" spans="1:28" x14ac:dyDescent="0.25">
      <c r="A465" s="53"/>
      <c r="B465" s="53"/>
      <c r="C465" s="53"/>
      <c r="D465" s="53"/>
      <c r="E465" s="144"/>
      <c r="F465" s="70"/>
      <c r="G465" s="71"/>
      <c r="H465" s="59"/>
      <c r="I465" s="60"/>
      <c r="J465" s="72"/>
      <c r="K465" s="73"/>
      <c r="L465" s="53"/>
      <c r="M465" s="75"/>
      <c r="N465" s="53"/>
      <c r="O465" s="53"/>
      <c r="P465" s="53"/>
      <c r="Q465" s="53"/>
      <c r="R465" s="99"/>
      <c r="S465" s="67"/>
      <c r="T465" s="67"/>
      <c r="U465" s="67"/>
      <c r="V465" s="67"/>
      <c r="W465" s="67"/>
      <c r="X465" s="53"/>
      <c r="Y465" s="53"/>
      <c r="Z465" s="53"/>
      <c r="AA465" s="53"/>
      <c r="AB465" s="53"/>
    </row>
    <row r="466" spans="1:28" x14ac:dyDescent="0.25">
      <c r="A466" s="53"/>
      <c r="B466" s="53"/>
      <c r="C466" s="53"/>
      <c r="D466" s="53"/>
      <c r="E466" s="144"/>
      <c r="F466" s="70"/>
      <c r="G466" s="71"/>
      <c r="H466" s="59"/>
      <c r="I466" s="60"/>
      <c r="J466" s="72"/>
      <c r="K466" s="73"/>
      <c r="L466" s="53"/>
      <c r="M466" s="75"/>
      <c r="N466" s="53"/>
      <c r="O466" s="53"/>
      <c r="P466" s="53"/>
      <c r="Q466" s="53"/>
      <c r="R466" s="99"/>
      <c r="S466" s="67"/>
      <c r="T466" s="67"/>
      <c r="U466" s="67"/>
      <c r="V466" s="67"/>
      <c r="W466" s="67"/>
      <c r="X466" s="53"/>
      <c r="Y466" s="53"/>
      <c r="Z466" s="53"/>
      <c r="AA466" s="53"/>
      <c r="AB466" s="53"/>
    </row>
    <row r="467" spans="1:28" x14ac:dyDescent="0.25">
      <c r="A467" s="53"/>
      <c r="B467" s="53"/>
      <c r="C467" s="53"/>
      <c r="D467" s="53"/>
      <c r="E467" s="144"/>
      <c r="F467" s="70"/>
      <c r="G467" s="71"/>
      <c r="H467" s="59"/>
      <c r="I467" s="60"/>
      <c r="J467" s="72"/>
      <c r="K467" s="73"/>
      <c r="L467" s="53"/>
      <c r="M467" s="75"/>
      <c r="N467" s="53"/>
      <c r="O467" s="53"/>
      <c r="P467" s="53"/>
      <c r="Q467" s="53"/>
      <c r="R467" s="99"/>
      <c r="S467" s="67"/>
      <c r="T467" s="67"/>
      <c r="U467" s="67"/>
      <c r="V467" s="67"/>
      <c r="W467" s="67"/>
      <c r="X467" s="53"/>
      <c r="Y467" s="53"/>
      <c r="Z467" s="53"/>
      <c r="AA467" s="53"/>
      <c r="AB467" s="53"/>
    </row>
    <row r="468" spans="1:28" x14ac:dyDescent="0.25">
      <c r="A468" s="53"/>
      <c r="B468" s="53"/>
      <c r="C468" s="53"/>
      <c r="D468" s="53"/>
      <c r="E468" s="144"/>
      <c r="F468" s="70"/>
      <c r="G468" s="71"/>
      <c r="H468" s="59"/>
      <c r="I468" s="60"/>
      <c r="J468" s="72"/>
      <c r="K468" s="73"/>
      <c r="L468" s="53"/>
      <c r="M468" s="75"/>
      <c r="N468" s="53"/>
      <c r="O468" s="53"/>
      <c r="P468" s="53"/>
      <c r="Q468" s="53"/>
      <c r="R468" s="99"/>
      <c r="S468" s="67"/>
      <c r="T468" s="67"/>
      <c r="U468" s="67"/>
      <c r="V468" s="67"/>
      <c r="W468" s="67"/>
      <c r="X468" s="53"/>
      <c r="Y468" s="53"/>
      <c r="Z468" s="53"/>
      <c r="AA468" s="53"/>
      <c r="AB468" s="53"/>
    </row>
    <row r="469" spans="1:28" x14ac:dyDescent="0.25">
      <c r="A469" s="53"/>
      <c r="B469" s="53"/>
      <c r="C469" s="53"/>
      <c r="D469" s="53"/>
      <c r="E469" s="144"/>
      <c r="F469" s="70"/>
      <c r="G469" s="71"/>
      <c r="H469" s="59"/>
      <c r="I469" s="60"/>
      <c r="J469" s="72"/>
      <c r="K469" s="73"/>
      <c r="L469" s="53"/>
      <c r="M469" s="75"/>
      <c r="N469" s="53"/>
      <c r="O469" s="53"/>
      <c r="P469" s="53"/>
      <c r="Q469" s="53"/>
      <c r="R469" s="99"/>
      <c r="S469" s="67"/>
      <c r="T469" s="67"/>
      <c r="U469" s="67"/>
      <c r="V469" s="67"/>
      <c r="W469" s="67"/>
      <c r="X469" s="53"/>
      <c r="Y469" s="53"/>
      <c r="Z469" s="53"/>
      <c r="AA469" s="53"/>
      <c r="AB469" s="53"/>
    </row>
    <row r="470" spans="1:28" x14ac:dyDescent="0.25">
      <c r="A470" s="53"/>
      <c r="B470" s="53"/>
      <c r="C470" s="53"/>
      <c r="D470" s="53"/>
      <c r="E470" s="144"/>
      <c r="F470" s="70"/>
      <c r="G470" s="71"/>
      <c r="H470" s="59"/>
      <c r="I470" s="60"/>
      <c r="J470" s="72"/>
      <c r="K470" s="73"/>
      <c r="L470" s="53"/>
      <c r="M470" s="75"/>
      <c r="N470" s="53"/>
      <c r="O470" s="53"/>
      <c r="P470" s="53"/>
      <c r="Q470" s="53"/>
      <c r="R470" s="99"/>
      <c r="S470" s="67"/>
      <c r="T470" s="67"/>
      <c r="U470" s="67"/>
      <c r="V470" s="67"/>
      <c r="W470" s="67"/>
      <c r="X470" s="53"/>
      <c r="Y470" s="53"/>
      <c r="Z470" s="53"/>
      <c r="AA470" s="53"/>
      <c r="AB470" s="53"/>
    </row>
    <row r="471" spans="1:28" x14ac:dyDescent="0.25">
      <c r="A471" s="53"/>
      <c r="B471" s="53"/>
      <c r="C471" s="53"/>
      <c r="D471" s="53"/>
      <c r="E471" s="144"/>
      <c r="F471" s="70"/>
      <c r="G471" s="71"/>
      <c r="H471" s="59"/>
      <c r="I471" s="60"/>
      <c r="J471" s="72"/>
      <c r="K471" s="73"/>
      <c r="L471" s="53"/>
      <c r="M471" s="75"/>
      <c r="N471" s="53"/>
      <c r="O471" s="53"/>
      <c r="P471" s="53"/>
      <c r="Q471" s="53"/>
      <c r="R471" s="99"/>
      <c r="S471" s="67"/>
      <c r="T471" s="67"/>
      <c r="U471" s="67"/>
      <c r="V471" s="67"/>
      <c r="W471" s="67"/>
      <c r="X471" s="53"/>
      <c r="Y471" s="53"/>
      <c r="Z471" s="53"/>
      <c r="AA471" s="53"/>
      <c r="AB471" s="53"/>
    </row>
    <row r="472" spans="1:28" x14ac:dyDescent="0.25">
      <c r="A472" s="53"/>
      <c r="B472" s="53"/>
      <c r="C472" s="53"/>
      <c r="D472" s="53"/>
      <c r="E472" s="144"/>
      <c r="F472" s="70"/>
      <c r="G472" s="71"/>
      <c r="H472" s="59"/>
      <c r="I472" s="60"/>
      <c r="J472" s="72"/>
      <c r="K472" s="73"/>
      <c r="L472" s="53"/>
      <c r="M472" s="75"/>
      <c r="N472" s="53"/>
      <c r="O472" s="53"/>
      <c r="P472" s="53"/>
      <c r="Q472" s="53"/>
      <c r="R472" s="99"/>
      <c r="S472" s="67"/>
      <c r="T472" s="67"/>
      <c r="U472" s="67"/>
      <c r="V472" s="67"/>
      <c r="W472" s="67"/>
      <c r="X472" s="53"/>
      <c r="Y472" s="53"/>
      <c r="Z472" s="53"/>
      <c r="AA472" s="53"/>
      <c r="AB472" s="53"/>
    </row>
    <row r="473" spans="1:28" x14ac:dyDescent="0.25">
      <c r="A473" s="53"/>
      <c r="B473" s="53"/>
      <c r="C473" s="53"/>
      <c r="D473" s="53"/>
      <c r="E473" s="144"/>
      <c r="F473" s="70"/>
      <c r="G473" s="71"/>
      <c r="H473" s="59"/>
      <c r="I473" s="60"/>
      <c r="J473" s="72"/>
      <c r="K473" s="73"/>
      <c r="L473" s="53"/>
      <c r="M473" s="75"/>
      <c r="N473" s="53"/>
      <c r="O473" s="53"/>
      <c r="P473" s="53"/>
      <c r="Q473" s="53"/>
      <c r="R473" s="99"/>
      <c r="S473" s="67"/>
      <c r="T473" s="67"/>
      <c r="U473" s="67"/>
      <c r="V473" s="67"/>
      <c r="W473" s="67"/>
      <c r="X473" s="53"/>
      <c r="Y473" s="53"/>
      <c r="Z473" s="53"/>
      <c r="AA473" s="53"/>
      <c r="AB473" s="53"/>
    </row>
    <row r="474" spans="1:28" x14ac:dyDescent="0.25">
      <c r="A474" s="53"/>
      <c r="B474" s="53"/>
      <c r="C474" s="53"/>
      <c r="D474" s="53"/>
      <c r="E474" s="144"/>
      <c r="F474" s="70"/>
      <c r="G474" s="71"/>
      <c r="H474" s="59"/>
      <c r="I474" s="60"/>
      <c r="J474" s="72"/>
      <c r="K474" s="73"/>
      <c r="L474" s="53"/>
      <c r="M474" s="75"/>
      <c r="N474" s="53"/>
      <c r="O474" s="53"/>
      <c r="P474" s="53"/>
      <c r="Q474" s="53"/>
      <c r="R474" s="99"/>
      <c r="S474" s="67"/>
      <c r="T474" s="67"/>
      <c r="U474" s="67"/>
      <c r="V474" s="67"/>
      <c r="W474" s="67"/>
      <c r="X474" s="53"/>
      <c r="Y474" s="53"/>
      <c r="Z474" s="53"/>
      <c r="AA474" s="53"/>
      <c r="AB474" s="53"/>
    </row>
    <row r="475" spans="1:28" x14ac:dyDescent="0.25">
      <c r="A475" s="53"/>
      <c r="B475" s="53"/>
      <c r="C475" s="53"/>
      <c r="D475" s="53"/>
      <c r="E475" s="144"/>
      <c r="F475" s="70"/>
      <c r="G475" s="71"/>
      <c r="H475" s="59"/>
      <c r="I475" s="60"/>
      <c r="J475" s="72"/>
      <c r="K475" s="73"/>
      <c r="L475" s="53"/>
      <c r="M475" s="75"/>
      <c r="N475" s="53"/>
      <c r="O475" s="53"/>
      <c r="P475" s="53"/>
      <c r="Q475" s="53"/>
      <c r="R475" s="99"/>
      <c r="S475" s="67"/>
      <c r="T475" s="67"/>
      <c r="U475" s="67"/>
      <c r="V475" s="67"/>
      <c r="W475" s="67"/>
      <c r="X475" s="53"/>
      <c r="Y475" s="53"/>
      <c r="Z475" s="53"/>
      <c r="AA475" s="53"/>
      <c r="AB475" s="53"/>
    </row>
    <row r="476" spans="1:28" x14ac:dyDescent="0.25">
      <c r="A476" s="53"/>
      <c r="B476" s="53"/>
      <c r="C476" s="53"/>
      <c r="D476" s="53"/>
      <c r="E476" s="144"/>
      <c r="F476" s="70"/>
      <c r="G476" s="71"/>
      <c r="H476" s="59"/>
      <c r="I476" s="60"/>
      <c r="J476" s="72"/>
      <c r="K476" s="73"/>
      <c r="L476" s="53"/>
      <c r="M476" s="75"/>
      <c r="N476" s="53"/>
      <c r="O476" s="53"/>
      <c r="P476" s="53"/>
      <c r="Q476" s="53"/>
      <c r="R476" s="99"/>
      <c r="S476" s="67"/>
      <c r="T476" s="67"/>
      <c r="U476" s="67"/>
      <c r="V476" s="67"/>
      <c r="W476" s="67"/>
      <c r="X476" s="53"/>
      <c r="Y476" s="53"/>
      <c r="Z476" s="53"/>
      <c r="AA476" s="53"/>
      <c r="AB476" s="53"/>
    </row>
    <row r="477" spans="1:28" x14ac:dyDescent="0.25">
      <c r="A477" s="53"/>
      <c r="B477" s="53"/>
      <c r="C477" s="53"/>
      <c r="D477" s="53"/>
      <c r="E477" s="144"/>
      <c r="F477" s="70"/>
      <c r="G477" s="71"/>
      <c r="H477" s="59"/>
      <c r="I477" s="60"/>
      <c r="J477" s="72"/>
      <c r="K477" s="73"/>
      <c r="L477" s="53"/>
      <c r="M477" s="75"/>
      <c r="N477" s="53"/>
      <c r="O477" s="53"/>
      <c r="P477" s="53"/>
      <c r="Q477" s="53"/>
      <c r="R477" s="99"/>
      <c r="S477" s="67"/>
      <c r="T477" s="67"/>
      <c r="U477" s="67"/>
      <c r="V477" s="67"/>
      <c r="W477" s="67"/>
      <c r="X477" s="53"/>
      <c r="Y477" s="53"/>
      <c r="Z477" s="53"/>
      <c r="AA477" s="53"/>
      <c r="AB477" s="53"/>
    </row>
    <row r="478" spans="1:28" x14ac:dyDescent="0.25">
      <c r="A478" s="53"/>
      <c r="B478" s="53"/>
      <c r="C478" s="53"/>
      <c r="D478" s="53"/>
      <c r="E478" s="144"/>
      <c r="F478" s="70"/>
      <c r="G478" s="71"/>
      <c r="H478" s="59"/>
      <c r="I478" s="60"/>
      <c r="J478" s="72"/>
      <c r="K478" s="73"/>
      <c r="L478" s="53"/>
      <c r="M478" s="75"/>
      <c r="N478" s="53"/>
      <c r="O478" s="53"/>
      <c r="P478" s="53"/>
      <c r="Q478" s="53"/>
      <c r="R478" s="99"/>
      <c r="S478" s="67"/>
      <c r="T478" s="67"/>
      <c r="U478" s="67"/>
      <c r="V478" s="67"/>
      <c r="W478" s="67"/>
      <c r="X478" s="53"/>
      <c r="Y478" s="53"/>
      <c r="Z478" s="53"/>
      <c r="AA478" s="53"/>
      <c r="AB478" s="53"/>
    </row>
    <row r="479" spans="1:28" x14ac:dyDescent="0.25">
      <c r="A479" s="53"/>
      <c r="B479" s="53"/>
      <c r="C479" s="53"/>
      <c r="D479" s="53"/>
      <c r="E479" s="144"/>
      <c r="F479" s="70"/>
      <c r="G479" s="71"/>
      <c r="H479" s="59"/>
      <c r="I479" s="60"/>
      <c r="J479" s="72"/>
      <c r="K479" s="73"/>
      <c r="L479" s="53"/>
      <c r="M479" s="75"/>
      <c r="N479" s="53"/>
      <c r="O479" s="53"/>
      <c r="P479" s="53"/>
      <c r="Q479" s="53"/>
      <c r="R479" s="99"/>
      <c r="S479" s="67"/>
      <c r="T479" s="67"/>
      <c r="U479" s="67"/>
      <c r="V479" s="67"/>
      <c r="W479" s="67"/>
      <c r="X479" s="53"/>
      <c r="Y479" s="53"/>
      <c r="Z479" s="53"/>
      <c r="AA479" s="53"/>
      <c r="AB479" s="53"/>
    </row>
    <row r="480" spans="1:28" x14ac:dyDescent="0.25">
      <c r="A480" s="53"/>
      <c r="B480" s="53"/>
      <c r="C480" s="53"/>
      <c r="D480" s="53"/>
      <c r="E480" s="144"/>
      <c r="F480" s="70"/>
      <c r="G480" s="71"/>
      <c r="H480" s="59"/>
      <c r="I480" s="60"/>
      <c r="J480" s="72"/>
      <c r="K480" s="73"/>
      <c r="L480" s="53"/>
      <c r="M480" s="75"/>
      <c r="N480" s="53"/>
      <c r="O480" s="53"/>
      <c r="P480" s="53"/>
      <c r="Q480" s="53"/>
      <c r="R480" s="99"/>
      <c r="S480" s="67"/>
      <c r="T480" s="67"/>
      <c r="U480" s="67"/>
      <c r="V480" s="67"/>
      <c r="W480" s="67"/>
      <c r="X480" s="53"/>
      <c r="Y480" s="53"/>
      <c r="Z480" s="53"/>
      <c r="AA480" s="53"/>
      <c r="AB480" s="53"/>
    </row>
    <row r="481" spans="1:28" x14ac:dyDescent="0.25">
      <c r="A481" s="53"/>
      <c r="B481" s="53"/>
      <c r="C481" s="53"/>
      <c r="D481" s="53"/>
      <c r="E481" s="144"/>
      <c r="F481" s="70"/>
      <c r="G481" s="71"/>
      <c r="H481" s="59"/>
      <c r="I481" s="60"/>
      <c r="J481" s="72"/>
      <c r="K481" s="73"/>
      <c r="L481" s="53"/>
      <c r="M481" s="75"/>
      <c r="N481" s="53"/>
      <c r="O481" s="53"/>
      <c r="P481" s="53"/>
      <c r="Q481" s="53"/>
      <c r="R481" s="99"/>
      <c r="S481" s="67"/>
      <c r="T481" s="67"/>
      <c r="U481" s="67"/>
      <c r="V481" s="67"/>
      <c r="W481" s="67"/>
      <c r="X481" s="53"/>
      <c r="Y481" s="53"/>
      <c r="Z481" s="53"/>
      <c r="AA481" s="53"/>
      <c r="AB481" s="53"/>
    </row>
    <row r="482" spans="1:28" x14ac:dyDescent="0.25">
      <c r="A482" s="53"/>
      <c r="B482" s="53"/>
      <c r="C482" s="53"/>
      <c r="D482" s="53"/>
      <c r="E482" s="144"/>
      <c r="F482" s="70"/>
      <c r="G482" s="71"/>
      <c r="H482" s="59"/>
      <c r="I482" s="60"/>
      <c r="J482" s="72"/>
      <c r="K482" s="73"/>
      <c r="L482" s="53"/>
      <c r="M482" s="75"/>
      <c r="N482" s="53"/>
      <c r="O482" s="53"/>
      <c r="P482" s="53"/>
      <c r="Q482" s="53"/>
      <c r="R482" s="99"/>
      <c r="S482" s="67"/>
      <c r="T482" s="67"/>
      <c r="U482" s="67"/>
      <c r="V482" s="67"/>
      <c r="W482" s="67"/>
      <c r="X482" s="53"/>
      <c r="Y482" s="53"/>
      <c r="Z482" s="53"/>
      <c r="AA482" s="53"/>
      <c r="AB482" s="53"/>
    </row>
    <row r="483" spans="1:28" x14ac:dyDescent="0.25">
      <c r="A483" s="53"/>
      <c r="B483" s="53"/>
      <c r="C483" s="53"/>
      <c r="D483" s="53"/>
      <c r="E483" s="144"/>
      <c r="F483" s="70"/>
      <c r="G483" s="71"/>
      <c r="H483" s="59"/>
      <c r="I483" s="60"/>
      <c r="J483" s="72"/>
      <c r="K483" s="73"/>
      <c r="L483" s="53"/>
      <c r="M483" s="75"/>
      <c r="N483" s="53"/>
      <c r="O483" s="53"/>
      <c r="P483" s="53"/>
      <c r="Q483" s="53"/>
      <c r="R483" s="99"/>
      <c r="S483" s="67"/>
      <c r="T483" s="67"/>
      <c r="U483" s="67"/>
      <c r="V483" s="67"/>
      <c r="W483" s="67"/>
      <c r="X483" s="53"/>
      <c r="Y483" s="53"/>
      <c r="Z483" s="53"/>
      <c r="AA483" s="53"/>
      <c r="AB483" s="53"/>
    </row>
    <row r="484" spans="1:28" x14ac:dyDescent="0.25">
      <c r="A484" s="53"/>
      <c r="B484" s="53"/>
      <c r="C484" s="53"/>
      <c r="D484" s="53"/>
      <c r="E484" s="144"/>
      <c r="F484" s="70"/>
      <c r="G484" s="71"/>
      <c r="H484" s="59"/>
      <c r="I484" s="60"/>
      <c r="J484" s="72"/>
      <c r="K484" s="73"/>
      <c r="L484" s="53"/>
      <c r="M484" s="75"/>
      <c r="N484" s="53"/>
      <c r="O484" s="53"/>
      <c r="P484" s="53"/>
      <c r="Q484" s="53"/>
      <c r="R484" s="99"/>
      <c r="S484" s="67"/>
      <c r="T484" s="67"/>
      <c r="U484" s="67"/>
      <c r="V484" s="67"/>
      <c r="W484" s="67"/>
      <c r="X484" s="53"/>
      <c r="Y484" s="53"/>
      <c r="Z484" s="53"/>
      <c r="AA484" s="53"/>
      <c r="AB484" s="53"/>
    </row>
    <row r="485" spans="1:28" x14ac:dyDescent="0.25">
      <c r="A485" s="53"/>
      <c r="B485" s="53"/>
      <c r="C485" s="53"/>
      <c r="D485" s="53"/>
      <c r="E485" s="144"/>
      <c r="F485" s="70"/>
      <c r="G485" s="71"/>
      <c r="H485" s="59"/>
      <c r="I485" s="60"/>
      <c r="J485" s="72"/>
      <c r="K485" s="73"/>
      <c r="L485" s="53"/>
      <c r="M485" s="75"/>
      <c r="N485" s="53"/>
      <c r="O485" s="53"/>
      <c r="P485" s="53"/>
      <c r="Q485" s="53"/>
      <c r="R485" s="99"/>
      <c r="S485" s="67"/>
      <c r="T485" s="67"/>
      <c r="U485" s="67"/>
      <c r="V485" s="67"/>
      <c r="W485" s="67"/>
      <c r="X485" s="53"/>
      <c r="Y485" s="53"/>
      <c r="Z485" s="53"/>
      <c r="AA485" s="53"/>
      <c r="AB485" s="53"/>
    </row>
    <row r="486" spans="1:28" x14ac:dyDescent="0.25">
      <c r="A486" s="53"/>
      <c r="B486" s="53"/>
      <c r="C486" s="53"/>
      <c r="D486" s="53"/>
      <c r="E486" s="144"/>
      <c r="F486" s="70"/>
      <c r="G486" s="71"/>
      <c r="H486" s="59"/>
      <c r="I486" s="60"/>
      <c r="J486" s="72"/>
      <c r="K486" s="73"/>
      <c r="L486" s="53"/>
      <c r="M486" s="75"/>
      <c r="N486" s="53"/>
      <c r="O486" s="53"/>
      <c r="P486" s="53"/>
      <c r="Q486" s="53"/>
      <c r="R486" s="99"/>
      <c r="S486" s="67"/>
      <c r="T486" s="67"/>
      <c r="U486" s="67"/>
      <c r="V486" s="67"/>
      <c r="W486" s="67"/>
      <c r="X486" s="53"/>
      <c r="Y486" s="53"/>
      <c r="Z486" s="53"/>
      <c r="AA486" s="53"/>
      <c r="AB486" s="53"/>
    </row>
    <row r="487" spans="1:28" x14ac:dyDescent="0.25">
      <c r="A487" s="53"/>
      <c r="B487" s="53"/>
      <c r="C487" s="53"/>
      <c r="D487" s="53"/>
      <c r="E487" s="144"/>
      <c r="F487" s="70"/>
      <c r="G487" s="71"/>
      <c r="H487" s="59"/>
      <c r="I487" s="60"/>
      <c r="J487" s="72"/>
      <c r="K487" s="73"/>
      <c r="L487" s="53"/>
      <c r="M487" s="75"/>
      <c r="N487" s="53"/>
      <c r="O487" s="53"/>
      <c r="P487" s="53"/>
      <c r="Q487" s="53"/>
      <c r="R487" s="99"/>
      <c r="S487" s="67"/>
      <c r="T487" s="67"/>
      <c r="U487" s="67"/>
      <c r="V487" s="67"/>
      <c r="W487" s="67"/>
      <c r="X487" s="53"/>
      <c r="Y487" s="53"/>
      <c r="Z487" s="53"/>
      <c r="AA487" s="53"/>
      <c r="AB487" s="53"/>
    </row>
    <row r="488" spans="1:28" x14ac:dyDescent="0.25">
      <c r="A488" s="53"/>
      <c r="B488" s="53"/>
      <c r="C488" s="53"/>
      <c r="D488" s="53"/>
      <c r="E488" s="144"/>
      <c r="F488" s="70"/>
      <c r="G488" s="71"/>
      <c r="H488" s="59"/>
      <c r="I488" s="60"/>
      <c r="J488" s="72"/>
      <c r="K488" s="73"/>
      <c r="L488" s="53"/>
      <c r="M488" s="75"/>
      <c r="N488" s="53"/>
      <c r="O488" s="53"/>
      <c r="P488" s="53"/>
      <c r="Q488" s="53"/>
      <c r="R488" s="99"/>
      <c r="S488" s="67"/>
      <c r="T488" s="67"/>
      <c r="U488" s="67"/>
      <c r="V488" s="67"/>
      <c r="W488" s="67"/>
      <c r="X488" s="53"/>
      <c r="Y488" s="53"/>
      <c r="Z488" s="53"/>
      <c r="AA488" s="53"/>
      <c r="AB488" s="53"/>
    </row>
    <row r="489" spans="1:28" x14ac:dyDescent="0.25">
      <c r="A489" s="53"/>
      <c r="B489" s="53"/>
      <c r="C489" s="53"/>
      <c r="D489" s="53"/>
      <c r="E489" s="144"/>
      <c r="F489" s="70"/>
      <c r="G489" s="71"/>
      <c r="H489" s="59"/>
      <c r="I489" s="60"/>
      <c r="J489" s="72"/>
      <c r="K489" s="73"/>
      <c r="L489" s="53"/>
      <c r="M489" s="75"/>
      <c r="N489" s="53"/>
      <c r="O489" s="53"/>
      <c r="P489" s="53"/>
      <c r="Q489" s="53"/>
      <c r="R489" s="99"/>
      <c r="S489" s="67"/>
      <c r="T489" s="67"/>
      <c r="U489" s="67"/>
      <c r="V489" s="67"/>
      <c r="W489" s="67"/>
      <c r="X489" s="53"/>
      <c r="Y489" s="53"/>
      <c r="Z489" s="53"/>
      <c r="AA489" s="53"/>
      <c r="AB489" s="53"/>
    </row>
    <row r="490" spans="1:28" x14ac:dyDescent="0.25">
      <c r="A490" s="53"/>
      <c r="B490" s="53"/>
      <c r="C490" s="53"/>
      <c r="D490" s="53"/>
      <c r="E490" s="144"/>
      <c r="F490" s="70"/>
      <c r="G490" s="71"/>
      <c r="H490" s="59"/>
      <c r="I490" s="60"/>
      <c r="J490" s="72"/>
      <c r="K490" s="73"/>
      <c r="L490" s="53"/>
      <c r="M490" s="75"/>
      <c r="N490" s="53"/>
      <c r="O490" s="53"/>
      <c r="P490" s="53"/>
      <c r="Q490" s="53"/>
      <c r="R490" s="99"/>
      <c r="S490" s="67"/>
      <c r="T490" s="67"/>
      <c r="U490" s="67"/>
      <c r="V490" s="67"/>
      <c r="W490" s="67"/>
      <c r="X490" s="53"/>
      <c r="Y490" s="53"/>
      <c r="Z490" s="53"/>
      <c r="AA490" s="53"/>
      <c r="AB490" s="53"/>
    </row>
    <row r="491" spans="1:28" x14ac:dyDescent="0.25">
      <c r="A491" s="53"/>
      <c r="B491" s="53"/>
      <c r="C491" s="53"/>
      <c r="D491" s="53"/>
      <c r="E491" s="144"/>
      <c r="F491" s="70"/>
      <c r="G491" s="71"/>
      <c r="H491" s="59"/>
      <c r="I491" s="60"/>
      <c r="J491" s="72"/>
      <c r="K491" s="73"/>
      <c r="L491" s="53"/>
      <c r="M491" s="75"/>
      <c r="N491" s="53"/>
      <c r="O491" s="53"/>
      <c r="P491" s="53"/>
      <c r="Q491" s="53"/>
      <c r="R491" s="99"/>
      <c r="S491" s="67"/>
      <c r="T491" s="67"/>
      <c r="U491" s="67"/>
      <c r="V491" s="67"/>
      <c r="W491" s="67"/>
      <c r="X491" s="53"/>
      <c r="Y491" s="53"/>
      <c r="Z491" s="53"/>
      <c r="AA491" s="53"/>
      <c r="AB491" s="53"/>
    </row>
    <row r="492" spans="1:28" x14ac:dyDescent="0.25">
      <c r="A492" s="53"/>
      <c r="B492" s="53"/>
      <c r="C492" s="53"/>
      <c r="D492" s="53"/>
      <c r="E492" s="144"/>
      <c r="F492" s="70"/>
      <c r="G492" s="71"/>
      <c r="H492" s="59"/>
      <c r="I492" s="60"/>
      <c r="J492" s="72"/>
      <c r="K492" s="73"/>
      <c r="L492" s="53"/>
      <c r="M492" s="75"/>
      <c r="N492" s="53"/>
      <c r="O492" s="53"/>
      <c r="P492" s="53"/>
      <c r="Q492" s="53"/>
      <c r="R492" s="99"/>
      <c r="S492" s="67"/>
      <c r="T492" s="67"/>
      <c r="U492" s="67"/>
      <c r="V492" s="67"/>
      <c r="W492" s="67"/>
      <c r="X492" s="53"/>
      <c r="Y492" s="53"/>
      <c r="Z492" s="53"/>
      <c r="AA492" s="53"/>
      <c r="AB492" s="53"/>
    </row>
    <row r="493" spans="1:28" x14ac:dyDescent="0.25">
      <c r="A493" s="53"/>
      <c r="B493" s="53"/>
      <c r="C493" s="53"/>
      <c r="D493" s="53"/>
      <c r="E493" s="144"/>
      <c r="F493" s="70"/>
      <c r="G493" s="71"/>
      <c r="H493" s="59"/>
      <c r="I493" s="60"/>
      <c r="J493" s="72"/>
      <c r="K493" s="73"/>
      <c r="L493" s="53"/>
      <c r="M493" s="75"/>
      <c r="N493" s="53"/>
      <c r="O493" s="53"/>
      <c r="P493" s="53"/>
      <c r="Q493" s="53"/>
      <c r="R493" s="99"/>
      <c r="S493" s="67"/>
      <c r="T493" s="67"/>
      <c r="U493" s="67"/>
      <c r="V493" s="67"/>
      <c r="W493" s="67"/>
      <c r="X493" s="53"/>
      <c r="Y493" s="53"/>
      <c r="Z493" s="53"/>
      <c r="AA493" s="53"/>
      <c r="AB493" s="53"/>
    </row>
    <row r="494" spans="1:28" x14ac:dyDescent="0.25">
      <c r="A494" s="53"/>
      <c r="B494" s="53"/>
      <c r="C494" s="53"/>
      <c r="D494" s="53"/>
      <c r="E494" s="144"/>
      <c r="F494" s="70"/>
      <c r="G494" s="71"/>
      <c r="H494" s="59"/>
      <c r="I494" s="60"/>
      <c r="J494" s="72"/>
      <c r="K494" s="73"/>
      <c r="L494" s="53"/>
      <c r="M494" s="75"/>
      <c r="N494" s="53"/>
      <c r="O494" s="53"/>
      <c r="P494" s="53"/>
      <c r="Q494" s="53"/>
      <c r="R494" s="99"/>
      <c r="S494" s="67"/>
      <c r="T494" s="67"/>
      <c r="U494" s="67"/>
      <c r="V494" s="67"/>
      <c r="W494" s="67"/>
      <c r="X494" s="53"/>
      <c r="Y494" s="53"/>
      <c r="Z494" s="53"/>
      <c r="AA494" s="53"/>
      <c r="AB494" s="53"/>
    </row>
    <row r="495" spans="1:28" x14ac:dyDescent="0.25">
      <c r="A495" s="53"/>
      <c r="B495" s="53"/>
      <c r="C495" s="53"/>
      <c r="D495" s="53"/>
      <c r="E495" s="144"/>
      <c r="F495" s="70"/>
      <c r="G495" s="71"/>
      <c r="H495" s="59"/>
      <c r="I495" s="60"/>
      <c r="J495" s="72"/>
      <c r="K495" s="73"/>
      <c r="L495" s="53"/>
      <c r="M495" s="75"/>
      <c r="N495" s="53"/>
      <c r="O495" s="53"/>
      <c r="P495" s="53"/>
      <c r="Q495" s="53"/>
      <c r="R495" s="99"/>
      <c r="S495" s="67"/>
      <c r="T495" s="67"/>
      <c r="U495" s="67"/>
      <c r="V495" s="67"/>
      <c r="W495" s="67"/>
      <c r="X495" s="53"/>
      <c r="Y495" s="53"/>
      <c r="Z495" s="53"/>
      <c r="AA495" s="53"/>
      <c r="AB495" s="53"/>
    </row>
    <row r="496" spans="1:28" x14ac:dyDescent="0.25">
      <c r="A496" s="53"/>
      <c r="B496" s="53"/>
      <c r="C496" s="53"/>
      <c r="D496" s="53"/>
      <c r="E496" s="144"/>
      <c r="F496" s="70"/>
      <c r="G496" s="71"/>
      <c r="H496" s="59"/>
      <c r="I496" s="60"/>
      <c r="J496" s="72"/>
      <c r="K496" s="73"/>
      <c r="L496" s="53"/>
      <c r="M496" s="75"/>
      <c r="N496" s="53"/>
      <c r="O496" s="53"/>
      <c r="P496" s="53"/>
      <c r="Q496" s="53"/>
      <c r="R496" s="99"/>
      <c r="S496" s="67"/>
      <c r="T496" s="67"/>
      <c r="U496" s="67"/>
      <c r="V496" s="67"/>
      <c r="W496" s="67"/>
      <c r="X496" s="53"/>
      <c r="Y496" s="53"/>
      <c r="Z496" s="53"/>
      <c r="AA496" s="53"/>
      <c r="AB496" s="53"/>
    </row>
    <row r="497" spans="1:28" x14ac:dyDescent="0.25">
      <c r="A497" s="53"/>
      <c r="B497" s="53"/>
      <c r="C497" s="53"/>
      <c r="D497" s="53"/>
      <c r="E497" s="144"/>
      <c r="F497" s="70"/>
      <c r="G497" s="71"/>
      <c r="H497" s="59"/>
      <c r="I497" s="60"/>
      <c r="J497" s="72"/>
      <c r="K497" s="73"/>
      <c r="L497" s="53"/>
      <c r="M497" s="75"/>
      <c r="N497" s="53"/>
      <c r="O497" s="53"/>
      <c r="P497" s="53"/>
      <c r="Q497" s="53"/>
      <c r="R497" s="99"/>
      <c r="S497" s="67"/>
      <c r="T497" s="67"/>
      <c r="U497" s="67"/>
      <c r="V497" s="67"/>
      <c r="W497" s="67"/>
      <c r="X497" s="53"/>
      <c r="Y497" s="53"/>
      <c r="Z497" s="53"/>
      <c r="AA497" s="53"/>
      <c r="AB497" s="53"/>
    </row>
    <row r="498" spans="1:28" x14ac:dyDescent="0.25">
      <c r="A498" s="53"/>
      <c r="B498" s="53"/>
      <c r="C498" s="53"/>
      <c r="D498" s="53"/>
      <c r="E498" s="144"/>
      <c r="F498" s="70"/>
      <c r="G498" s="71"/>
      <c r="H498" s="59"/>
      <c r="I498" s="60"/>
      <c r="J498" s="72"/>
      <c r="K498" s="73"/>
      <c r="L498" s="53"/>
      <c r="M498" s="75"/>
      <c r="N498" s="53"/>
      <c r="O498" s="53"/>
      <c r="P498" s="53"/>
      <c r="Q498" s="53"/>
      <c r="R498" s="99"/>
      <c r="S498" s="67"/>
      <c r="T498" s="67"/>
      <c r="U498" s="67"/>
      <c r="V498" s="67"/>
      <c r="W498" s="67"/>
      <c r="X498" s="53"/>
      <c r="Y498" s="53"/>
      <c r="Z498" s="53"/>
      <c r="AA498" s="53"/>
      <c r="AB498" s="53"/>
    </row>
    <row r="499" spans="1:28" x14ac:dyDescent="0.25">
      <c r="A499" s="53"/>
      <c r="B499" s="53"/>
      <c r="C499" s="53"/>
      <c r="D499" s="53"/>
      <c r="E499" s="144"/>
      <c r="F499" s="70"/>
      <c r="G499" s="71"/>
      <c r="H499" s="59"/>
      <c r="I499" s="60"/>
      <c r="J499" s="72"/>
      <c r="K499" s="73"/>
      <c r="L499" s="53"/>
      <c r="M499" s="75"/>
      <c r="N499" s="53"/>
      <c r="O499" s="53"/>
      <c r="P499" s="53"/>
      <c r="Q499" s="53"/>
      <c r="R499" s="99"/>
      <c r="S499" s="67"/>
      <c r="T499" s="67"/>
      <c r="U499" s="67"/>
      <c r="V499" s="67"/>
      <c r="W499" s="67"/>
      <c r="X499" s="53"/>
      <c r="Y499" s="53"/>
      <c r="Z499" s="53"/>
      <c r="AA499" s="53"/>
      <c r="AB499" s="53"/>
    </row>
    <row r="500" spans="1:28" x14ac:dyDescent="0.25">
      <c r="A500" s="53"/>
      <c r="B500" s="53"/>
      <c r="C500" s="53"/>
      <c r="D500" s="53"/>
      <c r="E500" s="144"/>
      <c r="F500" s="70"/>
      <c r="G500" s="71"/>
      <c r="H500" s="59"/>
      <c r="I500" s="60"/>
      <c r="J500" s="72"/>
      <c r="K500" s="73"/>
      <c r="L500" s="53"/>
      <c r="M500" s="75"/>
      <c r="N500" s="53"/>
      <c r="O500" s="53"/>
      <c r="P500" s="53"/>
      <c r="Q500" s="53"/>
      <c r="R500" s="99"/>
      <c r="S500" s="67"/>
      <c r="T500" s="67"/>
      <c r="U500" s="67"/>
      <c r="V500" s="67"/>
      <c r="W500" s="67"/>
      <c r="X500" s="53"/>
      <c r="Y500" s="53"/>
      <c r="Z500" s="53"/>
      <c r="AA500" s="53"/>
      <c r="AB500" s="53"/>
    </row>
    <row r="501" spans="1:28" x14ac:dyDescent="0.25">
      <c r="A501" s="53"/>
      <c r="B501" s="53"/>
      <c r="C501" s="53"/>
      <c r="D501" s="53"/>
      <c r="E501" s="144"/>
      <c r="F501" s="70"/>
      <c r="G501" s="71"/>
      <c r="H501" s="59"/>
      <c r="I501" s="60"/>
      <c r="J501" s="72"/>
      <c r="K501" s="73"/>
      <c r="L501" s="53"/>
      <c r="M501" s="75"/>
      <c r="N501" s="53"/>
      <c r="O501" s="53"/>
      <c r="P501" s="53"/>
      <c r="Q501" s="53"/>
      <c r="R501" s="99"/>
      <c r="S501" s="67"/>
      <c r="T501" s="67"/>
      <c r="U501" s="67"/>
      <c r="V501" s="67"/>
      <c r="W501" s="67"/>
      <c r="X501" s="53"/>
      <c r="Y501" s="53"/>
      <c r="Z501" s="53"/>
      <c r="AA501" s="53"/>
      <c r="AB501" s="53"/>
    </row>
    <row r="502" spans="1:28" x14ac:dyDescent="0.25">
      <c r="A502" s="53"/>
      <c r="B502" s="53"/>
      <c r="C502" s="53"/>
      <c r="D502" s="53"/>
      <c r="E502" s="144"/>
      <c r="F502" s="70"/>
      <c r="G502" s="71"/>
      <c r="H502" s="59"/>
      <c r="I502" s="60"/>
      <c r="J502" s="72"/>
      <c r="K502" s="73"/>
      <c r="L502" s="53"/>
      <c r="M502" s="75"/>
      <c r="N502" s="53"/>
      <c r="O502" s="53"/>
      <c r="P502" s="53"/>
      <c r="Q502" s="53"/>
      <c r="R502" s="99"/>
      <c r="S502" s="67"/>
      <c r="T502" s="67"/>
      <c r="U502" s="67"/>
      <c r="V502" s="67"/>
      <c r="W502" s="67"/>
      <c r="X502" s="53"/>
      <c r="Y502" s="53"/>
      <c r="Z502" s="53"/>
      <c r="AA502" s="53"/>
      <c r="AB502" s="53"/>
    </row>
    <row r="503" spans="1:28" x14ac:dyDescent="0.25">
      <c r="A503" s="53"/>
      <c r="B503" s="53"/>
      <c r="C503" s="53"/>
      <c r="D503" s="53"/>
      <c r="E503" s="144"/>
      <c r="F503" s="70"/>
      <c r="G503" s="71"/>
      <c r="H503" s="59"/>
      <c r="I503" s="60"/>
      <c r="J503" s="72"/>
      <c r="K503" s="73"/>
      <c r="L503" s="53"/>
      <c r="M503" s="75"/>
      <c r="N503" s="53"/>
      <c r="O503" s="53"/>
      <c r="P503" s="53"/>
      <c r="Q503" s="53"/>
      <c r="R503" s="99"/>
      <c r="S503" s="67"/>
      <c r="T503" s="67"/>
      <c r="U503" s="67"/>
      <c r="V503" s="67"/>
      <c r="W503" s="67"/>
      <c r="X503" s="53"/>
      <c r="Y503" s="53"/>
      <c r="Z503" s="53"/>
      <c r="AA503" s="53"/>
      <c r="AB503" s="53"/>
    </row>
    <row r="504" spans="1:28" x14ac:dyDescent="0.25">
      <c r="A504" s="53"/>
      <c r="B504" s="53"/>
      <c r="C504" s="53"/>
      <c r="D504" s="53"/>
      <c r="E504" s="144"/>
      <c r="F504" s="70"/>
      <c r="G504" s="71"/>
      <c r="H504" s="59"/>
      <c r="I504" s="60"/>
      <c r="J504" s="72"/>
      <c r="K504" s="73"/>
      <c r="L504" s="53"/>
      <c r="M504" s="75"/>
      <c r="N504" s="53"/>
      <c r="O504" s="53"/>
      <c r="P504" s="53"/>
      <c r="Q504" s="53"/>
      <c r="R504" s="99"/>
      <c r="S504" s="67"/>
      <c r="T504" s="67"/>
      <c r="U504" s="67"/>
      <c r="V504" s="67"/>
      <c r="W504" s="67"/>
      <c r="X504" s="53"/>
      <c r="Y504" s="53"/>
      <c r="Z504" s="53"/>
      <c r="AA504" s="53"/>
      <c r="AB504" s="53"/>
    </row>
    <row r="505" spans="1:28" x14ac:dyDescent="0.25">
      <c r="A505" s="53"/>
      <c r="B505" s="53"/>
      <c r="C505" s="53"/>
      <c r="D505" s="53"/>
      <c r="E505" s="144"/>
      <c r="F505" s="70"/>
      <c r="G505" s="71"/>
      <c r="H505" s="59"/>
      <c r="I505" s="60"/>
      <c r="J505" s="72"/>
      <c r="K505" s="73"/>
      <c r="L505" s="53"/>
      <c r="M505" s="75"/>
      <c r="N505" s="53"/>
      <c r="O505" s="53"/>
      <c r="P505" s="53"/>
      <c r="Q505" s="53"/>
      <c r="R505" s="99"/>
      <c r="S505" s="67"/>
      <c r="T505" s="67"/>
      <c r="U505" s="67"/>
      <c r="V505" s="67"/>
      <c r="W505" s="67"/>
      <c r="X505" s="53"/>
      <c r="Y505" s="53"/>
      <c r="Z505" s="53"/>
      <c r="AA505" s="53"/>
      <c r="AB505" s="53"/>
    </row>
    <row r="506" spans="1:28" x14ac:dyDescent="0.25">
      <c r="A506" s="53"/>
      <c r="B506" s="53"/>
      <c r="C506" s="53"/>
      <c r="D506" s="53"/>
      <c r="E506" s="144"/>
      <c r="F506" s="70"/>
      <c r="G506" s="71"/>
      <c r="H506" s="59"/>
      <c r="I506" s="60"/>
      <c r="J506" s="72"/>
      <c r="K506" s="73"/>
      <c r="L506" s="53"/>
      <c r="M506" s="75"/>
      <c r="N506" s="53"/>
      <c r="O506" s="53"/>
      <c r="P506" s="53"/>
      <c r="Q506" s="53"/>
      <c r="R506" s="99"/>
      <c r="S506" s="67"/>
      <c r="T506" s="67"/>
      <c r="U506" s="67"/>
      <c r="V506" s="67"/>
      <c r="W506" s="67"/>
      <c r="X506" s="53"/>
      <c r="Y506" s="53"/>
      <c r="Z506" s="53"/>
      <c r="AA506" s="53"/>
      <c r="AB506" s="53"/>
    </row>
    <row r="507" spans="1:28" x14ac:dyDescent="0.25">
      <c r="A507" s="53"/>
      <c r="B507" s="53"/>
      <c r="C507" s="53"/>
      <c r="D507" s="53"/>
      <c r="E507" s="144"/>
      <c r="F507" s="70"/>
      <c r="G507" s="71"/>
      <c r="H507" s="59"/>
      <c r="I507" s="60"/>
      <c r="J507" s="72"/>
      <c r="K507" s="73"/>
      <c r="L507" s="53"/>
      <c r="M507" s="75"/>
      <c r="N507" s="53"/>
      <c r="O507" s="53"/>
      <c r="P507" s="53"/>
      <c r="Q507" s="53"/>
      <c r="R507" s="99"/>
      <c r="S507" s="67"/>
      <c r="T507" s="67"/>
      <c r="U507" s="67"/>
      <c r="V507" s="67"/>
      <c r="W507" s="67"/>
      <c r="X507" s="53"/>
      <c r="Y507" s="53"/>
      <c r="Z507" s="53"/>
      <c r="AA507" s="53"/>
      <c r="AB507" s="53"/>
    </row>
    <row r="508" spans="1:28" x14ac:dyDescent="0.25">
      <c r="A508" s="53"/>
      <c r="B508" s="53"/>
      <c r="C508" s="53"/>
      <c r="D508" s="53"/>
      <c r="E508" s="144"/>
      <c r="F508" s="70"/>
      <c r="G508" s="71"/>
      <c r="H508" s="59"/>
      <c r="I508" s="60"/>
      <c r="J508" s="72"/>
      <c r="K508" s="73"/>
      <c r="L508" s="53"/>
      <c r="M508" s="75"/>
      <c r="N508" s="53"/>
      <c r="O508" s="53"/>
      <c r="P508" s="53"/>
      <c r="Q508" s="53"/>
      <c r="R508" s="99"/>
      <c r="S508" s="67"/>
      <c r="T508" s="67"/>
      <c r="U508" s="67"/>
      <c r="V508" s="67"/>
      <c r="W508" s="67"/>
      <c r="X508" s="53"/>
      <c r="Y508" s="53"/>
      <c r="Z508" s="53"/>
      <c r="AA508" s="53"/>
      <c r="AB508" s="53"/>
    </row>
    <row r="509" spans="1:28" x14ac:dyDescent="0.25">
      <c r="A509" s="53"/>
      <c r="B509" s="53"/>
      <c r="C509" s="53"/>
      <c r="D509" s="53"/>
      <c r="E509" s="144"/>
      <c r="F509" s="70"/>
      <c r="G509" s="71"/>
      <c r="H509" s="59"/>
      <c r="I509" s="60"/>
      <c r="J509" s="72"/>
      <c r="K509" s="73"/>
      <c r="L509" s="53"/>
      <c r="M509" s="75"/>
      <c r="N509" s="53"/>
      <c r="O509" s="53"/>
      <c r="P509" s="53"/>
      <c r="Q509" s="53"/>
      <c r="R509" s="99"/>
      <c r="S509" s="67"/>
      <c r="T509" s="67"/>
      <c r="U509" s="67"/>
      <c r="V509" s="67"/>
      <c r="W509" s="67"/>
      <c r="X509" s="53"/>
      <c r="Y509" s="53"/>
      <c r="Z509" s="53"/>
      <c r="AA509" s="53"/>
      <c r="AB509" s="53"/>
    </row>
    <row r="510" spans="1:28" x14ac:dyDescent="0.25">
      <c r="A510" s="53"/>
      <c r="B510" s="53"/>
      <c r="C510" s="53"/>
      <c r="D510" s="53"/>
      <c r="E510" s="144"/>
      <c r="F510" s="70"/>
      <c r="G510" s="71"/>
      <c r="H510" s="59"/>
      <c r="I510" s="60"/>
      <c r="J510" s="72"/>
      <c r="K510" s="73"/>
      <c r="L510" s="53"/>
      <c r="M510" s="75"/>
      <c r="N510" s="53"/>
      <c r="O510" s="53"/>
      <c r="P510" s="53"/>
      <c r="Q510" s="53"/>
      <c r="R510" s="99"/>
      <c r="S510" s="67"/>
      <c r="T510" s="67"/>
      <c r="U510" s="67"/>
      <c r="V510" s="67"/>
      <c r="W510" s="67"/>
      <c r="X510" s="53"/>
      <c r="Y510" s="53"/>
      <c r="Z510" s="53"/>
      <c r="AA510" s="53"/>
      <c r="AB510" s="53"/>
    </row>
    <row r="511" spans="1:28" x14ac:dyDescent="0.25">
      <c r="A511" s="53"/>
      <c r="B511" s="53"/>
      <c r="C511" s="53"/>
      <c r="D511" s="53"/>
      <c r="E511" s="144"/>
      <c r="F511" s="70"/>
      <c r="G511" s="71"/>
      <c r="H511" s="59"/>
      <c r="I511" s="60"/>
      <c r="J511" s="72"/>
      <c r="K511" s="73"/>
      <c r="L511" s="53"/>
      <c r="M511" s="75"/>
      <c r="N511" s="53"/>
      <c r="O511" s="53"/>
      <c r="P511" s="53"/>
      <c r="Q511" s="53"/>
      <c r="R511" s="99"/>
      <c r="S511" s="67"/>
      <c r="T511" s="67"/>
      <c r="U511" s="67"/>
      <c r="V511" s="67"/>
      <c r="W511" s="67"/>
      <c r="X511" s="53"/>
      <c r="Y511" s="53"/>
      <c r="Z511" s="53"/>
      <c r="AA511" s="53"/>
      <c r="AB511" s="53"/>
    </row>
    <row r="512" spans="1:28" x14ac:dyDescent="0.25">
      <c r="A512" s="53"/>
      <c r="B512" s="53"/>
      <c r="C512" s="53"/>
      <c r="D512" s="53"/>
      <c r="E512" s="144"/>
      <c r="F512" s="70"/>
      <c r="G512" s="71"/>
      <c r="H512" s="59"/>
      <c r="I512" s="60"/>
      <c r="J512" s="72"/>
      <c r="K512" s="73"/>
      <c r="L512" s="53"/>
      <c r="M512" s="75"/>
      <c r="N512" s="53"/>
      <c r="O512" s="53"/>
      <c r="P512" s="53"/>
      <c r="Q512" s="53"/>
      <c r="R512" s="99"/>
      <c r="S512" s="67"/>
      <c r="T512" s="67"/>
      <c r="U512" s="67"/>
      <c r="V512" s="67"/>
      <c r="W512" s="67"/>
      <c r="X512" s="53"/>
      <c r="Y512" s="53"/>
      <c r="Z512" s="53"/>
      <c r="AA512" s="53"/>
      <c r="AB512" s="53"/>
    </row>
    <row r="513" spans="1:28" x14ac:dyDescent="0.25">
      <c r="A513" s="53"/>
      <c r="B513" s="53"/>
      <c r="C513" s="53"/>
      <c r="D513" s="53"/>
      <c r="E513" s="144"/>
      <c r="F513" s="70"/>
      <c r="G513" s="71"/>
      <c r="H513" s="59"/>
      <c r="I513" s="60"/>
      <c r="J513" s="72"/>
      <c r="K513" s="73"/>
      <c r="L513" s="53"/>
      <c r="M513" s="75"/>
      <c r="N513" s="53"/>
      <c r="O513" s="53"/>
      <c r="P513" s="53"/>
      <c r="Q513" s="53"/>
      <c r="R513" s="99"/>
      <c r="S513" s="67"/>
      <c r="T513" s="67"/>
      <c r="U513" s="67"/>
      <c r="V513" s="67"/>
      <c r="W513" s="67"/>
      <c r="X513" s="53"/>
      <c r="Y513" s="53"/>
      <c r="Z513" s="53"/>
      <c r="AA513" s="53"/>
      <c r="AB513" s="53"/>
    </row>
    <row r="514" spans="1:28" x14ac:dyDescent="0.25">
      <c r="A514" s="53"/>
      <c r="B514" s="53"/>
      <c r="C514" s="53"/>
      <c r="D514" s="53"/>
      <c r="E514" s="144"/>
      <c r="F514" s="70"/>
      <c r="G514" s="71"/>
      <c r="H514" s="59"/>
      <c r="I514" s="60"/>
      <c r="J514" s="72"/>
      <c r="K514" s="73"/>
      <c r="L514" s="53"/>
      <c r="M514" s="75"/>
      <c r="N514" s="53"/>
      <c r="O514" s="53"/>
      <c r="P514" s="53"/>
      <c r="Q514" s="53"/>
      <c r="R514" s="99"/>
      <c r="S514" s="67"/>
      <c r="T514" s="67"/>
      <c r="U514" s="67"/>
      <c r="V514" s="67"/>
      <c r="W514" s="67"/>
      <c r="X514" s="53"/>
      <c r="Y514" s="53"/>
      <c r="Z514" s="53"/>
      <c r="AA514" s="53"/>
      <c r="AB514" s="53"/>
    </row>
    <row r="515" spans="1:28" x14ac:dyDescent="0.25">
      <c r="A515" s="53"/>
      <c r="B515" s="53"/>
      <c r="C515" s="53"/>
      <c r="D515" s="53"/>
      <c r="E515" s="144"/>
      <c r="F515" s="70"/>
      <c r="G515" s="71"/>
      <c r="H515" s="59"/>
      <c r="I515" s="60"/>
      <c r="J515" s="72"/>
      <c r="K515" s="73"/>
      <c r="L515" s="53"/>
      <c r="M515" s="75"/>
      <c r="N515" s="53"/>
      <c r="O515" s="53"/>
      <c r="P515" s="53"/>
      <c r="Q515" s="53"/>
      <c r="R515" s="99"/>
      <c r="S515" s="67"/>
      <c r="T515" s="67"/>
      <c r="U515" s="67"/>
      <c r="V515" s="67"/>
      <c r="W515" s="67"/>
      <c r="X515" s="53"/>
      <c r="Y515" s="53"/>
      <c r="Z515" s="53"/>
      <c r="AA515" s="53"/>
      <c r="AB515" s="53"/>
    </row>
    <row r="516" spans="1:28" x14ac:dyDescent="0.25">
      <c r="A516" s="53"/>
      <c r="B516" s="53"/>
      <c r="C516" s="53"/>
      <c r="D516" s="53"/>
      <c r="E516" s="144"/>
      <c r="F516" s="70"/>
      <c r="G516" s="71"/>
      <c r="H516" s="59"/>
      <c r="I516" s="60"/>
      <c r="J516" s="72"/>
      <c r="K516" s="73"/>
      <c r="L516" s="53"/>
      <c r="M516" s="75"/>
      <c r="N516" s="53"/>
      <c r="O516" s="53"/>
      <c r="P516" s="53"/>
      <c r="Q516" s="53"/>
      <c r="R516" s="99"/>
      <c r="S516" s="67"/>
      <c r="T516" s="67"/>
      <c r="U516" s="67"/>
      <c r="V516" s="67"/>
      <c r="W516" s="67"/>
      <c r="X516" s="53"/>
      <c r="Y516" s="53"/>
      <c r="Z516" s="53"/>
      <c r="AA516" s="53"/>
      <c r="AB516" s="53"/>
    </row>
    <row r="517" spans="1:28" x14ac:dyDescent="0.25">
      <c r="A517" s="53"/>
      <c r="B517" s="53"/>
      <c r="C517" s="53"/>
      <c r="D517" s="53"/>
      <c r="E517" s="144"/>
      <c r="F517" s="70"/>
      <c r="G517" s="71"/>
      <c r="H517" s="59"/>
      <c r="I517" s="60"/>
      <c r="J517" s="72"/>
      <c r="K517" s="73"/>
      <c r="L517" s="53"/>
      <c r="M517" s="75"/>
      <c r="N517" s="53"/>
      <c r="O517" s="53"/>
      <c r="P517" s="53"/>
      <c r="Q517" s="53"/>
      <c r="R517" s="99"/>
      <c r="S517" s="67"/>
      <c r="T517" s="67"/>
      <c r="U517" s="67"/>
      <c r="V517" s="67"/>
      <c r="W517" s="67"/>
      <c r="X517" s="53"/>
      <c r="Y517" s="53"/>
      <c r="Z517" s="53"/>
      <c r="AA517" s="53"/>
      <c r="AB517" s="53"/>
    </row>
    <row r="518" spans="1:28" x14ac:dyDescent="0.25">
      <c r="A518" s="53"/>
      <c r="B518" s="53"/>
      <c r="C518" s="53"/>
      <c r="D518" s="53"/>
      <c r="E518" s="144"/>
      <c r="F518" s="70"/>
      <c r="G518" s="71"/>
      <c r="H518" s="59"/>
      <c r="I518" s="60"/>
      <c r="J518" s="72"/>
      <c r="K518" s="73"/>
      <c r="L518" s="53"/>
      <c r="M518" s="75"/>
      <c r="N518" s="53"/>
      <c r="O518" s="53"/>
      <c r="P518" s="53"/>
      <c r="Q518" s="53"/>
      <c r="R518" s="99"/>
      <c r="S518" s="67"/>
      <c r="T518" s="67"/>
      <c r="U518" s="67"/>
      <c r="V518" s="67"/>
      <c r="W518" s="67"/>
      <c r="X518" s="53"/>
      <c r="Y518" s="53"/>
      <c r="Z518" s="53"/>
      <c r="AA518" s="53"/>
      <c r="AB518" s="53"/>
    </row>
    <row r="519" spans="1:28" x14ac:dyDescent="0.25">
      <c r="A519" s="53"/>
      <c r="B519" s="53"/>
      <c r="C519" s="53"/>
      <c r="D519" s="53"/>
      <c r="E519" s="144"/>
      <c r="F519" s="70"/>
      <c r="G519" s="71"/>
      <c r="H519" s="59"/>
      <c r="I519" s="60"/>
      <c r="J519" s="72"/>
      <c r="K519" s="73"/>
      <c r="L519" s="53"/>
      <c r="M519" s="75"/>
      <c r="N519" s="53"/>
      <c r="O519" s="53"/>
      <c r="P519" s="53"/>
      <c r="Q519" s="53"/>
      <c r="R519" s="99"/>
      <c r="S519" s="67"/>
      <c r="T519" s="67"/>
      <c r="U519" s="67"/>
      <c r="V519" s="67"/>
      <c r="W519" s="67"/>
      <c r="X519" s="53"/>
      <c r="Y519" s="53"/>
      <c r="Z519" s="53"/>
      <c r="AA519" s="53"/>
      <c r="AB519" s="53"/>
    </row>
    <row r="520" spans="1:28" x14ac:dyDescent="0.25">
      <c r="A520" s="53"/>
      <c r="B520" s="53"/>
      <c r="C520" s="53"/>
      <c r="D520" s="53"/>
      <c r="E520" s="144"/>
      <c r="F520" s="70"/>
      <c r="G520" s="71"/>
      <c r="H520" s="59"/>
      <c r="I520" s="60"/>
      <c r="J520" s="72"/>
      <c r="K520" s="73"/>
      <c r="L520" s="53"/>
      <c r="M520" s="75"/>
      <c r="N520" s="53"/>
      <c r="O520" s="53"/>
      <c r="P520" s="53"/>
      <c r="Q520" s="53"/>
      <c r="R520" s="99"/>
      <c r="S520" s="67"/>
      <c r="T520" s="67"/>
      <c r="U520" s="67"/>
      <c r="V520" s="67"/>
      <c r="W520" s="67"/>
      <c r="X520" s="53"/>
      <c r="Y520" s="53"/>
      <c r="Z520" s="53"/>
      <c r="AA520" s="53"/>
      <c r="AB520" s="53"/>
    </row>
    <row r="521" spans="1:28" x14ac:dyDescent="0.25">
      <c r="A521" s="53"/>
      <c r="B521" s="53"/>
      <c r="C521" s="53"/>
      <c r="D521" s="53"/>
      <c r="E521" s="144"/>
      <c r="F521" s="70"/>
      <c r="G521" s="71"/>
      <c r="H521" s="59"/>
      <c r="I521" s="60"/>
      <c r="J521" s="72"/>
      <c r="K521" s="73"/>
      <c r="L521" s="53"/>
      <c r="M521" s="75"/>
      <c r="N521" s="53"/>
      <c r="O521" s="53"/>
      <c r="P521" s="53"/>
      <c r="Q521" s="53"/>
      <c r="R521" s="99"/>
      <c r="S521" s="67"/>
      <c r="T521" s="67"/>
      <c r="U521" s="67"/>
      <c r="V521" s="67"/>
      <c r="W521" s="67"/>
      <c r="X521" s="53"/>
      <c r="Y521" s="53"/>
      <c r="Z521" s="53"/>
      <c r="AA521" s="53"/>
      <c r="AB521" s="53"/>
    </row>
    <row r="522" spans="1:28" x14ac:dyDescent="0.25">
      <c r="A522" s="53"/>
      <c r="B522" s="53"/>
      <c r="C522" s="53"/>
      <c r="D522" s="53"/>
      <c r="E522" s="144"/>
      <c r="F522" s="70"/>
      <c r="G522" s="71"/>
      <c r="H522" s="59"/>
      <c r="I522" s="60"/>
      <c r="J522" s="72"/>
      <c r="K522" s="73"/>
      <c r="L522" s="53"/>
      <c r="M522" s="75"/>
      <c r="N522" s="53"/>
      <c r="O522" s="53"/>
      <c r="P522" s="53"/>
      <c r="Q522" s="53"/>
      <c r="R522" s="99"/>
      <c r="S522" s="67"/>
      <c r="T522" s="67"/>
      <c r="U522" s="67"/>
      <c r="V522" s="67"/>
      <c r="W522" s="67"/>
      <c r="X522" s="53"/>
      <c r="Y522" s="53"/>
      <c r="Z522" s="53"/>
      <c r="AA522" s="53"/>
      <c r="AB522" s="53"/>
    </row>
    <row r="523" spans="1:28" x14ac:dyDescent="0.25">
      <c r="A523" s="53"/>
      <c r="B523" s="53"/>
      <c r="C523" s="53"/>
      <c r="D523" s="53"/>
      <c r="E523" s="144"/>
      <c r="F523" s="70"/>
      <c r="G523" s="71"/>
      <c r="H523" s="59"/>
      <c r="I523" s="60"/>
      <c r="J523" s="72"/>
      <c r="K523" s="73"/>
      <c r="L523" s="53"/>
      <c r="M523" s="75"/>
      <c r="N523" s="53"/>
      <c r="O523" s="53"/>
      <c r="P523" s="53"/>
      <c r="Q523" s="53"/>
      <c r="R523" s="99"/>
      <c r="S523" s="67"/>
      <c r="T523" s="67"/>
      <c r="U523" s="67"/>
      <c r="V523" s="67"/>
      <c r="W523" s="67"/>
      <c r="X523" s="53"/>
      <c r="Y523" s="53"/>
      <c r="Z523" s="53"/>
      <c r="AA523" s="53"/>
      <c r="AB523" s="53"/>
    </row>
    <row r="524" spans="1:28" x14ac:dyDescent="0.25">
      <c r="A524" s="53"/>
      <c r="B524" s="53"/>
      <c r="C524" s="53"/>
      <c r="D524" s="53"/>
      <c r="E524" s="144"/>
      <c r="F524" s="70"/>
      <c r="G524" s="71"/>
      <c r="H524" s="59"/>
      <c r="I524" s="60"/>
      <c r="J524" s="72"/>
      <c r="K524" s="73"/>
      <c r="L524" s="53"/>
      <c r="M524" s="75"/>
      <c r="N524" s="53"/>
      <c r="O524" s="53"/>
      <c r="P524" s="53"/>
      <c r="Q524" s="53"/>
      <c r="R524" s="99"/>
      <c r="S524" s="67"/>
      <c r="T524" s="67"/>
      <c r="U524" s="67"/>
      <c r="V524" s="67"/>
      <c r="W524" s="67"/>
      <c r="X524" s="53"/>
      <c r="Y524" s="53"/>
      <c r="Z524" s="53"/>
      <c r="AA524" s="53"/>
      <c r="AB524" s="53"/>
    </row>
    <row r="525" spans="1:28" x14ac:dyDescent="0.25">
      <c r="A525" s="53"/>
      <c r="B525" s="53"/>
      <c r="C525" s="53"/>
      <c r="D525" s="53"/>
      <c r="E525" s="144"/>
      <c r="F525" s="70"/>
      <c r="G525" s="71"/>
      <c r="H525" s="59"/>
      <c r="I525" s="60"/>
      <c r="J525" s="72"/>
      <c r="K525" s="73"/>
      <c r="L525" s="53"/>
      <c r="M525" s="75"/>
      <c r="N525" s="53"/>
      <c r="O525" s="53"/>
      <c r="P525" s="53"/>
      <c r="Q525" s="53"/>
      <c r="R525" s="99"/>
      <c r="S525" s="67"/>
      <c r="T525" s="67"/>
      <c r="U525" s="67"/>
      <c r="V525" s="67"/>
      <c r="W525" s="67"/>
      <c r="X525" s="53"/>
      <c r="Y525" s="53"/>
      <c r="Z525" s="53"/>
      <c r="AA525" s="53"/>
      <c r="AB525" s="53"/>
    </row>
    <row r="526" spans="1:28" x14ac:dyDescent="0.25">
      <c r="A526" s="53"/>
      <c r="B526" s="53"/>
      <c r="C526" s="53"/>
      <c r="D526" s="53"/>
      <c r="E526" s="144"/>
      <c r="F526" s="70"/>
      <c r="G526" s="71"/>
      <c r="H526" s="59"/>
      <c r="I526" s="60"/>
      <c r="J526" s="72"/>
      <c r="K526" s="73"/>
      <c r="L526" s="53"/>
      <c r="M526" s="75"/>
      <c r="N526" s="53"/>
      <c r="O526" s="53"/>
      <c r="P526" s="53"/>
      <c r="Q526" s="53"/>
      <c r="R526" s="99"/>
      <c r="S526" s="67"/>
      <c r="T526" s="67"/>
      <c r="U526" s="67"/>
      <c r="V526" s="67"/>
      <c r="W526" s="67"/>
      <c r="X526" s="53"/>
      <c r="Y526" s="53"/>
      <c r="Z526" s="53"/>
      <c r="AA526" s="53"/>
      <c r="AB526" s="53"/>
    </row>
    <row r="527" spans="1:28" x14ac:dyDescent="0.25">
      <c r="A527" s="53"/>
      <c r="B527" s="53"/>
      <c r="C527" s="53"/>
      <c r="D527" s="53"/>
      <c r="E527" s="144"/>
      <c r="F527" s="70"/>
      <c r="G527" s="71"/>
      <c r="H527" s="59"/>
      <c r="I527" s="60"/>
      <c r="J527" s="72"/>
      <c r="K527" s="73"/>
      <c r="L527" s="53"/>
      <c r="M527" s="75"/>
      <c r="N527" s="53"/>
      <c r="O527" s="53"/>
      <c r="P527" s="53"/>
      <c r="Q527" s="53"/>
      <c r="R527" s="99"/>
      <c r="S527" s="67"/>
      <c r="T527" s="67"/>
      <c r="U527" s="67"/>
      <c r="V527" s="67"/>
      <c r="W527" s="67"/>
      <c r="X527" s="53"/>
      <c r="Y527" s="53"/>
      <c r="Z527" s="53"/>
      <c r="AA527" s="53"/>
      <c r="AB527" s="53"/>
    </row>
    <row r="528" spans="1:28" x14ac:dyDescent="0.25">
      <c r="A528" s="53"/>
      <c r="B528" s="53"/>
      <c r="C528" s="53"/>
      <c r="D528" s="53"/>
      <c r="E528" s="144"/>
      <c r="F528" s="70"/>
      <c r="G528" s="71"/>
      <c r="H528" s="59"/>
      <c r="I528" s="60"/>
      <c r="J528" s="72"/>
      <c r="K528" s="73"/>
      <c r="L528" s="53"/>
      <c r="M528" s="75"/>
      <c r="N528" s="53"/>
      <c r="O528" s="53"/>
      <c r="P528" s="53"/>
      <c r="Q528" s="53"/>
      <c r="R528" s="99"/>
      <c r="S528" s="67"/>
      <c r="T528" s="67"/>
      <c r="U528" s="67"/>
      <c r="V528" s="67"/>
      <c r="W528" s="67"/>
      <c r="X528" s="53"/>
      <c r="Y528" s="53"/>
      <c r="Z528" s="53"/>
      <c r="AA528" s="53"/>
      <c r="AB528" s="53"/>
    </row>
    <row r="529" spans="1:28" x14ac:dyDescent="0.25">
      <c r="A529" s="53"/>
      <c r="B529" s="53"/>
      <c r="C529" s="53"/>
      <c r="D529" s="53"/>
      <c r="E529" s="144"/>
      <c r="F529" s="70"/>
      <c r="G529" s="71"/>
      <c r="H529" s="59"/>
      <c r="I529" s="60"/>
      <c r="J529" s="72"/>
      <c r="K529" s="73"/>
      <c r="L529" s="53"/>
      <c r="M529" s="75"/>
      <c r="N529" s="53"/>
      <c r="O529" s="53"/>
      <c r="P529" s="53"/>
      <c r="Q529" s="53"/>
      <c r="R529" s="99"/>
      <c r="S529" s="67"/>
      <c r="T529" s="67"/>
      <c r="U529" s="67"/>
      <c r="V529" s="67"/>
      <c r="W529" s="67"/>
      <c r="X529" s="53"/>
      <c r="Y529" s="53"/>
      <c r="Z529" s="53"/>
      <c r="AA529" s="53"/>
      <c r="AB529" s="53"/>
    </row>
    <row r="530" spans="1:28" x14ac:dyDescent="0.25">
      <c r="A530" s="53"/>
      <c r="B530" s="53"/>
      <c r="C530" s="53"/>
      <c r="D530" s="53"/>
      <c r="E530" s="144"/>
      <c r="F530" s="70"/>
      <c r="G530" s="71"/>
      <c r="H530" s="59"/>
      <c r="I530" s="60"/>
      <c r="J530" s="72"/>
      <c r="K530" s="73"/>
      <c r="L530" s="53"/>
      <c r="M530" s="75"/>
      <c r="N530" s="53"/>
      <c r="O530" s="53"/>
      <c r="P530" s="53"/>
      <c r="Q530" s="53"/>
      <c r="R530" s="99"/>
      <c r="S530" s="67"/>
      <c r="T530" s="67"/>
      <c r="U530" s="67"/>
      <c r="V530" s="67"/>
      <c r="W530" s="67"/>
      <c r="X530" s="53"/>
      <c r="Y530" s="53"/>
      <c r="Z530" s="53"/>
      <c r="AA530" s="53"/>
      <c r="AB530" s="53"/>
    </row>
    <row r="531" spans="1:28" x14ac:dyDescent="0.25">
      <c r="A531" s="53"/>
      <c r="B531" s="53"/>
      <c r="C531" s="53"/>
      <c r="D531" s="53"/>
      <c r="E531" s="144"/>
      <c r="F531" s="70"/>
      <c r="G531" s="71"/>
      <c r="H531" s="59"/>
      <c r="I531" s="60"/>
      <c r="J531" s="72"/>
      <c r="K531" s="73"/>
      <c r="L531" s="53"/>
      <c r="M531" s="75"/>
      <c r="N531" s="53"/>
      <c r="O531" s="53"/>
      <c r="P531" s="53"/>
      <c r="Q531" s="53"/>
      <c r="R531" s="99"/>
      <c r="S531" s="67"/>
      <c r="T531" s="67"/>
      <c r="U531" s="67"/>
      <c r="V531" s="67"/>
      <c r="W531" s="67"/>
      <c r="X531" s="53"/>
      <c r="Y531" s="53"/>
      <c r="Z531" s="53"/>
      <c r="AA531" s="53"/>
      <c r="AB531" s="53"/>
    </row>
    <row r="532" spans="1:28" x14ac:dyDescent="0.25">
      <c r="A532" s="53"/>
      <c r="B532" s="53"/>
      <c r="C532" s="53"/>
      <c r="D532" s="53"/>
      <c r="E532" s="144"/>
      <c r="F532" s="70"/>
      <c r="G532" s="71"/>
      <c r="H532" s="59"/>
      <c r="I532" s="60"/>
      <c r="J532" s="72"/>
      <c r="K532" s="73"/>
      <c r="L532" s="53"/>
      <c r="M532" s="75"/>
      <c r="N532" s="53"/>
      <c r="O532" s="53"/>
      <c r="P532" s="53"/>
      <c r="Q532" s="53"/>
      <c r="R532" s="99"/>
      <c r="S532" s="67"/>
      <c r="T532" s="67"/>
      <c r="U532" s="67"/>
      <c r="V532" s="67"/>
      <c r="W532" s="67"/>
      <c r="X532" s="53"/>
      <c r="Y532" s="53"/>
      <c r="Z532" s="53"/>
      <c r="AA532" s="53"/>
      <c r="AB532" s="53"/>
    </row>
    <row r="533" spans="1:28" x14ac:dyDescent="0.25">
      <c r="A533" s="53"/>
      <c r="B533" s="53"/>
      <c r="C533" s="53"/>
      <c r="D533" s="53"/>
      <c r="E533" s="144"/>
      <c r="F533" s="70"/>
      <c r="G533" s="71"/>
      <c r="H533" s="59"/>
      <c r="I533" s="60"/>
      <c r="J533" s="72"/>
      <c r="K533" s="73"/>
      <c r="L533" s="53"/>
      <c r="M533" s="75"/>
      <c r="N533" s="53"/>
      <c r="O533" s="53"/>
      <c r="P533" s="53"/>
      <c r="Q533" s="53"/>
      <c r="R533" s="99"/>
      <c r="S533" s="67"/>
      <c r="T533" s="67"/>
      <c r="U533" s="67"/>
      <c r="V533" s="67"/>
      <c r="W533" s="67"/>
      <c r="X533" s="53"/>
      <c r="Y533" s="53"/>
      <c r="Z533" s="53"/>
      <c r="AA533" s="53"/>
      <c r="AB533" s="53"/>
    </row>
    <row r="534" spans="1:28" x14ac:dyDescent="0.25">
      <c r="A534" s="53"/>
      <c r="B534" s="53"/>
      <c r="C534" s="53"/>
      <c r="D534" s="53"/>
      <c r="E534" s="144"/>
      <c r="F534" s="70"/>
      <c r="G534" s="71"/>
      <c r="H534" s="59"/>
      <c r="I534" s="60"/>
      <c r="J534" s="72"/>
      <c r="K534" s="73"/>
      <c r="L534" s="53"/>
      <c r="M534" s="75"/>
      <c r="N534" s="53"/>
      <c r="O534" s="53"/>
      <c r="P534" s="53"/>
      <c r="Q534" s="53"/>
      <c r="R534" s="99"/>
      <c r="S534" s="67"/>
      <c r="T534" s="67"/>
      <c r="U534" s="67"/>
      <c r="V534" s="67"/>
      <c r="W534" s="67"/>
      <c r="X534" s="53"/>
      <c r="Y534" s="53"/>
      <c r="Z534" s="53"/>
      <c r="AA534" s="53"/>
      <c r="AB534" s="53"/>
    </row>
    <row r="535" spans="1:28" x14ac:dyDescent="0.25">
      <c r="A535" s="53"/>
      <c r="B535" s="53"/>
      <c r="C535" s="53"/>
      <c r="D535" s="53"/>
      <c r="E535" s="144"/>
      <c r="F535" s="70"/>
      <c r="G535" s="71"/>
      <c r="H535" s="59"/>
      <c r="I535" s="60"/>
      <c r="J535" s="72"/>
      <c r="K535" s="73"/>
      <c r="L535" s="53"/>
      <c r="M535" s="75"/>
      <c r="N535" s="53"/>
      <c r="O535" s="53"/>
      <c r="P535" s="53"/>
      <c r="Q535" s="53"/>
      <c r="R535" s="99"/>
      <c r="S535" s="67"/>
      <c r="T535" s="67"/>
      <c r="U535" s="67"/>
      <c r="V535" s="67"/>
      <c r="W535" s="67"/>
      <c r="X535" s="53"/>
      <c r="Y535" s="53"/>
      <c r="Z535" s="53"/>
      <c r="AA535" s="53"/>
      <c r="AB535" s="53"/>
    </row>
    <row r="536" spans="1:28" x14ac:dyDescent="0.25">
      <c r="A536" s="53"/>
      <c r="B536" s="53"/>
      <c r="C536" s="53"/>
      <c r="D536" s="53"/>
      <c r="E536" s="144"/>
      <c r="F536" s="70"/>
      <c r="G536" s="71"/>
      <c r="H536" s="59"/>
      <c r="I536" s="60"/>
      <c r="J536" s="72"/>
      <c r="K536" s="73"/>
      <c r="L536" s="53"/>
      <c r="M536" s="75"/>
      <c r="N536" s="53"/>
      <c r="O536" s="53"/>
      <c r="P536" s="53"/>
      <c r="Q536" s="53"/>
      <c r="R536" s="99"/>
      <c r="S536" s="67"/>
      <c r="T536" s="67"/>
      <c r="U536" s="67"/>
      <c r="V536" s="67"/>
      <c r="W536" s="67"/>
      <c r="X536" s="53"/>
      <c r="Y536" s="53"/>
      <c r="Z536" s="53"/>
      <c r="AA536" s="53"/>
      <c r="AB536" s="53"/>
    </row>
    <row r="537" spans="1:28" x14ac:dyDescent="0.25">
      <c r="A537" s="53"/>
      <c r="B537" s="53"/>
      <c r="C537" s="53"/>
      <c r="D537" s="53"/>
      <c r="E537" s="144"/>
      <c r="F537" s="70"/>
      <c r="G537" s="71"/>
      <c r="H537" s="59"/>
      <c r="I537" s="60"/>
      <c r="J537" s="72"/>
      <c r="K537" s="73"/>
      <c r="L537" s="53"/>
      <c r="M537" s="75"/>
      <c r="N537" s="53"/>
      <c r="O537" s="53"/>
      <c r="P537" s="53"/>
      <c r="Q537" s="53"/>
      <c r="R537" s="99"/>
      <c r="S537" s="67"/>
      <c r="T537" s="67"/>
      <c r="U537" s="67"/>
      <c r="V537" s="67"/>
      <c r="W537" s="67"/>
      <c r="X537" s="53"/>
      <c r="Y537" s="53"/>
      <c r="Z537" s="53"/>
      <c r="AA537" s="53"/>
      <c r="AB537" s="53"/>
    </row>
    <row r="538" spans="1:28" x14ac:dyDescent="0.25">
      <c r="A538" s="53"/>
      <c r="B538" s="53"/>
      <c r="C538" s="53"/>
      <c r="D538" s="53"/>
      <c r="E538" s="144"/>
      <c r="F538" s="70"/>
      <c r="G538" s="71"/>
      <c r="H538" s="59"/>
      <c r="I538" s="60"/>
      <c r="J538" s="72"/>
      <c r="K538" s="73"/>
      <c r="L538" s="53"/>
      <c r="M538" s="75"/>
      <c r="N538" s="53"/>
      <c r="O538" s="53"/>
      <c r="P538" s="53"/>
      <c r="Q538" s="53"/>
      <c r="R538" s="99"/>
      <c r="S538" s="67"/>
      <c r="T538" s="67"/>
      <c r="U538" s="67"/>
      <c r="V538" s="67"/>
      <c r="W538" s="67"/>
      <c r="X538" s="53"/>
      <c r="Y538" s="53"/>
      <c r="Z538" s="53"/>
      <c r="AA538" s="53"/>
      <c r="AB538" s="53"/>
    </row>
    <row r="539" spans="1:28" x14ac:dyDescent="0.25">
      <c r="A539" s="53"/>
      <c r="B539" s="53"/>
      <c r="C539" s="53"/>
      <c r="D539" s="53"/>
      <c r="E539" s="144"/>
      <c r="F539" s="70"/>
      <c r="G539" s="71"/>
      <c r="H539" s="59"/>
      <c r="I539" s="60"/>
      <c r="J539" s="72"/>
      <c r="K539" s="73"/>
      <c r="L539" s="53"/>
      <c r="M539" s="75"/>
      <c r="N539" s="53"/>
      <c r="O539" s="53"/>
      <c r="P539" s="53"/>
      <c r="Q539" s="53"/>
      <c r="R539" s="99"/>
      <c r="S539" s="67"/>
      <c r="T539" s="67"/>
      <c r="U539" s="67"/>
      <c r="V539" s="67"/>
      <c r="W539" s="67"/>
      <c r="X539" s="53"/>
      <c r="Y539" s="53"/>
      <c r="Z539" s="53"/>
      <c r="AA539" s="53"/>
      <c r="AB539" s="53"/>
    </row>
    <row r="540" spans="1:28" x14ac:dyDescent="0.25">
      <c r="A540" s="53"/>
      <c r="B540" s="53"/>
      <c r="C540" s="53"/>
      <c r="D540" s="53"/>
      <c r="E540" s="144"/>
      <c r="F540" s="70"/>
      <c r="G540" s="71"/>
      <c r="H540" s="59"/>
      <c r="I540" s="60"/>
      <c r="J540" s="72"/>
      <c r="K540" s="73"/>
      <c r="L540" s="53"/>
      <c r="M540" s="75"/>
      <c r="N540" s="53"/>
      <c r="O540" s="53"/>
      <c r="P540" s="53"/>
      <c r="Q540" s="53"/>
      <c r="R540" s="99"/>
      <c r="S540" s="67"/>
      <c r="T540" s="67"/>
      <c r="U540" s="67"/>
      <c r="V540" s="67"/>
      <c r="W540" s="67"/>
      <c r="X540" s="53"/>
      <c r="Y540" s="53"/>
      <c r="Z540" s="53"/>
      <c r="AA540" s="53"/>
      <c r="AB540" s="53"/>
    </row>
    <row r="541" spans="1:28" x14ac:dyDescent="0.25">
      <c r="A541" s="53"/>
      <c r="B541" s="53"/>
      <c r="C541" s="53"/>
      <c r="D541" s="53"/>
      <c r="E541" s="144"/>
      <c r="F541" s="70"/>
      <c r="G541" s="71"/>
      <c r="H541" s="59"/>
      <c r="I541" s="60"/>
      <c r="J541" s="72"/>
      <c r="K541" s="73"/>
      <c r="L541" s="53"/>
      <c r="M541" s="75"/>
      <c r="N541" s="53"/>
      <c r="O541" s="53"/>
      <c r="P541" s="53"/>
      <c r="Q541" s="53"/>
      <c r="R541" s="99"/>
      <c r="S541" s="67"/>
      <c r="T541" s="67"/>
      <c r="U541" s="67"/>
      <c r="V541" s="67"/>
      <c r="W541" s="67"/>
      <c r="X541" s="53"/>
      <c r="Y541" s="53"/>
      <c r="Z541" s="53"/>
      <c r="AA541" s="53"/>
      <c r="AB541" s="53"/>
    </row>
    <row r="542" spans="1:28" x14ac:dyDescent="0.25">
      <c r="A542" s="53"/>
      <c r="B542" s="53"/>
      <c r="C542" s="53"/>
      <c r="D542" s="53"/>
      <c r="E542" s="144"/>
      <c r="F542" s="70"/>
      <c r="G542" s="71"/>
      <c r="H542" s="59"/>
      <c r="I542" s="60"/>
      <c r="J542" s="72"/>
      <c r="K542" s="73"/>
      <c r="L542" s="53"/>
      <c r="M542" s="75"/>
      <c r="N542" s="53"/>
      <c r="O542" s="53"/>
      <c r="P542" s="53"/>
      <c r="Q542" s="53"/>
      <c r="R542" s="99"/>
      <c r="S542" s="67"/>
      <c r="T542" s="67"/>
      <c r="U542" s="67"/>
      <c r="V542" s="67"/>
      <c r="W542" s="67"/>
      <c r="X542" s="53"/>
      <c r="Y542" s="53"/>
      <c r="Z542" s="53"/>
      <c r="AA542" s="53"/>
      <c r="AB542" s="53"/>
    </row>
    <row r="543" spans="1:28" x14ac:dyDescent="0.25">
      <c r="A543" s="53"/>
      <c r="B543" s="53"/>
      <c r="C543" s="53"/>
      <c r="D543" s="53"/>
      <c r="E543" s="144"/>
      <c r="F543" s="70"/>
      <c r="G543" s="71"/>
      <c r="H543" s="59"/>
      <c r="I543" s="60"/>
      <c r="J543" s="72"/>
      <c r="K543" s="73"/>
      <c r="L543" s="53"/>
      <c r="M543" s="75"/>
      <c r="N543" s="53"/>
      <c r="O543" s="53"/>
      <c r="P543" s="53"/>
      <c r="Q543" s="53"/>
      <c r="R543" s="99"/>
      <c r="S543" s="67"/>
      <c r="T543" s="67"/>
      <c r="U543" s="67"/>
      <c r="V543" s="67"/>
      <c r="W543" s="67"/>
      <c r="X543" s="53"/>
      <c r="Y543" s="53"/>
      <c r="Z543" s="53"/>
      <c r="AA543" s="53"/>
      <c r="AB543" s="53"/>
    </row>
    <row r="544" spans="1:28" x14ac:dyDescent="0.25">
      <c r="A544" s="53"/>
      <c r="B544" s="53"/>
      <c r="C544" s="53"/>
      <c r="D544" s="53"/>
      <c r="E544" s="144"/>
      <c r="F544" s="70"/>
      <c r="G544" s="71"/>
      <c r="H544" s="59"/>
      <c r="I544" s="60"/>
      <c r="J544" s="72"/>
      <c r="K544" s="73"/>
      <c r="L544" s="53"/>
      <c r="M544" s="75"/>
      <c r="N544" s="53"/>
      <c r="O544" s="53"/>
      <c r="P544" s="53"/>
      <c r="Q544" s="53"/>
      <c r="R544" s="99"/>
      <c r="S544" s="67"/>
      <c r="T544" s="67"/>
      <c r="U544" s="67"/>
      <c r="V544" s="67"/>
      <c r="W544" s="67"/>
      <c r="X544" s="53"/>
      <c r="Y544" s="53"/>
      <c r="Z544" s="53"/>
      <c r="AA544" s="53"/>
      <c r="AB544" s="53"/>
    </row>
    <row r="545" spans="1:28" x14ac:dyDescent="0.25">
      <c r="A545" s="53"/>
      <c r="B545" s="53"/>
      <c r="C545" s="53"/>
      <c r="D545" s="53"/>
      <c r="E545" s="144"/>
      <c r="F545" s="70"/>
      <c r="G545" s="71"/>
      <c r="H545" s="59"/>
      <c r="I545" s="60"/>
      <c r="J545" s="72"/>
      <c r="K545" s="73"/>
      <c r="L545" s="53"/>
      <c r="M545" s="75"/>
      <c r="N545" s="53"/>
      <c r="O545" s="53"/>
      <c r="P545" s="53"/>
      <c r="Q545" s="53"/>
      <c r="R545" s="99"/>
      <c r="S545" s="67"/>
      <c r="T545" s="67"/>
      <c r="U545" s="67"/>
      <c r="V545" s="67"/>
      <c r="W545" s="67"/>
      <c r="X545" s="53"/>
      <c r="Y545" s="53"/>
      <c r="Z545" s="53"/>
      <c r="AA545" s="53"/>
      <c r="AB545" s="53"/>
    </row>
    <row r="546" spans="1:28" x14ac:dyDescent="0.25">
      <c r="A546" s="53"/>
      <c r="B546" s="53"/>
      <c r="C546" s="53"/>
      <c r="D546" s="53"/>
      <c r="E546" s="144"/>
      <c r="F546" s="70"/>
      <c r="G546" s="71"/>
      <c r="H546" s="59"/>
      <c r="I546" s="60"/>
      <c r="J546" s="72"/>
      <c r="K546" s="73"/>
      <c r="L546" s="53"/>
      <c r="M546" s="75"/>
      <c r="N546" s="53"/>
      <c r="O546" s="53"/>
      <c r="P546" s="53"/>
      <c r="Q546" s="53"/>
      <c r="R546" s="99"/>
      <c r="S546" s="67"/>
      <c r="T546" s="67"/>
      <c r="U546" s="67"/>
      <c r="V546" s="67"/>
      <c r="W546" s="67"/>
      <c r="X546" s="53"/>
      <c r="Y546" s="53"/>
      <c r="Z546" s="53"/>
      <c r="AA546" s="53"/>
      <c r="AB546" s="53"/>
    </row>
    <row r="547" spans="1:28" x14ac:dyDescent="0.25">
      <c r="A547" s="53"/>
      <c r="B547" s="53"/>
      <c r="C547" s="53"/>
      <c r="D547" s="53"/>
      <c r="E547" s="144"/>
      <c r="F547" s="70"/>
      <c r="G547" s="71"/>
      <c r="H547" s="59"/>
      <c r="I547" s="60"/>
      <c r="J547" s="72"/>
      <c r="K547" s="73"/>
      <c r="L547" s="53"/>
      <c r="M547" s="75"/>
      <c r="N547" s="53"/>
      <c r="O547" s="53"/>
      <c r="P547" s="53"/>
      <c r="Q547" s="53"/>
      <c r="R547" s="99"/>
      <c r="S547" s="67"/>
      <c r="T547" s="67"/>
      <c r="U547" s="67"/>
      <c r="V547" s="67"/>
      <c r="W547" s="67"/>
      <c r="X547" s="53"/>
      <c r="Y547" s="53"/>
      <c r="Z547" s="53"/>
      <c r="AA547" s="53"/>
      <c r="AB547" s="53"/>
    </row>
    <row r="548" spans="1:28" x14ac:dyDescent="0.25">
      <c r="A548" s="53"/>
      <c r="B548" s="53"/>
      <c r="C548" s="53"/>
      <c r="D548" s="53"/>
      <c r="E548" s="144"/>
      <c r="F548" s="70"/>
      <c r="G548" s="71"/>
      <c r="H548" s="59"/>
      <c r="I548" s="60"/>
      <c r="J548" s="72"/>
      <c r="K548" s="73"/>
      <c r="L548" s="53"/>
      <c r="M548" s="75"/>
      <c r="N548" s="53"/>
      <c r="O548" s="53"/>
      <c r="P548" s="53"/>
      <c r="Q548" s="53"/>
      <c r="R548" s="99"/>
      <c r="S548" s="67"/>
      <c r="T548" s="67"/>
      <c r="U548" s="67"/>
      <c r="V548" s="67"/>
      <c r="W548" s="67"/>
      <c r="X548" s="53"/>
      <c r="Y548" s="53"/>
      <c r="Z548" s="53"/>
      <c r="AA548" s="53"/>
      <c r="AB548" s="53"/>
    </row>
    <row r="549" spans="1:28" x14ac:dyDescent="0.25">
      <c r="A549" s="53"/>
      <c r="B549" s="53"/>
      <c r="C549" s="53"/>
      <c r="D549" s="53"/>
      <c r="E549" s="144"/>
      <c r="F549" s="70"/>
      <c r="G549" s="71"/>
      <c r="H549" s="59"/>
      <c r="I549" s="60"/>
      <c r="J549" s="72"/>
      <c r="K549" s="73"/>
      <c r="L549" s="53"/>
      <c r="M549" s="75"/>
      <c r="N549" s="53"/>
      <c r="O549" s="53"/>
      <c r="P549" s="53"/>
      <c r="Q549" s="53"/>
      <c r="R549" s="99"/>
      <c r="S549" s="67"/>
      <c r="T549" s="67"/>
      <c r="U549" s="67"/>
      <c r="V549" s="67"/>
      <c r="W549" s="67"/>
      <c r="X549" s="53"/>
      <c r="Y549" s="53"/>
      <c r="Z549" s="53"/>
      <c r="AA549" s="53"/>
      <c r="AB549" s="53"/>
    </row>
    <row r="550" spans="1:28" x14ac:dyDescent="0.25">
      <c r="A550" s="53"/>
      <c r="B550" s="53"/>
      <c r="C550" s="53"/>
      <c r="D550" s="53"/>
      <c r="E550" s="144"/>
      <c r="F550" s="70"/>
      <c r="G550" s="71"/>
      <c r="H550" s="59"/>
      <c r="I550" s="60"/>
      <c r="J550" s="72"/>
      <c r="K550" s="73"/>
      <c r="L550" s="53"/>
      <c r="M550" s="75"/>
      <c r="N550" s="53"/>
      <c r="O550" s="53"/>
      <c r="P550" s="53"/>
      <c r="Q550" s="53"/>
      <c r="R550" s="99"/>
      <c r="S550" s="67"/>
      <c r="T550" s="67"/>
      <c r="U550" s="67"/>
      <c r="V550" s="67"/>
      <c r="W550" s="67"/>
      <c r="X550" s="53"/>
      <c r="Y550" s="53"/>
      <c r="Z550" s="53"/>
      <c r="AA550" s="53"/>
      <c r="AB550" s="53"/>
    </row>
    <row r="551" spans="1:28" x14ac:dyDescent="0.25">
      <c r="A551" s="53"/>
      <c r="B551" s="53"/>
      <c r="C551" s="53"/>
      <c r="D551" s="53"/>
      <c r="E551" s="144"/>
      <c r="F551" s="70"/>
      <c r="G551" s="71"/>
      <c r="H551" s="59"/>
      <c r="I551" s="60"/>
      <c r="J551" s="72"/>
      <c r="K551" s="73"/>
      <c r="L551" s="53"/>
      <c r="M551" s="75"/>
      <c r="N551" s="53"/>
      <c r="O551" s="53"/>
      <c r="P551" s="53"/>
      <c r="Q551" s="53"/>
      <c r="R551" s="99"/>
      <c r="S551" s="67"/>
      <c r="T551" s="67"/>
      <c r="U551" s="67"/>
      <c r="V551" s="67"/>
      <c r="W551" s="67"/>
      <c r="X551" s="53"/>
      <c r="Y551" s="53"/>
      <c r="Z551" s="53"/>
      <c r="AA551" s="53"/>
      <c r="AB551" s="53"/>
    </row>
    <row r="552" spans="1:28" x14ac:dyDescent="0.25">
      <c r="A552" s="53"/>
      <c r="B552" s="53"/>
      <c r="C552" s="53"/>
      <c r="D552" s="53"/>
      <c r="E552" s="144"/>
      <c r="F552" s="70"/>
      <c r="G552" s="71"/>
      <c r="H552" s="59"/>
      <c r="I552" s="60"/>
      <c r="J552" s="72"/>
      <c r="K552" s="73"/>
      <c r="L552" s="53"/>
      <c r="M552" s="75"/>
      <c r="N552" s="53"/>
      <c r="O552" s="53"/>
      <c r="P552" s="53"/>
      <c r="Q552" s="53"/>
      <c r="R552" s="99"/>
      <c r="S552" s="67"/>
      <c r="T552" s="67"/>
      <c r="U552" s="67"/>
      <c r="V552" s="67"/>
      <c r="W552" s="67"/>
      <c r="X552" s="53"/>
      <c r="Y552" s="53"/>
      <c r="Z552" s="53"/>
      <c r="AA552" s="53"/>
      <c r="AB552" s="53"/>
    </row>
    <row r="553" spans="1:28" x14ac:dyDescent="0.25">
      <c r="A553" s="53"/>
      <c r="B553" s="53"/>
      <c r="C553" s="53"/>
      <c r="D553" s="53"/>
      <c r="E553" s="144"/>
      <c r="F553" s="70"/>
      <c r="G553" s="71"/>
      <c r="H553" s="59"/>
      <c r="I553" s="60"/>
      <c r="J553" s="72"/>
      <c r="K553" s="73"/>
      <c r="L553" s="53"/>
      <c r="M553" s="75"/>
      <c r="N553" s="53"/>
      <c r="O553" s="53"/>
      <c r="P553" s="53"/>
      <c r="Q553" s="53"/>
      <c r="R553" s="99"/>
      <c r="S553" s="67"/>
      <c r="T553" s="67"/>
      <c r="U553" s="67"/>
      <c r="V553" s="67"/>
      <c r="W553" s="67"/>
      <c r="X553" s="53"/>
      <c r="Y553" s="53"/>
      <c r="Z553" s="53"/>
      <c r="AA553" s="53"/>
      <c r="AB553" s="53"/>
    </row>
    <row r="554" spans="1:28" x14ac:dyDescent="0.25">
      <c r="A554" s="53"/>
      <c r="B554" s="53"/>
      <c r="C554" s="53"/>
      <c r="D554" s="53"/>
      <c r="E554" s="144"/>
      <c r="F554" s="70"/>
      <c r="G554" s="71"/>
      <c r="H554" s="59"/>
      <c r="I554" s="60"/>
      <c r="J554" s="72"/>
      <c r="K554" s="73"/>
      <c r="L554" s="53"/>
      <c r="M554" s="75"/>
      <c r="N554" s="53"/>
      <c r="O554" s="53"/>
      <c r="P554" s="53"/>
      <c r="Q554" s="53"/>
      <c r="R554" s="99"/>
      <c r="S554" s="67"/>
      <c r="T554" s="67"/>
      <c r="U554" s="67"/>
      <c r="V554" s="67"/>
      <c r="W554" s="67"/>
      <c r="X554" s="53"/>
      <c r="Y554" s="53"/>
      <c r="Z554" s="53"/>
      <c r="AA554" s="53"/>
      <c r="AB554" s="53"/>
    </row>
    <row r="555" spans="1:28" x14ac:dyDescent="0.25">
      <c r="A555" s="53"/>
      <c r="B555" s="53"/>
      <c r="C555" s="53"/>
      <c r="D555" s="53"/>
      <c r="E555" s="144"/>
      <c r="F555" s="70"/>
      <c r="G555" s="71"/>
      <c r="H555" s="59"/>
      <c r="I555" s="60"/>
      <c r="J555" s="72"/>
      <c r="K555" s="73"/>
      <c r="L555" s="53"/>
      <c r="M555" s="75"/>
      <c r="N555" s="53"/>
      <c r="O555" s="53"/>
      <c r="P555" s="53"/>
      <c r="Q555" s="53"/>
      <c r="R555" s="99"/>
      <c r="S555" s="67"/>
      <c r="T555" s="67"/>
      <c r="U555" s="67"/>
      <c r="V555" s="67"/>
      <c r="W555" s="67"/>
      <c r="X555" s="53"/>
      <c r="Y555" s="53"/>
      <c r="Z555" s="53"/>
      <c r="AA555" s="53"/>
      <c r="AB555" s="53"/>
    </row>
    <row r="556" spans="1:28" x14ac:dyDescent="0.25">
      <c r="A556" s="53"/>
      <c r="B556" s="53"/>
      <c r="C556" s="53"/>
      <c r="D556" s="53"/>
      <c r="E556" s="144"/>
      <c r="F556" s="70"/>
      <c r="G556" s="71"/>
      <c r="H556" s="59"/>
      <c r="I556" s="60"/>
      <c r="J556" s="72"/>
      <c r="K556" s="73"/>
      <c r="L556" s="53"/>
      <c r="M556" s="75"/>
      <c r="N556" s="53"/>
      <c r="O556" s="53"/>
      <c r="P556" s="53"/>
      <c r="Q556" s="53"/>
      <c r="R556" s="99"/>
      <c r="S556" s="67"/>
      <c r="T556" s="67"/>
      <c r="U556" s="67"/>
      <c r="V556" s="67"/>
      <c r="W556" s="67"/>
      <c r="X556" s="53"/>
      <c r="Y556" s="53"/>
      <c r="Z556" s="53"/>
      <c r="AA556" s="53"/>
      <c r="AB556" s="53"/>
    </row>
    <row r="557" spans="1:28" x14ac:dyDescent="0.25">
      <c r="A557" s="53"/>
      <c r="B557" s="53"/>
      <c r="C557" s="53"/>
      <c r="D557" s="53"/>
      <c r="E557" s="144"/>
      <c r="F557" s="70"/>
      <c r="G557" s="71"/>
      <c r="H557" s="59"/>
      <c r="I557" s="60"/>
      <c r="J557" s="72"/>
      <c r="K557" s="73"/>
      <c r="L557" s="53"/>
      <c r="M557" s="75"/>
      <c r="N557" s="53"/>
      <c r="O557" s="53"/>
      <c r="P557" s="53"/>
      <c r="Q557" s="53"/>
      <c r="R557" s="99"/>
      <c r="S557" s="67"/>
      <c r="T557" s="67"/>
      <c r="U557" s="67"/>
      <c r="V557" s="67"/>
      <c r="W557" s="67"/>
      <c r="X557" s="53"/>
      <c r="Y557" s="53"/>
      <c r="Z557" s="53"/>
      <c r="AA557" s="53"/>
      <c r="AB557" s="53"/>
    </row>
    <row r="558" spans="1:28" x14ac:dyDescent="0.25">
      <c r="A558" s="53"/>
      <c r="B558" s="53"/>
      <c r="C558" s="53"/>
      <c r="D558" s="53"/>
      <c r="E558" s="144"/>
      <c r="F558" s="70"/>
      <c r="G558" s="71"/>
      <c r="H558" s="59"/>
      <c r="I558" s="60"/>
      <c r="J558" s="72"/>
      <c r="K558" s="73"/>
      <c r="L558" s="53"/>
      <c r="M558" s="75"/>
      <c r="N558" s="53"/>
      <c r="O558" s="53"/>
      <c r="P558" s="53"/>
      <c r="Q558" s="53"/>
      <c r="R558" s="99"/>
      <c r="S558" s="67"/>
      <c r="T558" s="67"/>
      <c r="U558" s="67"/>
      <c r="V558" s="67"/>
      <c r="W558" s="67"/>
      <c r="X558" s="53"/>
      <c r="Y558" s="53"/>
      <c r="Z558" s="53"/>
      <c r="AA558" s="53"/>
      <c r="AB558" s="53"/>
    </row>
    <row r="559" spans="1:28" x14ac:dyDescent="0.25">
      <c r="A559" s="53"/>
      <c r="B559" s="53"/>
      <c r="C559" s="53"/>
      <c r="D559" s="53"/>
      <c r="E559" s="144"/>
      <c r="F559" s="70"/>
      <c r="G559" s="71"/>
      <c r="H559" s="59"/>
      <c r="I559" s="60"/>
      <c r="J559" s="72"/>
      <c r="K559" s="73"/>
      <c r="L559" s="53"/>
      <c r="M559" s="75"/>
      <c r="N559" s="53"/>
      <c r="O559" s="53"/>
      <c r="P559" s="53"/>
      <c r="Q559" s="53"/>
      <c r="R559" s="99"/>
      <c r="S559" s="67"/>
      <c r="T559" s="67"/>
      <c r="U559" s="67"/>
      <c r="V559" s="67"/>
      <c r="W559" s="67"/>
      <c r="X559" s="53"/>
      <c r="Y559" s="53"/>
      <c r="Z559" s="53"/>
      <c r="AA559" s="53"/>
      <c r="AB559" s="53"/>
    </row>
    <row r="560" spans="1:28" x14ac:dyDescent="0.25">
      <c r="A560" s="53"/>
      <c r="B560" s="53"/>
      <c r="C560" s="53"/>
      <c r="D560" s="53"/>
      <c r="E560" s="144"/>
      <c r="F560" s="70"/>
      <c r="G560" s="71"/>
      <c r="H560" s="59"/>
      <c r="I560" s="60"/>
      <c r="J560" s="72"/>
      <c r="K560" s="73"/>
      <c r="L560" s="53"/>
      <c r="M560" s="75"/>
      <c r="N560" s="53"/>
      <c r="O560" s="53"/>
      <c r="P560" s="53"/>
      <c r="Q560" s="53"/>
      <c r="R560" s="99"/>
      <c r="S560" s="67"/>
      <c r="T560" s="67"/>
      <c r="U560" s="67"/>
      <c r="V560" s="67"/>
      <c r="W560" s="67"/>
      <c r="X560" s="53"/>
      <c r="Y560" s="53"/>
      <c r="Z560" s="53"/>
      <c r="AA560" s="53"/>
      <c r="AB560" s="53"/>
    </row>
    <row r="561" spans="1:28" x14ac:dyDescent="0.25">
      <c r="A561" s="53"/>
      <c r="B561" s="53"/>
      <c r="C561" s="53"/>
      <c r="D561" s="53"/>
      <c r="E561" s="144"/>
      <c r="F561" s="70"/>
      <c r="G561" s="71"/>
      <c r="H561" s="59"/>
      <c r="I561" s="60"/>
      <c r="J561" s="72"/>
      <c r="K561" s="73"/>
      <c r="L561" s="53"/>
      <c r="M561" s="75"/>
      <c r="N561" s="53"/>
      <c r="O561" s="53"/>
      <c r="P561" s="53"/>
      <c r="Q561" s="53"/>
      <c r="R561" s="99"/>
      <c r="S561" s="67"/>
      <c r="T561" s="67"/>
      <c r="U561" s="67"/>
      <c r="V561" s="67"/>
      <c r="W561" s="67"/>
      <c r="X561" s="53"/>
      <c r="Y561" s="53"/>
      <c r="Z561" s="53"/>
      <c r="AA561" s="53"/>
      <c r="AB561" s="53"/>
    </row>
    <row r="562" spans="1:28" x14ac:dyDescent="0.25">
      <c r="A562" s="53"/>
      <c r="B562" s="53"/>
      <c r="C562" s="53"/>
      <c r="D562" s="53"/>
      <c r="E562" s="144"/>
      <c r="F562" s="70"/>
      <c r="G562" s="71"/>
      <c r="H562" s="59"/>
      <c r="I562" s="60"/>
      <c r="J562" s="72"/>
      <c r="K562" s="73"/>
      <c r="L562" s="53"/>
      <c r="M562" s="75"/>
      <c r="N562" s="53"/>
      <c r="O562" s="53"/>
      <c r="P562" s="53"/>
      <c r="Q562" s="53"/>
      <c r="R562" s="99"/>
      <c r="S562" s="67"/>
      <c r="T562" s="67"/>
      <c r="U562" s="67"/>
      <c r="V562" s="67"/>
      <c r="W562" s="67"/>
      <c r="X562" s="53"/>
      <c r="Y562" s="53"/>
      <c r="Z562" s="53"/>
      <c r="AA562" s="53"/>
      <c r="AB562" s="53"/>
    </row>
    <row r="563" spans="1:28" x14ac:dyDescent="0.25">
      <c r="A563" s="53"/>
      <c r="B563" s="53"/>
      <c r="C563" s="53"/>
      <c r="D563" s="53"/>
      <c r="E563" s="144"/>
      <c r="F563" s="70"/>
      <c r="G563" s="71"/>
      <c r="H563" s="59"/>
      <c r="I563" s="60"/>
      <c r="J563" s="72"/>
      <c r="K563" s="73"/>
      <c r="L563" s="53"/>
      <c r="M563" s="75"/>
      <c r="N563" s="53"/>
      <c r="O563" s="53"/>
      <c r="P563" s="53"/>
      <c r="Q563" s="53"/>
      <c r="R563" s="99"/>
      <c r="S563" s="67"/>
      <c r="T563" s="67"/>
      <c r="U563" s="67"/>
      <c r="V563" s="67"/>
      <c r="W563" s="67"/>
      <c r="X563" s="53"/>
      <c r="Y563" s="53"/>
      <c r="Z563" s="53"/>
      <c r="AA563" s="53"/>
      <c r="AB563" s="53"/>
    </row>
    <row r="564" spans="1:28" x14ac:dyDescent="0.25">
      <c r="A564" s="53"/>
      <c r="B564" s="53"/>
      <c r="C564" s="53"/>
      <c r="D564" s="53"/>
      <c r="E564" s="144"/>
      <c r="F564" s="70"/>
      <c r="G564" s="71"/>
      <c r="H564" s="59"/>
      <c r="I564" s="60"/>
      <c r="J564" s="72"/>
      <c r="K564" s="73"/>
      <c r="L564" s="53"/>
      <c r="M564" s="75"/>
      <c r="N564" s="53"/>
      <c r="O564" s="53"/>
      <c r="P564" s="53"/>
      <c r="Q564" s="53"/>
      <c r="R564" s="99"/>
      <c r="S564" s="67"/>
      <c r="T564" s="67"/>
      <c r="U564" s="67"/>
      <c r="V564" s="67"/>
      <c r="W564" s="67"/>
      <c r="X564" s="53"/>
      <c r="Y564" s="53"/>
      <c r="Z564" s="53"/>
      <c r="AA564" s="53"/>
      <c r="AB564" s="53"/>
    </row>
    <row r="565" spans="1:28" x14ac:dyDescent="0.25">
      <c r="A565" s="53"/>
      <c r="B565" s="53"/>
      <c r="C565" s="53"/>
      <c r="D565" s="53"/>
      <c r="E565" s="144"/>
      <c r="F565" s="70"/>
      <c r="G565" s="71"/>
      <c r="H565" s="59"/>
      <c r="I565" s="60"/>
      <c r="J565" s="72"/>
      <c r="K565" s="73"/>
      <c r="L565" s="53"/>
      <c r="M565" s="75"/>
      <c r="N565" s="53"/>
      <c r="O565" s="53"/>
      <c r="P565" s="53"/>
      <c r="Q565" s="53"/>
      <c r="R565" s="99"/>
      <c r="S565" s="67"/>
      <c r="T565" s="67"/>
      <c r="U565" s="67"/>
      <c r="V565" s="67"/>
      <c r="W565" s="67"/>
      <c r="X565" s="53"/>
      <c r="Y565" s="53"/>
      <c r="Z565" s="53"/>
      <c r="AA565" s="53"/>
      <c r="AB565" s="53"/>
    </row>
    <row r="566" spans="1:28" x14ac:dyDescent="0.25">
      <c r="A566" s="53"/>
      <c r="B566" s="53"/>
      <c r="C566" s="53"/>
      <c r="D566" s="53"/>
      <c r="E566" s="144"/>
      <c r="F566" s="70"/>
      <c r="G566" s="71"/>
      <c r="H566" s="59"/>
      <c r="I566" s="60"/>
      <c r="J566" s="72"/>
      <c r="K566" s="73"/>
      <c r="L566" s="53"/>
      <c r="M566" s="75"/>
      <c r="N566" s="53"/>
      <c r="O566" s="53"/>
      <c r="P566" s="53"/>
      <c r="Q566" s="53"/>
      <c r="R566" s="99"/>
      <c r="S566" s="67"/>
      <c r="T566" s="67"/>
      <c r="U566" s="67"/>
      <c r="V566" s="67"/>
      <c r="W566" s="67"/>
      <c r="X566" s="53"/>
      <c r="Y566" s="53"/>
      <c r="Z566" s="53"/>
      <c r="AA566" s="53"/>
      <c r="AB566" s="53"/>
    </row>
    <row r="567" spans="1:28" x14ac:dyDescent="0.25">
      <c r="A567" s="53"/>
      <c r="B567" s="53"/>
      <c r="C567" s="53"/>
      <c r="D567" s="53"/>
      <c r="E567" s="144"/>
      <c r="F567" s="70"/>
      <c r="G567" s="71"/>
      <c r="H567" s="59"/>
      <c r="I567" s="60"/>
      <c r="J567" s="72"/>
      <c r="K567" s="73"/>
      <c r="L567" s="53"/>
      <c r="M567" s="75"/>
      <c r="N567" s="53"/>
      <c r="O567" s="53"/>
      <c r="P567" s="53"/>
      <c r="Q567" s="53"/>
      <c r="R567" s="99"/>
      <c r="S567" s="67"/>
      <c r="T567" s="67"/>
      <c r="U567" s="67"/>
      <c r="V567" s="67"/>
      <c r="W567" s="67"/>
      <c r="X567" s="53"/>
      <c r="Y567" s="53"/>
      <c r="Z567" s="53"/>
      <c r="AA567" s="53"/>
      <c r="AB567" s="53"/>
    </row>
    <row r="568" spans="1:28" x14ac:dyDescent="0.25">
      <c r="A568" s="53"/>
      <c r="B568" s="53"/>
      <c r="C568" s="53"/>
      <c r="D568" s="53"/>
      <c r="E568" s="144"/>
      <c r="F568" s="70"/>
      <c r="G568" s="71"/>
      <c r="H568" s="59"/>
      <c r="I568" s="60"/>
      <c r="J568" s="72"/>
      <c r="K568" s="73"/>
      <c r="L568" s="53"/>
      <c r="M568" s="75"/>
      <c r="N568" s="53"/>
      <c r="O568" s="53"/>
      <c r="P568" s="53"/>
      <c r="Q568" s="53"/>
      <c r="R568" s="99"/>
      <c r="S568" s="67"/>
      <c r="T568" s="67"/>
      <c r="U568" s="67"/>
      <c r="V568" s="67"/>
      <c r="W568" s="67"/>
      <c r="X568" s="53"/>
      <c r="Y568" s="53"/>
      <c r="Z568" s="53"/>
      <c r="AA568" s="53"/>
      <c r="AB568" s="53"/>
    </row>
    <row r="569" spans="1:28" x14ac:dyDescent="0.25">
      <c r="A569" s="53"/>
      <c r="B569" s="53"/>
      <c r="C569" s="53"/>
      <c r="D569" s="53"/>
      <c r="E569" s="144"/>
      <c r="F569" s="70"/>
      <c r="G569" s="71"/>
      <c r="H569" s="59"/>
      <c r="I569" s="60"/>
      <c r="J569" s="72"/>
      <c r="K569" s="73"/>
      <c r="L569" s="53"/>
      <c r="M569" s="75"/>
      <c r="N569" s="53"/>
      <c r="O569" s="53"/>
      <c r="P569" s="53"/>
      <c r="Q569" s="53"/>
      <c r="R569" s="99"/>
      <c r="S569" s="67"/>
      <c r="T569" s="67"/>
      <c r="U569" s="67"/>
      <c r="V569" s="67"/>
      <c r="W569" s="67"/>
      <c r="X569" s="53"/>
      <c r="Y569" s="53"/>
      <c r="Z569" s="53"/>
      <c r="AA569" s="53"/>
      <c r="AB569" s="53"/>
    </row>
    <row r="570" spans="1:28" x14ac:dyDescent="0.25">
      <c r="A570" s="53"/>
      <c r="B570" s="53"/>
      <c r="C570" s="53"/>
      <c r="D570" s="53"/>
      <c r="E570" s="144"/>
      <c r="F570" s="70"/>
      <c r="G570" s="71"/>
      <c r="H570" s="59"/>
      <c r="I570" s="60"/>
      <c r="J570" s="72"/>
      <c r="K570" s="73"/>
      <c r="L570" s="53"/>
      <c r="M570" s="75"/>
      <c r="N570" s="53"/>
      <c r="O570" s="53"/>
      <c r="P570" s="53"/>
      <c r="Q570" s="53"/>
      <c r="R570" s="99"/>
      <c r="S570" s="67"/>
      <c r="T570" s="67"/>
      <c r="U570" s="67"/>
      <c r="V570" s="67"/>
      <c r="W570" s="67"/>
      <c r="X570" s="53"/>
      <c r="Y570" s="53"/>
      <c r="Z570" s="53"/>
      <c r="AA570" s="53"/>
      <c r="AB570" s="53"/>
    </row>
    <row r="571" spans="1:28" x14ac:dyDescent="0.25">
      <c r="A571" s="53"/>
      <c r="B571" s="53"/>
      <c r="C571" s="53"/>
      <c r="D571" s="53"/>
      <c r="E571" s="144"/>
      <c r="F571" s="70"/>
      <c r="G571" s="71"/>
      <c r="H571" s="59"/>
      <c r="I571" s="60"/>
      <c r="J571" s="72"/>
      <c r="K571" s="73"/>
      <c r="L571" s="53"/>
      <c r="M571" s="75"/>
      <c r="N571" s="53"/>
      <c r="O571" s="53"/>
      <c r="P571" s="53"/>
      <c r="Q571" s="53"/>
      <c r="R571" s="99"/>
      <c r="S571" s="67"/>
      <c r="T571" s="67"/>
      <c r="U571" s="67"/>
      <c r="V571" s="67"/>
      <c r="W571" s="67"/>
      <c r="X571" s="53"/>
      <c r="Y571" s="53"/>
      <c r="Z571" s="53"/>
      <c r="AA571" s="53"/>
      <c r="AB571" s="53"/>
    </row>
    <row r="572" spans="1:28" x14ac:dyDescent="0.25">
      <c r="A572" s="53"/>
      <c r="B572" s="53"/>
      <c r="C572" s="53"/>
      <c r="D572" s="53"/>
      <c r="E572" s="144"/>
      <c r="F572" s="70"/>
      <c r="G572" s="71"/>
      <c r="H572" s="59"/>
      <c r="I572" s="60"/>
      <c r="J572" s="72"/>
      <c r="K572" s="73"/>
      <c r="L572" s="53"/>
      <c r="M572" s="75"/>
      <c r="N572" s="53"/>
      <c r="O572" s="53"/>
      <c r="P572" s="53"/>
      <c r="Q572" s="53"/>
      <c r="R572" s="99"/>
      <c r="S572" s="67"/>
      <c r="T572" s="67"/>
      <c r="U572" s="67"/>
      <c r="V572" s="67"/>
      <c r="W572" s="67"/>
      <c r="X572" s="53"/>
      <c r="Y572" s="53"/>
      <c r="Z572" s="53"/>
      <c r="AA572" s="53"/>
      <c r="AB572" s="53"/>
    </row>
    <row r="573" spans="1:28" x14ac:dyDescent="0.25">
      <c r="A573" s="53"/>
      <c r="B573" s="53"/>
      <c r="C573" s="53"/>
      <c r="D573" s="53"/>
      <c r="E573" s="144"/>
      <c r="F573" s="70"/>
      <c r="G573" s="71"/>
      <c r="H573" s="59"/>
      <c r="I573" s="60"/>
      <c r="J573" s="72"/>
      <c r="K573" s="73"/>
      <c r="L573" s="53"/>
      <c r="M573" s="75"/>
      <c r="N573" s="53"/>
      <c r="O573" s="53"/>
      <c r="P573" s="53"/>
      <c r="Q573" s="53"/>
      <c r="R573" s="99"/>
      <c r="S573" s="67"/>
      <c r="T573" s="67"/>
      <c r="U573" s="67"/>
      <c r="V573" s="67"/>
      <c r="W573" s="67"/>
      <c r="X573" s="53"/>
      <c r="Y573" s="53"/>
      <c r="Z573" s="53"/>
      <c r="AA573" s="53"/>
      <c r="AB573" s="53"/>
    </row>
    <row r="574" spans="1:28" x14ac:dyDescent="0.25">
      <c r="A574" s="53"/>
      <c r="B574" s="53"/>
      <c r="C574" s="53"/>
      <c r="D574" s="53"/>
      <c r="E574" s="144"/>
      <c r="F574" s="70"/>
      <c r="G574" s="71"/>
      <c r="H574" s="59"/>
      <c r="I574" s="60"/>
      <c r="J574" s="72"/>
      <c r="K574" s="73"/>
      <c r="L574" s="53"/>
      <c r="M574" s="75"/>
      <c r="N574" s="53"/>
      <c r="O574" s="53"/>
      <c r="P574" s="53"/>
      <c r="Q574" s="53"/>
      <c r="R574" s="99"/>
      <c r="S574" s="67"/>
      <c r="T574" s="67"/>
      <c r="U574" s="67"/>
      <c r="V574" s="67"/>
      <c r="W574" s="67"/>
      <c r="X574" s="53"/>
      <c r="Y574" s="53"/>
      <c r="Z574" s="53"/>
      <c r="AA574" s="53"/>
      <c r="AB574" s="53"/>
    </row>
    <row r="575" spans="1:28" x14ac:dyDescent="0.25">
      <c r="A575" s="53"/>
      <c r="B575" s="53"/>
      <c r="C575" s="53"/>
      <c r="D575" s="53"/>
      <c r="E575" s="144"/>
      <c r="F575" s="70"/>
      <c r="G575" s="71"/>
      <c r="H575" s="59"/>
      <c r="I575" s="60"/>
      <c r="J575" s="72"/>
      <c r="K575" s="73"/>
      <c r="L575" s="53"/>
      <c r="M575" s="75"/>
      <c r="N575" s="53"/>
      <c r="O575" s="53"/>
      <c r="P575" s="53"/>
      <c r="Q575" s="53"/>
      <c r="R575" s="99"/>
      <c r="S575" s="67"/>
      <c r="T575" s="67"/>
      <c r="U575" s="67"/>
      <c r="V575" s="67"/>
      <c r="W575" s="67"/>
      <c r="X575" s="53"/>
      <c r="Y575" s="53"/>
      <c r="Z575" s="53"/>
      <c r="AA575" s="53"/>
      <c r="AB575" s="53"/>
    </row>
    <row r="576" spans="1:28" x14ac:dyDescent="0.25">
      <c r="A576" s="53"/>
      <c r="B576" s="53"/>
      <c r="C576" s="53"/>
      <c r="D576" s="53"/>
      <c r="E576" s="144"/>
      <c r="F576" s="70"/>
      <c r="G576" s="71"/>
      <c r="H576" s="59"/>
      <c r="I576" s="60"/>
      <c r="J576" s="72"/>
      <c r="K576" s="73"/>
      <c r="L576" s="53"/>
      <c r="M576" s="75"/>
      <c r="N576" s="53"/>
      <c r="O576" s="53"/>
      <c r="P576" s="53"/>
      <c r="Q576" s="53"/>
      <c r="R576" s="99"/>
      <c r="S576" s="67"/>
      <c r="T576" s="67"/>
      <c r="U576" s="67"/>
      <c r="V576" s="67"/>
      <c r="W576" s="67"/>
      <c r="X576" s="53"/>
      <c r="Y576" s="53"/>
      <c r="Z576" s="53"/>
      <c r="AA576" s="53"/>
      <c r="AB576" s="53"/>
    </row>
    <row r="577" spans="1:28" x14ac:dyDescent="0.25">
      <c r="A577" s="53"/>
      <c r="B577" s="53"/>
      <c r="C577" s="53"/>
      <c r="D577" s="53"/>
      <c r="E577" s="144"/>
      <c r="F577" s="70"/>
      <c r="G577" s="71"/>
      <c r="H577" s="59"/>
      <c r="I577" s="60"/>
      <c r="J577" s="72"/>
      <c r="K577" s="73"/>
      <c r="L577" s="53"/>
      <c r="M577" s="75"/>
      <c r="N577" s="53"/>
      <c r="O577" s="53"/>
      <c r="P577" s="53"/>
      <c r="Q577" s="53"/>
      <c r="R577" s="99"/>
      <c r="S577" s="67"/>
      <c r="T577" s="67"/>
      <c r="U577" s="67"/>
      <c r="V577" s="67"/>
      <c r="W577" s="67"/>
      <c r="X577" s="53"/>
      <c r="Y577" s="53"/>
      <c r="Z577" s="53"/>
      <c r="AA577" s="53"/>
      <c r="AB577" s="53"/>
    </row>
    <row r="578" spans="1:28" x14ac:dyDescent="0.25">
      <c r="A578" s="53"/>
      <c r="B578" s="53"/>
      <c r="C578" s="53"/>
      <c r="D578" s="53"/>
      <c r="E578" s="144"/>
      <c r="F578" s="70"/>
      <c r="G578" s="71"/>
      <c r="H578" s="59"/>
      <c r="I578" s="60"/>
      <c r="J578" s="72"/>
      <c r="K578" s="73"/>
      <c r="L578" s="53"/>
      <c r="M578" s="75"/>
      <c r="N578" s="53"/>
      <c r="O578" s="53"/>
      <c r="P578" s="53"/>
      <c r="Q578" s="53"/>
      <c r="R578" s="99"/>
      <c r="S578" s="67"/>
      <c r="T578" s="67"/>
      <c r="U578" s="67"/>
      <c r="V578" s="67"/>
      <c r="W578" s="67"/>
      <c r="X578" s="53"/>
      <c r="Y578" s="53"/>
      <c r="Z578" s="53"/>
      <c r="AA578" s="53"/>
      <c r="AB578" s="53"/>
    </row>
    <row r="579" spans="1:28" x14ac:dyDescent="0.25">
      <c r="A579" s="53"/>
      <c r="B579" s="53"/>
      <c r="C579" s="53"/>
      <c r="D579" s="53"/>
      <c r="E579" s="144"/>
      <c r="F579" s="70"/>
      <c r="G579" s="71"/>
      <c r="H579" s="59"/>
      <c r="I579" s="60"/>
      <c r="J579" s="72"/>
      <c r="K579" s="73"/>
      <c r="L579" s="53"/>
      <c r="M579" s="75"/>
      <c r="N579" s="53"/>
      <c r="O579" s="53"/>
      <c r="P579" s="53"/>
      <c r="Q579" s="53"/>
      <c r="R579" s="99"/>
      <c r="S579" s="67"/>
      <c r="T579" s="67"/>
      <c r="U579" s="67"/>
      <c r="V579" s="67"/>
      <c r="W579" s="67"/>
      <c r="X579" s="53"/>
      <c r="Y579" s="53"/>
      <c r="Z579" s="53"/>
      <c r="AA579" s="53"/>
      <c r="AB579" s="53"/>
    </row>
    <row r="580" spans="1:28" x14ac:dyDescent="0.25">
      <c r="A580" s="53"/>
      <c r="B580" s="53"/>
      <c r="C580" s="53"/>
      <c r="D580" s="53"/>
      <c r="E580" s="144"/>
      <c r="F580" s="70"/>
      <c r="G580" s="71"/>
      <c r="H580" s="59"/>
      <c r="I580" s="60"/>
      <c r="J580" s="72"/>
      <c r="K580" s="73"/>
      <c r="L580" s="53"/>
      <c r="M580" s="75"/>
      <c r="N580" s="53"/>
      <c r="O580" s="53"/>
      <c r="P580" s="53"/>
      <c r="Q580" s="53"/>
      <c r="R580" s="99"/>
      <c r="S580" s="67"/>
      <c r="T580" s="67"/>
      <c r="U580" s="67"/>
      <c r="V580" s="67"/>
      <c r="W580" s="67"/>
      <c r="X580" s="53"/>
      <c r="Y580" s="53"/>
      <c r="Z580" s="53"/>
      <c r="AA580" s="53"/>
      <c r="AB580" s="53"/>
    </row>
    <row r="581" spans="1:28" x14ac:dyDescent="0.25">
      <c r="A581" s="53"/>
      <c r="B581" s="53"/>
      <c r="C581" s="53"/>
      <c r="D581" s="53"/>
      <c r="E581" s="144"/>
      <c r="F581" s="70"/>
      <c r="G581" s="71"/>
      <c r="H581" s="59"/>
      <c r="I581" s="60"/>
      <c r="J581" s="72"/>
      <c r="K581" s="73"/>
      <c r="L581" s="53"/>
      <c r="M581" s="75"/>
      <c r="N581" s="53"/>
      <c r="O581" s="53"/>
      <c r="P581" s="53"/>
      <c r="Q581" s="53"/>
      <c r="R581" s="99"/>
      <c r="S581" s="67"/>
      <c r="T581" s="67"/>
      <c r="U581" s="67"/>
      <c r="V581" s="67"/>
      <c r="W581" s="67"/>
      <c r="X581" s="53"/>
      <c r="Y581" s="53"/>
      <c r="Z581" s="53"/>
      <c r="AA581" s="53"/>
      <c r="AB581" s="53"/>
    </row>
    <row r="582" spans="1:28" x14ac:dyDescent="0.25">
      <c r="A582" s="53"/>
      <c r="B582" s="53"/>
      <c r="C582" s="53"/>
      <c r="D582" s="53"/>
      <c r="E582" s="144"/>
      <c r="F582" s="70"/>
      <c r="G582" s="71"/>
      <c r="H582" s="59"/>
      <c r="I582" s="60"/>
      <c r="J582" s="72"/>
      <c r="K582" s="73"/>
      <c r="L582" s="53"/>
      <c r="M582" s="75"/>
      <c r="N582" s="53"/>
      <c r="O582" s="53"/>
      <c r="P582" s="53"/>
      <c r="Q582" s="53"/>
      <c r="R582" s="99"/>
      <c r="S582" s="67"/>
      <c r="T582" s="67"/>
      <c r="U582" s="67"/>
      <c r="V582" s="67"/>
      <c r="W582" s="67"/>
      <c r="X582" s="53"/>
      <c r="Y582" s="53"/>
      <c r="Z582" s="53"/>
      <c r="AA582" s="53"/>
      <c r="AB582" s="53"/>
    </row>
    <row r="583" spans="1:28" x14ac:dyDescent="0.25">
      <c r="A583" s="53"/>
      <c r="B583" s="53"/>
      <c r="C583" s="53"/>
      <c r="D583" s="53"/>
      <c r="E583" s="144"/>
      <c r="F583" s="70"/>
      <c r="G583" s="71"/>
      <c r="H583" s="59"/>
      <c r="I583" s="60"/>
      <c r="J583" s="72"/>
      <c r="K583" s="73"/>
      <c r="L583" s="53"/>
      <c r="M583" s="75"/>
      <c r="N583" s="53"/>
      <c r="O583" s="53"/>
      <c r="P583" s="53"/>
      <c r="Q583" s="53"/>
      <c r="R583" s="99"/>
      <c r="S583" s="67"/>
      <c r="T583" s="67"/>
      <c r="U583" s="67"/>
      <c r="V583" s="67"/>
      <c r="W583" s="67"/>
      <c r="X583" s="53"/>
      <c r="Y583" s="53"/>
      <c r="Z583" s="53"/>
      <c r="AA583" s="53"/>
      <c r="AB583" s="53"/>
    </row>
    <row r="584" spans="1:28" x14ac:dyDescent="0.25">
      <c r="A584" s="53"/>
      <c r="B584" s="53"/>
      <c r="C584" s="53"/>
      <c r="D584" s="53"/>
      <c r="E584" s="144"/>
      <c r="F584" s="70"/>
      <c r="G584" s="71"/>
      <c r="H584" s="59"/>
      <c r="I584" s="60"/>
      <c r="J584" s="72"/>
      <c r="K584" s="73"/>
      <c r="L584" s="53"/>
      <c r="M584" s="75"/>
      <c r="N584" s="53"/>
      <c r="O584" s="53"/>
      <c r="P584" s="53"/>
      <c r="Q584" s="53"/>
      <c r="R584" s="99"/>
      <c r="S584" s="67"/>
      <c r="T584" s="67"/>
      <c r="U584" s="67"/>
      <c r="V584" s="67"/>
      <c r="W584" s="67"/>
      <c r="X584" s="53"/>
      <c r="Y584" s="53"/>
      <c r="Z584" s="53"/>
      <c r="AA584" s="53"/>
      <c r="AB584" s="53"/>
    </row>
    <row r="585" spans="1:28" x14ac:dyDescent="0.25">
      <c r="A585" s="53"/>
      <c r="B585" s="53"/>
      <c r="C585" s="53"/>
      <c r="D585" s="53"/>
      <c r="E585" s="144"/>
      <c r="F585" s="70"/>
      <c r="G585" s="71"/>
      <c r="H585" s="59"/>
      <c r="I585" s="60"/>
      <c r="J585" s="72"/>
      <c r="K585" s="73"/>
      <c r="L585" s="53"/>
      <c r="M585" s="75"/>
      <c r="N585" s="53"/>
      <c r="O585" s="53"/>
      <c r="P585" s="53"/>
      <c r="Q585" s="53"/>
      <c r="R585" s="99"/>
      <c r="S585" s="67"/>
      <c r="T585" s="67"/>
      <c r="U585" s="67"/>
      <c r="V585" s="67"/>
      <c r="W585" s="67"/>
      <c r="X585" s="53"/>
      <c r="Y585" s="53"/>
      <c r="Z585" s="53"/>
      <c r="AA585" s="53"/>
      <c r="AB585" s="53"/>
    </row>
    <row r="586" spans="1:28" x14ac:dyDescent="0.25">
      <c r="A586" s="53"/>
      <c r="B586" s="53"/>
      <c r="C586" s="53"/>
      <c r="D586" s="53"/>
      <c r="E586" s="144"/>
      <c r="F586" s="70"/>
      <c r="G586" s="71"/>
      <c r="H586" s="59"/>
      <c r="I586" s="60"/>
      <c r="J586" s="72"/>
      <c r="K586" s="73"/>
      <c r="L586" s="53"/>
      <c r="M586" s="75"/>
      <c r="N586" s="53"/>
      <c r="O586" s="53"/>
      <c r="P586" s="53"/>
      <c r="Q586" s="53"/>
      <c r="R586" s="99"/>
      <c r="S586" s="67"/>
      <c r="T586" s="67"/>
      <c r="U586" s="67"/>
      <c r="V586" s="67"/>
      <c r="W586" s="67"/>
      <c r="X586" s="53"/>
      <c r="Y586" s="53"/>
      <c r="Z586" s="53"/>
      <c r="AA586" s="53"/>
      <c r="AB586" s="53"/>
    </row>
    <row r="587" spans="1:28" x14ac:dyDescent="0.25">
      <c r="A587" s="53"/>
      <c r="B587" s="53"/>
      <c r="C587" s="53"/>
      <c r="D587" s="53"/>
      <c r="E587" s="144"/>
      <c r="F587" s="70"/>
      <c r="G587" s="71"/>
      <c r="H587" s="59"/>
      <c r="I587" s="60"/>
      <c r="J587" s="72"/>
      <c r="K587" s="73"/>
      <c r="L587" s="53"/>
      <c r="M587" s="75"/>
      <c r="N587" s="53"/>
      <c r="O587" s="53"/>
      <c r="P587" s="53"/>
      <c r="Q587" s="53"/>
      <c r="R587" s="99"/>
      <c r="S587" s="67"/>
      <c r="T587" s="67"/>
      <c r="U587" s="67"/>
      <c r="V587" s="67"/>
      <c r="W587" s="67"/>
      <c r="X587" s="53"/>
      <c r="Y587" s="53"/>
      <c r="Z587" s="53"/>
      <c r="AA587" s="53"/>
      <c r="AB587" s="53"/>
    </row>
    <row r="588" spans="1:28" x14ac:dyDescent="0.25">
      <c r="A588" s="53"/>
      <c r="B588" s="53"/>
      <c r="C588" s="53"/>
      <c r="D588" s="53"/>
      <c r="E588" s="144"/>
      <c r="F588" s="70"/>
      <c r="G588" s="71"/>
      <c r="H588" s="59"/>
      <c r="I588" s="60"/>
      <c r="J588" s="72"/>
      <c r="K588" s="73"/>
      <c r="L588" s="53"/>
      <c r="M588" s="75"/>
      <c r="N588" s="53"/>
      <c r="O588" s="53"/>
      <c r="P588" s="53"/>
      <c r="Q588" s="53"/>
      <c r="R588" s="99"/>
      <c r="S588" s="67"/>
      <c r="T588" s="67"/>
      <c r="U588" s="67"/>
      <c r="V588" s="67"/>
      <c r="W588" s="67"/>
      <c r="X588" s="53"/>
      <c r="Y588" s="53"/>
      <c r="Z588" s="53"/>
      <c r="AA588" s="53"/>
      <c r="AB588" s="53"/>
    </row>
    <row r="589" spans="1:28" x14ac:dyDescent="0.25">
      <c r="A589" s="53"/>
      <c r="B589" s="53"/>
      <c r="C589" s="53"/>
      <c r="D589" s="53"/>
      <c r="E589" s="144"/>
      <c r="F589" s="70"/>
      <c r="G589" s="71"/>
      <c r="H589" s="59"/>
      <c r="I589" s="60"/>
      <c r="J589" s="72"/>
      <c r="K589" s="73"/>
      <c r="L589" s="53"/>
      <c r="M589" s="75"/>
      <c r="N589" s="53"/>
      <c r="O589" s="53"/>
      <c r="P589" s="53"/>
      <c r="Q589" s="53"/>
      <c r="R589" s="99"/>
      <c r="S589" s="67"/>
      <c r="T589" s="67"/>
      <c r="U589" s="67"/>
      <c r="V589" s="67"/>
      <c r="W589" s="67"/>
      <c r="X589" s="53"/>
      <c r="Y589" s="53"/>
      <c r="Z589" s="53"/>
      <c r="AA589" s="53"/>
      <c r="AB589" s="53"/>
    </row>
    <row r="590" spans="1:28" x14ac:dyDescent="0.25">
      <c r="A590" s="53"/>
      <c r="B590" s="53"/>
      <c r="C590" s="53"/>
      <c r="D590" s="53"/>
      <c r="E590" s="144"/>
      <c r="F590" s="70"/>
      <c r="G590" s="71"/>
      <c r="H590" s="59"/>
      <c r="I590" s="60"/>
      <c r="J590" s="72"/>
      <c r="K590" s="73"/>
      <c r="L590" s="53"/>
      <c r="M590" s="75"/>
      <c r="N590" s="53"/>
      <c r="O590" s="53"/>
      <c r="P590" s="53"/>
      <c r="Q590" s="53"/>
      <c r="R590" s="99"/>
      <c r="S590" s="67"/>
      <c r="T590" s="67"/>
      <c r="U590" s="67"/>
      <c r="V590" s="67"/>
      <c r="W590" s="67"/>
      <c r="X590" s="53"/>
      <c r="Y590" s="53"/>
      <c r="Z590" s="53"/>
      <c r="AA590" s="53"/>
      <c r="AB590" s="53"/>
    </row>
    <row r="591" spans="1:28" x14ac:dyDescent="0.25">
      <c r="A591" s="53"/>
      <c r="B591" s="53"/>
      <c r="C591" s="53"/>
      <c r="D591" s="53"/>
      <c r="E591" s="144"/>
      <c r="F591" s="70"/>
      <c r="G591" s="71"/>
      <c r="H591" s="59"/>
      <c r="I591" s="60"/>
      <c r="J591" s="72"/>
      <c r="K591" s="73"/>
      <c r="L591" s="53"/>
      <c r="M591" s="75"/>
      <c r="N591" s="53"/>
      <c r="O591" s="53"/>
      <c r="P591" s="53"/>
      <c r="Q591" s="53"/>
      <c r="R591" s="99"/>
      <c r="S591" s="67"/>
      <c r="T591" s="67"/>
      <c r="U591" s="67"/>
      <c r="V591" s="67"/>
      <c r="W591" s="67"/>
      <c r="X591" s="53"/>
      <c r="Y591" s="53"/>
      <c r="Z591" s="53"/>
      <c r="AA591" s="53"/>
      <c r="AB591" s="53"/>
    </row>
    <row r="592" spans="1:28" x14ac:dyDescent="0.25">
      <c r="A592" s="53"/>
      <c r="B592" s="53"/>
      <c r="C592" s="53"/>
      <c r="D592" s="53"/>
      <c r="E592" s="144"/>
      <c r="F592" s="70"/>
      <c r="G592" s="71"/>
      <c r="H592" s="59"/>
      <c r="I592" s="60"/>
      <c r="J592" s="72"/>
      <c r="K592" s="73"/>
      <c r="L592" s="53"/>
      <c r="M592" s="75"/>
      <c r="N592" s="53"/>
      <c r="O592" s="53"/>
      <c r="P592" s="53"/>
      <c r="Q592" s="53"/>
      <c r="R592" s="99"/>
      <c r="S592" s="67"/>
      <c r="T592" s="67"/>
      <c r="U592" s="67"/>
      <c r="V592" s="67"/>
      <c r="W592" s="67"/>
      <c r="X592" s="53"/>
      <c r="Y592" s="53"/>
      <c r="Z592" s="53"/>
      <c r="AA592" s="53"/>
      <c r="AB592" s="53"/>
    </row>
    <row r="593" spans="1:28" x14ac:dyDescent="0.25">
      <c r="A593" s="53"/>
      <c r="B593" s="53"/>
      <c r="C593" s="53"/>
      <c r="D593" s="53"/>
      <c r="E593" s="144"/>
      <c r="F593" s="70"/>
      <c r="G593" s="71"/>
      <c r="H593" s="59"/>
      <c r="I593" s="60"/>
      <c r="J593" s="72"/>
      <c r="K593" s="73"/>
      <c r="L593" s="53"/>
      <c r="M593" s="75"/>
      <c r="N593" s="53"/>
      <c r="O593" s="53"/>
      <c r="P593" s="53"/>
      <c r="Q593" s="53"/>
      <c r="R593" s="99"/>
      <c r="S593" s="67"/>
      <c r="T593" s="67"/>
      <c r="U593" s="67"/>
      <c r="V593" s="67"/>
      <c r="W593" s="67"/>
      <c r="X593" s="53"/>
      <c r="Y593" s="53"/>
      <c r="Z593" s="53"/>
      <c r="AA593" s="53"/>
      <c r="AB593" s="53"/>
    </row>
    <row r="594" spans="1:28" x14ac:dyDescent="0.25">
      <c r="A594" s="53"/>
      <c r="B594" s="53"/>
      <c r="C594" s="53"/>
      <c r="D594" s="53"/>
      <c r="E594" s="144"/>
      <c r="F594" s="70"/>
      <c r="G594" s="71"/>
      <c r="H594" s="59"/>
      <c r="I594" s="60"/>
      <c r="J594" s="72"/>
      <c r="K594" s="73"/>
      <c r="L594" s="53"/>
      <c r="M594" s="75"/>
      <c r="N594" s="53"/>
      <c r="O594" s="53"/>
      <c r="P594" s="53"/>
      <c r="Q594" s="53"/>
      <c r="R594" s="99"/>
      <c r="S594" s="67"/>
      <c r="T594" s="67"/>
      <c r="U594" s="67"/>
      <c r="V594" s="67"/>
      <c r="W594" s="67"/>
      <c r="X594" s="53"/>
      <c r="Y594" s="53"/>
      <c r="Z594" s="53"/>
      <c r="AA594" s="53"/>
      <c r="AB594" s="53"/>
    </row>
    <row r="595" spans="1:28" x14ac:dyDescent="0.25">
      <c r="A595" s="53"/>
      <c r="B595" s="53"/>
      <c r="C595" s="53"/>
      <c r="D595" s="53"/>
      <c r="E595" s="144"/>
      <c r="F595" s="70"/>
      <c r="G595" s="71"/>
      <c r="H595" s="59"/>
      <c r="I595" s="60"/>
      <c r="J595" s="72"/>
      <c r="K595" s="73"/>
      <c r="L595" s="53"/>
      <c r="M595" s="75"/>
      <c r="N595" s="53"/>
      <c r="O595" s="53"/>
      <c r="P595" s="53"/>
      <c r="Q595" s="53"/>
      <c r="R595" s="99"/>
      <c r="S595" s="67"/>
      <c r="T595" s="67"/>
      <c r="U595" s="67"/>
      <c r="V595" s="67"/>
      <c r="W595" s="67"/>
      <c r="X595" s="53"/>
      <c r="Y595" s="53"/>
      <c r="Z595" s="53"/>
      <c r="AA595" s="53"/>
      <c r="AB595" s="53"/>
    </row>
    <row r="596" spans="1:28" x14ac:dyDescent="0.25">
      <c r="A596" s="53"/>
      <c r="B596" s="53"/>
      <c r="C596" s="53"/>
      <c r="D596" s="53"/>
      <c r="E596" s="144"/>
      <c r="F596" s="70"/>
      <c r="G596" s="71"/>
      <c r="H596" s="59"/>
      <c r="I596" s="60"/>
      <c r="J596" s="72"/>
      <c r="K596" s="73"/>
      <c r="L596" s="53"/>
      <c r="M596" s="75"/>
      <c r="N596" s="53"/>
      <c r="O596" s="53"/>
      <c r="P596" s="53"/>
      <c r="Q596" s="53"/>
      <c r="R596" s="99"/>
      <c r="S596" s="67"/>
      <c r="T596" s="67"/>
      <c r="U596" s="67"/>
      <c r="V596" s="67"/>
      <c r="W596" s="67"/>
      <c r="X596" s="53"/>
      <c r="Y596" s="53"/>
      <c r="Z596" s="53"/>
      <c r="AA596" s="53"/>
      <c r="AB596" s="53"/>
    </row>
    <row r="597" spans="1:28" x14ac:dyDescent="0.25">
      <c r="A597" s="53"/>
      <c r="B597" s="53"/>
      <c r="C597" s="53"/>
      <c r="D597" s="53"/>
      <c r="E597" s="144"/>
      <c r="F597" s="70"/>
      <c r="G597" s="71"/>
      <c r="H597" s="59"/>
      <c r="I597" s="60"/>
      <c r="J597" s="72"/>
      <c r="K597" s="73"/>
      <c r="L597" s="53"/>
      <c r="M597" s="75"/>
      <c r="N597" s="53"/>
      <c r="O597" s="53"/>
      <c r="P597" s="53"/>
      <c r="Q597" s="53"/>
      <c r="R597" s="99"/>
      <c r="S597" s="67"/>
      <c r="T597" s="67"/>
      <c r="U597" s="67"/>
      <c r="V597" s="67"/>
      <c r="W597" s="67"/>
      <c r="X597" s="53"/>
      <c r="Y597" s="53"/>
      <c r="Z597" s="53"/>
      <c r="AA597" s="53"/>
      <c r="AB597" s="53"/>
    </row>
    <row r="598" spans="1:28" x14ac:dyDescent="0.25">
      <c r="A598" s="53"/>
      <c r="B598" s="53"/>
      <c r="C598" s="53"/>
      <c r="D598" s="53"/>
      <c r="E598" s="144"/>
      <c r="F598" s="70"/>
      <c r="G598" s="71"/>
      <c r="H598" s="59"/>
      <c r="I598" s="60"/>
      <c r="J598" s="72"/>
      <c r="K598" s="73"/>
      <c r="L598" s="53"/>
      <c r="M598" s="75"/>
      <c r="N598" s="53"/>
      <c r="O598" s="53"/>
      <c r="P598" s="53"/>
      <c r="Q598" s="53"/>
      <c r="R598" s="99"/>
      <c r="S598" s="67"/>
      <c r="T598" s="67"/>
      <c r="U598" s="67"/>
      <c r="V598" s="67"/>
      <c r="W598" s="67"/>
      <c r="X598" s="53"/>
      <c r="Y598" s="53"/>
      <c r="Z598" s="53"/>
      <c r="AA598" s="53"/>
      <c r="AB598" s="53"/>
    </row>
    <row r="599" spans="1:28" x14ac:dyDescent="0.25">
      <c r="A599" s="53"/>
      <c r="B599" s="53"/>
      <c r="C599" s="53"/>
      <c r="D599" s="53"/>
      <c r="E599" s="144"/>
      <c r="F599" s="70"/>
      <c r="G599" s="71"/>
      <c r="H599" s="59"/>
      <c r="I599" s="60"/>
      <c r="J599" s="72"/>
      <c r="K599" s="73"/>
      <c r="L599" s="53"/>
      <c r="M599" s="75"/>
      <c r="N599" s="53"/>
      <c r="O599" s="53"/>
      <c r="P599" s="53"/>
      <c r="Q599" s="53"/>
      <c r="R599" s="99"/>
      <c r="S599" s="67"/>
      <c r="T599" s="67"/>
      <c r="U599" s="67"/>
      <c r="V599" s="67"/>
      <c r="W599" s="67"/>
      <c r="X599" s="53"/>
      <c r="Y599" s="53"/>
      <c r="Z599" s="53"/>
      <c r="AA599" s="53"/>
      <c r="AB599" s="53"/>
    </row>
    <row r="600" spans="1:28" x14ac:dyDescent="0.25">
      <c r="A600" s="53"/>
      <c r="B600" s="53"/>
      <c r="C600" s="53"/>
      <c r="D600" s="53"/>
      <c r="E600" s="144"/>
      <c r="F600" s="70"/>
      <c r="G600" s="71"/>
      <c r="H600" s="59"/>
      <c r="I600" s="60"/>
      <c r="J600" s="72"/>
      <c r="K600" s="73"/>
      <c r="L600" s="53"/>
      <c r="M600" s="75"/>
      <c r="N600" s="53"/>
      <c r="O600" s="53"/>
      <c r="P600" s="53"/>
      <c r="Q600" s="53"/>
      <c r="R600" s="99"/>
      <c r="S600" s="67"/>
      <c r="T600" s="67"/>
      <c r="U600" s="67"/>
      <c r="V600" s="67"/>
      <c r="W600" s="67"/>
      <c r="X600" s="53"/>
      <c r="Y600" s="53"/>
      <c r="Z600" s="53"/>
      <c r="AA600" s="53"/>
      <c r="AB600" s="53"/>
    </row>
    <row r="601" spans="1:28" x14ac:dyDescent="0.25">
      <c r="A601" s="53"/>
      <c r="B601" s="53"/>
      <c r="C601" s="53"/>
      <c r="D601" s="53"/>
      <c r="E601" s="144"/>
      <c r="F601" s="70"/>
      <c r="G601" s="71"/>
      <c r="H601" s="59"/>
      <c r="I601" s="60"/>
      <c r="J601" s="72"/>
      <c r="K601" s="73"/>
      <c r="L601" s="53"/>
      <c r="M601" s="75"/>
      <c r="N601" s="53"/>
      <c r="O601" s="53"/>
      <c r="P601" s="53"/>
      <c r="Q601" s="53"/>
      <c r="R601" s="99"/>
      <c r="S601" s="67"/>
      <c r="T601" s="67"/>
      <c r="U601" s="67"/>
      <c r="V601" s="67"/>
      <c r="W601" s="67"/>
      <c r="X601" s="53"/>
      <c r="Y601" s="53"/>
      <c r="Z601" s="53"/>
      <c r="AA601" s="53"/>
      <c r="AB601" s="53"/>
    </row>
    <row r="602" spans="1:28" x14ac:dyDescent="0.25">
      <c r="A602" s="53"/>
      <c r="B602" s="53"/>
      <c r="C602" s="53"/>
      <c r="D602" s="53"/>
      <c r="E602" s="144"/>
      <c r="F602" s="70"/>
      <c r="G602" s="71"/>
      <c r="H602" s="59"/>
      <c r="I602" s="60"/>
      <c r="J602" s="72"/>
      <c r="K602" s="73"/>
      <c r="L602" s="53"/>
      <c r="M602" s="75"/>
      <c r="N602" s="53"/>
      <c r="O602" s="53"/>
      <c r="P602" s="53"/>
      <c r="Q602" s="53"/>
      <c r="R602" s="99"/>
      <c r="S602" s="67"/>
      <c r="T602" s="67"/>
      <c r="U602" s="67"/>
      <c r="V602" s="67"/>
      <c r="W602" s="67"/>
      <c r="X602" s="53"/>
      <c r="Y602" s="53"/>
      <c r="Z602" s="53"/>
      <c r="AA602" s="53"/>
      <c r="AB602" s="53"/>
    </row>
    <row r="603" spans="1:28" x14ac:dyDescent="0.25">
      <c r="A603" s="53"/>
      <c r="B603" s="53"/>
      <c r="C603" s="53"/>
      <c r="D603" s="53"/>
      <c r="E603" s="144"/>
      <c r="F603" s="70"/>
      <c r="G603" s="71"/>
      <c r="H603" s="59"/>
      <c r="I603" s="60"/>
      <c r="J603" s="72"/>
      <c r="K603" s="73"/>
      <c r="L603" s="53"/>
      <c r="M603" s="75"/>
      <c r="N603" s="53"/>
      <c r="O603" s="53"/>
      <c r="P603" s="53"/>
      <c r="Q603" s="53"/>
      <c r="R603" s="99"/>
      <c r="S603" s="67"/>
      <c r="T603" s="67"/>
      <c r="U603" s="67"/>
      <c r="V603" s="67"/>
      <c r="W603" s="67"/>
      <c r="X603" s="53"/>
      <c r="Y603" s="53"/>
      <c r="Z603" s="53"/>
      <c r="AA603" s="53"/>
      <c r="AB603" s="53"/>
    </row>
    <row r="604" spans="1:28" x14ac:dyDescent="0.25">
      <c r="A604" s="53"/>
      <c r="B604" s="53"/>
      <c r="C604" s="53"/>
      <c r="D604" s="53"/>
      <c r="E604" s="144"/>
      <c r="F604" s="70"/>
      <c r="G604" s="71"/>
      <c r="H604" s="59"/>
      <c r="I604" s="60"/>
      <c r="J604" s="72"/>
      <c r="K604" s="73"/>
      <c r="L604" s="53"/>
      <c r="M604" s="75"/>
      <c r="N604" s="53"/>
      <c r="O604" s="53"/>
      <c r="P604" s="53"/>
      <c r="Q604" s="53"/>
      <c r="R604" s="99"/>
      <c r="S604" s="67"/>
      <c r="T604" s="67"/>
      <c r="U604" s="67"/>
      <c r="V604" s="67"/>
      <c r="W604" s="67"/>
      <c r="X604" s="53"/>
      <c r="Y604" s="53"/>
      <c r="Z604" s="53"/>
      <c r="AA604" s="53"/>
      <c r="AB604" s="53"/>
    </row>
    <row r="605" spans="1:28" x14ac:dyDescent="0.25">
      <c r="A605" s="53"/>
      <c r="B605" s="53"/>
      <c r="C605" s="53"/>
      <c r="D605" s="53"/>
      <c r="E605" s="144"/>
      <c r="F605" s="70"/>
      <c r="G605" s="71"/>
      <c r="H605" s="59"/>
      <c r="I605" s="60"/>
      <c r="J605" s="72"/>
      <c r="K605" s="73"/>
      <c r="L605" s="53"/>
      <c r="M605" s="75"/>
      <c r="N605" s="53"/>
      <c r="O605" s="53"/>
      <c r="P605" s="53"/>
      <c r="Q605" s="53"/>
      <c r="R605" s="99"/>
      <c r="S605" s="67"/>
      <c r="T605" s="67"/>
      <c r="U605" s="67"/>
      <c r="V605" s="67"/>
      <c r="W605" s="67"/>
      <c r="X605" s="53"/>
      <c r="Y605" s="53"/>
      <c r="Z605" s="53"/>
      <c r="AA605" s="53"/>
      <c r="AB605" s="53"/>
    </row>
    <row r="606" spans="1:28" x14ac:dyDescent="0.25">
      <c r="A606" s="53"/>
      <c r="B606" s="53"/>
      <c r="C606" s="53"/>
      <c r="D606" s="53"/>
      <c r="E606" s="144"/>
      <c r="F606" s="70"/>
      <c r="G606" s="71"/>
      <c r="H606" s="59"/>
      <c r="I606" s="60"/>
      <c r="J606" s="72"/>
      <c r="K606" s="73"/>
      <c r="L606" s="53"/>
      <c r="M606" s="75"/>
      <c r="N606" s="53"/>
      <c r="O606" s="53"/>
      <c r="P606" s="53"/>
      <c r="Q606" s="53"/>
      <c r="R606" s="99"/>
      <c r="S606" s="67"/>
      <c r="T606" s="67"/>
      <c r="U606" s="67"/>
      <c r="V606" s="67"/>
      <c r="W606" s="67"/>
      <c r="X606" s="53"/>
      <c r="Y606" s="53"/>
      <c r="Z606" s="53"/>
      <c r="AA606" s="53"/>
      <c r="AB606" s="53"/>
    </row>
    <row r="607" spans="1:28" x14ac:dyDescent="0.25">
      <c r="A607" s="53"/>
      <c r="B607" s="53"/>
      <c r="C607" s="53"/>
      <c r="D607" s="53"/>
      <c r="E607" s="144"/>
      <c r="F607" s="70"/>
      <c r="G607" s="71"/>
      <c r="H607" s="59"/>
      <c r="I607" s="60"/>
      <c r="J607" s="72"/>
      <c r="K607" s="73"/>
      <c r="L607" s="53"/>
      <c r="M607" s="75"/>
      <c r="N607" s="53"/>
      <c r="O607" s="53"/>
      <c r="P607" s="53"/>
      <c r="Q607" s="53"/>
      <c r="R607" s="99"/>
      <c r="S607" s="67"/>
      <c r="T607" s="67"/>
      <c r="U607" s="67"/>
      <c r="V607" s="67"/>
      <c r="W607" s="67"/>
      <c r="X607" s="53"/>
      <c r="Y607" s="53"/>
      <c r="Z607" s="53"/>
      <c r="AA607" s="53"/>
      <c r="AB607" s="53"/>
    </row>
    <row r="608" spans="1:28" x14ac:dyDescent="0.25">
      <c r="A608" s="53"/>
      <c r="B608" s="53"/>
      <c r="C608" s="53"/>
      <c r="D608" s="53"/>
      <c r="E608" s="144"/>
      <c r="F608" s="70"/>
      <c r="G608" s="71"/>
      <c r="H608" s="59"/>
      <c r="I608" s="60"/>
      <c r="J608" s="72"/>
      <c r="K608" s="73"/>
      <c r="L608" s="53"/>
      <c r="M608" s="75"/>
      <c r="N608" s="53"/>
      <c r="O608" s="53"/>
      <c r="P608" s="53"/>
      <c r="Q608" s="53"/>
      <c r="R608" s="99"/>
      <c r="S608" s="67"/>
      <c r="T608" s="67"/>
      <c r="U608" s="67"/>
      <c r="V608" s="67"/>
      <c r="W608" s="67"/>
      <c r="X608" s="53"/>
      <c r="Y608" s="53"/>
      <c r="Z608" s="53"/>
      <c r="AA608" s="53"/>
      <c r="AB608" s="53"/>
    </row>
    <row r="609" spans="1:28" x14ac:dyDescent="0.25">
      <c r="A609" s="53"/>
      <c r="B609" s="53"/>
      <c r="C609" s="53"/>
      <c r="D609" s="53"/>
      <c r="E609" s="144"/>
      <c r="F609" s="70"/>
      <c r="G609" s="71"/>
      <c r="H609" s="59"/>
      <c r="I609" s="60"/>
      <c r="J609" s="72"/>
      <c r="K609" s="73"/>
      <c r="L609" s="53"/>
      <c r="M609" s="75"/>
      <c r="N609" s="53"/>
      <c r="O609" s="53"/>
      <c r="P609" s="53"/>
      <c r="Q609" s="53"/>
      <c r="R609" s="99"/>
      <c r="S609" s="67"/>
      <c r="T609" s="67"/>
      <c r="U609" s="67"/>
      <c r="V609" s="67"/>
      <c r="W609" s="67"/>
      <c r="X609" s="53"/>
      <c r="Y609" s="53"/>
      <c r="Z609" s="53"/>
      <c r="AA609" s="53"/>
      <c r="AB609" s="53"/>
    </row>
    <row r="610" spans="1:28" x14ac:dyDescent="0.25">
      <c r="A610" s="53"/>
      <c r="B610" s="53"/>
      <c r="C610" s="53"/>
      <c r="D610" s="53"/>
      <c r="E610" s="144"/>
      <c r="F610" s="70"/>
      <c r="G610" s="71"/>
      <c r="H610" s="59"/>
      <c r="I610" s="60"/>
      <c r="J610" s="72"/>
      <c r="K610" s="73"/>
      <c r="L610" s="53"/>
      <c r="M610" s="75"/>
      <c r="N610" s="53"/>
      <c r="O610" s="53"/>
      <c r="P610" s="53"/>
      <c r="Q610" s="53"/>
      <c r="R610" s="99"/>
      <c r="S610" s="67"/>
      <c r="T610" s="67"/>
      <c r="U610" s="67"/>
      <c r="V610" s="67"/>
      <c r="W610" s="67"/>
      <c r="X610" s="53"/>
      <c r="Y610" s="53"/>
      <c r="Z610" s="53"/>
      <c r="AA610" s="53"/>
      <c r="AB610" s="53"/>
    </row>
    <row r="611" spans="1:28" x14ac:dyDescent="0.25">
      <c r="A611" s="53"/>
      <c r="B611" s="53"/>
      <c r="C611" s="53"/>
      <c r="D611" s="53"/>
      <c r="E611" s="144"/>
      <c r="F611" s="70"/>
      <c r="G611" s="71"/>
      <c r="H611" s="59"/>
      <c r="I611" s="60"/>
      <c r="J611" s="72"/>
      <c r="K611" s="73"/>
      <c r="L611" s="53"/>
      <c r="M611" s="75"/>
      <c r="N611" s="53"/>
      <c r="O611" s="53"/>
      <c r="P611" s="53"/>
      <c r="Q611" s="53"/>
      <c r="R611" s="99"/>
      <c r="S611" s="67"/>
      <c r="T611" s="67"/>
      <c r="U611" s="67"/>
      <c r="V611" s="67"/>
      <c r="W611" s="67"/>
      <c r="X611" s="53"/>
      <c r="Y611" s="53"/>
      <c r="Z611" s="53"/>
      <c r="AA611" s="53"/>
      <c r="AB611" s="53"/>
    </row>
    <row r="612" spans="1:28" x14ac:dyDescent="0.25">
      <c r="A612" s="53"/>
      <c r="B612" s="53"/>
      <c r="C612" s="53"/>
      <c r="D612" s="53"/>
      <c r="E612" s="144"/>
      <c r="F612" s="70"/>
      <c r="G612" s="71"/>
      <c r="H612" s="59"/>
      <c r="I612" s="60"/>
      <c r="J612" s="72"/>
      <c r="K612" s="73"/>
      <c r="L612" s="53"/>
      <c r="M612" s="75"/>
      <c r="N612" s="53"/>
      <c r="O612" s="53"/>
      <c r="P612" s="53"/>
      <c r="Q612" s="53"/>
      <c r="R612" s="99"/>
      <c r="S612" s="67"/>
      <c r="T612" s="67"/>
      <c r="U612" s="67"/>
      <c r="V612" s="67"/>
      <c r="W612" s="67"/>
      <c r="X612" s="53"/>
      <c r="Y612" s="53"/>
      <c r="Z612" s="53"/>
      <c r="AA612" s="53"/>
      <c r="AB612" s="53"/>
    </row>
    <row r="613" spans="1:28" x14ac:dyDescent="0.25">
      <c r="A613" s="53"/>
      <c r="B613" s="53"/>
      <c r="C613" s="53"/>
      <c r="D613" s="53"/>
      <c r="E613" s="144"/>
      <c r="F613" s="70"/>
      <c r="G613" s="71"/>
      <c r="H613" s="59"/>
      <c r="I613" s="60"/>
      <c r="J613" s="72"/>
      <c r="K613" s="73"/>
      <c r="L613" s="53"/>
      <c r="M613" s="75"/>
      <c r="N613" s="53"/>
      <c r="O613" s="53"/>
      <c r="P613" s="53"/>
      <c r="Q613" s="53"/>
      <c r="R613" s="99"/>
      <c r="S613" s="67"/>
      <c r="T613" s="67"/>
      <c r="U613" s="67"/>
      <c r="V613" s="67"/>
      <c r="W613" s="67"/>
      <c r="X613" s="53"/>
      <c r="Y613" s="53"/>
      <c r="Z613" s="53"/>
      <c r="AA613" s="53"/>
      <c r="AB613" s="53"/>
    </row>
    <row r="614" spans="1:28" x14ac:dyDescent="0.25">
      <c r="A614" s="53"/>
      <c r="B614" s="53"/>
      <c r="C614" s="53"/>
      <c r="D614" s="53"/>
      <c r="E614" s="144"/>
      <c r="F614" s="70"/>
      <c r="G614" s="71"/>
      <c r="H614" s="59"/>
      <c r="I614" s="60"/>
      <c r="J614" s="72"/>
      <c r="K614" s="73"/>
      <c r="L614" s="53"/>
      <c r="M614" s="75"/>
      <c r="N614" s="53"/>
      <c r="O614" s="53"/>
      <c r="P614" s="53"/>
      <c r="Q614" s="53"/>
      <c r="R614" s="99"/>
      <c r="S614" s="67"/>
      <c r="T614" s="67"/>
      <c r="U614" s="67"/>
      <c r="V614" s="67"/>
      <c r="W614" s="67"/>
      <c r="X614" s="53"/>
      <c r="Y614" s="53"/>
      <c r="Z614" s="53"/>
      <c r="AA614" s="53"/>
      <c r="AB614" s="53"/>
    </row>
    <row r="615" spans="1:28" x14ac:dyDescent="0.25">
      <c r="A615" s="53"/>
      <c r="B615" s="53"/>
      <c r="C615" s="53"/>
      <c r="D615" s="53"/>
      <c r="E615" s="144"/>
      <c r="F615" s="70"/>
      <c r="G615" s="71"/>
      <c r="H615" s="59"/>
      <c r="I615" s="60"/>
      <c r="J615" s="72"/>
      <c r="K615" s="73"/>
      <c r="L615" s="53"/>
      <c r="M615" s="75"/>
      <c r="N615" s="53"/>
      <c r="O615" s="53"/>
      <c r="P615" s="53"/>
      <c r="Q615" s="53"/>
      <c r="R615" s="99"/>
      <c r="S615" s="67"/>
      <c r="T615" s="67"/>
      <c r="U615" s="67"/>
      <c r="V615" s="67"/>
      <c r="W615" s="67"/>
      <c r="X615" s="53"/>
      <c r="Y615" s="53"/>
      <c r="Z615" s="53"/>
      <c r="AA615" s="53"/>
      <c r="AB615" s="53"/>
    </row>
    <row r="616" spans="1:28" x14ac:dyDescent="0.25">
      <c r="A616" s="53"/>
      <c r="B616" s="53"/>
      <c r="C616" s="53"/>
      <c r="D616" s="53"/>
      <c r="E616" s="144"/>
      <c r="F616" s="70"/>
      <c r="G616" s="71"/>
      <c r="H616" s="59"/>
      <c r="I616" s="60"/>
      <c r="J616" s="72"/>
      <c r="K616" s="73"/>
      <c r="L616" s="53"/>
      <c r="M616" s="75"/>
      <c r="N616" s="53"/>
      <c r="O616" s="53"/>
      <c r="P616" s="53"/>
      <c r="Q616" s="53"/>
      <c r="R616" s="99"/>
      <c r="S616" s="67"/>
      <c r="T616" s="67"/>
      <c r="U616" s="67"/>
      <c r="V616" s="67"/>
      <c r="W616" s="67"/>
      <c r="X616" s="53"/>
      <c r="Y616" s="53"/>
      <c r="Z616" s="53"/>
      <c r="AA616" s="53"/>
      <c r="AB616" s="53"/>
    </row>
    <row r="617" spans="1:28" x14ac:dyDescent="0.25">
      <c r="A617" s="53"/>
      <c r="B617" s="53"/>
      <c r="C617" s="53"/>
      <c r="D617" s="53"/>
      <c r="E617" s="144"/>
      <c r="F617" s="70"/>
      <c r="G617" s="71"/>
      <c r="H617" s="59"/>
      <c r="I617" s="60"/>
      <c r="J617" s="72"/>
      <c r="K617" s="73"/>
      <c r="L617" s="53"/>
      <c r="M617" s="75"/>
      <c r="N617" s="53"/>
      <c r="O617" s="53"/>
      <c r="P617" s="53"/>
      <c r="Q617" s="53"/>
      <c r="R617" s="99"/>
      <c r="S617" s="67"/>
      <c r="T617" s="67"/>
      <c r="U617" s="67"/>
      <c r="V617" s="67"/>
      <c r="W617" s="67"/>
      <c r="X617" s="53"/>
      <c r="Y617" s="53"/>
      <c r="Z617" s="53"/>
      <c r="AA617" s="53"/>
      <c r="AB617" s="53"/>
    </row>
    <row r="618" spans="1:28" x14ac:dyDescent="0.25">
      <c r="A618" s="53"/>
      <c r="B618" s="53"/>
      <c r="C618" s="53"/>
      <c r="D618" s="53"/>
      <c r="E618" s="144"/>
      <c r="F618" s="70"/>
      <c r="G618" s="71"/>
      <c r="H618" s="59"/>
      <c r="I618" s="60"/>
      <c r="J618" s="72"/>
      <c r="K618" s="73"/>
      <c r="L618" s="53"/>
      <c r="M618" s="75"/>
      <c r="N618" s="53"/>
      <c r="O618" s="53"/>
      <c r="P618" s="53"/>
      <c r="Q618" s="53"/>
      <c r="R618" s="99"/>
      <c r="S618" s="67"/>
      <c r="T618" s="67"/>
      <c r="U618" s="67"/>
      <c r="V618" s="67"/>
      <c r="W618" s="67"/>
      <c r="X618" s="53"/>
      <c r="Y618" s="53"/>
      <c r="Z618" s="53"/>
      <c r="AA618" s="53"/>
      <c r="AB618" s="53"/>
    </row>
    <row r="619" spans="1:28" x14ac:dyDescent="0.25">
      <c r="A619" s="53"/>
      <c r="B619" s="53"/>
      <c r="C619" s="53"/>
      <c r="D619" s="53"/>
      <c r="E619" s="144"/>
      <c r="F619" s="70"/>
      <c r="G619" s="71"/>
      <c r="H619" s="59"/>
      <c r="I619" s="60"/>
      <c r="J619" s="72"/>
      <c r="K619" s="73"/>
      <c r="L619" s="53"/>
      <c r="M619" s="75"/>
      <c r="N619" s="53"/>
      <c r="O619" s="53"/>
      <c r="P619" s="53"/>
      <c r="Q619" s="53"/>
      <c r="R619" s="99"/>
      <c r="S619" s="67"/>
      <c r="T619" s="67"/>
      <c r="U619" s="67"/>
      <c r="V619" s="67"/>
      <c r="W619" s="67"/>
      <c r="X619" s="53"/>
      <c r="Y619" s="53"/>
      <c r="Z619" s="53"/>
      <c r="AA619" s="53"/>
      <c r="AB619" s="53"/>
    </row>
    <row r="620" spans="1:28" x14ac:dyDescent="0.25">
      <c r="A620" s="53"/>
      <c r="B620" s="53"/>
      <c r="C620" s="53"/>
      <c r="D620" s="53"/>
      <c r="E620" s="144"/>
      <c r="F620" s="70"/>
      <c r="G620" s="71"/>
      <c r="H620" s="59"/>
      <c r="I620" s="60"/>
      <c r="J620" s="72"/>
      <c r="K620" s="73"/>
      <c r="L620" s="53"/>
      <c r="M620" s="75"/>
      <c r="N620" s="53"/>
      <c r="O620" s="53"/>
      <c r="P620" s="53"/>
      <c r="Q620" s="53"/>
      <c r="R620" s="99"/>
      <c r="S620" s="67"/>
      <c r="T620" s="67"/>
      <c r="U620" s="67"/>
      <c r="V620" s="67"/>
      <c r="W620" s="67"/>
      <c r="X620" s="53"/>
      <c r="Y620" s="53"/>
      <c r="Z620" s="53"/>
      <c r="AA620" s="53"/>
      <c r="AB620" s="53"/>
    </row>
    <row r="621" spans="1:28" x14ac:dyDescent="0.25">
      <c r="A621" s="53"/>
      <c r="B621" s="53"/>
      <c r="C621" s="53"/>
      <c r="D621" s="53"/>
      <c r="E621" s="144"/>
      <c r="F621" s="70"/>
      <c r="G621" s="71"/>
      <c r="H621" s="59"/>
      <c r="I621" s="60"/>
      <c r="J621" s="72"/>
      <c r="K621" s="73"/>
      <c r="L621" s="53"/>
      <c r="M621" s="75"/>
      <c r="N621" s="53"/>
      <c r="O621" s="53"/>
      <c r="P621" s="53"/>
      <c r="Q621" s="53"/>
      <c r="R621" s="99"/>
      <c r="S621" s="67"/>
      <c r="T621" s="67"/>
      <c r="U621" s="67"/>
      <c r="V621" s="67"/>
      <c r="W621" s="67"/>
      <c r="X621" s="53"/>
      <c r="Y621" s="53"/>
      <c r="Z621" s="53"/>
      <c r="AA621" s="53"/>
      <c r="AB621" s="53"/>
    </row>
    <row r="622" spans="1:28" x14ac:dyDescent="0.25">
      <c r="A622" s="53"/>
      <c r="B622" s="53"/>
      <c r="C622" s="53"/>
      <c r="D622" s="53"/>
      <c r="E622" s="144"/>
      <c r="F622" s="70"/>
      <c r="G622" s="71"/>
      <c r="H622" s="59"/>
      <c r="I622" s="60"/>
      <c r="J622" s="72"/>
      <c r="K622" s="73"/>
      <c r="L622" s="53"/>
      <c r="M622" s="75"/>
      <c r="N622" s="53"/>
      <c r="O622" s="53"/>
      <c r="P622" s="53"/>
      <c r="Q622" s="53"/>
      <c r="R622" s="99"/>
      <c r="S622" s="67"/>
      <c r="T622" s="67"/>
      <c r="U622" s="67"/>
      <c r="V622" s="67"/>
      <c r="W622" s="67"/>
      <c r="X622" s="53"/>
      <c r="Y622" s="53"/>
      <c r="Z622" s="53"/>
      <c r="AA622" s="53"/>
      <c r="AB622" s="53"/>
    </row>
    <row r="623" spans="1:28" x14ac:dyDescent="0.25">
      <c r="A623" s="53"/>
      <c r="B623" s="53"/>
      <c r="C623" s="53"/>
      <c r="D623" s="53"/>
      <c r="E623" s="144"/>
      <c r="F623" s="70"/>
      <c r="G623" s="71"/>
      <c r="H623" s="59"/>
      <c r="I623" s="60"/>
      <c r="J623" s="72"/>
      <c r="K623" s="73"/>
      <c r="L623" s="53"/>
      <c r="M623" s="75"/>
      <c r="N623" s="53"/>
      <c r="O623" s="53"/>
      <c r="P623" s="53"/>
      <c r="Q623" s="53"/>
      <c r="R623" s="99"/>
      <c r="S623" s="67"/>
      <c r="T623" s="67"/>
      <c r="U623" s="67"/>
      <c r="V623" s="67"/>
      <c r="W623" s="67"/>
      <c r="X623" s="53"/>
      <c r="Y623" s="53"/>
      <c r="Z623" s="53"/>
      <c r="AA623" s="53"/>
      <c r="AB623" s="53"/>
    </row>
    <row r="624" spans="1:28" x14ac:dyDescent="0.25">
      <c r="A624" s="53"/>
      <c r="B624" s="53"/>
      <c r="C624" s="53"/>
      <c r="D624" s="53"/>
      <c r="E624" s="144"/>
      <c r="F624" s="70"/>
      <c r="G624" s="71"/>
      <c r="H624" s="59"/>
      <c r="I624" s="60"/>
      <c r="J624" s="72"/>
      <c r="K624" s="73"/>
      <c r="L624" s="53"/>
      <c r="M624" s="75"/>
      <c r="N624" s="53"/>
      <c r="O624" s="53"/>
      <c r="P624" s="53"/>
      <c r="Q624" s="53"/>
      <c r="R624" s="99"/>
      <c r="S624" s="67"/>
      <c r="T624" s="67"/>
      <c r="U624" s="67"/>
      <c r="V624" s="67"/>
      <c r="W624" s="67"/>
      <c r="X624" s="53"/>
      <c r="Y624" s="53"/>
      <c r="Z624" s="53"/>
      <c r="AA624" s="53"/>
      <c r="AB624" s="53"/>
    </row>
    <row r="625" spans="1:28" x14ac:dyDescent="0.25">
      <c r="A625" s="53"/>
      <c r="B625" s="53"/>
      <c r="C625" s="53"/>
      <c r="D625" s="53"/>
      <c r="E625" s="144"/>
      <c r="F625" s="70"/>
      <c r="G625" s="71"/>
      <c r="H625" s="59"/>
      <c r="I625" s="60"/>
      <c r="J625" s="72"/>
      <c r="K625" s="73"/>
      <c r="L625" s="53"/>
      <c r="M625" s="75"/>
      <c r="N625" s="53"/>
      <c r="O625" s="53"/>
      <c r="P625" s="53"/>
      <c r="Q625" s="53"/>
      <c r="R625" s="99"/>
      <c r="S625" s="67"/>
      <c r="T625" s="67"/>
      <c r="U625" s="67"/>
      <c r="V625" s="67"/>
      <c r="W625" s="67"/>
      <c r="X625" s="53"/>
      <c r="Y625" s="53"/>
      <c r="Z625" s="53"/>
      <c r="AA625" s="53"/>
      <c r="AB625" s="53"/>
    </row>
    <row r="626" spans="1:28" x14ac:dyDescent="0.25">
      <c r="A626" s="53"/>
      <c r="B626" s="53"/>
      <c r="C626" s="53"/>
      <c r="D626" s="53"/>
      <c r="E626" s="144"/>
      <c r="F626" s="70"/>
      <c r="G626" s="71"/>
      <c r="H626" s="59"/>
      <c r="I626" s="60"/>
      <c r="J626" s="72"/>
      <c r="K626" s="73"/>
      <c r="L626" s="53"/>
      <c r="M626" s="75"/>
      <c r="N626" s="53"/>
      <c r="O626" s="53"/>
      <c r="P626" s="53"/>
      <c r="Q626" s="53"/>
      <c r="R626" s="99"/>
      <c r="S626" s="67"/>
      <c r="T626" s="67"/>
      <c r="U626" s="67"/>
      <c r="V626" s="67"/>
      <c r="W626" s="67"/>
      <c r="X626" s="53"/>
      <c r="Y626" s="53"/>
      <c r="Z626" s="53"/>
      <c r="AA626" s="53"/>
      <c r="AB626" s="53"/>
    </row>
    <row r="627" spans="1:28" x14ac:dyDescent="0.25">
      <c r="A627" s="53"/>
      <c r="B627" s="53"/>
      <c r="C627" s="53"/>
      <c r="D627" s="53"/>
      <c r="E627" s="144"/>
      <c r="F627" s="70"/>
      <c r="G627" s="71"/>
      <c r="H627" s="59"/>
      <c r="I627" s="60"/>
      <c r="J627" s="72"/>
      <c r="K627" s="73"/>
      <c r="L627" s="53"/>
      <c r="M627" s="75"/>
      <c r="N627" s="53"/>
      <c r="O627" s="53"/>
      <c r="P627" s="53"/>
      <c r="Q627" s="53"/>
      <c r="R627" s="99"/>
      <c r="S627" s="67"/>
      <c r="T627" s="67"/>
      <c r="U627" s="67"/>
      <c r="V627" s="67"/>
      <c r="W627" s="67"/>
      <c r="X627" s="53"/>
      <c r="Y627" s="53"/>
      <c r="Z627" s="53"/>
      <c r="AA627" s="53"/>
      <c r="AB627" s="53"/>
    </row>
    <row r="628" spans="1:28" x14ac:dyDescent="0.25">
      <c r="A628" s="53"/>
      <c r="B628" s="53"/>
      <c r="C628" s="53"/>
      <c r="D628" s="53"/>
      <c r="E628" s="144"/>
      <c r="F628" s="70"/>
      <c r="G628" s="71"/>
      <c r="H628" s="59"/>
      <c r="I628" s="60"/>
      <c r="J628" s="72"/>
      <c r="K628" s="73"/>
      <c r="L628" s="53"/>
      <c r="M628" s="75"/>
      <c r="N628" s="53"/>
      <c r="O628" s="53"/>
      <c r="P628" s="53"/>
      <c r="Q628" s="53"/>
      <c r="R628" s="99"/>
      <c r="S628" s="67"/>
      <c r="T628" s="67"/>
      <c r="U628" s="67"/>
      <c r="V628" s="67"/>
      <c r="W628" s="67"/>
      <c r="X628" s="53"/>
      <c r="Y628" s="53"/>
      <c r="Z628" s="53"/>
      <c r="AA628" s="53"/>
      <c r="AB628" s="53"/>
    </row>
    <row r="629" spans="1:28" x14ac:dyDescent="0.25">
      <c r="A629" s="53"/>
      <c r="B629" s="53"/>
      <c r="C629" s="53"/>
      <c r="D629" s="53"/>
      <c r="E629" s="144"/>
      <c r="F629" s="70"/>
      <c r="G629" s="71"/>
      <c r="H629" s="59"/>
      <c r="I629" s="60"/>
      <c r="J629" s="72"/>
      <c r="K629" s="73"/>
      <c r="L629" s="53"/>
      <c r="M629" s="75"/>
      <c r="N629" s="53"/>
      <c r="O629" s="53"/>
      <c r="P629" s="53"/>
      <c r="Q629" s="53"/>
      <c r="R629" s="99"/>
      <c r="S629" s="67"/>
      <c r="T629" s="67"/>
      <c r="U629" s="67"/>
      <c r="V629" s="67"/>
      <c r="W629" s="67"/>
      <c r="X629" s="53"/>
      <c r="Y629" s="53"/>
      <c r="Z629" s="53"/>
      <c r="AA629" s="53"/>
      <c r="AB629" s="53"/>
    </row>
    <row r="630" spans="1:28" x14ac:dyDescent="0.25">
      <c r="A630" s="53"/>
      <c r="B630" s="53"/>
      <c r="C630" s="53"/>
      <c r="D630" s="53"/>
      <c r="E630" s="144"/>
      <c r="F630" s="70"/>
      <c r="G630" s="71"/>
      <c r="H630" s="59"/>
      <c r="I630" s="60"/>
      <c r="J630" s="72"/>
      <c r="K630" s="73"/>
      <c r="L630" s="53"/>
      <c r="M630" s="75"/>
      <c r="N630" s="53"/>
      <c r="O630" s="53"/>
      <c r="P630" s="53"/>
      <c r="Q630" s="53"/>
      <c r="R630" s="99"/>
      <c r="S630" s="67"/>
      <c r="T630" s="67"/>
      <c r="U630" s="67"/>
      <c r="V630" s="67"/>
      <c r="W630" s="67"/>
      <c r="X630" s="53"/>
      <c r="Y630" s="53"/>
      <c r="Z630" s="53"/>
      <c r="AA630" s="53"/>
      <c r="AB630" s="53"/>
    </row>
    <row r="631" spans="1:28" x14ac:dyDescent="0.25">
      <c r="A631" s="53"/>
      <c r="B631" s="53"/>
      <c r="C631" s="53"/>
      <c r="D631" s="53"/>
      <c r="E631" s="144"/>
      <c r="F631" s="70"/>
      <c r="G631" s="71"/>
      <c r="H631" s="59"/>
      <c r="I631" s="60"/>
      <c r="J631" s="72"/>
      <c r="K631" s="73"/>
      <c r="L631" s="53"/>
      <c r="M631" s="75"/>
      <c r="N631" s="53"/>
      <c r="O631" s="53"/>
      <c r="P631" s="53"/>
      <c r="Q631" s="53"/>
      <c r="R631" s="99"/>
      <c r="S631" s="67"/>
      <c r="T631" s="67"/>
      <c r="U631" s="67"/>
      <c r="V631" s="67"/>
      <c r="W631" s="67"/>
      <c r="X631" s="53"/>
      <c r="Y631" s="53"/>
      <c r="Z631" s="53"/>
      <c r="AA631" s="53"/>
      <c r="AB631" s="53"/>
    </row>
    <row r="632" spans="1:28" x14ac:dyDescent="0.25">
      <c r="A632" s="53"/>
      <c r="B632" s="53"/>
      <c r="C632" s="53"/>
      <c r="D632" s="53"/>
      <c r="E632" s="144"/>
      <c r="F632" s="70"/>
      <c r="G632" s="71"/>
      <c r="H632" s="59"/>
      <c r="I632" s="60"/>
      <c r="J632" s="72"/>
      <c r="K632" s="73"/>
      <c r="L632" s="53"/>
      <c r="M632" s="75"/>
      <c r="N632" s="53"/>
      <c r="O632" s="53"/>
      <c r="P632" s="53"/>
      <c r="Q632" s="53"/>
      <c r="R632" s="99"/>
      <c r="S632" s="67"/>
      <c r="T632" s="67"/>
      <c r="U632" s="67"/>
      <c r="V632" s="67"/>
      <c r="W632" s="67"/>
      <c r="X632" s="53"/>
      <c r="Y632" s="53"/>
      <c r="Z632" s="53"/>
      <c r="AA632" s="53"/>
      <c r="AB632" s="53"/>
    </row>
    <row r="633" spans="1:28" x14ac:dyDescent="0.25">
      <c r="A633" s="53"/>
      <c r="B633" s="53"/>
      <c r="C633" s="53"/>
      <c r="D633" s="53"/>
      <c r="E633" s="144"/>
      <c r="F633" s="70"/>
      <c r="G633" s="71"/>
      <c r="H633" s="59"/>
      <c r="I633" s="60"/>
      <c r="J633" s="72"/>
      <c r="K633" s="73"/>
      <c r="L633" s="53"/>
      <c r="M633" s="75"/>
      <c r="N633" s="53"/>
      <c r="O633" s="53"/>
      <c r="P633" s="53"/>
      <c r="Q633" s="53"/>
      <c r="R633" s="99"/>
      <c r="S633" s="67"/>
      <c r="T633" s="67"/>
      <c r="U633" s="67"/>
      <c r="V633" s="67"/>
      <c r="W633" s="67"/>
      <c r="X633" s="53"/>
      <c r="Y633" s="53"/>
      <c r="Z633" s="53"/>
      <c r="AA633" s="53"/>
      <c r="AB633" s="53"/>
    </row>
    <row r="634" spans="1:28" x14ac:dyDescent="0.25">
      <c r="A634" s="53"/>
      <c r="B634" s="53"/>
      <c r="C634" s="53"/>
      <c r="D634" s="53"/>
      <c r="E634" s="144"/>
      <c r="F634" s="70"/>
      <c r="G634" s="71"/>
      <c r="H634" s="59"/>
      <c r="I634" s="60"/>
      <c r="J634" s="72"/>
      <c r="K634" s="73"/>
      <c r="L634" s="53"/>
      <c r="M634" s="75"/>
      <c r="N634" s="53"/>
      <c r="O634" s="53"/>
      <c r="P634" s="53"/>
      <c r="Q634" s="53"/>
      <c r="R634" s="99"/>
      <c r="S634" s="67"/>
      <c r="T634" s="67"/>
      <c r="U634" s="67"/>
      <c r="V634" s="67"/>
      <c r="W634" s="67"/>
      <c r="X634" s="53"/>
      <c r="Y634" s="53"/>
      <c r="Z634" s="53"/>
      <c r="AA634" s="53"/>
      <c r="AB634" s="53"/>
    </row>
    <row r="635" spans="1:28" x14ac:dyDescent="0.25">
      <c r="A635" s="53"/>
      <c r="B635" s="53"/>
      <c r="C635" s="53"/>
      <c r="D635" s="53"/>
      <c r="E635" s="144"/>
      <c r="F635" s="70"/>
      <c r="G635" s="71"/>
      <c r="H635" s="59"/>
      <c r="I635" s="60"/>
      <c r="J635" s="72"/>
      <c r="K635" s="73"/>
      <c r="L635" s="53"/>
      <c r="M635" s="75"/>
      <c r="N635" s="53"/>
      <c r="O635" s="53"/>
      <c r="P635" s="53"/>
      <c r="Q635" s="53"/>
      <c r="R635" s="99"/>
      <c r="S635" s="67"/>
      <c r="T635" s="67"/>
      <c r="U635" s="67"/>
      <c r="V635" s="67"/>
      <c r="W635" s="67"/>
      <c r="X635" s="53"/>
      <c r="Y635" s="53"/>
      <c r="Z635" s="53"/>
      <c r="AA635" s="53"/>
      <c r="AB635" s="53"/>
    </row>
    <row r="636" spans="1:28" x14ac:dyDescent="0.25">
      <c r="A636" s="53"/>
      <c r="B636" s="53"/>
      <c r="C636" s="53"/>
      <c r="D636" s="53"/>
      <c r="E636" s="144"/>
      <c r="F636" s="70"/>
      <c r="G636" s="71"/>
      <c r="H636" s="59"/>
      <c r="I636" s="60"/>
      <c r="J636" s="72"/>
      <c r="K636" s="73"/>
      <c r="L636" s="53"/>
      <c r="M636" s="75"/>
      <c r="N636" s="53"/>
      <c r="O636" s="53"/>
      <c r="P636" s="53"/>
      <c r="Q636" s="53"/>
      <c r="R636" s="99"/>
      <c r="S636" s="67"/>
      <c r="T636" s="67"/>
      <c r="U636" s="67"/>
      <c r="V636" s="67"/>
      <c r="W636" s="67"/>
      <c r="X636" s="53"/>
      <c r="Y636" s="53"/>
      <c r="Z636" s="53"/>
      <c r="AA636" s="53"/>
      <c r="AB636" s="53"/>
    </row>
    <row r="637" spans="1:28" x14ac:dyDescent="0.25">
      <c r="A637" s="53"/>
      <c r="B637" s="53"/>
      <c r="C637" s="53"/>
      <c r="D637" s="53"/>
      <c r="E637" s="144"/>
      <c r="F637" s="70"/>
      <c r="G637" s="71"/>
      <c r="H637" s="59"/>
      <c r="I637" s="60"/>
      <c r="J637" s="72"/>
      <c r="K637" s="73"/>
      <c r="L637" s="53"/>
      <c r="M637" s="75"/>
      <c r="N637" s="53"/>
      <c r="O637" s="53"/>
      <c r="P637" s="53"/>
      <c r="Q637" s="53"/>
      <c r="R637" s="99"/>
      <c r="S637" s="67"/>
      <c r="T637" s="67"/>
      <c r="U637" s="67"/>
      <c r="V637" s="67"/>
      <c r="W637" s="67"/>
      <c r="X637" s="53"/>
      <c r="Y637" s="53"/>
      <c r="Z637" s="53"/>
      <c r="AA637" s="53"/>
      <c r="AB637" s="53"/>
    </row>
    <row r="638" spans="1:28" x14ac:dyDescent="0.25">
      <c r="A638" s="53"/>
      <c r="B638" s="53"/>
      <c r="C638" s="53"/>
      <c r="D638" s="53"/>
      <c r="E638" s="144"/>
      <c r="F638" s="70"/>
      <c r="G638" s="71"/>
      <c r="H638" s="59"/>
      <c r="I638" s="60"/>
      <c r="J638" s="72"/>
      <c r="K638" s="73"/>
      <c r="L638" s="53"/>
      <c r="M638" s="75"/>
      <c r="N638" s="53"/>
      <c r="O638" s="53"/>
      <c r="P638" s="53"/>
      <c r="Q638" s="53"/>
      <c r="R638" s="99"/>
      <c r="S638" s="67"/>
      <c r="T638" s="67"/>
      <c r="U638" s="67"/>
      <c r="V638" s="67"/>
      <c r="W638" s="67"/>
      <c r="X638" s="53"/>
      <c r="Y638" s="53"/>
      <c r="Z638" s="53"/>
      <c r="AA638" s="53"/>
      <c r="AB638" s="53"/>
    </row>
    <row r="639" spans="1:28" x14ac:dyDescent="0.25">
      <c r="A639" s="53"/>
      <c r="B639" s="53"/>
      <c r="C639" s="53"/>
      <c r="D639" s="53"/>
      <c r="E639" s="144"/>
      <c r="F639" s="70"/>
      <c r="G639" s="71"/>
      <c r="H639" s="59"/>
      <c r="I639" s="60"/>
      <c r="J639" s="72"/>
      <c r="K639" s="73"/>
      <c r="L639" s="53"/>
      <c r="M639" s="75"/>
      <c r="N639" s="53"/>
      <c r="O639" s="53"/>
      <c r="P639" s="53"/>
      <c r="Q639" s="53"/>
      <c r="R639" s="99"/>
      <c r="S639" s="67"/>
      <c r="T639" s="67"/>
      <c r="U639" s="67"/>
      <c r="V639" s="67"/>
      <c r="W639" s="67"/>
      <c r="X639" s="53"/>
      <c r="Y639" s="53"/>
      <c r="Z639" s="53"/>
      <c r="AA639" s="53"/>
      <c r="AB639" s="53"/>
    </row>
    <row r="640" spans="1:28" x14ac:dyDescent="0.25">
      <c r="A640" s="53"/>
      <c r="B640" s="53"/>
      <c r="C640" s="53"/>
      <c r="D640" s="53"/>
      <c r="E640" s="144"/>
      <c r="F640" s="70"/>
      <c r="G640" s="71"/>
      <c r="H640" s="59"/>
      <c r="I640" s="60"/>
      <c r="J640" s="72"/>
      <c r="K640" s="73"/>
      <c r="L640" s="53"/>
      <c r="M640" s="75"/>
      <c r="N640" s="53"/>
      <c r="O640" s="53"/>
      <c r="P640" s="53"/>
      <c r="Q640" s="53"/>
      <c r="R640" s="99"/>
      <c r="S640" s="67"/>
      <c r="T640" s="67"/>
      <c r="U640" s="67"/>
      <c r="V640" s="67"/>
      <c r="W640" s="67"/>
      <c r="X640" s="53"/>
      <c r="Y640" s="53"/>
      <c r="Z640" s="53"/>
      <c r="AA640" s="53"/>
      <c r="AB640" s="53"/>
    </row>
    <row r="641" spans="1:28" x14ac:dyDescent="0.25">
      <c r="A641" s="53"/>
      <c r="B641" s="53"/>
      <c r="C641" s="53"/>
      <c r="D641" s="53"/>
      <c r="E641" s="144"/>
      <c r="F641" s="70"/>
      <c r="G641" s="71"/>
      <c r="H641" s="59"/>
      <c r="I641" s="60"/>
      <c r="J641" s="72"/>
      <c r="K641" s="73"/>
      <c r="L641" s="53"/>
      <c r="M641" s="75"/>
      <c r="N641" s="53"/>
      <c r="O641" s="53"/>
      <c r="P641" s="53"/>
      <c r="Q641" s="53"/>
      <c r="R641" s="99"/>
      <c r="S641" s="67"/>
      <c r="T641" s="67"/>
      <c r="U641" s="67"/>
      <c r="V641" s="67"/>
      <c r="W641" s="67"/>
      <c r="X641" s="53"/>
      <c r="Y641" s="53"/>
      <c r="Z641" s="53"/>
      <c r="AA641" s="53"/>
      <c r="AB641" s="53"/>
    </row>
    <row r="642" spans="1:28" x14ac:dyDescent="0.25">
      <c r="A642" s="53"/>
      <c r="B642" s="53"/>
      <c r="C642" s="53"/>
      <c r="D642" s="53"/>
      <c r="E642" s="144"/>
      <c r="F642" s="70"/>
      <c r="G642" s="71"/>
      <c r="H642" s="59"/>
      <c r="I642" s="60"/>
      <c r="J642" s="72"/>
      <c r="K642" s="73"/>
      <c r="L642" s="53"/>
      <c r="M642" s="75"/>
      <c r="N642" s="53"/>
      <c r="O642" s="53"/>
      <c r="P642" s="53"/>
      <c r="Q642" s="53"/>
      <c r="R642" s="99"/>
      <c r="S642" s="67"/>
      <c r="T642" s="67"/>
      <c r="U642" s="67"/>
      <c r="V642" s="67"/>
      <c r="W642" s="67"/>
      <c r="X642" s="53"/>
      <c r="Y642" s="53"/>
      <c r="Z642" s="53"/>
      <c r="AA642" s="53"/>
      <c r="AB642" s="53"/>
    </row>
    <row r="643" spans="1:28" x14ac:dyDescent="0.25">
      <c r="A643" s="53"/>
      <c r="B643" s="53"/>
      <c r="C643" s="53"/>
      <c r="D643" s="53"/>
      <c r="E643" s="144"/>
      <c r="F643" s="70"/>
      <c r="G643" s="71"/>
      <c r="H643" s="59"/>
      <c r="I643" s="60"/>
      <c r="J643" s="72"/>
      <c r="K643" s="73"/>
      <c r="L643" s="53"/>
      <c r="M643" s="75"/>
      <c r="N643" s="53"/>
      <c r="O643" s="53"/>
      <c r="P643" s="53"/>
      <c r="Q643" s="53"/>
      <c r="R643" s="99"/>
      <c r="S643" s="67"/>
      <c r="T643" s="67"/>
      <c r="U643" s="67"/>
      <c r="V643" s="67"/>
      <c r="W643" s="67"/>
      <c r="X643" s="53"/>
      <c r="Y643" s="53"/>
      <c r="Z643" s="53"/>
      <c r="AA643" s="53"/>
      <c r="AB643" s="53"/>
    </row>
    <row r="644" spans="1:28" x14ac:dyDescent="0.25">
      <c r="A644" s="53"/>
      <c r="B644" s="53"/>
      <c r="C644" s="53"/>
      <c r="D644" s="53"/>
      <c r="E644" s="144"/>
      <c r="F644" s="70"/>
      <c r="G644" s="71"/>
      <c r="H644" s="59"/>
      <c r="I644" s="60"/>
      <c r="J644" s="72"/>
      <c r="K644" s="73"/>
      <c r="L644" s="53"/>
      <c r="M644" s="75"/>
      <c r="N644" s="53"/>
      <c r="O644" s="53"/>
      <c r="P644" s="53"/>
      <c r="Q644" s="53"/>
      <c r="R644" s="99"/>
      <c r="S644" s="67"/>
      <c r="T644" s="67"/>
      <c r="U644" s="67"/>
      <c r="V644" s="67"/>
      <c r="W644" s="67"/>
      <c r="X644" s="53"/>
      <c r="Y644" s="53"/>
      <c r="Z644" s="53"/>
      <c r="AA644" s="53"/>
      <c r="AB644" s="53"/>
    </row>
    <row r="645" spans="1:28" x14ac:dyDescent="0.25">
      <c r="A645" s="53"/>
      <c r="B645" s="53"/>
      <c r="C645" s="53"/>
      <c r="D645" s="53"/>
      <c r="E645" s="144"/>
      <c r="F645" s="70"/>
      <c r="G645" s="71"/>
      <c r="H645" s="59"/>
      <c r="I645" s="60"/>
      <c r="J645" s="72"/>
      <c r="K645" s="73"/>
      <c r="L645" s="53"/>
      <c r="M645" s="75"/>
      <c r="N645" s="53"/>
      <c r="O645" s="53"/>
      <c r="P645" s="53"/>
      <c r="Q645" s="53"/>
      <c r="R645" s="99"/>
      <c r="S645" s="67"/>
      <c r="T645" s="67"/>
      <c r="U645" s="67"/>
      <c r="V645" s="67"/>
      <c r="W645" s="67"/>
      <c r="X645" s="53"/>
      <c r="Y645" s="53"/>
      <c r="Z645" s="53"/>
      <c r="AA645" s="53"/>
      <c r="AB645" s="53"/>
    </row>
    <row r="646" spans="1:28" x14ac:dyDescent="0.25">
      <c r="A646" s="53"/>
      <c r="B646" s="53"/>
      <c r="C646" s="53"/>
      <c r="D646" s="53"/>
      <c r="E646" s="144"/>
      <c r="F646" s="70"/>
      <c r="G646" s="71"/>
      <c r="H646" s="59"/>
      <c r="I646" s="60"/>
      <c r="J646" s="72"/>
      <c r="K646" s="73"/>
      <c r="L646" s="53"/>
      <c r="M646" s="75"/>
      <c r="N646" s="53"/>
      <c r="O646" s="53"/>
      <c r="P646" s="53"/>
      <c r="Q646" s="53"/>
      <c r="R646" s="99"/>
      <c r="S646" s="67"/>
      <c r="T646" s="67"/>
      <c r="U646" s="67"/>
      <c r="V646" s="67"/>
      <c r="W646" s="67"/>
      <c r="X646" s="53"/>
      <c r="Y646" s="53"/>
      <c r="Z646" s="53"/>
      <c r="AA646" s="53"/>
      <c r="AB646" s="53"/>
    </row>
    <row r="647" spans="1:28" x14ac:dyDescent="0.25">
      <c r="A647" s="53"/>
      <c r="B647" s="53"/>
      <c r="C647" s="53"/>
      <c r="D647" s="53"/>
      <c r="E647" s="144"/>
      <c r="F647" s="70"/>
      <c r="G647" s="71"/>
      <c r="H647" s="59"/>
      <c r="I647" s="60"/>
      <c r="J647" s="72"/>
      <c r="K647" s="73"/>
      <c r="L647" s="53"/>
      <c r="M647" s="75"/>
      <c r="N647" s="53"/>
      <c r="O647" s="53"/>
      <c r="P647" s="53"/>
      <c r="Q647" s="53"/>
      <c r="R647" s="99"/>
      <c r="S647" s="67"/>
      <c r="T647" s="67"/>
      <c r="U647" s="67"/>
      <c r="V647" s="67"/>
      <c r="W647" s="67"/>
      <c r="X647" s="53"/>
      <c r="Y647" s="53"/>
      <c r="Z647" s="53"/>
      <c r="AA647" s="53"/>
      <c r="AB647" s="53"/>
    </row>
    <row r="648" spans="1:28" x14ac:dyDescent="0.25">
      <c r="A648" s="53"/>
      <c r="B648" s="53"/>
      <c r="C648" s="53"/>
      <c r="D648" s="53"/>
      <c r="E648" s="144"/>
      <c r="F648" s="70"/>
      <c r="G648" s="71"/>
      <c r="H648" s="59"/>
      <c r="I648" s="60"/>
      <c r="J648" s="72"/>
      <c r="K648" s="73"/>
      <c r="L648" s="53"/>
      <c r="M648" s="75"/>
      <c r="N648" s="53"/>
      <c r="O648" s="53"/>
      <c r="P648" s="53"/>
      <c r="Q648" s="53"/>
      <c r="R648" s="99"/>
      <c r="S648" s="67"/>
      <c r="T648" s="67"/>
      <c r="U648" s="67"/>
      <c r="V648" s="67"/>
      <c r="W648" s="67"/>
      <c r="X648" s="53"/>
      <c r="Y648" s="53"/>
      <c r="Z648" s="53"/>
      <c r="AA648" s="53"/>
      <c r="AB648" s="53"/>
    </row>
    <row r="649" spans="1:28" x14ac:dyDescent="0.25">
      <c r="A649" s="53"/>
      <c r="B649" s="53"/>
      <c r="C649" s="53"/>
      <c r="D649" s="53"/>
      <c r="E649" s="144"/>
      <c r="F649" s="70"/>
      <c r="G649" s="71"/>
      <c r="H649" s="59"/>
      <c r="I649" s="60"/>
      <c r="J649" s="72"/>
      <c r="K649" s="73"/>
      <c r="L649" s="53"/>
      <c r="M649" s="75"/>
      <c r="N649" s="53"/>
      <c r="O649" s="53"/>
      <c r="P649" s="53"/>
      <c r="Q649" s="53"/>
      <c r="R649" s="99"/>
      <c r="S649" s="67"/>
      <c r="T649" s="67"/>
      <c r="U649" s="67"/>
      <c r="V649" s="67"/>
      <c r="W649" s="67"/>
      <c r="X649" s="53"/>
      <c r="Y649" s="53"/>
      <c r="Z649" s="53"/>
      <c r="AA649" s="53"/>
      <c r="AB649" s="53"/>
    </row>
    <row r="650" spans="1:28" x14ac:dyDescent="0.25">
      <c r="A650" s="53"/>
      <c r="B650" s="53"/>
      <c r="C650" s="53"/>
      <c r="D650" s="53"/>
      <c r="E650" s="144"/>
      <c r="F650" s="70"/>
      <c r="G650" s="71"/>
      <c r="H650" s="59"/>
      <c r="I650" s="60"/>
      <c r="J650" s="72"/>
      <c r="K650" s="73"/>
      <c r="L650" s="53"/>
      <c r="M650" s="75"/>
      <c r="N650" s="53"/>
      <c r="O650" s="53"/>
      <c r="P650" s="53"/>
      <c r="Q650" s="53"/>
      <c r="R650" s="99"/>
      <c r="S650" s="67"/>
      <c r="T650" s="67"/>
      <c r="U650" s="67"/>
      <c r="V650" s="67"/>
      <c r="W650" s="67"/>
      <c r="X650" s="53"/>
      <c r="Y650" s="53"/>
      <c r="Z650" s="53"/>
      <c r="AA650" s="53"/>
      <c r="AB650" s="53"/>
    </row>
    <row r="651" spans="1:28" x14ac:dyDescent="0.25">
      <c r="A651" s="53"/>
      <c r="B651" s="53"/>
      <c r="C651" s="53"/>
      <c r="D651" s="53"/>
      <c r="E651" s="144"/>
      <c r="F651" s="70"/>
      <c r="G651" s="71"/>
      <c r="H651" s="59"/>
      <c r="I651" s="60"/>
      <c r="J651" s="72"/>
      <c r="K651" s="73"/>
      <c r="L651" s="53"/>
      <c r="M651" s="75"/>
      <c r="N651" s="53"/>
      <c r="O651" s="53"/>
      <c r="P651" s="53"/>
      <c r="Q651" s="53"/>
      <c r="R651" s="99"/>
      <c r="S651" s="67"/>
      <c r="T651" s="67"/>
      <c r="U651" s="67"/>
      <c r="V651" s="67"/>
      <c r="W651" s="67"/>
      <c r="X651" s="53"/>
      <c r="Y651" s="53"/>
      <c r="Z651" s="53"/>
      <c r="AA651" s="53"/>
      <c r="AB651" s="53"/>
    </row>
    <row r="652" spans="1:28" x14ac:dyDescent="0.25">
      <c r="A652" s="53"/>
      <c r="B652" s="53"/>
      <c r="C652" s="53"/>
      <c r="D652" s="53"/>
      <c r="E652" s="144"/>
      <c r="F652" s="70"/>
      <c r="G652" s="71"/>
      <c r="H652" s="59"/>
      <c r="I652" s="60"/>
      <c r="J652" s="72"/>
      <c r="K652" s="73"/>
      <c r="L652" s="53"/>
      <c r="M652" s="75"/>
      <c r="N652" s="53"/>
      <c r="O652" s="53"/>
      <c r="P652" s="53"/>
      <c r="Q652" s="53"/>
      <c r="R652" s="99"/>
      <c r="S652" s="67"/>
      <c r="T652" s="67"/>
      <c r="U652" s="67"/>
      <c r="V652" s="67"/>
      <c r="W652" s="67"/>
      <c r="X652" s="53"/>
      <c r="Y652" s="53"/>
      <c r="Z652" s="53"/>
      <c r="AA652" s="53"/>
      <c r="AB652" s="53"/>
    </row>
    <row r="653" spans="1:28" x14ac:dyDescent="0.25">
      <c r="A653" s="53"/>
      <c r="B653" s="53"/>
      <c r="C653" s="53"/>
      <c r="D653" s="53"/>
      <c r="E653" s="144"/>
      <c r="F653" s="70"/>
      <c r="G653" s="71"/>
      <c r="H653" s="59"/>
      <c r="I653" s="60"/>
      <c r="J653" s="72"/>
      <c r="K653" s="73"/>
      <c r="L653" s="53"/>
      <c r="M653" s="75"/>
      <c r="N653" s="53"/>
      <c r="O653" s="53"/>
      <c r="P653" s="53"/>
      <c r="Q653" s="53"/>
      <c r="R653" s="99"/>
      <c r="S653" s="67"/>
      <c r="T653" s="67"/>
      <c r="U653" s="67"/>
      <c r="V653" s="67"/>
      <c r="W653" s="67"/>
      <c r="X653" s="53"/>
      <c r="Y653" s="53"/>
      <c r="Z653" s="53"/>
      <c r="AA653" s="53"/>
      <c r="AB653" s="53"/>
    </row>
    <row r="654" spans="1:28" x14ac:dyDescent="0.25">
      <c r="A654" s="53"/>
      <c r="B654" s="53"/>
      <c r="C654" s="53"/>
      <c r="D654" s="53"/>
      <c r="E654" s="144"/>
      <c r="F654" s="70"/>
      <c r="G654" s="71"/>
      <c r="H654" s="59"/>
      <c r="I654" s="60"/>
      <c r="J654" s="72"/>
      <c r="K654" s="73"/>
      <c r="L654" s="53"/>
      <c r="M654" s="75"/>
      <c r="N654" s="53"/>
      <c r="O654" s="53"/>
      <c r="P654" s="53"/>
      <c r="Q654" s="53"/>
      <c r="R654" s="99"/>
      <c r="S654" s="67"/>
      <c r="T654" s="67"/>
      <c r="U654" s="67"/>
      <c r="V654" s="67"/>
      <c r="W654" s="67"/>
      <c r="X654" s="53"/>
      <c r="Y654" s="53"/>
      <c r="Z654" s="53"/>
      <c r="AA654" s="53"/>
      <c r="AB654" s="53"/>
    </row>
    <row r="655" spans="1:28" x14ac:dyDescent="0.25">
      <c r="A655" s="53"/>
      <c r="B655" s="53"/>
      <c r="C655" s="53"/>
      <c r="D655" s="53"/>
      <c r="E655" s="144"/>
      <c r="F655" s="70"/>
      <c r="G655" s="71"/>
      <c r="H655" s="59"/>
      <c r="I655" s="60"/>
      <c r="J655" s="72"/>
      <c r="K655" s="73"/>
      <c r="L655" s="53"/>
      <c r="M655" s="75"/>
      <c r="N655" s="53"/>
      <c r="O655" s="53"/>
      <c r="P655" s="53"/>
      <c r="Q655" s="53"/>
      <c r="R655" s="99"/>
      <c r="S655" s="67"/>
      <c r="T655" s="67"/>
      <c r="U655" s="67"/>
      <c r="V655" s="67"/>
      <c r="W655" s="67"/>
      <c r="X655" s="53"/>
      <c r="Y655" s="53"/>
      <c r="Z655" s="53"/>
      <c r="AA655" s="53"/>
      <c r="AB655" s="53"/>
    </row>
    <row r="656" spans="1:28" x14ac:dyDescent="0.25">
      <c r="A656" s="53"/>
      <c r="B656" s="53"/>
      <c r="C656" s="53"/>
      <c r="D656" s="53"/>
      <c r="E656" s="144"/>
      <c r="F656" s="70"/>
      <c r="G656" s="71"/>
      <c r="H656" s="59"/>
      <c r="I656" s="60"/>
      <c r="J656" s="72"/>
      <c r="K656" s="73"/>
      <c r="L656" s="53"/>
      <c r="M656" s="75"/>
      <c r="N656" s="53"/>
      <c r="O656" s="53"/>
      <c r="P656" s="53"/>
      <c r="Q656" s="53"/>
      <c r="R656" s="99"/>
      <c r="S656" s="67"/>
      <c r="T656" s="67"/>
      <c r="U656" s="67"/>
      <c r="V656" s="67"/>
      <c r="W656" s="67"/>
      <c r="X656" s="53"/>
      <c r="Y656" s="53"/>
      <c r="Z656" s="53"/>
      <c r="AA656" s="53"/>
      <c r="AB656" s="53"/>
    </row>
    <row r="657" spans="1:28" x14ac:dyDescent="0.25">
      <c r="A657" s="53"/>
      <c r="B657" s="53"/>
      <c r="C657" s="53"/>
      <c r="D657" s="53"/>
      <c r="E657" s="144"/>
      <c r="F657" s="70"/>
      <c r="G657" s="71"/>
      <c r="H657" s="59"/>
      <c r="I657" s="60"/>
      <c r="J657" s="72"/>
      <c r="K657" s="73"/>
      <c r="L657" s="53"/>
      <c r="M657" s="75"/>
      <c r="N657" s="53"/>
      <c r="O657" s="53"/>
      <c r="P657" s="53"/>
      <c r="Q657" s="53"/>
      <c r="R657" s="99"/>
      <c r="S657" s="67"/>
      <c r="T657" s="67"/>
      <c r="U657" s="67"/>
      <c r="V657" s="67"/>
      <c r="W657" s="67"/>
      <c r="X657" s="53"/>
      <c r="Y657" s="53"/>
      <c r="Z657" s="53"/>
      <c r="AA657" s="53"/>
      <c r="AB657" s="53"/>
    </row>
    <row r="658" spans="1:28" x14ac:dyDescent="0.25">
      <c r="A658" s="53"/>
      <c r="B658" s="53"/>
      <c r="C658" s="53"/>
      <c r="D658" s="53"/>
      <c r="E658" s="144"/>
      <c r="F658" s="70"/>
      <c r="G658" s="71"/>
      <c r="H658" s="59"/>
      <c r="I658" s="60"/>
      <c r="J658" s="72"/>
      <c r="K658" s="73"/>
      <c r="L658" s="53"/>
      <c r="M658" s="75"/>
      <c r="N658" s="53"/>
      <c r="O658" s="53"/>
      <c r="P658" s="53"/>
      <c r="Q658" s="53"/>
      <c r="R658" s="99"/>
      <c r="S658" s="67"/>
      <c r="T658" s="67"/>
      <c r="U658" s="67"/>
      <c r="V658" s="67"/>
      <c r="W658" s="67"/>
      <c r="X658" s="53"/>
      <c r="Y658" s="53"/>
      <c r="Z658" s="53"/>
      <c r="AA658" s="53"/>
      <c r="AB658" s="53"/>
    </row>
    <row r="659" spans="1:28" x14ac:dyDescent="0.25">
      <c r="A659" s="53"/>
      <c r="B659" s="53"/>
      <c r="C659" s="53"/>
      <c r="D659" s="53"/>
      <c r="E659" s="144"/>
      <c r="F659" s="70"/>
      <c r="G659" s="71"/>
      <c r="H659" s="59"/>
      <c r="I659" s="60"/>
      <c r="J659" s="72"/>
      <c r="K659" s="73"/>
      <c r="L659" s="53"/>
      <c r="M659" s="75"/>
      <c r="N659" s="53"/>
      <c r="O659" s="53"/>
      <c r="P659" s="53"/>
      <c r="Q659" s="53"/>
      <c r="R659" s="99"/>
      <c r="S659" s="67"/>
      <c r="T659" s="67"/>
      <c r="U659" s="67"/>
      <c r="V659" s="67"/>
      <c r="W659" s="67"/>
      <c r="X659" s="53"/>
      <c r="Y659" s="53"/>
      <c r="Z659" s="53"/>
      <c r="AA659" s="53"/>
      <c r="AB659" s="53"/>
    </row>
    <row r="660" spans="1:28" x14ac:dyDescent="0.25">
      <c r="A660" s="53"/>
      <c r="B660" s="53"/>
      <c r="C660" s="53"/>
      <c r="D660" s="53"/>
      <c r="E660" s="144"/>
      <c r="F660" s="70"/>
      <c r="G660" s="71"/>
      <c r="H660" s="59"/>
      <c r="I660" s="60"/>
      <c r="J660" s="72"/>
      <c r="K660" s="73"/>
      <c r="L660" s="53"/>
      <c r="M660" s="75"/>
      <c r="N660" s="53"/>
      <c r="O660" s="53"/>
      <c r="P660" s="53"/>
      <c r="Q660" s="53"/>
      <c r="R660" s="99"/>
      <c r="S660" s="67"/>
      <c r="T660" s="67"/>
      <c r="U660" s="67"/>
      <c r="V660" s="67"/>
      <c r="W660" s="67"/>
      <c r="X660" s="53"/>
      <c r="Y660" s="53"/>
      <c r="Z660" s="53"/>
      <c r="AA660" s="53"/>
      <c r="AB660" s="53"/>
    </row>
    <row r="661" spans="1:28" x14ac:dyDescent="0.25">
      <c r="A661" s="53"/>
      <c r="B661" s="53"/>
      <c r="C661" s="53"/>
      <c r="D661" s="53"/>
      <c r="E661" s="144"/>
      <c r="F661" s="70"/>
      <c r="G661" s="71"/>
      <c r="H661" s="59"/>
      <c r="I661" s="60"/>
      <c r="J661" s="72"/>
      <c r="K661" s="73"/>
      <c r="L661" s="53"/>
      <c r="M661" s="75"/>
      <c r="N661" s="53"/>
      <c r="O661" s="53"/>
      <c r="P661" s="53"/>
      <c r="Q661" s="53"/>
      <c r="R661" s="99"/>
      <c r="S661" s="67"/>
      <c r="T661" s="67"/>
      <c r="U661" s="67"/>
      <c r="V661" s="67"/>
      <c r="W661" s="67"/>
      <c r="X661" s="53"/>
      <c r="Y661" s="53"/>
      <c r="Z661" s="53"/>
      <c r="AA661" s="53"/>
      <c r="AB661" s="53"/>
    </row>
    <row r="662" spans="1:28" x14ac:dyDescent="0.25">
      <c r="A662" s="53"/>
      <c r="B662" s="53"/>
      <c r="C662" s="53"/>
      <c r="D662" s="53"/>
      <c r="E662" s="144"/>
      <c r="F662" s="70"/>
      <c r="G662" s="71"/>
      <c r="H662" s="59"/>
      <c r="I662" s="60"/>
      <c r="J662" s="72"/>
      <c r="K662" s="73"/>
      <c r="L662" s="53"/>
      <c r="M662" s="75"/>
      <c r="N662" s="53"/>
      <c r="O662" s="53"/>
      <c r="P662" s="53"/>
      <c r="Q662" s="53"/>
      <c r="R662" s="99"/>
      <c r="S662" s="67"/>
      <c r="T662" s="67"/>
      <c r="U662" s="67"/>
      <c r="V662" s="67"/>
      <c r="W662" s="67"/>
      <c r="X662" s="53"/>
      <c r="Y662" s="53"/>
      <c r="Z662" s="53"/>
      <c r="AA662" s="53"/>
      <c r="AB662" s="53"/>
    </row>
    <row r="663" spans="1:28" x14ac:dyDescent="0.25">
      <c r="A663" s="53"/>
      <c r="B663" s="53"/>
      <c r="C663" s="53"/>
      <c r="D663" s="53"/>
      <c r="E663" s="144"/>
      <c r="F663" s="70"/>
      <c r="G663" s="71"/>
      <c r="H663" s="59"/>
      <c r="I663" s="60"/>
      <c r="J663" s="72"/>
      <c r="K663" s="73"/>
      <c r="L663" s="53"/>
      <c r="M663" s="75"/>
      <c r="N663" s="53"/>
      <c r="O663" s="53"/>
      <c r="P663" s="53"/>
      <c r="Q663" s="53"/>
      <c r="R663" s="99"/>
      <c r="S663" s="67"/>
      <c r="T663" s="67"/>
      <c r="U663" s="67"/>
      <c r="V663" s="67"/>
      <c r="W663" s="67"/>
      <c r="X663" s="53"/>
      <c r="Y663" s="53"/>
      <c r="Z663" s="53"/>
      <c r="AA663" s="53"/>
      <c r="AB663" s="53"/>
    </row>
    <row r="664" spans="1:28" x14ac:dyDescent="0.25">
      <c r="A664" s="53"/>
      <c r="B664" s="53"/>
      <c r="C664" s="53"/>
      <c r="D664" s="53"/>
      <c r="E664" s="144"/>
      <c r="F664" s="70"/>
      <c r="G664" s="71"/>
      <c r="H664" s="59"/>
      <c r="I664" s="60"/>
      <c r="J664" s="72"/>
      <c r="K664" s="73"/>
      <c r="L664" s="53"/>
      <c r="M664" s="75"/>
      <c r="N664" s="53"/>
      <c r="O664" s="53"/>
      <c r="P664" s="53"/>
      <c r="Q664" s="53"/>
      <c r="R664" s="99"/>
      <c r="S664" s="67"/>
      <c r="T664" s="67"/>
      <c r="U664" s="67"/>
      <c r="V664" s="67"/>
      <c r="W664" s="67"/>
      <c r="X664" s="53"/>
      <c r="Y664" s="53"/>
      <c r="Z664" s="53"/>
      <c r="AA664" s="53"/>
      <c r="AB664" s="53"/>
    </row>
    <row r="665" spans="1:28" x14ac:dyDescent="0.25">
      <c r="A665" s="53"/>
      <c r="B665" s="53"/>
      <c r="C665" s="53"/>
      <c r="D665" s="53"/>
      <c r="E665" s="144"/>
      <c r="F665" s="70"/>
      <c r="G665" s="71"/>
      <c r="H665" s="59"/>
      <c r="I665" s="60"/>
      <c r="J665" s="72"/>
      <c r="K665" s="73"/>
      <c r="L665" s="53"/>
      <c r="M665" s="75"/>
      <c r="N665" s="53"/>
      <c r="O665" s="53"/>
      <c r="P665" s="53"/>
      <c r="Q665" s="53"/>
      <c r="R665" s="99"/>
      <c r="S665" s="67"/>
      <c r="T665" s="67"/>
      <c r="U665" s="67"/>
      <c r="V665" s="67"/>
      <c r="W665" s="67"/>
      <c r="X665" s="53"/>
      <c r="Y665" s="53"/>
      <c r="Z665" s="53"/>
      <c r="AA665" s="53"/>
      <c r="AB665" s="53"/>
    </row>
    <row r="666" spans="1:28" x14ac:dyDescent="0.25">
      <c r="A666" s="53"/>
      <c r="B666" s="53"/>
      <c r="C666" s="53"/>
      <c r="D666" s="53"/>
      <c r="E666" s="144"/>
      <c r="F666" s="70"/>
      <c r="G666" s="71"/>
      <c r="H666" s="59"/>
      <c r="I666" s="60"/>
      <c r="J666" s="72"/>
      <c r="K666" s="73"/>
      <c r="L666" s="53"/>
      <c r="M666" s="75"/>
      <c r="N666" s="53"/>
      <c r="O666" s="53"/>
      <c r="P666" s="53"/>
      <c r="Q666" s="53"/>
      <c r="R666" s="99"/>
      <c r="S666" s="67"/>
      <c r="T666" s="67"/>
      <c r="U666" s="67"/>
      <c r="V666" s="67"/>
      <c r="W666" s="67"/>
      <c r="X666" s="53"/>
      <c r="Y666" s="53"/>
      <c r="Z666" s="53"/>
      <c r="AA666" s="53"/>
      <c r="AB666" s="53"/>
    </row>
    <row r="667" spans="1:28" x14ac:dyDescent="0.25">
      <c r="A667" s="53"/>
      <c r="B667" s="53"/>
      <c r="C667" s="53"/>
      <c r="D667" s="53"/>
      <c r="E667" s="144"/>
      <c r="F667" s="70"/>
      <c r="G667" s="71"/>
      <c r="H667" s="59"/>
      <c r="I667" s="60"/>
      <c r="J667" s="72"/>
      <c r="K667" s="73"/>
      <c r="L667" s="53"/>
      <c r="M667" s="75"/>
      <c r="N667" s="53"/>
      <c r="O667" s="53"/>
      <c r="P667" s="53"/>
      <c r="Q667" s="53"/>
      <c r="R667" s="99"/>
      <c r="S667" s="67"/>
      <c r="T667" s="67"/>
      <c r="U667" s="67"/>
      <c r="V667" s="67"/>
      <c r="W667" s="67"/>
      <c r="X667" s="53"/>
      <c r="Y667" s="53"/>
      <c r="Z667" s="53"/>
      <c r="AA667" s="53"/>
      <c r="AB667" s="53"/>
    </row>
    <row r="668" spans="1:28" x14ac:dyDescent="0.25">
      <c r="A668" s="53"/>
      <c r="B668" s="53"/>
      <c r="C668" s="53"/>
      <c r="D668" s="53"/>
      <c r="E668" s="144"/>
      <c r="F668" s="70"/>
      <c r="G668" s="71"/>
      <c r="H668" s="59"/>
      <c r="I668" s="60"/>
      <c r="J668" s="72"/>
      <c r="K668" s="73"/>
      <c r="L668" s="53"/>
      <c r="M668" s="75"/>
      <c r="N668" s="53"/>
      <c r="O668" s="53"/>
      <c r="P668" s="53"/>
      <c r="Q668" s="53"/>
      <c r="R668" s="99"/>
      <c r="S668" s="67"/>
      <c r="T668" s="67"/>
      <c r="U668" s="67"/>
      <c r="V668" s="67"/>
      <c r="W668" s="67"/>
      <c r="X668" s="53"/>
      <c r="Y668" s="53"/>
      <c r="Z668" s="53"/>
      <c r="AA668" s="53"/>
      <c r="AB668" s="53"/>
    </row>
    <row r="669" spans="1:28" x14ac:dyDescent="0.25">
      <c r="A669" s="53"/>
      <c r="B669" s="53"/>
      <c r="C669" s="53"/>
      <c r="D669" s="53"/>
      <c r="E669" s="144"/>
      <c r="F669" s="70"/>
      <c r="G669" s="71"/>
      <c r="H669" s="59"/>
      <c r="I669" s="60"/>
      <c r="J669" s="72"/>
      <c r="K669" s="73"/>
      <c r="L669" s="53"/>
      <c r="M669" s="75"/>
      <c r="N669" s="53"/>
      <c r="O669" s="53"/>
      <c r="P669" s="53"/>
      <c r="Q669" s="53"/>
      <c r="R669" s="99"/>
      <c r="S669" s="67"/>
      <c r="T669" s="67"/>
      <c r="U669" s="67"/>
      <c r="V669" s="67"/>
      <c r="W669" s="67"/>
      <c r="X669" s="53"/>
      <c r="Y669" s="53"/>
      <c r="Z669" s="53"/>
      <c r="AA669" s="53"/>
      <c r="AB669" s="53"/>
    </row>
    <row r="670" spans="1:28" x14ac:dyDescent="0.25">
      <c r="A670" s="53"/>
      <c r="B670" s="53"/>
      <c r="C670" s="53"/>
      <c r="D670" s="53"/>
      <c r="E670" s="144"/>
      <c r="F670" s="70"/>
      <c r="G670" s="71"/>
      <c r="H670" s="59"/>
      <c r="I670" s="60"/>
      <c r="J670" s="72"/>
      <c r="K670" s="73"/>
      <c r="L670" s="53"/>
      <c r="M670" s="75"/>
      <c r="N670" s="53"/>
      <c r="O670" s="53"/>
      <c r="P670" s="53"/>
      <c r="Q670" s="53"/>
      <c r="R670" s="99"/>
      <c r="S670" s="67"/>
      <c r="T670" s="67"/>
      <c r="U670" s="67"/>
      <c r="V670" s="67"/>
      <c r="W670" s="67"/>
      <c r="X670" s="53"/>
      <c r="Y670" s="53"/>
      <c r="Z670" s="53"/>
      <c r="AA670" s="53"/>
      <c r="AB670" s="53"/>
    </row>
    <row r="671" spans="1:28" x14ac:dyDescent="0.25">
      <c r="A671" s="53"/>
      <c r="B671" s="53"/>
      <c r="C671" s="53"/>
      <c r="D671" s="53"/>
      <c r="E671" s="144"/>
      <c r="F671" s="70"/>
      <c r="G671" s="71"/>
      <c r="H671" s="59"/>
      <c r="I671" s="60"/>
      <c r="J671" s="72"/>
      <c r="K671" s="73"/>
      <c r="L671" s="53"/>
      <c r="M671" s="75"/>
      <c r="N671" s="53"/>
      <c r="O671" s="53"/>
      <c r="P671" s="53"/>
      <c r="Q671" s="53"/>
      <c r="R671" s="99"/>
      <c r="S671" s="67"/>
      <c r="T671" s="67"/>
      <c r="U671" s="67"/>
      <c r="V671" s="67"/>
      <c r="W671" s="67"/>
      <c r="X671" s="53"/>
      <c r="Y671" s="53"/>
      <c r="Z671" s="53"/>
      <c r="AA671" s="53"/>
      <c r="AB671" s="53"/>
    </row>
    <row r="672" spans="1:28" x14ac:dyDescent="0.25">
      <c r="A672" s="53"/>
      <c r="B672" s="53"/>
      <c r="C672" s="53"/>
      <c r="D672" s="53"/>
      <c r="E672" s="144"/>
      <c r="F672" s="70"/>
      <c r="G672" s="71"/>
      <c r="H672" s="59"/>
      <c r="I672" s="60"/>
      <c r="J672" s="72"/>
      <c r="K672" s="73"/>
      <c r="L672" s="53"/>
      <c r="M672" s="75"/>
      <c r="N672" s="53"/>
      <c r="O672" s="53"/>
      <c r="P672" s="53"/>
      <c r="Q672" s="53"/>
      <c r="R672" s="99"/>
      <c r="S672" s="67"/>
      <c r="T672" s="67"/>
      <c r="U672" s="67"/>
      <c r="V672" s="67"/>
      <c r="W672" s="67"/>
      <c r="X672" s="53"/>
      <c r="Y672" s="53"/>
      <c r="Z672" s="53"/>
      <c r="AA672" s="53"/>
      <c r="AB672" s="53"/>
    </row>
    <row r="673" spans="1:28" x14ac:dyDescent="0.25">
      <c r="A673" s="53"/>
      <c r="B673" s="53"/>
      <c r="C673" s="53"/>
      <c r="D673" s="53"/>
      <c r="E673" s="144"/>
      <c r="F673" s="70"/>
      <c r="G673" s="71"/>
      <c r="H673" s="59"/>
      <c r="I673" s="60"/>
      <c r="J673" s="72"/>
      <c r="K673" s="73"/>
      <c r="L673" s="53"/>
      <c r="M673" s="75"/>
      <c r="N673" s="53"/>
      <c r="O673" s="53"/>
      <c r="P673" s="53"/>
      <c r="Q673" s="53"/>
      <c r="R673" s="99"/>
      <c r="S673" s="67"/>
      <c r="T673" s="67"/>
      <c r="U673" s="67"/>
      <c r="V673" s="67"/>
      <c r="W673" s="67"/>
      <c r="X673" s="53"/>
      <c r="Y673" s="53"/>
      <c r="Z673" s="53"/>
      <c r="AA673" s="53"/>
      <c r="AB673" s="53"/>
    </row>
    <row r="674" spans="1:28" x14ac:dyDescent="0.25">
      <c r="A674" s="53"/>
      <c r="B674" s="53"/>
      <c r="C674" s="53"/>
      <c r="D674" s="53"/>
      <c r="E674" s="144"/>
      <c r="F674" s="70"/>
      <c r="G674" s="71"/>
      <c r="H674" s="59"/>
      <c r="I674" s="60"/>
      <c r="J674" s="72"/>
      <c r="K674" s="73"/>
      <c r="L674" s="53"/>
      <c r="M674" s="75"/>
      <c r="N674" s="53"/>
      <c r="O674" s="53"/>
      <c r="P674" s="53"/>
      <c r="Q674" s="53"/>
      <c r="R674" s="99"/>
      <c r="S674" s="67"/>
      <c r="T674" s="67"/>
      <c r="U674" s="67"/>
      <c r="V674" s="67"/>
      <c r="W674" s="67"/>
      <c r="X674" s="53"/>
      <c r="Y674" s="53"/>
      <c r="Z674" s="53"/>
      <c r="AA674" s="53"/>
      <c r="AB674" s="53"/>
    </row>
    <row r="675" spans="1:28" x14ac:dyDescent="0.25">
      <c r="A675" s="53"/>
      <c r="B675" s="53"/>
      <c r="C675" s="53"/>
      <c r="D675" s="53"/>
      <c r="E675" s="144"/>
      <c r="F675" s="70"/>
      <c r="G675" s="71"/>
      <c r="H675" s="59"/>
      <c r="I675" s="60"/>
      <c r="J675" s="72"/>
      <c r="K675" s="73"/>
      <c r="L675" s="53"/>
      <c r="M675" s="75"/>
      <c r="N675" s="53"/>
      <c r="O675" s="53"/>
      <c r="P675" s="53"/>
      <c r="Q675" s="53"/>
      <c r="R675" s="99"/>
      <c r="S675" s="67"/>
      <c r="T675" s="67"/>
      <c r="U675" s="67"/>
      <c r="V675" s="67"/>
      <c r="W675" s="67"/>
      <c r="X675" s="53"/>
      <c r="Y675" s="53"/>
      <c r="Z675" s="53"/>
      <c r="AA675" s="53"/>
      <c r="AB675" s="53"/>
    </row>
    <row r="676" spans="1:28" x14ac:dyDescent="0.25">
      <c r="A676" s="53"/>
      <c r="B676" s="53"/>
      <c r="C676" s="53"/>
      <c r="D676" s="53"/>
      <c r="E676" s="144"/>
      <c r="F676" s="70"/>
      <c r="G676" s="71"/>
      <c r="H676" s="59"/>
      <c r="I676" s="60"/>
      <c r="J676" s="72"/>
      <c r="K676" s="73"/>
      <c r="L676" s="53"/>
      <c r="M676" s="75"/>
      <c r="N676" s="53"/>
      <c r="O676" s="53"/>
      <c r="P676" s="53"/>
      <c r="Q676" s="53"/>
      <c r="R676" s="99"/>
      <c r="S676" s="67"/>
      <c r="T676" s="67"/>
      <c r="U676" s="67"/>
      <c r="V676" s="67"/>
      <c r="W676" s="67"/>
      <c r="X676" s="53"/>
      <c r="Y676" s="53"/>
      <c r="Z676" s="53"/>
      <c r="AA676" s="53"/>
      <c r="AB676" s="53"/>
    </row>
    <row r="677" spans="1:28" x14ac:dyDescent="0.25">
      <c r="A677" s="53"/>
      <c r="B677" s="53"/>
      <c r="C677" s="53"/>
      <c r="D677" s="53"/>
      <c r="E677" s="144"/>
      <c r="F677" s="70"/>
      <c r="G677" s="71"/>
      <c r="H677" s="59"/>
      <c r="I677" s="60"/>
      <c r="J677" s="72"/>
      <c r="K677" s="73"/>
      <c r="L677" s="53"/>
      <c r="M677" s="75"/>
      <c r="N677" s="53"/>
      <c r="O677" s="53"/>
      <c r="P677" s="53"/>
      <c r="Q677" s="53"/>
      <c r="R677" s="99"/>
      <c r="S677" s="67"/>
      <c r="T677" s="67"/>
      <c r="U677" s="67"/>
      <c r="V677" s="67"/>
      <c r="W677" s="67"/>
      <c r="X677" s="53"/>
      <c r="Y677" s="53"/>
      <c r="Z677" s="53"/>
      <c r="AA677" s="53"/>
      <c r="AB677" s="53"/>
    </row>
    <row r="678" spans="1:28" x14ac:dyDescent="0.25">
      <c r="A678" s="53"/>
      <c r="B678" s="53"/>
      <c r="C678" s="53"/>
      <c r="D678" s="53"/>
      <c r="E678" s="144"/>
      <c r="F678" s="70"/>
      <c r="G678" s="71"/>
      <c r="H678" s="59"/>
      <c r="I678" s="60"/>
      <c r="J678" s="72"/>
      <c r="K678" s="73"/>
      <c r="L678" s="53"/>
      <c r="M678" s="75"/>
      <c r="N678" s="53"/>
      <c r="O678" s="53"/>
      <c r="P678" s="53"/>
      <c r="Q678" s="53"/>
      <c r="R678" s="99"/>
      <c r="S678" s="67"/>
      <c r="T678" s="67"/>
      <c r="U678" s="67"/>
      <c r="V678" s="67"/>
      <c r="W678" s="67"/>
      <c r="X678" s="53"/>
      <c r="Y678" s="53"/>
      <c r="Z678" s="53"/>
      <c r="AA678" s="53"/>
      <c r="AB678" s="53"/>
    </row>
    <row r="679" spans="1:28" x14ac:dyDescent="0.25">
      <c r="A679" s="53"/>
      <c r="B679" s="53"/>
      <c r="C679" s="53"/>
      <c r="D679" s="53"/>
      <c r="E679" s="144"/>
      <c r="F679" s="70"/>
      <c r="G679" s="71"/>
      <c r="H679" s="59"/>
      <c r="I679" s="60"/>
      <c r="J679" s="72"/>
      <c r="K679" s="73"/>
      <c r="L679" s="53"/>
      <c r="M679" s="75"/>
      <c r="N679" s="53"/>
      <c r="O679" s="53"/>
      <c r="P679" s="53"/>
      <c r="Q679" s="53"/>
      <c r="R679" s="99"/>
      <c r="S679" s="67"/>
      <c r="T679" s="67"/>
      <c r="U679" s="67"/>
      <c r="V679" s="67"/>
      <c r="W679" s="67"/>
      <c r="X679" s="53"/>
      <c r="Y679" s="53"/>
      <c r="Z679" s="53"/>
      <c r="AA679" s="53"/>
      <c r="AB679" s="53"/>
    </row>
    <row r="680" spans="1:28" x14ac:dyDescent="0.25">
      <c r="A680" s="53"/>
      <c r="B680" s="53"/>
      <c r="C680" s="53"/>
      <c r="D680" s="53"/>
      <c r="E680" s="144"/>
      <c r="F680" s="70"/>
      <c r="G680" s="71"/>
      <c r="H680" s="59"/>
      <c r="I680" s="60"/>
      <c r="J680" s="72"/>
      <c r="K680" s="73"/>
      <c r="L680" s="53"/>
      <c r="M680" s="75"/>
      <c r="N680" s="53"/>
      <c r="O680" s="53"/>
      <c r="P680" s="53"/>
      <c r="Q680" s="53"/>
      <c r="R680" s="99"/>
      <c r="S680" s="67"/>
      <c r="T680" s="67"/>
      <c r="U680" s="67"/>
      <c r="V680" s="67"/>
      <c r="W680" s="67"/>
      <c r="X680" s="53"/>
      <c r="Y680" s="53"/>
      <c r="Z680" s="53"/>
      <c r="AA680" s="53"/>
      <c r="AB680" s="53"/>
    </row>
    <row r="681" spans="1:28" x14ac:dyDescent="0.25">
      <c r="A681" s="53"/>
      <c r="B681" s="53"/>
      <c r="C681" s="53"/>
      <c r="D681" s="53"/>
      <c r="E681" s="144"/>
      <c r="F681" s="70"/>
      <c r="G681" s="71"/>
      <c r="H681" s="59"/>
      <c r="I681" s="60"/>
      <c r="J681" s="72"/>
      <c r="K681" s="73"/>
      <c r="L681" s="53"/>
      <c r="M681" s="75"/>
      <c r="N681" s="53"/>
      <c r="O681" s="53"/>
      <c r="P681" s="53"/>
      <c r="Q681" s="53"/>
      <c r="R681" s="99"/>
      <c r="S681" s="67"/>
      <c r="T681" s="67"/>
      <c r="U681" s="67"/>
      <c r="V681" s="67"/>
      <c r="W681" s="67"/>
      <c r="X681" s="53"/>
      <c r="Y681" s="53"/>
      <c r="Z681" s="53"/>
      <c r="AA681" s="53"/>
      <c r="AB681" s="53"/>
    </row>
    <row r="682" spans="1:28" x14ac:dyDescent="0.25">
      <c r="A682" s="53"/>
      <c r="B682" s="53"/>
      <c r="C682" s="53"/>
      <c r="D682" s="53"/>
      <c r="E682" s="144"/>
      <c r="F682" s="70"/>
      <c r="G682" s="71"/>
      <c r="H682" s="59"/>
      <c r="I682" s="60"/>
      <c r="J682" s="72"/>
      <c r="K682" s="73"/>
      <c r="L682" s="53"/>
      <c r="M682" s="75"/>
      <c r="N682" s="53"/>
      <c r="O682" s="53"/>
      <c r="P682" s="53"/>
      <c r="Q682" s="53"/>
      <c r="R682" s="99"/>
      <c r="S682" s="67"/>
      <c r="T682" s="67"/>
      <c r="U682" s="67"/>
      <c r="V682" s="67"/>
      <c r="W682" s="67"/>
      <c r="X682" s="53"/>
      <c r="Y682" s="53"/>
      <c r="Z682" s="53"/>
      <c r="AA682" s="53"/>
      <c r="AB682" s="53"/>
    </row>
    <row r="683" spans="1:28" x14ac:dyDescent="0.25">
      <c r="A683" s="53"/>
      <c r="B683" s="53"/>
      <c r="C683" s="53"/>
      <c r="D683" s="53"/>
      <c r="E683" s="144"/>
      <c r="F683" s="70"/>
      <c r="G683" s="71"/>
      <c r="H683" s="59"/>
      <c r="I683" s="60"/>
      <c r="J683" s="72"/>
      <c r="K683" s="73"/>
      <c r="L683" s="53"/>
      <c r="M683" s="75"/>
      <c r="N683" s="53"/>
      <c r="O683" s="53"/>
      <c r="P683" s="53"/>
      <c r="Q683" s="53"/>
      <c r="R683" s="99"/>
      <c r="S683" s="67"/>
      <c r="T683" s="67"/>
      <c r="U683" s="67"/>
      <c r="V683" s="67"/>
      <c r="W683" s="67"/>
      <c r="X683" s="53"/>
      <c r="Y683" s="53"/>
      <c r="Z683" s="53"/>
      <c r="AA683" s="53"/>
      <c r="AB683" s="53"/>
    </row>
    <row r="684" spans="1:28" x14ac:dyDescent="0.25">
      <c r="A684" s="53"/>
      <c r="B684" s="53"/>
      <c r="C684" s="53"/>
      <c r="D684" s="53"/>
      <c r="E684" s="144"/>
      <c r="F684" s="70"/>
      <c r="G684" s="71"/>
      <c r="H684" s="59"/>
      <c r="I684" s="60"/>
      <c r="J684" s="72"/>
      <c r="K684" s="73"/>
      <c r="L684" s="53"/>
      <c r="M684" s="75"/>
      <c r="N684" s="53"/>
      <c r="O684" s="53"/>
      <c r="P684" s="53"/>
      <c r="Q684" s="53"/>
      <c r="R684" s="99"/>
      <c r="S684" s="67"/>
      <c r="T684" s="67"/>
      <c r="U684" s="67"/>
      <c r="V684" s="67"/>
      <c r="W684" s="67"/>
      <c r="X684" s="53"/>
      <c r="Y684" s="53"/>
      <c r="Z684" s="53"/>
      <c r="AA684" s="53"/>
      <c r="AB684" s="53"/>
    </row>
    <row r="685" spans="1:28" x14ac:dyDescent="0.25">
      <c r="A685" s="53"/>
      <c r="B685" s="53"/>
      <c r="C685" s="53"/>
      <c r="D685" s="53"/>
      <c r="E685" s="144"/>
      <c r="F685" s="70"/>
      <c r="G685" s="71"/>
      <c r="H685" s="59"/>
      <c r="I685" s="60"/>
      <c r="J685" s="72"/>
      <c r="K685" s="73"/>
      <c r="L685" s="53"/>
      <c r="M685" s="75"/>
      <c r="N685" s="53"/>
      <c r="O685" s="53"/>
      <c r="P685" s="53"/>
      <c r="Q685" s="53"/>
      <c r="R685" s="99"/>
      <c r="S685" s="67"/>
      <c r="T685" s="67"/>
      <c r="U685" s="67"/>
      <c r="V685" s="67"/>
      <c r="W685" s="67"/>
      <c r="X685" s="53"/>
      <c r="Y685" s="53"/>
      <c r="Z685" s="53"/>
      <c r="AA685" s="53"/>
      <c r="AB685" s="53"/>
    </row>
    <row r="686" spans="1:28" x14ac:dyDescent="0.25">
      <c r="A686" s="53"/>
      <c r="B686" s="53"/>
      <c r="C686" s="53"/>
      <c r="D686" s="53"/>
      <c r="E686" s="144"/>
      <c r="F686" s="70"/>
      <c r="G686" s="71"/>
      <c r="H686" s="59"/>
      <c r="I686" s="60"/>
      <c r="J686" s="72"/>
      <c r="K686" s="73"/>
      <c r="L686" s="53"/>
      <c r="M686" s="75"/>
      <c r="N686" s="53"/>
      <c r="O686" s="53"/>
      <c r="P686" s="53"/>
      <c r="Q686" s="53"/>
      <c r="R686" s="99"/>
      <c r="S686" s="67"/>
      <c r="T686" s="67"/>
      <c r="U686" s="67"/>
      <c r="V686" s="67"/>
      <c r="W686" s="67"/>
      <c r="X686" s="53"/>
      <c r="Y686" s="53"/>
      <c r="Z686" s="53"/>
      <c r="AA686" s="53"/>
      <c r="AB686" s="53"/>
    </row>
    <row r="687" spans="1:28" x14ac:dyDescent="0.25">
      <c r="A687" s="53"/>
      <c r="B687" s="53"/>
      <c r="C687" s="53"/>
      <c r="D687" s="53"/>
      <c r="E687" s="144"/>
      <c r="F687" s="70"/>
      <c r="G687" s="71"/>
      <c r="H687" s="59"/>
      <c r="I687" s="60"/>
      <c r="J687" s="72"/>
      <c r="K687" s="73"/>
      <c r="L687" s="53"/>
      <c r="M687" s="75"/>
      <c r="N687" s="53"/>
      <c r="O687" s="53"/>
      <c r="P687" s="53"/>
      <c r="Q687" s="53"/>
      <c r="R687" s="99"/>
      <c r="S687" s="67"/>
      <c r="T687" s="67"/>
      <c r="U687" s="67"/>
      <c r="V687" s="67"/>
      <c r="W687" s="67"/>
      <c r="X687" s="53"/>
      <c r="Y687" s="53"/>
      <c r="Z687" s="53"/>
      <c r="AA687" s="53"/>
      <c r="AB687" s="53"/>
    </row>
    <row r="688" spans="1:28" x14ac:dyDescent="0.25">
      <c r="A688" s="53"/>
      <c r="B688" s="53"/>
      <c r="C688" s="53"/>
      <c r="D688" s="53"/>
      <c r="E688" s="144"/>
      <c r="F688" s="70"/>
      <c r="G688" s="71"/>
      <c r="H688" s="59"/>
      <c r="I688" s="60"/>
      <c r="J688" s="72"/>
      <c r="K688" s="73"/>
      <c r="L688" s="53"/>
      <c r="M688" s="75"/>
      <c r="N688" s="53"/>
      <c r="O688" s="53"/>
      <c r="P688" s="53"/>
      <c r="Q688" s="53"/>
      <c r="R688" s="99"/>
      <c r="S688" s="67"/>
      <c r="T688" s="67"/>
      <c r="U688" s="67"/>
      <c r="V688" s="67"/>
      <c r="W688" s="67"/>
      <c r="X688" s="53"/>
      <c r="Y688" s="53"/>
      <c r="Z688" s="53"/>
      <c r="AA688" s="53"/>
      <c r="AB688" s="53"/>
    </row>
    <row r="689" spans="1:28" x14ac:dyDescent="0.25">
      <c r="A689" s="53"/>
      <c r="B689" s="53"/>
      <c r="C689" s="53"/>
      <c r="D689" s="53"/>
      <c r="E689" s="144"/>
      <c r="F689" s="70"/>
      <c r="G689" s="71"/>
      <c r="H689" s="59"/>
      <c r="I689" s="60"/>
      <c r="J689" s="72"/>
      <c r="K689" s="73"/>
      <c r="L689" s="53"/>
      <c r="M689" s="75"/>
      <c r="N689" s="53"/>
      <c r="O689" s="53"/>
      <c r="P689" s="53"/>
      <c r="Q689" s="53"/>
      <c r="R689" s="99"/>
      <c r="S689" s="67"/>
      <c r="T689" s="67"/>
      <c r="U689" s="67"/>
      <c r="V689" s="67"/>
      <c r="W689" s="67"/>
      <c r="X689" s="53"/>
      <c r="Y689" s="53"/>
      <c r="Z689" s="53"/>
      <c r="AA689" s="53"/>
      <c r="AB689" s="53"/>
    </row>
    <row r="690" spans="1:28" x14ac:dyDescent="0.25">
      <c r="A690" s="53"/>
      <c r="B690" s="53"/>
      <c r="C690" s="53"/>
      <c r="D690" s="53"/>
      <c r="E690" s="144"/>
      <c r="F690" s="70"/>
      <c r="G690" s="71"/>
      <c r="H690" s="59"/>
      <c r="I690" s="60"/>
      <c r="J690" s="72"/>
      <c r="K690" s="73"/>
      <c r="L690" s="53"/>
      <c r="M690" s="75"/>
      <c r="N690" s="53"/>
      <c r="O690" s="53"/>
      <c r="P690" s="53"/>
      <c r="Q690" s="53"/>
      <c r="R690" s="99"/>
      <c r="S690" s="67"/>
      <c r="T690" s="67"/>
      <c r="U690" s="67"/>
      <c r="V690" s="67"/>
      <c r="W690" s="67"/>
      <c r="X690" s="53"/>
      <c r="Y690" s="53"/>
      <c r="Z690" s="53"/>
      <c r="AA690" s="53"/>
      <c r="AB690" s="53"/>
    </row>
    <row r="691" spans="1:28" x14ac:dyDescent="0.25">
      <c r="A691" s="53"/>
      <c r="B691" s="53"/>
      <c r="C691" s="53"/>
      <c r="D691" s="53"/>
      <c r="E691" s="144"/>
      <c r="F691" s="70"/>
      <c r="G691" s="71"/>
      <c r="H691" s="59"/>
      <c r="I691" s="60"/>
      <c r="J691" s="72"/>
      <c r="K691" s="73"/>
      <c r="L691" s="53"/>
      <c r="M691" s="75"/>
      <c r="N691" s="53"/>
      <c r="O691" s="53"/>
      <c r="P691" s="53"/>
      <c r="Q691" s="53"/>
      <c r="R691" s="99"/>
      <c r="S691" s="67"/>
      <c r="T691" s="67"/>
      <c r="U691" s="67"/>
      <c r="V691" s="67"/>
      <c r="W691" s="67"/>
      <c r="X691" s="53"/>
      <c r="Y691" s="53"/>
      <c r="Z691" s="53"/>
      <c r="AA691" s="53"/>
      <c r="AB691" s="53"/>
    </row>
    <row r="692" spans="1:28" x14ac:dyDescent="0.25">
      <c r="A692" s="53"/>
      <c r="B692" s="53"/>
      <c r="C692" s="53"/>
      <c r="D692" s="53"/>
      <c r="E692" s="144"/>
      <c r="F692" s="70"/>
      <c r="G692" s="71"/>
      <c r="H692" s="59"/>
      <c r="I692" s="60"/>
      <c r="J692" s="72"/>
      <c r="K692" s="73"/>
      <c r="L692" s="53"/>
      <c r="M692" s="75"/>
      <c r="N692" s="53"/>
      <c r="O692" s="53"/>
      <c r="P692" s="53"/>
      <c r="Q692" s="53"/>
      <c r="R692" s="99"/>
      <c r="S692" s="67"/>
      <c r="T692" s="67"/>
      <c r="U692" s="67"/>
      <c r="V692" s="67"/>
      <c r="W692" s="67"/>
      <c r="X692" s="53"/>
      <c r="Y692" s="53"/>
      <c r="Z692" s="53"/>
      <c r="AA692" s="53"/>
      <c r="AB692" s="53"/>
    </row>
    <row r="693" spans="1:28" x14ac:dyDescent="0.25">
      <c r="A693" s="53"/>
      <c r="B693" s="53"/>
      <c r="C693" s="53"/>
      <c r="D693" s="53"/>
      <c r="E693" s="144"/>
      <c r="F693" s="70"/>
      <c r="G693" s="71"/>
      <c r="H693" s="59"/>
      <c r="I693" s="60"/>
      <c r="J693" s="72"/>
      <c r="K693" s="73"/>
      <c r="L693" s="53"/>
      <c r="M693" s="75"/>
      <c r="N693" s="53"/>
      <c r="O693" s="53"/>
      <c r="P693" s="53"/>
      <c r="Q693" s="53"/>
      <c r="R693" s="99"/>
      <c r="S693" s="67"/>
      <c r="T693" s="67"/>
      <c r="U693" s="67"/>
      <c r="V693" s="67"/>
      <c r="W693" s="67"/>
      <c r="X693" s="53"/>
      <c r="Y693" s="53"/>
      <c r="Z693" s="53"/>
      <c r="AA693" s="53"/>
      <c r="AB693" s="53"/>
    </row>
    <row r="694" spans="1:28" x14ac:dyDescent="0.25">
      <c r="A694" s="53"/>
      <c r="B694" s="53"/>
      <c r="C694" s="53"/>
      <c r="D694" s="53"/>
      <c r="E694" s="144"/>
      <c r="F694" s="70"/>
      <c r="G694" s="71"/>
      <c r="H694" s="59"/>
      <c r="I694" s="60"/>
      <c r="J694" s="72"/>
      <c r="K694" s="73"/>
      <c r="L694" s="53"/>
      <c r="M694" s="75"/>
      <c r="N694" s="53"/>
      <c r="O694" s="53"/>
      <c r="P694" s="53"/>
      <c r="Q694" s="53"/>
      <c r="R694" s="99"/>
      <c r="S694" s="67"/>
      <c r="T694" s="67"/>
      <c r="U694" s="67"/>
      <c r="V694" s="67"/>
      <c r="W694" s="67"/>
      <c r="X694" s="53"/>
      <c r="Y694" s="53"/>
      <c r="Z694" s="53"/>
      <c r="AA694" s="53"/>
      <c r="AB694" s="53"/>
    </row>
    <row r="695" spans="1:28" x14ac:dyDescent="0.25">
      <c r="A695" s="53"/>
      <c r="B695" s="53"/>
      <c r="C695" s="53"/>
      <c r="D695" s="53"/>
      <c r="E695" s="144"/>
      <c r="F695" s="70"/>
      <c r="G695" s="71"/>
      <c r="H695" s="59"/>
      <c r="I695" s="60"/>
      <c r="J695" s="72"/>
      <c r="K695" s="73"/>
      <c r="L695" s="53"/>
      <c r="M695" s="75"/>
      <c r="N695" s="53"/>
      <c r="O695" s="53"/>
      <c r="P695" s="53"/>
      <c r="Q695" s="53"/>
      <c r="R695" s="99"/>
      <c r="S695" s="67"/>
      <c r="T695" s="67"/>
      <c r="U695" s="67"/>
      <c r="V695" s="67"/>
      <c r="W695" s="67"/>
      <c r="X695" s="53"/>
      <c r="Y695" s="53"/>
      <c r="Z695" s="53"/>
      <c r="AA695" s="53"/>
      <c r="AB695" s="53"/>
    </row>
    <row r="696" spans="1:28" x14ac:dyDescent="0.25">
      <c r="A696" s="53"/>
      <c r="B696" s="53"/>
      <c r="C696" s="53"/>
      <c r="D696" s="53"/>
      <c r="E696" s="144"/>
      <c r="F696" s="70"/>
      <c r="G696" s="71"/>
      <c r="H696" s="59"/>
      <c r="I696" s="60"/>
      <c r="J696" s="72"/>
      <c r="K696" s="73"/>
      <c r="L696" s="53"/>
      <c r="M696" s="75"/>
      <c r="N696" s="53"/>
      <c r="O696" s="53"/>
      <c r="P696" s="53"/>
      <c r="Q696" s="53"/>
      <c r="R696" s="99"/>
      <c r="S696" s="67"/>
      <c r="T696" s="67"/>
      <c r="U696" s="67"/>
      <c r="V696" s="67"/>
      <c r="W696" s="67"/>
      <c r="X696" s="53"/>
      <c r="Y696" s="53"/>
      <c r="Z696" s="53"/>
      <c r="AA696" s="53"/>
      <c r="AB696" s="53"/>
    </row>
    <row r="697" spans="1:28" x14ac:dyDescent="0.25">
      <c r="A697" s="53"/>
      <c r="B697" s="53"/>
      <c r="C697" s="53"/>
      <c r="D697" s="53"/>
      <c r="E697" s="144"/>
      <c r="F697" s="70"/>
      <c r="G697" s="71"/>
      <c r="H697" s="59"/>
      <c r="I697" s="60"/>
      <c r="J697" s="72"/>
      <c r="K697" s="73"/>
      <c r="L697" s="53"/>
      <c r="M697" s="75"/>
      <c r="N697" s="53"/>
      <c r="O697" s="53"/>
      <c r="P697" s="53"/>
      <c r="Q697" s="53"/>
      <c r="R697" s="99"/>
      <c r="S697" s="67"/>
      <c r="T697" s="67"/>
      <c r="U697" s="67"/>
      <c r="V697" s="67"/>
      <c r="W697" s="67"/>
      <c r="X697" s="53"/>
      <c r="Y697" s="53"/>
      <c r="Z697" s="53"/>
      <c r="AA697" s="53"/>
      <c r="AB697" s="53"/>
    </row>
    <row r="698" spans="1:28" x14ac:dyDescent="0.25">
      <c r="A698" s="53"/>
      <c r="B698" s="53"/>
      <c r="C698" s="53"/>
      <c r="D698" s="53"/>
      <c r="E698" s="144"/>
      <c r="F698" s="70"/>
      <c r="G698" s="71"/>
      <c r="H698" s="59"/>
      <c r="I698" s="60"/>
      <c r="J698" s="72"/>
      <c r="K698" s="73"/>
      <c r="L698" s="53"/>
      <c r="M698" s="75"/>
      <c r="N698" s="53"/>
      <c r="O698" s="53"/>
      <c r="P698" s="53"/>
      <c r="Q698" s="53"/>
      <c r="R698" s="99"/>
      <c r="S698" s="67"/>
      <c r="T698" s="67"/>
      <c r="U698" s="67"/>
      <c r="V698" s="67"/>
      <c r="W698" s="67"/>
      <c r="X698" s="53"/>
      <c r="Y698" s="53"/>
      <c r="Z698" s="53"/>
      <c r="AA698" s="53"/>
      <c r="AB698" s="53"/>
    </row>
    <row r="699" spans="1:28" x14ac:dyDescent="0.25">
      <c r="A699" s="53"/>
      <c r="B699" s="53"/>
      <c r="C699" s="53"/>
      <c r="D699" s="53"/>
      <c r="E699" s="144"/>
      <c r="F699" s="70"/>
      <c r="G699" s="71"/>
      <c r="H699" s="59"/>
      <c r="I699" s="60"/>
      <c r="J699" s="72"/>
      <c r="K699" s="73"/>
      <c r="L699" s="53"/>
      <c r="M699" s="75"/>
      <c r="N699" s="53"/>
      <c r="O699" s="53"/>
      <c r="P699" s="53"/>
      <c r="Q699" s="53"/>
      <c r="R699" s="99"/>
      <c r="S699" s="67"/>
      <c r="T699" s="67"/>
      <c r="U699" s="67"/>
      <c r="V699" s="67"/>
      <c r="W699" s="67"/>
      <c r="X699" s="53"/>
      <c r="Y699" s="53"/>
      <c r="Z699" s="53"/>
      <c r="AA699" s="53"/>
      <c r="AB699" s="53"/>
    </row>
    <row r="700" spans="1:28" x14ac:dyDescent="0.25">
      <c r="A700" s="53"/>
      <c r="B700" s="53"/>
      <c r="C700" s="53"/>
      <c r="D700" s="53"/>
      <c r="E700" s="144"/>
      <c r="F700" s="70"/>
      <c r="G700" s="71"/>
      <c r="H700" s="59"/>
      <c r="I700" s="60"/>
      <c r="J700" s="72"/>
      <c r="K700" s="73"/>
      <c r="L700" s="53"/>
      <c r="M700" s="75"/>
      <c r="N700" s="53"/>
      <c r="O700" s="53"/>
      <c r="P700" s="53"/>
      <c r="Q700" s="53"/>
      <c r="R700" s="99"/>
      <c r="S700" s="67"/>
      <c r="T700" s="67"/>
      <c r="U700" s="67"/>
      <c r="V700" s="67"/>
      <c r="W700" s="67"/>
      <c r="X700" s="53"/>
      <c r="Y700" s="53"/>
      <c r="Z700" s="53"/>
      <c r="AA700" s="53"/>
      <c r="AB700" s="53"/>
    </row>
    <row r="701" spans="1:28" x14ac:dyDescent="0.25">
      <c r="A701" s="53"/>
      <c r="B701" s="53"/>
      <c r="C701" s="53"/>
      <c r="D701" s="53"/>
      <c r="E701" s="144"/>
      <c r="F701" s="70"/>
      <c r="G701" s="71"/>
      <c r="H701" s="59"/>
      <c r="I701" s="60"/>
      <c r="J701" s="72"/>
      <c r="K701" s="73"/>
      <c r="L701" s="53"/>
      <c r="M701" s="75"/>
      <c r="N701" s="53"/>
      <c r="O701" s="53"/>
      <c r="P701" s="53"/>
      <c r="Q701" s="53"/>
      <c r="R701" s="99"/>
      <c r="S701" s="67"/>
      <c r="T701" s="67"/>
      <c r="U701" s="67"/>
      <c r="V701" s="67"/>
      <c r="W701" s="67"/>
      <c r="X701" s="53"/>
      <c r="Y701" s="53"/>
      <c r="Z701" s="53"/>
      <c r="AA701" s="53"/>
      <c r="AB701" s="53"/>
    </row>
    <row r="702" spans="1:28" x14ac:dyDescent="0.25">
      <c r="A702" s="53"/>
      <c r="B702" s="53"/>
      <c r="C702" s="53"/>
      <c r="D702" s="53"/>
      <c r="E702" s="144"/>
      <c r="F702" s="70"/>
      <c r="G702" s="71"/>
      <c r="H702" s="59"/>
      <c r="I702" s="60"/>
      <c r="J702" s="72"/>
      <c r="K702" s="73"/>
      <c r="L702" s="53"/>
      <c r="M702" s="75"/>
      <c r="N702" s="53"/>
      <c r="O702" s="53"/>
      <c r="P702" s="53"/>
      <c r="Q702" s="53"/>
      <c r="R702" s="99"/>
      <c r="S702" s="67"/>
      <c r="T702" s="67"/>
      <c r="U702" s="67"/>
      <c r="V702" s="67"/>
      <c r="W702" s="67"/>
      <c r="X702" s="53"/>
      <c r="Y702" s="53"/>
      <c r="Z702" s="53"/>
      <c r="AA702" s="53"/>
      <c r="AB702" s="53"/>
    </row>
    <row r="703" spans="1:28" x14ac:dyDescent="0.25">
      <c r="A703" s="53"/>
      <c r="B703" s="53"/>
      <c r="C703" s="53"/>
      <c r="D703" s="53"/>
      <c r="E703" s="144"/>
      <c r="F703" s="70"/>
      <c r="G703" s="71"/>
      <c r="H703" s="59"/>
      <c r="I703" s="60"/>
      <c r="J703" s="72"/>
      <c r="K703" s="73"/>
      <c r="L703" s="53"/>
      <c r="M703" s="75"/>
      <c r="N703" s="53"/>
      <c r="O703" s="53"/>
      <c r="P703" s="53"/>
      <c r="Q703" s="53"/>
      <c r="R703" s="99"/>
      <c r="S703" s="67"/>
      <c r="T703" s="67"/>
      <c r="U703" s="67"/>
      <c r="V703" s="67"/>
      <c r="W703" s="67"/>
      <c r="X703" s="53"/>
      <c r="Y703" s="53"/>
      <c r="Z703" s="53"/>
      <c r="AA703" s="53"/>
      <c r="AB703" s="53"/>
    </row>
    <row r="704" spans="1:28" x14ac:dyDescent="0.25">
      <c r="A704" s="53"/>
      <c r="B704" s="53"/>
      <c r="C704" s="53"/>
      <c r="D704" s="53"/>
      <c r="E704" s="144"/>
      <c r="F704" s="70"/>
      <c r="G704" s="71"/>
      <c r="H704" s="59"/>
      <c r="I704" s="60"/>
      <c r="J704" s="72"/>
      <c r="K704" s="73"/>
      <c r="L704" s="53"/>
      <c r="M704" s="75"/>
      <c r="N704" s="53"/>
      <c r="O704" s="53"/>
      <c r="P704" s="53"/>
      <c r="Q704" s="53"/>
      <c r="R704" s="99"/>
      <c r="S704" s="67"/>
      <c r="T704" s="67"/>
      <c r="U704" s="67"/>
      <c r="V704" s="67"/>
      <c r="W704" s="67"/>
      <c r="X704" s="53"/>
      <c r="Y704" s="53"/>
      <c r="Z704" s="53"/>
      <c r="AA704" s="53"/>
      <c r="AB704" s="53"/>
    </row>
    <row r="705" spans="1:28" x14ac:dyDescent="0.25">
      <c r="A705" s="53"/>
      <c r="B705" s="53"/>
      <c r="C705" s="53"/>
      <c r="D705" s="53"/>
      <c r="E705" s="144"/>
      <c r="F705" s="70"/>
      <c r="G705" s="71"/>
      <c r="H705" s="59"/>
      <c r="I705" s="60"/>
      <c r="J705" s="72"/>
      <c r="K705" s="73"/>
      <c r="L705" s="53"/>
      <c r="M705" s="75"/>
      <c r="N705" s="53"/>
      <c r="O705" s="53"/>
      <c r="P705" s="53"/>
      <c r="Q705" s="53"/>
      <c r="R705" s="99"/>
      <c r="S705" s="67"/>
      <c r="T705" s="67"/>
      <c r="U705" s="67"/>
      <c r="V705" s="67"/>
      <c r="W705" s="67"/>
      <c r="X705" s="53"/>
      <c r="Y705" s="53"/>
      <c r="Z705" s="53"/>
      <c r="AA705" s="53"/>
      <c r="AB705" s="53"/>
    </row>
    <row r="706" spans="1:28" x14ac:dyDescent="0.25">
      <c r="A706" s="53"/>
      <c r="B706" s="53"/>
      <c r="C706" s="53"/>
      <c r="D706" s="53"/>
      <c r="E706" s="144"/>
      <c r="F706" s="70"/>
      <c r="G706" s="71"/>
      <c r="H706" s="59"/>
      <c r="I706" s="60"/>
      <c r="J706" s="72"/>
      <c r="K706" s="73"/>
      <c r="L706" s="53"/>
      <c r="M706" s="75"/>
      <c r="N706" s="53"/>
      <c r="O706" s="53"/>
      <c r="P706" s="53"/>
      <c r="Q706" s="53"/>
      <c r="R706" s="99"/>
      <c r="S706" s="67"/>
      <c r="T706" s="67"/>
      <c r="U706" s="67"/>
      <c r="V706" s="67"/>
      <c r="W706" s="67"/>
      <c r="X706" s="53"/>
      <c r="Y706" s="53"/>
      <c r="Z706" s="53"/>
      <c r="AA706" s="53"/>
      <c r="AB706" s="53"/>
    </row>
    <row r="707" spans="1:28" x14ac:dyDescent="0.25">
      <c r="A707" s="53"/>
      <c r="B707" s="53"/>
      <c r="C707" s="53"/>
      <c r="D707" s="53"/>
      <c r="E707" s="144"/>
      <c r="F707" s="70"/>
      <c r="G707" s="71"/>
      <c r="H707" s="59"/>
      <c r="I707" s="60"/>
      <c r="J707" s="72"/>
      <c r="K707" s="73"/>
      <c r="L707" s="53"/>
      <c r="M707" s="75"/>
      <c r="N707" s="53"/>
      <c r="O707" s="53"/>
      <c r="P707" s="53"/>
      <c r="Q707" s="53"/>
      <c r="R707" s="99"/>
      <c r="S707" s="67"/>
      <c r="T707" s="67"/>
      <c r="U707" s="67"/>
      <c r="V707" s="67"/>
      <c r="W707" s="67"/>
      <c r="X707" s="53"/>
      <c r="Y707" s="53"/>
      <c r="Z707" s="53"/>
      <c r="AA707" s="53"/>
      <c r="AB707" s="53"/>
    </row>
    <row r="708" spans="1:28" x14ac:dyDescent="0.25">
      <c r="A708" s="53"/>
      <c r="B708" s="53"/>
      <c r="C708" s="53"/>
      <c r="D708" s="53"/>
      <c r="E708" s="144"/>
      <c r="F708" s="70"/>
      <c r="G708" s="71"/>
      <c r="H708" s="59"/>
      <c r="I708" s="60"/>
      <c r="J708" s="72"/>
      <c r="K708" s="73"/>
      <c r="L708" s="53"/>
      <c r="M708" s="75"/>
      <c r="N708" s="53"/>
      <c r="O708" s="53"/>
      <c r="P708" s="53"/>
      <c r="Q708" s="53"/>
      <c r="R708" s="99"/>
      <c r="S708" s="67"/>
      <c r="T708" s="67"/>
      <c r="U708" s="67"/>
      <c r="V708" s="67"/>
      <c r="W708" s="67"/>
      <c r="X708" s="53"/>
      <c r="Y708" s="53"/>
      <c r="Z708" s="53"/>
      <c r="AA708" s="53"/>
      <c r="AB708" s="53"/>
    </row>
    <row r="709" spans="1:28" x14ac:dyDescent="0.25">
      <c r="A709" s="53"/>
      <c r="B709" s="53"/>
      <c r="C709" s="53"/>
      <c r="D709" s="53"/>
      <c r="E709" s="144"/>
      <c r="F709" s="70"/>
      <c r="G709" s="71"/>
      <c r="H709" s="59"/>
      <c r="I709" s="60"/>
      <c r="J709" s="72"/>
      <c r="K709" s="73"/>
      <c r="L709" s="53"/>
      <c r="M709" s="75"/>
      <c r="N709" s="53"/>
      <c r="O709" s="53"/>
      <c r="P709" s="53"/>
      <c r="Q709" s="53"/>
      <c r="R709" s="99"/>
      <c r="S709" s="67"/>
      <c r="T709" s="67"/>
      <c r="U709" s="67"/>
      <c r="V709" s="67"/>
      <c r="W709" s="67"/>
      <c r="X709" s="53"/>
      <c r="Y709" s="53"/>
      <c r="Z709" s="53"/>
      <c r="AA709" s="53"/>
      <c r="AB709" s="53"/>
    </row>
    <row r="710" spans="1:28" x14ac:dyDescent="0.25">
      <c r="A710" s="53"/>
      <c r="B710" s="53"/>
      <c r="C710" s="53"/>
      <c r="D710" s="53"/>
      <c r="E710" s="144"/>
      <c r="F710" s="70"/>
      <c r="G710" s="71"/>
      <c r="H710" s="59"/>
      <c r="I710" s="60"/>
      <c r="J710" s="72"/>
      <c r="K710" s="73"/>
      <c r="L710" s="53"/>
      <c r="M710" s="75"/>
      <c r="N710" s="53"/>
      <c r="O710" s="53"/>
      <c r="P710" s="53"/>
      <c r="Q710" s="53"/>
      <c r="R710" s="99"/>
      <c r="S710" s="67"/>
      <c r="T710" s="67"/>
      <c r="U710" s="67"/>
      <c r="V710" s="67"/>
      <c r="W710" s="67"/>
      <c r="X710" s="53"/>
      <c r="Y710" s="53"/>
      <c r="Z710" s="53"/>
      <c r="AA710" s="53"/>
      <c r="AB710" s="53"/>
    </row>
    <row r="711" spans="1:28" x14ac:dyDescent="0.25">
      <c r="A711" s="53"/>
      <c r="B711" s="53"/>
      <c r="C711" s="53"/>
      <c r="D711" s="53"/>
      <c r="E711" s="144"/>
      <c r="F711" s="70"/>
      <c r="G711" s="71"/>
      <c r="H711" s="59"/>
      <c r="I711" s="60"/>
      <c r="J711" s="72"/>
      <c r="K711" s="73"/>
      <c r="L711" s="53"/>
      <c r="M711" s="75"/>
      <c r="N711" s="53"/>
      <c r="O711" s="53"/>
      <c r="P711" s="53"/>
      <c r="Q711" s="53"/>
      <c r="R711" s="99"/>
      <c r="S711" s="67"/>
      <c r="T711" s="67"/>
      <c r="U711" s="67"/>
      <c r="V711" s="67"/>
      <c r="W711" s="67"/>
      <c r="X711" s="53"/>
      <c r="Y711" s="53"/>
      <c r="Z711" s="53"/>
      <c r="AA711" s="53"/>
      <c r="AB711" s="53"/>
    </row>
    <row r="712" spans="1:28" x14ac:dyDescent="0.25">
      <c r="A712" s="53"/>
      <c r="B712" s="53"/>
      <c r="C712" s="53"/>
      <c r="D712" s="53"/>
      <c r="E712" s="144"/>
      <c r="F712" s="70"/>
      <c r="G712" s="71"/>
      <c r="H712" s="59"/>
      <c r="I712" s="60"/>
      <c r="J712" s="72"/>
      <c r="K712" s="73"/>
      <c r="L712" s="53"/>
      <c r="M712" s="75"/>
      <c r="N712" s="53"/>
      <c r="O712" s="53"/>
      <c r="P712" s="53"/>
      <c r="Q712" s="53"/>
      <c r="R712" s="99"/>
      <c r="S712" s="67"/>
      <c r="T712" s="67"/>
      <c r="U712" s="67"/>
      <c r="V712" s="67"/>
      <c r="W712" s="67"/>
      <c r="X712" s="53"/>
      <c r="Y712" s="53"/>
      <c r="Z712" s="53"/>
      <c r="AA712" s="53"/>
      <c r="AB712" s="53"/>
    </row>
    <row r="713" spans="1:28" x14ac:dyDescent="0.25">
      <c r="A713" s="53"/>
      <c r="B713" s="53"/>
      <c r="C713" s="53"/>
      <c r="D713" s="53"/>
      <c r="E713" s="144"/>
      <c r="F713" s="70"/>
      <c r="G713" s="71"/>
      <c r="H713" s="59"/>
      <c r="I713" s="60"/>
      <c r="J713" s="72"/>
      <c r="K713" s="73"/>
      <c r="L713" s="53"/>
      <c r="M713" s="75"/>
      <c r="N713" s="53"/>
      <c r="O713" s="53"/>
      <c r="P713" s="53"/>
      <c r="Q713" s="53"/>
      <c r="R713" s="99"/>
      <c r="S713" s="67"/>
      <c r="T713" s="67"/>
      <c r="U713" s="67"/>
      <c r="V713" s="67"/>
      <c r="W713" s="67"/>
      <c r="X713" s="53"/>
      <c r="Y713" s="53"/>
      <c r="Z713" s="53"/>
      <c r="AA713" s="53"/>
      <c r="AB713" s="53"/>
    </row>
    <row r="714" spans="1:28" x14ac:dyDescent="0.25">
      <c r="A714" s="53"/>
      <c r="B714" s="53"/>
      <c r="C714" s="53"/>
      <c r="D714" s="53"/>
      <c r="E714" s="144"/>
      <c r="F714" s="70"/>
      <c r="G714" s="71"/>
      <c r="H714" s="59"/>
      <c r="I714" s="60"/>
      <c r="J714" s="72"/>
      <c r="K714" s="73"/>
      <c r="L714" s="53"/>
      <c r="M714" s="75"/>
      <c r="N714" s="53"/>
      <c r="O714" s="53"/>
      <c r="P714" s="53"/>
      <c r="Q714" s="53"/>
      <c r="R714" s="99"/>
      <c r="S714" s="67"/>
      <c r="T714" s="67"/>
      <c r="U714" s="67"/>
      <c r="V714" s="67"/>
      <c r="W714" s="67"/>
      <c r="X714" s="53"/>
      <c r="Y714" s="53"/>
      <c r="Z714" s="53"/>
      <c r="AA714" s="53"/>
      <c r="AB714" s="53"/>
    </row>
    <row r="715" spans="1:28" x14ac:dyDescent="0.25">
      <c r="A715" s="53"/>
      <c r="B715" s="53"/>
      <c r="C715" s="53"/>
      <c r="D715" s="53"/>
      <c r="E715" s="144"/>
      <c r="F715" s="70"/>
      <c r="G715" s="71"/>
      <c r="H715" s="59"/>
      <c r="I715" s="60"/>
      <c r="J715" s="72"/>
      <c r="K715" s="73"/>
      <c r="L715" s="53"/>
      <c r="M715" s="75"/>
      <c r="N715" s="53"/>
      <c r="O715" s="53"/>
      <c r="P715" s="53"/>
      <c r="Q715" s="53"/>
      <c r="R715" s="99"/>
      <c r="S715" s="67"/>
      <c r="T715" s="67"/>
      <c r="U715" s="67"/>
      <c r="V715" s="67"/>
      <c r="W715" s="67"/>
      <c r="X715" s="53"/>
      <c r="Y715" s="53"/>
      <c r="Z715" s="53"/>
      <c r="AA715" s="53"/>
      <c r="AB715" s="53"/>
    </row>
    <row r="716" spans="1:28" x14ac:dyDescent="0.25">
      <c r="A716" s="53"/>
      <c r="B716" s="53"/>
      <c r="C716" s="53"/>
      <c r="D716" s="53"/>
      <c r="E716" s="144"/>
      <c r="F716" s="70"/>
      <c r="G716" s="71"/>
      <c r="H716" s="59"/>
      <c r="I716" s="60"/>
      <c r="J716" s="72"/>
      <c r="K716" s="73"/>
      <c r="L716" s="53"/>
      <c r="M716" s="75"/>
      <c r="N716" s="53"/>
      <c r="O716" s="53"/>
      <c r="P716" s="53"/>
      <c r="Q716" s="53"/>
      <c r="R716" s="99"/>
      <c r="S716" s="67"/>
      <c r="T716" s="67"/>
      <c r="U716" s="67"/>
      <c r="V716" s="67"/>
      <c r="W716" s="67"/>
      <c r="X716" s="53"/>
      <c r="Y716" s="53"/>
      <c r="Z716" s="53"/>
      <c r="AA716" s="53"/>
      <c r="AB716" s="53"/>
    </row>
    <row r="717" spans="1:28" x14ac:dyDescent="0.25">
      <c r="A717" s="53"/>
      <c r="B717" s="53"/>
      <c r="C717" s="53"/>
      <c r="D717" s="53"/>
      <c r="E717" s="144"/>
      <c r="F717" s="70"/>
      <c r="G717" s="71"/>
      <c r="H717" s="59"/>
      <c r="I717" s="60"/>
      <c r="J717" s="72"/>
      <c r="K717" s="73"/>
      <c r="L717" s="53"/>
      <c r="M717" s="75"/>
      <c r="N717" s="53"/>
      <c r="O717" s="53"/>
      <c r="P717" s="53"/>
      <c r="Q717" s="53"/>
      <c r="R717" s="99"/>
      <c r="S717" s="67"/>
      <c r="T717" s="67"/>
      <c r="U717" s="67"/>
      <c r="V717" s="67"/>
      <c r="W717" s="67"/>
      <c r="X717" s="53"/>
      <c r="Y717" s="53"/>
      <c r="Z717" s="53"/>
      <c r="AA717" s="53"/>
      <c r="AB717" s="53"/>
    </row>
    <row r="718" spans="1:28" x14ac:dyDescent="0.25">
      <c r="A718" s="53"/>
      <c r="B718" s="53"/>
      <c r="C718" s="53"/>
      <c r="D718" s="53"/>
      <c r="E718" s="144"/>
      <c r="F718" s="70"/>
      <c r="G718" s="71"/>
      <c r="H718" s="59"/>
      <c r="I718" s="60"/>
      <c r="J718" s="72"/>
      <c r="K718" s="73"/>
      <c r="L718" s="53"/>
      <c r="M718" s="75"/>
      <c r="N718" s="53"/>
      <c r="O718" s="53"/>
      <c r="P718" s="53"/>
      <c r="Q718" s="53"/>
      <c r="R718" s="99"/>
      <c r="S718" s="67"/>
      <c r="T718" s="67"/>
      <c r="U718" s="67"/>
      <c r="V718" s="67"/>
      <c r="W718" s="67"/>
      <c r="X718" s="53"/>
      <c r="Y718" s="53"/>
      <c r="Z718" s="53"/>
      <c r="AA718" s="53"/>
      <c r="AB718" s="53"/>
    </row>
    <row r="719" spans="1:28" x14ac:dyDescent="0.25">
      <c r="A719" s="53"/>
      <c r="B719" s="53"/>
      <c r="C719" s="53"/>
      <c r="D719" s="53"/>
      <c r="E719" s="144"/>
      <c r="F719" s="70"/>
      <c r="G719" s="71"/>
      <c r="H719" s="59"/>
      <c r="I719" s="60"/>
      <c r="J719" s="72"/>
      <c r="K719" s="73"/>
      <c r="L719" s="53"/>
      <c r="M719" s="75"/>
      <c r="N719" s="53"/>
      <c r="O719" s="53"/>
      <c r="P719" s="53"/>
      <c r="Q719" s="53"/>
      <c r="R719" s="99"/>
      <c r="S719" s="67"/>
      <c r="T719" s="67"/>
      <c r="U719" s="67"/>
      <c r="V719" s="67"/>
      <c r="W719" s="67"/>
      <c r="X719" s="53"/>
      <c r="Y719" s="53"/>
      <c r="Z719" s="53"/>
      <c r="AA719" s="53"/>
      <c r="AB719" s="53"/>
    </row>
    <row r="720" spans="1:28" x14ac:dyDescent="0.25">
      <c r="A720" s="53"/>
      <c r="B720" s="53"/>
      <c r="C720" s="53"/>
      <c r="D720" s="53"/>
      <c r="E720" s="144"/>
      <c r="F720" s="70"/>
      <c r="G720" s="71"/>
      <c r="H720" s="59"/>
      <c r="I720" s="60"/>
      <c r="J720" s="72"/>
      <c r="K720" s="73"/>
      <c r="L720" s="53"/>
      <c r="M720" s="75"/>
      <c r="N720" s="53"/>
      <c r="O720" s="53"/>
      <c r="P720" s="53"/>
      <c r="Q720" s="53"/>
      <c r="R720" s="99"/>
      <c r="S720" s="67"/>
      <c r="T720" s="67"/>
      <c r="U720" s="67"/>
      <c r="V720" s="67"/>
      <c r="W720" s="67"/>
      <c r="X720" s="53"/>
      <c r="Y720" s="53"/>
      <c r="Z720" s="53"/>
      <c r="AA720" s="53"/>
      <c r="AB720" s="53"/>
    </row>
    <row r="721" spans="1:28" x14ac:dyDescent="0.25">
      <c r="A721" s="53"/>
      <c r="B721" s="53"/>
      <c r="C721" s="53"/>
      <c r="D721" s="53"/>
      <c r="E721" s="144"/>
      <c r="F721" s="70"/>
      <c r="G721" s="71"/>
      <c r="H721" s="59"/>
      <c r="I721" s="60"/>
      <c r="J721" s="72"/>
      <c r="K721" s="73"/>
      <c r="L721" s="53"/>
      <c r="M721" s="75"/>
      <c r="N721" s="53"/>
      <c r="O721" s="53"/>
      <c r="P721" s="53"/>
      <c r="Q721" s="53"/>
      <c r="R721" s="99"/>
      <c r="S721" s="67"/>
      <c r="T721" s="67"/>
      <c r="U721" s="67"/>
      <c r="V721" s="67"/>
      <c r="W721" s="67"/>
      <c r="X721" s="53"/>
      <c r="Y721" s="53"/>
      <c r="Z721" s="53"/>
      <c r="AA721" s="53"/>
      <c r="AB721" s="53"/>
    </row>
    <row r="722" spans="1:28" x14ac:dyDescent="0.25">
      <c r="A722" s="53"/>
      <c r="B722" s="53"/>
      <c r="C722" s="53"/>
      <c r="D722" s="53"/>
      <c r="E722" s="144"/>
      <c r="F722" s="70"/>
      <c r="G722" s="71"/>
      <c r="H722" s="59"/>
      <c r="I722" s="60"/>
      <c r="J722" s="72"/>
      <c r="K722" s="73"/>
      <c r="L722" s="53"/>
      <c r="M722" s="75"/>
      <c r="N722" s="53"/>
      <c r="O722" s="53"/>
      <c r="P722" s="53"/>
      <c r="Q722" s="53"/>
      <c r="R722" s="99"/>
      <c r="S722" s="67"/>
      <c r="T722" s="67"/>
      <c r="U722" s="67"/>
      <c r="V722" s="67"/>
      <c r="W722" s="67"/>
      <c r="X722" s="53"/>
      <c r="Y722" s="53"/>
      <c r="Z722" s="53"/>
      <c r="AA722" s="53"/>
      <c r="AB722" s="53"/>
    </row>
    <row r="723" spans="1:28" x14ac:dyDescent="0.25">
      <c r="A723" s="53"/>
      <c r="B723" s="53"/>
      <c r="C723" s="53"/>
      <c r="D723" s="53"/>
      <c r="E723" s="144"/>
      <c r="F723" s="70"/>
      <c r="G723" s="71"/>
      <c r="H723" s="59"/>
      <c r="I723" s="60"/>
      <c r="J723" s="72"/>
      <c r="K723" s="73"/>
      <c r="L723" s="53"/>
      <c r="M723" s="75"/>
      <c r="N723" s="53"/>
      <c r="O723" s="53"/>
      <c r="P723" s="53"/>
      <c r="Q723" s="53"/>
      <c r="R723" s="99"/>
      <c r="S723" s="67"/>
      <c r="T723" s="67"/>
      <c r="U723" s="67"/>
      <c r="V723" s="67"/>
      <c r="W723" s="67"/>
      <c r="X723" s="53"/>
      <c r="Y723" s="53"/>
      <c r="Z723" s="53"/>
      <c r="AA723" s="53"/>
      <c r="AB723" s="53"/>
    </row>
    <row r="724" spans="1:28" x14ac:dyDescent="0.25">
      <c r="A724" s="53"/>
      <c r="B724" s="53"/>
      <c r="C724" s="53"/>
      <c r="D724" s="53"/>
      <c r="E724" s="144"/>
      <c r="F724" s="70"/>
      <c r="G724" s="71"/>
      <c r="H724" s="59"/>
      <c r="I724" s="60"/>
      <c r="J724" s="72"/>
      <c r="K724" s="73"/>
      <c r="L724" s="53"/>
      <c r="M724" s="75"/>
      <c r="N724" s="53"/>
      <c r="O724" s="53"/>
      <c r="P724" s="53"/>
      <c r="Q724" s="53"/>
      <c r="R724" s="99"/>
      <c r="S724" s="67"/>
      <c r="T724" s="67"/>
      <c r="U724" s="67"/>
      <c r="V724" s="67"/>
      <c r="W724" s="67"/>
      <c r="X724" s="53"/>
      <c r="Y724" s="53"/>
      <c r="Z724" s="53"/>
      <c r="AA724" s="53"/>
      <c r="AB724" s="53"/>
    </row>
    <row r="725" spans="1:28" x14ac:dyDescent="0.25">
      <c r="A725" s="53"/>
      <c r="B725" s="53"/>
      <c r="C725" s="53"/>
      <c r="D725" s="53"/>
      <c r="E725" s="144"/>
      <c r="F725" s="70"/>
      <c r="G725" s="71"/>
      <c r="H725" s="59"/>
      <c r="I725" s="60"/>
      <c r="J725" s="72"/>
      <c r="K725" s="73"/>
      <c r="L725" s="53"/>
      <c r="M725" s="75"/>
      <c r="N725" s="53"/>
      <c r="O725" s="53"/>
      <c r="P725" s="53"/>
      <c r="Q725" s="53"/>
      <c r="R725" s="99"/>
      <c r="S725" s="67"/>
      <c r="T725" s="67"/>
      <c r="U725" s="67"/>
      <c r="V725" s="67"/>
      <c r="W725" s="67"/>
      <c r="X725" s="53"/>
      <c r="Y725" s="53"/>
      <c r="Z725" s="53"/>
      <c r="AA725" s="53"/>
      <c r="AB725" s="53"/>
    </row>
    <row r="726" spans="1:28" x14ac:dyDescent="0.25">
      <c r="A726" s="53"/>
      <c r="B726" s="53"/>
      <c r="C726" s="53"/>
      <c r="D726" s="53"/>
      <c r="E726" s="144"/>
      <c r="F726" s="70"/>
      <c r="G726" s="71"/>
      <c r="H726" s="59"/>
      <c r="I726" s="60"/>
      <c r="J726" s="72"/>
      <c r="K726" s="73"/>
      <c r="L726" s="53"/>
      <c r="M726" s="75"/>
      <c r="N726" s="53"/>
      <c r="O726" s="53"/>
      <c r="P726" s="53"/>
      <c r="Q726" s="53"/>
      <c r="R726" s="99"/>
      <c r="S726" s="67"/>
      <c r="T726" s="67"/>
      <c r="U726" s="67"/>
      <c r="V726" s="67"/>
      <c r="W726" s="67"/>
      <c r="X726" s="53"/>
      <c r="Y726" s="53"/>
      <c r="Z726" s="53"/>
      <c r="AA726" s="53"/>
      <c r="AB726" s="53"/>
    </row>
    <row r="727" spans="1:28" x14ac:dyDescent="0.25">
      <c r="A727" s="53"/>
      <c r="B727" s="53"/>
      <c r="C727" s="53"/>
      <c r="D727" s="53"/>
      <c r="E727" s="144"/>
      <c r="F727" s="70"/>
      <c r="G727" s="71"/>
      <c r="H727" s="59"/>
      <c r="I727" s="60"/>
      <c r="J727" s="72"/>
      <c r="K727" s="73"/>
      <c r="L727" s="53"/>
      <c r="M727" s="75"/>
      <c r="N727" s="53"/>
      <c r="O727" s="53"/>
      <c r="P727" s="53"/>
      <c r="Q727" s="53"/>
      <c r="R727" s="99"/>
      <c r="S727" s="67"/>
      <c r="T727" s="67"/>
      <c r="U727" s="67"/>
      <c r="V727" s="67"/>
      <c r="W727" s="67"/>
      <c r="X727" s="53"/>
      <c r="Y727" s="53"/>
      <c r="Z727" s="53"/>
      <c r="AA727" s="53"/>
      <c r="AB727" s="53"/>
    </row>
    <row r="728" spans="1:28" x14ac:dyDescent="0.25">
      <c r="A728" s="53"/>
      <c r="B728" s="53"/>
      <c r="C728" s="53"/>
      <c r="D728" s="53"/>
      <c r="E728" s="144"/>
      <c r="F728" s="70"/>
      <c r="G728" s="71"/>
      <c r="H728" s="59"/>
      <c r="I728" s="60"/>
      <c r="J728" s="72"/>
      <c r="K728" s="73"/>
      <c r="L728" s="53"/>
      <c r="M728" s="75"/>
      <c r="N728" s="53"/>
      <c r="O728" s="53"/>
      <c r="P728" s="53"/>
      <c r="Q728" s="53"/>
      <c r="R728" s="99"/>
      <c r="S728" s="67"/>
      <c r="T728" s="67"/>
      <c r="U728" s="67"/>
      <c r="V728" s="67"/>
      <c r="W728" s="67"/>
      <c r="X728" s="53"/>
      <c r="Y728" s="53"/>
      <c r="Z728" s="53"/>
      <c r="AA728" s="53"/>
      <c r="AB728" s="53"/>
    </row>
    <row r="729" spans="1:28" x14ac:dyDescent="0.25">
      <c r="A729" s="53"/>
      <c r="B729" s="53"/>
      <c r="C729" s="53"/>
      <c r="D729" s="53"/>
      <c r="E729" s="144"/>
      <c r="F729" s="70"/>
      <c r="G729" s="71"/>
      <c r="H729" s="59"/>
      <c r="I729" s="60"/>
      <c r="J729" s="72"/>
      <c r="K729" s="73"/>
      <c r="L729" s="53"/>
      <c r="M729" s="75"/>
      <c r="N729" s="53"/>
      <c r="O729" s="53"/>
      <c r="P729" s="53"/>
      <c r="Q729" s="53"/>
      <c r="R729" s="99"/>
      <c r="S729" s="67"/>
      <c r="T729" s="67"/>
      <c r="U729" s="67"/>
      <c r="V729" s="67"/>
      <c r="W729" s="67"/>
      <c r="X729" s="53"/>
      <c r="Y729" s="53"/>
      <c r="Z729" s="53"/>
      <c r="AA729" s="53"/>
      <c r="AB729" s="53"/>
    </row>
    <row r="730" spans="1:28" x14ac:dyDescent="0.25">
      <c r="A730" s="53"/>
      <c r="B730" s="53"/>
      <c r="C730" s="53"/>
      <c r="D730" s="53"/>
      <c r="E730" s="144"/>
      <c r="F730" s="70"/>
      <c r="G730" s="71"/>
      <c r="H730" s="59"/>
      <c r="I730" s="60"/>
      <c r="J730" s="72"/>
      <c r="K730" s="73"/>
      <c r="L730" s="53"/>
      <c r="M730" s="75"/>
      <c r="N730" s="53"/>
      <c r="O730" s="53"/>
      <c r="P730" s="53"/>
      <c r="Q730" s="53"/>
      <c r="R730" s="99"/>
      <c r="S730" s="67"/>
      <c r="T730" s="67"/>
      <c r="U730" s="67"/>
      <c r="V730" s="67"/>
      <c r="W730" s="67"/>
      <c r="X730" s="53"/>
      <c r="Y730" s="53"/>
      <c r="Z730" s="53"/>
      <c r="AA730" s="53"/>
      <c r="AB730" s="53"/>
    </row>
    <row r="731" spans="1:28" x14ac:dyDescent="0.25">
      <c r="A731" s="53"/>
      <c r="B731" s="53"/>
      <c r="C731" s="53"/>
      <c r="D731" s="53"/>
      <c r="E731" s="144"/>
      <c r="F731" s="70"/>
      <c r="G731" s="71"/>
      <c r="H731" s="59"/>
      <c r="I731" s="60"/>
      <c r="J731" s="72"/>
      <c r="K731" s="73"/>
      <c r="L731" s="53"/>
      <c r="M731" s="75"/>
      <c r="N731" s="53"/>
      <c r="O731" s="53"/>
      <c r="P731" s="53"/>
      <c r="Q731" s="53"/>
      <c r="R731" s="99"/>
      <c r="S731" s="67"/>
      <c r="T731" s="67"/>
      <c r="U731" s="67"/>
      <c r="V731" s="67"/>
      <c r="W731" s="67"/>
      <c r="X731" s="53"/>
      <c r="Y731" s="53"/>
      <c r="Z731" s="53"/>
      <c r="AA731" s="53"/>
      <c r="AB731" s="53"/>
    </row>
    <row r="732" spans="1:28" x14ac:dyDescent="0.25">
      <c r="A732" s="53"/>
      <c r="B732" s="53"/>
      <c r="C732" s="53"/>
      <c r="D732" s="53"/>
      <c r="E732" s="144"/>
      <c r="F732" s="70"/>
      <c r="G732" s="71"/>
      <c r="H732" s="59"/>
      <c r="I732" s="60"/>
      <c r="J732" s="72"/>
      <c r="K732" s="73"/>
      <c r="L732" s="53"/>
      <c r="M732" s="75"/>
      <c r="N732" s="53"/>
      <c r="O732" s="53"/>
      <c r="P732" s="53"/>
      <c r="Q732" s="53"/>
      <c r="R732" s="99"/>
      <c r="S732" s="67"/>
      <c r="T732" s="67"/>
      <c r="U732" s="67"/>
      <c r="V732" s="67"/>
      <c r="W732" s="67"/>
      <c r="X732" s="53"/>
      <c r="Y732" s="53"/>
      <c r="Z732" s="53"/>
      <c r="AA732" s="53"/>
      <c r="AB732" s="53"/>
    </row>
    <row r="733" spans="1:28" x14ac:dyDescent="0.25">
      <c r="A733" s="53"/>
      <c r="B733" s="53"/>
      <c r="C733" s="53"/>
      <c r="D733" s="53"/>
      <c r="E733" s="144"/>
      <c r="F733" s="70"/>
      <c r="G733" s="71"/>
      <c r="H733" s="59"/>
      <c r="I733" s="60"/>
      <c r="J733" s="72"/>
      <c r="K733" s="73"/>
      <c r="L733" s="53"/>
      <c r="M733" s="75"/>
      <c r="N733" s="53"/>
      <c r="O733" s="53"/>
      <c r="P733" s="53"/>
      <c r="Q733" s="53"/>
      <c r="R733" s="99"/>
      <c r="S733" s="67"/>
      <c r="T733" s="67"/>
      <c r="U733" s="67"/>
      <c r="V733" s="67"/>
      <c r="W733" s="67"/>
      <c r="X733" s="53"/>
      <c r="Y733" s="53"/>
      <c r="Z733" s="53"/>
      <c r="AA733" s="53"/>
      <c r="AB733" s="53"/>
    </row>
    <row r="734" spans="1:28" x14ac:dyDescent="0.25">
      <c r="A734" s="53"/>
      <c r="B734" s="53"/>
      <c r="C734" s="53"/>
      <c r="D734" s="53"/>
      <c r="E734" s="144"/>
      <c r="F734" s="70"/>
      <c r="G734" s="71"/>
      <c r="H734" s="59"/>
      <c r="I734" s="60"/>
      <c r="J734" s="72"/>
      <c r="K734" s="73"/>
      <c r="L734" s="53"/>
      <c r="M734" s="75"/>
      <c r="N734" s="53"/>
      <c r="O734" s="53"/>
      <c r="P734" s="53"/>
      <c r="Q734" s="53"/>
      <c r="R734" s="99"/>
      <c r="S734" s="67"/>
      <c r="T734" s="67"/>
      <c r="U734" s="67"/>
      <c r="V734" s="67"/>
      <c r="W734" s="67"/>
      <c r="X734" s="53"/>
      <c r="Y734" s="53"/>
      <c r="Z734" s="53"/>
      <c r="AA734" s="53"/>
      <c r="AB734" s="53"/>
    </row>
    <row r="735" spans="1:28" x14ac:dyDescent="0.25">
      <c r="A735" s="53"/>
      <c r="B735" s="53"/>
      <c r="C735" s="53"/>
      <c r="D735" s="53"/>
      <c r="E735" s="144"/>
      <c r="F735" s="70"/>
      <c r="G735" s="71"/>
      <c r="H735" s="59"/>
      <c r="I735" s="60"/>
      <c r="J735" s="72"/>
      <c r="K735" s="73"/>
      <c r="L735" s="53"/>
      <c r="M735" s="75"/>
      <c r="N735" s="53"/>
      <c r="O735" s="53"/>
      <c r="P735" s="53"/>
      <c r="Q735" s="53"/>
      <c r="R735" s="99"/>
      <c r="S735" s="67"/>
      <c r="T735" s="67"/>
      <c r="U735" s="67"/>
      <c r="V735" s="67"/>
      <c r="W735" s="67"/>
      <c r="X735" s="53"/>
      <c r="Y735" s="53"/>
      <c r="Z735" s="53"/>
      <c r="AA735" s="53"/>
      <c r="AB735" s="53"/>
    </row>
    <row r="736" spans="1:28" x14ac:dyDescent="0.25">
      <c r="A736" s="53"/>
      <c r="B736" s="53"/>
      <c r="C736" s="53"/>
      <c r="D736" s="53"/>
      <c r="E736" s="144"/>
      <c r="F736" s="70"/>
      <c r="G736" s="71"/>
      <c r="H736" s="59"/>
      <c r="I736" s="60"/>
      <c r="J736" s="72"/>
      <c r="K736" s="73"/>
      <c r="L736" s="53"/>
      <c r="M736" s="75"/>
      <c r="N736" s="53"/>
      <c r="O736" s="53"/>
      <c r="P736" s="53"/>
      <c r="Q736" s="53"/>
      <c r="R736" s="99"/>
      <c r="S736" s="67"/>
      <c r="T736" s="67"/>
      <c r="U736" s="67"/>
      <c r="V736" s="67"/>
      <c r="W736" s="67"/>
      <c r="X736" s="53"/>
      <c r="Y736" s="53"/>
      <c r="Z736" s="53"/>
      <c r="AA736" s="53"/>
      <c r="AB736" s="53"/>
    </row>
    <row r="737" spans="1:28" x14ac:dyDescent="0.25">
      <c r="A737" s="53"/>
      <c r="B737" s="53"/>
      <c r="C737" s="53"/>
      <c r="D737" s="53"/>
      <c r="E737" s="144"/>
      <c r="F737" s="70"/>
      <c r="G737" s="71"/>
      <c r="H737" s="59"/>
      <c r="I737" s="60"/>
      <c r="J737" s="72"/>
      <c r="K737" s="73"/>
      <c r="L737" s="53"/>
      <c r="M737" s="75"/>
      <c r="N737" s="53"/>
      <c r="O737" s="53"/>
      <c r="P737" s="53"/>
      <c r="Q737" s="53"/>
      <c r="R737" s="99"/>
      <c r="S737" s="67"/>
      <c r="T737" s="67"/>
      <c r="U737" s="67"/>
      <c r="V737" s="67"/>
      <c r="W737" s="67"/>
      <c r="X737" s="53"/>
      <c r="Y737" s="53"/>
      <c r="Z737" s="53"/>
      <c r="AA737" s="53"/>
      <c r="AB737" s="53"/>
    </row>
    <row r="738" spans="1:28" x14ac:dyDescent="0.25">
      <c r="A738" s="53"/>
      <c r="B738" s="53"/>
      <c r="C738" s="53"/>
      <c r="D738" s="53"/>
      <c r="E738" s="144"/>
      <c r="F738" s="70"/>
      <c r="G738" s="71"/>
      <c r="H738" s="59"/>
      <c r="I738" s="60"/>
      <c r="J738" s="72"/>
      <c r="K738" s="73"/>
      <c r="L738" s="53"/>
      <c r="M738" s="75"/>
      <c r="N738" s="53"/>
      <c r="O738" s="53"/>
      <c r="P738" s="53"/>
      <c r="Q738" s="53"/>
      <c r="R738" s="99"/>
      <c r="S738" s="67"/>
      <c r="T738" s="67"/>
      <c r="U738" s="67"/>
      <c r="V738" s="67"/>
      <c r="W738" s="67"/>
      <c r="X738" s="53"/>
      <c r="Y738" s="53"/>
      <c r="Z738" s="53"/>
      <c r="AA738" s="53"/>
      <c r="AB738" s="53"/>
    </row>
    <row r="739" spans="1:28" x14ac:dyDescent="0.25">
      <c r="A739" s="53"/>
      <c r="B739" s="53"/>
      <c r="C739" s="53"/>
      <c r="D739" s="53"/>
      <c r="E739" s="144"/>
      <c r="F739" s="70"/>
      <c r="G739" s="71"/>
      <c r="H739" s="59"/>
      <c r="I739" s="60"/>
      <c r="J739" s="72"/>
      <c r="K739" s="73"/>
      <c r="L739" s="53"/>
      <c r="M739" s="75"/>
      <c r="N739" s="53"/>
      <c r="O739" s="53"/>
      <c r="P739" s="53"/>
      <c r="Q739" s="53"/>
      <c r="R739" s="99"/>
      <c r="S739" s="67"/>
      <c r="T739" s="67"/>
      <c r="U739" s="67"/>
      <c r="V739" s="67"/>
      <c r="W739" s="67"/>
      <c r="X739" s="53"/>
      <c r="Y739" s="53"/>
      <c r="Z739" s="53"/>
      <c r="AA739" s="53"/>
      <c r="AB739" s="53"/>
    </row>
    <row r="740" spans="1:28" x14ac:dyDescent="0.25">
      <c r="A740" s="53"/>
      <c r="B740" s="53"/>
      <c r="C740" s="53"/>
      <c r="D740" s="53"/>
      <c r="E740" s="144"/>
      <c r="F740" s="70"/>
      <c r="G740" s="71"/>
      <c r="H740" s="59"/>
      <c r="I740" s="60"/>
      <c r="J740" s="72"/>
      <c r="K740" s="73"/>
      <c r="L740" s="53"/>
      <c r="M740" s="75"/>
      <c r="N740" s="53"/>
      <c r="O740" s="53"/>
      <c r="P740" s="53"/>
      <c r="Q740" s="53"/>
      <c r="R740" s="99"/>
      <c r="S740" s="67"/>
      <c r="T740" s="67"/>
      <c r="U740" s="67"/>
      <c r="V740" s="67"/>
      <c r="W740" s="67"/>
      <c r="X740" s="53"/>
      <c r="Y740" s="53"/>
      <c r="Z740" s="53"/>
      <c r="AA740" s="53"/>
      <c r="AB740" s="53"/>
    </row>
    <row r="741" spans="1:28" x14ac:dyDescent="0.25">
      <c r="A741" s="53"/>
      <c r="B741" s="53"/>
      <c r="C741" s="53"/>
      <c r="D741" s="53"/>
      <c r="E741" s="144"/>
      <c r="F741" s="70"/>
      <c r="G741" s="71"/>
      <c r="H741" s="59"/>
      <c r="I741" s="60"/>
      <c r="J741" s="72"/>
      <c r="K741" s="73"/>
      <c r="L741" s="53"/>
      <c r="M741" s="75"/>
      <c r="N741" s="53"/>
      <c r="O741" s="53"/>
      <c r="P741" s="53"/>
      <c r="Q741" s="53"/>
      <c r="R741" s="99"/>
      <c r="S741" s="67"/>
      <c r="T741" s="67"/>
      <c r="U741" s="67"/>
      <c r="V741" s="67"/>
      <c r="W741" s="67"/>
      <c r="X741" s="53"/>
      <c r="Y741" s="53"/>
      <c r="Z741" s="53"/>
      <c r="AA741" s="53"/>
      <c r="AB741" s="53"/>
    </row>
    <row r="742" spans="1:28" x14ac:dyDescent="0.25">
      <c r="A742" s="53"/>
      <c r="B742" s="53"/>
      <c r="C742" s="53"/>
      <c r="D742" s="53"/>
      <c r="E742" s="144"/>
      <c r="F742" s="70"/>
      <c r="G742" s="71"/>
      <c r="H742" s="59"/>
      <c r="I742" s="60"/>
      <c r="J742" s="72"/>
      <c r="K742" s="73"/>
      <c r="L742" s="53"/>
      <c r="M742" s="75"/>
      <c r="N742" s="53"/>
      <c r="O742" s="53"/>
      <c r="P742" s="53"/>
      <c r="Q742" s="53"/>
      <c r="R742" s="99"/>
      <c r="S742" s="67"/>
      <c r="T742" s="67"/>
      <c r="U742" s="67"/>
      <c r="V742" s="67"/>
      <c r="W742" s="67"/>
      <c r="X742" s="53"/>
      <c r="Y742" s="53"/>
      <c r="Z742" s="53"/>
      <c r="AA742" s="53"/>
      <c r="AB742" s="53"/>
    </row>
    <row r="743" spans="1:28" x14ac:dyDescent="0.25">
      <c r="A743" s="53"/>
      <c r="B743" s="53"/>
      <c r="C743" s="53"/>
      <c r="D743" s="53"/>
      <c r="E743" s="144"/>
      <c r="F743" s="70"/>
      <c r="G743" s="71"/>
      <c r="H743" s="59"/>
      <c r="I743" s="60"/>
      <c r="J743" s="72"/>
      <c r="K743" s="73"/>
      <c r="L743" s="53"/>
      <c r="M743" s="75"/>
      <c r="N743" s="53"/>
      <c r="O743" s="53"/>
      <c r="P743" s="53"/>
      <c r="Q743" s="53"/>
      <c r="R743" s="99"/>
      <c r="S743" s="67"/>
      <c r="T743" s="67"/>
      <c r="U743" s="67"/>
      <c r="V743" s="67"/>
      <c r="W743" s="67"/>
      <c r="X743" s="53"/>
      <c r="Y743" s="53"/>
      <c r="Z743" s="53"/>
      <c r="AA743" s="53"/>
      <c r="AB743" s="53"/>
    </row>
    <row r="744" spans="1:28" x14ac:dyDescent="0.25">
      <c r="A744" s="53"/>
      <c r="B744" s="53"/>
      <c r="C744" s="53"/>
      <c r="D744" s="53"/>
      <c r="E744" s="144"/>
      <c r="F744" s="70"/>
      <c r="G744" s="71"/>
      <c r="H744" s="59"/>
      <c r="I744" s="60"/>
      <c r="J744" s="72"/>
      <c r="K744" s="73"/>
      <c r="L744" s="53"/>
      <c r="M744" s="75"/>
      <c r="N744" s="53"/>
      <c r="O744" s="53"/>
      <c r="P744" s="53"/>
      <c r="Q744" s="53"/>
      <c r="R744" s="99"/>
      <c r="S744" s="67"/>
      <c r="T744" s="67"/>
      <c r="U744" s="67"/>
      <c r="V744" s="67"/>
      <c r="W744" s="67"/>
      <c r="X744" s="53"/>
      <c r="Y744" s="53"/>
      <c r="Z744" s="53"/>
      <c r="AA744" s="53"/>
      <c r="AB744" s="53"/>
    </row>
    <row r="745" spans="1:28" x14ac:dyDescent="0.25">
      <c r="A745" s="53"/>
      <c r="B745" s="53"/>
      <c r="C745" s="53"/>
      <c r="D745" s="53"/>
      <c r="E745" s="144"/>
      <c r="F745" s="70"/>
      <c r="G745" s="71"/>
      <c r="H745" s="59"/>
      <c r="I745" s="60"/>
      <c r="J745" s="72"/>
      <c r="K745" s="73"/>
      <c r="L745" s="53"/>
      <c r="M745" s="75"/>
      <c r="N745" s="53"/>
      <c r="O745" s="53"/>
      <c r="P745" s="53"/>
      <c r="Q745" s="53"/>
      <c r="R745" s="99"/>
      <c r="S745" s="67"/>
      <c r="T745" s="67"/>
      <c r="U745" s="67"/>
      <c r="V745" s="67"/>
      <c r="W745" s="67"/>
      <c r="X745" s="53"/>
      <c r="Y745" s="53"/>
      <c r="Z745" s="53"/>
      <c r="AA745" s="53"/>
      <c r="AB745" s="53"/>
    </row>
    <row r="746" spans="1:28" x14ac:dyDescent="0.25">
      <c r="A746" s="53"/>
      <c r="B746" s="53"/>
      <c r="C746" s="53"/>
      <c r="D746" s="53"/>
      <c r="E746" s="144"/>
      <c r="F746" s="70"/>
      <c r="G746" s="71"/>
      <c r="H746" s="59"/>
      <c r="I746" s="60"/>
      <c r="J746" s="72"/>
      <c r="K746" s="73"/>
      <c r="L746" s="53"/>
      <c r="M746" s="75"/>
      <c r="N746" s="53"/>
      <c r="O746" s="53"/>
      <c r="P746" s="53"/>
      <c r="Q746" s="53"/>
      <c r="R746" s="99"/>
      <c r="S746" s="67"/>
      <c r="T746" s="67"/>
      <c r="U746" s="67"/>
      <c r="V746" s="67"/>
      <c r="W746" s="67"/>
      <c r="X746" s="53"/>
      <c r="Y746" s="53"/>
      <c r="Z746" s="53"/>
      <c r="AA746" s="53"/>
      <c r="AB746" s="53"/>
    </row>
    <row r="747" spans="1:28" x14ac:dyDescent="0.25">
      <c r="A747" s="53"/>
      <c r="B747" s="53"/>
      <c r="C747" s="53"/>
      <c r="D747" s="53"/>
      <c r="E747" s="144"/>
      <c r="F747" s="70"/>
      <c r="G747" s="71"/>
      <c r="H747" s="59"/>
      <c r="I747" s="60"/>
      <c r="J747" s="72"/>
      <c r="K747" s="73"/>
      <c r="L747" s="53"/>
      <c r="M747" s="75"/>
      <c r="N747" s="53"/>
      <c r="O747" s="53"/>
      <c r="P747" s="53"/>
      <c r="Q747" s="53"/>
      <c r="R747" s="99"/>
      <c r="S747" s="67"/>
      <c r="T747" s="67"/>
      <c r="U747" s="67"/>
      <c r="V747" s="67"/>
      <c r="W747" s="67"/>
      <c r="X747" s="53"/>
      <c r="Y747" s="53"/>
      <c r="Z747" s="53"/>
      <c r="AA747" s="53"/>
      <c r="AB747" s="53"/>
    </row>
    <row r="748" spans="1:28" x14ac:dyDescent="0.25">
      <c r="A748" s="53"/>
      <c r="B748" s="53"/>
      <c r="C748" s="53"/>
      <c r="D748" s="53"/>
      <c r="E748" s="144"/>
      <c r="F748" s="70"/>
      <c r="G748" s="71"/>
      <c r="H748" s="59"/>
      <c r="I748" s="60"/>
      <c r="J748" s="72"/>
      <c r="K748" s="73"/>
      <c r="L748" s="53"/>
      <c r="M748" s="75"/>
      <c r="N748" s="53"/>
      <c r="O748" s="53"/>
      <c r="P748" s="53"/>
      <c r="Q748" s="53"/>
      <c r="R748" s="99"/>
      <c r="S748" s="67"/>
      <c r="T748" s="67"/>
      <c r="U748" s="67"/>
      <c r="V748" s="67"/>
      <c r="W748" s="67"/>
      <c r="X748" s="53"/>
      <c r="Y748" s="53"/>
      <c r="Z748" s="53"/>
      <c r="AA748" s="53"/>
      <c r="AB748" s="53"/>
    </row>
    <row r="749" spans="1:28" x14ac:dyDescent="0.25">
      <c r="A749" s="53"/>
      <c r="B749" s="53"/>
      <c r="C749" s="53"/>
      <c r="D749" s="53"/>
      <c r="E749" s="144"/>
      <c r="F749" s="70"/>
      <c r="G749" s="71"/>
      <c r="H749" s="59"/>
      <c r="I749" s="60"/>
      <c r="J749" s="72"/>
      <c r="K749" s="73"/>
      <c r="L749" s="53"/>
      <c r="M749" s="75"/>
      <c r="N749" s="53"/>
      <c r="O749" s="53"/>
      <c r="P749" s="53"/>
      <c r="Q749" s="53"/>
      <c r="R749" s="99"/>
      <c r="S749" s="67"/>
      <c r="T749" s="67"/>
      <c r="U749" s="67"/>
      <c r="V749" s="67"/>
      <c r="W749" s="67"/>
      <c r="X749" s="53"/>
      <c r="Y749" s="53"/>
      <c r="Z749" s="53"/>
      <c r="AA749" s="53"/>
      <c r="AB749" s="53"/>
    </row>
    <row r="750" spans="1:28" x14ac:dyDescent="0.25">
      <c r="A750" s="53"/>
      <c r="B750" s="53"/>
      <c r="C750" s="53"/>
      <c r="D750" s="53"/>
      <c r="E750" s="144"/>
      <c r="F750" s="70"/>
      <c r="G750" s="71"/>
      <c r="H750" s="59"/>
      <c r="I750" s="60"/>
      <c r="J750" s="72"/>
      <c r="K750" s="73"/>
      <c r="L750" s="53"/>
      <c r="M750" s="75"/>
      <c r="N750" s="53"/>
      <c r="O750" s="53"/>
      <c r="P750" s="53"/>
      <c r="Q750" s="53"/>
      <c r="R750" s="99"/>
      <c r="S750" s="67"/>
      <c r="T750" s="67"/>
      <c r="U750" s="67"/>
      <c r="V750" s="67"/>
      <c r="W750" s="67"/>
      <c r="X750" s="53"/>
      <c r="Y750" s="53"/>
      <c r="Z750" s="53"/>
      <c r="AA750" s="53"/>
      <c r="AB750" s="53"/>
    </row>
    <row r="751" spans="1:28" x14ac:dyDescent="0.25">
      <c r="A751" s="53"/>
      <c r="B751" s="53"/>
      <c r="C751" s="53"/>
      <c r="D751" s="53"/>
      <c r="E751" s="144"/>
      <c r="F751" s="70"/>
      <c r="G751" s="71"/>
      <c r="H751" s="59"/>
      <c r="I751" s="60"/>
      <c r="J751" s="72"/>
      <c r="K751" s="73"/>
      <c r="L751" s="53"/>
      <c r="M751" s="75"/>
      <c r="N751" s="53"/>
      <c r="O751" s="53"/>
      <c r="P751" s="53"/>
      <c r="Q751" s="53"/>
      <c r="R751" s="99"/>
      <c r="S751" s="67"/>
      <c r="T751" s="67"/>
      <c r="U751" s="67"/>
      <c r="V751" s="67"/>
      <c r="W751" s="67"/>
      <c r="X751" s="53"/>
      <c r="Y751" s="53"/>
      <c r="Z751" s="53"/>
      <c r="AA751" s="53"/>
      <c r="AB751" s="53"/>
    </row>
    <row r="752" spans="1:28" x14ac:dyDescent="0.25">
      <c r="A752" s="53"/>
      <c r="B752" s="53"/>
      <c r="C752" s="53"/>
      <c r="D752" s="53"/>
      <c r="E752" s="144"/>
      <c r="F752" s="70"/>
      <c r="G752" s="71"/>
      <c r="H752" s="59"/>
      <c r="I752" s="60"/>
      <c r="J752" s="72"/>
      <c r="K752" s="73"/>
      <c r="L752" s="53"/>
      <c r="M752" s="75"/>
      <c r="N752" s="53"/>
      <c r="O752" s="53"/>
      <c r="P752" s="53"/>
      <c r="Q752" s="53"/>
      <c r="R752" s="99"/>
      <c r="S752" s="67"/>
      <c r="T752" s="67"/>
      <c r="U752" s="67"/>
      <c r="V752" s="67"/>
      <c r="W752" s="67"/>
      <c r="X752" s="53"/>
      <c r="Y752" s="53"/>
      <c r="Z752" s="53"/>
      <c r="AA752" s="53"/>
      <c r="AB752" s="53"/>
    </row>
    <row r="753" spans="1:28" x14ac:dyDescent="0.25">
      <c r="A753" s="53"/>
      <c r="B753" s="53"/>
      <c r="C753" s="53"/>
      <c r="D753" s="53"/>
      <c r="E753" s="144"/>
      <c r="F753" s="70"/>
      <c r="G753" s="71"/>
      <c r="H753" s="59"/>
      <c r="I753" s="60"/>
      <c r="J753" s="72"/>
      <c r="K753" s="73"/>
      <c r="L753" s="53"/>
      <c r="M753" s="75"/>
      <c r="N753" s="53"/>
      <c r="O753" s="53"/>
      <c r="P753" s="53"/>
      <c r="Q753" s="53"/>
      <c r="R753" s="99"/>
      <c r="S753" s="67"/>
      <c r="T753" s="67"/>
      <c r="U753" s="67"/>
      <c r="V753" s="67"/>
      <c r="W753" s="67"/>
      <c r="X753" s="53"/>
      <c r="Y753" s="53"/>
      <c r="Z753" s="53"/>
      <c r="AA753" s="53"/>
      <c r="AB753" s="53"/>
    </row>
    <row r="754" spans="1:28" x14ac:dyDescent="0.25">
      <c r="A754" s="53"/>
      <c r="B754" s="53"/>
      <c r="C754" s="53"/>
      <c r="D754" s="53"/>
      <c r="E754" s="144"/>
      <c r="F754" s="70"/>
      <c r="G754" s="71"/>
      <c r="H754" s="59"/>
      <c r="I754" s="60"/>
      <c r="J754" s="72"/>
      <c r="K754" s="73"/>
      <c r="L754" s="53"/>
      <c r="M754" s="75"/>
      <c r="N754" s="53"/>
      <c r="O754" s="53"/>
      <c r="P754" s="53"/>
      <c r="Q754" s="53"/>
      <c r="R754" s="99"/>
      <c r="S754" s="67"/>
      <c r="T754" s="67"/>
      <c r="U754" s="67"/>
      <c r="V754" s="67"/>
      <c r="W754" s="67"/>
      <c r="X754" s="53"/>
      <c r="Y754" s="53"/>
      <c r="Z754" s="53"/>
      <c r="AA754" s="53"/>
      <c r="AB754" s="53"/>
    </row>
    <row r="755" spans="1:28" x14ac:dyDescent="0.25">
      <c r="A755" s="53"/>
      <c r="B755" s="53"/>
      <c r="C755" s="53"/>
      <c r="D755" s="53"/>
      <c r="E755" s="144"/>
      <c r="F755" s="70"/>
      <c r="G755" s="71"/>
      <c r="H755" s="59"/>
      <c r="I755" s="60"/>
      <c r="J755" s="72"/>
      <c r="K755" s="73"/>
      <c r="L755" s="53"/>
      <c r="M755" s="75"/>
      <c r="N755" s="53"/>
      <c r="O755" s="53"/>
      <c r="P755" s="53"/>
      <c r="Q755" s="53"/>
      <c r="R755" s="99"/>
      <c r="S755" s="67"/>
      <c r="T755" s="67"/>
      <c r="U755" s="67"/>
      <c r="V755" s="67"/>
      <c r="W755" s="67"/>
      <c r="X755" s="53"/>
      <c r="Y755" s="53"/>
      <c r="Z755" s="53"/>
      <c r="AA755" s="53"/>
      <c r="AB755" s="53"/>
    </row>
    <row r="756" spans="1:28" x14ac:dyDescent="0.25">
      <c r="A756" s="53"/>
      <c r="B756" s="53"/>
      <c r="C756" s="53"/>
      <c r="D756" s="53"/>
      <c r="E756" s="144"/>
      <c r="F756" s="70"/>
      <c r="G756" s="71"/>
      <c r="H756" s="59"/>
      <c r="I756" s="60"/>
      <c r="J756" s="72"/>
      <c r="K756" s="73"/>
      <c r="L756" s="53"/>
      <c r="M756" s="75"/>
      <c r="N756" s="53"/>
      <c r="O756" s="53"/>
      <c r="P756" s="53"/>
      <c r="Q756" s="53"/>
      <c r="R756" s="99"/>
      <c r="S756" s="67"/>
      <c r="T756" s="67"/>
      <c r="U756" s="67"/>
      <c r="V756" s="67"/>
      <c r="W756" s="67"/>
      <c r="X756" s="53"/>
      <c r="Y756" s="53"/>
      <c r="Z756" s="53"/>
      <c r="AA756" s="53"/>
      <c r="AB756" s="53"/>
    </row>
    <row r="757" spans="1:28" x14ac:dyDescent="0.25">
      <c r="A757" s="53"/>
      <c r="B757" s="53"/>
      <c r="C757" s="53"/>
      <c r="D757" s="53"/>
      <c r="E757" s="144"/>
      <c r="F757" s="70"/>
      <c r="G757" s="71"/>
      <c r="H757" s="59"/>
      <c r="I757" s="60"/>
      <c r="J757" s="72"/>
      <c r="K757" s="73"/>
      <c r="L757" s="53"/>
      <c r="M757" s="75"/>
      <c r="N757" s="53"/>
      <c r="O757" s="53"/>
      <c r="P757" s="53"/>
      <c r="Q757" s="53"/>
      <c r="R757" s="99"/>
      <c r="S757" s="67"/>
      <c r="T757" s="67"/>
      <c r="U757" s="67"/>
      <c r="V757" s="67"/>
      <c r="W757" s="67"/>
      <c r="X757" s="53"/>
      <c r="Y757" s="53"/>
      <c r="Z757" s="53"/>
      <c r="AA757" s="53"/>
      <c r="AB757" s="53"/>
    </row>
    <row r="758" spans="1:28" x14ac:dyDescent="0.25">
      <c r="A758" s="53"/>
      <c r="B758" s="53"/>
      <c r="C758" s="53"/>
      <c r="D758" s="53"/>
      <c r="E758" s="144"/>
      <c r="F758" s="70"/>
      <c r="G758" s="71"/>
      <c r="H758" s="59"/>
      <c r="I758" s="60"/>
      <c r="J758" s="72"/>
      <c r="K758" s="73"/>
      <c r="L758" s="53"/>
      <c r="M758" s="75"/>
      <c r="N758" s="53"/>
      <c r="O758" s="53"/>
      <c r="P758" s="53"/>
      <c r="Q758" s="53"/>
      <c r="R758" s="99"/>
      <c r="S758" s="67"/>
      <c r="T758" s="67"/>
      <c r="U758" s="67"/>
      <c r="V758" s="67"/>
      <c r="W758" s="67"/>
      <c r="X758" s="53"/>
      <c r="Y758" s="53"/>
      <c r="Z758" s="53"/>
      <c r="AA758" s="53"/>
      <c r="AB758" s="53"/>
    </row>
    <row r="759" spans="1:28" x14ac:dyDescent="0.25">
      <c r="A759" s="53"/>
      <c r="B759" s="53"/>
      <c r="C759" s="53"/>
      <c r="D759" s="53"/>
      <c r="E759" s="144"/>
      <c r="F759" s="70"/>
      <c r="G759" s="71"/>
      <c r="H759" s="59"/>
      <c r="I759" s="60"/>
      <c r="J759" s="72"/>
      <c r="K759" s="73"/>
      <c r="L759" s="53"/>
      <c r="M759" s="75"/>
      <c r="N759" s="53"/>
      <c r="O759" s="53"/>
      <c r="P759" s="53"/>
      <c r="Q759" s="53"/>
      <c r="R759" s="99"/>
      <c r="S759" s="67"/>
      <c r="T759" s="67"/>
      <c r="U759" s="67"/>
      <c r="V759" s="67"/>
      <c r="W759" s="67"/>
      <c r="X759" s="53"/>
      <c r="Y759" s="53"/>
      <c r="Z759" s="53"/>
      <c r="AA759" s="53"/>
      <c r="AB759" s="53"/>
    </row>
    <row r="760" spans="1:28" x14ac:dyDescent="0.25">
      <c r="A760" s="53"/>
      <c r="B760" s="53"/>
      <c r="C760" s="53"/>
      <c r="D760" s="53"/>
      <c r="E760" s="144"/>
      <c r="F760" s="70"/>
      <c r="G760" s="71"/>
      <c r="H760" s="59"/>
      <c r="I760" s="60"/>
      <c r="J760" s="72"/>
      <c r="K760" s="73"/>
      <c r="L760" s="53"/>
      <c r="M760" s="75"/>
      <c r="N760" s="53"/>
      <c r="O760" s="53"/>
      <c r="P760" s="53"/>
      <c r="Q760" s="53"/>
      <c r="R760" s="99"/>
      <c r="S760" s="67"/>
      <c r="T760" s="67"/>
      <c r="U760" s="67"/>
      <c r="V760" s="67"/>
      <c r="W760" s="67"/>
      <c r="X760" s="53"/>
      <c r="Y760" s="53"/>
      <c r="Z760" s="53"/>
      <c r="AA760" s="53"/>
      <c r="AB760" s="53"/>
    </row>
    <row r="761" spans="1:28" x14ac:dyDescent="0.25">
      <c r="A761" s="53"/>
      <c r="B761" s="53"/>
      <c r="C761" s="53"/>
      <c r="D761" s="53"/>
      <c r="E761" s="144"/>
      <c r="F761" s="70"/>
      <c r="G761" s="71"/>
      <c r="H761" s="59"/>
      <c r="I761" s="60"/>
      <c r="J761" s="72"/>
      <c r="K761" s="73"/>
      <c r="L761" s="53"/>
      <c r="M761" s="75"/>
      <c r="N761" s="53"/>
      <c r="O761" s="53"/>
      <c r="P761" s="53"/>
      <c r="Q761" s="53"/>
      <c r="R761" s="99"/>
      <c r="S761" s="67"/>
      <c r="T761" s="67"/>
      <c r="U761" s="67"/>
      <c r="V761" s="67"/>
      <c r="W761" s="67"/>
      <c r="X761" s="53"/>
      <c r="Y761" s="53"/>
      <c r="Z761" s="53"/>
      <c r="AA761" s="53"/>
      <c r="AB761" s="53"/>
    </row>
    <row r="762" spans="1:28" x14ac:dyDescent="0.25">
      <c r="A762" s="53"/>
      <c r="B762" s="53"/>
      <c r="C762" s="53"/>
      <c r="D762" s="53"/>
      <c r="E762" s="144"/>
      <c r="F762" s="70"/>
      <c r="G762" s="71"/>
      <c r="H762" s="59"/>
      <c r="I762" s="60"/>
      <c r="J762" s="72"/>
      <c r="K762" s="73"/>
      <c r="L762" s="53"/>
      <c r="M762" s="75"/>
      <c r="N762" s="53"/>
      <c r="O762" s="53"/>
      <c r="P762" s="53"/>
      <c r="Q762" s="53"/>
      <c r="R762" s="99"/>
      <c r="S762" s="67"/>
      <c r="T762" s="67"/>
      <c r="U762" s="67"/>
      <c r="V762" s="67"/>
      <c r="W762" s="67"/>
      <c r="X762" s="53"/>
      <c r="Y762" s="53"/>
      <c r="Z762" s="53"/>
      <c r="AA762" s="53"/>
      <c r="AB762" s="53"/>
    </row>
    <row r="763" spans="1:28" x14ac:dyDescent="0.25">
      <c r="A763" s="53"/>
      <c r="B763" s="53"/>
      <c r="C763" s="53"/>
      <c r="D763" s="53"/>
      <c r="E763" s="144"/>
      <c r="F763" s="70"/>
      <c r="G763" s="71"/>
      <c r="H763" s="59"/>
      <c r="I763" s="60"/>
      <c r="J763" s="72"/>
      <c r="K763" s="73"/>
      <c r="L763" s="53"/>
      <c r="M763" s="75"/>
      <c r="N763" s="53"/>
      <c r="O763" s="53"/>
      <c r="P763" s="53"/>
      <c r="Q763" s="53"/>
      <c r="R763" s="99"/>
      <c r="S763" s="67"/>
      <c r="T763" s="67"/>
      <c r="U763" s="67"/>
      <c r="V763" s="67"/>
      <c r="W763" s="67"/>
      <c r="X763" s="53"/>
      <c r="Y763" s="53"/>
      <c r="Z763" s="53"/>
      <c r="AA763" s="53"/>
      <c r="AB763" s="53"/>
    </row>
    <row r="764" spans="1:28" x14ac:dyDescent="0.25">
      <c r="A764" s="53"/>
      <c r="B764" s="53"/>
      <c r="C764" s="53"/>
      <c r="D764" s="53"/>
      <c r="E764" s="144"/>
      <c r="F764" s="70"/>
      <c r="G764" s="71"/>
      <c r="H764" s="59"/>
      <c r="I764" s="60"/>
      <c r="J764" s="72"/>
      <c r="K764" s="73"/>
      <c r="L764" s="53"/>
      <c r="M764" s="75"/>
      <c r="N764" s="53"/>
      <c r="O764" s="53"/>
      <c r="P764" s="53"/>
      <c r="Q764" s="53"/>
      <c r="R764" s="99"/>
      <c r="S764" s="67"/>
      <c r="T764" s="67"/>
      <c r="U764" s="67"/>
      <c r="V764" s="67"/>
      <c r="W764" s="67"/>
      <c r="X764" s="53"/>
      <c r="Y764" s="53"/>
      <c r="Z764" s="53"/>
      <c r="AA764" s="53"/>
      <c r="AB764" s="53"/>
    </row>
    <row r="765" spans="1:28" x14ac:dyDescent="0.25">
      <c r="A765" s="53"/>
      <c r="B765" s="53"/>
      <c r="C765" s="53"/>
      <c r="D765" s="53"/>
      <c r="E765" s="144"/>
      <c r="F765" s="70"/>
      <c r="G765" s="71"/>
      <c r="H765" s="59"/>
      <c r="I765" s="60"/>
      <c r="J765" s="72"/>
      <c r="K765" s="73"/>
      <c r="L765" s="53"/>
      <c r="M765" s="75"/>
      <c r="N765" s="53"/>
      <c r="O765" s="53"/>
      <c r="P765" s="53"/>
      <c r="Q765" s="53"/>
      <c r="R765" s="99"/>
      <c r="S765" s="67"/>
      <c r="T765" s="67"/>
      <c r="U765" s="67"/>
      <c r="V765" s="67"/>
      <c r="W765" s="67"/>
      <c r="X765" s="53"/>
      <c r="Y765" s="53"/>
      <c r="Z765" s="53"/>
      <c r="AA765" s="53"/>
      <c r="AB765" s="53"/>
    </row>
    <row r="766" spans="1:28" x14ac:dyDescent="0.25">
      <c r="A766" s="53"/>
      <c r="B766" s="53"/>
      <c r="C766" s="53"/>
      <c r="D766" s="53"/>
      <c r="E766" s="144"/>
      <c r="F766" s="70"/>
      <c r="G766" s="71"/>
      <c r="H766" s="59"/>
      <c r="I766" s="60"/>
      <c r="J766" s="72"/>
      <c r="K766" s="73"/>
      <c r="L766" s="53"/>
      <c r="M766" s="75"/>
      <c r="N766" s="53"/>
      <c r="O766" s="53"/>
      <c r="P766" s="53"/>
      <c r="Q766" s="53"/>
      <c r="R766" s="99"/>
      <c r="S766" s="67"/>
      <c r="T766" s="67"/>
      <c r="U766" s="67"/>
      <c r="V766" s="67"/>
      <c r="W766" s="67"/>
      <c r="X766" s="53"/>
      <c r="Y766" s="53"/>
      <c r="Z766" s="53"/>
      <c r="AA766" s="53"/>
      <c r="AB766" s="53"/>
    </row>
    <row r="767" spans="1:28" x14ac:dyDescent="0.25">
      <c r="A767" s="53"/>
      <c r="B767" s="53"/>
      <c r="C767" s="53"/>
      <c r="D767" s="53"/>
      <c r="E767" s="144"/>
      <c r="F767" s="70"/>
      <c r="G767" s="71"/>
      <c r="H767" s="59"/>
      <c r="I767" s="60"/>
      <c r="J767" s="72"/>
      <c r="K767" s="73"/>
      <c r="L767" s="53"/>
      <c r="M767" s="75"/>
      <c r="N767" s="53"/>
      <c r="O767" s="53"/>
      <c r="P767" s="53"/>
      <c r="Q767" s="53"/>
      <c r="R767" s="99"/>
      <c r="S767" s="67"/>
      <c r="T767" s="67"/>
      <c r="U767" s="67"/>
      <c r="V767" s="67"/>
      <c r="W767" s="67"/>
      <c r="X767" s="53"/>
      <c r="Y767" s="53"/>
      <c r="Z767" s="53"/>
      <c r="AA767" s="53"/>
      <c r="AB767" s="53"/>
    </row>
    <row r="768" spans="1:28" x14ac:dyDescent="0.25">
      <c r="A768" s="53"/>
      <c r="B768" s="53"/>
      <c r="C768" s="53"/>
      <c r="D768" s="53"/>
      <c r="E768" s="144"/>
      <c r="F768" s="70"/>
      <c r="G768" s="71"/>
      <c r="H768" s="59"/>
      <c r="I768" s="60"/>
      <c r="J768" s="72"/>
      <c r="K768" s="73"/>
      <c r="L768" s="53"/>
      <c r="M768" s="75"/>
      <c r="N768" s="53"/>
      <c r="O768" s="53"/>
      <c r="P768" s="53"/>
      <c r="Q768" s="53"/>
      <c r="R768" s="99"/>
      <c r="S768" s="67"/>
      <c r="T768" s="67"/>
      <c r="U768" s="67"/>
      <c r="V768" s="67"/>
      <c r="W768" s="67"/>
      <c r="X768" s="53"/>
      <c r="Y768" s="53"/>
      <c r="Z768" s="53"/>
      <c r="AA768" s="53"/>
      <c r="AB768" s="53"/>
    </row>
    <row r="769" spans="1:28" x14ac:dyDescent="0.25">
      <c r="A769" s="53"/>
      <c r="B769" s="53"/>
      <c r="C769" s="53"/>
      <c r="D769" s="53"/>
      <c r="E769" s="144"/>
      <c r="F769" s="70"/>
      <c r="G769" s="71"/>
      <c r="H769" s="59"/>
      <c r="I769" s="60"/>
      <c r="J769" s="72"/>
      <c r="K769" s="73"/>
      <c r="L769" s="53"/>
      <c r="M769" s="75"/>
      <c r="N769" s="53"/>
      <c r="O769" s="53"/>
      <c r="P769" s="53"/>
      <c r="Q769" s="53"/>
      <c r="R769" s="99"/>
      <c r="S769" s="67"/>
      <c r="T769" s="67"/>
      <c r="U769" s="67"/>
      <c r="V769" s="67"/>
      <c r="W769" s="67"/>
      <c r="X769" s="53"/>
      <c r="Y769" s="53"/>
      <c r="Z769" s="53"/>
      <c r="AA769" s="53"/>
      <c r="AB769" s="53"/>
    </row>
    <row r="770" spans="1:28" x14ac:dyDescent="0.25">
      <c r="A770" s="53"/>
      <c r="B770" s="53"/>
      <c r="C770" s="53"/>
      <c r="D770" s="53"/>
      <c r="E770" s="144"/>
      <c r="F770" s="70"/>
      <c r="G770" s="71"/>
      <c r="H770" s="59"/>
      <c r="I770" s="60"/>
      <c r="J770" s="72"/>
      <c r="K770" s="73"/>
      <c r="L770" s="53"/>
      <c r="M770" s="75"/>
      <c r="N770" s="53"/>
      <c r="O770" s="53"/>
      <c r="P770" s="53"/>
      <c r="Q770" s="53"/>
      <c r="R770" s="99"/>
      <c r="S770" s="67"/>
      <c r="T770" s="67"/>
      <c r="U770" s="67"/>
      <c r="V770" s="67"/>
      <c r="W770" s="67"/>
      <c r="X770" s="53"/>
      <c r="Y770" s="53"/>
      <c r="Z770" s="53"/>
      <c r="AA770" s="53"/>
      <c r="AB770" s="53"/>
    </row>
    <row r="771" spans="1:28" x14ac:dyDescent="0.25">
      <c r="A771" s="53"/>
      <c r="B771" s="53"/>
      <c r="C771" s="53"/>
      <c r="D771" s="53"/>
      <c r="E771" s="144"/>
      <c r="F771" s="70"/>
      <c r="G771" s="71"/>
      <c r="H771" s="59"/>
      <c r="I771" s="60"/>
      <c r="J771" s="72"/>
      <c r="K771" s="73"/>
      <c r="L771" s="53"/>
      <c r="M771" s="75"/>
      <c r="N771" s="53"/>
      <c r="O771" s="53"/>
      <c r="P771" s="53"/>
      <c r="Q771" s="53"/>
      <c r="R771" s="99"/>
      <c r="S771" s="67"/>
      <c r="T771" s="67"/>
      <c r="U771" s="67"/>
      <c r="V771" s="67"/>
      <c r="W771" s="67"/>
      <c r="X771" s="53"/>
      <c r="Y771" s="53"/>
      <c r="Z771" s="53"/>
      <c r="AA771" s="53"/>
      <c r="AB771" s="53"/>
    </row>
    <row r="772" spans="1:28" x14ac:dyDescent="0.25">
      <c r="A772" s="53"/>
      <c r="B772" s="53"/>
      <c r="C772" s="53"/>
      <c r="D772" s="53"/>
      <c r="E772" s="144"/>
      <c r="F772" s="70"/>
      <c r="G772" s="71"/>
      <c r="H772" s="59"/>
      <c r="I772" s="60"/>
      <c r="J772" s="72"/>
      <c r="K772" s="73"/>
      <c r="L772" s="53"/>
      <c r="M772" s="75"/>
      <c r="N772" s="53"/>
      <c r="O772" s="53"/>
      <c r="P772" s="53"/>
      <c r="Q772" s="53"/>
      <c r="R772" s="99"/>
      <c r="S772" s="67"/>
      <c r="T772" s="67"/>
      <c r="U772" s="67"/>
      <c r="V772" s="67"/>
      <c r="W772" s="67"/>
      <c r="X772" s="53"/>
      <c r="Y772" s="53"/>
      <c r="Z772" s="53"/>
      <c r="AA772" s="53"/>
      <c r="AB772" s="53"/>
    </row>
    <row r="773" spans="1:28" x14ac:dyDescent="0.25">
      <c r="A773" s="53"/>
      <c r="B773" s="53"/>
      <c r="C773" s="53"/>
      <c r="D773" s="53"/>
      <c r="E773" s="144"/>
      <c r="F773" s="70"/>
      <c r="G773" s="71"/>
      <c r="H773" s="59"/>
      <c r="I773" s="60"/>
      <c r="J773" s="72"/>
      <c r="K773" s="73"/>
      <c r="L773" s="53"/>
      <c r="M773" s="75"/>
      <c r="N773" s="53"/>
      <c r="O773" s="53"/>
      <c r="P773" s="53"/>
      <c r="Q773" s="53"/>
      <c r="R773" s="99"/>
      <c r="S773" s="67"/>
      <c r="T773" s="67"/>
      <c r="U773" s="67"/>
      <c r="V773" s="67"/>
      <c r="W773" s="67"/>
      <c r="X773" s="53"/>
      <c r="Y773" s="53"/>
      <c r="Z773" s="53"/>
      <c r="AA773" s="53"/>
      <c r="AB773" s="53"/>
    </row>
    <row r="774" spans="1:28" x14ac:dyDescent="0.25">
      <c r="A774" s="53"/>
      <c r="B774" s="53"/>
      <c r="C774" s="53"/>
      <c r="D774" s="53"/>
      <c r="E774" s="144"/>
      <c r="F774" s="70"/>
      <c r="G774" s="71"/>
      <c r="H774" s="59"/>
      <c r="I774" s="60"/>
      <c r="J774" s="72"/>
      <c r="K774" s="73"/>
      <c r="L774" s="53"/>
      <c r="M774" s="75"/>
      <c r="N774" s="53"/>
      <c r="O774" s="53"/>
      <c r="P774" s="53"/>
      <c r="Q774" s="53"/>
      <c r="R774" s="99"/>
      <c r="S774" s="67"/>
      <c r="T774" s="67"/>
      <c r="U774" s="67"/>
      <c r="V774" s="67"/>
      <c r="W774" s="67"/>
      <c r="X774" s="53"/>
      <c r="Y774" s="53"/>
      <c r="Z774" s="53"/>
      <c r="AA774" s="53"/>
      <c r="AB774" s="53"/>
    </row>
    <row r="775" spans="1:28" x14ac:dyDescent="0.25">
      <c r="A775" s="53"/>
      <c r="B775" s="53"/>
      <c r="C775" s="53"/>
      <c r="D775" s="53"/>
      <c r="E775" s="144"/>
      <c r="F775" s="70"/>
      <c r="G775" s="71"/>
      <c r="H775" s="59"/>
      <c r="I775" s="60"/>
      <c r="J775" s="72"/>
      <c r="K775" s="73"/>
      <c r="L775" s="53"/>
      <c r="M775" s="75"/>
      <c r="N775" s="53"/>
      <c r="O775" s="53"/>
      <c r="P775" s="53"/>
      <c r="Q775" s="53"/>
      <c r="R775" s="99"/>
      <c r="S775" s="67"/>
      <c r="T775" s="67"/>
      <c r="U775" s="67"/>
      <c r="V775" s="67"/>
      <c r="W775" s="67"/>
      <c r="X775" s="53"/>
      <c r="Y775" s="53"/>
      <c r="Z775" s="53"/>
      <c r="AA775" s="53"/>
      <c r="AB775" s="53"/>
    </row>
    <row r="776" spans="1:28" x14ac:dyDescent="0.25">
      <c r="A776" s="53"/>
      <c r="B776" s="53"/>
      <c r="C776" s="53"/>
      <c r="D776" s="53"/>
      <c r="E776" s="144"/>
      <c r="F776" s="70"/>
      <c r="G776" s="71"/>
      <c r="H776" s="59"/>
      <c r="I776" s="60"/>
      <c r="J776" s="72"/>
      <c r="K776" s="73"/>
      <c r="L776" s="53"/>
      <c r="M776" s="75"/>
      <c r="N776" s="53"/>
      <c r="O776" s="53"/>
      <c r="P776" s="53"/>
      <c r="Q776" s="53"/>
      <c r="R776" s="99"/>
      <c r="S776" s="67"/>
      <c r="T776" s="67"/>
      <c r="U776" s="67"/>
      <c r="V776" s="67"/>
      <c r="W776" s="67"/>
      <c r="X776" s="53"/>
      <c r="Y776" s="53"/>
      <c r="Z776" s="53"/>
      <c r="AA776" s="53"/>
      <c r="AB776" s="53"/>
    </row>
    <row r="777" spans="1:28" x14ac:dyDescent="0.25">
      <c r="A777" s="53"/>
      <c r="B777" s="53"/>
      <c r="C777" s="53"/>
      <c r="D777" s="53"/>
      <c r="E777" s="144"/>
      <c r="F777" s="70"/>
      <c r="G777" s="71"/>
      <c r="H777" s="59"/>
      <c r="I777" s="60"/>
      <c r="J777" s="72"/>
      <c r="K777" s="73"/>
      <c r="L777" s="53"/>
      <c r="M777" s="75"/>
      <c r="N777" s="53"/>
      <c r="O777" s="53"/>
      <c r="P777" s="53"/>
      <c r="Q777" s="53"/>
      <c r="R777" s="99"/>
      <c r="S777" s="67"/>
      <c r="T777" s="67"/>
      <c r="U777" s="67"/>
      <c r="V777" s="67"/>
      <c r="W777" s="67"/>
      <c r="X777" s="53"/>
      <c r="Y777" s="53"/>
      <c r="Z777" s="53"/>
      <c r="AA777" s="53"/>
      <c r="AB777" s="53"/>
    </row>
    <row r="778" spans="1:28" x14ac:dyDescent="0.25">
      <c r="A778" s="53"/>
      <c r="B778" s="53"/>
      <c r="C778" s="53"/>
      <c r="D778" s="53"/>
      <c r="E778" s="144"/>
      <c r="F778" s="70"/>
      <c r="G778" s="71"/>
      <c r="H778" s="59"/>
      <c r="I778" s="60"/>
      <c r="J778" s="72"/>
      <c r="K778" s="73"/>
      <c r="L778" s="53"/>
      <c r="M778" s="75"/>
      <c r="N778" s="53"/>
      <c r="O778" s="53"/>
      <c r="P778" s="53"/>
      <c r="Q778" s="53"/>
      <c r="R778" s="99"/>
      <c r="S778" s="67"/>
      <c r="T778" s="67"/>
      <c r="U778" s="67"/>
      <c r="V778" s="67"/>
      <c r="W778" s="67"/>
      <c r="X778" s="53"/>
      <c r="Y778" s="53"/>
      <c r="Z778" s="53"/>
      <c r="AA778" s="53"/>
      <c r="AB778" s="53"/>
    </row>
    <row r="779" spans="1:28" x14ac:dyDescent="0.25">
      <c r="A779" s="53"/>
      <c r="B779" s="53"/>
      <c r="C779" s="53"/>
      <c r="D779" s="53"/>
      <c r="E779" s="144"/>
      <c r="F779" s="70"/>
      <c r="G779" s="71"/>
      <c r="H779" s="59"/>
      <c r="I779" s="60"/>
      <c r="J779" s="72"/>
      <c r="K779" s="73"/>
      <c r="L779" s="53"/>
      <c r="M779" s="75"/>
      <c r="N779" s="53"/>
      <c r="O779" s="53"/>
      <c r="P779" s="53"/>
      <c r="Q779" s="53"/>
      <c r="R779" s="99"/>
      <c r="S779" s="67"/>
      <c r="T779" s="67"/>
      <c r="U779" s="67"/>
      <c r="V779" s="67"/>
      <c r="W779" s="67"/>
      <c r="X779" s="53"/>
      <c r="Y779" s="53"/>
      <c r="Z779" s="53"/>
      <c r="AA779" s="53"/>
      <c r="AB779" s="53"/>
    </row>
    <row r="780" spans="1:28" x14ac:dyDescent="0.25">
      <c r="A780" s="53"/>
      <c r="B780" s="53"/>
      <c r="C780" s="53"/>
      <c r="D780" s="53"/>
      <c r="E780" s="144"/>
      <c r="F780" s="70"/>
      <c r="G780" s="71"/>
      <c r="H780" s="59"/>
      <c r="I780" s="60"/>
      <c r="J780" s="72"/>
      <c r="K780" s="73"/>
      <c r="L780" s="53"/>
      <c r="M780" s="75"/>
      <c r="N780" s="53"/>
      <c r="O780" s="53"/>
      <c r="P780" s="53"/>
      <c r="Q780" s="53"/>
      <c r="R780" s="99"/>
      <c r="S780" s="67"/>
      <c r="T780" s="67"/>
      <c r="U780" s="67"/>
      <c r="V780" s="67"/>
      <c r="W780" s="67"/>
      <c r="X780" s="53"/>
      <c r="Y780" s="53"/>
      <c r="Z780" s="53"/>
      <c r="AA780" s="53"/>
      <c r="AB780" s="53"/>
    </row>
    <row r="781" spans="1:28" x14ac:dyDescent="0.25">
      <c r="A781" s="53"/>
      <c r="B781" s="53"/>
      <c r="C781" s="53"/>
      <c r="D781" s="53"/>
      <c r="E781" s="144"/>
      <c r="F781" s="70"/>
      <c r="G781" s="71"/>
      <c r="H781" s="59"/>
      <c r="I781" s="60"/>
      <c r="J781" s="72"/>
      <c r="K781" s="73"/>
      <c r="L781" s="53"/>
      <c r="M781" s="75"/>
      <c r="N781" s="53"/>
      <c r="O781" s="53"/>
      <c r="P781" s="53"/>
      <c r="Q781" s="53"/>
      <c r="R781" s="99"/>
      <c r="S781" s="67"/>
      <c r="T781" s="67"/>
      <c r="U781" s="67"/>
      <c r="V781" s="67"/>
      <c r="W781" s="67"/>
      <c r="X781" s="53"/>
      <c r="Y781" s="53"/>
      <c r="Z781" s="53"/>
      <c r="AA781" s="53"/>
      <c r="AB781" s="53"/>
    </row>
    <row r="782" spans="1:28" x14ac:dyDescent="0.25">
      <c r="A782" s="53"/>
      <c r="B782" s="53"/>
      <c r="C782" s="53"/>
      <c r="D782" s="53"/>
      <c r="E782" s="144"/>
      <c r="F782" s="70"/>
      <c r="G782" s="71"/>
      <c r="H782" s="59"/>
      <c r="I782" s="60"/>
      <c r="J782" s="72"/>
      <c r="K782" s="73"/>
      <c r="L782" s="53"/>
      <c r="M782" s="75"/>
      <c r="N782" s="53"/>
      <c r="O782" s="53"/>
      <c r="P782" s="53"/>
      <c r="Q782" s="53"/>
      <c r="R782" s="99"/>
      <c r="S782" s="67"/>
      <c r="T782" s="67"/>
      <c r="U782" s="67"/>
      <c r="V782" s="67"/>
      <c r="W782" s="67"/>
      <c r="X782" s="53"/>
      <c r="Y782" s="53"/>
      <c r="Z782" s="53"/>
      <c r="AA782" s="53"/>
      <c r="AB782" s="53"/>
    </row>
    <row r="783" spans="1:28" x14ac:dyDescent="0.25">
      <c r="A783" s="53"/>
      <c r="B783" s="53"/>
      <c r="C783" s="53"/>
      <c r="D783" s="53"/>
      <c r="E783" s="144"/>
      <c r="F783" s="70"/>
      <c r="G783" s="71"/>
      <c r="H783" s="59"/>
      <c r="I783" s="60"/>
      <c r="J783" s="72"/>
      <c r="K783" s="73"/>
      <c r="L783" s="53"/>
      <c r="M783" s="75"/>
      <c r="N783" s="53"/>
      <c r="O783" s="53"/>
      <c r="P783" s="53"/>
      <c r="Q783" s="53"/>
      <c r="R783" s="99"/>
      <c r="S783" s="67"/>
      <c r="T783" s="67"/>
      <c r="U783" s="67"/>
      <c r="V783" s="67"/>
      <c r="W783" s="67"/>
      <c r="X783" s="53"/>
      <c r="Y783" s="53"/>
      <c r="Z783" s="53"/>
      <c r="AA783" s="53"/>
      <c r="AB783" s="53"/>
    </row>
    <row r="784" spans="1:28" x14ac:dyDescent="0.25">
      <c r="A784" s="53"/>
      <c r="B784" s="53"/>
      <c r="C784" s="53"/>
      <c r="D784" s="53"/>
      <c r="E784" s="144"/>
      <c r="F784" s="70"/>
      <c r="G784" s="71"/>
      <c r="H784" s="59"/>
      <c r="I784" s="60"/>
      <c r="J784" s="72"/>
      <c r="K784" s="73"/>
      <c r="L784" s="53"/>
      <c r="M784" s="75"/>
      <c r="N784" s="53"/>
      <c r="O784" s="53"/>
      <c r="P784" s="53"/>
      <c r="Q784" s="53"/>
      <c r="R784" s="99"/>
      <c r="S784" s="67"/>
      <c r="T784" s="67"/>
      <c r="U784" s="67"/>
      <c r="V784" s="67"/>
      <c r="W784" s="67"/>
      <c r="X784" s="53"/>
      <c r="Y784" s="53"/>
      <c r="Z784" s="53"/>
      <c r="AA784" s="53"/>
      <c r="AB784" s="53"/>
    </row>
    <row r="785" spans="1:28" x14ac:dyDescent="0.25">
      <c r="A785" s="53"/>
      <c r="B785" s="53"/>
      <c r="C785" s="53"/>
      <c r="D785" s="53"/>
      <c r="E785" s="144"/>
      <c r="F785" s="70"/>
      <c r="G785" s="71"/>
      <c r="H785" s="59"/>
      <c r="I785" s="60"/>
      <c r="J785" s="72"/>
      <c r="K785" s="73"/>
      <c r="L785" s="53"/>
      <c r="M785" s="75"/>
      <c r="N785" s="53"/>
      <c r="O785" s="53"/>
      <c r="P785" s="53"/>
      <c r="Q785" s="53"/>
      <c r="R785" s="99"/>
      <c r="S785" s="67"/>
      <c r="T785" s="67"/>
      <c r="U785" s="67"/>
      <c r="V785" s="67"/>
      <c r="W785" s="67"/>
      <c r="X785" s="53"/>
      <c r="Y785" s="53"/>
      <c r="Z785" s="53"/>
      <c r="AA785" s="53"/>
      <c r="AB785" s="53"/>
    </row>
    <row r="786" spans="1:28" x14ac:dyDescent="0.25">
      <c r="A786" s="53"/>
      <c r="B786" s="53"/>
      <c r="C786" s="53"/>
      <c r="D786" s="53"/>
      <c r="E786" s="144"/>
      <c r="F786" s="70"/>
      <c r="G786" s="71"/>
      <c r="H786" s="59"/>
      <c r="I786" s="60"/>
      <c r="J786" s="72"/>
      <c r="K786" s="73"/>
      <c r="L786" s="53"/>
      <c r="M786" s="75"/>
      <c r="N786" s="53"/>
      <c r="O786" s="53"/>
      <c r="P786" s="53"/>
      <c r="Q786" s="53"/>
      <c r="R786" s="99"/>
      <c r="S786" s="67"/>
      <c r="T786" s="67"/>
      <c r="U786" s="67"/>
      <c r="V786" s="67"/>
      <c r="W786" s="67"/>
      <c r="X786" s="53"/>
      <c r="Y786" s="53"/>
      <c r="Z786" s="53"/>
      <c r="AA786" s="53"/>
      <c r="AB786" s="53"/>
    </row>
    <row r="787" spans="1:28" x14ac:dyDescent="0.25">
      <c r="A787" s="53"/>
      <c r="B787" s="53"/>
      <c r="C787" s="53"/>
      <c r="D787" s="53"/>
      <c r="E787" s="144"/>
      <c r="F787" s="70"/>
      <c r="G787" s="71"/>
      <c r="H787" s="59"/>
      <c r="I787" s="60"/>
      <c r="J787" s="72"/>
      <c r="K787" s="73"/>
      <c r="L787" s="53"/>
      <c r="M787" s="75"/>
      <c r="N787" s="53"/>
      <c r="O787" s="53"/>
      <c r="P787" s="53"/>
      <c r="Q787" s="53"/>
      <c r="R787" s="99"/>
      <c r="S787" s="67"/>
      <c r="T787" s="67"/>
      <c r="U787" s="67"/>
      <c r="V787" s="67"/>
      <c r="W787" s="67"/>
      <c r="X787" s="53"/>
      <c r="Y787" s="53"/>
      <c r="Z787" s="53"/>
      <c r="AA787" s="53"/>
      <c r="AB787" s="53"/>
    </row>
    <row r="788" spans="1:28" x14ac:dyDescent="0.25">
      <c r="A788" s="53"/>
      <c r="B788" s="53"/>
      <c r="C788" s="53"/>
      <c r="D788" s="53"/>
      <c r="E788" s="144"/>
      <c r="F788" s="70"/>
      <c r="G788" s="71"/>
      <c r="H788" s="59"/>
      <c r="I788" s="60"/>
      <c r="J788" s="72"/>
      <c r="K788" s="73"/>
      <c r="L788" s="53"/>
      <c r="M788" s="75"/>
      <c r="N788" s="53"/>
      <c r="O788" s="53"/>
      <c r="P788" s="53"/>
      <c r="Q788" s="53"/>
      <c r="R788" s="99"/>
      <c r="S788" s="67"/>
      <c r="T788" s="67"/>
      <c r="U788" s="67"/>
      <c r="V788" s="67"/>
      <c r="W788" s="67"/>
      <c r="X788" s="53"/>
      <c r="Y788" s="53"/>
      <c r="Z788" s="53"/>
      <c r="AA788" s="53"/>
      <c r="AB788" s="53"/>
    </row>
    <row r="789" spans="1:28" x14ac:dyDescent="0.25">
      <c r="A789" s="53"/>
      <c r="B789" s="53"/>
      <c r="C789" s="53"/>
      <c r="D789" s="53"/>
      <c r="E789" s="144"/>
      <c r="F789" s="70"/>
      <c r="G789" s="71"/>
      <c r="H789" s="59"/>
      <c r="I789" s="60"/>
      <c r="J789" s="72"/>
      <c r="K789" s="73"/>
      <c r="L789" s="53"/>
      <c r="M789" s="75"/>
      <c r="N789" s="53"/>
      <c r="O789" s="53"/>
      <c r="P789" s="53"/>
      <c r="Q789" s="53"/>
      <c r="R789" s="99"/>
      <c r="S789" s="67"/>
      <c r="T789" s="67"/>
      <c r="U789" s="67"/>
      <c r="V789" s="67"/>
      <c r="W789" s="67"/>
      <c r="X789" s="53"/>
      <c r="Y789" s="53"/>
      <c r="Z789" s="53"/>
      <c r="AA789" s="53"/>
      <c r="AB789" s="53"/>
    </row>
    <row r="790" spans="1:28" x14ac:dyDescent="0.25">
      <c r="A790" s="53"/>
      <c r="B790" s="53"/>
      <c r="C790" s="53"/>
      <c r="D790" s="53"/>
      <c r="E790" s="144"/>
      <c r="F790" s="70"/>
      <c r="G790" s="71"/>
      <c r="H790" s="59"/>
      <c r="I790" s="60"/>
      <c r="J790" s="72"/>
      <c r="K790" s="73"/>
      <c r="L790" s="53"/>
      <c r="M790" s="75"/>
      <c r="N790" s="53"/>
      <c r="O790" s="53"/>
      <c r="P790" s="53"/>
      <c r="Q790" s="53"/>
      <c r="R790" s="99"/>
      <c r="S790" s="67"/>
      <c r="T790" s="67"/>
      <c r="U790" s="67"/>
      <c r="V790" s="67"/>
      <c r="W790" s="67"/>
      <c r="X790" s="53"/>
      <c r="Y790" s="53"/>
      <c r="Z790" s="53"/>
      <c r="AA790" s="53"/>
      <c r="AB790" s="53"/>
    </row>
    <row r="791" spans="1:28" x14ac:dyDescent="0.25">
      <c r="A791" s="53"/>
      <c r="B791" s="53"/>
      <c r="C791" s="53"/>
      <c r="D791" s="53"/>
      <c r="E791" s="144"/>
      <c r="F791" s="70"/>
      <c r="G791" s="71"/>
      <c r="H791" s="59"/>
      <c r="I791" s="60"/>
      <c r="J791" s="72"/>
      <c r="K791" s="73"/>
      <c r="L791" s="53"/>
      <c r="M791" s="75"/>
      <c r="N791" s="53"/>
      <c r="O791" s="53"/>
      <c r="P791" s="53"/>
      <c r="Q791" s="53"/>
      <c r="R791" s="99"/>
      <c r="S791" s="67"/>
      <c r="T791" s="67"/>
      <c r="U791" s="67"/>
      <c r="V791" s="67"/>
      <c r="W791" s="67"/>
      <c r="X791" s="53"/>
      <c r="Y791" s="53"/>
      <c r="Z791" s="53"/>
      <c r="AA791" s="53"/>
      <c r="AB791" s="53"/>
    </row>
    <row r="792" spans="1:28" x14ac:dyDescent="0.25">
      <c r="A792" s="53"/>
      <c r="B792" s="53"/>
      <c r="C792" s="53"/>
      <c r="D792" s="53"/>
      <c r="E792" s="144"/>
      <c r="F792" s="70"/>
      <c r="G792" s="71"/>
      <c r="H792" s="59"/>
      <c r="I792" s="60"/>
      <c r="J792" s="72"/>
      <c r="K792" s="73"/>
      <c r="L792" s="53"/>
      <c r="M792" s="75"/>
      <c r="N792" s="53"/>
      <c r="O792" s="53"/>
      <c r="P792" s="53"/>
      <c r="Q792" s="53"/>
      <c r="R792" s="99"/>
      <c r="S792" s="67"/>
      <c r="T792" s="67"/>
      <c r="U792" s="67"/>
      <c r="V792" s="67"/>
      <c r="W792" s="67"/>
      <c r="X792" s="53"/>
      <c r="Y792" s="53"/>
      <c r="Z792" s="53"/>
      <c r="AA792" s="53"/>
      <c r="AB792" s="53"/>
    </row>
    <row r="793" spans="1:28" x14ac:dyDescent="0.25">
      <c r="A793" s="53"/>
      <c r="B793" s="53"/>
      <c r="C793" s="53"/>
      <c r="D793" s="53"/>
      <c r="E793" s="144"/>
      <c r="F793" s="70"/>
      <c r="G793" s="71"/>
      <c r="H793" s="59"/>
      <c r="I793" s="60"/>
      <c r="J793" s="72"/>
      <c r="K793" s="73"/>
      <c r="L793" s="53"/>
      <c r="M793" s="75"/>
      <c r="N793" s="53"/>
      <c r="O793" s="53"/>
      <c r="P793" s="53"/>
      <c r="Q793" s="53"/>
      <c r="R793" s="99"/>
      <c r="S793" s="67"/>
      <c r="T793" s="67"/>
      <c r="U793" s="67"/>
      <c r="V793" s="67"/>
      <c r="W793" s="67"/>
      <c r="X793" s="53"/>
      <c r="Y793" s="53"/>
      <c r="Z793" s="53"/>
      <c r="AA793" s="53"/>
      <c r="AB793" s="53"/>
    </row>
    <row r="794" spans="1:28" x14ac:dyDescent="0.25">
      <c r="A794" s="53"/>
      <c r="B794" s="53"/>
      <c r="C794" s="53"/>
      <c r="D794" s="53"/>
      <c r="E794" s="144"/>
      <c r="F794" s="70"/>
      <c r="G794" s="71"/>
      <c r="H794" s="59"/>
      <c r="I794" s="60"/>
      <c r="J794" s="72"/>
      <c r="K794" s="73"/>
      <c r="L794" s="53"/>
      <c r="M794" s="75"/>
      <c r="N794" s="53"/>
      <c r="O794" s="53"/>
      <c r="P794" s="53"/>
      <c r="Q794" s="53"/>
      <c r="R794" s="99"/>
      <c r="S794" s="67"/>
      <c r="T794" s="67"/>
      <c r="U794" s="67"/>
      <c r="V794" s="67"/>
      <c r="W794" s="67"/>
      <c r="X794" s="53"/>
      <c r="Y794" s="53"/>
      <c r="Z794" s="53"/>
      <c r="AA794" s="53"/>
      <c r="AB794" s="53"/>
    </row>
    <row r="795" spans="1:28" x14ac:dyDescent="0.25">
      <c r="A795" s="53"/>
      <c r="B795" s="53"/>
      <c r="C795" s="53"/>
      <c r="D795" s="53"/>
      <c r="E795" s="144"/>
      <c r="F795" s="70"/>
      <c r="G795" s="71"/>
      <c r="H795" s="59"/>
      <c r="I795" s="60"/>
      <c r="J795" s="72"/>
      <c r="K795" s="73"/>
      <c r="L795" s="53"/>
      <c r="M795" s="75"/>
      <c r="N795" s="53"/>
      <c r="O795" s="53"/>
      <c r="P795" s="53"/>
      <c r="Q795" s="53"/>
      <c r="R795" s="99"/>
      <c r="S795" s="67"/>
      <c r="T795" s="67"/>
      <c r="U795" s="67"/>
      <c r="V795" s="67"/>
      <c r="W795" s="67"/>
      <c r="X795" s="53"/>
      <c r="Y795" s="53"/>
      <c r="Z795" s="53"/>
      <c r="AA795" s="53"/>
      <c r="AB795" s="53"/>
    </row>
    <row r="796" spans="1:28" x14ac:dyDescent="0.25">
      <c r="A796" s="53"/>
      <c r="B796" s="53"/>
      <c r="C796" s="53"/>
      <c r="D796" s="53"/>
      <c r="E796" s="144"/>
      <c r="F796" s="70"/>
      <c r="G796" s="71"/>
      <c r="H796" s="59"/>
      <c r="I796" s="60"/>
      <c r="J796" s="72"/>
      <c r="K796" s="73"/>
      <c r="L796" s="53"/>
      <c r="M796" s="75"/>
      <c r="N796" s="53"/>
      <c r="O796" s="53"/>
      <c r="P796" s="53"/>
      <c r="Q796" s="53"/>
      <c r="R796" s="99"/>
      <c r="S796" s="67"/>
      <c r="T796" s="67"/>
      <c r="U796" s="67"/>
      <c r="V796" s="67"/>
      <c r="W796" s="67"/>
      <c r="X796" s="53"/>
      <c r="Y796" s="53"/>
      <c r="Z796" s="53"/>
      <c r="AA796" s="53"/>
      <c r="AB796" s="53"/>
    </row>
    <row r="797" spans="1:28" x14ac:dyDescent="0.25">
      <c r="A797" s="53"/>
      <c r="B797" s="53"/>
      <c r="C797" s="53"/>
      <c r="D797" s="53"/>
      <c r="E797" s="144"/>
      <c r="F797" s="70"/>
      <c r="G797" s="71"/>
      <c r="H797" s="59"/>
      <c r="I797" s="60"/>
      <c r="J797" s="72"/>
      <c r="K797" s="73"/>
      <c r="L797" s="53"/>
      <c r="M797" s="75"/>
      <c r="N797" s="53"/>
      <c r="O797" s="53"/>
      <c r="P797" s="53"/>
      <c r="Q797" s="53"/>
      <c r="R797" s="99"/>
      <c r="S797" s="67"/>
      <c r="T797" s="67"/>
      <c r="U797" s="67"/>
      <c r="V797" s="67"/>
      <c r="W797" s="67"/>
      <c r="X797" s="53"/>
      <c r="Y797" s="53"/>
      <c r="Z797" s="53"/>
      <c r="AA797" s="53"/>
      <c r="AB797" s="53"/>
    </row>
    <row r="798" spans="1:28" x14ac:dyDescent="0.25">
      <c r="A798" s="53"/>
      <c r="B798" s="53"/>
      <c r="C798" s="53"/>
      <c r="D798" s="53"/>
      <c r="E798" s="144"/>
      <c r="F798" s="70"/>
      <c r="G798" s="71"/>
      <c r="H798" s="59"/>
      <c r="I798" s="60"/>
      <c r="J798" s="72"/>
      <c r="K798" s="73"/>
      <c r="L798" s="53"/>
      <c r="M798" s="75"/>
      <c r="N798" s="53"/>
      <c r="O798" s="53"/>
      <c r="P798" s="53"/>
      <c r="Q798" s="53"/>
      <c r="R798" s="99"/>
      <c r="S798" s="67"/>
      <c r="T798" s="67"/>
      <c r="U798" s="67"/>
      <c r="V798" s="67"/>
      <c r="W798" s="67"/>
      <c r="X798" s="53"/>
      <c r="Y798" s="53"/>
      <c r="Z798" s="53"/>
      <c r="AA798" s="53"/>
      <c r="AB798" s="53"/>
    </row>
    <row r="799" spans="1:28" x14ac:dyDescent="0.25">
      <c r="A799" s="53"/>
      <c r="B799" s="53"/>
      <c r="C799" s="53"/>
      <c r="D799" s="53"/>
      <c r="E799" s="144"/>
      <c r="F799" s="70"/>
      <c r="G799" s="71"/>
      <c r="H799" s="59"/>
      <c r="I799" s="60"/>
      <c r="J799" s="72"/>
      <c r="K799" s="73"/>
      <c r="L799" s="53"/>
      <c r="M799" s="75"/>
      <c r="N799" s="53"/>
      <c r="O799" s="53"/>
      <c r="P799" s="53"/>
      <c r="Q799" s="53"/>
      <c r="R799" s="99"/>
      <c r="S799" s="67"/>
      <c r="T799" s="67"/>
      <c r="U799" s="67"/>
      <c r="V799" s="67"/>
      <c r="W799" s="67"/>
      <c r="X799" s="53"/>
      <c r="Y799" s="53"/>
      <c r="Z799" s="53"/>
      <c r="AA799" s="53"/>
      <c r="AB799" s="53"/>
    </row>
    <row r="800" spans="1:28" x14ac:dyDescent="0.25">
      <c r="A800" s="53"/>
      <c r="B800" s="53"/>
      <c r="C800" s="53"/>
      <c r="D800" s="53"/>
      <c r="E800" s="144"/>
      <c r="F800" s="70"/>
      <c r="G800" s="71"/>
      <c r="H800" s="59"/>
      <c r="I800" s="60"/>
      <c r="J800" s="72"/>
      <c r="K800" s="73"/>
      <c r="L800" s="53"/>
      <c r="M800" s="75"/>
      <c r="N800" s="53"/>
      <c r="O800" s="53"/>
      <c r="P800" s="53"/>
      <c r="Q800" s="53"/>
      <c r="R800" s="99"/>
      <c r="S800" s="67"/>
      <c r="T800" s="67"/>
      <c r="U800" s="67"/>
      <c r="V800" s="67"/>
      <c r="W800" s="67"/>
      <c r="X800" s="53"/>
      <c r="Y800" s="53"/>
      <c r="Z800" s="53"/>
      <c r="AA800" s="53"/>
      <c r="AB800" s="53"/>
    </row>
    <row r="801" spans="1:28" x14ac:dyDescent="0.25">
      <c r="A801" s="53"/>
      <c r="B801" s="53"/>
      <c r="C801" s="53"/>
      <c r="D801" s="53"/>
      <c r="E801" s="144"/>
      <c r="F801" s="70"/>
      <c r="G801" s="71"/>
      <c r="H801" s="59"/>
      <c r="I801" s="60"/>
      <c r="J801" s="72"/>
      <c r="K801" s="73"/>
      <c r="L801" s="53"/>
      <c r="M801" s="75"/>
      <c r="N801" s="53"/>
      <c r="O801" s="53"/>
      <c r="P801" s="53"/>
      <c r="Q801" s="53"/>
      <c r="R801" s="99"/>
      <c r="S801" s="67"/>
      <c r="T801" s="67"/>
      <c r="U801" s="67"/>
      <c r="V801" s="67"/>
      <c r="W801" s="67"/>
      <c r="X801" s="53"/>
      <c r="Y801" s="53"/>
      <c r="Z801" s="53"/>
      <c r="AA801" s="53"/>
      <c r="AB801" s="53"/>
    </row>
    <row r="802" spans="1:28" x14ac:dyDescent="0.25">
      <c r="A802" s="53"/>
      <c r="B802" s="53"/>
      <c r="C802" s="53"/>
      <c r="D802" s="53"/>
      <c r="E802" s="144"/>
      <c r="F802" s="70"/>
      <c r="G802" s="71"/>
      <c r="H802" s="59"/>
      <c r="I802" s="60"/>
      <c r="J802" s="72"/>
      <c r="K802" s="73"/>
      <c r="L802" s="53"/>
      <c r="M802" s="75"/>
      <c r="N802" s="53"/>
      <c r="O802" s="53"/>
      <c r="P802" s="53"/>
      <c r="Q802" s="53"/>
      <c r="R802" s="99"/>
      <c r="S802" s="67"/>
      <c r="T802" s="67"/>
      <c r="U802" s="67"/>
      <c r="V802" s="67"/>
      <c r="W802" s="67"/>
      <c r="X802" s="53"/>
      <c r="Y802" s="53"/>
      <c r="Z802" s="53"/>
      <c r="AA802" s="53"/>
      <c r="AB802" s="53"/>
    </row>
    <row r="803" spans="1:28" x14ac:dyDescent="0.25">
      <c r="A803" s="53"/>
      <c r="B803" s="53"/>
      <c r="C803" s="53"/>
      <c r="D803" s="53"/>
      <c r="E803" s="144"/>
      <c r="F803" s="70"/>
      <c r="G803" s="71"/>
      <c r="H803" s="59"/>
      <c r="I803" s="60"/>
      <c r="J803" s="72"/>
      <c r="K803" s="73"/>
      <c r="L803" s="53"/>
      <c r="M803" s="75"/>
      <c r="N803" s="53"/>
      <c r="O803" s="53"/>
      <c r="P803" s="53"/>
      <c r="Q803" s="53"/>
      <c r="R803" s="99"/>
      <c r="S803" s="67"/>
      <c r="T803" s="67"/>
      <c r="U803" s="67"/>
      <c r="V803" s="67"/>
      <c r="W803" s="67"/>
      <c r="X803" s="53"/>
      <c r="Y803" s="53"/>
      <c r="Z803" s="53"/>
      <c r="AA803" s="53"/>
      <c r="AB803" s="53"/>
    </row>
    <row r="804" spans="1:28" x14ac:dyDescent="0.25">
      <c r="A804" s="53"/>
      <c r="B804" s="53"/>
      <c r="C804" s="53"/>
      <c r="D804" s="53"/>
      <c r="E804" s="144"/>
      <c r="F804" s="70"/>
      <c r="G804" s="71"/>
      <c r="H804" s="59"/>
      <c r="I804" s="60"/>
      <c r="J804" s="72"/>
      <c r="K804" s="73"/>
      <c r="L804" s="53"/>
      <c r="M804" s="75"/>
      <c r="N804" s="53"/>
      <c r="O804" s="53"/>
      <c r="P804" s="53"/>
      <c r="Q804" s="53"/>
      <c r="R804" s="99"/>
      <c r="S804" s="67"/>
      <c r="T804" s="67"/>
      <c r="U804" s="67"/>
      <c r="V804" s="67"/>
      <c r="W804" s="67"/>
      <c r="X804" s="53"/>
      <c r="Y804" s="53"/>
      <c r="Z804" s="53"/>
      <c r="AA804" s="53"/>
      <c r="AB804" s="53"/>
    </row>
    <row r="805" spans="1:28" x14ac:dyDescent="0.25">
      <c r="A805" s="53"/>
      <c r="B805" s="53"/>
      <c r="C805" s="53"/>
      <c r="D805" s="53"/>
      <c r="E805" s="144"/>
      <c r="F805" s="70"/>
      <c r="G805" s="71"/>
      <c r="H805" s="59"/>
      <c r="I805" s="60"/>
      <c r="J805" s="72"/>
      <c r="K805" s="73"/>
      <c r="L805" s="53"/>
      <c r="M805" s="75"/>
      <c r="N805" s="53"/>
      <c r="O805" s="53"/>
      <c r="P805" s="53"/>
      <c r="Q805" s="53"/>
      <c r="R805" s="99"/>
      <c r="S805" s="67"/>
      <c r="T805" s="67"/>
      <c r="U805" s="67"/>
      <c r="V805" s="67"/>
      <c r="W805" s="67"/>
      <c r="X805" s="53"/>
      <c r="Y805" s="53"/>
      <c r="Z805" s="53"/>
      <c r="AA805" s="53"/>
      <c r="AB805" s="53"/>
    </row>
    <row r="806" spans="1:28" x14ac:dyDescent="0.25">
      <c r="A806" s="53"/>
      <c r="B806" s="53"/>
      <c r="C806" s="53"/>
      <c r="D806" s="53"/>
      <c r="E806" s="144"/>
      <c r="F806" s="70"/>
      <c r="G806" s="71"/>
      <c r="H806" s="59"/>
      <c r="I806" s="60"/>
      <c r="J806" s="72"/>
      <c r="K806" s="73"/>
      <c r="L806" s="53"/>
      <c r="M806" s="75"/>
      <c r="N806" s="53"/>
      <c r="O806" s="53"/>
      <c r="P806" s="53"/>
      <c r="Q806" s="53"/>
      <c r="R806" s="99"/>
      <c r="S806" s="67"/>
      <c r="T806" s="67"/>
      <c r="U806" s="67"/>
      <c r="V806" s="67"/>
      <c r="W806" s="67"/>
      <c r="X806" s="53"/>
      <c r="Y806" s="53"/>
      <c r="Z806" s="53"/>
      <c r="AA806" s="53"/>
      <c r="AB806" s="53"/>
    </row>
    <row r="807" spans="1:28" x14ac:dyDescent="0.25">
      <c r="A807" s="53"/>
      <c r="B807" s="53"/>
      <c r="C807" s="53"/>
      <c r="D807" s="53"/>
      <c r="E807" s="144"/>
      <c r="F807" s="70"/>
      <c r="G807" s="71"/>
      <c r="H807" s="59"/>
      <c r="I807" s="60"/>
      <c r="J807" s="72"/>
      <c r="K807" s="73"/>
      <c r="L807" s="53"/>
      <c r="M807" s="75"/>
      <c r="N807" s="53"/>
      <c r="O807" s="53"/>
      <c r="P807" s="53"/>
      <c r="Q807" s="53"/>
      <c r="R807" s="99"/>
      <c r="S807" s="67"/>
      <c r="T807" s="67"/>
      <c r="U807" s="67"/>
      <c r="V807" s="67"/>
      <c r="W807" s="67"/>
      <c r="X807" s="53"/>
      <c r="Y807" s="53"/>
      <c r="Z807" s="53"/>
      <c r="AA807" s="53"/>
      <c r="AB807" s="53"/>
    </row>
    <row r="808" spans="1:28" x14ac:dyDescent="0.25">
      <c r="A808" s="53"/>
      <c r="B808" s="53"/>
      <c r="C808" s="53"/>
      <c r="D808" s="53"/>
      <c r="E808" s="144"/>
      <c r="F808" s="70"/>
      <c r="G808" s="71"/>
      <c r="H808" s="59"/>
      <c r="I808" s="60"/>
      <c r="J808" s="72"/>
      <c r="K808" s="73"/>
      <c r="L808" s="53"/>
      <c r="M808" s="75"/>
      <c r="N808" s="53"/>
      <c r="O808" s="53"/>
      <c r="P808" s="53"/>
      <c r="Q808" s="53"/>
      <c r="R808" s="99"/>
      <c r="S808" s="67"/>
      <c r="T808" s="67"/>
      <c r="U808" s="67"/>
      <c r="V808" s="67"/>
      <c r="W808" s="67"/>
      <c r="X808" s="53"/>
      <c r="Y808" s="53"/>
      <c r="Z808" s="53"/>
      <c r="AA808" s="53"/>
      <c r="AB808" s="53"/>
    </row>
    <row r="809" spans="1:28" x14ac:dyDescent="0.25">
      <c r="A809" s="53"/>
      <c r="B809" s="53"/>
      <c r="C809" s="53"/>
      <c r="D809" s="53"/>
      <c r="E809" s="144"/>
      <c r="F809" s="70"/>
      <c r="G809" s="71"/>
      <c r="H809" s="59"/>
      <c r="I809" s="60"/>
      <c r="J809" s="72"/>
      <c r="K809" s="73"/>
      <c r="L809" s="53"/>
      <c r="M809" s="75"/>
      <c r="N809" s="53"/>
      <c r="O809" s="53"/>
      <c r="P809" s="53"/>
      <c r="Q809" s="53"/>
      <c r="R809" s="99"/>
      <c r="S809" s="67"/>
      <c r="T809" s="67"/>
      <c r="U809" s="67"/>
      <c r="V809" s="67"/>
      <c r="W809" s="67"/>
      <c r="X809" s="53"/>
      <c r="Y809" s="53"/>
      <c r="Z809" s="53"/>
      <c r="AA809" s="53"/>
      <c r="AB809" s="53"/>
    </row>
    <row r="810" spans="1:28" x14ac:dyDescent="0.25">
      <c r="A810" s="53"/>
      <c r="B810" s="53"/>
      <c r="C810" s="53"/>
      <c r="D810" s="53"/>
      <c r="E810" s="144"/>
      <c r="F810" s="70"/>
      <c r="G810" s="71"/>
      <c r="H810" s="59"/>
      <c r="I810" s="60"/>
      <c r="J810" s="72"/>
      <c r="K810" s="73"/>
      <c r="L810" s="53"/>
      <c r="M810" s="75"/>
      <c r="N810" s="53"/>
      <c r="O810" s="53"/>
      <c r="P810" s="53"/>
      <c r="Q810" s="53"/>
      <c r="R810" s="99"/>
      <c r="S810" s="67"/>
      <c r="T810" s="67"/>
      <c r="U810" s="67"/>
      <c r="V810" s="67"/>
      <c r="W810" s="67"/>
      <c r="X810" s="53"/>
      <c r="Y810" s="53"/>
      <c r="Z810" s="53"/>
      <c r="AA810" s="53"/>
      <c r="AB810" s="53"/>
    </row>
    <row r="811" spans="1:28" x14ac:dyDescent="0.25">
      <c r="A811" s="53"/>
      <c r="B811" s="53"/>
      <c r="C811" s="53"/>
      <c r="D811" s="53"/>
      <c r="E811" s="144"/>
      <c r="F811" s="70"/>
      <c r="G811" s="71"/>
      <c r="H811" s="59"/>
      <c r="I811" s="60"/>
      <c r="J811" s="72"/>
      <c r="K811" s="73"/>
      <c r="L811" s="53"/>
      <c r="M811" s="75"/>
      <c r="N811" s="53"/>
      <c r="O811" s="53"/>
      <c r="P811" s="53"/>
      <c r="Q811" s="53"/>
      <c r="R811" s="99"/>
      <c r="S811" s="67"/>
      <c r="T811" s="67"/>
      <c r="U811" s="67"/>
      <c r="V811" s="67"/>
      <c r="W811" s="67"/>
      <c r="X811" s="53"/>
      <c r="Y811" s="53"/>
      <c r="Z811" s="53"/>
      <c r="AA811" s="53"/>
      <c r="AB811" s="53"/>
    </row>
    <row r="812" spans="1:28" x14ac:dyDescent="0.25">
      <c r="A812" s="53"/>
      <c r="B812" s="53"/>
      <c r="C812" s="53"/>
      <c r="D812" s="53"/>
      <c r="E812" s="144"/>
      <c r="F812" s="70"/>
      <c r="G812" s="71"/>
      <c r="H812" s="59"/>
      <c r="I812" s="60"/>
      <c r="J812" s="72"/>
      <c r="K812" s="73"/>
      <c r="L812" s="53"/>
      <c r="M812" s="75"/>
      <c r="N812" s="53"/>
      <c r="O812" s="53"/>
      <c r="P812" s="53"/>
      <c r="Q812" s="53"/>
      <c r="R812" s="99"/>
      <c r="S812" s="67"/>
      <c r="T812" s="67"/>
      <c r="U812" s="67"/>
      <c r="V812" s="67"/>
      <c r="W812" s="67"/>
      <c r="X812" s="53"/>
      <c r="Y812" s="53"/>
      <c r="Z812" s="53"/>
      <c r="AA812" s="53"/>
      <c r="AB812" s="53"/>
    </row>
    <row r="813" spans="1:28" x14ac:dyDescent="0.25">
      <c r="A813" s="53"/>
      <c r="B813" s="53"/>
      <c r="C813" s="53"/>
      <c r="D813" s="53"/>
      <c r="E813" s="144"/>
      <c r="F813" s="70"/>
      <c r="G813" s="71"/>
      <c r="H813" s="59"/>
      <c r="I813" s="60"/>
      <c r="J813" s="72"/>
      <c r="K813" s="73"/>
      <c r="L813" s="53"/>
      <c r="M813" s="75"/>
      <c r="N813" s="53"/>
      <c r="O813" s="53"/>
      <c r="P813" s="53"/>
      <c r="Q813" s="53"/>
      <c r="R813" s="99"/>
      <c r="S813" s="67"/>
      <c r="T813" s="67"/>
      <c r="U813" s="67"/>
      <c r="V813" s="67"/>
      <c r="W813" s="67"/>
      <c r="X813" s="53"/>
      <c r="Y813" s="53"/>
      <c r="Z813" s="53"/>
      <c r="AA813" s="53"/>
      <c r="AB813" s="53"/>
    </row>
    <row r="814" spans="1:28" x14ac:dyDescent="0.25">
      <c r="A814" s="53"/>
      <c r="B814" s="53"/>
      <c r="C814" s="53"/>
      <c r="D814" s="53"/>
      <c r="E814" s="144"/>
      <c r="F814" s="70"/>
      <c r="G814" s="71"/>
      <c r="H814" s="59"/>
      <c r="I814" s="60"/>
      <c r="J814" s="72"/>
      <c r="K814" s="73"/>
      <c r="L814" s="53"/>
      <c r="M814" s="75"/>
      <c r="N814" s="53"/>
      <c r="O814" s="53"/>
      <c r="P814" s="53"/>
      <c r="Q814" s="53"/>
      <c r="R814" s="99"/>
      <c r="S814" s="67"/>
      <c r="T814" s="67"/>
      <c r="U814" s="67"/>
      <c r="V814" s="67"/>
      <c r="W814" s="67"/>
      <c r="X814" s="53"/>
      <c r="Y814" s="53"/>
      <c r="Z814" s="53"/>
      <c r="AA814" s="53"/>
      <c r="AB814" s="53"/>
    </row>
    <row r="815" spans="1:28" x14ac:dyDescent="0.25">
      <c r="A815" s="53"/>
      <c r="B815" s="53"/>
      <c r="C815" s="53"/>
      <c r="D815" s="53"/>
      <c r="E815" s="144"/>
      <c r="F815" s="70"/>
      <c r="G815" s="71"/>
      <c r="H815" s="59"/>
      <c r="I815" s="60"/>
      <c r="J815" s="72"/>
      <c r="K815" s="73"/>
      <c r="L815" s="53"/>
      <c r="M815" s="75"/>
      <c r="N815" s="53"/>
      <c r="O815" s="53"/>
      <c r="P815" s="53"/>
      <c r="Q815" s="53"/>
      <c r="R815" s="99"/>
      <c r="S815" s="67"/>
      <c r="T815" s="67"/>
      <c r="U815" s="67"/>
      <c r="V815" s="67"/>
      <c r="W815" s="67"/>
      <c r="X815" s="53"/>
      <c r="Y815" s="53"/>
      <c r="Z815" s="53"/>
      <c r="AA815" s="53"/>
      <c r="AB815" s="53"/>
    </row>
    <row r="816" spans="1:28" x14ac:dyDescent="0.25">
      <c r="A816" s="53"/>
      <c r="B816" s="53"/>
      <c r="C816" s="53"/>
      <c r="D816" s="53"/>
      <c r="E816" s="144"/>
      <c r="F816" s="70"/>
      <c r="G816" s="71"/>
      <c r="H816" s="59"/>
      <c r="I816" s="60"/>
      <c r="J816" s="72"/>
      <c r="K816" s="73"/>
      <c r="L816" s="53"/>
      <c r="M816" s="75"/>
      <c r="N816" s="53"/>
      <c r="O816" s="53"/>
      <c r="P816" s="53"/>
      <c r="Q816" s="53"/>
      <c r="R816" s="99"/>
      <c r="S816" s="67"/>
      <c r="T816" s="67"/>
      <c r="U816" s="67"/>
      <c r="V816" s="67"/>
      <c r="W816" s="67"/>
      <c r="X816" s="53"/>
      <c r="Y816" s="53"/>
      <c r="Z816" s="53"/>
      <c r="AA816" s="53"/>
      <c r="AB816" s="53"/>
    </row>
    <row r="817" spans="1:28" x14ac:dyDescent="0.25">
      <c r="A817" s="53"/>
      <c r="B817" s="53"/>
      <c r="C817" s="53"/>
      <c r="D817" s="53"/>
      <c r="E817" s="144"/>
      <c r="F817" s="70"/>
      <c r="G817" s="71"/>
      <c r="H817" s="59"/>
      <c r="I817" s="60"/>
      <c r="J817" s="72"/>
      <c r="K817" s="73"/>
      <c r="L817" s="53"/>
      <c r="M817" s="75"/>
      <c r="N817" s="53"/>
      <c r="O817" s="53"/>
      <c r="P817" s="53"/>
      <c r="Q817" s="53"/>
      <c r="R817" s="99"/>
      <c r="S817" s="67"/>
      <c r="T817" s="67"/>
      <c r="U817" s="67"/>
      <c r="V817" s="67"/>
      <c r="W817" s="67"/>
      <c r="X817" s="53"/>
      <c r="Y817" s="53"/>
      <c r="Z817" s="53"/>
      <c r="AA817" s="53"/>
      <c r="AB817" s="53"/>
    </row>
    <row r="818" spans="1:28" x14ac:dyDescent="0.25">
      <c r="A818" s="53"/>
      <c r="B818" s="53"/>
      <c r="C818" s="53"/>
      <c r="D818" s="53"/>
      <c r="E818" s="144"/>
      <c r="F818" s="70"/>
      <c r="G818" s="71"/>
      <c r="H818" s="59"/>
      <c r="I818" s="60"/>
      <c r="J818" s="72"/>
      <c r="K818" s="73"/>
      <c r="L818" s="53"/>
      <c r="M818" s="75"/>
      <c r="N818" s="53"/>
      <c r="O818" s="53"/>
      <c r="P818" s="53"/>
      <c r="Q818" s="53"/>
      <c r="R818" s="99"/>
      <c r="S818" s="67"/>
      <c r="T818" s="67"/>
      <c r="U818" s="67"/>
      <c r="V818" s="67"/>
      <c r="W818" s="67"/>
      <c r="X818" s="53"/>
      <c r="Y818" s="53"/>
      <c r="Z818" s="53"/>
      <c r="AA818" s="53"/>
      <c r="AB818" s="53"/>
    </row>
    <row r="819" spans="1:28" x14ac:dyDescent="0.25">
      <c r="A819" s="53"/>
      <c r="B819" s="53"/>
      <c r="C819" s="53"/>
      <c r="D819" s="53"/>
      <c r="E819" s="144"/>
      <c r="F819" s="70"/>
      <c r="G819" s="71"/>
      <c r="H819" s="59"/>
      <c r="I819" s="60"/>
      <c r="J819" s="72"/>
      <c r="K819" s="73"/>
      <c r="L819" s="53"/>
      <c r="M819" s="75"/>
      <c r="N819" s="53"/>
      <c r="O819" s="53"/>
      <c r="P819" s="53"/>
      <c r="Q819" s="53"/>
      <c r="R819" s="99"/>
      <c r="S819" s="67"/>
      <c r="T819" s="67"/>
      <c r="U819" s="67"/>
      <c r="V819" s="67"/>
      <c r="W819" s="67"/>
      <c r="X819" s="53"/>
      <c r="Y819" s="53"/>
      <c r="Z819" s="53"/>
      <c r="AA819" s="53"/>
      <c r="AB819" s="53"/>
    </row>
    <row r="820" spans="1:28" x14ac:dyDescent="0.25">
      <c r="A820" s="53"/>
      <c r="B820" s="53"/>
      <c r="C820" s="53"/>
      <c r="D820" s="53"/>
      <c r="E820" s="144"/>
      <c r="F820" s="70"/>
      <c r="G820" s="71"/>
      <c r="H820" s="59"/>
      <c r="I820" s="60"/>
      <c r="J820" s="72"/>
      <c r="K820" s="73"/>
      <c r="L820" s="53"/>
      <c r="M820" s="75"/>
      <c r="N820" s="53"/>
      <c r="O820" s="53"/>
      <c r="P820" s="53"/>
      <c r="Q820" s="53"/>
      <c r="R820" s="99"/>
      <c r="S820" s="67"/>
      <c r="T820" s="67"/>
      <c r="U820" s="67"/>
      <c r="V820" s="67"/>
      <c r="W820" s="67"/>
      <c r="X820" s="53"/>
      <c r="Y820" s="53"/>
      <c r="Z820" s="53"/>
      <c r="AA820" s="53"/>
      <c r="AB820" s="53"/>
    </row>
    <row r="821" spans="1:28" x14ac:dyDescent="0.25">
      <c r="A821" s="53"/>
      <c r="B821" s="53"/>
      <c r="C821" s="53"/>
      <c r="D821" s="53"/>
      <c r="E821" s="144"/>
      <c r="F821" s="70"/>
      <c r="G821" s="71"/>
      <c r="H821" s="59"/>
      <c r="I821" s="60"/>
      <c r="J821" s="72"/>
      <c r="K821" s="73"/>
      <c r="L821" s="53"/>
      <c r="M821" s="75"/>
      <c r="N821" s="53"/>
      <c r="O821" s="53"/>
      <c r="P821" s="53"/>
      <c r="Q821" s="53"/>
      <c r="R821" s="99"/>
      <c r="S821" s="67"/>
      <c r="T821" s="67"/>
      <c r="U821" s="67"/>
      <c r="V821" s="67"/>
      <c r="W821" s="67"/>
      <c r="X821" s="53"/>
      <c r="Y821" s="53"/>
      <c r="Z821" s="53"/>
      <c r="AA821" s="53"/>
      <c r="AB821" s="53"/>
    </row>
    <row r="822" spans="1:28" x14ac:dyDescent="0.25">
      <c r="A822" s="53"/>
      <c r="B822" s="53"/>
      <c r="C822" s="53"/>
      <c r="D822" s="53"/>
      <c r="E822" s="144"/>
      <c r="F822" s="70"/>
      <c r="G822" s="71"/>
      <c r="H822" s="59"/>
      <c r="I822" s="60"/>
      <c r="J822" s="72"/>
      <c r="K822" s="73"/>
      <c r="L822" s="53"/>
      <c r="M822" s="75"/>
      <c r="N822" s="53"/>
      <c r="O822" s="53"/>
      <c r="P822" s="53"/>
      <c r="Q822" s="53"/>
      <c r="R822" s="99"/>
      <c r="S822" s="67"/>
      <c r="T822" s="67"/>
      <c r="U822" s="67"/>
      <c r="V822" s="67"/>
      <c r="W822" s="67"/>
      <c r="X822" s="53"/>
      <c r="Y822" s="53"/>
      <c r="Z822" s="53"/>
      <c r="AA822" s="53"/>
      <c r="AB822" s="53"/>
    </row>
    <row r="823" spans="1:28" x14ac:dyDescent="0.25">
      <c r="A823" s="53"/>
      <c r="B823" s="53"/>
      <c r="C823" s="53"/>
      <c r="D823" s="53"/>
      <c r="E823" s="144"/>
      <c r="F823" s="70"/>
      <c r="G823" s="71"/>
      <c r="H823" s="59"/>
      <c r="I823" s="60"/>
      <c r="J823" s="72"/>
      <c r="K823" s="73"/>
      <c r="L823" s="53"/>
      <c r="M823" s="75"/>
      <c r="N823" s="53"/>
      <c r="O823" s="53"/>
      <c r="P823" s="53"/>
      <c r="Q823" s="53"/>
      <c r="R823" s="99"/>
      <c r="S823" s="67"/>
      <c r="T823" s="67"/>
      <c r="U823" s="67"/>
      <c r="V823" s="67"/>
      <c r="W823" s="67"/>
      <c r="X823" s="53"/>
      <c r="Y823" s="53"/>
      <c r="Z823" s="53"/>
      <c r="AA823" s="53"/>
      <c r="AB823" s="53"/>
    </row>
    <row r="824" spans="1:28" x14ac:dyDescent="0.25">
      <c r="A824" s="53"/>
      <c r="B824" s="53"/>
      <c r="C824" s="53"/>
      <c r="D824" s="53"/>
      <c r="E824" s="144"/>
      <c r="F824" s="70"/>
      <c r="G824" s="71"/>
      <c r="H824" s="59"/>
      <c r="I824" s="60"/>
      <c r="J824" s="72"/>
      <c r="K824" s="73"/>
      <c r="L824" s="53"/>
      <c r="M824" s="75"/>
      <c r="N824" s="53"/>
      <c r="O824" s="53"/>
      <c r="P824" s="53"/>
      <c r="Q824" s="53"/>
      <c r="R824" s="99"/>
      <c r="S824" s="67"/>
      <c r="T824" s="67"/>
      <c r="U824" s="67"/>
      <c r="V824" s="67"/>
      <c r="W824" s="67"/>
      <c r="X824" s="53"/>
      <c r="Y824" s="53"/>
      <c r="Z824" s="53"/>
      <c r="AA824" s="53"/>
      <c r="AB824" s="53"/>
    </row>
    <row r="825" spans="1:28" x14ac:dyDescent="0.25">
      <c r="A825" s="53"/>
      <c r="B825" s="53"/>
      <c r="C825" s="53"/>
      <c r="D825" s="53"/>
      <c r="E825" s="144"/>
      <c r="F825" s="70"/>
      <c r="G825" s="71"/>
      <c r="H825" s="59"/>
      <c r="I825" s="60"/>
      <c r="J825" s="72"/>
      <c r="K825" s="73"/>
      <c r="L825" s="53"/>
      <c r="M825" s="75"/>
      <c r="N825" s="53"/>
      <c r="O825" s="53"/>
      <c r="P825" s="53"/>
      <c r="Q825" s="53"/>
      <c r="R825" s="99"/>
      <c r="S825" s="67"/>
      <c r="T825" s="67"/>
      <c r="U825" s="67"/>
      <c r="V825" s="67"/>
      <c r="W825" s="67"/>
      <c r="X825" s="53"/>
      <c r="Y825" s="53"/>
      <c r="Z825" s="53"/>
      <c r="AA825" s="53"/>
      <c r="AB825" s="53"/>
    </row>
    <row r="826" spans="1:28" x14ac:dyDescent="0.25">
      <c r="A826" s="53"/>
      <c r="B826" s="53"/>
      <c r="C826" s="53"/>
      <c r="D826" s="53"/>
      <c r="E826" s="144"/>
      <c r="F826" s="70"/>
      <c r="G826" s="71"/>
      <c r="H826" s="59"/>
      <c r="I826" s="60"/>
      <c r="J826" s="72"/>
      <c r="K826" s="73"/>
      <c r="L826" s="53"/>
      <c r="M826" s="75"/>
      <c r="N826" s="53"/>
      <c r="O826" s="53"/>
      <c r="P826" s="53"/>
      <c r="Q826" s="53"/>
      <c r="R826" s="99"/>
      <c r="S826" s="67"/>
      <c r="T826" s="67"/>
      <c r="U826" s="67"/>
      <c r="V826" s="67"/>
      <c r="W826" s="67"/>
      <c r="X826" s="53"/>
      <c r="Y826" s="53"/>
      <c r="Z826" s="53"/>
      <c r="AA826" s="53"/>
      <c r="AB826" s="53"/>
    </row>
    <row r="827" spans="1:28" x14ac:dyDescent="0.25">
      <c r="A827" s="53"/>
      <c r="B827" s="53"/>
      <c r="C827" s="53"/>
      <c r="D827" s="53"/>
      <c r="E827" s="144"/>
      <c r="F827" s="70"/>
      <c r="G827" s="71"/>
      <c r="H827" s="59"/>
      <c r="I827" s="60"/>
      <c r="J827" s="72"/>
      <c r="K827" s="73"/>
      <c r="L827" s="53"/>
      <c r="M827" s="75"/>
      <c r="N827" s="53"/>
      <c r="O827" s="53"/>
      <c r="P827" s="53"/>
      <c r="Q827" s="53"/>
      <c r="R827" s="99"/>
      <c r="S827" s="67"/>
      <c r="T827" s="67"/>
      <c r="U827" s="67"/>
      <c r="V827" s="67"/>
      <c r="W827" s="67"/>
      <c r="X827" s="53"/>
      <c r="Y827" s="53"/>
      <c r="Z827" s="53"/>
      <c r="AA827" s="53"/>
      <c r="AB827" s="53"/>
    </row>
    <row r="828" spans="1:28" x14ac:dyDescent="0.25">
      <c r="A828" s="53"/>
      <c r="B828" s="53"/>
      <c r="C828" s="53"/>
      <c r="D828" s="53"/>
      <c r="E828" s="144"/>
      <c r="F828" s="70"/>
      <c r="G828" s="71"/>
      <c r="H828" s="59"/>
      <c r="I828" s="60"/>
      <c r="J828" s="72"/>
      <c r="K828" s="73"/>
      <c r="L828" s="53"/>
      <c r="M828" s="75"/>
      <c r="N828" s="53"/>
      <c r="O828" s="53"/>
      <c r="P828" s="53"/>
      <c r="Q828" s="53"/>
      <c r="R828" s="99"/>
      <c r="S828" s="67"/>
      <c r="T828" s="67"/>
      <c r="U828" s="67"/>
      <c r="V828" s="67"/>
      <c r="W828" s="67"/>
      <c r="X828" s="53"/>
      <c r="Y828" s="53"/>
      <c r="Z828" s="53"/>
      <c r="AA828" s="53"/>
      <c r="AB828" s="53"/>
    </row>
    <row r="829" spans="1:28" x14ac:dyDescent="0.25">
      <c r="A829" s="53"/>
      <c r="B829" s="53"/>
      <c r="C829" s="53"/>
      <c r="D829" s="53"/>
      <c r="E829" s="144"/>
      <c r="F829" s="70"/>
      <c r="G829" s="71"/>
      <c r="H829" s="59"/>
      <c r="I829" s="60"/>
      <c r="J829" s="72"/>
      <c r="K829" s="73"/>
      <c r="L829" s="53"/>
      <c r="M829" s="75"/>
      <c r="N829" s="53"/>
      <c r="O829" s="53"/>
      <c r="P829" s="53"/>
      <c r="Q829" s="53"/>
      <c r="R829" s="99"/>
      <c r="S829" s="67"/>
      <c r="T829" s="67"/>
      <c r="U829" s="67"/>
      <c r="V829" s="67"/>
      <c r="W829" s="67"/>
      <c r="X829" s="53"/>
      <c r="Y829" s="53"/>
      <c r="Z829" s="53"/>
      <c r="AA829" s="53"/>
      <c r="AB829" s="53"/>
    </row>
    <row r="830" spans="1:28" x14ac:dyDescent="0.25">
      <c r="A830" s="53"/>
      <c r="B830" s="53"/>
      <c r="C830" s="53"/>
      <c r="D830" s="53"/>
      <c r="E830" s="144"/>
      <c r="F830" s="70"/>
      <c r="G830" s="71"/>
      <c r="H830" s="59"/>
      <c r="I830" s="60"/>
      <c r="J830" s="72"/>
      <c r="K830" s="73"/>
      <c r="L830" s="53"/>
      <c r="M830" s="75"/>
      <c r="N830" s="53"/>
      <c r="O830" s="53"/>
      <c r="P830" s="53"/>
      <c r="Q830" s="53"/>
      <c r="R830" s="99"/>
      <c r="S830" s="67"/>
      <c r="T830" s="67"/>
      <c r="U830" s="67"/>
      <c r="V830" s="67"/>
      <c r="W830" s="67"/>
      <c r="X830" s="53"/>
      <c r="Y830" s="53"/>
      <c r="Z830" s="53"/>
      <c r="AA830" s="53"/>
      <c r="AB830" s="53"/>
    </row>
    <row r="831" spans="1:28" x14ac:dyDescent="0.25">
      <c r="A831" s="53"/>
      <c r="B831" s="53"/>
      <c r="C831" s="53"/>
      <c r="D831" s="53"/>
      <c r="E831" s="144"/>
      <c r="F831" s="70"/>
      <c r="G831" s="71"/>
      <c r="H831" s="59"/>
      <c r="I831" s="60"/>
      <c r="J831" s="72"/>
      <c r="K831" s="73"/>
      <c r="L831" s="53"/>
      <c r="M831" s="75"/>
      <c r="N831" s="53"/>
      <c r="O831" s="53"/>
      <c r="P831" s="53"/>
      <c r="Q831" s="53"/>
      <c r="R831" s="99"/>
      <c r="S831" s="67"/>
      <c r="T831" s="67"/>
      <c r="U831" s="67"/>
      <c r="V831" s="67"/>
      <c r="W831" s="67"/>
      <c r="X831" s="53"/>
      <c r="Y831" s="53"/>
      <c r="Z831" s="53"/>
      <c r="AA831" s="53"/>
      <c r="AB831" s="53"/>
    </row>
    <row r="832" spans="1:28" x14ac:dyDescent="0.25">
      <c r="A832" s="53"/>
      <c r="B832" s="53"/>
      <c r="C832" s="53"/>
      <c r="D832" s="53"/>
      <c r="E832" s="144"/>
      <c r="F832" s="70"/>
      <c r="G832" s="71"/>
      <c r="H832" s="59"/>
      <c r="I832" s="60"/>
      <c r="J832" s="72"/>
      <c r="K832" s="73"/>
      <c r="L832" s="53"/>
      <c r="M832" s="75"/>
      <c r="N832" s="53"/>
      <c r="O832" s="53"/>
      <c r="P832" s="53"/>
      <c r="Q832" s="53"/>
      <c r="R832" s="99"/>
      <c r="S832" s="67"/>
      <c r="T832" s="67"/>
      <c r="U832" s="67"/>
      <c r="V832" s="67"/>
      <c r="W832" s="67"/>
      <c r="X832" s="53"/>
      <c r="Y832" s="53"/>
      <c r="Z832" s="53"/>
      <c r="AA832" s="53"/>
      <c r="AB832" s="53"/>
    </row>
    <row r="833" spans="1:28" x14ac:dyDescent="0.25">
      <c r="A833" s="53"/>
      <c r="B833" s="53"/>
      <c r="C833" s="53"/>
      <c r="D833" s="53"/>
      <c r="E833" s="144"/>
      <c r="F833" s="70"/>
      <c r="G833" s="71"/>
      <c r="H833" s="59"/>
      <c r="I833" s="60"/>
      <c r="J833" s="72"/>
      <c r="K833" s="73"/>
      <c r="L833" s="53"/>
      <c r="M833" s="75"/>
      <c r="N833" s="53"/>
      <c r="O833" s="53"/>
      <c r="P833" s="53"/>
      <c r="Q833" s="53"/>
      <c r="R833" s="99"/>
      <c r="S833" s="67"/>
      <c r="T833" s="67"/>
      <c r="U833" s="67"/>
      <c r="V833" s="67"/>
      <c r="W833" s="67"/>
      <c r="X833" s="53"/>
      <c r="Y833" s="53"/>
      <c r="Z833" s="53"/>
      <c r="AA833" s="53"/>
      <c r="AB833" s="53"/>
    </row>
    <row r="834" spans="1:28" x14ac:dyDescent="0.25">
      <c r="A834" s="53"/>
      <c r="B834" s="53"/>
      <c r="C834" s="53"/>
      <c r="D834" s="53"/>
      <c r="E834" s="144"/>
      <c r="F834" s="70"/>
      <c r="G834" s="71"/>
      <c r="H834" s="59"/>
      <c r="I834" s="60"/>
      <c r="J834" s="72"/>
      <c r="K834" s="73"/>
      <c r="L834" s="53"/>
      <c r="M834" s="75"/>
      <c r="N834" s="53"/>
      <c r="O834" s="53"/>
      <c r="P834" s="53"/>
      <c r="Q834" s="53"/>
      <c r="R834" s="99"/>
      <c r="S834" s="67"/>
      <c r="T834" s="67"/>
      <c r="U834" s="67"/>
      <c r="V834" s="67"/>
      <c r="W834" s="67"/>
      <c r="X834" s="53"/>
      <c r="Y834" s="53"/>
      <c r="Z834" s="53"/>
      <c r="AA834" s="53"/>
      <c r="AB834" s="53"/>
    </row>
    <row r="835" spans="1:28" x14ac:dyDescent="0.25">
      <c r="A835" s="53"/>
      <c r="B835" s="53"/>
      <c r="C835" s="53"/>
      <c r="D835" s="53"/>
      <c r="E835" s="144"/>
      <c r="F835" s="70"/>
      <c r="G835" s="71"/>
      <c r="H835" s="59"/>
      <c r="I835" s="60"/>
      <c r="J835" s="72"/>
      <c r="K835" s="73"/>
      <c r="L835" s="53"/>
      <c r="M835" s="75"/>
      <c r="N835" s="53"/>
      <c r="O835" s="53"/>
      <c r="P835" s="53"/>
      <c r="Q835" s="53"/>
      <c r="R835" s="99"/>
      <c r="S835" s="67"/>
      <c r="T835" s="67"/>
      <c r="U835" s="67"/>
      <c r="V835" s="67"/>
      <c r="W835" s="67"/>
      <c r="X835" s="53"/>
      <c r="Y835" s="53"/>
      <c r="Z835" s="53"/>
      <c r="AA835" s="53"/>
      <c r="AB835" s="53"/>
    </row>
    <row r="836" spans="1:28" x14ac:dyDescent="0.25">
      <c r="A836" s="53"/>
      <c r="B836" s="53"/>
      <c r="C836" s="53"/>
      <c r="D836" s="53"/>
      <c r="E836" s="144"/>
      <c r="F836" s="70"/>
      <c r="G836" s="71"/>
      <c r="H836" s="59"/>
      <c r="I836" s="60"/>
      <c r="J836" s="72"/>
      <c r="K836" s="73"/>
      <c r="L836" s="53"/>
      <c r="M836" s="75"/>
      <c r="N836" s="53"/>
      <c r="O836" s="53"/>
      <c r="P836" s="53"/>
      <c r="Q836" s="53"/>
      <c r="R836" s="99"/>
      <c r="S836" s="67"/>
      <c r="T836" s="67"/>
      <c r="U836" s="67"/>
      <c r="V836" s="67"/>
      <c r="W836" s="67"/>
      <c r="X836" s="53"/>
      <c r="Y836" s="53"/>
      <c r="Z836" s="53"/>
      <c r="AA836" s="53"/>
      <c r="AB836" s="53"/>
    </row>
    <row r="837" spans="1:28" x14ac:dyDescent="0.25">
      <c r="A837" s="53"/>
      <c r="B837" s="53"/>
      <c r="C837" s="53"/>
      <c r="D837" s="53"/>
      <c r="E837" s="144"/>
      <c r="F837" s="70"/>
      <c r="G837" s="71"/>
      <c r="H837" s="59"/>
      <c r="I837" s="60"/>
      <c r="J837" s="72"/>
      <c r="K837" s="73"/>
      <c r="L837" s="53"/>
      <c r="M837" s="75"/>
      <c r="N837" s="53"/>
      <c r="O837" s="53"/>
      <c r="P837" s="53"/>
      <c r="Q837" s="53"/>
      <c r="R837" s="99"/>
      <c r="S837" s="67"/>
      <c r="T837" s="67"/>
      <c r="U837" s="67"/>
      <c r="V837" s="67"/>
      <c r="W837" s="67"/>
      <c r="X837" s="53"/>
      <c r="Y837" s="53"/>
      <c r="Z837" s="53"/>
      <c r="AA837" s="53"/>
      <c r="AB837" s="53"/>
    </row>
    <row r="838" spans="1:28" x14ac:dyDescent="0.25">
      <c r="A838" s="53"/>
      <c r="B838" s="53"/>
      <c r="C838" s="53"/>
      <c r="D838" s="53"/>
      <c r="E838" s="144"/>
      <c r="F838" s="70"/>
      <c r="G838" s="71"/>
      <c r="H838" s="59"/>
      <c r="I838" s="60"/>
      <c r="J838" s="72"/>
      <c r="K838" s="73"/>
      <c r="L838" s="53"/>
      <c r="M838" s="75"/>
      <c r="N838" s="53"/>
      <c r="O838" s="53"/>
      <c r="P838" s="53"/>
      <c r="Q838" s="53"/>
      <c r="R838" s="99"/>
      <c r="S838" s="67"/>
      <c r="T838" s="67"/>
      <c r="U838" s="67"/>
      <c r="V838" s="67"/>
      <c r="W838" s="67"/>
      <c r="X838" s="53"/>
      <c r="Y838" s="53"/>
      <c r="Z838" s="53"/>
      <c r="AA838" s="53"/>
      <c r="AB838" s="53"/>
    </row>
    <row r="839" spans="1:28" x14ac:dyDescent="0.25">
      <c r="A839" s="53"/>
      <c r="B839" s="53"/>
      <c r="C839" s="53"/>
      <c r="D839" s="53"/>
      <c r="E839" s="144"/>
      <c r="F839" s="70"/>
      <c r="G839" s="71"/>
      <c r="H839" s="59"/>
      <c r="I839" s="60"/>
      <c r="J839" s="72"/>
      <c r="K839" s="73"/>
      <c r="L839" s="53"/>
      <c r="M839" s="75"/>
      <c r="N839" s="53"/>
      <c r="O839" s="53"/>
      <c r="P839" s="53"/>
      <c r="Q839" s="53"/>
      <c r="R839" s="99"/>
      <c r="S839" s="67"/>
      <c r="T839" s="67"/>
      <c r="U839" s="67"/>
      <c r="V839" s="67"/>
      <c r="W839" s="67"/>
      <c r="X839" s="53"/>
      <c r="Y839" s="53"/>
      <c r="Z839" s="53"/>
      <c r="AA839" s="53"/>
      <c r="AB839" s="53"/>
    </row>
    <row r="840" spans="1:28" x14ac:dyDescent="0.25">
      <c r="A840" s="53"/>
      <c r="B840" s="53"/>
      <c r="C840" s="53"/>
      <c r="D840" s="53"/>
      <c r="E840" s="144"/>
      <c r="F840" s="70"/>
      <c r="G840" s="71"/>
      <c r="H840" s="59"/>
      <c r="I840" s="60"/>
      <c r="J840" s="72"/>
      <c r="K840" s="73"/>
      <c r="L840" s="53"/>
      <c r="M840" s="75"/>
      <c r="N840" s="53"/>
      <c r="O840" s="53"/>
      <c r="P840" s="53"/>
      <c r="Q840" s="53"/>
      <c r="R840" s="99"/>
      <c r="S840" s="67"/>
      <c r="T840" s="67"/>
      <c r="U840" s="67"/>
      <c r="V840" s="67"/>
      <c r="W840" s="67"/>
      <c r="X840" s="53"/>
      <c r="Y840" s="53"/>
      <c r="Z840" s="53"/>
      <c r="AA840" s="53"/>
      <c r="AB840" s="53"/>
    </row>
    <row r="841" spans="1:28" x14ac:dyDescent="0.25">
      <c r="A841" s="53"/>
      <c r="B841" s="53"/>
      <c r="C841" s="53"/>
      <c r="D841" s="53"/>
      <c r="E841" s="144"/>
      <c r="F841" s="70"/>
      <c r="G841" s="71"/>
      <c r="H841" s="59"/>
      <c r="I841" s="60"/>
      <c r="J841" s="72"/>
      <c r="K841" s="73"/>
      <c r="L841" s="53"/>
      <c r="M841" s="75"/>
      <c r="N841" s="53"/>
      <c r="O841" s="53"/>
      <c r="P841" s="53"/>
      <c r="Q841" s="53"/>
      <c r="R841" s="99"/>
      <c r="S841" s="67"/>
      <c r="T841" s="67"/>
      <c r="U841" s="67"/>
      <c r="V841" s="67"/>
      <c r="W841" s="67"/>
      <c r="X841" s="53"/>
      <c r="Y841" s="53"/>
      <c r="Z841" s="53"/>
      <c r="AA841" s="53"/>
      <c r="AB841" s="53"/>
    </row>
    <row r="842" spans="1:28" x14ac:dyDescent="0.25">
      <c r="A842" s="53"/>
      <c r="B842" s="53"/>
      <c r="C842" s="53"/>
      <c r="D842" s="53"/>
      <c r="E842" s="144"/>
      <c r="F842" s="70"/>
      <c r="G842" s="71"/>
      <c r="H842" s="59"/>
      <c r="I842" s="60"/>
      <c r="J842" s="72"/>
      <c r="K842" s="73"/>
      <c r="L842" s="53"/>
      <c r="M842" s="75"/>
      <c r="N842" s="53"/>
      <c r="O842" s="53"/>
      <c r="P842" s="53"/>
      <c r="Q842" s="53"/>
      <c r="R842" s="99"/>
      <c r="S842" s="67"/>
      <c r="T842" s="67"/>
      <c r="U842" s="67"/>
      <c r="V842" s="67"/>
      <c r="W842" s="67"/>
      <c r="X842" s="53"/>
      <c r="Y842" s="53"/>
      <c r="Z842" s="53"/>
      <c r="AA842" s="53"/>
      <c r="AB842" s="53"/>
    </row>
    <row r="843" spans="1:28" x14ac:dyDescent="0.25">
      <c r="A843" s="53"/>
      <c r="B843" s="53"/>
      <c r="C843" s="53"/>
      <c r="D843" s="53"/>
      <c r="E843" s="144"/>
      <c r="F843" s="70"/>
      <c r="G843" s="71"/>
      <c r="H843" s="59"/>
      <c r="I843" s="60"/>
      <c r="J843" s="72"/>
      <c r="K843" s="73"/>
      <c r="L843" s="53"/>
      <c r="M843" s="75"/>
      <c r="N843" s="53"/>
      <c r="O843" s="53"/>
      <c r="P843" s="53"/>
      <c r="Q843" s="53"/>
      <c r="R843" s="99"/>
      <c r="S843" s="67"/>
      <c r="T843" s="67"/>
      <c r="U843" s="67"/>
      <c r="V843" s="67"/>
      <c r="W843" s="67"/>
      <c r="X843" s="53"/>
      <c r="Y843" s="53"/>
      <c r="Z843" s="53"/>
      <c r="AA843" s="53"/>
      <c r="AB843" s="53"/>
    </row>
    <row r="844" spans="1:28" x14ac:dyDescent="0.25">
      <c r="A844" s="53"/>
      <c r="B844" s="53"/>
      <c r="C844" s="53"/>
      <c r="D844" s="53"/>
      <c r="E844" s="144"/>
      <c r="F844" s="70"/>
      <c r="G844" s="71"/>
      <c r="H844" s="59"/>
      <c r="I844" s="60"/>
      <c r="J844" s="72"/>
      <c r="K844" s="73"/>
      <c r="L844" s="53"/>
      <c r="M844" s="75"/>
      <c r="N844" s="53"/>
      <c r="O844" s="53"/>
      <c r="P844" s="53"/>
      <c r="Q844" s="53"/>
      <c r="R844" s="99"/>
      <c r="S844" s="67"/>
      <c r="T844" s="67"/>
      <c r="U844" s="67"/>
      <c r="V844" s="67"/>
      <c r="W844" s="67"/>
      <c r="X844" s="53"/>
      <c r="Y844" s="53"/>
      <c r="Z844" s="53"/>
      <c r="AA844" s="53"/>
      <c r="AB844" s="53"/>
    </row>
    <row r="845" spans="1:28" x14ac:dyDescent="0.25">
      <c r="A845" s="53"/>
      <c r="B845" s="53"/>
      <c r="C845" s="53"/>
      <c r="D845" s="53"/>
      <c r="E845" s="144"/>
      <c r="F845" s="70"/>
      <c r="G845" s="71"/>
      <c r="H845" s="59"/>
      <c r="I845" s="60"/>
      <c r="J845" s="72"/>
      <c r="K845" s="73"/>
      <c r="L845" s="53"/>
      <c r="M845" s="75"/>
      <c r="N845" s="53"/>
      <c r="O845" s="53"/>
      <c r="P845" s="53"/>
      <c r="Q845" s="53"/>
      <c r="R845" s="99"/>
      <c r="S845" s="67"/>
      <c r="T845" s="67"/>
      <c r="U845" s="67"/>
      <c r="V845" s="67"/>
      <c r="W845" s="67"/>
      <c r="X845" s="53"/>
      <c r="Y845" s="53"/>
      <c r="Z845" s="53"/>
      <c r="AA845" s="53"/>
      <c r="AB845" s="53"/>
    </row>
    <row r="846" spans="1:28" x14ac:dyDescent="0.25">
      <c r="A846" s="53"/>
      <c r="B846" s="53"/>
      <c r="C846" s="53"/>
      <c r="D846" s="53"/>
      <c r="E846" s="144"/>
      <c r="F846" s="70"/>
      <c r="G846" s="71"/>
      <c r="H846" s="59"/>
      <c r="I846" s="60"/>
      <c r="J846" s="72"/>
      <c r="K846" s="73"/>
      <c r="L846" s="53"/>
      <c r="M846" s="75"/>
      <c r="N846" s="53"/>
      <c r="O846" s="53"/>
      <c r="P846" s="53"/>
      <c r="Q846" s="53"/>
      <c r="R846" s="99"/>
      <c r="S846" s="67"/>
      <c r="T846" s="67"/>
      <c r="U846" s="67"/>
      <c r="V846" s="67"/>
      <c r="W846" s="67"/>
      <c r="X846" s="53"/>
      <c r="Y846" s="53"/>
      <c r="Z846" s="53"/>
      <c r="AA846" s="53"/>
      <c r="AB846" s="53"/>
    </row>
    <row r="847" spans="1:28" x14ac:dyDescent="0.25">
      <c r="A847" s="53"/>
      <c r="B847" s="53"/>
      <c r="C847" s="53"/>
      <c r="D847" s="53"/>
      <c r="E847" s="144"/>
      <c r="F847" s="70"/>
      <c r="G847" s="71"/>
      <c r="H847" s="59"/>
      <c r="I847" s="60"/>
      <c r="J847" s="72"/>
      <c r="K847" s="73"/>
      <c r="L847" s="53"/>
      <c r="M847" s="75"/>
      <c r="N847" s="53"/>
      <c r="O847" s="53"/>
      <c r="P847" s="53"/>
      <c r="Q847" s="53"/>
      <c r="R847" s="99"/>
      <c r="S847" s="67"/>
      <c r="T847" s="67"/>
      <c r="U847" s="67"/>
      <c r="V847" s="67"/>
      <c r="W847" s="67"/>
      <c r="X847" s="53"/>
      <c r="Y847" s="53"/>
      <c r="Z847" s="53"/>
      <c r="AA847" s="53"/>
      <c r="AB847" s="53"/>
    </row>
    <row r="848" spans="1:28" x14ac:dyDescent="0.25">
      <c r="A848" s="53"/>
      <c r="B848" s="53"/>
      <c r="C848" s="53"/>
      <c r="D848" s="53"/>
      <c r="E848" s="144"/>
      <c r="F848" s="70"/>
      <c r="G848" s="71"/>
      <c r="H848" s="59"/>
      <c r="I848" s="60"/>
      <c r="J848" s="72"/>
      <c r="K848" s="73"/>
      <c r="L848" s="53"/>
      <c r="M848" s="75"/>
      <c r="N848" s="53"/>
      <c r="O848" s="53"/>
      <c r="P848" s="53"/>
      <c r="Q848" s="53"/>
      <c r="R848" s="99"/>
      <c r="S848" s="67"/>
      <c r="T848" s="67"/>
      <c r="U848" s="67"/>
      <c r="V848" s="67"/>
      <c r="W848" s="67"/>
      <c r="X848" s="53"/>
      <c r="Y848" s="53"/>
      <c r="Z848" s="53"/>
      <c r="AA848" s="53"/>
      <c r="AB848" s="53"/>
    </row>
    <row r="849" spans="1:28" x14ac:dyDescent="0.25">
      <c r="A849" s="53"/>
      <c r="B849" s="53"/>
      <c r="C849" s="53"/>
      <c r="D849" s="53"/>
      <c r="E849" s="144"/>
      <c r="F849" s="70"/>
      <c r="G849" s="71"/>
      <c r="H849" s="59"/>
      <c r="I849" s="60"/>
      <c r="J849" s="72"/>
      <c r="K849" s="73"/>
      <c r="L849" s="53"/>
      <c r="M849" s="75"/>
      <c r="N849" s="53"/>
      <c r="O849" s="53"/>
      <c r="P849" s="53"/>
      <c r="Q849" s="53"/>
      <c r="R849" s="99"/>
      <c r="S849" s="67"/>
      <c r="T849" s="67"/>
      <c r="U849" s="67"/>
      <c r="V849" s="67"/>
      <c r="W849" s="67"/>
      <c r="X849" s="53"/>
      <c r="Y849" s="53"/>
      <c r="Z849" s="53"/>
      <c r="AA849" s="53"/>
      <c r="AB849" s="53"/>
    </row>
    <row r="850" spans="1:28" x14ac:dyDescent="0.25">
      <c r="A850" s="53"/>
      <c r="B850" s="53"/>
      <c r="C850" s="53"/>
      <c r="D850" s="53"/>
      <c r="E850" s="144"/>
      <c r="F850" s="70"/>
      <c r="G850" s="71"/>
      <c r="H850" s="59"/>
      <c r="I850" s="60"/>
      <c r="J850" s="72"/>
      <c r="K850" s="73"/>
      <c r="L850" s="53"/>
      <c r="M850" s="75"/>
      <c r="N850" s="53"/>
      <c r="O850" s="53"/>
      <c r="P850" s="53"/>
      <c r="Q850" s="53"/>
      <c r="R850" s="99"/>
      <c r="S850" s="67"/>
      <c r="T850" s="67"/>
      <c r="U850" s="67"/>
      <c r="V850" s="67"/>
      <c r="W850" s="67"/>
      <c r="X850" s="53"/>
      <c r="Y850" s="53"/>
      <c r="Z850" s="53"/>
      <c r="AA850" s="53"/>
      <c r="AB850" s="53"/>
    </row>
    <row r="851" spans="1:28" x14ac:dyDescent="0.25">
      <c r="A851" s="53"/>
      <c r="B851" s="53"/>
      <c r="C851" s="53"/>
      <c r="D851" s="53"/>
      <c r="E851" s="144"/>
      <c r="F851" s="70"/>
      <c r="G851" s="71"/>
      <c r="H851" s="59"/>
      <c r="I851" s="60"/>
      <c r="J851" s="72"/>
      <c r="K851" s="73"/>
      <c r="L851" s="53"/>
      <c r="M851" s="75"/>
      <c r="N851" s="53"/>
      <c r="O851" s="53"/>
      <c r="P851" s="53"/>
      <c r="Q851" s="53"/>
      <c r="R851" s="99"/>
      <c r="S851" s="67"/>
      <c r="T851" s="67"/>
      <c r="U851" s="67"/>
      <c r="V851" s="67"/>
      <c r="W851" s="67"/>
      <c r="X851" s="53"/>
      <c r="Y851" s="53"/>
      <c r="Z851" s="53"/>
      <c r="AA851" s="53"/>
      <c r="AB851" s="53"/>
    </row>
    <row r="852" spans="1:28" x14ac:dyDescent="0.25">
      <c r="A852" s="53"/>
      <c r="B852" s="53"/>
      <c r="C852" s="53"/>
      <c r="D852" s="53"/>
      <c r="E852" s="144"/>
      <c r="F852" s="70"/>
      <c r="G852" s="71"/>
      <c r="H852" s="59"/>
      <c r="I852" s="60"/>
      <c r="J852" s="72"/>
      <c r="K852" s="73"/>
      <c r="L852" s="53"/>
      <c r="M852" s="75"/>
      <c r="N852" s="53"/>
      <c r="O852" s="53"/>
      <c r="P852" s="53"/>
      <c r="Q852" s="53"/>
      <c r="R852" s="99"/>
      <c r="S852" s="67"/>
      <c r="T852" s="67"/>
      <c r="U852" s="67"/>
      <c r="V852" s="67"/>
      <c r="W852" s="67"/>
      <c r="X852" s="53"/>
      <c r="Y852" s="53"/>
      <c r="Z852" s="53"/>
      <c r="AA852" s="53"/>
      <c r="AB852" s="53"/>
    </row>
    <row r="853" spans="1:28" x14ac:dyDescent="0.25">
      <c r="A853" s="53"/>
      <c r="B853" s="53"/>
      <c r="C853" s="53"/>
      <c r="D853" s="53"/>
      <c r="E853" s="144"/>
      <c r="F853" s="70"/>
      <c r="G853" s="71"/>
      <c r="H853" s="59"/>
      <c r="I853" s="60"/>
      <c r="J853" s="72"/>
      <c r="K853" s="73"/>
      <c r="L853" s="53"/>
      <c r="M853" s="75"/>
      <c r="N853" s="53"/>
      <c r="O853" s="53"/>
      <c r="P853" s="53"/>
      <c r="Q853" s="53"/>
      <c r="R853" s="99"/>
      <c r="S853" s="67"/>
      <c r="T853" s="67"/>
      <c r="U853" s="67"/>
      <c r="V853" s="67"/>
      <c r="W853" s="67"/>
      <c r="X853" s="53"/>
      <c r="Y853" s="53"/>
      <c r="Z853" s="53"/>
      <c r="AA853" s="53"/>
      <c r="AB853" s="53"/>
    </row>
    <row r="854" spans="1:28" x14ac:dyDescent="0.25">
      <c r="A854" s="53"/>
      <c r="B854" s="53"/>
      <c r="C854" s="53"/>
      <c r="D854" s="53"/>
      <c r="E854" s="144"/>
      <c r="F854" s="70"/>
      <c r="G854" s="71"/>
      <c r="H854" s="59"/>
      <c r="I854" s="60"/>
      <c r="J854" s="72"/>
      <c r="K854" s="73"/>
      <c r="L854" s="53"/>
      <c r="M854" s="75"/>
      <c r="N854" s="53"/>
      <c r="O854" s="53"/>
      <c r="P854" s="53"/>
      <c r="Q854" s="53"/>
      <c r="R854" s="99"/>
      <c r="S854" s="67"/>
      <c r="T854" s="67"/>
      <c r="U854" s="67"/>
      <c r="V854" s="67"/>
      <c r="W854" s="67"/>
      <c r="X854" s="53"/>
      <c r="Y854" s="53"/>
      <c r="Z854" s="53"/>
      <c r="AA854" s="53"/>
      <c r="AB854" s="53"/>
    </row>
    <row r="855" spans="1:28" x14ac:dyDescent="0.25">
      <c r="A855" s="53"/>
      <c r="B855" s="53"/>
      <c r="C855" s="53"/>
      <c r="D855" s="53"/>
      <c r="E855" s="144"/>
      <c r="F855" s="70"/>
      <c r="G855" s="71"/>
      <c r="H855" s="59"/>
      <c r="I855" s="60"/>
      <c r="J855" s="72"/>
      <c r="K855" s="73"/>
      <c r="L855" s="53"/>
      <c r="M855" s="75"/>
      <c r="N855" s="53"/>
      <c r="O855" s="53"/>
      <c r="P855" s="53"/>
      <c r="Q855" s="53"/>
      <c r="R855" s="99"/>
      <c r="S855" s="67"/>
      <c r="T855" s="67"/>
      <c r="U855" s="67"/>
      <c r="V855" s="67"/>
      <c r="W855" s="67"/>
      <c r="X855" s="53"/>
      <c r="Y855" s="53"/>
      <c r="Z855" s="53"/>
      <c r="AA855" s="53"/>
      <c r="AB855" s="53"/>
    </row>
    <row r="856" spans="1:28" x14ac:dyDescent="0.25">
      <c r="A856" s="53"/>
      <c r="B856" s="53"/>
      <c r="C856" s="53"/>
      <c r="D856" s="53"/>
      <c r="E856" s="144"/>
      <c r="F856" s="70"/>
      <c r="G856" s="71"/>
      <c r="H856" s="59"/>
      <c r="I856" s="60"/>
      <c r="J856" s="72"/>
      <c r="K856" s="73"/>
      <c r="L856" s="53"/>
      <c r="M856" s="75"/>
      <c r="N856" s="53"/>
      <c r="O856" s="53"/>
      <c r="P856" s="53"/>
      <c r="Q856" s="53"/>
      <c r="R856" s="99"/>
      <c r="S856" s="67"/>
      <c r="T856" s="67"/>
      <c r="U856" s="67"/>
      <c r="V856" s="67"/>
      <c r="W856" s="67"/>
      <c r="X856" s="53"/>
      <c r="Y856" s="53"/>
      <c r="Z856" s="53"/>
      <c r="AA856" s="53"/>
      <c r="AB856" s="53"/>
    </row>
    <row r="857" spans="1:28" x14ac:dyDescent="0.25">
      <c r="A857" s="53"/>
      <c r="B857" s="53"/>
      <c r="C857" s="53"/>
      <c r="D857" s="53"/>
      <c r="E857" s="144"/>
      <c r="F857" s="70"/>
      <c r="G857" s="71"/>
      <c r="H857" s="59"/>
      <c r="I857" s="60"/>
      <c r="J857" s="72"/>
      <c r="K857" s="73"/>
      <c r="L857" s="53"/>
      <c r="M857" s="75"/>
      <c r="N857" s="53"/>
      <c r="O857" s="53"/>
      <c r="P857" s="53"/>
      <c r="Q857" s="53"/>
      <c r="R857" s="99"/>
      <c r="S857" s="67"/>
      <c r="T857" s="67"/>
      <c r="U857" s="67"/>
      <c r="V857" s="67"/>
      <c r="W857" s="67"/>
      <c r="X857" s="53"/>
      <c r="Y857" s="53"/>
      <c r="Z857" s="53"/>
      <c r="AA857" s="53"/>
      <c r="AB857" s="53"/>
    </row>
    <row r="858" spans="1:28" x14ac:dyDescent="0.25">
      <c r="A858" s="53"/>
      <c r="B858" s="53"/>
      <c r="C858" s="53"/>
      <c r="D858" s="53"/>
      <c r="E858" s="144"/>
      <c r="F858" s="70"/>
      <c r="G858" s="71"/>
      <c r="H858" s="59"/>
      <c r="I858" s="60"/>
      <c r="J858" s="72"/>
      <c r="K858" s="73"/>
      <c r="L858" s="53"/>
      <c r="M858" s="75"/>
      <c r="N858" s="53"/>
      <c r="O858" s="53"/>
      <c r="P858" s="53"/>
      <c r="Q858" s="53"/>
      <c r="R858" s="99"/>
      <c r="S858" s="67"/>
      <c r="T858" s="67"/>
      <c r="U858" s="67"/>
      <c r="V858" s="67"/>
      <c r="W858" s="67"/>
      <c r="X858" s="53"/>
      <c r="Y858" s="53"/>
      <c r="Z858" s="53"/>
      <c r="AA858" s="53"/>
      <c r="AB858" s="53"/>
    </row>
    <row r="859" spans="1:28" x14ac:dyDescent="0.25">
      <c r="A859" s="53"/>
      <c r="B859" s="53"/>
      <c r="C859" s="53"/>
      <c r="D859" s="53"/>
      <c r="E859" s="144"/>
      <c r="F859" s="70"/>
      <c r="G859" s="71"/>
      <c r="H859" s="59"/>
      <c r="I859" s="60"/>
      <c r="J859" s="72"/>
      <c r="K859" s="73"/>
      <c r="L859" s="53"/>
      <c r="M859" s="75"/>
      <c r="N859" s="53"/>
      <c r="O859" s="53"/>
      <c r="P859" s="53"/>
      <c r="Q859" s="53"/>
      <c r="R859" s="99"/>
      <c r="S859" s="67"/>
      <c r="T859" s="67"/>
      <c r="U859" s="67"/>
      <c r="V859" s="67"/>
      <c r="W859" s="67"/>
      <c r="X859" s="53"/>
      <c r="Y859" s="53"/>
      <c r="Z859" s="53"/>
      <c r="AA859" s="53"/>
      <c r="AB859" s="53"/>
    </row>
    <row r="860" spans="1:28" x14ac:dyDescent="0.25">
      <c r="A860" s="53"/>
      <c r="B860" s="53"/>
      <c r="C860" s="53"/>
      <c r="D860" s="53"/>
      <c r="E860" s="144"/>
      <c r="F860" s="70"/>
      <c r="G860" s="71"/>
      <c r="H860" s="59"/>
      <c r="I860" s="60"/>
      <c r="J860" s="72"/>
      <c r="K860" s="73"/>
      <c r="L860" s="53"/>
      <c r="M860" s="75"/>
      <c r="N860" s="53"/>
      <c r="O860" s="53"/>
      <c r="P860" s="53"/>
      <c r="Q860" s="53"/>
      <c r="R860" s="99"/>
      <c r="S860" s="67"/>
      <c r="T860" s="67"/>
      <c r="U860" s="67"/>
      <c r="V860" s="67"/>
      <c r="W860" s="67"/>
      <c r="X860" s="53"/>
      <c r="Y860" s="53"/>
      <c r="Z860" s="53"/>
      <c r="AA860" s="53"/>
      <c r="AB860" s="53"/>
    </row>
    <row r="861" spans="1:28" x14ac:dyDescent="0.25">
      <c r="A861" s="53"/>
      <c r="B861" s="53"/>
      <c r="C861" s="53"/>
      <c r="D861" s="53"/>
      <c r="E861" s="144"/>
      <c r="F861" s="70"/>
      <c r="G861" s="71"/>
      <c r="H861" s="59"/>
      <c r="I861" s="60"/>
      <c r="J861" s="72"/>
      <c r="K861" s="73"/>
      <c r="L861" s="53"/>
      <c r="M861" s="75"/>
      <c r="N861" s="53"/>
      <c r="O861" s="53"/>
      <c r="P861" s="53"/>
      <c r="Q861" s="53"/>
      <c r="R861" s="99"/>
      <c r="S861" s="67"/>
      <c r="T861" s="67"/>
      <c r="U861" s="67"/>
      <c r="V861" s="67"/>
      <c r="W861" s="67"/>
      <c r="X861" s="53"/>
      <c r="Y861" s="53"/>
      <c r="Z861" s="53"/>
      <c r="AA861" s="53"/>
      <c r="AB861" s="53"/>
    </row>
    <row r="862" spans="1:28" x14ac:dyDescent="0.25">
      <c r="A862" s="53"/>
      <c r="B862" s="53"/>
      <c r="C862" s="53"/>
      <c r="D862" s="53"/>
      <c r="E862" s="144"/>
      <c r="F862" s="70"/>
      <c r="G862" s="71"/>
      <c r="H862" s="59"/>
      <c r="I862" s="60"/>
      <c r="J862" s="72"/>
      <c r="K862" s="73"/>
      <c r="L862" s="53"/>
      <c r="M862" s="75"/>
      <c r="N862" s="53"/>
      <c r="O862" s="53"/>
      <c r="P862" s="53"/>
      <c r="Q862" s="53"/>
      <c r="R862" s="99"/>
      <c r="S862" s="67"/>
      <c r="T862" s="67"/>
      <c r="U862" s="67"/>
      <c r="V862" s="67"/>
      <c r="W862" s="67"/>
      <c r="X862" s="53"/>
      <c r="Y862" s="53"/>
      <c r="Z862" s="53"/>
      <c r="AA862" s="53"/>
      <c r="AB862" s="53"/>
    </row>
    <row r="863" spans="1:28" x14ac:dyDescent="0.25">
      <c r="A863" s="53"/>
      <c r="B863" s="53"/>
      <c r="C863" s="53"/>
      <c r="D863" s="53"/>
      <c r="E863" s="144"/>
      <c r="F863" s="70"/>
      <c r="G863" s="71"/>
      <c r="H863" s="59"/>
      <c r="I863" s="60"/>
      <c r="J863" s="72"/>
      <c r="K863" s="73"/>
      <c r="L863" s="53"/>
      <c r="M863" s="75"/>
      <c r="N863" s="53"/>
      <c r="O863" s="53"/>
      <c r="P863" s="53"/>
      <c r="Q863" s="53"/>
      <c r="R863" s="99"/>
      <c r="S863" s="67"/>
      <c r="T863" s="67"/>
      <c r="U863" s="67"/>
      <c r="V863" s="67"/>
      <c r="W863" s="67"/>
      <c r="X863" s="53"/>
      <c r="Y863" s="53"/>
      <c r="Z863" s="53"/>
      <c r="AA863" s="53"/>
      <c r="AB863" s="53"/>
    </row>
    <row r="864" spans="1:28" x14ac:dyDescent="0.25">
      <c r="A864" s="53"/>
      <c r="B864" s="53"/>
      <c r="C864" s="53"/>
      <c r="D864" s="53"/>
      <c r="E864" s="144"/>
      <c r="F864" s="70"/>
      <c r="G864" s="71"/>
      <c r="H864" s="59"/>
      <c r="I864" s="60"/>
      <c r="J864" s="72"/>
      <c r="K864" s="73"/>
      <c r="L864" s="53"/>
      <c r="M864" s="75"/>
      <c r="N864" s="53"/>
      <c r="O864" s="53"/>
      <c r="P864" s="53"/>
      <c r="Q864" s="53"/>
      <c r="R864" s="99"/>
      <c r="S864" s="67"/>
      <c r="T864" s="67"/>
      <c r="U864" s="67"/>
      <c r="V864" s="67"/>
      <c r="W864" s="67"/>
      <c r="X864" s="53"/>
      <c r="Y864" s="53"/>
      <c r="Z864" s="53"/>
      <c r="AA864" s="53"/>
      <c r="AB864" s="53"/>
    </row>
    <row r="865" spans="1:28" x14ac:dyDescent="0.25">
      <c r="A865" s="53"/>
      <c r="B865" s="53"/>
      <c r="C865" s="53"/>
      <c r="D865" s="53"/>
      <c r="E865" s="144"/>
      <c r="F865" s="70"/>
      <c r="G865" s="71"/>
      <c r="H865" s="59"/>
      <c r="I865" s="60"/>
      <c r="J865" s="72"/>
      <c r="K865" s="73"/>
      <c r="L865" s="53"/>
      <c r="M865" s="75"/>
      <c r="N865" s="53"/>
      <c r="O865" s="53"/>
      <c r="P865" s="53"/>
      <c r="Q865" s="53"/>
      <c r="R865" s="99"/>
      <c r="S865" s="67"/>
      <c r="T865" s="67"/>
      <c r="U865" s="67"/>
      <c r="V865" s="67"/>
      <c r="W865" s="67"/>
      <c r="X865" s="53"/>
      <c r="Y865" s="53"/>
      <c r="Z865" s="53"/>
      <c r="AA865" s="53"/>
      <c r="AB865" s="53"/>
    </row>
    <row r="866" spans="1:28" x14ac:dyDescent="0.25">
      <c r="A866" s="53"/>
      <c r="B866" s="53"/>
      <c r="C866" s="53"/>
      <c r="D866" s="53"/>
      <c r="E866" s="144"/>
      <c r="F866" s="70"/>
      <c r="G866" s="71"/>
      <c r="H866" s="59"/>
      <c r="I866" s="60"/>
      <c r="J866" s="72"/>
      <c r="K866" s="73"/>
      <c r="L866" s="53"/>
      <c r="M866" s="75"/>
      <c r="N866" s="53"/>
      <c r="O866" s="53"/>
      <c r="P866" s="53"/>
      <c r="Q866" s="53"/>
      <c r="R866" s="99"/>
      <c r="S866" s="67"/>
      <c r="T866" s="67"/>
      <c r="U866" s="67"/>
      <c r="V866" s="67"/>
      <c r="W866" s="67"/>
      <c r="X866" s="53"/>
      <c r="Y866" s="53"/>
      <c r="Z866" s="53"/>
      <c r="AA866" s="53"/>
      <c r="AB866" s="53"/>
    </row>
    <row r="867" spans="1:28" x14ac:dyDescent="0.25">
      <c r="A867" s="53"/>
      <c r="B867" s="53"/>
      <c r="C867" s="53"/>
      <c r="D867" s="53"/>
      <c r="E867" s="144"/>
      <c r="F867" s="70"/>
      <c r="G867" s="71"/>
      <c r="H867" s="59"/>
      <c r="I867" s="60"/>
      <c r="J867" s="72"/>
      <c r="K867" s="73"/>
      <c r="L867" s="53"/>
      <c r="M867" s="75"/>
      <c r="N867" s="53"/>
      <c r="O867" s="53"/>
      <c r="P867" s="53"/>
      <c r="Q867" s="53"/>
      <c r="R867" s="99"/>
      <c r="S867" s="67"/>
      <c r="T867" s="67"/>
      <c r="U867" s="67"/>
      <c r="V867" s="67"/>
      <c r="W867" s="67"/>
      <c r="X867" s="53"/>
      <c r="Y867" s="53"/>
      <c r="Z867" s="53"/>
      <c r="AA867" s="53"/>
      <c r="AB867" s="53"/>
    </row>
    <row r="868" spans="1:28" x14ac:dyDescent="0.25">
      <c r="A868" s="53"/>
      <c r="B868" s="53"/>
      <c r="C868" s="53"/>
      <c r="D868" s="53"/>
      <c r="E868" s="144"/>
      <c r="F868" s="70"/>
      <c r="G868" s="71"/>
      <c r="H868" s="59"/>
      <c r="I868" s="60"/>
      <c r="J868" s="72"/>
      <c r="K868" s="73"/>
      <c r="L868" s="53"/>
      <c r="M868" s="75"/>
      <c r="N868" s="53"/>
      <c r="O868" s="53"/>
      <c r="P868" s="53"/>
      <c r="Q868" s="53"/>
      <c r="R868" s="99"/>
      <c r="S868" s="67"/>
      <c r="T868" s="67"/>
      <c r="U868" s="67"/>
      <c r="V868" s="67"/>
      <c r="W868" s="67"/>
      <c r="X868" s="53"/>
      <c r="Y868" s="53"/>
      <c r="Z868" s="53"/>
      <c r="AA868" s="53"/>
      <c r="AB868" s="53"/>
    </row>
    <row r="869" spans="1:28" x14ac:dyDescent="0.25">
      <c r="A869" s="53"/>
      <c r="B869" s="53"/>
      <c r="C869" s="53"/>
      <c r="D869" s="53"/>
      <c r="E869" s="144"/>
      <c r="F869" s="70"/>
      <c r="G869" s="71"/>
      <c r="H869" s="59"/>
      <c r="I869" s="60"/>
      <c r="J869" s="72"/>
      <c r="K869" s="73"/>
      <c r="L869" s="53"/>
      <c r="M869" s="75"/>
      <c r="N869" s="53"/>
      <c r="O869" s="53"/>
      <c r="P869" s="53"/>
      <c r="Q869" s="53"/>
      <c r="R869" s="99"/>
      <c r="S869" s="67"/>
      <c r="T869" s="67"/>
      <c r="U869" s="67"/>
      <c r="V869" s="67"/>
      <c r="W869" s="67"/>
      <c r="X869" s="53"/>
      <c r="Y869" s="53"/>
      <c r="Z869" s="53"/>
      <c r="AA869" s="53"/>
      <c r="AB869" s="53"/>
    </row>
    <row r="870" spans="1:28" x14ac:dyDescent="0.25">
      <c r="A870" s="53"/>
      <c r="B870" s="53"/>
      <c r="C870" s="53"/>
      <c r="D870" s="53"/>
      <c r="E870" s="144"/>
      <c r="F870" s="70"/>
      <c r="G870" s="71"/>
      <c r="H870" s="59"/>
      <c r="I870" s="60"/>
      <c r="J870" s="72"/>
      <c r="K870" s="73"/>
      <c r="L870" s="53"/>
      <c r="M870" s="75"/>
      <c r="N870" s="53"/>
      <c r="O870" s="53"/>
      <c r="P870" s="53"/>
      <c r="Q870" s="53"/>
      <c r="R870" s="99"/>
      <c r="S870" s="67"/>
      <c r="T870" s="67"/>
      <c r="U870" s="67"/>
      <c r="V870" s="67"/>
      <c r="W870" s="67"/>
      <c r="X870" s="53"/>
      <c r="Y870" s="53"/>
      <c r="Z870" s="53"/>
      <c r="AA870" s="53"/>
      <c r="AB870" s="53"/>
    </row>
    <row r="871" spans="1:28" x14ac:dyDescent="0.25">
      <c r="A871" s="53"/>
      <c r="B871" s="53"/>
      <c r="C871" s="53"/>
      <c r="D871" s="53"/>
      <c r="E871" s="144"/>
      <c r="F871" s="70"/>
      <c r="G871" s="71"/>
      <c r="H871" s="59"/>
      <c r="I871" s="60"/>
      <c r="J871" s="72"/>
      <c r="K871" s="73"/>
      <c r="L871" s="53"/>
      <c r="M871" s="75"/>
      <c r="N871" s="53"/>
      <c r="O871" s="53"/>
      <c r="P871" s="53"/>
      <c r="Q871" s="53"/>
      <c r="R871" s="99"/>
      <c r="S871" s="67"/>
      <c r="T871" s="67"/>
      <c r="U871" s="67"/>
      <c r="V871" s="67"/>
      <c r="W871" s="67"/>
      <c r="X871" s="53"/>
      <c r="Y871" s="53"/>
      <c r="Z871" s="53"/>
      <c r="AA871" s="53"/>
      <c r="AB871" s="53"/>
    </row>
    <row r="872" spans="1:28" x14ac:dyDescent="0.25">
      <c r="A872" s="53"/>
      <c r="B872" s="53"/>
      <c r="C872" s="53"/>
      <c r="D872" s="53"/>
      <c r="E872" s="144"/>
      <c r="F872" s="70"/>
      <c r="G872" s="71"/>
      <c r="H872" s="59"/>
      <c r="I872" s="60"/>
      <c r="J872" s="72"/>
      <c r="K872" s="73"/>
      <c r="L872" s="53"/>
      <c r="M872" s="75"/>
      <c r="N872" s="53"/>
      <c r="O872" s="53"/>
      <c r="P872" s="53"/>
      <c r="Q872" s="53"/>
      <c r="R872" s="99"/>
      <c r="S872" s="67"/>
      <c r="T872" s="67"/>
      <c r="U872" s="67"/>
      <c r="V872" s="67"/>
      <c r="W872" s="67"/>
      <c r="X872" s="53"/>
      <c r="Y872" s="53"/>
      <c r="Z872" s="53"/>
      <c r="AA872" s="53"/>
      <c r="AB872" s="53"/>
    </row>
    <row r="873" spans="1:28" x14ac:dyDescent="0.25">
      <c r="A873" s="53"/>
      <c r="B873" s="53"/>
      <c r="C873" s="53"/>
      <c r="D873" s="53"/>
      <c r="E873" s="144"/>
      <c r="F873" s="70"/>
      <c r="G873" s="71"/>
      <c r="H873" s="59"/>
      <c r="I873" s="60"/>
      <c r="J873" s="72"/>
      <c r="K873" s="73"/>
      <c r="L873" s="53"/>
      <c r="M873" s="75"/>
      <c r="N873" s="53"/>
      <c r="O873" s="53"/>
      <c r="P873" s="53"/>
      <c r="Q873" s="53"/>
      <c r="R873" s="99"/>
      <c r="S873" s="67"/>
      <c r="T873" s="67"/>
      <c r="U873" s="67"/>
      <c r="V873" s="67"/>
      <c r="W873" s="67"/>
      <c r="X873" s="53"/>
      <c r="Y873" s="53"/>
      <c r="Z873" s="53"/>
      <c r="AA873" s="53"/>
      <c r="AB873" s="53"/>
    </row>
    <row r="874" spans="1:28" x14ac:dyDescent="0.25">
      <c r="A874" s="53"/>
      <c r="B874" s="53"/>
      <c r="C874" s="53"/>
      <c r="D874" s="53"/>
      <c r="E874" s="144"/>
      <c r="F874" s="70"/>
      <c r="G874" s="71"/>
      <c r="H874" s="59"/>
      <c r="I874" s="60"/>
      <c r="J874" s="72"/>
      <c r="K874" s="73"/>
      <c r="L874" s="53"/>
      <c r="M874" s="75"/>
      <c r="N874" s="53"/>
      <c r="O874" s="53"/>
      <c r="P874" s="53"/>
      <c r="Q874" s="53"/>
      <c r="R874" s="99"/>
      <c r="S874" s="67"/>
      <c r="T874" s="67"/>
      <c r="U874" s="67"/>
      <c r="V874" s="67"/>
      <c r="W874" s="67"/>
      <c r="X874" s="53"/>
      <c r="Y874" s="53"/>
      <c r="Z874" s="53"/>
      <c r="AA874" s="53"/>
      <c r="AB874" s="53"/>
    </row>
    <row r="875" spans="1:28" x14ac:dyDescent="0.25">
      <c r="A875" s="53"/>
      <c r="B875" s="53"/>
      <c r="C875" s="53"/>
      <c r="D875" s="53"/>
      <c r="E875" s="144"/>
      <c r="F875" s="70"/>
      <c r="G875" s="71"/>
      <c r="H875" s="59"/>
      <c r="I875" s="60"/>
      <c r="J875" s="72"/>
      <c r="K875" s="73"/>
      <c r="L875" s="53"/>
      <c r="M875" s="75"/>
      <c r="N875" s="53"/>
      <c r="O875" s="53"/>
      <c r="P875" s="53"/>
      <c r="Q875" s="53"/>
      <c r="R875" s="99"/>
      <c r="S875" s="67"/>
      <c r="T875" s="67"/>
      <c r="U875" s="67"/>
      <c r="V875" s="67"/>
      <c r="W875" s="67"/>
      <c r="X875" s="53"/>
      <c r="Y875" s="53"/>
      <c r="Z875" s="53"/>
      <c r="AA875" s="53"/>
      <c r="AB875" s="53"/>
    </row>
    <row r="876" spans="1:28" x14ac:dyDescent="0.25">
      <c r="A876" s="53"/>
      <c r="B876" s="53"/>
      <c r="C876" s="53"/>
      <c r="D876" s="53"/>
      <c r="E876" s="144"/>
      <c r="F876" s="70"/>
      <c r="G876" s="71"/>
      <c r="H876" s="59"/>
      <c r="I876" s="60"/>
      <c r="J876" s="72"/>
      <c r="K876" s="73"/>
      <c r="L876" s="53"/>
      <c r="M876" s="75"/>
      <c r="N876" s="53"/>
      <c r="O876" s="53"/>
      <c r="P876" s="53"/>
      <c r="Q876" s="53"/>
      <c r="R876" s="99"/>
      <c r="S876" s="67"/>
      <c r="T876" s="67"/>
      <c r="U876" s="67"/>
      <c r="V876" s="67"/>
      <c r="W876" s="67"/>
      <c r="X876" s="53"/>
      <c r="Y876" s="53"/>
      <c r="Z876" s="53"/>
      <c r="AA876" s="53"/>
      <c r="AB876" s="53"/>
    </row>
    <row r="877" spans="1:28" x14ac:dyDescent="0.25">
      <c r="A877" s="53"/>
      <c r="B877" s="53"/>
      <c r="C877" s="53"/>
      <c r="D877" s="53"/>
      <c r="E877" s="144"/>
      <c r="F877" s="70"/>
      <c r="G877" s="71"/>
      <c r="H877" s="59"/>
      <c r="I877" s="60"/>
      <c r="J877" s="72"/>
      <c r="K877" s="73"/>
      <c r="L877" s="53"/>
      <c r="M877" s="75"/>
      <c r="N877" s="53"/>
      <c r="O877" s="53"/>
      <c r="P877" s="53"/>
      <c r="Q877" s="53"/>
      <c r="R877" s="99"/>
      <c r="S877" s="67"/>
      <c r="T877" s="67"/>
      <c r="U877" s="67"/>
      <c r="V877" s="67"/>
      <c r="W877" s="67"/>
      <c r="X877" s="53"/>
      <c r="Y877" s="53"/>
      <c r="Z877" s="53"/>
      <c r="AA877" s="53"/>
      <c r="AB877" s="53"/>
    </row>
    <row r="878" spans="1:28" x14ac:dyDescent="0.25">
      <c r="A878" s="53"/>
      <c r="B878" s="53"/>
      <c r="C878" s="53"/>
      <c r="D878" s="53"/>
      <c r="E878" s="144"/>
      <c r="F878" s="70"/>
      <c r="G878" s="71"/>
      <c r="H878" s="59"/>
      <c r="I878" s="60"/>
      <c r="J878" s="72"/>
      <c r="K878" s="73"/>
      <c r="L878" s="53"/>
      <c r="M878" s="75"/>
      <c r="N878" s="53"/>
      <c r="O878" s="53"/>
      <c r="P878" s="53"/>
      <c r="Q878" s="53"/>
      <c r="R878" s="99"/>
      <c r="S878" s="67"/>
      <c r="T878" s="67"/>
      <c r="U878" s="67"/>
      <c r="V878" s="67"/>
      <c r="W878" s="67"/>
      <c r="X878" s="53"/>
      <c r="Y878" s="53"/>
      <c r="Z878" s="53"/>
      <c r="AA878" s="53"/>
      <c r="AB878" s="53"/>
    </row>
    <row r="879" spans="1:28" x14ac:dyDescent="0.25">
      <c r="A879" s="53"/>
      <c r="B879" s="53"/>
      <c r="C879" s="53"/>
      <c r="D879" s="53"/>
      <c r="E879" s="144"/>
      <c r="F879" s="70"/>
      <c r="G879" s="71"/>
      <c r="H879" s="59"/>
      <c r="I879" s="60"/>
      <c r="J879" s="72"/>
      <c r="K879" s="73"/>
      <c r="L879" s="53"/>
      <c r="M879" s="75"/>
      <c r="N879" s="53"/>
      <c r="O879" s="53"/>
      <c r="P879" s="53"/>
      <c r="Q879" s="53"/>
      <c r="R879" s="99"/>
      <c r="S879" s="67"/>
      <c r="T879" s="67"/>
      <c r="U879" s="67"/>
      <c r="V879" s="67"/>
      <c r="W879" s="67"/>
      <c r="X879" s="53"/>
      <c r="Y879" s="53"/>
      <c r="Z879" s="53"/>
      <c r="AA879" s="53"/>
      <c r="AB879" s="53"/>
    </row>
    <row r="880" spans="1:28" x14ac:dyDescent="0.25">
      <c r="A880" s="53"/>
      <c r="B880" s="53"/>
      <c r="C880" s="53"/>
      <c r="D880" s="53"/>
      <c r="E880" s="144"/>
      <c r="F880" s="70"/>
      <c r="G880" s="71"/>
      <c r="H880" s="59"/>
      <c r="I880" s="60"/>
      <c r="J880" s="72"/>
      <c r="K880" s="73"/>
      <c r="L880" s="53"/>
      <c r="M880" s="75"/>
      <c r="N880" s="53"/>
      <c r="O880" s="53"/>
      <c r="P880" s="53"/>
      <c r="Q880" s="53"/>
      <c r="R880" s="99"/>
      <c r="S880" s="67"/>
      <c r="T880" s="67"/>
      <c r="U880" s="67"/>
      <c r="V880" s="67"/>
      <c r="W880" s="67"/>
      <c r="X880" s="53"/>
      <c r="Y880" s="53"/>
      <c r="Z880" s="53"/>
      <c r="AA880" s="53"/>
      <c r="AB880" s="53"/>
    </row>
    <row r="881" spans="1:28" x14ac:dyDescent="0.25">
      <c r="A881" s="53"/>
      <c r="B881" s="53"/>
      <c r="C881" s="53"/>
      <c r="D881" s="53"/>
      <c r="E881" s="144"/>
      <c r="F881" s="70"/>
      <c r="G881" s="71"/>
      <c r="H881" s="59"/>
      <c r="I881" s="60"/>
      <c r="J881" s="72"/>
      <c r="K881" s="73"/>
      <c r="L881" s="53"/>
      <c r="M881" s="75"/>
      <c r="N881" s="53"/>
      <c r="O881" s="53"/>
      <c r="P881" s="53"/>
      <c r="Q881" s="53"/>
      <c r="R881" s="99"/>
      <c r="S881" s="67"/>
      <c r="T881" s="67"/>
      <c r="U881" s="67"/>
      <c r="V881" s="67"/>
      <c r="W881" s="67"/>
      <c r="X881" s="53"/>
      <c r="Y881" s="53"/>
      <c r="Z881" s="53"/>
      <c r="AA881" s="53"/>
      <c r="AB881" s="53"/>
    </row>
    <row r="882" spans="1:28" x14ac:dyDescent="0.25">
      <c r="A882" s="53"/>
      <c r="B882" s="53"/>
      <c r="C882" s="53"/>
      <c r="D882" s="53"/>
      <c r="E882" s="144"/>
      <c r="F882" s="70"/>
      <c r="G882" s="71"/>
      <c r="H882" s="59"/>
      <c r="I882" s="60"/>
      <c r="J882" s="72"/>
      <c r="K882" s="73"/>
      <c r="L882" s="53"/>
      <c r="M882" s="75"/>
      <c r="N882" s="53"/>
      <c r="O882" s="53"/>
      <c r="P882" s="53"/>
      <c r="Q882" s="53"/>
      <c r="R882" s="99"/>
      <c r="S882" s="67"/>
      <c r="T882" s="67"/>
      <c r="U882" s="67"/>
      <c r="V882" s="67"/>
      <c r="W882" s="67"/>
      <c r="X882" s="53"/>
      <c r="Y882" s="53"/>
      <c r="Z882" s="53"/>
      <c r="AA882" s="53"/>
      <c r="AB882" s="53"/>
    </row>
    <row r="883" spans="1:28" x14ac:dyDescent="0.25">
      <c r="A883" s="53"/>
      <c r="B883" s="53"/>
      <c r="C883" s="53"/>
      <c r="D883" s="53"/>
      <c r="E883" s="144"/>
      <c r="F883" s="70"/>
      <c r="G883" s="71"/>
      <c r="H883" s="59"/>
      <c r="I883" s="60"/>
      <c r="J883" s="72"/>
      <c r="K883" s="73"/>
      <c r="L883" s="53"/>
      <c r="M883" s="75"/>
      <c r="N883" s="53"/>
      <c r="O883" s="53"/>
      <c r="P883" s="53"/>
      <c r="Q883" s="53"/>
      <c r="R883" s="99"/>
      <c r="S883" s="67"/>
      <c r="T883" s="67"/>
      <c r="U883" s="67"/>
      <c r="V883" s="67"/>
      <c r="W883" s="67"/>
      <c r="X883" s="53"/>
      <c r="Y883" s="53"/>
      <c r="Z883" s="53"/>
      <c r="AA883" s="53"/>
      <c r="AB883" s="53"/>
    </row>
    <row r="884" spans="1:28" x14ac:dyDescent="0.25">
      <c r="A884" s="53"/>
      <c r="B884" s="53"/>
      <c r="C884" s="53"/>
      <c r="D884" s="53"/>
      <c r="E884" s="144"/>
      <c r="F884" s="70"/>
      <c r="G884" s="71"/>
      <c r="H884" s="59"/>
      <c r="I884" s="60"/>
      <c r="J884" s="72"/>
      <c r="K884" s="73"/>
      <c r="L884" s="53"/>
      <c r="M884" s="75"/>
      <c r="N884" s="53"/>
      <c r="O884" s="53"/>
      <c r="P884" s="53"/>
      <c r="Q884" s="53"/>
      <c r="R884" s="99"/>
      <c r="S884" s="67"/>
      <c r="T884" s="67"/>
      <c r="U884" s="67"/>
      <c r="V884" s="67"/>
      <c r="W884" s="67"/>
      <c r="X884" s="53"/>
      <c r="Y884" s="53"/>
      <c r="Z884" s="53"/>
      <c r="AA884" s="53"/>
      <c r="AB884" s="53"/>
    </row>
    <row r="885" spans="1:28" x14ac:dyDescent="0.25">
      <c r="A885" s="53"/>
      <c r="B885" s="53"/>
      <c r="C885" s="53"/>
      <c r="D885" s="53"/>
      <c r="E885" s="144"/>
      <c r="F885" s="70"/>
      <c r="G885" s="71"/>
      <c r="H885" s="59"/>
      <c r="I885" s="60"/>
      <c r="J885" s="72"/>
      <c r="K885" s="73"/>
      <c r="L885" s="53"/>
      <c r="M885" s="75"/>
      <c r="N885" s="53"/>
      <c r="O885" s="53"/>
      <c r="P885" s="53"/>
      <c r="Q885" s="53"/>
      <c r="R885" s="99"/>
      <c r="S885" s="67"/>
      <c r="T885" s="67"/>
      <c r="U885" s="67"/>
      <c r="V885" s="67"/>
      <c r="W885" s="67"/>
      <c r="X885" s="53"/>
      <c r="Y885" s="53"/>
      <c r="Z885" s="53"/>
      <c r="AA885" s="53"/>
      <c r="AB885" s="53"/>
    </row>
    <row r="886" spans="1:28" x14ac:dyDescent="0.25">
      <c r="A886" s="53"/>
      <c r="B886" s="53"/>
      <c r="C886" s="53"/>
      <c r="D886" s="53"/>
      <c r="E886" s="144"/>
      <c r="F886" s="70"/>
      <c r="G886" s="71"/>
      <c r="H886" s="59"/>
      <c r="I886" s="60"/>
      <c r="J886" s="72"/>
      <c r="K886" s="73"/>
      <c r="L886" s="53"/>
      <c r="M886" s="75"/>
      <c r="N886" s="53"/>
      <c r="O886" s="53"/>
      <c r="P886" s="53"/>
      <c r="Q886" s="53"/>
      <c r="R886" s="99"/>
      <c r="S886" s="67"/>
      <c r="T886" s="67"/>
      <c r="U886" s="67"/>
      <c r="V886" s="67"/>
      <c r="W886" s="67"/>
      <c r="X886" s="53"/>
      <c r="Y886" s="53"/>
      <c r="Z886" s="53"/>
      <c r="AA886" s="53"/>
      <c r="AB886" s="53"/>
    </row>
    <row r="887" spans="1:28" x14ac:dyDescent="0.25">
      <c r="A887" s="53"/>
      <c r="B887" s="53"/>
      <c r="C887" s="53"/>
      <c r="D887" s="53"/>
      <c r="E887" s="144"/>
      <c r="F887" s="70"/>
      <c r="G887" s="71"/>
      <c r="H887" s="59"/>
      <c r="I887" s="60"/>
      <c r="J887" s="72"/>
      <c r="K887" s="73"/>
      <c r="L887" s="53"/>
      <c r="M887" s="75"/>
      <c r="N887" s="53"/>
      <c r="O887" s="53"/>
      <c r="P887" s="53"/>
      <c r="Q887" s="53"/>
      <c r="R887" s="99"/>
      <c r="S887" s="67"/>
      <c r="T887" s="67"/>
      <c r="U887" s="67"/>
      <c r="V887" s="67"/>
      <c r="W887" s="67"/>
      <c r="X887" s="53"/>
      <c r="Y887" s="53"/>
      <c r="Z887" s="53"/>
      <c r="AA887" s="53"/>
      <c r="AB887" s="53"/>
    </row>
    <row r="888" spans="1:28" x14ac:dyDescent="0.25">
      <c r="A888" s="53"/>
      <c r="B888" s="53"/>
      <c r="C888" s="53"/>
      <c r="D888" s="53"/>
      <c r="E888" s="144"/>
      <c r="F888" s="70"/>
      <c r="G888" s="71"/>
      <c r="H888" s="59"/>
      <c r="I888" s="60"/>
      <c r="J888" s="72"/>
      <c r="K888" s="73"/>
      <c r="L888" s="53"/>
      <c r="M888" s="75"/>
      <c r="N888" s="53"/>
      <c r="O888" s="53"/>
      <c r="P888" s="53"/>
      <c r="Q888" s="53"/>
      <c r="R888" s="99"/>
      <c r="S888" s="67"/>
      <c r="T888" s="67"/>
      <c r="U888" s="67"/>
      <c r="V888" s="67"/>
      <c r="W888" s="67"/>
      <c r="X888" s="53"/>
      <c r="Y888" s="53"/>
      <c r="Z888" s="53"/>
      <c r="AA888" s="53"/>
      <c r="AB888" s="53"/>
    </row>
    <row r="889" spans="1:28" x14ac:dyDescent="0.25">
      <c r="A889" s="53"/>
      <c r="B889" s="53"/>
      <c r="C889" s="53"/>
      <c r="D889" s="53"/>
      <c r="E889" s="144"/>
      <c r="F889" s="70"/>
      <c r="G889" s="71"/>
      <c r="H889" s="59"/>
      <c r="I889" s="60"/>
      <c r="J889" s="72"/>
      <c r="K889" s="73"/>
      <c r="L889" s="53"/>
      <c r="M889" s="75"/>
      <c r="N889" s="53"/>
      <c r="O889" s="53"/>
      <c r="P889" s="53"/>
      <c r="Q889" s="53"/>
      <c r="R889" s="99"/>
      <c r="S889" s="67"/>
      <c r="T889" s="67"/>
      <c r="U889" s="67"/>
      <c r="V889" s="67"/>
      <c r="W889" s="67"/>
      <c r="X889" s="53"/>
      <c r="Y889" s="53"/>
      <c r="Z889" s="53"/>
      <c r="AA889" s="53"/>
      <c r="AB889" s="53"/>
    </row>
    <row r="890" spans="1:28" x14ac:dyDescent="0.25">
      <c r="A890" s="53"/>
      <c r="B890" s="53"/>
      <c r="C890" s="53"/>
      <c r="D890" s="53"/>
      <c r="E890" s="144"/>
      <c r="F890" s="70"/>
      <c r="G890" s="71"/>
      <c r="H890" s="59"/>
      <c r="I890" s="60"/>
      <c r="J890" s="72"/>
      <c r="K890" s="73"/>
      <c r="L890" s="53"/>
      <c r="M890" s="75"/>
      <c r="N890" s="53"/>
      <c r="O890" s="53"/>
      <c r="P890" s="53"/>
      <c r="Q890" s="53"/>
      <c r="R890" s="99"/>
      <c r="S890" s="67"/>
      <c r="T890" s="67"/>
      <c r="U890" s="67"/>
      <c r="V890" s="67"/>
      <c r="W890" s="67"/>
      <c r="X890" s="53"/>
      <c r="Y890" s="53"/>
      <c r="Z890" s="53"/>
      <c r="AA890" s="53"/>
      <c r="AB890" s="53"/>
    </row>
    <row r="891" spans="1:28" x14ac:dyDescent="0.25">
      <c r="A891" s="53"/>
      <c r="B891" s="53"/>
      <c r="C891" s="53"/>
      <c r="D891" s="53"/>
      <c r="E891" s="144"/>
      <c r="F891" s="70"/>
      <c r="G891" s="71"/>
      <c r="H891" s="59"/>
      <c r="I891" s="60"/>
      <c r="J891" s="72"/>
      <c r="K891" s="73"/>
      <c r="L891" s="53"/>
      <c r="M891" s="75"/>
      <c r="N891" s="53"/>
      <c r="O891" s="53"/>
      <c r="P891" s="53"/>
      <c r="Q891" s="53"/>
      <c r="R891" s="99"/>
      <c r="S891" s="67"/>
      <c r="T891" s="67"/>
      <c r="U891" s="67"/>
      <c r="V891" s="67"/>
      <c r="W891" s="67"/>
      <c r="X891" s="53"/>
      <c r="Y891" s="53"/>
      <c r="Z891" s="53"/>
      <c r="AA891" s="53"/>
      <c r="AB891" s="53"/>
    </row>
    <row r="892" spans="1:28" x14ac:dyDescent="0.25">
      <c r="A892" s="53"/>
      <c r="B892" s="53"/>
      <c r="C892" s="53"/>
      <c r="D892" s="53"/>
      <c r="E892" s="144"/>
      <c r="F892" s="70"/>
      <c r="G892" s="71"/>
      <c r="H892" s="59"/>
      <c r="I892" s="60"/>
      <c r="J892" s="72"/>
      <c r="K892" s="73"/>
      <c r="L892" s="53"/>
      <c r="M892" s="75"/>
      <c r="N892" s="53"/>
      <c r="O892" s="53"/>
      <c r="P892" s="53"/>
      <c r="Q892" s="53"/>
      <c r="R892" s="99"/>
      <c r="S892" s="67"/>
      <c r="T892" s="67"/>
      <c r="U892" s="67"/>
      <c r="V892" s="67"/>
      <c r="W892" s="67"/>
      <c r="X892" s="53"/>
      <c r="Y892" s="53"/>
      <c r="Z892" s="53"/>
      <c r="AA892" s="53"/>
      <c r="AB892" s="53"/>
    </row>
    <row r="893" spans="1:28" x14ac:dyDescent="0.25">
      <c r="A893" s="53"/>
      <c r="B893" s="53"/>
      <c r="C893" s="53"/>
      <c r="D893" s="53"/>
      <c r="E893" s="144"/>
      <c r="F893" s="70"/>
      <c r="G893" s="71"/>
      <c r="H893" s="59"/>
      <c r="I893" s="60"/>
      <c r="J893" s="72"/>
      <c r="K893" s="73"/>
      <c r="L893" s="53"/>
      <c r="M893" s="75"/>
      <c r="N893" s="53"/>
      <c r="O893" s="53"/>
      <c r="P893" s="53"/>
      <c r="Q893" s="53"/>
      <c r="R893" s="99"/>
      <c r="S893" s="67"/>
      <c r="T893" s="67"/>
      <c r="U893" s="67"/>
      <c r="V893" s="67"/>
      <c r="W893" s="67"/>
      <c r="X893" s="53"/>
      <c r="Y893" s="53"/>
      <c r="Z893" s="53"/>
      <c r="AA893" s="53"/>
      <c r="AB893" s="53"/>
    </row>
    <row r="894" spans="1:28" x14ac:dyDescent="0.25">
      <c r="A894" s="53"/>
      <c r="B894" s="53"/>
      <c r="C894" s="53"/>
      <c r="D894" s="53"/>
      <c r="E894" s="144"/>
      <c r="F894" s="70"/>
      <c r="G894" s="71"/>
      <c r="H894" s="59"/>
      <c r="I894" s="60"/>
      <c r="J894" s="72"/>
      <c r="K894" s="73"/>
      <c r="L894" s="53"/>
      <c r="M894" s="75"/>
      <c r="N894" s="53"/>
      <c r="O894" s="53"/>
      <c r="P894" s="53"/>
      <c r="Q894" s="53"/>
      <c r="R894" s="99"/>
      <c r="S894" s="67"/>
      <c r="T894" s="67"/>
      <c r="U894" s="67"/>
      <c r="V894" s="67"/>
      <c r="W894" s="67"/>
      <c r="X894" s="53"/>
      <c r="Y894" s="53"/>
      <c r="Z894" s="53"/>
      <c r="AA894" s="53"/>
      <c r="AB894" s="53"/>
    </row>
    <row r="895" spans="1:28" x14ac:dyDescent="0.25">
      <c r="A895" s="53"/>
      <c r="B895" s="53"/>
      <c r="C895" s="53"/>
      <c r="D895" s="53"/>
      <c r="E895" s="144"/>
      <c r="F895" s="70"/>
      <c r="G895" s="71"/>
      <c r="H895" s="59"/>
      <c r="I895" s="60"/>
      <c r="J895" s="72"/>
      <c r="K895" s="73"/>
      <c r="L895" s="53"/>
      <c r="M895" s="75"/>
      <c r="N895" s="53"/>
      <c r="O895" s="53"/>
      <c r="P895" s="53"/>
      <c r="Q895" s="53"/>
      <c r="R895" s="99"/>
      <c r="S895" s="67"/>
      <c r="T895" s="67"/>
      <c r="U895" s="67"/>
      <c r="V895" s="67"/>
      <c r="W895" s="67"/>
      <c r="X895" s="53"/>
      <c r="Y895" s="53"/>
      <c r="Z895" s="53"/>
      <c r="AA895" s="53"/>
      <c r="AB895" s="53"/>
    </row>
    <row r="896" spans="1:28" x14ac:dyDescent="0.25">
      <c r="A896" s="53"/>
      <c r="B896" s="53"/>
      <c r="C896" s="53"/>
      <c r="D896" s="53"/>
      <c r="E896" s="144"/>
      <c r="F896" s="70"/>
      <c r="G896" s="71"/>
      <c r="H896" s="59"/>
      <c r="I896" s="60"/>
      <c r="J896" s="72"/>
      <c r="K896" s="73"/>
      <c r="L896" s="53"/>
      <c r="M896" s="75"/>
      <c r="N896" s="53"/>
      <c r="O896" s="53"/>
      <c r="P896" s="53"/>
      <c r="Q896" s="53"/>
      <c r="R896" s="99"/>
      <c r="S896" s="67"/>
      <c r="T896" s="67"/>
      <c r="U896" s="67"/>
      <c r="V896" s="67"/>
      <c r="W896" s="67"/>
      <c r="X896" s="53"/>
      <c r="Y896" s="53"/>
      <c r="Z896" s="53"/>
      <c r="AA896" s="53"/>
      <c r="AB896" s="53"/>
    </row>
    <row r="897" spans="1:28" x14ac:dyDescent="0.25">
      <c r="A897" s="53"/>
      <c r="B897" s="53"/>
      <c r="C897" s="53"/>
      <c r="D897" s="53"/>
      <c r="E897" s="144"/>
      <c r="F897" s="70"/>
      <c r="G897" s="71"/>
      <c r="H897" s="59"/>
      <c r="I897" s="60"/>
      <c r="J897" s="72"/>
      <c r="K897" s="73"/>
      <c r="L897" s="53"/>
      <c r="M897" s="75"/>
      <c r="N897" s="53"/>
      <c r="O897" s="53"/>
      <c r="P897" s="53"/>
      <c r="Q897" s="53"/>
      <c r="R897" s="99"/>
      <c r="S897" s="67"/>
      <c r="T897" s="67"/>
      <c r="U897" s="67"/>
      <c r="V897" s="67"/>
      <c r="W897" s="67"/>
      <c r="X897" s="53"/>
      <c r="Y897" s="53"/>
      <c r="Z897" s="53"/>
      <c r="AA897" s="53"/>
      <c r="AB897" s="53"/>
    </row>
    <row r="898" spans="1:28" x14ac:dyDescent="0.25">
      <c r="A898" s="53"/>
      <c r="B898" s="53"/>
      <c r="C898" s="53"/>
      <c r="D898" s="53"/>
      <c r="E898" s="144"/>
      <c r="F898" s="70"/>
      <c r="G898" s="71"/>
      <c r="H898" s="59"/>
      <c r="I898" s="60"/>
      <c r="J898" s="72"/>
      <c r="K898" s="73"/>
      <c r="L898" s="53"/>
      <c r="M898" s="75"/>
      <c r="N898" s="53"/>
      <c r="O898" s="53"/>
      <c r="P898" s="53"/>
      <c r="Q898" s="53"/>
      <c r="R898" s="99"/>
      <c r="S898" s="67"/>
      <c r="T898" s="67"/>
      <c r="U898" s="67"/>
      <c r="V898" s="67"/>
      <c r="W898" s="67"/>
      <c r="X898" s="53"/>
      <c r="Y898" s="53"/>
      <c r="Z898" s="53"/>
      <c r="AA898" s="53"/>
      <c r="AB898" s="53"/>
    </row>
    <row r="899" spans="1:28" x14ac:dyDescent="0.25">
      <c r="A899" s="53"/>
      <c r="B899" s="53"/>
      <c r="C899" s="53"/>
      <c r="D899" s="53"/>
      <c r="E899" s="144"/>
      <c r="F899" s="70"/>
      <c r="G899" s="71"/>
      <c r="H899" s="59"/>
      <c r="I899" s="60"/>
      <c r="J899" s="72"/>
      <c r="K899" s="73"/>
      <c r="L899" s="53"/>
      <c r="M899" s="75"/>
      <c r="N899" s="53"/>
      <c r="O899" s="53"/>
      <c r="P899" s="53"/>
      <c r="Q899" s="53"/>
      <c r="R899" s="99"/>
      <c r="S899" s="67"/>
      <c r="T899" s="67"/>
      <c r="U899" s="67"/>
      <c r="V899" s="67"/>
      <c r="W899" s="67"/>
      <c r="X899" s="53"/>
      <c r="Y899" s="53"/>
      <c r="Z899" s="53"/>
      <c r="AA899" s="53"/>
      <c r="AB899" s="53"/>
    </row>
    <row r="900" spans="1:28" x14ac:dyDescent="0.25">
      <c r="A900" s="53"/>
      <c r="B900" s="53"/>
      <c r="C900" s="53"/>
      <c r="D900" s="53"/>
      <c r="E900" s="144"/>
      <c r="F900" s="70"/>
      <c r="G900" s="71"/>
      <c r="H900" s="59"/>
      <c r="I900" s="60"/>
      <c r="J900" s="72"/>
      <c r="K900" s="73"/>
      <c r="L900" s="53"/>
      <c r="M900" s="75"/>
      <c r="N900" s="53"/>
      <c r="O900" s="53"/>
      <c r="P900" s="53"/>
      <c r="Q900" s="53"/>
      <c r="R900" s="99"/>
      <c r="S900" s="67"/>
      <c r="T900" s="67"/>
      <c r="U900" s="67"/>
      <c r="V900" s="67"/>
      <c r="W900" s="67"/>
      <c r="X900" s="53"/>
      <c r="Y900" s="53"/>
      <c r="Z900" s="53"/>
      <c r="AA900" s="53"/>
      <c r="AB900" s="53"/>
    </row>
    <row r="901" spans="1:28" x14ac:dyDescent="0.25">
      <c r="A901" s="53"/>
      <c r="B901" s="53"/>
      <c r="C901" s="53"/>
      <c r="D901" s="53"/>
      <c r="E901" s="144"/>
      <c r="F901" s="70"/>
      <c r="G901" s="71"/>
      <c r="H901" s="59"/>
      <c r="I901" s="60"/>
      <c r="J901" s="72"/>
      <c r="K901" s="73"/>
      <c r="L901" s="53"/>
      <c r="M901" s="75"/>
      <c r="N901" s="53"/>
      <c r="O901" s="53"/>
      <c r="P901" s="53"/>
      <c r="Q901" s="53"/>
      <c r="R901" s="99"/>
      <c r="S901" s="67"/>
      <c r="T901" s="67"/>
      <c r="U901" s="67"/>
      <c r="V901" s="67"/>
      <c r="W901" s="67"/>
      <c r="X901" s="53"/>
      <c r="Y901" s="53"/>
      <c r="Z901" s="53"/>
      <c r="AA901" s="53"/>
      <c r="AB901" s="53"/>
    </row>
    <row r="902" spans="1:28" x14ac:dyDescent="0.25">
      <c r="A902" s="53"/>
      <c r="B902" s="53"/>
      <c r="C902" s="53"/>
      <c r="D902" s="53"/>
      <c r="E902" s="144"/>
      <c r="F902" s="70"/>
      <c r="G902" s="71"/>
      <c r="H902" s="59"/>
      <c r="I902" s="60"/>
      <c r="J902" s="72"/>
      <c r="K902" s="73"/>
      <c r="L902" s="53"/>
      <c r="M902" s="75"/>
      <c r="N902" s="53"/>
      <c r="O902" s="53"/>
      <c r="P902" s="53"/>
      <c r="Q902" s="53"/>
      <c r="R902" s="99"/>
      <c r="S902" s="67"/>
      <c r="T902" s="67"/>
      <c r="U902" s="67"/>
      <c r="V902" s="67"/>
      <c r="W902" s="67"/>
      <c r="X902" s="53"/>
      <c r="Y902" s="53"/>
      <c r="Z902" s="53"/>
      <c r="AA902" s="53"/>
      <c r="AB902" s="53"/>
    </row>
    <row r="903" spans="1:28" x14ac:dyDescent="0.25">
      <c r="A903" s="53"/>
      <c r="B903" s="53"/>
      <c r="C903" s="53"/>
      <c r="D903" s="53"/>
      <c r="E903" s="144"/>
      <c r="F903" s="70"/>
      <c r="G903" s="71"/>
      <c r="H903" s="59"/>
      <c r="I903" s="60"/>
      <c r="J903" s="72"/>
      <c r="K903" s="73"/>
      <c r="L903" s="53"/>
      <c r="M903" s="75"/>
      <c r="N903" s="53"/>
      <c r="O903" s="53"/>
      <c r="P903" s="53"/>
      <c r="Q903" s="53"/>
      <c r="R903" s="99"/>
      <c r="S903" s="67"/>
      <c r="T903" s="67"/>
      <c r="U903" s="67"/>
      <c r="V903" s="67"/>
      <c r="W903" s="67"/>
      <c r="X903" s="53"/>
      <c r="Y903" s="53"/>
      <c r="Z903" s="53"/>
      <c r="AA903" s="53"/>
      <c r="AB903" s="53"/>
    </row>
    <row r="904" spans="1:28" x14ac:dyDescent="0.25">
      <c r="A904" s="53"/>
      <c r="B904" s="53"/>
      <c r="C904" s="53"/>
      <c r="D904" s="53"/>
      <c r="E904" s="144"/>
      <c r="F904" s="70"/>
      <c r="G904" s="71"/>
      <c r="H904" s="59"/>
      <c r="I904" s="60"/>
      <c r="J904" s="72"/>
      <c r="K904" s="73"/>
      <c r="L904" s="53"/>
      <c r="M904" s="75"/>
      <c r="N904" s="53"/>
      <c r="O904" s="53"/>
      <c r="P904" s="53"/>
      <c r="Q904" s="53"/>
      <c r="R904" s="99"/>
      <c r="S904" s="67"/>
      <c r="T904" s="67"/>
      <c r="U904" s="67"/>
      <c r="V904" s="67"/>
      <c r="W904" s="67"/>
      <c r="X904" s="53"/>
      <c r="Y904" s="53"/>
      <c r="Z904" s="53"/>
      <c r="AA904" s="53"/>
      <c r="AB904" s="53"/>
    </row>
    <row r="905" spans="1:28" x14ac:dyDescent="0.25">
      <c r="A905" s="53"/>
      <c r="B905" s="53"/>
      <c r="C905" s="53"/>
      <c r="D905" s="53"/>
      <c r="E905" s="144"/>
      <c r="F905" s="70"/>
      <c r="G905" s="71"/>
      <c r="H905" s="59"/>
      <c r="I905" s="60"/>
      <c r="J905" s="72"/>
      <c r="K905" s="73"/>
      <c r="L905" s="53"/>
      <c r="M905" s="75"/>
      <c r="N905" s="53"/>
      <c r="O905" s="53"/>
      <c r="P905" s="53"/>
      <c r="Q905" s="53"/>
      <c r="R905" s="99"/>
      <c r="S905" s="67"/>
      <c r="T905" s="67"/>
      <c r="U905" s="67"/>
      <c r="V905" s="67"/>
      <c r="W905" s="67"/>
      <c r="X905" s="53"/>
      <c r="Y905" s="53"/>
      <c r="Z905" s="53"/>
      <c r="AA905" s="53"/>
      <c r="AB905" s="53"/>
    </row>
    <row r="906" spans="1:28" x14ac:dyDescent="0.25">
      <c r="A906" s="53"/>
      <c r="B906" s="53"/>
      <c r="C906" s="53"/>
      <c r="D906" s="53"/>
      <c r="E906" s="144"/>
      <c r="F906" s="70"/>
      <c r="G906" s="71"/>
      <c r="H906" s="59"/>
      <c r="I906" s="60"/>
      <c r="J906" s="72"/>
      <c r="K906" s="73"/>
      <c r="L906" s="53"/>
      <c r="M906" s="75"/>
      <c r="N906" s="53"/>
      <c r="O906" s="53"/>
      <c r="P906" s="53"/>
      <c r="Q906" s="53"/>
      <c r="R906" s="99"/>
      <c r="S906" s="67"/>
      <c r="T906" s="67"/>
      <c r="U906" s="67"/>
      <c r="V906" s="67"/>
      <c r="W906" s="67"/>
      <c r="X906" s="53"/>
      <c r="Y906" s="53"/>
      <c r="Z906" s="53"/>
      <c r="AA906" s="53"/>
      <c r="AB906" s="53"/>
    </row>
    <row r="907" spans="1:28" x14ac:dyDescent="0.25">
      <c r="A907" s="53"/>
      <c r="B907" s="53"/>
      <c r="C907" s="53"/>
      <c r="D907" s="53"/>
      <c r="E907" s="144"/>
      <c r="F907" s="70"/>
      <c r="G907" s="71"/>
      <c r="H907" s="59"/>
      <c r="I907" s="60"/>
      <c r="J907" s="72"/>
      <c r="K907" s="73"/>
      <c r="L907" s="53"/>
      <c r="M907" s="75"/>
      <c r="N907" s="53"/>
      <c r="O907" s="53"/>
      <c r="P907" s="53"/>
      <c r="Q907" s="53"/>
      <c r="R907" s="99"/>
      <c r="S907" s="67"/>
      <c r="T907" s="67"/>
      <c r="U907" s="67"/>
      <c r="V907" s="67"/>
      <c r="W907" s="67"/>
      <c r="X907" s="53"/>
      <c r="Y907" s="53"/>
      <c r="Z907" s="53"/>
      <c r="AA907" s="53"/>
      <c r="AB907" s="53"/>
    </row>
    <row r="908" spans="1:28" x14ac:dyDescent="0.25">
      <c r="A908" s="53"/>
      <c r="B908" s="53"/>
      <c r="C908" s="53"/>
      <c r="D908" s="53"/>
      <c r="E908" s="144"/>
      <c r="F908" s="70"/>
      <c r="G908" s="71"/>
      <c r="H908" s="59"/>
      <c r="I908" s="60"/>
      <c r="J908" s="72"/>
      <c r="K908" s="73"/>
      <c r="L908" s="53"/>
      <c r="M908" s="75"/>
      <c r="N908" s="53"/>
      <c r="O908" s="53"/>
      <c r="P908" s="53"/>
      <c r="Q908" s="53"/>
      <c r="R908" s="99"/>
      <c r="S908" s="67"/>
      <c r="T908" s="67"/>
      <c r="U908" s="67"/>
      <c r="V908" s="67"/>
      <c r="W908" s="67"/>
      <c r="X908" s="53"/>
      <c r="Y908" s="53"/>
      <c r="Z908" s="53"/>
      <c r="AA908" s="53"/>
      <c r="AB908" s="53"/>
    </row>
    <row r="909" spans="1:28" x14ac:dyDescent="0.25">
      <c r="A909" s="53"/>
      <c r="B909" s="53"/>
      <c r="C909" s="53"/>
      <c r="D909" s="53"/>
      <c r="E909" s="144"/>
      <c r="F909" s="70"/>
      <c r="G909" s="71"/>
      <c r="H909" s="59"/>
      <c r="I909" s="60"/>
      <c r="J909" s="72"/>
      <c r="K909" s="73"/>
      <c r="L909" s="53"/>
      <c r="M909" s="75"/>
      <c r="N909" s="53"/>
      <c r="O909" s="53"/>
      <c r="P909" s="53"/>
      <c r="Q909" s="53"/>
      <c r="R909" s="99"/>
      <c r="S909" s="67"/>
      <c r="T909" s="67"/>
      <c r="U909" s="67"/>
      <c r="V909" s="67"/>
      <c r="W909" s="67"/>
      <c r="X909" s="53"/>
      <c r="Y909" s="53"/>
      <c r="Z909" s="53"/>
      <c r="AA909" s="53"/>
      <c r="AB909" s="53"/>
    </row>
    <row r="910" spans="1:28" x14ac:dyDescent="0.25">
      <c r="A910" s="53"/>
      <c r="B910" s="53"/>
      <c r="C910" s="53"/>
      <c r="D910" s="53"/>
      <c r="E910" s="144"/>
      <c r="F910" s="70"/>
      <c r="G910" s="71"/>
      <c r="H910" s="59"/>
      <c r="I910" s="60"/>
      <c r="J910" s="72"/>
      <c r="K910" s="73"/>
      <c r="L910" s="53"/>
      <c r="M910" s="75"/>
      <c r="N910" s="53"/>
      <c r="O910" s="53"/>
      <c r="P910" s="53"/>
      <c r="Q910" s="53"/>
      <c r="R910" s="99"/>
      <c r="S910" s="67"/>
      <c r="T910" s="67"/>
      <c r="U910" s="67"/>
      <c r="V910" s="67"/>
      <c r="W910" s="67"/>
      <c r="X910" s="53"/>
      <c r="Y910" s="53"/>
      <c r="Z910" s="53"/>
      <c r="AA910" s="53"/>
      <c r="AB910" s="53"/>
    </row>
    <row r="911" spans="1:28" x14ac:dyDescent="0.25">
      <c r="A911" s="53"/>
      <c r="B911" s="53"/>
      <c r="C911" s="53"/>
      <c r="D911" s="53"/>
      <c r="E911" s="144"/>
      <c r="F911" s="70"/>
      <c r="G911" s="71"/>
      <c r="H911" s="59"/>
      <c r="I911" s="60"/>
      <c r="J911" s="72"/>
      <c r="K911" s="73"/>
      <c r="L911" s="53"/>
      <c r="M911" s="75"/>
      <c r="N911" s="53"/>
      <c r="O911" s="53"/>
      <c r="P911" s="53"/>
      <c r="Q911" s="53"/>
      <c r="R911" s="99"/>
      <c r="S911" s="67"/>
      <c r="T911" s="67"/>
      <c r="U911" s="67"/>
      <c r="V911" s="67"/>
      <c r="W911" s="67"/>
      <c r="X911" s="53"/>
      <c r="Y911" s="53"/>
      <c r="Z911" s="53"/>
      <c r="AA911" s="53"/>
      <c r="AB911" s="53"/>
    </row>
    <row r="912" spans="1:28" x14ac:dyDescent="0.25">
      <c r="A912" s="53"/>
      <c r="B912" s="53"/>
      <c r="C912" s="53"/>
      <c r="D912" s="53"/>
      <c r="E912" s="144"/>
      <c r="F912" s="70"/>
      <c r="G912" s="71"/>
      <c r="H912" s="59"/>
      <c r="I912" s="60"/>
      <c r="J912" s="72"/>
      <c r="K912" s="73"/>
      <c r="L912" s="53"/>
      <c r="M912" s="75"/>
      <c r="N912" s="53"/>
      <c r="O912" s="53"/>
      <c r="P912" s="53"/>
      <c r="Q912" s="53"/>
      <c r="R912" s="99"/>
      <c r="S912" s="67"/>
      <c r="T912" s="67"/>
      <c r="U912" s="67"/>
      <c r="V912" s="67"/>
      <c r="W912" s="67"/>
      <c r="X912" s="53"/>
      <c r="Y912" s="53"/>
      <c r="Z912" s="53"/>
      <c r="AA912" s="53"/>
      <c r="AB912" s="53"/>
    </row>
    <row r="913" spans="1:28" x14ac:dyDescent="0.25">
      <c r="A913" s="53"/>
      <c r="B913" s="53"/>
      <c r="C913" s="53"/>
      <c r="D913" s="53"/>
      <c r="E913" s="144"/>
      <c r="F913" s="70"/>
      <c r="G913" s="71"/>
      <c r="H913" s="59"/>
      <c r="I913" s="60"/>
      <c r="J913" s="72"/>
      <c r="K913" s="73"/>
      <c r="L913" s="53"/>
      <c r="M913" s="75"/>
      <c r="N913" s="53"/>
      <c r="O913" s="53"/>
      <c r="P913" s="53"/>
      <c r="Q913" s="53"/>
      <c r="R913" s="99"/>
      <c r="S913" s="67"/>
      <c r="T913" s="67"/>
      <c r="U913" s="67"/>
      <c r="V913" s="67"/>
      <c r="W913" s="67"/>
      <c r="X913" s="53"/>
      <c r="Y913" s="53"/>
      <c r="Z913" s="53"/>
      <c r="AA913" s="53"/>
      <c r="AB913" s="53"/>
    </row>
    <row r="914" spans="1:28" x14ac:dyDescent="0.25">
      <c r="A914" s="53"/>
      <c r="B914" s="53"/>
      <c r="C914" s="53"/>
      <c r="D914" s="53"/>
      <c r="E914" s="144"/>
      <c r="F914" s="70"/>
      <c r="G914" s="71"/>
      <c r="H914" s="59"/>
      <c r="I914" s="60"/>
      <c r="J914" s="72"/>
      <c r="K914" s="73"/>
      <c r="L914" s="53"/>
      <c r="M914" s="75"/>
      <c r="N914" s="53"/>
      <c r="O914" s="53"/>
      <c r="P914" s="53"/>
      <c r="Q914" s="53"/>
      <c r="R914" s="99"/>
      <c r="S914" s="67"/>
      <c r="T914" s="67"/>
      <c r="U914" s="67"/>
      <c r="V914" s="67"/>
      <c r="W914" s="67"/>
      <c r="X914" s="53"/>
      <c r="Y914" s="53"/>
      <c r="Z914" s="53"/>
      <c r="AA914" s="53"/>
      <c r="AB914" s="53"/>
    </row>
    <row r="915" spans="1:28" x14ac:dyDescent="0.25">
      <c r="A915" s="53"/>
      <c r="B915" s="53"/>
      <c r="C915" s="53"/>
      <c r="D915" s="53"/>
      <c r="E915" s="144"/>
      <c r="F915" s="70"/>
      <c r="G915" s="71"/>
      <c r="H915" s="59"/>
      <c r="I915" s="60"/>
      <c r="J915" s="72"/>
      <c r="K915" s="73"/>
      <c r="L915" s="53"/>
      <c r="M915" s="75"/>
      <c r="N915" s="53"/>
      <c r="O915" s="53"/>
      <c r="P915" s="53"/>
      <c r="Q915" s="53"/>
      <c r="R915" s="99"/>
      <c r="S915" s="67"/>
      <c r="T915" s="67"/>
      <c r="U915" s="67"/>
      <c r="V915" s="67"/>
      <c r="W915" s="67"/>
      <c r="X915" s="53"/>
      <c r="Y915" s="53"/>
      <c r="Z915" s="53"/>
      <c r="AA915" s="53"/>
      <c r="AB915" s="53"/>
    </row>
    <row r="916" spans="1:28" x14ac:dyDescent="0.25">
      <c r="A916" s="53"/>
      <c r="B916" s="53"/>
      <c r="C916" s="53"/>
      <c r="D916" s="53"/>
      <c r="E916" s="144"/>
      <c r="F916" s="70"/>
      <c r="G916" s="71"/>
      <c r="H916" s="59"/>
      <c r="I916" s="60"/>
      <c r="J916" s="72"/>
      <c r="K916" s="73"/>
      <c r="L916" s="53"/>
      <c r="M916" s="75"/>
      <c r="N916" s="53"/>
      <c r="O916" s="53"/>
      <c r="P916" s="53"/>
      <c r="Q916" s="53"/>
      <c r="R916" s="99"/>
      <c r="S916" s="67"/>
      <c r="T916" s="67"/>
      <c r="U916" s="67"/>
      <c r="V916" s="67"/>
      <c r="W916" s="67"/>
      <c r="X916" s="53"/>
      <c r="Y916" s="53"/>
      <c r="Z916" s="53"/>
      <c r="AA916" s="53"/>
      <c r="AB916" s="53"/>
    </row>
    <row r="917" spans="1:28" x14ac:dyDescent="0.25">
      <c r="A917" s="53"/>
      <c r="B917" s="53"/>
      <c r="C917" s="53"/>
      <c r="D917" s="53"/>
      <c r="E917" s="144"/>
      <c r="F917" s="70"/>
      <c r="G917" s="71"/>
      <c r="H917" s="59"/>
      <c r="I917" s="60"/>
      <c r="J917" s="72"/>
      <c r="K917" s="73"/>
      <c r="L917" s="53"/>
      <c r="M917" s="75"/>
      <c r="N917" s="53"/>
      <c r="O917" s="53"/>
      <c r="P917" s="53"/>
      <c r="Q917" s="53"/>
      <c r="R917" s="99"/>
      <c r="S917" s="67"/>
      <c r="T917" s="67"/>
      <c r="U917" s="67"/>
      <c r="V917" s="67"/>
      <c r="W917" s="67"/>
      <c r="X917" s="53"/>
      <c r="Y917" s="53"/>
      <c r="Z917" s="53"/>
      <c r="AA917" s="53"/>
      <c r="AB917" s="53"/>
    </row>
    <row r="918" spans="1:28" x14ac:dyDescent="0.25">
      <c r="A918" s="53"/>
      <c r="B918" s="53"/>
      <c r="C918" s="53"/>
      <c r="D918" s="53"/>
      <c r="E918" s="144"/>
      <c r="F918" s="70"/>
      <c r="G918" s="71"/>
      <c r="H918" s="59"/>
      <c r="I918" s="60"/>
      <c r="J918" s="72"/>
      <c r="K918" s="73"/>
      <c r="L918" s="53"/>
      <c r="M918" s="75"/>
      <c r="N918" s="53"/>
      <c r="O918" s="53"/>
      <c r="P918" s="53"/>
      <c r="Q918" s="53"/>
      <c r="R918" s="99"/>
      <c r="S918" s="67"/>
      <c r="T918" s="67"/>
      <c r="U918" s="67"/>
      <c r="V918" s="67"/>
      <c r="W918" s="67"/>
      <c r="X918" s="53"/>
      <c r="Y918" s="53"/>
      <c r="Z918" s="53"/>
      <c r="AA918" s="53"/>
      <c r="AB918" s="53"/>
    </row>
    <row r="919" spans="1:28" x14ac:dyDescent="0.25">
      <c r="A919" s="53"/>
      <c r="B919" s="53"/>
      <c r="C919" s="53"/>
      <c r="D919" s="53"/>
      <c r="E919" s="144"/>
      <c r="F919" s="70"/>
      <c r="G919" s="71"/>
      <c r="H919" s="59"/>
      <c r="I919" s="60"/>
      <c r="J919" s="72"/>
      <c r="K919" s="73"/>
      <c r="L919" s="53"/>
      <c r="M919" s="75"/>
      <c r="N919" s="53"/>
      <c r="O919" s="53"/>
      <c r="P919" s="53"/>
      <c r="Q919" s="53"/>
      <c r="R919" s="99"/>
      <c r="S919" s="67"/>
      <c r="T919" s="67"/>
      <c r="U919" s="67"/>
      <c r="V919" s="67"/>
      <c r="W919" s="67"/>
      <c r="X919" s="53"/>
      <c r="Y919" s="53"/>
      <c r="Z919" s="53"/>
      <c r="AA919" s="53"/>
      <c r="AB919" s="53"/>
    </row>
    <row r="920" spans="1:28" x14ac:dyDescent="0.25">
      <c r="A920" s="53"/>
      <c r="B920" s="53"/>
      <c r="C920" s="53"/>
      <c r="D920" s="53"/>
      <c r="E920" s="144"/>
      <c r="F920" s="70"/>
      <c r="G920" s="71"/>
      <c r="H920" s="59"/>
      <c r="I920" s="60"/>
      <c r="J920" s="72"/>
      <c r="K920" s="73"/>
      <c r="L920" s="53"/>
      <c r="M920" s="75"/>
      <c r="N920" s="53"/>
      <c r="O920" s="53"/>
      <c r="P920" s="53"/>
      <c r="Q920" s="53"/>
      <c r="R920" s="99"/>
      <c r="S920" s="67"/>
      <c r="T920" s="67"/>
      <c r="U920" s="67"/>
      <c r="V920" s="67"/>
      <c r="W920" s="67"/>
      <c r="X920" s="53"/>
      <c r="Y920" s="53"/>
      <c r="Z920" s="53"/>
      <c r="AA920" s="53"/>
      <c r="AB920" s="53"/>
    </row>
    <row r="921" spans="1:28" x14ac:dyDescent="0.25">
      <c r="A921" s="53"/>
      <c r="B921" s="53"/>
      <c r="C921" s="53"/>
      <c r="D921" s="53"/>
      <c r="E921" s="144"/>
      <c r="F921" s="70"/>
      <c r="G921" s="71"/>
      <c r="H921" s="59"/>
      <c r="I921" s="60"/>
      <c r="J921" s="72"/>
      <c r="K921" s="73"/>
      <c r="L921" s="53"/>
      <c r="M921" s="75"/>
      <c r="N921" s="53"/>
      <c r="O921" s="53"/>
      <c r="P921" s="53"/>
      <c r="Q921" s="53"/>
      <c r="R921" s="99"/>
      <c r="S921" s="67"/>
      <c r="T921" s="67"/>
      <c r="U921" s="67"/>
      <c r="V921" s="67"/>
      <c r="W921" s="67"/>
      <c r="X921" s="53"/>
      <c r="Y921" s="53"/>
      <c r="Z921" s="53"/>
      <c r="AA921" s="53"/>
      <c r="AB921" s="53"/>
    </row>
    <row r="922" spans="1:28" x14ac:dyDescent="0.25">
      <c r="A922" s="53"/>
      <c r="B922" s="53"/>
      <c r="C922" s="53"/>
      <c r="D922" s="53"/>
      <c r="E922" s="144"/>
      <c r="F922" s="70"/>
      <c r="G922" s="71"/>
      <c r="H922" s="59"/>
      <c r="I922" s="60"/>
      <c r="J922" s="72"/>
      <c r="K922" s="73"/>
      <c r="L922" s="53"/>
      <c r="M922" s="75"/>
      <c r="N922" s="53"/>
      <c r="O922" s="53"/>
      <c r="P922" s="53"/>
      <c r="Q922" s="53"/>
      <c r="R922" s="99"/>
      <c r="S922" s="67"/>
      <c r="T922" s="67"/>
      <c r="U922" s="67"/>
      <c r="V922" s="67"/>
      <c r="W922" s="67"/>
      <c r="X922" s="53"/>
      <c r="Y922" s="53"/>
      <c r="Z922" s="53"/>
      <c r="AA922" s="53"/>
      <c r="AB922" s="53"/>
    </row>
    <row r="923" spans="1:28" x14ac:dyDescent="0.25">
      <c r="A923" s="53"/>
      <c r="B923" s="53"/>
      <c r="C923" s="53"/>
      <c r="D923" s="53"/>
      <c r="E923" s="144"/>
      <c r="F923" s="70"/>
      <c r="G923" s="71"/>
      <c r="H923" s="59"/>
      <c r="I923" s="60"/>
      <c r="J923" s="72"/>
      <c r="K923" s="73"/>
      <c r="L923" s="53"/>
      <c r="M923" s="75"/>
      <c r="N923" s="53"/>
      <c r="O923" s="53"/>
      <c r="P923" s="53"/>
      <c r="Q923" s="53"/>
      <c r="R923" s="99"/>
      <c r="S923" s="67"/>
      <c r="T923" s="67"/>
      <c r="U923" s="67"/>
      <c r="V923" s="67"/>
      <c r="W923" s="67"/>
      <c r="X923" s="53"/>
      <c r="Y923" s="53"/>
      <c r="Z923" s="53"/>
      <c r="AA923" s="53"/>
      <c r="AB923" s="53"/>
    </row>
    <row r="924" spans="1:28" x14ac:dyDescent="0.25">
      <c r="A924" s="53"/>
      <c r="B924" s="53"/>
      <c r="C924" s="53"/>
      <c r="D924" s="53"/>
      <c r="E924" s="144"/>
      <c r="F924" s="70"/>
      <c r="G924" s="71"/>
      <c r="H924" s="59"/>
      <c r="I924" s="60"/>
      <c r="J924" s="72"/>
      <c r="K924" s="73"/>
      <c r="L924" s="53"/>
      <c r="M924" s="75"/>
      <c r="N924" s="53"/>
      <c r="O924" s="53"/>
      <c r="P924" s="53"/>
      <c r="Q924" s="53"/>
      <c r="R924" s="99"/>
      <c r="S924" s="67"/>
      <c r="T924" s="67"/>
      <c r="U924" s="67"/>
      <c r="V924" s="67"/>
      <c r="W924" s="67"/>
      <c r="X924" s="53"/>
      <c r="Y924" s="53"/>
      <c r="Z924" s="53"/>
      <c r="AA924" s="53"/>
      <c r="AB924" s="53"/>
    </row>
    <row r="925" spans="1:28" x14ac:dyDescent="0.25">
      <c r="A925" s="53"/>
      <c r="B925" s="53"/>
      <c r="C925" s="53"/>
      <c r="D925" s="53"/>
      <c r="E925" s="144"/>
      <c r="F925" s="70"/>
      <c r="G925" s="71"/>
      <c r="H925" s="59"/>
      <c r="I925" s="60"/>
      <c r="J925" s="72"/>
      <c r="K925" s="73"/>
      <c r="L925" s="53"/>
      <c r="M925" s="75"/>
      <c r="N925" s="53"/>
      <c r="O925" s="53"/>
      <c r="P925" s="53"/>
      <c r="Q925" s="53"/>
      <c r="R925" s="99"/>
      <c r="S925" s="67"/>
      <c r="T925" s="67"/>
      <c r="U925" s="67"/>
      <c r="V925" s="67"/>
      <c r="W925" s="67"/>
      <c r="X925" s="53"/>
      <c r="Y925" s="53"/>
      <c r="Z925" s="53"/>
      <c r="AA925" s="53"/>
      <c r="AB925" s="53"/>
    </row>
    <row r="926" spans="1:28" x14ac:dyDescent="0.25">
      <c r="A926" s="53"/>
      <c r="B926" s="53"/>
      <c r="C926" s="53"/>
      <c r="D926" s="53"/>
      <c r="E926" s="144"/>
      <c r="F926" s="70"/>
      <c r="G926" s="71"/>
      <c r="H926" s="59"/>
      <c r="I926" s="60"/>
      <c r="J926" s="72"/>
      <c r="K926" s="73"/>
      <c r="L926" s="53"/>
      <c r="M926" s="75"/>
      <c r="N926" s="53"/>
      <c r="O926" s="53"/>
      <c r="P926" s="53"/>
      <c r="Q926" s="53"/>
      <c r="R926" s="99"/>
      <c r="S926" s="67"/>
      <c r="T926" s="67"/>
      <c r="U926" s="67"/>
      <c r="V926" s="67"/>
      <c r="W926" s="67"/>
      <c r="X926" s="53"/>
      <c r="Y926" s="53"/>
      <c r="Z926" s="53"/>
      <c r="AA926" s="53"/>
      <c r="AB926" s="53"/>
    </row>
    <row r="927" spans="1:28" x14ac:dyDescent="0.25">
      <c r="A927" s="53"/>
      <c r="B927" s="53"/>
      <c r="C927" s="53"/>
      <c r="D927" s="53"/>
      <c r="E927" s="144"/>
      <c r="F927" s="70"/>
      <c r="G927" s="71"/>
      <c r="H927" s="59"/>
      <c r="I927" s="60"/>
      <c r="J927" s="72"/>
      <c r="K927" s="73"/>
      <c r="L927" s="53"/>
      <c r="M927" s="75"/>
      <c r="N927" s="53"/>
      <c r="O927" s="53"/>
      <c r="P927" s="53"/>
      <c r="Q927" s="53"/>
      <c r="R927" s="99"/>
      <c r="S927" s="67"/>
      <c r="T927" s="67"/>
      <c r="U927" s="67"/>
      <c r="V927" s="67"/>
      <c r="W927" s="67"/>
      <c r="X927" s="53"/>
      <c r="Y927" s="53"/>
      <c r="Z927" s="53"/>
      <c r="AA927" s="53"/>
      <c r="AB927" s="53"/>
    </row>
    <row r="928" spans="1:28" x14ac:dyDescent="0.25">
      <c r="A928" s="53"/>
      <c r="B928" s="53"/>
      <c r="C928" s="53"/>
      <c r="D928" s="53"/>
      <c r="E928" s="144"/>
      <c r="F928" s="70"/>
      <c r="G928" s="71"/>
      <c r="H928" s="59"/>
      <c r="I928" s="60"/>
      <c r="J928" s="72"/>
      <c r="K928" s="73"/>
      <c r="L928" s="53"/>
      <c r="M928" s="75"/>
      <c r="N928" s="53"/>
      <c r="O928" s="53"/>
      <c r="P928" s="53"/>
      <c r="Q928" s="53"/>
      <c r="R928" s="99"/>
      <c r="S928" s="67"/>
      <c r="T928" s="67"/>
      <c r="U928" s="67"/>
      <c r="V928" s="67"/>
      <c r="W928" s="67"/>
      <c r="X928" s="53"/>
      <c r="Y928" s="53"/>
      <c r="Z928" s="53"/>
      <c r="AA928" s="53"/>
      <c r="AB928" s="53"/>
    </row>
    <row r="929" spans="1:28" x14ac:dyDescent="0.25">
      <c r="A929" s="53"/>
      <c r="B929" s="53"/>
      <c r="C929" s="53"/>
      <c r="D929" s="53"/>
      <c r="E929" s="144"/>
      <c r="F929" s="70"/>
      <c r="G929" s="71"/>
      <c r="H929" s="59"/>
      <c r="I929" s="60"/>
      <c r="J929" s="72"/>
      <c r="K929" s="73"/>
      <c r="L929" s="53"/>
      <c r="M929" s="75"/>
      <c r="N929" s="53"/>
      <c r="O929" s="53"/>
      <c r="P929" s="53"/>
      <c r="Q929" s="53"/>
      <c r="R929" s="99"/>
      <c r="S929" s="67"/>
      <c r="T929" s="67"/>
      <c r="U929" s="67"/>
      <c r="V929" s="67"/>
      <c r="W929" s="67"/>
      <c r="X929" s="53"/>
      <c r="Y929" s="53"/>
      <c r="Z929" s="53"/>
      <c r="AA929" s="53"/>
      <c r="AB929" s="53"/>
    </row>
    <row r="930" spans="1:28" x14ac:dyDescent="0.25">
      <c r="A930" s="53"/>
      <c r="B930" s="53"/>
      <c r="C930" s="53"/>
      <c r="D930" s="53"/>
      <c r="E930" s="144"/>
      <c r="F930" s="70"/>
      <c r="G930" s="71"/>
      <c r="H930" s="59"/>
      <c r="I930" s="60"/>
      <c r="J930" s="72"/>
      <c r="K930" s="73"/>
      <c r="L930" s="53"/>
      <c r="M930" s="75"/>
      <c r="N930" s="53"/>
      <c r="O930" s="53"/>
      <c r="P930" s="53"/>
      <c r="Q930" s="53"/>
      <c r="R930" s="99"/>
      <c r="S930" s="67"/>
      <c r="T930" s="67"/>
      <c r="U930" s="67"/>
      <c r="V930" s="67"/>
      <c r="W930" s="67"/>
      <c r="X930" s="53"/>
      <c r="Y930" s="53"/>
      <c r="Z930" s="53"/>
      <c r="AA930" s="53"/>
      <c r="AB930" s="53"/>
    </row>
    <row r="931" spans="1:28" x14ac:dyDescent="0.25">
      <c r="A931" s="53"/>
      <c r="B931" s="53"/>
      <c r="C931" s="53"/>
      <c r="D931" s="53"/>
      <c r="E931" s="144"/>
      <c r="F931" s="70"/>
      <c r="G931" s="71"/>
      <c r="H931" s="59"/>
      <c r="I931" s="60"/>
      <c r="J931" s="72"/>
      <c r="K931" s="73"/>
      <c r="L931" s="53"/>
      <c r="M931" s="75"/>
      <c r="N931" s="53"/>
      <c r="O931" s="53"/>
      <c r="P931" s="53"/>
      <c r="Q931" s="53"/>
      <c r="R931" s="99"/>
      <c r="S931" s="67"/>
      <c r="T931" s="67"/>
      <c r="U931" s="67"/>
      <c r="V931" s="67"/>
      <c r="W931" s="67"/>
      <c r="X931" s="53"/>
      <c r="Y931" s="53"/>
      <c r="Z931" s="53"/>
      <c r="AA931" s="53"/>
      <c r="AB931" s="53"/>
    </row>
    <row r="932" spans="1:28" x14ac:dyDescent="0.25">
      <c r="A932" s="53"/>
      <c r="B932" s="53"/>
      <c r="C932" s="53"/>
      <c r="D932" s="53"/>
      <c r="E932" s="144"/>
      <c r="F932" s="70"/>
      <c r="G932" s="71"/>
      <c r="H932" s="59"/>
      <c r="I932" s="60"/>
      <c r="J932" s="72"/>
      <c r="K932" s="73"/>
      <c r="L932" s="53"/>
      <c r="M932" s="75"/>
      <c r="N932" s="53"/>
      <c r="O932" s="53"/>
      <c r="P932" s="53"/>
      <c r="Q932" s="53"/>
      <c r="R932" s="99"/>
      <c r="S932" s="67"/>
      <c r="T932" s="67"/>
      <c r="U932" s="67"/>
      <c r="V932" s="67"/>
      <c r="W932" s="67"/>
      <c r="X932" s="53"/>
      <c r="Y932" s="53"/>
      <c r="Z932" s="53"/>
      <c r="AA932" s="53"/>
      <c r="AB932" s="53"/>
    </row>
    <row r="933" spans="1:28" x14ac:dyDescent="0.25">
      <c r="A933" s="53"/>
      <c r="B933" s="53"/>
      <c r="C933" s="53"/>
      <c r="D933" s="53"/>
      <c r="E933" s="144"/>
      <c r="F933" s="70"/>
      <c r="G933" s="71"/>
      <c r="H933" s="59"/>
      <c r="I933" s="60"/>
      <c r="J933" s="72"/>
      <c r="K933" s="73"/>
      <c r="L933" s="53"/>
      <c r="M933" s="75"/>
      <c r="N933" s="53"/>
      <c r="O933" s="53"/>
      <c r="P933" s="53"/>
      <c r="Q933" s="53"/>
      <c r="R933" s="99"/>
      <c r="S933" s="67"/>
      <c r="T933" s="67"/>
      <c r="U933" s="67"/>
      <c r="V933" s="67"/>
      <c r="W933" s="67"/>
      <c r="X933" s="53"/>
      <c r="Y933" s="53"/>
      <c r="Z933" s="53"/>
      <c r="AA933" s="53"/>
      <c r="AB933" s="53"/>
    </row>
    <row r="934" spans="1:28" x14ac:dyDescent="0.25">
      <c r="A934" s="53"/>
      <c r="B934" s="53"/>
      <c r="C934" s="53"/>
      <c r="D934" s="53"/>
      <c r="E934" s="144"/>
      <c r="F934" s="70"/>
      <c r="G934" s="71"/>
      <c r="H934" s="59"/>
      <c r="I934" s="60"/>
      <c r="J934" s="72"/>
      <c r="K934" s="73"/>
      <c r="L934" s="53"/>
      <c r="M934" s="75"/>
      <c r="N934" s="53"/>
      <c r="O934" s="53"/>
      <c r="P934" s="53"/>
      <c r="Q934" s="53"/>
      <c r="R934" s="99"/>
      <c r="S934" s="67"/>
      <c r="T934" s="67"/>
      <c r="U934" s="67"/>
      <c r="V934" s="67"/>
      <c r="W934" s="67"/>
      <c r="X934" s="53"/>
      <c r="Y934" s="53"/>
      <c r="Z934" s="53"/>
      <c r="AA934" s="53"/>
      <c r="AB934" s="53"/>
    </row>
    <row r="935" spans="1:28" x14ac:dyDescent="0.25">
      <c r="A935" s="53"/>
      <c r="B935" s="53"/>
      <c r="C935" s="53"/>
      <c r="D935" s="53"/>
      <c r="E935" s="144"/>
      <c r="F935" s="70"/>
      <c r="G935" s="71"/>
      <c r="H935" s="59"/>
      <c r="I935" s="60"/>
      <c r="J935" s="72"/>
      <c r="K935" s="73"/>
      <c r="L935" s="53"/>
      <c r="M935" s="75"/>
      <c r="N935" s="53"/>
      <c r="O935" s="53"/>
      <c r="P935" s="53"/>
      <c r="Q935" s="53"/>
      <c r="R935" s="99"/>
      <c r="S935" s="67"/>
      <c r="T935" s="67"/>
      <c r="U935" s="67"/>
      <c r="V935" s="67"/>
      <c r="W935" s="67"/>
      <c r="X935" s="53"/>
      <c r="Y935" s="53"/>
      <c r="Z935" s="53"/>
      <c r="AA935" s="53"/>
      <c r="AB935" s="53"/>
    </row>
    <row r="936" spans="1:28" x14ac:dyDescent="0.25">
      <c r="A936" s="53"/>
      <c r="B936" s="53"/>
      <c r="C936" s="53"/>
      <c r="D936" s="53"/>
      <c r="E936" s="144"/>
      <c r="F936" s="70"/>
      <c r="G936" s="71"/>
      <c r="H936" s="59"/>
      <c r="I936" s="60"/>
      <c r="J936" s="72"/>
      <c r="K936" s="73"/>
      <c r="L936" s="53"/>
      <c r="M936" s="75"/>
      <c r="N936" s="53"/>
      <c r="O936" s="53"/>
      <c r="P936" s="53"/>
      <c r="Q936" s="53"/>
      <c r="R936" s="99"/>
      <c r="S936" s="67"/>
      <c r="T936" s="67"/>
      <c r="U936" s="67"/>
      <c r="V936" s="67"/>
      <c r="W936" s="67"/>
      <c r="X936" s="53"/>
      <c r="Y936" s="53"/>
      <c r="Z936" s="53"/>
      <c r="AA936" s="53"/>
      <c r="AB936" s="53"/>
    </row>
    <row r="937" spans="1:28" x14ac:dyDescent="0.25">
      <c r="A937" s="53"/>
      <c r="B937" s="53"/>
      <c r="C937" s="53"/>
      <c r="D937" s="53"/>
      <c r="E937" s="144"/>
      <c r="F937" s="70"/>
      <c r="G937" s="71"/>
      <c r="H937" s="59"/>
      <c r="I937" s="60"/>
      <c r="J937" s="72"/>
      <c r="K937" s="73"/>
      <c r="L937" s="53"/>
      <c r="M937" s="75"/>
      <c r="N937" s="53"/>
      <c r="O937" s="53"/>
      <c r="P937" s="53"/>
      <c r="Q937" s="53"/>
      <c r="R937" s="99"/>
      <c r="S937" s="67"/>
      <c r="T937" s="67"/>
      <c r="U937" s="67"/>
      <c r="V937" s="67"/>
      <c r="W937" s="67"/>
      <c r="X937" s="53"/>
      <c r="Y937" s="53"/>
      <c r="Z937" s="53"/>
      <c r="AA937" s="53"/>
      <c r="AB937" s="53"/>
    </row>
    <row r="938" spans="1:28" x14ac:dyDescent="0.25">
      <c r="A938" s="53"/>
      <c r="B938" s="53"/>
      <c r="C938" s="53"/>
      <c r="D938" s="53"/>
      <c r="E938" s="144"/>
      <c r="F938" s="70"/>
      <c r="G938" s="71"/>
      <c r="H938" s="59"/>
      <c r="I938" s="60"/>
      <c r="J938" s="72"/>
      <c r="K938" s="73"/>
      <c r="L938" s="53"/>
      <c r="M938" s="75"/>
      <c r="N938" s="53"/>
      <c r="O938" s="53"/>
      <c r="P938" s="53"/>
      <c r="Q938" s="53"/>
      <c r="R938" s="99"/>
      <c r="S938" s="67"/>
      <c r="T938" s="67"/>
      <c r="U938" s="67"/>
      <c r="V938" s="67"/>
      <c r="W938" s="67"/>
      <c r="X938" s="53"/>
      <c r="Y938" s="53"/>
      <c r="Z938" s="53"/>
      <c r="AA938" s="53"/>
      <c r="AB938" s="53"/>
    </row>
    <row r="939" spans="1:28" x14ac:dyDescent="0.25">
      <c r="A939" s="53"/>
      <c r="B939" s="53"/>
      <c r="C939" s="53"/>
      <c r="D939" s="53"/>
      <c r="E939" s="144"/>
      <c r="F939" s="70"/>
      <c r="G939" s="71"/>
      <c r="H939" s="59"/>
      <c r="I939" s="60"/>
      <c r="J939" s="72"/>
      <c r="K939" s="73"/>
      <c r="L939" s="53"/>
      <c r="M939" s="75"/>
      <c r="N939" s="53"/>
      <c r="O939" s="53"/>
      <c r="P939" s="53"/>
      <c r="Q939" s="53"/>
      <c r="R939" s="99"/>
      <c r="S939" s="67"/>
      <c r="T939" s="67"/>
      <c r="U939" s="67"/>
      <c r="V939" s="67"/>
      <c r="W939" s="67"/>
      <c r="X939" s="53"/>
      <c r="Y939" s="53"/>
      <c r="Z939" s="53"/>
      <c r="AA939" s="53"/>
      <c r="AB939" s="53"/>
    </row>
    <row r="940" spans="1:28" x14ac:dyDescent="0.25">
      <c r="A940" s="53"/>
      <c r="B940" s="53"/>
      <c r="C940" s="53"/>
      <c r="D940" s="53"/>
      <c r="E940" s="144"/>
      <c r="F940" s="70"/>
      <c r="G940" s="71"/>
      <c r="H940" s="59"/>
      <c r="I940" s="60"/>
      <c r="J940" s="72"/>
      <c r="K940" s="73"/>
      <c r="L940" s="53"/>
      <c r="M940" s="75"/>
      <c r="N940" s="53"/>
      <c r="O940" s="53"/>
      <c r="P940" s="53"/>
      <c r="Q940" s="53"/>
      <c r="R940" s="99"/>
      <c r="S940" s="67"/>
      <c r="T940" s="67"/>
      <c r="U940" s="67"/>
      <c r="V940" s="67"/>
      <c r="W940" s="67"/>
      <c r="X940" s="53"/>
      <c r="Y940" s="53"/>
      <c r="Z940" s="53"/>
      <c r="AA940" s="53"/>
      <c r="AB940" s="53"/>
    </row>
    <row r="941" spans="1:28" x14ac:dyDescent="0.25">
      <c r="A941" s="53"/>
      <c r="B941" s="53"/>
      <c r="C941" s="53"/>
      <c r="D941" s="53"/>
      <c r="E941" s="144"/>
      <c r="F941" s="70"/>
      <c r="G941" s="71"/>
      <c r="H941" s="59"/>
      <c r="I941" s="60"/>
      <c r="J941" s="72"/>
      <c r="K941" s="73"/>
      <c r="L941" s="53"/>
      <c r="M941" s="75"/>
      <c r="N941" s="53"/>
      <c r="O941" s="53"/>
      <c r="P941" s="53"/>
      <c r="Q941" s="53"/>
      <c r="R941" s="99"/>
      <c r="S941" s="67"/>
      <c r="T941" s="67"/>
      <c r="U941" s="67"/>
      <c r="V941" s="67"/>
      <c r="W941" s="67"/>
      <c r="X941" s="53"/>
      <c r="Y941" s="53"/>
      <c r="Z941" s="53"/>
      <c r="AA941" s="53"/>
      <c r="AB941" s="53"/>
    </row>
    <row r="942" spans="1:28" x14ac:dyDescent="0.25">
      <c r="A942" s="53"/>
      <c r="B942" s="53"/>
      <c r="C942" s="53"/>
      <c r="D942" s="53"/>
      <c r="E942" s="144"/>
      <c r="F942" s="70"/>
      <c r="G942" s="71"/>
      <c r="H942" s="59"/>
      <c r="I942" s="60"/>
      <c r="J942" s="72"/>
      <c r="K942" s="73"/>
      <c r="L942" s="53"/>
      <c r="M942" s="75"/>
      <c r="N942" s="53"/>
      <c r="O942" s="53"/>
      <c r="P942" s="53"/>
      <c r="Q942" s="53"/>
      <c r="R942" s="99"/>
      <c r="S942" s="67"/>
      <c r="T942" s="67"/>
      <c r="U942" s="67"/>
      <c r="V942" s="67"/>
      <c r="W942" s="67"/>
      <c r="X942" s="53"/>
      <c r="Y942" s="53"/>
      <c r="Z942" s="53"/>
      <c r="AA942" s="53"/>
      <c r="AB942" s="53"/>
    </row>
    <row r="943" spans="1:28" x14ac:dyDescent="0.25">
      <c r="A943" s="53"/>
      <c r="B943" s="53"/>
      <c r="C943" s="53"/>
      <c r="D943" s="53"/>
      <c r="E943" s="144"/>
      <c r="F943" s="70"/>
      <c r="G943" s="71"/>
      <c r="H943" s="59"/>
      <c r="I943" s="60"/>
      <c r="J943" s="72"/>
      <c r="K943" s="73"/>
      <c r="L943" s="53"/>
      <c r="M943" s="75"/>
      <c r="N943" s="53"/>
      <c r="O943" s="53"/>
      <c r="P943" s="53"/>
      <c r="Q943" s="53"/>
      <c r="R943" s="99"/>
      <c r="S943" s="67"/>
      <c r="T943" s="67"/>
      <c r="U943" s="67"/>
      <c r="V943" s="67"/>
      <c r="W943" s="67"/>
      <c r="X943" s="53"/>
      <c r="Y943" s="53"/>
      <c r="Z943" s="53"/>
      <c r="AA943" s="53"/>
      <c r="AB943" s="53"/>
    </row>
    <row r="944" spans="1:28" x14ac:dyDescent="0.25">
      <c r="A944" s="53"/>
      <c r="B944" s="53"/>
      <c r="C944" s="53"/>
      <c r="D944" s="53"/>
      <c r="E944" s="144"/>
      <c r="F944" s="70"/>
      <c r="G944" s="71"/>
      <c r="H944" s="59"/>
      <c r="I944" s="60"/>
      <c r="J944" s="72"/>
      <c r="K944" s="73"/>
      <c r="L944" s="53"/>
      <c r="M944" s="75"/>
      <c r="N944" s="53"/>
      <c r="O944" s="53"/>
      <c r="P944" s="53"/>
      <c r="Q944" s="53"/>
      <c r="R944" s="99"/>
      <c r="S944" s="67"/>
      <c r="T944" s="67"/>
      <c r="U944" s="67"/>
      <c r="V944" s="67"/>
      <c r="W944" s="67"/>
      <c r="X944" s="53"/>
      <c r="Y944" s="53"/>
      <c r="Z944" s="53"/>
      <c r="AA944" s="53"/>
      <c r="AB944" s="53"/>
    </row>
    <row r="945" spans="1:28" x14ac:dyDescent="0.25">
      <c r="A945" s="53"/>
      <c r="B945" s="53"/>
      <c r="C945" s="53"/>
      <c r="D945" s="53"/>
      <c r="E945" s="144"/>
      <c r="F945" s="70"/>
      <c r="G945" s="71"/>
      <c r="H945" s="59"/>
      <c r="I945" s="60"/>
      <c r="J945" s="72"/>
      <c r="K945" s="73"/>
      <c r="L945" s="53"/>
      <c r="M945" s="75"/>
      <c r="N945" s="53"/>
      <c r="O945" s="53"/>
      <c r="P945" s="53"/>
      <c r="Q945" s="53"/>
      <c r="R945" s="99"/>
      <c r="S945" s="67"/>
      <c r="T945" s="67"/>
      <c r="U945" s="67"/>
      <c r="V945" s="67"/>
      <c r="W945" s="67"/>
      <c r="X945" s="53"/>
      <c r="Y945" s="53"/>
      <c r="Z945" s="53"/>
      <c r="AA945" s="53"/>
      <c r="AB945" s="53"/>
    </row>
    <row r="946" spans="1:28" x14ac:dyDescent="0.25">
      <c r="A946" s="53"/>
      <c r="B946" s="53"/>
      <c r="C946" s="53"/>
      <c r="D946" s="53"/>
      <c r="E946" s="144"/>
      <c r="F946" s="70"/>
      <c r="G946" s="71"/>
      <c r="H946" s="59"/>
      <c r="I946" s="60"/>
      <c r="J946" s="72"/>
      <c r="K946" s="73"/>
      <c r="L946" s="53"/>
      <c r="M946" s="75"/>
      <c r="N946" s="53"/>
      <c r="O946" s="53"/>
      <c r="P946" s="53"/>
      <c r="Q946" s="53"/>
      <c r="R946" s="99"/>
      <c r="S946" s="67"/>
      <c r="T946" s="67"/>
      <c r="U946" s="67"/>
      <c r="V946" s="67"/>
      <c r="W946" s="67"/>
      <c r="X946" s="53"/>
      <c r="Y946" s="53"/>
      <c r="Z946" s="53"/>
      <c r="AA946" s="53"/>
      <c r="AB946" s="53"/>
    </row>
    <row r="947" spans="1:28" x14ac:dyDescent="0.25">
      <c r="A947" s="53"/>
      <c r="B947" s="53"/>
      <c r="C947" s="53"/>
      <c r="D947" s="53"/>
      <c r="E947" s="144"/>
      <c r="F947" s="70"/>
      <c r="G947" s="71"/>
      <c r="H947" s="59"/>
      <c r="I947" s="60"/>
      <c r="J947" s="72"/>
      <c r="K947" s="73"/>
      <c r="L947" s="53"/>
      <c r="M947" s="75"/>
      <c r="N947" s="53"/>
      <c r="O947" s="53"/>
      <c r="P947" s="53"/>
      <c r="Q947" s="53"/>
      <c r="R947" s="99"/>
      <c r="S947" s="67"/>
      <c r="T947" s="67"/>
      <c r="U947" s="67"/>
      <c r="V947" s="67"/>
      <c r="W947" s="67"/>
      <c r="X947" s="53"/>
      <c r="Y947" s="53"/>
      <c r="Z947" s="53"/>
      <c r="AA947" s="53"/>
      <c r="AB947" s="53"/>
    </row>
    <row r="948" spans="1:28" x14ac:dyDescent="0.25">
      <c r="A948" s="53"/>
      <c r="B948" s="53"/>
      <c r="C948" s="53"/>
      <c r="D948" s="53"/>
      <c r="E948" s="144"/>
      <c r="F948" s="70"/>
      <c r="G948" s="71"/>
      <c r="H948" s="59"/>
      <c r="I948" s="60"/>
      <c r="J948" s="72"/>
      <c r="K948" s="73"/>
      <c r="L948" s="53"/>
      <c r="M948" s="75"/>
      <c r="N948" s="53"/>
      <c r="O948" s="53"/>
      <c r="P948" s="53"/>
      <c r="Q948" s="53"/>
      <c r="R948" s="99"/>
      <c r="S948" s="67"/>
      <c r="T948" s="67"/>
      <c r="U948" s="67"/>
      <c r="V948" s="67"/>
      <c r="W948" s="67"/>
      <c r="X948" s="53"/>
      <c r="Y948" s="53"/>
      <c r="Z948" s="53"/>
      <c r="AA948" s="53"/>
      <c r="AB948" s="53"/>
    </row>
    <row r="949" spans="1:28" x14ac:dyDescent="0.25">
      <c r="A949" s="53"/>
      <c r="B949" s="53"/>
      <c r="C949" s="53"/>
      <c r="D949" s="53"/>
      <c r="E949" s="144"/>
      <c r="F949" s="70"/>
      <c r="G949" s="71"/>
      <c r="H949" s="59"/>
      <c r="I949" s="60"/>
      <c r="J949" s="72"/>
      <c r="K949" s="73"/>
      <c r="L949" s="53"/>
      <c r="M949" s="75"/>
      <c r="N949" s="53"/>
      <c r="O949" s="53"/>
      <c r="P949" s="53"/>
      <c r="Q949" s="53"/>
      <c r="R949" s="99"/>
      <c r="S949" s="67"/>
      <c r="T949" s="67"/>
      <c r="U949" s="67"/>
      <c r="V949" s="67"/>
      <c r="W949" s="67"/>
      <c r="X949" s="53"/>
      <c r="Y949" s="53"/>
      <c r="Z949" s="53"/>
      <c r="AA949" s="53"/>
      <c r="AB949" s="53"/>
    </row>
    <row r="950" spans="1:28" x14ac:dyDescent="0.25">
      <c r="A950" s="53"/>
      <c r="B950" s="53"/>
      <c r="C950" s="53"/>
      <c r="D950" s="53"/>
      <c r="E950" s="144"/>
      <c r="F950" s="70"/>
      <c r="G950" s="71"/>
      <c r="H950" s="59"/>
      <c r="I950" s="60"/>
      <c r="J950" s="72"/>
      <c r="K950" s="73"/>
      <c r="L950" s="53"/>
      <c r="M950" s="75"/>
      <c r="N950" s="53"/>
      <c r="O950" s="53"/>
      <c r="P950" s="53"/>
      <c r="Q950" s="53"/>
      <c r="R950" s="99"/>
      <c r="S950" s="67"/>
      <c r="T950" s="67"/>
      <c r="U950" s="67"/>
      <c r="V950" s="67"/>
      <c r="W950" s="67"/>
      <c r="X950" s="53"/>
      <c r="Y950" s="53"/>
      <c r="Z950" s="53"/>
      <c r="AA950" s="53"/>
      <c r="AB950" s="53"/>
    </row>
    <row r="951" spans="1:28" x14ac:dyDescent="0.25">
      <c r="A951" s="53"/>
      <c r="B951" s="53"/>
      <c r="C951" s="53"/>
      <c r="D951" s="53"/>
      <c r="E951" s="144"/>
      <c r="F951" s="70"/>
      <c r="G951" s="71"/>
      <c r="H951" s="59"/>
      <c r="I951" s="60"/>
      <c r="J951" s="72"/>
      <c r="K951" s="73"/>
      <c r="L951" s="53"/>
      <c r="M951" s="75"/>
      <c r="N951" s="53"/>
      <c r="O951" s="53"/>
      <c r="P951" s="53"/>
      <c r="Q951" s="53"/>
      <c r="R951" s="99"/>
      <c r="S951" s="67"/>
      <c r="T951" s="67"/>
      <c r="U951" s="67"/>
      <c r="V951" s="67"/>
      <c r="W951" s="67"/>
      <c r="X951" s="53"/>
      <c r="Y951" s="53"/>
      <c r="Z951" s="53"/>
      <c r="AA951" s="53"/>
      <c r="AB951" s="53"/>
    </row>
    <row r="952" spans="1:28" x14ac:dyDescent="0.25">
      <c r="A952" s="53"/>
      <c r="B952" s="53"/>
      <c r="C952" s="53"/>
      <c r="D952" s="53"/>
      <c r="E952" s="144"/>
      <c r="F952" s="70"/>
      <c r="G952" s="71"/>
      <c r="H952" s="59"/>
      <c r="I952" s="60"/>
      <c r="J952" s="72"/>
      <c r="K952" s="73"/>
      <c r="L952" s="53"/>
      <c r="M952" s="75"/>
      <c r="N952" s="53"/>
      <c r="O952" s="53"/>
      <c r="P952" s="53"/>
      <c r="Q952" s="53"/>
      <c r="R952" s="99"/>
      <c r="S952" s="67"/>
      <c r="T952" s="67"/>
      <c r="U952" s="67"/>
      <c r="V952" s="67"/>
      <c r="W952" s="67"/>
      <c r="X952" s="53"/>
      <c r="Y952" s="53"/>
      <c r="Z952" s="53"/>
      <c r="AA952" s="53"/>
      <c r="AB952" s="53"/>
    </row>
    <row r="953" spans="1:28" x14ac:dyDescent="0.25">
      <c r="A953" s="53"/>
      <c r="B953" s="53"/>
      <c r="C953" s="53"/>
      <c r="D953" s="53"/>
      <c r="E953" s="144"/>
      <c r="F953" s="70"/>
      <c r="G953" s="71"/>
      <c r="H953" s="59"/>
      <c r="I953" s="60"/>
      <c r="J953" s="72"/>
      <c r="K953" s="73"/>
      <c r="L953" s="53"/>
      <c r="M953" s="75"/>
      <c r="N953" s="53"/>
      <c r="O953" s="53"/>
      <c r="P953" s="53"/>
      <c r="Q953" s="53"/>
      <c r="R953" s="99"/>
      <c r="S953" s="67"/>
      <c r="T953" s="67"/>
      <c r="U953" s="67"/>
      <c r="V953" s="67"/>
      <c r="W953" s="67"/>
      <c r="X953" s="53"/>
      <c r="Y953" s="53"/>
      <c r="Z953" s="53"/>
      <c r="AA953" s="53"/>
      <c r="AB953" s="53"/>
    </row>
    <row r="954" spans="1:28" x14ac:dyDescent="0.25">
      <c r="A954" s="53"/>
      <c r="B954" s="53"/>
      <c r="C954" s="53"/>
      <c r="D954" s="53"/>
      <c r="E954" s="144"/>
      <c r="F954" s="70"/>
      <c r="G954" s="71"/>
      <c r="H954" s="59"/>
      <c r="I954" s="60"/>
      <c r="J954" s="72"/>
      <c r="K954" s="73"/>
      <c r="L954" s="53"/>
      <c r="M954" s="75"/>
      <c r="N954" s="53"/>
      <c r="O954" s="53"/>
      <c r="P954" s="53"/>
      <c r="Q954" s="53"/>
      <c r="R954" s="99"/>
      <c r="S954" s="67"/>
      <c r="T954" s="67"/>
      <c r="U954" s="67"/>
      <c r="V954" s="67"/>
      <c r="W954" s="67"/>
      <c r="X954" s="53"/>
      <c r="Y954" s="53"/>
      <c r="Z954" s="53"/>
      <c r="AA954" s="53"/>
      <c r="AB954" s="53"/>
    </row>
    <row r="955" spans="1:28" x14ac:dyDescent="0.25">
      <c r="A955" s="53"/>
      <c r="B955" s="53"/>
      <c r="C955" s="53"/>
      <c r="D955" s="53"/>
      <c r="E955" s="144"/>
      <c r="F955" s="70"/>
      <c r="G955" s="71"/>
      <c r="H955" s="59"/>
      <c r="I955" s="60"/>
      <c r="J955" s="72"/>
      <c r="K955" s="73"/>
      <c r="L955" s="53"/>
      <c r="M955" s="75"/>
      <c r="N955" s="53"/>
      <c r="O955" s="53"/>
      <c r="P955" s="53"/>
      <c r="Q955" s="53"/>
      <c r="R955" s="99"/>
      <c r="S955" s="67"/>
      <c r="T955" s="67"/>
      <c r="U955" s="67"/>
      <c r="V955" s="67"/>
      <c r="W955" s="67"/>
      <c r="X955" s="53"/>
      <c r="Y955" s="53"/>
      <c r="Z955" s="53"/>
      <c r="AA955" s="53"/>
      <c r="AB955" s="53"/>
    </row>
    <row r="956" spans="1:28" x14ac:dyDescent="0.25">
      <c r="A956" s="53"/>
      <c r="B956" s="53"/>
      <c r="C956" s="53"/>
      <c r="D956" s="53"/>
      <c r="E956" s="144"/>
      <c r="F956" s="70"/>
      <c r="G956" s="71"/>
      <c r="H956" s="59"/>
      <c r="I956" s="60"/>
      <c r="J956" s="72"/>
      <c r="K956" s="73"/>
      <c r="L956" s="53"/>
      <c r="M956" s="75"/>
      <c r="N956" s="53"/>
      <c r="O956" s="53"/>
      <c r="P956" s="53"/>
      <c r="Q956" s="53"/>
      <c r="R956" s="99"/>
      <c r="S956" s="67"/>
      <c r="T956" s="67"/>
      <c r="U956" s="67"/>
      <c r="V956" s="67"/>
      <c r="W956" s="67"/>
      <c r="X956" s="53"/>
      <c r="Y956" s="53"/>
      <c r="Z956" s="53"/>
      <c r="AA956" s="53"/>
      <c r="AB956" s="53"/>
    </row>
    <row r="957" spans="1:28" x14ac:dyDescent="0.25">
      <c r="A957" s="53"/>
      <c r="B957" s="53"/>
      <c r="C957" s="53"/>
      <c r="D957" s="53"/>
      <c r="E957" s="144"/>
      <c r="F957" s="70"/>
      <c r="G957" s="71"/>
      <c r="H957" s="59"/>
      <c r="I957" s="60"/>
      <c r="J957" s="72"/>
      <c r="K957" s="73"/>
      <c r="L957" s="53"/>
      <c r="M957" s="75"/>
      <c r="N957" s="53"/>
      <c r="O957" s="53"/>
      <c r="P957" s="53"/>
      <c r="Q957" s="53"/>
      <c r="R957" s="99"/>
      <c r="S957" s="67"/>
      <c r="T957" s="67"/>
      <c r="U957" s="67"/>
      <c r="V957" s="67"/>
      <c r="W957" s="67"/>
      <c r="X957" s="53"/>
      <c r="Y957" s="53"/>
      <c r="Z957" s="53"/>
      <c r="AA957" s="53"/>
      <c r="AB957" s="53"/>
    </row>
    <row r="958" spans="1:28" x14ac:dyDescent="0.25">
      <c r="A958" s="53"/>
      <c r="B958" s="53"/>
      <c r="C958" s="53"/>
      <c r="D958" s="53"/>
      <c r="E958" s="144"/>
      <c r="F958" s="70"/>
      <c r="G958" s="71"/>
      <c r="H958" s="59"/>
      <c r="I958" s="60"/>
      <c r="J958" s="72"/>
      <c r="K958" s="73"/>
      <c r="L958" s="53"/>
      <c r="M958" s="75"/>
      <c r="N958" s="53"/>
      <c r="O958" s="53"/>
      <c r="P958" s="53"/>
      <c r="Q958" s="53"/>
      <c r="R958" s="99"/>
      <c r="S958" s="67"/>
      <c r="T958" s="67"/>
      <c r="U958" s="67"/>
      <c r="V958" s="67"/>
      <c r="W958" s="67"/>
      <c r="X958" s="53"/>
      <c r="Y958" s="53"/>
      <c r="Z958" s="53"/>
      <c r="AA958" s="53"/>
      <c r="AB958" s="53"/>
    </row>
    <row r="959" spans="1:28" x14ac:dyDescent="0.25">
      <c r="A959" s="53"/>
      <c r="B959" s="53"/>
      <c r="C959" s="53"/>
      <c r="D959" s="53"/>
      <c r="E959" s="144"/>
      <c r="F959" s="70"/>
      <c r="G959" s="71"/>
      <c r="H959" s="59"/>
      <c r="I959" s="60"/>
      <c r="J959" s="72"/>
      <c r="K959" s="73"/>
      <c r="L959" s="53"/>
      <c r="M959" s="75"/>
      <c r="N959" s="53"/>
      <c r="O959" s="53"/>
      <c r="P959" s="53"/>
      <c r="Q959" s="53"/>
      <c r="R959" s="99"/>
      <c r="S959" s="67"/>
      <c r="T959" s="67"/>
      <c r="U959" s="67"/>
      <c r="V959" s="67"/>
      <c r="W959" s="67"/>
      <c r="X959" s="53"/>
      <c r="Y959" s="53"/>
      <c r="Z959" s="53"/>
      <c r="AA959" s="53"/>
      <c r="AB959" s="53"/>
    </row>
    <row r="960" spans="1:28" x14ac:dyDescent="0.25">
      <c r="A960" s="53"/>
      <c r="B960" s="53"/>
      <c r="C960" s="53"/>
      <c r="D960" s="53"/>
      <c r="E960" s="144"/>
      <c r="F960" s="70"/>
      <c r="G960" s="71"/>
      <c r="H960" s="59"/>
      <c r="I960" s="60"/>
      <c r="J960" s="72"/>
      <c r="K960" s="73"/>
      <c r="L960" s="53"/>
      <c r="M960" s="75"/>
      <c r="N960" s="53"/>
      <c r="O960" s="53"/>
      <c r="P960" s="53"/>
      <c r="Q960" s="53"/>
      <c r="R960" s="99"/>
      <c r="S960" s="67"/>
      <c r="T960" s="67"/>
      <c r="U960" s="67"/>
      <c r="V960" s="67"/>
      <c r="W960" s="67"/>
      <c r="X960" s="53"/>
      <c r="Y960" s="53"/>
      <c r="Z960" s="53"/>
      <c r="AA960" s="53"/>
      <c r="AB960" s="53"/>
    </row>
    <row r="961" spans="1:28" x14ac:dyDescent="0.25">
      <c r="A961" s="53"/>
      <c r="B961" s="53"/>
      <c r="C961" s="53"/>
      <c r="D961" s="53"/>
      <c r="E961" s="144"/>
      <c r="F961" s="70"/>
      <c r="G961" s="71"/>
      <c r="H961" s="59"/>
      <c r="I961" s="60"/>
      <c r="J961" s="72"/>
      <c r="K961" s="73"/>
      <c r="L961" s="53"/>
      <c r="M961" s="75"/>
      <c r="N961" s="53"/>
      <c r="O961" s="53"/>
      <c r="P961" s="53"/>
      <c r="Q961" s="53"/>
      <c r="R961" s="99"/>
      <c r="S961" s="67"/>
      <c r="T961" s="67"/>
      <c r="U961" s="67"/>
      <c r="V961" s="67"/>
      <c r="W961" s="67"/>
      <c r="X961" s="53"/>
      <c r="Y961" s="53"/>
      <c r="Z961" s="53"/>
      <c r="AA961" s="53"/>
      <c r="AB961" s="53"/>
    </row>
    <row r="962" spans="1:28" x14ac:dyDescent="0.25">
      <c r="A962" s="53"/>
      <c r="B962" s="53"/>
      <c r="C962" s="53"/>
      <c r="D962" s="53"/>
      <c r="E962" s="144"/>
      <c r="F962" s="70"/>
      <c r="G962" s="71"/>
      <c r="H962" s="59"/>
      <c r="I962" s="60"/>
      <c r="J962" s="72"/>
      <c r="K962" s="73"/>
      <c r="L962" s="53"/>
      <c r="M962" s="75"/>
      <c r="N962" s="53"/>
      <c r="O962" s="53"/>
      <c r="P962" s="53"/>
      <c r="Q962" s="53"/>
      <c r="R962" s="99"/>
      <c r="S962" s="67"/>
      <c r="T962" s="67"/>
      <c r="U962" s="67"/>
      <c r="V962" s="67"/>
      <c r="W962" s="67"/>
      <c r="X962" s="53"/>
      <c r="Y962" s="53"/>
      <c r="Z962" s="53"/>
      <c r="AA962" s="53"/>
      <c r="AB962" s="53"/>
    </row>
    <row r="963" spans="1:28" x14ac:dyDescent="0.25">
      <c r="A963" s="53"/>
      <c r="B963" s="53"/>
      <c r="C963" s="53"/>
      <c r="D963" s="53"/>
      <c r="E963" s="144"/>
      <c r="F963" s="70"/>
      <c r="G963" s="71"/>
      <c r="H963" s="59"/>
      <c r="I963" s="60"/>
      <c r="J963" s="72"/>
      <c r="K963" s="73"/>
      <c r="L963" s="53"/>
      <c r="M963" s="75"/>
      <c r="N963" s="53"/>
      <c r="O963" s="53"/>
      <c r="P963" s="53"/>
      <c r="Q963" s="53"/>
      <c r="R963" s="99"/>
      <c r="S963" s="67"/>
      <c r="T963" s="67"/>
      <c r="U963" s="67"/>
      <c r="V963" s="67"/>
      <c r="W963" s="67"/>
      <c r="X963" s="53"/>
      <c r="Y963" s="53"/>
      <c r="Z963" s="53"/>
      <c r="AA963" s="53"/>
      <c r="AB963" s="53"/>
    </row>
    <row r="964" spans="1:28" x14ac:dyDescent="0.25">
      <c r="A964" s="53"/>
      <c r="B964" s="53"/>
      <c r="C964" s="53"/>
      <c r="D964" s="53"/>
      <c r="E964" s="144"/>
      <c r="F964" s="70"/>
      <c r="G964" s="71"/>
      <c r="H964" s="59"/>
      <c r="I964" s="60"/>
      <c r="J964" s="72"/>
      <c r="K964" s="73"/>
      <c r="L964" s="53"/>
      <c r="M964" s="75"/>
      <c r="N964" s="53"/>
      <c r="O964" s="53"/>
      <c r="P964" s="53"/>
      <c r="Q964" s="53"/>
      <c r="R964" s="99"/>
      <c r="S964" s="67"/>
      <c r="T964" s="67"/>
      <c r="U964" s="67"/>
      <c r="V964" s="67"/>
      <c r="W964" s="67"/>
      <c r="X964" s="53"/>
      <c r="Y964" s="53"/>
      <c r="Z964" s="53"/>
      <c r="AA964" s="53"/>
      <c r="AB964" s="53"/>
    </row>
    <row r="965" spans="1:28" x14ac:dyDescent="0.25">
      <c r="A965" s="53"/>
      <c r="B965" s="53"/>
      <c r="C965" s="53"/>
      <c r="D965" s="53"/>
      <c r="E965" s="144"/>
      <c r="F965" s="70"/>
      <c r="G965" s="71"/>
      <c r="H965" s="59"/>
      <c r="I965" s="60"/>
      <c r="J965" s="72"/>
      <c r="K965" s="73"/>
      <c r="L965" s="53"/>
      <c r="M965" s="75"/>
      <c r="N965" s="53"/>
      <c r="O965" s="53"/>
      <c r="P965" s="53"/>
      <c r="Q965" s="53"/>
      <c r="R965" s="99"/>
      <c r="S965" s="67"/>
      <c r="T965" s="67"/>
      <c r="U965" s="67"/>
      <c r="V965" s="67"/>
      <c r="W965" s="67"/>
      <c r="X965" s="53"/>
      <c r="Y965" s="53"/>
      <c r="Z965" s="53"/>
      <c r="AA965" s="53"/>
      <c r="AB965" s="53"/>
    </row>
    <row r="966" spans="1:28" x14ac:dyDescent="0.25">
      <c r="A966" s="53"/>
      <c r="B966" s="53"/>
      <c r="C966" s="53"/>
      <c r="D966" s="53"/>
      <c r="E966" s="144"/>
      <c r="F966" s="70"/>
      <c r="G966" s="71"/>
      <c r="H966" s="59"/>
      <c r="I966" s="60"/>
      <c r="J966" s="72"/>
      <c r="K966" s="73"/>
      <c r="L966" s="53"/>
      <c r="M966" s="75"/>
      <c r="N966" s="53"/>
      <c r="O966" s="53"/>
      <c r="P966" s="53"/>
      <c r="Q966" s="53"/>
      <c r="R966" s="99"/>
      <c r="S966" s="67"/>
      <c r="T966" s="67"/>
      <c r="U966" s="67"/>
      <c r="V966" s="67"/>
      <c r="W966" s="67"/>
      <c r="X966" s="53"/>
      <c r="Y966" s="53"/>
      <c r="Z966" s="53"/>
      <c r="AA966" s="53"/>
      <c r="AB966" s="53"/>
    </row>
    <row r="967" spans="1:28" x14ac:dyDescent="0.25">
      <c r="A967" s="53"/>
      <c r="B967" s="53"/>
      <c r="C967" s="53"/>
      <c r="D967" s="53"/>
      <c r="E967" s="144"/>
      <c r="F967" s="70"/>
      <c r="G967" s="71"/>
      <c r="H967" s="59"/>
      <c r="I967" s="60"/>
      <c r="J967" s="72"/>
      <c r="K967" s="73"/>
      <c r="L967" s="53"/>
      <c r="M967" s="75"/>
      <c r="N967" s="53"/>
      <c r="O967" s="53"/>
      <c r="P967" s="53"/>
      <c r="Q967" s="53"/>
      <c r="R967" s="99"/>
      <c r="S967" s="67"/>
      <c r="T967" s="67"/>
      <c r="U967" s="67"/>
      <c r="V967" s="67"/>
      <c r="W967" s="67"/>
      <c r="X967" s="53"/>
      <c r="Y967" s="53"/>
      <c r="Z967" s="53"/>
      <c r="AA967" s="53"/>
      <c r="AB967" s="53"/>
    </row>
    <row r="968" spans="1:28" x14ac:dyDescent="0.25">
      <c r="A968" s="53"/>
      <c r="B968" s="53"/>
      <c r="C968" s="53"/>
      <c r="D968" s="53"/>
      <c r="E968" s="144"/>
      <c r="F968" s="70"/>
      <c r="G968" s="71"/>
      <c r="H968" s="59"/>
      <c r="I968" s="60"/>
      <c r="J968" s="72"/>
      <c r="K968" s="73"/>
      <c r="L968" s="53"/>
      <c r="M968" s="75"/>
      <c r="N968" s="53"/>
      <c r="O968" s="53"/>
      <c r="P968" s="53"/>
      <c r="Q968" s="53"/>
      <c r="R968" s="99"/>
      <c r="S968" s="67"/>
      <c r="T968" s="67"/>
      <c r="U968" s="67"/>
      <c r="V968" s="67"/>
      <c r="W968" s="67"/>
      <c r="X968" s="53"/>
      <c r="Y968" s="53"/>
      <c r="Z968" s="53"/>
      <c r="AA968" s="53"/>
      <c r="AB968" s="53"/>
    </row>
    <row r="969" spans="1:28" x14ac:dyDescent="0.25">
      <c r="A969" s="53"/>
      <c r="B969" s="53"/>
      <c r="C969" s="53"/>
      <c r="D969" s="53"/>
      <c r="E969" s="144"/>
      <c r="F969" s="70"/>
      <c r="G969" s="71"/>
      <c r="H969" s="59"/>
      <c r="I969" s="60"/>
      <c r="J969" s="72"/>
      <c r="K969" s="73"/>
      <c r="L969" s="53"/>
      <c r="M969" s="75"/>
      <c r="N969" s="53"/>
      <c r="O969" s="53"/>
      <c r="P969" s="53"/>
      <c r="Q969" s="53"/>
      <c r="R969" s="99"/>
      <c r="S969" s="67"/>
      <c r="T969" s="67"/>
      <c r="U969" s="67"/>
      <c r="V969" s="67"/>
      <c r="W969" s="67"/>
      <c r="X969" s="53"/>
      <c r="Y969" s="53"/>
      <c r="Z969" s="53"/>
      <c r="AA969" s="53"/>
      <c r="AB969" s="53"/>
    </row>
    <row r="970" spans="1:28" x14ac:dyDescent="0.25">
      <c r="A970" s="53"/>
      <c r="B970" s="53"/>
      <c r="C970" s="53"/>
      <c r="D970" s="53"/>
      <c r="E970" s="144"/>
      <c r="F970" s="70"/>
      <c r="G970" s="71"/>
      <c r="H970" s="59"/>
      <c r="I970" s="60"/>
      <c r="J970" s="72"/>
      <c r="K970" s="73"/>
      <c r="L970" s="53"/>
      <c r="M970" s="75"/>
      <c r="N970" s="53"/>
      <c r="O970" s="53"/>
      <c r="P970" s="53"/>
      <c r="Q970" s="53"/>
      <c r="R970" s="99"/>
      <c r="S970" s="67"/>
      <c r="T970" s="67"/>
      <c r="U970" s="67"/>
      <c r="V970" s="67"/>
      <c r="W970" s="67"/>
      <c r="X970" s="53"/>
      <c r="Y970" s="53"/>
      <c r="Z970" s="53"/>
      <c r="AA970" s="53"/>
      <c r="AB970" s="53"/>
    </row>
    <row r="971" spans="1:28" x14ac:dyDescent="0.25">
      <c r="A971" s="53"/>
      <c r="B971" s="53"/>
      <c r="C971" s="53"/>
      <c r="D971" s="53"/>
      <c r="E971" s="144"/>
      <c r="F971" s="70"/>
      <c r="G971" s="71"/>
      <c r="H971" s="59"/>
      <c r="I971" s="60"/>
      <c r="J971" s="72"/>
      <c r="K971" s="73"/>
      <c r="L971" s="53"/>
      <c r="M971" s="75"/>
      <c r="N971" s="53"/>
      <c r="O971" s="53"/>
      <c r="P971" s="53"/>
      <c r="Q971" s="53"/>
      <c r="R971" s="99"/>
      <c r="S971" s="67"/>
      <c r="T971" s="67"/>
      <c r="U971" s="67"/>
      <c r="V971" s="67"/>
      <c r="W971" s="67"/>
      <c r="X971" s="53"/>
      <c r="Y971" s="53"/>
      <c r="Z971" s="53"/>
      <c r="AA971" s="53"/>
      <c r="AB971" s="53"/>
    </row>
    <row r="972" spans="1:28" x14ac:dyDescent="0.25">
      <c r="A972" s="53"/>
      <c r="B972" s="53"/>
      <c r="C972" s="53"/>
      <c r="D972" s="53"/>
      <c r="E972" s="144"/>
      <c r="F972" s="70"/>
      <c r="G972" s="71"/>
      <c r="H972" s="59"/>
      <c r="I972" s="60"/>
      <c r="J972" s="72"/>
      <c r="K972" s="73"/>
      <c r="L972" s="53"/>
      <c r="M972" s="75"/>
      <c r="N972" s="53"/>
      <c r="O972" s="53"/>
      <c r="P972" s="53"/>
      <c r="Q972" s="53"/>
      <c r="R972" s="99"/>
      <c r="S972" s="67"/>
      <c r="T972" s="67"/>
      <c r="U972" s="67"/>
      <c r="V972" s="67"/>
      <c r="W972" s="67"/>
      <c r="X972" s="53"/>
      <c r="Y972" s="53"/>
      <c r="Z972" s="53"/>
      <c r="AA972" s="53"/>
      <c r="AB972" s="53"/>
    </row>
    <row r="973" spans="1:28" x14ac:dyDescent="0.25">
      <c r="A973" s="53"/>
      <c r="B973" s="53"/>
      <c r="C973" s="53"/>
      <c r="D973" s="53"/>
      <c r="E973" s="144"/>
      <c r="F973" s="70"/>
      <c r="G973" s="71"/>
      <c r="H973" s="59"/>
      <c r="I973" s="60"/>
      <c r="J973" s="72"/>
      <c r="K973" s="73"/>
      <c r="L973" s="53"/>
      <c r="M973" s="75"/>
      <c r="N973" s="53"/>
      <c r="O973" s="53"/>
      <c r="P973" s="53"/>
      <c r="Q973" s="53"/>
      <c r="R973" s="99"/>
      <c r="S973" s="67"/>
      <c r="T973" s="67"/>
      <c r="U973" s="67"/>
      <c r="V973" s="67"/>
      <c r="W973" s="67"/>
      <c r="X973" s="53"/>
      <c r="Y973" s="53"/>
      <c r="Z973" s="53"/>
      <c r="AA973" s="53"/>
      <c r="AB973" s="53"/>
    </row>
    <row r="974" spans="1:28" x14ac:dyDescent="0.25">
      <c r="A974" s="53"/>
      <c r="B974" s="53"/>
      <c r="C974" s="53"/>
      <c r="D974" s="53"/>
      <c r="E974" s="144"/>
      <c r="F974" s="70"/>
      <c r="G974" s="71"/>
      <c r="H974" s="59"/>
      <c r="I974" s="60"/>
      <c r="J974" s="72"/>
      <c r="K974" s="73"/>
      <c r="L974" s="53"/>
      <c r="M974" s="75"/>
      <c r="N974" s="53"/>
      <c r="O974" s="53"/>
      <c r="P974" s="53"/>
      <c r="Q974" s="53"/>
      <c r="R974" s="99"/>
      <c r="S974" s="67"/>
      <c r="T974" s="67"/>
      <c r="U974" s="67"/>
      <c r="V974" s="67"/>
      <c r="W974" s="67"/>
      <c r="X974" s="53"/>
      <c r="Y974" s="53"/>
      <c r="Z974" s="53"/>
      <c r="AA974" s="53"/>
      <c r="AB974" s="53"/>
    </row>
    <row r="975" spans="1:28" x14ac:dyDescent="0.25">
      <c r="A975" s="53"/>
      <c r="B975" s="53"/>
      <c r="C975" s="53"/>
      <c r="D975" s="53"/>
      <c r="E975" s="144"/>
      <c r="F975" s="70"/>
      <c r="G975" s="71"/>
      <c r="H975" s="59"/>
      <c r="I975" s="60"/>
      <c r="J975" s="72"/>
      <c r="K975" s="73"/>
      <c r="L975" s="53"/>
      <c r="M975" s="75"/>
      <c r="N975" s="53"/>
      <c r="O975" s="53"/>
      <c r="P975" s="53"/>
      <c r="Q975" s="53"/>
      <c r="R975" s="99"/>
      <c r="S975" s="67"/>
      <c r="T975" s="67"/>
      <c r="U975" s="67"/>
      <c r="V975" s="67"/>
      <c r="W975" s="67"/>
      <c r="X975" s="53"/>
      <c r="Y975" s="53"/>
      <c r="Z975" s="53"/>
      <c r="AA975" s="53"/>
      <c r="AB975" s="53"/>
    </row>
    <row r="976" spans="1:28" x14ac:dyDescent="0.25">
      <c r="A976" s="53"/>
      <c r="B976" s="53"/>
      <c r="C976" s="53"/>
      <c r="D976" s="53"/>
      <c r="E976" s="144"/>
      <c r="F976" s="70"/>
      <c r="G976" s="71"/>
      <c r="H976" s="59"/>
      <c r="I976" s="60"/>
      <c r="J976" s="72"/>
      <c r="K976" s="73"/>
      <c r="L976" s="53"/>
      <c r="M976" s="75"/>
      <c r="N976" s="53"/>
      <c r="O976" s="53"/>
      <c r="P976" s="53"/>
      <c r="Q976" s="53"/>
      <c r="R976" s="99"/>
      <c r="S976" s="67"/>
      <c r="T976" s="67"/>
      <c r="U976" s="67"/>
      <c r="V976" s="67"/>
      <c r="W976" s="67"/>
      <c r="X976" s="53"/>
      <c r="Y976" s="53"/>
      <c r="Z976" s="53"/>
      <c r="AA976" s="53"/>
      <c r="AB976" s="53"/>
    </row>
    <row r="977" spans="1:28" x14ac:dyDescent="0.25">
      <c r="A977" s="53"/>
      <c r="B977" s="53"/>
      <c r="C977" s="53"/>
      <c r="D977" s="53"/>
      <c r="E977" s="144"/>
      <c r="F977" s="70"/>
      <c r="G977" s="71"/>
      <c r="H977" s="59"/>
      <c r="I977" s="60"/>
      <c r="J977" s="72"/>
      <c r="K977" s="73"/>
      <c r="L977" s="53"/>
      <c r="M977" s="75"/>
      <c r="N977" s="53"/>
      <c r="O977" s="53"/>
      <c r="P977" s="53"/>
      <c r="Q977" s="53"/>
      <c r="R977" s="99"/>
      <c r="S977" s="67"/>
      <c r="T977" s="67"/>
      <c r="U977" s="67"/>
      <c r="V977" s="67"/>
      <c r="W977" s="67"/>
      <c r="X977" s="53"/>
      <c r="Y977" s="53"/>
      <c r="Z977" s="53"/>
      <c r="AA977" s="53"/>
      <c r="AB977" s="53"/>
    </row>
    <row r="978" spans="1:28" x14ac:dyDescent="0.25">
      <c r="A978" s="53"/>
      <c r="B978" s="53"/>
      <c r="C978" s="53"/>
      <c r="D978" s="53"/>
      <c r="E978" s="144"/>
      <c r="F978" s="70"/>
      <c r="G978" s="71"/>
      <c r="H978" s="59"/>
      <c r="I978" s="60"/>
      <c r="J978" s="72"/>
      <c r="K978" s="73"/>
      <c r="L978" s="53"/>
      <c r="M978" s="75"/>
      <c r="N978" s="53"/>
      <c r="O978" s="53"/>
      <c r="P978" s="53"/>
      <c r="Q978" s="53"/>
      <c r="R978" s="99"/>
      <c r="S978" s="67"/>
      <c r="T978" s="67"/>
      <c r="U978" s="67"/>
      <c r="V978" s="67"/>
      <c r="W978" s="67"/>
      <c r="X978" s="53"/>
      <c r="Y978" s="53"/>
      <c r="Z978" s="53"/>
      <c r="AA978" s="53"/>
      <c r="AB978" s="53"/>
    </row>
    <row r="979" spans="1:28" x14ac:dyDescent="0.25">
      <c r="A979" s="53"/>
      <c r="B979" s="53"/>
      <c r="C979" s="53"/>
      <c r="D979" s="53"/>
      <c r="E979" s="144"/>
      <c r="F979" s="70"/>
      <c r="G979" s="71"/>
      <c r="H979" s="59"/>
      <c r="I979" s="60"/>
      <c r="J979" s="72"/>
      <c r="K979" s="73"/>
      <c r="L979" s="53"/>
      <c r="M979" s="75"/>
      <c r="N979" s="53"/>
      <c r="O979" s="53"/>
      <c r="P979" s="53"/>
      <c r="Q979" s="53"/>
      <c r="R979" s="99"/>
      <c r="S979" s="67"/>
      <c r="T979" s="67"/>
      <c r="U979" s="67"/>
      <c r="V979" s="67"/>
      <c r="W979" s="67"/>
      <c r="X979" s="53"/>
      <c r="Y979" s="53"/>
      <c r="Z979" s="53"/>
      <c r="AA979" s="53"/>
      <c r="AB979" s="53"/>
    </row>
    <row r="980" spans="1:28" x14ac:dyDescent="0.25">
      <c r="A980" s="53"/>
      <c r="B980" s="53"/>
      <c r="C980" s="53"/>
      <c r="D980" s="53"/>
      <c r="E980" s="144"/>
      <c r="F980" s="70"/>
      <c r="G980" s="71"/>
      <c r="H980" s="59"/>
      <c r="I980" s="60"/>
      <c r="J980" s="72"/>
      <c r="K980" s="73"/>
      <c r="L980" s="53"/>
      <c r="M980" s="75"/>
      <c r="N980" s="53"/>
      <c r="O980" s="53"/>
      <c r="P980" s="53"/>
      <c r="Q980" s="53"/>
      <c r="R980" s="99"/>
      <c r="S980" s="67"/>
      <c r="T980" s="67"/>
      <c r="U980" s="67"/>
      <c r="V980" s="67"/>
      <c r="W980" s="67"/>
      <c r="X980" s="53"/>
      <c r="Y980" s="53"/>
      <c r="Z980" s="53"/>
      <c r="AA980" s="53"/>
      <c r="AB980" s="53"/>
    </row>
    <row r="981" spans="1:28" x14ac:dyDescent="0.25">
      <c r="A981" s="53"/>
      <c r="B981" s="53"/>
      <c r="C981" s="53"/>
      <c r="D981" s="53"/>
      <c r="E981" s="144"/>
      <c r="F981" s="70"/>
      <c r="G981" s="71"/>
      <c r="H981" s="59"/>
      <c r="I981" s="60"/>
      <c r="J981" s="72"/>
      <c r="K981" s="73"/>
      <c r="L981" s="53"/>
      <c r="M981" s="75"/>
      <c r="N981" s="53"/>
      <c r="O981" s="53"/>
      <c r="P981" s="53"/>
      <c r="Q981" s="53"/>
      <c r="R981" s="99"/>
      <c r="S981" s="67"/>
      <c r="T981" s="67"/>
      <c r="U981" s="67"/>
      <c r="V981" s="67"/>
      <c r="W981" s="67"/>
      <c r="X981" s="53"/>
      <c r="Y981" s="53"/>
      <c r="Z981" s="53"/>
      <c r="AA981" s="53"/>
      <c r="AB981" s="53"/>
    </row>
    <row r="982" spans="1:28" x14ac:dyDescent="0.25">
      <c r="A982" s="53"/>
      <c r="B982" s="53"/>
      <c r="C982" s="53"/>
      <c r="D982" s="53"/>
      <c r="E982" s="144"/>
      <c r="F982" s="70"/>
      <c r="G982" s="71"/>
      <c r="H982" s="59"/>
      <c r="I982" s="60"/>
      <c r="J982" s="72"/>
      <c r="K982" s="73"/>
      <c r="L982" s="53"/>
      <c r="M982" s="75"/>
      <c r="N982" s="53"/>
      <c r="O982" s="53"/>
      <c r="P982" s="53"/>
      <c r="Q982" s="53"/>
      <c r="R982" s="99"/>
      <c r="S982" s="67"/>
      <c r="T982" s="67"/>
      <c r="U982" s="67"/>
      <c r="V982" s="67"/>
      <c r="W982" s="67"/>
      <c r="X982" s="53"/>
      <c r="Y982" s="53"/>
      <c r="Z982" s="53"/>
      <c r="AA982" s="53"/>
      <c r="AB982" s="53"/>
    </row>
    <row r="983" spans="1:28" x14ac:dyDescent="0.25">
      <c r="A983" s="53"/>
      <c r="B983" s="53"/>
      <c r="C983" s="53"/>
      <c r="D983" s="53"/>
      <c r="E983" s="144"/>
      <c r="F983" s="70"/>
      <c r="G983" s="71"/>
      <c r="H983" s="59"/>
      <c r="I983" s="60"/>
      <c r="J983" s="72"/>
      <c r="K983" s="73"/>
      <c r="L983" s="53"/>
      <c r="M983" s="75"/>
      <c r="N983" s="53"/>
      <c r="O983" s="53"/>
      <c r="P983" s="53"/>
      <c r="Q983" s="53"/>
      <c r="R983" s="99"/>
      <c r="S983" s="67"/>
      <c r="T983" s="67"/>
      <c r="U983" s="67"/>
      <c r="V983" s="67"/>
      <c r="W983" s="67"/>
      <c r="X983" s="53"/>
      <c r="Y983" s="53"/>
      <c r="Z983" s="53"/>
      <c r="AA983" s="53"/>
      <c r="AB983" s="53"/>
    </row>
    <row r="984" spans="1:28" x14ac:dyDescent="0.25">
      <c r="A984" s="53"/>
      <c r="B984" s="53"/>
      <c r="C984" s="53"/>
      <c r="D984" s="53"/>
      <c r="E984" s="144"/>
      <c r="F984" s="70"/>
      <c r="G984" s="71"/>
      <c r="H984" s="59"/>
      <c r="I984" s="60"/>
      <c r="J984" s="72"/>
      <c r="K984" s="73"/>
      <c r="L984" s="53"/>
      <c r="M984" s="75"/>
      <c r="N984" s="53"/>
      <c r="O984" s="53"/>
      <c r="P984" s="53"/>
      <c r="Q984" s="53"/>
      <c r="R984" s="99"/>
      <c r="S984" s="67"/>
      <c r="T984" s="67"/>
      <c r="U984" s="67"/>
      <c r="V984" s="67"/>
      <c r="W984" s="67"/>
      <c r="X984" s="53"/>
      <c r="Y984" s="53"/>
      <c r="Z984" s="53"/>
      <c r="AA984" s="53"/>
      <c r="AB984" s="53"/>
    </row>
    <row r="985" spans="1:28" x14ac:dyDescent="0.25">
      <c r="A985" s="53"/>
      <c r="B985" s="53"/>
      <c r="C985" s="53"/>
      <c r="D985" s="53"/>
      <c r="E985" s="144"/>
      <c r="F985" s="70"/>
      <c r="G985" s="71"/>
      <c r="H985" s="59"/>
      <c r="I985" s="60"/>
      <c r="J985" s="72"/>
      <c r="K985" s="73"/>
      <c r="L985" s="53"/>
      <c r="M985" s="75"/>
      <c r="N985" s="53"/>
      <c r="O985" s="53"/>
      <c r="P985" s="53"/>
      <c r="Q985" s="53"/>
      <c r="R985" s="99"/>
      <c r="S985" s="67"/>
      <c r="T985" s="67"/>
      <c r="U985" s="67"/>
      <c r="V985" s="67"/>
      <c r="W985" s="67"/>
      <c r="X985" s="53"/>
      <c r="Y985" s="53"/>
      <c r="Z985" s="53"/>
      <c r="AA985" s="53"/>
      <c r="AB985" s="53"/>
    </row>
    <row r="986" spans="1:28" x14ac:dyDescent="0.25">
      <c r="A986" s="53"/>
      <c r="B986" s="53"/>
      <c r="C986" s="53"/>
      <c r="D986" s="53"/>
      <c r="E986" s="144"/>
      <c r="F986" s="70"/>
      <c r="G986" s="71"/>
      <c r="H986" s="59"/>
      <c r="I986" s="60"/>
      <c r="J986" s="72"/>
      <c r="K986" s="73"/>
      <c r="L986" s="53"/>
      <c r="M986" s="75"/>
      <c r="N986" s="53"/>
      <c r="O986" s="53"/>
      <c r="P986" s="53"/>
      <c r="Q986" s="53"/>
      <c r="R986" s="99"/>
      <c r="S986" s="67"/>
      <c r="T986" s="67"/>
      <c r="U986" s="67"/>
      <c r="V986" s="67"/>
      <c r="W986" s="67"/>
      <c r="X986" s="53"/>
      <c r="Y986" s="53"/>
      <c r="Z986" s="53"/>
      <c r="AA986" s="53"/>
      <c r="AB986" s="53"/>
    </row>
    <row r="987" spans="1:28" x14ac:dyDescent="0.25">
      <c r="A987" s="53"/>
      <c r="B987" s="53"/>
      <c r="C987" s="53"/>
      <c r="D987" s="53"/>
      <c r="E987" s="144"/>
      <c r="F987" s="70"/>
      <c r="G987" s="71"/>
      <c r="H987" s="59"/>
      <c r="I987" s="60"/>
      <c r="J987" s="72"/>
      <c r="K987" s="73"/>
      <c r="L987" s="53"/>
      <c r="M987" s="75"/>
      <c r="N987" s="53"/>
      <c r="O987" s="53"/>
      <c r="P987" s="53"/>
      <c r="Q987" s="53"/>
      <c r="R987" s="99"/>
      <c r="S987" s="67"/>
      <c r="T987" s="67"/>
      <c r="U987" s="67"/>
      <c r="V987" s="67"/>
      <c r="W987" s="67"/>
      <c r="X987" s="53"/>
      <c r="Y987" s="53"/>
      <c r="Z987" s="53"/>
      <c r="AA987" s="53"/>
      <c r="AB987" s="53"/>
    </row>
    <row r="988" spans="1:28" x14ac:dyDescent="0.25">
      <c r="A988" s="53"/>
      <c r="B988" s="53"/>
      <c r="C988" s="53"/>
      <c r="D988" s="53"/>
      <c r="E988" s="144"/>
      <c r="F988" s="70"/>
      <c r="G988" s="71"/>
      <c r="H988" s="59"/>
      <c r="I988" s="60"/>
      <c r="J988" s="72"/>
      <c r="K988" s="73"/>
      <c r="L988" s="53"/>
      <c r="M988" s="75"/>
      <c r="N988" s="53"/>
      <c r="O988" s="53"/>
      <c r="P988" s="53"/>
      <c r="Q988" s="53"/>
      <c r="R988" s="99"/>
      <c r="S988" s="67"/>
      <c r="T988" s="67"/>
      <c r="U988" s="67"/>
      <c r="V988" s="67"/>
      <c r="W988" s="67"/>
      <c r="X988" s="53"/>
      <c r="Y988" s="53"/>
      <c r="Z988" s="53"/>
      <c r="AA988" s="53"/>
      <c r="AB988" s="53"/>
    </row>
    <row r="989" spans="1:28" x14ac:dyDescent="0.25">
      <c r="A989" s="53"/>
      <c r="B989" s="53"/>
      <c r="C989" s="53"/>
      <c r="D989" s="53"/>
      <c r="E989" s="144"/>
      <c r="F989" s="70"/>
      <c r="G989" s="71"/>
      <c r="H989" s="59"/>
      <c r="I989" s="60"/>
      <c r="J989" s="72"/>
      <c r="K989" s="73"/>
      <c r="L989" s="53"/>
      <c r="M989" s="75"/>
      <c r="N989" s="53"/>
      <c r="O989" s="53"/>
      <c r="P989" s="53"/>
      <c r="Q989" s="53"/>
      <c r="R989" s="99"/>
      <c r="S989" s="67"/>
      <c r="T989" s="67"/>
      <c r="U989" s="67"/>
      <c r="V989" s="67"/>
      <c r="W989" s="67"/>
      <c r="X989" s="53"/>
      <c r="Y989" s="53"/>
      <c r="Z989" s="53"/>
      <c r="AA989" s="53"/>
      <c r="AB989" s="53"/>
    </row>
    <row r="990" spans="1:28" x14ac:dyDescent="0.25">
      <c r="A990" s="53"/>
      <c r="B990" s="53"/>
      <c r="C990" s="53"/>
      <c r="D990" s="53"/>
      <c r="E990" s="144"/>
      <c r="F990" s="70"/>
      <c r="G990" s="71"/>
      <c r="H990" s="59"/>
      <c r="I990" s="60"/>
      <c r="J990" s="72"/>
      <c r="K990" s="73"/>
      <c r="L990" s="53"/>
      <c r="M990" s="75"/>
      <c r="N990" s="53"/>
      <c r="O990" s="53"/>
      <c r="P990" s="53"/>
      <c r="Q990" s="53"/>
      <c r="R990" s="99"/>
      <c r="S990" s="67"/>
      <c r="T990" s="67"/>
      <c r="U990" s="67"/>
      <c r="V990" s="67"/>
      <c r="W990" s="67"/>
      <c r="X990" s="53"/>
      <c r="Y990" s="53"/>
      <c r="Z990" s="53"/>
      <c r="AA990" s="53"/>
      <c r="AB990" s="53"/>
    </row>
    <row r="991" spans="1:28" x14ac:dyDescent="0.25">
      <c r="A991" s="53"/>
      <c r="B991" s="53"/>
      <c r="C991" s="53"/>
      <c r="D991" s="53"/>
      <c r="E991" s="144"/>
      <c r="F991" s="70"/>
      <c r="G991" s="71"/>
      <c r="H991" s="59"/>
      <c r="I991" s="60"/>
      <c r="J991" s="72"/>
      <c r="K991" s="73"/>
      <c r="L991" s="53"/>
      <c r="M991" s="75"/>
      <c r="N991" s="53"/>
      <c r="O991" s="53"/>
      <c r="P991" s="53"/>
      <c r="Q991" s="53"/>
      <c r="R991" s="99"/>
      <c r="S991" s="67"/>
      <c r="T991" s="67"/>
      <c r="U991" s="67"/>
      <c r="V991" s="67"/>
      <c r="W991" s="67"/>
      <c r="X991" s="53"/>
      <c r="Y991" s="53"/>
      <c r="Z991" s="53"/>
      <c r="AA991" s="53"/>
      <c r="AB991" s="53"/>
    </row>
    <row r="992" spans="1:28" x14ac:dyDescent="0.25">
      <c r="A992" s="53"/>
      <c r="B992" s="53"/>
      <c r="C992" s="53"/>
      <c r="D992" s="53"/>
      <c r="E992" s="144"/>
      <c r="F992" s="70"/>
      <c r="G992" s="71"/>
      <c r="H992" s="59"/>
      <c r="I992" s="60"/>
      <c r="J992" s="72"/>
      <c r="K992" s="73"/>
      <c r="L992" s="53"/>
      <c r="M992" s="75"/>
      <c r="N992" s="53"/>
      <c r="O992" s="53"/>
      <c r="P992" s="53"/>
      <c r="Q992" s="53"/>
      <c r="R992" s="99"/>
      <c r="S992" s="67"/>
      <c r="T992" s="67"/>
      <c r="U992" s="67"/>
      <c r="V992" s="67"/>
      <c r="W992" s="67"/>
      <c r="X992" s="53"/>
      <c r="Y992" s="53"/>
      <c r="Z992" s="53"/>
      <c r="AA992" s="53"/>
      <c r="AB992" s="53"/>
    </row>
    <row r="993" spans="1:28" x14ac:dyDescent="0.25">
      <c r="A993" s="53"/>
      <c r="B993" s="53"/>
      <c r="C993" s="53"/>
      <c r="D993" s="53"/>
      <c r="E993" s="144"/>
      <c r="F993" s="70"/>
      <c r="G993" s="71"/>
      <c r="H993" s="59"/>
      <c r="I993" s="60"/>
      <c r="J993" s="72"/>
      <c r="K993" s="73"/>
      <c r="L993" s="53"/>
      <c r="M993" s="75"/>
      <c r="N993" s="53"/>
      <c r="O993" s="53"/>
      <c r="P993" s="53"/>
      <c r="Q993" s="53"/>
      <c r="R993" s="99"/>
      <c r="S993" s="67"/>
      <c r="T993" s="67"/>
      <c r="U993" s="67"/>
      <c r="V993" s="67"/>
      <c r="W993" s="67"/>
      <c r="X993" s="53"/>
      <c r="Y993" s="53"/>
      <c r="Z993" s="53"/>
      <c r="AA993" s="53"/>
      <c r="AB993" s="53"/>
    </row>
    <row r="994" spans="1:28" x14ac:dyDescent="0.25">
      <c r="A994" s="53"/>
      <c r="B994" s="53"/>
      <c r="C994" s="53"/>
      <c r="D994" s="53"/>
      <c r="E994" s="144"/>
      <c r="F994" s="70"/>
      <c r="G994" s="71"/>
      <c r="H994" s="59"/>
      <c r="I994" s="60"/>
      <c r="J994" s="72"/>
      <c r="K994" s="73"/>
      <c r="L994" s="53"/>
      <c r="M994" s="75"/>
      <c r="N994" s="53"/>
      <c r="O994" s="53"/>
      <c r="P994" s="53"/>
      <c r="Q994" s="53"/>
      <c r="R994" s="99"/>
      <c r="S994" s="67"/>
      <c r="T994" s="67"/>
      <c r="U994" s="67"/>
      <c r="V994" s="67"/>
      <c r="W994" s="67"/>
      <c r="X994" s="53"/>
      <c r="Y994" s="53"/>
      <c r="Z994" s="53"/>
      <c r="AA994" s="53"/>
      <c r="AB994" s="53"/>
    </row>
    <row r="995" spans="1:28" x14ac:dyDescent="0.25">
      <c r="A995" s="53"/>
      <c r="B995" s="53"/>
      <c r="C995" s="53"/>
      <c r="D995" s="53"/>
      <c r="E995" s="144"/>
      <c r="F995" s="70"/>
      <c r="G995" s="71"/>
      <c r="H995" s="59"/>
      <c r="I995" s="60"/>
      <c r="J995" s="72"/>
      <c r="K995" s="73"/>
      <c r="L995" s="53"/>
      <c r="M995" s="75"/>
      <c r="N995" s="53"/>
      <c r="O995" s="53"/>
      <c r="P995" s="53"/>
      <c r="Q995" s="53"/>
      <c r="R995" s="99"/>
      <c r="S995" s="67"/>
      <c r="T995" s="67"/>
      <c r="U995" s="67"/>
      <c r="V995" s="67"/>
      <c r="W995" s="67"/>
      <c r="X995" s="53"/>
      <c r="Y995" s="53"/>
      <c r="Z995" s="53"/>
      <c r="AA995" s="53"/>
      <c r="AB995" s="53"/>
    </row>
    <row r="996" spans="1:28" x14ac:dyDescent="0.25">
      <c r="A996" s="53"/>
      <c r="B996" s="53"/>
      <c r="C996" s="53"/>
      <c r="D996" s="53"/>
      <c r="E996" s="144"/>
      <c r="F996" s="70"/>
      <c r="G996" s="71"/>
      <c r="H996" s="59"/>
      <c r="I996" s="60"/>
      <c r="J996" s="72"/>
      <c r="K996" s="73"/>
      <c r="L996" s="53"/>
      <c r="M996" s="75"/>
      <c r="N996" s="53"/>
      <c r="O996" s="53"/>
      <c r="P996" s="53"/>
      <c r="Q996" s="53"/>
      <c r="R996" s="99"/>
      <c r="S996" s="67"/>
      <c r="T996" s="67"/>
      <c r="U996" s="67"/>
      <c r="V996" s="67"/>
      <c r="W996" s="67"/>
      <c r="X996" s="53"/>
      <c r="Y996" s="53"/>
      <c r="Z996" s="53"/>
      <c r="AA996" s="53"/>
      <c r="AB996" s="53"/>
    </row>
    <row r="997" spans="1:28" x14ac:dyDescent="0.25">
      <c r="A997" s="53"/>
      <c r="B997" s="53"/>
      <c r="C997" s="53"/>
      <c r="D997" s="53"/>
      <c r="E997" s="144"/>
      <c r="F997" s="70"/>
      <c r="G997" s="71"/>
      <c r="H997" s="59"/>
      <c r="I997" s="60"/>
      <c r="J997" s="72"/>
      <c r="K997" s="73"/>
      <c r="L997" s="53"/>
      <c r="M997" s="75"/>
      <c r="N997" s="53"/>
      <c r="O997" s="53"/>
      <c r="P997" s="53"/>
      <c r="Q997" s="53"/>
      <c r="R997" s="99"/>
      <c r="S997" s="67"/>
      <c r="T997" s="67"/>
      <c r="U997" s="67"/>
      <c r="V997" s="67"/>
      <c r="W997" s="67"/>
      <c r="X997" s="53"/>
      <c r="Y997" s="53"/>
      <c r="Z997" s="53"/>
      <c r="AA997" s="53"/>
      <c r="AB997" s="53"/>
    </row>
    <row r="998" spans="1:28" x14ac:dyDescent="0.25">
      <c r="A998" s="53"/>
      <c r="B998" s="53"/>
      <c r="C998" s="53"/>
      <c r="D998" s="53"/>
      <c r="E998" s="144"/>
      <c r="F998" s="70"/>
      <c r="G998" s="71"/>
      <c r="H998" s="59"/>
      <c r="I998" s="60"/>
      <c r="J998" s="72"/>
      <c r="K998" s="73"/>
      <c r="L998" s="53"/>
      <c r="M998" s="75"/>
      <c r="N998" s="53"/>
      <c r="O998" s="53"/>
      <c r="P998" s="53"/>
      <c r="Q998" s="53"/>
      <c r="R998" s="99"/>
      <c r="S998" s="67"/>
      <c r="T998" s="67"/>
      <c r="U998" s="67"/>
      <c r="V998" s="67"/>
      <c r="W998" s="67"/>
      <c r="X998" s="53"/>
      <c r="Y998" s="53"/>
      <c r="Z998" s="53"/>
      <c r="AA998" s="53"/>
      <c r="AB998" s="53"/>
    </row>
    <row r="999" spans="1:28" x14ac:dyDescent="0.25">
      <c r="A999" s="53"/>
      <c r="B999" s="53"/>
      <c r="C999" s="53"/>
      <c r="D999" s="53"/>
      <c r="E999" s="144"/>
      <c r="F999" s="70"/>
      <c r="G999" s="71"/>
      <c r="H999" s="59"/>
      <c r="I999" s="60"/>
      <c r="J999" s="72"/>
      <c r="K999" s="73"/>
      <c r="L999" s="53"/>
      <c r="M999" s="75"/>
      <c r="N999" s="53"/>
      <c r="O999" s="53"/>
      <c r="P999" s="53"/>
      <c r="Q999" s="53"/>
      <c r="R999" s="99"/>
      <c r="S999" s="67"/>
      <c r="T999" s="67"/>
      <c r="U999" s="67"/>
      <c r="V999" s="67"/>
      <c r="W999" s="67"/>
      <c r="X999" s="53"/>
      <c r="Y999" s="53"/>
      <c r="Z999" s="53"/>
      <c r="AA999" s="53"/>
      <c r="AB999" s="53"/>
    </row>
    <row r="1000" spans="1:28" x14ac:dyDescent="0.25">
      <c r="A1000" s="53"/>
      <c r="B1000" s="53"/>
      <c r="C1000" s="53"/>
      <c r="D1000" s="53"/>
      <c r="E1000" s="144"/>
      <c r="F1000" s="70"/>
      <c r="G1000" s="71"/>
      <c r="H1000" s="59"/>
      <c r="I1000" s="60"/>
      <c r="J1000" s="72"/>
      <c r="K1000" s="73"/>
      <c r="L1000" s="53"/>
      <c r="M1000" s="75"/>
      <c r="N1000" s="53"/>
      <c r="O1000" s="53"/>
      <c r="P1000" s="53"/>
      <c r="Q1000" s="53"/>
      <c r="R1000" s="99"/>
      <c r="S1000" s="67"/>
      <c r="T1000" s="67"/>
      <c r="U1000" s="67"/>
      <c r="V1000" s="67"/>
      <c r="W1000" s="67"/>
      <c r="X1000" s="53"/>
      <c r="Y1000" s="53"/>
      <c r="Z1000" s="53"/>
      <c r="AA1000" s="53"/>
      <c r="AB1000" s="53"/>
    </row>
    <row r="1001" spans="1:28" x14ac:dyDescent="0.25">
      <c r="A1001" s="53"/>
      <c r="B1001" s="53"/>
      <c r="C1001" s="53"/>
      <c r="D1001" s="53"/>
      <c r="E1001" s="144"/>
      <c r="F1001" s="70"/>
      <c r="G1001" s="71"/>
      <c r="H1001" s="59"/>
      <c r="I1001" s="60"/>
      <c r="J1001" s="72"/>
      <c r="K1001" s="73"/>
      <c r="L1001" s="53"/>
      <c r="M1001" s="75"/>
      <c r="N1001" s="53"/>
      <c r="O1001" s="53"/>
      <c r="P1001" s="53"/>
      <c r="Q1001" s="53"/>
      <c r="R1001" s="99"/>
      <c r="S1001" s="67"/>
      <c r="T1001" s="67"/>
      <c r="U1001" s="67"/>
      <c r="V1001" s="67"/>
      <c r="W1001" s="67"/>
      <c r="X1001" s="53"/>
      <c r="Y1001" s="53"/>
      <c r="Z1001" s="53"/>
      <c r="AA1001" s="53"/>
      <c r="AB1001" s="53"/>
    </row>
    <row r="1002" spans="1:28" x14ac:dyDescent="0.25">
      <c r="A1002" s="53"/>
      <c r="B1002" s="53"/>
      <c r="C1002" s="53"/>
      <c r="D1002" s="53"/>
      <c r="E1002" s="144"/>
      <c r="F1002" s="70"/>
      <c r="G1002" s="71"/>
      <c r="H1002" s="59"/>
      <c r="I1002" s="60"/>
      <c r="J1002" s="72"/>
      <c r="K1002" s="73"/>
      <c r="L1002" s="53"/>
      <c r="M1002" s="75"/>
      <c r="N1002" s="53"/>
      <c r="O1002" s="53"/>
      <c r="P1002" s="53"/>
      <c r="Q1002" s="53"/>
      <c r="R1002" s="99"/>
      <c r="S1002" s="67"/>
      <c r="T1002" s="67"/>
      <c r="U1002" s="67"/>
      <c r="V1002" s="67"/>
      <c r="W1002" s="67"/>
      <c r="X1002" s="53"/>
      <c r="Y1002" s="53"/>
      <c r="Z1002" s="53"/>
      <c r="AA1002" s="53"/>
      <c r="AB1002" s="53"/>
    </row>
    <row r="1003" spans="1:28" x14ac:dyDescent="0.25">
      <c r="A1003" s="53"/>
      <c r="B1003" s="53"/>
      <c r="C1003" s="53"/>
      <c r="D1003" s="53"/>
      <c r="E1003" s="144"/>
      <c r="F1003" s="70"/>
      <c r="G1003" s="71"/>
      <c r="H1003" s="59"/>
      <c r="I1003" s="60"/>
      <c r="J1003" s="72"/>
      <c r="K1003" s="73"/>
      <c r="L1003" s="53"/>
      <c r="M1003" s="75"/>
      <c r="N1003" s="53"/>
      <c r="O1003" s="53"/>
      <c r="P1003" s="53"/>
      <c r="Q1003" s="53"/>
      <c r="R1003" s="99"/>
      <c r="S1003" s="67"/>
      <c r="T1003" s="67"/>
      <c r="U1003" s="67"/>
      <c r="V1003" s="67"/>
      <c r="W1003" s="67"/>
      <c r="X1003" s="53"/>
      <c r="Y1003" s="53"/>
      <c r="Z1003" s="53"/>
      <c r="AA1003" s="53"/>
      <c r="AB1003" s="53"/>
    </row>
    <row r="1004" spans="1:28" x14ac:dyDescent="0.25">
      <c r="A1004" s="53"/>
      <c r="B1004" s="53"/>
      <c r="C1004" s="53"/>
      <c r="D1004" s="53"/>
      <c r="E1004" s="144"/>
      <c r="F1004" s="70"/>
      <c r="G1004" s="71"/>
      <c r="H1004" s="59"/>
      <c r="I1004" s="60"/>
      <c r="J1004" s="72"/>
      <c r="K1004" s="73"/>
      <c r="L1004" s="53"/>
      <c r="M1004" s="75"/>
      <c r="N1004" s="53"/>
      <c r="O1004" s="53"/>
      <c r="P1004" s="53"/>
      <c r="Q1004" s="53"/>
      <c r="R1004" s="99"/>
      <c r="S1004" s="67"/>
      <c r="T1004" s="67"/>
      <c r="U1004" s="67"/>
      <c r="V1004" s="67"/>
      <c r="W1004" s="67"/>
      <c r="X1004" s="53"/>
      <c r="Y1004" s="53"/>
      <c r="Z1004" s="53"/>
      <c r="AA1004" s="53"/>
      <c r="AB1004" s="53"/>
    </row>
    <row r="1005" spans="1:28" x14ac:dyDescent="0.25">
      <c r="A1005" s="53"/>
      <c r="B1005" s="53"/>
      <c r="C1005" s="53"/>
      <c r="D1005" s="53"/>
      <c r="E1005" s="144"/>
      <c r="F1005" s="70"/>
      <c r="G1005" s="71"/>
      <c r="H1005" s="59"/>
      <c r="I1005" s="60"/>
      <c r="J1005" s="72"/>
      <c r="K1005" s="73"/>
      <c r="L1005" s="53"/>
      <c r="M1005" s="75"/>
      <c r="N1005" s="53"/>
      <c r="O1005" s="53"/>
      <c r="P1005" s="53"/>
      <c r="Q1005" s="53"/>
      <c r="R1005" s="99"/>
      <c r="S1005" s="67"/>
      <c r="T1005" s="67"/>
      <c r="U1005" s="67"/>
      <c r="V1005" s="67"/>
      <c r="W1005" s="67"/>
      <c r="X1005" s="53"/>
      <c r="Y1005" s="53"/>
      <c r="Z1005" s="53"/>
      <c r="AA1005" s="53"/>
      <c r="AB1005" s="53"/>
    </row>
    <row r="1006" spans="1:28" x14ac:dyDescent="0.25">
      <c r="A1006" s="53"/>
      <c r="B1006" s="53"/>
      <c r="C1006" s="53"/>
      <c r="D1006" s="53"/>
      <c r="E1006" s="144"/>
      <c r="F1006" s="70"/>
      <c r="G1006" s="71"/>
      <c r="H1006" s="59"/>
      <c r="I1006" s="60"/>
      <c r="J1006" s="72"/>
      <c r="K1006" s="73"/>
      <c r="L1006" s="53"/>
      <c r="M1006" s="75"/>
      <c r="N1006" s="53"/>
      <c r="O1006" s="53"/>
      <c r="P1006" s="53"/>
      <c r="Q1006" s="53"/>
      <c r="R1006" s="99"/>
      <c r="S1006" s="67"/>
      <c r="T1006" s="67"/>
      <c r="U1006" s="67"/>
      <c r="V1006" s="67"/>
      <c r="W1006" s="67"/>
      <c r="X1006" s="53"/>
      <c r="Y1006" s="53"/>
      <c r="Z1006" s="53"/>
      <c r="AA1006" s="53"/>
      <c r="AB1006" s="53"/>
    </row>
    <row r="1007" spans="1:28" x14ac:dyDescent="0.25">
      <c r="A1007" s="53"/>
      <c r="B1007" s="53"/>
      <c r="C1007" s="53"/>
      <c r="D1007" s="53"/>
      <c r="E1007" s="144"/>
      <c r="F1007" s="70"/>
      <c r="G1007" s="71"/>
      <c r="H1007" s="59"/>
      <c r="I1007" s="60"/>
      <c r="J1007" s="72"/>
      <c r="K1007" s="73"/>
      <c r="L1007" s="53"/>
      <c r="M1007" s="75"/>
      <c r="N1007" s="53"/>
      <c r="O1007" s="53"/>
      <c r="P1007" s="53"/>
      <c r="Q1007" s="53"/>
      <c r="R1007" s="99"/>
      <c r="S1007" s="67"/>
      <c r="T1007" s="67"/>
      <c r="U1007" s="67"/>
      <c r="V1007" s="67"/>
      <c r="W1007" s="67"/>
      <c r="X1007" s="53"/>
      <c r="Y1007" s="53"/>
      <c r="Z1007" s="53"/>
      <c r="AA1007" s="53"/>
      <c r="AB1007" s="53"/>
    </row>
    <row r="1008" spans="1:28" x14ac:dyDescent="0.25">
      <c r="A1008" s="53"/>
      <c r="B1008" s="53"/>
      <c r="C1008" s="53"/>
      <c r="D1008" s="53"/>
      <c r="E1008" s="144"/>
      <c r="F1008" s="70"/>
      <c r="G1008" s="71"/>
      <c r="H1008" s="59"/>
      <c r="I1008" s="60"/>
      <c r="J1008" s="72"/>
      <c r="K1008" s="73"/>
      <c r="L1008" s="53"/>
      <c r="M1008" s="75"/>
      <c r="N1008" s="53"/>
      <c r="O1008" s="53"/>
      <c r="P1008" s="53"/>
      <c r="Q1008" s="53"/>
      <c r="R1008" s="99"/>
      <c r="S1008" s="67"/>
      <c r="T1008" s="67"/>
      <c r="U1008" s="67"/>
      <c r="V1008" s="67"/>
      <c r="W1008" s="67"/>
      <c r="X1008" s="53"/>
      <c r="Y1008" s="53"/>
      <c r="Z1008" s="53"/>
      <c r="AA1008" s="53"/>
      <c r="AB1008" s="53"/>
    </row>
    <row r="1009" spans="1:28" x14ac:dyDescent="0.25">
      <c r="A1009" s="53"/>
      <c r="B1009" s="53"/>
      <c r="C1009" s="53"/>
      <c r="D1009" s="53"/>
      <c r="E1009" s="144"/>
      <c r="F1009" s="70"/>
      <c r="G1009" s="71"/>
      <c r="H1009" s="59"/>
      <c r="I1009" s="60"/>
      <c r="J1009" s="72"/>
      <c r="K1009" s="73"/>
      <c r="L1009" s="53"/>
      <c r="M1009" s="75"/>
      <c r="N1009" s="53"/>
      <c r="O1009" s="53"/>
      <c r="P1009" s="53"/>
      <c r="Q1009" s="53"/>
      <c r="R1009" s="99"/>
      <c r="S1009" s="67"/>
      <c r="T1009" s="67"/>
      <c r="U1009" s="67"/>
      <c r="V1009" s="67"/>
      <c r="W1009" s="67"/>
      <c r="X1009" s="53"/>
      <c r="Y1009" s="53"/>
      <c r="Z1009" s="53"/>
      <c r="AA1009" s="53"/>
      <c r="AB1009" s="53"/>
    </row>
    <row r="1010" spans="1:28" x14ac:dyDescent="0.25">
      <c r="A1010" s="53"/>
      <c r="B1010" s="53"/>
      <c r="C1010" s="53"/>
      <c r="D1010" s="53"/>
      <c r="E1010" s="144"/>
      <c r="F1010" s="70"/>
      <c r="G1010" s="71"/>
      <c r="H1010" s="59"/>
      <c r="I1010" s="60"/>
      <c r="J1010" s="72"/>
      <c r="K1010" s="73"/>
      <c r="L1010" s="53"/>
      <c r="M1010" s="75"/>
      <c r="N1010" s="53"/>
      <c r="O1010" s="53"/>
      <c r="P1010" s="53"/>
      <c r="Q1010" s="53"/>
      <c r="R1010" s="99"/>
      <c r="S1010" s="67"/>
      <c r="T1010" s="67"/>
      <c r="U1010" s="67"/>
      <c r="V1010" s="67"/>
      <c r="W1010" s="67"/>
      <c r="X1010" s="53"/>
      <c r="Y1010" s="53"/>
      <c r="Z1010" s="53"/>
      <c r="AA1010" s="53"/>
      <c r="AB1010" s="53"/>
    </row>
    <row r="1011" spans="1:28" x14ac:dyDescent="0.25">
      <c r="A1011" s="53"/>
      <c r="B1011" s="53"/>
      <c r="C1011" s="53"/>
      <c r="D1011" s="53"/>
      <c r="E1011" s="144"/>
      <c r="F1011" s="70"/>
      <c r="G1011" s="71"/>
      <c r="H1011" s="59"/>
      <c r="I1011" s="60"/>
      <c r="J1011" s="72"/>
      <c r="K1011" s="73"/>
      <c r="L1011" s="53"/>
      <c r="M1011" s="75"/>
      <c r="N1011" s="53"/>
      <c r="O1011" s="53"/>
      <c r="P1011" s="53"/>
      <c r="Q1011" s="53"/>
      <c r="R1011" s="99"/>
      <c r="S1011" s="67"/>
      <c r="T1011" s="67"/>
      <c r="U1011" s="67"/>
      <c r="V1011" s="67"/>
      <c r="W1011" s="67"/>
      <c r="X1011" s="53"/>
      <c r="Y1011" s="53"/>
      <c r="Z1011" s="53"/>
      <c r="AA1011" s="53"/>
      <c r="AB1011" s="53"/>
    </row>
    <row r="1012" spans="1:28" x14ac:dyDescent="0.25">
      <c r="A1012" s="53"/>
      <c r="B1012" s="53"/>
      <c r="C1012" s="53"/>
      <c r="D1012" s="53"/>
      <c r="E1012" s="144"/>
      <c r="F1012" s="70"/>
      <c r="G1012" s="71"/>
      <c r="H1012" s="59"/>
      <c r="I1012" s="60"/>
      <c r="J1012" s="72"/>
      <c r="K1012" s="73"/>
      <c r="L1012" s="53"/>
      <c r="M1012" s="75"/>
      <c r="N1012" s="53"/>
      <c r="O1012" s="53"/>
      <c r="P1012" s="53"/>
      <c r="Q1012" s="53"/>
      <c r="R1012" s="99"/>
      <c r="S1012" s="67"/>
      <c r="T1012" s="67"/>
      <c r="U1012" s="67"/>
      <c r="V1012" s="67"/>
      <c r="W1012" s="67"/>
      <c r="X1012" s="53"/>
      <c r="Y1012" s="53"/>
      <c r="Z1012" s="53"/>
      <c r="AA1012" s="53"/>
      <c r="AB1012" s="53"/>
    </row>
    <row r="1013" spans="1:28" x14ac:dyDescent="0.25">
      <c r="A1013" s="53"/>
      <c r="B1013" s="53"/>
      <c r="C1013" s="53"/>
      <c r="D1013" s="53"/>
      <c r="E1013" s="144"/>
      <c r="F1013" s="70"/>
      <c r="G1013" s="71"/>
      <c r="H1013" s="59"/>
      <c r="I1013" s="60"/>
      <c r="J1013" s="72"/>
      <c r="K1013" s="73"/>
      <c r="L1013" s="53"/>
      <c r="M1013" s="75"/>
      <c r="N1013" s="53"/>
      <c r="O1013" s="53"/>
      <c r="P1013" s="53"/>
      <c r="Q1013" s="53"/>
      <c r="R1013" s="99"/>
      <c r="S1013" s="67"/>
      <c r="T1013" s="67"/>
      <c r="U1013" s="67"/>
      <c r="V1013" s="67"/>
      <c r="W1013" s="67"/>
      <c r="X1013" s="53"/>
      <c r="Y1013" s="53"/>
      <c r="Z1013" s="53"/>
      <c r="AA1013" s="53"/>
      <c r="AB1013" s="53"/>
    </row>
    <row r="1014" spans="1:28" x14ac:dyDescent="0.25">
      <c r="A1014" s="53"/>
      <c r="B1014" s="53"/>
      <c r="C1014" s="53"/>
      <c r="D1014" s="53"/>
      <c r="E1014" s="144"/>
      <c r="F1014" s="70"/>
      <c r="G1014" s="71"/>
      <c r="H1014" s="59"/>
      <c r="I1014" s="60"/>
      <c r="J1014" s="72"/>
      <c r="K1014" s="73"/>
      <c r="L1014" s="53"/>
      <c r="M1014" s="75"/>
      <c r="N1014" s="53"/>
      <c r="O1014" s="53"/>
      <c r="P1014" s="53"/>
      <c r="Q1014" s="53"/>
      <c r="R1014" s="99"/>
      <c r="S1014" s="67"/>
      <c r="T1014" s="67"/>
      <c r="U1014" s="67"/>
      <c r="V1014" s="67"/>
      <c r="W1014" s="67"/>
      <c r="X1014" s="53"/>
      <c r="Y1014" s="53"/>
      <c r="Z1014" s="53"/>
      <c r="AA1014" s="53"/>
      <c r="AB1014" s="53"/>
    </row>
    <row r="1015" spans="1:28" x14ac:dyDescent="0.25">
      <c r="A1015" s="53"/>
      <c r="B1015" s="53"/>
      <c r="C1015" s="53"/>
      <c r="D1015" s="53"/>
      <c r="E1015" s="144"/>
      <c r="F1015" s="70"/>
      <c r="G1015" s="71"/>
      <c r="H1015" s="59"/>
      <c r="I1015" s="60"/>
      <c r="J1015" s="72"/>
      <c r="K1015" s="73"/>
      <c r="L1015" s="53"/>
      <c r="M1015" s="75"/>
      <c r="N1015" s="53"/>
      <c r="O1015" s="53"/>
      <c r="P1015" s="53"/>
      <c r="Q1015" s="53"/>
      <c r="R1015" s="99"/>
      <c r="S1015" s="67"/>
      <c r="T1015" s="67"/>
      <c r="U1015" s="67"/>
      <c r="V1015" s="67"/>
      <c r="W1015" s="67"/>
      <c r="X1015" s="53"/>
      <c r="Y1015" s="53"/>
      <c r="Z1015" s="53"/>
      <c r="AA1015" s="53"/>
      <c r="AB1015" s="53"/>
    </row>
    <row r="1016" spans="1:28" x14ac:dyDescent="0.25">
      <c r="A1016" s="53"/>
      <c r="B1016" s="53"/>
      <c r="C1016" s="53"/>
      <c r="D1016" s="53"/>
      <c r="E1016" s="144"/>
      <c r="F1016" s="70"/>
      <c r="G1016" s="71"/>
      <c r="H1016" s="59"/>
      <c r="I1016" s="60"/>
      <c r="J1016" s="72"/>
      <c r="K1016" s="73"/>
      <c r="L1016" s="53"/>
      <c r="M1016" s="75"/>
      <c r="N1016" s="53"/>
      <c r="O1016" s="53"/>
      <c r="P1016" s="53"/>
      <c r="Q1016" s="53"/>
      <c r="R1016" s="99"/>
      <c r="S1016" s="67"/>
      <c r="T1016" s="67"/>
      <c r="U1016" s="67"/>
      <c r="V1016" s="67"/>
      <c r="W1016" s="67"/>
      <c r="X1016" s="53"/>
      <c r="Y1016" s="53"/>
      <c r="Z1016" s="53"/>
      <c r="AA1016" s="53"/>
      <c r="AB1016" s="53"/>
    </row>
    <row r="1017" spans="1:28" x14ac:dyDescent="0.25">
      <c r="A1017" s="53"/>
      <c r="B1017" s="53"/>
      <c r="C1017" s="53"/>
      <c r="D1017" s="53"/>
      <c r="E1017" s="144"/>
      <c r="F1017" s="70"/>
      <c r="G1017" s="71"/>
      <c r="H1017" s="59"/>
      <c r="I1017" s="60"/>
      <c r="J1017" s="72"/>
      <c r="K1017" s="73"/>
      <c r="L1017" s="53"/>
      <c r="M1017" s="75"/>
      <c r="N1017" s="53"/>
      <c r="O1017" s="53"/>
      <c r="P1017" s="53"/>
      <c r="Q1017" s="53"/>
      <c r="R1017" s="99"/>
      <c r="S1017" s="67"/>
      <c r="T1017" s="67"/>
      <c r="U1017" s="67"/>
      <c r="V1017" s="67"/>
      <c r="W1017" s="67"/>
      <c r="X1017" s="53"/>
      <c r="Y1017" s="53"/>
      <c r="Z1017" s="53"/>
      <c r="AA1017" s="53"/>
      <c r="AB1017" s="53"/>
    </row>
    <row r="1018" spans="1:28" x14ac:dyDescent="0.25">
      <c r="A1018" s="53"/>
      <c r="B1018" s="53"/>
      <c r="C1018" s="53"/>
      <c r="D1018" s="53"/>
      <c r="E1018" s="144"/>
      <c r="F1018" s="70"/>
      <c r="G1018" s="71"/>
      <c r="H1018" s="59"/>
      <c r="I1018" s="60"/>
      <c r="J1018" s="72"/>
      <c r="K1018" s="73"/>
      <c r="L1018" s="53"/>
      <c r="M1018" s="75"/>
      <c r="N1018" s="53"/>
      <c r="O1018" s="53"/>
      <c r="P1018" s="53"/>
      <c r="Q1018" s="53"/>
      <c r="R1018" s="99"/>
      <c r="S1018" s="67"/>
      <c r="T1018" s="67"/>
      <c r="U1018" s="67"/>
      <c r="V1018" s="67"/>
      <c r="W1018" s="67"/>
      <c r="X1018" s="53"/>
      <c r="Y1018" s="53"/>
      <c r="Z1018" s="53"/>
      <c r="AA1018" s="53"/>
      <c r="AB1018" s="53"/>
    </row>
    <row r="1019" spans="1:28" x14ac:dyDescent="0.25">
      <c r="F1019" s="70"/>
      <c r="G1019" s="71"/>
      <c r="H1019" s="59"/>
      <c r="I1019" s="60"/>
      <c r="J1019" s="72"/>
      <c r="K1019" s="73"/>
      <c r="P1019" s="53"/>
      <c r="Q1019" s="53"/>
      <c r="R1019" s="99"/>
      <c r="S1019" s="67"/>
      <c r="T1019" s="67"/>
      <c r="U1019" s="67"/>
      <c r="V1019" s="67"/>
      <c r="W1019" s="67"/>
      <c r="X1019" s="53"/>
      <c r="Y1019" s="53"/>
      <c r="Z1019" s="53"/>
      <c r="AA1019" s="53"/>
      <c r="AB1019" s="53"/>
    </row>
  </sheetData>
  <conditionalFormatting sqref="M2:M32">
    <cfRule type="cellIs" dxfId="17" priority="1" operator="lessThan">
      <formula>8</formula>
    </cfRule>
  </conditionalFormatting>
  <conditionalFormatting sqref="O2:O31">
    <cfRule type="expression" dxfId="16" priority="2">
      <formula>O2=MAX($O$2:$O$31)</formula>
    </cfRule>
  </conditionalFormatting>
  <conditionalFormatting sqref="R2:V31">
    <cfRule type="cellIs" dxfId="15" priority="3" operator="lessThan">
      <formula>2</formula>
    </cfRule>
  </conditionalFormatting>
  <conditionalFormatting sqref="V33">
    <cfRule type="notContainsBlanks" dxfId="14" priority="4">
      <formula>LEN(TRIM(V33))&gt;0</formula>
    </cfRule>
  </conditionalFormatting>
  <conditionalFormatting sqref="N2:N31">
    <cfRule type="expression" dxfId="13" priority="5">
      <formula>N2=MAX($N$2:$N$31)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24:B27"/>
  <sheetViews>
    <sheetView workbookViewId="0"/>
  </sheetViews>
  <sheetFormatPr defaultColWidth="14.44140625" defaultRowHeight="15.75" customHeight="1" x14ac:dyDescent="0.25"/>
  <sheetData>
    <row r="24" spans="1:2" x14ac:dyDescent="0.25">
      <c r="B24" s="145"/>
    </row>
    <row r="27" spans="1:2" x14ac:dyDescent="0.25">
      <c r="A27" s="8" t="s">
        <v>449</v>
      </c>
      <c r="B27" s="36" t="s">
        <v>59</v>
      </c>
    </row>
  </sheetData>
  <hyperlinks>
    <hyperlink ref="B27" r:id="rId1" xr:uid="{00000000-0004-0000-0300-00000000000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18"/>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6.6640625" customWidth="1"/>
    <col min="2" max="2" width="15.5546875" customWidth="1"/>
    <col min="3" max="3" width="14.44140625" customWidth="1"/>
    <col min="4" max="4" width="53.33203125" customWidth="1"/>
    <col min="5" max="5" width="47.33203125" customWidth="1"/>
    <col min="6" max="6" width="16.44140625" customWidth="1"/>
    <col min="7" max="7" width="16.33203125" customWidth="1"/>
    <col min="8" max="9" width="17" customWidth="1"/>
    <col min="10" max="10" width="16.5546875" customWidth="1"/>
    <col min="11" max="11" width="3.6640625" customWidth="1"/>
    <col min="12" max="12" width="14.6640625" customWidth="1"/>
    <col min="13" max="13" width="20.109375" customWidth="1"/>
    <col min="14" max="15" width="12.88671875" customWidth="1"/>
    <col min="16" max="16" width="3.33203125" customWidth="1"/>
    <col min="17" max="17" width="16.6640625" customWidth="1"/>
    <col min="18" max="18" width="14.33203125" customWidth="1"/>
    <col min="19" max="19" width="14.44140625" customWidth="1"/>
    <col min="23" max="23" width="6.6640625" customWidth="1"/>
    <col min="24" max="24" width="3.44140625" customWidth="1"/>
    <col min="26" max="26" width="10" customWidth="1"/>
  </cols>
  <sheetData>
    <row r="1" spans="1:28" x14ac:dyDescent="0.25">
      <c r="A1" s="37" t="s">
        <v>155</v>
      </c>
      <c r="B1" s="37" t="s">
        <v>156</v>
      </c>
      <c r="C1" s="37" t="s">
        <v>157</v>
      </c>
      <c r="D1" s="37" t="s">
        <v>158</v>
      </c>
      <c r="E1" s="38" t="s">
        <v>6</v>
      </c>
      <c r="F1" s="39" t="str">
        <f ca="1">"1st day: " &amp; COUNTA(F2:F31) &amp;"/30"</f>
        <v>1st day: 1/30</v>
      </c>
      <c r="G1" s="40" t="str">
        <f ca="1">"2nd day: " &amp; COUNTA(G2:G31) &amp;"/30"</f>
        <v>2nd day: 1/30</v>
      </c>
      <c r="H1" s="41" t="str">
        <f ca="1">"3rd day: " &amp; COUNTA(H2:H31) &amp;"/30"</f>
        <v>3rd day: 1/30</v>
      </c>
      <c r="I1" s="42" t="str">
        <f ca="1">"4th day: " &amp; COUNTA(I2:I31) &amp;"/30"</f>
        <v>4th day: 1/30</v>
      </c>
      <c r="J1" s="43" t="str">
        <f ca="1">"5th day: " &amp; COUNTA(J2:J31) &amp;"/30"</f>
        <v>5th day: 1/30</v>
      </c>
      <c r="K1" s="44"/>
      <c r="L1" s="45" t="str">
        <f ca="1">IFERROR(__xludf.DUMMYFUNCTION("ArrayFormula(QUERY(A1:A998&amp;{"""",""""},""select Col1, count(Col2) where Col1 != '' group by Col1 label count(Col2) 'Attempts + Carry Over'"",1))"),"Player Name")</f>
        <v>Player Name</v>
      </c>
      <c r="M1" s="46" t="str">
        <f ca="1">IFERROR(__xludf.DUMMYFUNCTION("""COMPUTED_VALUE"""),"Attempts + Carry Over")</f>
        <v>Attempts + Carry Over</v>
      </c>
      <c r="N1" s="47" t="s">
        <v>159</v>
      </c>
      <c r="O1" s="48" t="s">
        <v>160</v>
      </c>
      <c r="P1" s="49"/>
      <c r="Q1" s="50" t="s">
        <v>161</v>
      </c>
      <c r="R1" s="37" t="s">
        <v>162</v>
      </c>
      <c r="S1" s="1" t="s">
        <v>163</v>
      </c>
      <c r="T1" s="1" t="s">
        <v>164</v>
      </c>
      <c r="U1" s="1" t="s">
        <v>165</v>
      </c>
      <c r="V1" s="1" t="s">
        <v>166</v>
      </c>
      <c r="W1" s="1" t="s">
        <v>167</v>
      </c>
      <c r="X1" s="51"/>
      <c r="Y1" s="52"/>
      <c r="AA1" s="53"/>
      <c r="AB1" s="52"/>
    </row>
    <row r="2" spans="1:28" ht="15.75" customHeight="1" x14ac:dyDescent="0.45">
      <c r="A2" s="52"/>
      <c r="B2" s="52"/>
      <c r="C2" s="52"/>
      <c r="D2" s="52"/>
      <c r="E2" s="146"/>
      <c r="F2" s="57" t="str">
        <f ca="1">IFERROR(__xludf.DUMMYFUNCTION("UNIQUE(A2:A84)"),"")</f>
        <v/>
      </c>
      <c r="G2" s="58" t="str">
        <f ca="1">IFERROR(__xludf.DUMMYFUNCTION("UNIQUE(A85:A160)"),"")</f>
        <v/>
      </c>
      <c r="H2" s="59" t="str">
        <f ca="1">IFERROR(__xludf.DUMMYFUNCTION("UNIQUE(A161:A234)"),"")</f>
        <v/>
      </c>
      <c r="I2" s="60" t="str">
        <f ca="1">IFERROR(__xludf.DUMMYFUNCTION("UNIQUE(A235:A311)"),"")</f>
        <v/>
      </c>
      <c r="J2" s="61" t="str">
        <f ca="1">IFERROR(__xludf.DUMMYFUNCTION("UNIQUE(A311:A1018)"),"")</f>
        <v/>
      </c>
      <c r="K2" s="62"/>
      <c r="L2" s="63"/>
      <c r="M2" s="64"/>
      <c r="N2" s="65" t="e">
        <f t="shared" ref="N2:N31" si="0">IF($M2&gt;15, ROUND($O2/15,0), IF(AND($M2&gt;13, $R2&lt;4, $S2&lt;4, $T2&lt;4, $U2&lt;4, $V2&lt;4), ROUND($O2/($M2-0.2),0), ROUND($O2/$M2,0)))</f>
        <v>#DIV/0!</v>
      </c>
      <c r="O2" s="66">
        <f t="shared" ref="O2:O31" si="1">SUMIF($A$2:$A1018, L2, $B$2:$B1018)</f>
        <v>0</v>
      </c>
      <c r="P2" s="49"/>
      <c r="Q2" s="147" t="str">
        <f>'Clan Members'!$A2</f>
        <v>Aeongie</v>
      </c>
      <c r="R2" s="24">
        <f t="shared" ref="R2:R31" si="2">COUNTIF($A$2:$A$92, $Q2)</f>
        <v>0</v>
      </c>
      <c r="S2" s="24">
        <f t="shared" ref="S2:S31" si="3">COUNTIF($A$92:$A$182, $Q2)</f>
        <v>0</v>
      </c>
      <c r="T2" s="67">
        <f t="shared" ref="T2:T31" si="4">COUNTIF($A$182:$A$272, $Q2)</f>
        <v>0</v>
      </c>
      <c r="U2" s="68">
        <f t="shared" ref="U2:U31" si="5">COUNTIF($A$272:$A$362, $Q2)</f>
        <v>0</v>
      </c>
      <c r="V2" s="67">
        <f t="shared" ref="V2:V31" si="6">COUNTIF($A$362:$A$542, $Q2)</f>
        <v>0</v>
      </c>
      <c r="W2" s="67">
        <f t="shared" ref="W2:W31" si="7">SUM(R2:V2)</f>
        <v>0</v>
      </c>
      <c r="X2" s="51"/>
      <c r="Y2" s="52"/>
      <c r="AA2" s="52"/>
      <c r="AB2" s="53"/>
    </row>
    <row r="3" spans="1:28" ht="15.75" customHeight="1" x14ac:dyDescent="0.45">
      <c r="A3" s="52"/>
      <c r="B3" s="52"/>
      <c r="C3" s="52"/>
      <c r="D3" s="52"/>
      <c r="E3" s="144"/>
      <c r="F3" s="70"/>
      <c r="G3" s="71"/>
      <c r="H3" s="59"/>
      <c r="I3" s="60"/>
      <c r="J3" s="72"/>
      <c r="K3" s="73"/>
      <c r="L3" s="74"/>
      <c r="M3" s="75"/>
      <c r="N3" s="65" t="e">
        <f t="shared" si="0"/>
        <v>#DIV/0!</v>
      </c>
      <c r="O3" s="66">
        <f t="shared" si="1"/>
        <v>0</v>
      </c>
      <c r="P3" s="49"/>
      <c r="Q3" s="147" t="str">
        <f>'Clan Members'!$A3</f>
        <v>Anjelly</v>
      </c>
      <c r="R3" s="24">
        <f t="shared" si="2"/>
        <v>0</v>
      </c>
      <c r="S3" s="24">
        <f t="shared" si="3"/>
        <v>0</v>
      </c>
      <c r="T3" s="67">
        <f t="shared" si="4"/>
        <v>0</v>
      </c>
      <c r="U3" s="68">
        <f t="shared" si="5"/>
        <v>0</v>
      </c>
      <c r="V3" s="67">
        <f t="shared" si="6"/>
        <v>0</v>
      </c>
      <c r="W3" s="67">
        <f t="shared" si="7"/>
        <v>0</v>
      </c>
      <c r="X3" s="51"/>
      <c r="Y3" s="52"/>
      <c r="AA3" s="52"/>
      <c r="AB3" s="53"/>
    </row>
    <row r="4" spans="1:28" ht="15.75" customHeight="1" x14ac:dyDescent="0.45">
      <c r="A4" s="52"/>
      <c r="B4" s="52"/>
      <c r="C4" s="52"/>
      <c r="D4" s="52"/>
      <c r="E4" s="144"/>
      <c r="F4" s="57"/>
      <c r="G4" s="71"/>
      <c r="H4" s="59"/>
      <c r="I4" s="60"/>
      <c r="J4" s="72"/>
      <c r="K4" s="73"/>
      <c r="L4" s="63"/>
      <c r="M4" s="64"/>
      <c r="N4" s="65" t="e">
        <f t="shared" si="0"/>
        <v>#DIV/0!</v>
      </c>
      <c r="O4" s="66">
        <f t="shared" si="1"/>
        <v>0</v>
      </c>
      <c r="P4" s="49"/>
      <c r="Q4" s="147" t="str">
        <f>'Clan Members'!$A4</f>
        <v>Aused</v>
      </c>
      <c r="R4" s="24">
        <f t="shared" si="2"/>
        <v>0</v>
      </c>
      <c r="S4" s="24">
        <f t="shared" si="3"/>
        <v>0</v>
      </c>
      <c r="T4" s="67">
        <f t="shared" si="4"/>
        <v>0</v>
      </c>
      <c r="U4" s="68">
        <f t="shared" si="5"/>
        <v>0</v>
      </c>
      <c r="V4" s="67">
        <f t="shared" si="6"/>
        <v>0</v>
      </c>
      <c r="W4" s="67">
        <f t="shared" si="7"/>
        <v>0</v>
      </c>
      <c r="X4" s="51"/>
      <c r="Y4" s="52"/>
      <c r="Z4" s="53"/>
      <c r="AA4" s="53"/>
      <c r="AB4" s="53"/>
    </row>
    <row r="5" spans="1:28" ht="15.75" customHeight="1" x14ac:dyDescent="0.45">
      <c r="A5" s="52"/>
      <c r="B5" s="52"/>
      <c r="C5" s="52"/>
      <c r="D5" s="52"/>
      <c r="E5" s="144"/>
      <c r="F5" s="70"/>
      <c r="G5" s="71"/>
      <c r="H5" s="59"/>
      <c r="I5" s="60"/>
      <c r="J5" s="72"/>
      <c r="K5" s="73"/>
      <c r="L5" s="63"/>
      <c r="M5" s="64"/>
      <c r="N5" s="65" t="e">
        <f t="shared" si="0"/>
        <v>#DIV/0!</v>
      </c>
      <c r="O5" s="66">
        <f t="shared" si="1"/>
        <v>0</v>
      </c>
      <c r="P5" s="49"/>
      <c r="Q5" s="147" t="str">
        <f>'Clan Members'!$A5</f>
        <v>Easan</v>
      </c>
      <c r="R5" s="24">
        <f t="shared" si="2"/>
        <v>0</v>
      </c>
      <c r="S5" s="24">
        <f t="shared" si="3"/>
        <v>0</v>
      </c>
      <c r="T5" s="67">
        <f t="shared" si="4"/>
        <v>0</v>
      </c>
      <c r="U5" s="68">
        <f t="shared" si="5"/>
        <v>0</v>
      </c>
      <c r="V5" s="67">
        <f t="shared" si="6"/>
        <v>0</v>
      </c>
      <c r="W5" s="67">
        <f t="shared" si="7"/>
        <v>0</v>
      </c>
      <c r="X5" s="51"/>
      <c r="Y5" s="52"/>
      <c r="Z5" s="53"/>
      <c r="AA5" s="53"/>
      <c r="AB5" s="53"/>
    </row>
    <row r="6" spans="1:28" ht="15.75" customHeight="1" x14ac:dyDescent="0.45">
      <c r="A6" s="52"/>
      <c r="B6" s="52"/>
      <c r="C6" s="52"/>
      <c r="D6" s="52"/>
      <c r="E6" s="144"/>
      <c r="F6" s="70"/>
      <c r="G6" s="71"/>
      <c r="H6" s="59"/>
      <c r="I6" s="60"/>
      <c r="J6" s="72"/>
      <c r="K6" s="73"/>
      <c r="L6" s="63"/>
      <c r="M6" s="64"/>
      <c r="N6" s="65" t="e">
        <f t="shared" si="0"/>
        <v>#DIV/0!</v>
      </c>
      <c r="O6" s="66">
        <f t="shared" si="1"/>
        <v>0</v>
      </c>
      <c r="P6" s="49"/>
      <c r="Q6" s="147" t="str">
        <f>'Clan Members'!$A6</f>
        <v>Eiwaz</v>
      </c>
      <c r="R6" s="24">
        <f t="shared" si="2"/>
        <v>0</v>
      </c>
      <c r="S6" s="24">
        <f t="shared" si="3"/>
        <v>0</v>
      </c>
      <c r="T6" s="67">
        <f t="shared" si="4"/>
        <v>0</v>
      </c>
      <c r="U6" s="68">
        <f t="shared" si="5"/>
        <v>0</v>
      </c>
      <c r="V6" s="67">
        <f t="shared" si="6"/>
        <v>0</v>
      </c>
      <c r="W6" s="67">
        <f t="shared" si="7"/>
        <v>0</v>
      </c>
      <c r="X6" s="76"/>
      <c r="Y6" s="53"/>
      <c r="Z6" s="53"/>
      <c r="AA6" s="53"/>
      <c r="AB6" s="53"/>
    </row>
    <row r="7" spans="1:28" ht="15.75" customHeight="1" x14ac:dyDescent="0.45">
      <c r="A7" s="52"/>
      <c r="B7" s="52"/>
      <c r="C7" s="52"/>
      <c r="D7" s="52"/>
      <c r="E7" s="146"/>
      <c r="F7" s="70"/>
      <c r="G7" s="71"/>
      <c r="H7" s="59"/>
      <c r="I7" s="60"/>
      <c r="J7" s="72"/>
      <c r="K7" s="73"/>
      <c r="L7" s="63"/>
      <c r="M7" s="64"/>
      <c r="N7" s="65" t="e">
        <f t="shared" si="0"/>
        <v>#DIV/0!</v>
      </c>
      <c r="O7" s="66">
        <f t="shared" si="1"/>
        <v>0</v>
      </c>
      <c r="P7" s="49"/>
      <c r="Q7" s="147" t="str">
        <f>'Clan Members'!$A7</f>
        <v>Fluff</v>
      </c>
      <c r="R7" s="24">
        <f t="shared" si="2"/>
        <v>0</v>
      </c>
      <c r="S7" s="24">
        <f t="shared" si="3"/>
        <v>0</v>
      </c>
      <c r="T7" s="67">
        <f t="shared" si="4"/>
        <v>0</v>
      </c>
      <c r="U7" s="68">
        <f t="shared" si="5"/>
        <v>0</v>
      </c>
      <c r="V7" s="67">
        <f t="shared" si="6"/>
        <v>0</v>
      </c>
      <c r="W7" s="67">
        <f t="shared" si="7"/>
        <v>0</v>
      </c>
      <c r="X7" s="76"/>
      <c r="Y7" s="53"/>
      <c r="Z7" s="53"/>
      <c r="AA7" s="53"/>
      <c r="AB7" s="53"/>
    </row>
    <row r="8" spans="1:28" ht="15.75" customHeight="1" x14ac:dyDescent="0.45">
      <c r="A8" s="52"/>
      <c r="B8" s="52"/>
      <c r="C8" s="52"/>
      <c r="D8" s="52"/>
      <c r="E8" s="144"/>
      <c r="F8" s="70"/>
      <c r="G8" s="71"/>
      <c r="H8" s="59"/>
      <c r="I8" s="60"/>
      <c r="J8" s="72"/>
      <c r="K8" s="73"/>
      <c r="L8" s="63"/>
      <c r="M8" s="64"/>
      <c r="N8" s="65" t="e">
        <f t="shared" si="0"/>
        <v>#DIV/0!</v>
      </c>
      <c r="O8" s="66">
        <f t="shared" si="1"/>
        <v>0</v>
      </c>
      <c r="P8" s="49"/>
      <c r="Q8" s="147" t="str">
        <f>'Clan Members'!$A8</f>
        <v>FLus</v>
      </c>
      <c r="R8" s="24">
        <f t="shared" si="2"/>
        <v>0</v>
      </c>
      <c r="S8" s="24">
        <f t="shared" si="3"/>
        <v>0</v>
      </c>
      <c r="T8" s="67">
        <f t="shared" si="4"/>
        <v>0</v>
      </c>
      <c r="U8" s="68">
        <f t="shared" si="5"/>
        <v>0</v>
      </c>
      <c r="V8" s="67">
        <f t="shared" si="6"/>
        <v>0</v>
      </c>
      <c r="W8" s="67">
        <f t="shared" si="7"/>
        <v>0</v>
      </c>
      <c r="X8" s="76"/>
      <c r="Y8" s="53"/>
      <c r="Z8" s="53"/>
      <c r="AA8" s="53"/>
      <c r="AB8" s="53"/>
    </row>
    <row r="9" spans="1:28" ht="15.75" customHeight="1" x14ac:dyDescent="0.45">
      <c r="A9" s="52"/>
      <c r="B9" s="52"/>
      <c r="C9" s="52"/>
      <c r="D9" s="52"/>
      <c r="E9" s="146"/>
      <c r="F9" s="70"/>
      <c r="G9" s="71"/>
      <c r="H9" s="59"/>
      <c r="I9" s="60"/>
      <c r="J9" s="72"/>
      <c r="K9" s="62" t="s">
        <v>177</v>
      </c>
      <c r="L9" s="63"/>
      <c r="M9" s="77"/>
      <c r="N9" s="65" t="e">
        <f t="shared" si="0"/>
        <v>#DIV/0!</v>
      </c>
      <c r="O9" s="66">
        <f t="shared" si="1"/>
        <v>0</v>
      </c>
      <c r="P9" s="49"/>
      <c r="Q9" s="147" t="str">
        <f>'Clan Members'!$A9</f>
        <v>Glacel</v>
      </c>
      <c r="R9" s="24">
        <f t="shared" si="2"/>
        <v>0</v>
      </c>
      <c r="S9" s="24">
        <f t="shared" si="3"/>
        <v>0</v>
      </c>
      <c r="T9" s="67">
        <f t="shared" si="4"/>
        <v>0</v>
      </c>
      <c r="U9" s="68">
        <f t="shared" si="5"/>
        <v>0</v>
      </c>
      <c r="V9" s="67">
        <f t="shared" si="6"/>
        <v>0</v>
      </c>
      <c r="W9" s="67">
        <f t="shared" si="7"/>
        <v>0</v>
      </c>
      <c r="X9" s="76"/>
      <c r="Y9" s="53"/>
      <c r="Z9" s="53"/>
      <c r="AA9" s="53"/>
      <c r="AB9" s="53"/>
    </row>
    <row r="10" spans="1:28" ht="15.75" customHeight="1" x14ac:dyDescent="0.45">
      <c r="A10" s="52"/>
      <c r="B10" s="52"/>
      <c r="C10" s="52"/>
      <c r="D10" s="52"/>
      <c r="E10" s="146"/>
      <c r="F10" s="70"/>
      <c r="G10" s="71"/>
      <c r="H10" s="59"/>
      <c r="I10" s="60"/>
      <c r="J10" s="72"/>
      <c r="K10" s="73"/>
      <c r="L10" s="63"/>
      <c r="M10" s="64"/>
      <c r="N10" s="65" t="e">
        <f t="shared" si="0"/>
        <v>#DIV/0!</v>
      </c>
      <c r="O10" s="66">
        <f t="shared" si="1"/>
        <v>0</v>
      </c>
      <c r="P10" s="49"/>
      <c r="Q10" s="147" t="str">
        <f>'Clan Members'!$A10</f>
        <v>Grea</v>
      </c>
      <c r="R10" s="24">
        <f t="shared" si="2"/>
        <v>0</v>
      </c>
      <c r="S10" s="24">
        <f t="shared" si="3"/>
        <v>0</v>
      </c>
      <c r="T10" s="67">
        <f t="shared" si="4"/>
        <v>0</v>
      </c>
      <c r="U10" s="68">
        <f t="shared" si="5"/>
        <v>0</v>
      </c>
      <c r="V10" s="67">
        <f t="shared" si="6"/>
        <v>0</v>
      </c>
      <c r="W10" s="67">
        <f t="shared" si="7"/>
        <v>0</v>
      </c>
      <c r="X10" s="76"/>
      <c r="Y10" s="53"/>
      <c r="Z10" s="53"/>
      <c r="AA10" s="53"/>
      <c r="AB10" s="53"/>
    </row>
    <row r="11" spans="1:28" ht="15.75" customHeight="1" x14ac:dyDescent="0.45">
      <c r="A11" s="52"/>
      <c r="B11" s="52"/>
      <c r="C11" s="52"/>
      <c r="D11" s="52"/>
      <c r="E11" s="144"/>
      <c r="F11" s="70"/>
      <c r="G11" s="71"/>
      <c r="H11" s="59"/>
      <c r="I11" s="60"/>
      <c r="J11" s="72"/>
      <c r="K11" s="73"/>
      <c r="L11" s="63"/>
      <c r="M11" s="64"/>
      <c r="N11" s="65" t="e">
        <f t="shared" si="0"/>
        <v>#DIV/0!</v>
      </c>
      <c r="O11" s="66">
        <f t="shared" si="1"/>
        <v>0</v>
      </c>
      <c r="P11" s="49"/>
      <c r="Q11" s="147" t="str">
        <f>'Clan Members'!$A11</f>
        <v>Half</v>
      </c>
      <c r="R11" s="24">
        <f t="shared" si="2"/>
        <v>0</v>
      </c>
      <c r="S11" s="24">
        <f t="shared" si="3"/>
        <v>0</v>
      </c>
      <c r="T11" s="67">
        <f t="shared" si="4"/>
        <v>0</v>
      </c>
      <c r="U11" s="68">
        <f t="shared" si="5"/>
        <v>0</v>
      </c>
      <c r="V11" s="67">
        <f t="shared" si="6"/>
        <v>0</v>
      </c>
      <c r="W11" s="67">
        <f t="shared" si="7"/>
        <v>0</v>
      </c>
      <c r="X11" s="76"/>
      <c r="Y11" s="53"/>
      <c r="Z11" s="53"/>
      <c r="AA11" s="53"/>
      <c r="AB11" s="53"/>
    </row>
    <row r="12" spans="1:28" ht="15.75" customHeight="1" x14ac:dyDescent="0.45">
      <c r="A12" s="52"/>
      <c r="B12" s="52"/>
      <c r="C12" s="52"/>
      <c r="D12" s="52"/>
      <c r="E12" s="144"/>
      <c r="F12" s="70"/>
      <c r="G12" s="71"/>
      <c r="H12" s="59"/>
      <c r="I12" s="60"/>
      <c r="J12" s="72"/>
      <c r="K12" s="73"/>
      <c r="L12" s="63"/>
      <c r="M12" s="64"/>
      <c r="N12" s="65" t="e">
        <f t="shared" si="0"/>
        <v>#DIV/0!</v>
      </c>
      <c r="O12" s="66">
        <f t="shared" si="1"/>
        <v>0</v>
      </c>
      <c r="P12" s="49"/>
      <c r="Q12" s="147" t="str">
        <f>'Clan Members'!$A12</f>
        <v>Hirako</v>
      </c>
      <c r="R12" s="24">
        <f t="shared" si="2"/>
        <v>0</v>
      </c>
      <c r="S12" s="24">
        <f t="shared" si="3"/>
        <v>0</v>
      </c>
      <c r="T12" s="67">
        <f t="shared" si="4"/>
        <v>0</v>
      </c>
      <c r="U12" s="68">
        <f t="shared" si="5"/>
        <v>0</v>
      </c>
      <c r="V12" s="67">
        <f t="shared" si="6"/>
        <v>0</v>
      </c>
      <c r="W12" s="67">
        <f t="shared" si="7"/>
        <v>0</v>
      </c>
      <c r="X12" s="76"/>
      <c r="Y12" s="53"/>
      <c r="Z12" s="53"/>
      <c r="AA12" s="53"/>
      <c r="AB12" s="53"/>
    </row>
    <row r="13" spans="1:28" ht="15.75" customHeight="1" x14ac:dyDescent="0.45">
      <c r="A13" s="52"/>
      <c r="B13" s="52"/>
      <c r="C13" s="52"/>
      <c r="D13" s="52"/>
      <c r="E13" s="144"/>
      <c r="F13" s="70"/>
      <c r="G13" s="71"/>
      <c r="H13" s="59"/>
      <c r="I13" s="60"/>
      <c r="J13" s="72"/>
      <c r="K13" s="73"/>
      <c r="L13" s="63"/>
      <c r="M13" s="64"/>
      <c r="N13" s="65" t="e">
        <f t="shared" si="0"/>
        <v>#DIV/0!</v>
      </c>
      <c r="O13" s="66">
        <f t="shared" si="1"/>
        <v>0</v>
      </c>
      <c r="P13" s="49"/>
      <c r="Q13" s="147" t="str">
        <f>'Clan Members'!$A13</f>
        <v>Hironnad</v>
      </c>
      <c r="R13" s="24">
        <f t="shared" si="2"/>
        <v>0</v>
      </c>
      <c r="S13" s="24">
        <f t="shared" si="3"/>
        <v>0</v>
      </c>
      <c r="T13" s="67">
        <f t="shared" si="4"/>
        <v>0</v>
      </c>
      <c r="U13" s="68">
        <f t="shared" si="5"/>
        <v>0</v>
      </c>
      <c r="V13" s="67">
        <f t="shared" si="6"/>
        <v>0</v>
      </c>
      <c r="W13" s="67">
        <f t="shared" si="7"/>
        <v>0</v>
      </c>
      <c r="X13" s="76"/>
      <c r="Y13" s="53"/>
      <c r="Z13" s="53"/>
      <c r="AA13" s="53"/>
      <c r="AB13" s="53"/>
    </row>
    <row r="14" spans="1:28" ht="15.75" customHeight="1" x14ac:dyDescent="0.45">
      <c r="A14" s="52"/>
      <c r="B14" s="52"/>
      <c r="C14" s="52"/>
      <c r="D14" s="52"/>
      <c r="E14" s="146"/>
      <c r="F14" s="70"/>
      <c r="G14" s="71"/>
      <c r="H14" s="59"/>
      <c r="I14" s="60"/>
      <c r="J14" s="72"/>
      <c r="K14" s="73"/>
      <c r="L14" s="63"/>
      <c r="M14" s="64"/>
      <c r="N14" s="65" t="e">
        <f t="shared" si="0"/>
        <v>#DIV/0!</v>
      </c>
      <c r="O14" s="66">
        <f t="shared" si="1"/>
        <v>0</v>
      </c>
      <c r="P14" s="49"/>
      <c r="Q14" s="147" t="str">
        <f>'Clan Members'!$A14</f>
        <v>IAMvne</v>
      </c>
      <c r="R14" s="24">
        <f t="shared" si="2"/>
        <v>0</v>
      </c>
      <c r="S14" s="24">
        <f t="shared" si="3"/>
        <v>0</v>
      </c>
      <c r="T14" s="67">
        <f t="shared" si="4"/>
        <v>0</v>
      </c>
      <c r="U14" s="68">
        <f t="shared" si="5"/>
        <v>0</v>
      </c>
      <c r="V14" s="67">
        <f t="shared" si="6"/>
        <v>0</v>
      </c>
      <c r="W14" s="67">
        <f t="shared" si="7"/>
        <v>0</v>
      </c>
      <c r="X14" s="76"/>
      <c r="Y14" s="53"/>
      <c r="Z14" s="53"/>
      <c r="AA14" s="53"/>
      <c r="AB14" s="53"/>
    </row>
    <row r="15" spans="1:28" ht="15.75" customHeight="1" x14ac:dyDescent="0.45">
      <c r="A15" s="52"/>
      <c r="B15" s="52"/>
      <c r="C15" s="52"/>
      <c r="D15" s="52"/>
      <c r="E15" s="144"/>
      <c r="F15" s="70"/>
      <c r="G15" s="71"/>
      <c r="H15" s="59"/>
      <c r="I15" s="60"/>
      <c r="J15" s="72"/>
      <c r="K15" s="73"/>
      <c r="M15" s="64"/>
      <c r="N15" s="65" t="e">
        <f t="shared" si="0"/>
        <v>#DIV/0!</v>
      </c>
      <c r="O15" s="66">
        <f t="shared" si="1"/>
        <v>0</v>
      </c>
      <c r="P15" s="49"/>
      <c r="Q15" s="147" t="str">
        <f>'Clan Members'!$A15</f>
        <v>Izaku</v>
      </c>
      <c r="R15" s="24">
        <f t="shared" si="2"/>
        <v>0</v>
      </c>
      <c r="S15" s="24">
        <f t="shared" si="3"/>
        <v>0</v>
      </c>
      <c r="T15" s="67">
        <f t="shared" si="4"/>
        <v>0</v>
      </c>
      <c r="U15" s="68">
        <f t="shared" si="5"/>
        <v>0</v>
      </c>
      <c r="V15" s="67">
        <f t="shared" si="6"/>
        <v>0</v>
      </c>
      <c r="W15" s="67">
        <f t="shared" si="7"/>
        <v>0</v>
      </c>
      <c r="X15" s="76"/>
      <c r="Y15" s="53"/>
      <c r="Z15" s="53"/>
      <c r="AA15" s="53"/>
      <c r="AB15" s="53"/>
    </row>
    <row r="16" spans="1:28" ht="15.75" customHeight="1" x14ac:dyDescent="0.45">
      <c r="A16" s="52"/>
      <c r="B16" s="52"/>
      <c r="C16" s="52"/>
      <c r="D16" s="52"/>
      <c r="E16" s="144"/>
      <c r="F16" s="70"/>
      <c r="G16" s="71"/>
      <c r="H16" s="59"/>
      <c r="I16" s="60"/>
      <c r="J16" s="72"/>
      <c r="K16" s="73"/>
      <c r="L16" s="63"/>
      <c r="M16" s="64"/>
      <c r="N16" s="65" t="e">
        <f t="shared" si="0"/>
        <v>#DIV/0!</v>
      </c>
      <c r="O16" s="66">
        <f t="shared" si="1"/>
        <v>0</v>
      </c>
      <c r="P16" s="49"/>
      <c r="Q16" s="147" t="str">
        <f>'Clan Members'!$A16</f>
        <v>Kako</v>
      </c>
      <c r="R16" s="24">
        <f t="shared" si="2"/>
        <v>0</v>
      </c>
      <c r="S16" s="24">
        <f t="shared" si="3"/>
        <v>0</v>
      </c>
      <c r="T16" s="67">
        <f t="shared" si="4"/>
        <v>0</v>
      </c>
      <c r="U16" s="68">
        <f t="shared" si="5"/>
        <v>0</v>
      </c>
      <c r="V16" s="67">
        <f t="shared" si="6"/>
        <v>0</v>
      </c>
      <c r="W16" s="67">
        <f t="shared" si="7"/>
        <v>0</v>
      </c>
      <c r="X16" s="76"/>
      <c r="Y16" s="53"/>
      <c r="Z16" s="53"/>
      <c r="AA16" s="53"/>
      <c r="AB16" s="53"/>
    </row>
    <row r="17" spans="1:28" ht="15.75" customHeight="1" x14ac:dyDescent="0.45">
      <c r="A17" s="52"/>
      <c r="B17" s="52"/>
      <c r="C17" s="52"/>
      <c r="D17" s="52"/>
      <c r="E17" s="146"/>
      <c r="F17" s="70"/>
      <c r="G17" s="71"/>
      <c r="H17" s="59"/>
      <c r="I17" s="60"/>
      <c r="J17" s="72"/>
      <c r="K17" s="73"/>
      <c r="L17" s="63"/>
      <c r="M17" s="64"/>
      <c r="N17" s="65" t="e">
        <f t="shared" si="0"/>
        <v>#DIV/0!</v>
      </c>
      <c r="O17" s="66">
        <f t="shared" si="1"/>
        <v>0</v>
      </c>
      <c r="P17" s="49"/>
      <c r="Q17" s="147" t="str">
        <f>'Clan Members'!$A17</f>
        <v>kcireu</v>
      </c>
      <c r="R17" s="24">
        <f t="shared" si="2"/>
        <v>0</v>
      </c>
      <c r="S17" s="24">
        <f t="shared" si="3"/>
        <v>0</v>
      </c>
      <c r="T17" s="67">
        <f t="shared" si="4"/>
        <v>0</v>
      </c>
      <c r="U17" s="68">
        <f t="shared" si="5"/>
        <v>0</v>
      </c>
      <c r="V17" s="67">
        <f t="shared" si="6"/>
        <v>0</v>
      </c>
      <c r="W17" s="67">
        <f t="shared" si="7"/>
        <v>0</v>
      </c>
      <c r="X17" s="76"/>
      <c r="Y17" s="53"/>
      <c r="Z17" s="53"/>
      <c r="AA17" s="53"/>
      <c r="AB17" s="53"/>
    </row>
    <row r="18" spans="1:28" ht="15.75" customHeight="1" x14ac:dyDescent="0.45">
      <c r="A18" s="148"/>
      <c r="B18" s="148"/>
      <c r="C18" s="52"/>
      <c r="D18" s="52"/>
      <c r="E18" s="149"/>
      <c r="F18" s="80"/>
      <c r="G18" s="81"/>
      <c r="H18" s="82"/>
      <c r="I18" s="83"/>
      <c r="J18" s="84"/>
      <c r="K18" s="85"/>
      <c r="L18" s="63"/>
      <c r="M18" s="64"/>
      <c r="N18" s="65" t="e">
        <f t="shared" si="0"/>
        <v>#DIV/0!</v>
      </c>
      <c r="O18" s="66">
        <f t="shared" si="1"/>
        <v>0</v>
      </c>
      <c r="P18" s="86"/>
      <c r="Q18" s="147" t="str">
        <f>'Clan Members'!$A18</f>
        <v>Kokkoro</v>
      </c>
      <c r="R18" s="24">
        <f t="shared" si="2"/>
        <v>0</v>
      </c>
      <c r="S18" s="24">
        <f t="shared" si="3"/>
        <v>0</v>
      </c>
      <c r="T18" s="67">
        <f t="shared" si="4"/>
        <v>0</v>
      </c>
      <c r="U18" s="68">
        <f t="shared" si="5"/>
        <v>0</v>
      </c>
      <c r="V18" s="67">
        <f t="shared" si="6"/>
        <v>0</v>
      </c>
      <c r="W18" s="67">
        <f t="shared" si="7"/>
        <v>0</v>
      </c>
      <c r="X18" s="76"/>
      <c r="Y18" s="87"/>
      <c r="Z18" s="87"/>
      <c r="AA18" s="87"/>
      <c r="AB18" s="87"/>
    </row>
    <row r="19" spans="1:28" ht="15.75" customHeight="1" x14ac:dyDescent="0.45">
      <c r="A19" s="148"/>
      <c r="B19" s="148"/>
      <c r="C19" s="52"/>
      <c r="D19" s="148"/>
      <c r="E19" s="149"/>
      <c r="F19" s="80"/>
      <c r="G19" s="81"/>
      <c r="H19" s="82"/>
      <c r="I19" s="83"/>
      <c r="J19" s="72"/>
      <c r="K19" s="85"/>
      <c r="L19" s="88"/>
      <c r="M19" s="89"/>
      <c r="N19" s="65" t="e">
        <f t="shared" si="0"/>
        <v>#DIV/0!</v>
      </c>
      <c r="O19" s="66">
        <f t="shared" si="1"/>
        <v>0</v>
      </c>
      <c r="P19" s="86"/>
      <c r="Q19" s="147" t="str">
        <f>'Clan Members'!$A19</f>
        <v>Lucas</v>
      </c>
      <c r="R19" s="24">
        <f t="shared" si="2"/>
        <v>0</v>
      </c>
      <c r="S19" s="24">
        <f t="shared" si="3"/>
        <v>0</v>
      </c>
      <c r="T19" s="67">
        <f t="shared" si="4"/>
        <v>0</v>
      </c>
      <c r="U19" s="68">
        <f t="shared" si="5"/>
        <v>0</v>
      </c>
      <c r="V19" s="67">
        <f t="shared" si="6"/>
        <v>0</v>
      </c>
      <c r="W19" s="67">
        <f t="shared" si="7"/>
        <v>0</v>
      </c>
      <c r="X19" s="76"/>
      <c r="Y19" s="87"/>
      <c r="Z19" s="87"/>
      <c r="AA19" s="87"/>
      <c r="AB19" s="87"/>
    </row>
    <row r="20" spans="1:28" ht="15.75" customHeight="1" x14ac:dyDescent="0.45">
      <c r="A20" s="148"/>
      <c r="B20" s="52"/>
      <c r="C20" s="52"/>
      <c r="D20" s="52"/>
      <c r="E20" s="144"/>
      <c r="F20" s="70"/>
      <c r="G20" s="71"/>
      <c r="H20" s="59"/>
      <c r="I20" s="60"/>
      <c r="J20" s="72"/>
      <c r="K20" s="73"/>
      <c r="L20" s="88"/>
      <c r="M20" s="89"/>
      <c r="N20" s="65" t="e">
        <f t="shared" si="0"/>
        <v>#DIV/0!</v>
      </c>
      <c r="O20" s="66">
        <f t="shared" si="1"/>
        <v>0</v>
      </c>
      <c r="P20" s="49"/>
      <c r="Q20" s="147" t="str">
        <f>'Clan Members'!$A20</f>
        <v>Mumrik</v>
      </c>
      <c r="R20" s="24">
        <f t="shared" si="2"/>
        <v>0</v>
      </c>
      <c r="S20" s="24">
        <f t="shared" si="3"/>
        <v>0</v>
      </c>
      <c r="T20" s="67">
        <f t="shared" si="4"/>
        <v>0</v>
      </c>
      <c r="U20" s="68">
        <f t="shared" si="5"/>
        <v>0</v>
      </c>
      <c r="V20" s="67">
        <f t="shared" si="6"/>
        <v>0</v>
      </c>
      <c r="W20" s="67">
        <f t="shared" si="7"/>
        <v>0</v>
      </c>
      <c r="X20" s="51"/>
      <c r="Y20" s="53"/>
      <c r="Z20" s="53"/>
      <c r="AA20" s="53"/>
      <c r="AB20" s="53"/>
    </row>
    <row r="21" spans="1:28" ht="15.75" customHeight="1" x14ac:dyDescent="0.45">
      <c r="A21" s="52"/>
      <c r="B21" s="52"/>
      <c r="C21" s="52"/>
      <c r="D21" s="52"/>
      <c r="E21" s="144"/>
      <c r="F21" s="70"/>
      <c r="G21" s="71"/>
      <c r="H21" s="59"/>
      <c r="I21" s="60"/>
      <c r="J21" s="72"/>
      <c r="K21" s="73"/>
      <c r="L21" s="88"/>
      <c r="M21" s="89"/>
      <c r="N21" s="65" t="e">
        <f t="shared" si="0"/>
        <v>#DIV/0!</v>
      </c>
      <c r="O21" s="66">
        <f t="shared" si="1"/>
        <v>0</v>
      </c>
      <c r="P21" s="49"/>
      <c r="Q21" s="147" t="str">
        <f>'Clan Members'!$A21</f>
        <v>Nefaerien</v>
      </c>
      <c r="R21" s="24">
        <f t="shared" si="2"/>
        <v>0</v>
      </c>
      <c r="S21" s="24">
        <f t="shared" si="3"/>
        <v>0</v>
      </c>
      <c r="T21" s="67">
        <f t="shared" si="4"/>
        <v>0</v>
      </c>
      <c r="U21" s="68">
        <f t="shared" si="5"/>
        <v>0</v>
      </c>
      <c r="V21" s="67">
        <f t="shared" si="6"/>
        <v>0</v>
      </c>
      <c r="W21" s="67">
        <f t="shared" si="7"/>
        <v>0</v>
      </c>
      <c r="X21" s="51"/>
      <c r="Y21" s="53"/>
      <c r="Z21" s="53"/>
      <c r="AA21" s="53"/>
      <c r="AB21" s="53"/>
    </row>
    <row r="22" spans="1:28" ht="15.75" customHeight="1" x14ac:dyDescent="0.45">
      <c r="A22" s="52"/>
      <c r="B22" s="52"/>
      <c r="C22" s="52"/>
      <c r="D22" s="52"/>
      <c r="E22" s="146"/>
      <c r="F22" s="70"/>
      <c r="G22" s="71"/>
      <c r="H22" s="59"/>
      <c r="I22" s="60"/>
      <c r="J22" s="72"/>
      <c r="K22" s="73"/>
      <c r="L22" s="63"/>
      <c r="M22" s="64"/>
      <c r="N22" s="65" t="e">
        <f t="shared" si="0"/>
        <v>#DIV/0!</v>
      </c>
      <c r="O22" s="66">
        <f t="shared" si="1"/>
        <v>0</v>
      </c>
      <c r="P22" s="49"/>
      <c r="Q22" s="147" t="str">
        <f>'Clan Members'!$A22</f>
        <v>Nyara☆</v>
      </c>
      <c r="R22" s="24">
        <f t="shared" si="2"/>
        <v>0</v>
      </c>
      <c r="S22" s="24">
        <f t="shared" si="3"/>
        <v>0</v>
      </c>
      <c r="T22" s="67">
        <f t="shared" si="4"/>
        <v>0</v>
      </c>
      <c r="U22" s="68">
        <f t="shared" si="5"/>
        <v>0</v>
      </c>
      <c r="V22" s="67">
        <f t="shared" si="6"/>
        <v>0</v>
      </c>
      <c r="W22" s="67">
        <f t="shared" si="7"/>
        <v>0</v>
      </c>
      <c r="X22" s="51"/>
      <c r="Y22" s="53"/>
      <c r="Z22" s="53"/>
      <c r="AA22" s="53"/>
      <c r="AB22" s="53"/>
    </row>
    <row r="23" spans="1:28" ht="15.75" customHeight="1" x14ac:dyDescent="0.45">
      <c r="A23" s="52"/>
      <c r="B23" s="52"/>
      <c r="C23" s="52"/>
      <c r="D23" s="52"/>
      <c r="E23" s="146"/>
      <c r="F23" s="70"/>
      <c r="G23" s="71"/>
      <c r="H23" s="59"/>
      <c r="I23" s="60"/>
      <c r="J23" s="72"/>
      <c r="K23" s="73"/>
      <c r="L23" s="63"/>
      <c r="M23" s="64"/>
      <c r="N23" s="65" t="e">
        <f t="shared" si="0"/>
        <v>#DIV/0!</v>
      </c>
      <c r="O23" s="66">
        <f t="shared" si="1"/>
        <v>0</v>
      </c>
      <c r="P23" s="49"/>
      <c r="Q23" s="147" t="str">
        <f>'Clan Members'!$A23</f>
        <v>pat1413</v>
      </c>
      <c r="R23" s="24">
        <f t="shared" si="2"/>
        <v>0</v>
      </c>
      <c r="S23" s="24">
        <f t="shared" si="3"/>
        <v>0</v>
      </c>
      <c r="T23" s="67">
        <f t="shared" si="4"/>
        <v>0</v>
      </c>
      <c r="U23" s="68">
        <f t="shared" si="5"/>
        <v>0</v>
      </c>
      <c r="V23" s="67">
        <f t="shared" si="6"/>
        <v>0</v>
      </c>
      <c r="W23" s="67">
        <f t="shared" si="7"/>
        <v>0</v>
      </c>
      <c r="X23" s="76"/>
      <c r="Y23" s="53"/>
      <c r="Z23" s="53"/>
      <c r="AA23" s="53"/>
      <c r="AB23" s="53"/>
    </row>
    <row r="24" spans="1:28" ht="15.75" customHeight="1" x14ac:dyDescent="0.45">
      <c r="A24" s="52"/>
      <c r="B24" s="52"/>
      <c r="C24" s="52"/>
      <c r="D24" s="52"/>
      <c r="E24" s="144"/>
      <c r="F24" s="70"/>
      <c r="G24" s="71"/>
      <c r="H24" s="59"/>
      <c r="I24" s="60"/>
      <c r="J24" s="72"/>
      <c r="K24" s="73"/>
      <c r="L24" s="63"/>
      <c r="M24" s="64"/>
      <c r="N24" s="65" t="e">
        <f t="shared" si="0"/>
        <v>#DIV/0!</v>
      </c>
      <c r="O24" s="66">
        <f t="shared" si="1"/>
        <v>0</v>
      </c>
      <c r="P24" s="49"/>
      <c r="Q24" s="147" t="str">
        <f>'Clan Members'!$A24</f>
        <v>Raz</v>
      </c>
      <c r="R24" s="24">
        <f t="shared" si="2"/>
        <v>0</v>
      </c>
      <c r="S24" s="24">
        <f t="shared" si="3"/>
        <v>0</v>
      </c>
      <c r="T24" s="67">
        <f t="shared" si="4"/>
        <v>0</v>
      </c>
      <c r="U24" s="68">
        <f t="shared" si="5"/>
        <v>0</v>
      </c>
      <c r="V24" s="67">
        <f t="shared" si="6"/>
        <v>0</v>
      </c>
      <c r="W24" s="67">
        <f t="shared" si="7"/>
        <v>0</v>
      </c>
      <c r="X24" s="76"/>
      <c r="Y24" s="53"/>
      <c r="Z24" s="53"/>
      <c r="AA24" s="53"/>
      <c r="AB24" s="53"/>
    </row>
    <row r="25" spans="1:28" ht="15.75" customHeight="1" x14ac:dyDescent="0.45">
      <c r="A25" s="52"/>
      <c r="B25" s="52"/>
      <c r="C25" s="52"/>
      <c r="D25" s="52"/>
      <c r="E25" s="144"/>
      <c r="F25" s="70"/>
      <c r="G25" s="71"/>
      <c r="H25" s="59"/>
      <c r="I25" s="60"/>
      <c r="J25" s="72"/>
      <c r="K25" s="73"/>
      <c r="L25" s="63"/>
      <c r="M25" s="64"/>
      <c r="N25" s="65" t="e">
        <f t="shared" si="0"/>
        <v>#DIV/0!</v>
      </c>
      <c r="O25" s="66">
        <f t="shared" si="1"/>
        <v>0</v>
      </c>
      <c r="P25" s="49"/>
      <c r="Q25" s="147" t="str">
        <f>'Clan Members'!$A25</f>
        <v>RCA</v>
      </c>
      <c r="R25" s="24">
        <f t="shared" si="2"/>
        <v>0</v>
      </c>
      <c r="S25" s="24">
        <f t="shared" si="3"/>
        <v>0</v>
      </c>
      <c r="T25" s="67">
        <f t="shared" si="4"/>
        <v>0</v>
      </c>
      <c r="U25" s="68">
        <f t="shared" si="5"/>
        <v>0</v>
      </c>
      <c r="V25" s="67">
        <f t="shared" si="6"/>
        <v>0</v>
      </c>
      <c r="W25" s="67">
        <f t="shared" si="7"/>
        <v>0</v>
      </c>
      <c r="X25" s="76"/>
      <c r="Y25" s="53"/>
      <c r="Z25" s="53"/>
      <c r="AA25" s="53"/>
      <c r="AB25" s="53"/>
    </row>
    <row r="26" spans="1:28" ht="15.75" customHeight="1" x14ac:dyDescent="0.45">
      <c r="A26" s="52"/>
      <c r="B26" s="52"/>
      <c r="C26" s="52"/>
      <c r="D26" s="52"/>
      <c r="E26" s="144"/>
      <c r="F26" s="70"/>
      <c r="G26" s="71"/>
      <c r="H26" s="59"/>
      <c r="I26" s="60"/>
      <c r="J26" s="72"/>
      <c r="K26" s="73"/>
      <c r="L26" s="63"/>
      <c r="M26" s="64"/>
      <c r="N26" s="65" t="e">
        <f t="shared" si="0"/>
        <v>#DIV/0!</v>
      </c>
      <c r="O26" s="66">
        <f t="shared" si="1"/>
        <v>0</v>
      </c>
      <c r="P26" s="49"/>
      <c r="Q26" s="147" t="str">
        <f>'Clan Members'!$A26</f>
        <v>Rezael</v>
      </c>
      <c r="R26" s="24">
        <f t="shared" si="2"/>
        <v>0</v>
      </c>
      <c r="S26" s="24">
        <f t="shared" si="3"/>
        <v>0</v>
      </c>
      <c r="T26" s="67">
        <f t="shared" si="4"/>
        <v>0</v>
      </c>
      <c r="U26" s="68">
        <f t="shared" si="5"/>
        <v>0</v>
      </c>
      <c r="V26" s="67">
        <f t="shared" si="6"/>
        <v>0</v>
      </c>
      <c r="W26" s="67">
        <f t="shared" si="7"/>
        <v>0</v>
      </c>
      <c r="X26" s="76"/>
      <c r="Y26" s="53"/>
      <c r="Z26" s="53"/>
      <c r="AA26" s="53"/>
      <c r="AB26" s="53"/>
    </row>
    <row r="27" spans="1:28" ht="15.75" customHeight="1" x14ac:dyDescent="0.45">
      <c r="A27" s="52"/>
      <c r="B27" s="52"/>
      <c r="C27" s="52"/>
      <c r="D27" s="52"/>
      <c r="E27" s="144"/>
      <c r="F27" s="70"/>
      <c r="G27" s="71"/>
      <c r="H27" s="59"/>
      <c r="I27" s="60"/>
      <c r="J27" s="72"/>
      <c r="K27" s="73"/>
      <c r="L27" s="63"/>
      <c r="M27" s="64"/>
      <c r="N27" s="65" t="e">
        <f t="shared" si="0"/>
        <v>#DIV/0!</v>
      </c>
      <c r="O27" s="66">
        <f t="shared" si="1"/>
        <v>0</v>
      </c>
      <c r="P27" s="49"/>
      <c r="Q27" s="147" t="str">
        <f>'Clan Members'!$A27</f>
        <v>Tatsumi</v>
      </c>
      <c r="R27" s="24">
        <f t="shared" si="2"/>
        <v>0</v>
      </c>
      <c r="S27" s="24">
        <f t="shared" si="3"/>
        <v>0</v>
      </c>
      <c r="T27" s="67">
        <f t="shared" si="4"/>
        <v>0</v>
      </c>
      <c r="U27" s="68">
        <f t="shared" si="5"/>
        <v>0</v>
      </c>
      <c r="V27" s="67">
        <f t="shared" si="6"/>
        <v>0</v>
      </c>
      <c r="W27" s="67">
        <f t="shared" si="7"/>
        <v>0</v>
      </c>
      <c r="X27" s="76"/>
      <c r="Y27" s="53"/>
      <c r="Z27" s="53"/>
      <c r="AA27" s="53"/>
      <c r="AB27" s="53"/>
    </row>
    <row r="28" spans="1:28" ht="15.75" customHeight="1" x14ac:dyDescent="0.45">
      <c r="A28" s="52"/>
      <c r="B28" s="52"/>
      <c r="C28" s="52"/>
      <c r="D28" s="52"/>
      <c r="E28" s="146"/>
      <c r="F28" s="70"/>
      <c r="G28" s="71"/>
      <c r="H28" s="59"/>
      <c r="I28" s="60"/>
      <c r="J28" s="72"/>
      <c r="K28" s="73"/>
      <c r="L28" s="63"/>
      <c r="M28" s="64"/>
      <c r="N28" s="65" t="e">
        <f t="shared" si="0"/>
        <v>#DIV/0!</v>
      </c>
      <c r="O28" s="66">
        <f t="shared" si="1"/>
        <v>0</v>
      </c>
      <c r="P28" s="49"/>
      <c r="Q28" s="147" t="str">
        <f>'Clan Members'!$A28</f>
        <v>TomX204</v>
      </c>
      <c r="R28" s="24">
        <f t="shared" si="2"/>
        <v>0</v>
      </c>
      <c r="S28" s="24">
        <f t="shared" si="3"/>
        <v>0</v>
      </c>
      <c r="T28" s="67">
        <f t="shared" si="4"/>
        <v>0</v>
      </c>
      <c r="U28" s="68">
        <f t="shared" si="5"/>
        <v>0</v>
      </c>
      <c r="V28" s="67">
        <f t="shared" si="6"/>
        <v>0</v>
      </c>
      <c r="W28" s="67">
        <f t="shared" si="7"/>
        <v>0</v>
      </c>
      <c r="X28" s="76"/>
      <c r="Y28" s="53"/>
      <c r="Z28" s="53"/>
      <c r="AA28" s="53"/>
      <c r="AB28" s="53"/>
    </row>
    <row r="29" spans="1:28" ht="15.75" customHeight="1" x14ac:dyDescent="0.45">
      <c r="A29" s="52"/>
      <c r="B29" s="52"/>
      <c r="C29" s="52"/>
      <c r="D29" s="52"/>
      <c r="E29" s="146"/>
      <c r="F29" s="70"/>
      <c r="G29" s="71"/>
      <c r="H29" s="59"/>
      <c r="I29" s="60"/>
      <c r="J29" s="72"/>
      <c r="K29" s="73"/>
      <c r="L29" s="63"/>
      <c r="M29" s="64"/>
      <c r="N29" s="65" t="e">
        <f t="shared" si="0"/>
        <v>#DIV/0!</v>
      </c>
      <c r="O29" s="66">
        <f t="shared" si="1"/>
        <v>0</v>
      </c>
      <c r="P29" s="49"/>
      <c r="Q29" s="147" t="str">
        <f>'Clan Members'!$A29</f>
        <v>Yukiito</v>
      </c>
      <c r="R29" s="24">
        <f t="shared" si="2"/>
        <v>0</v>
      </c>
      <c r="S29" s="24">
        <f t="shared" si="3"/>
        <v>0</v>
      </c>
      <c r="T29" s="67">
        <f t="shared" si="4"/>
        <v>0</v>
      </c>
      <c r="U29" s="68">
        <f t="shared" si="5"/>
        <v>0</v>
      </c>
      <c r="V29" s="67">
        <f t="shared" si="6"/>
        <v>0</v>
      </c>
      <c r="W29" s="67">
        <f t="shared" si="7"/>
        <v>0</v>
      </c>
      <c r="X29" s="76"/>
      <c r="Y29" s="53"/>
      <c r="Z29" s="53"/>
      <c r="AA29" s="53"/>
      <c r="AB29" s="53"/>
    </row>
    <row r="30" spans="1:28" ht="15.75" customHeight="1" x14ac:dyDescent="0.45">
      <c r="A30" s="52"/>
      <c r="B30" s="52"/>
      <c r="C30" s="52"/>
      <c r="D30" s="52"/>
      <c r="E30" s="144"/>
      <c r="F30" s="70"/>
      <c r="G30" s="71"/>
      <c r="H30" s="59"/>
      <c r="I30" s="60"/>
      <c r="J30" s="72"/>
      <c r="K30" s="73"/>
      <c r="L30" s="63"/>
      <c r="M30" s="64"/>
      <c r="N30" s="65" t="e">
        <f t="shared" si="0"/>
        <v>#DIV/0!</v>
      </c>
      <c r="O30" s="66">
        <f t="shared" si="1"/>
        <v>0</v>
      </c>
      <c r="P30" s="49"/>
      <c r="Q30" s="147" t="str">
        <f>'Clan Members'!$A30</f>
        <v>Yuuki</v>
      </c>
      <c r="R30" s="24">
        <f t="shared" si="2"/>
        <v>0</v>
      </c>
      <c r="S30" s="24">
        <f t="shared" si="3"/>
        <v>0</v>
      </c>
      <c r="T30" s="67">
        <f t="shared" si="4"/>
        <v>0</v>
      </c>
      <c r="U30" s="68">
        <f t="shared" si="5"/>
        <v>0</v>
      </c>
      <c r="V30" s="67">
        <f t="shared" si="6"/>
        <v>0</v>
      </c>
      <c r="W30" s="67">
        <f t="shared" si="7"/>
        <v>0</v>
      </c>
      <c r="X30" s="76"/>
      <c r="Y30" s="53"/>
      <c r="Z30" s="53"/>
      <c r="AA30" s="53"/>
      <c r="AB30" s="53"/>
    </row>
    <row r="31" spans="1:28" ht="16.2" x14ac:dyDescent="0.45">
      <c r="A31" s="52"/>
      <c r="B31" s="52"/>
      <c r="C31" s="52"/>
      <c r="D31" s="52"/>
      <c r="E31" s="146"/>
      <c r="F31" s="70"/>
      <c r="G31" s="71"/>
      <c r="H31" s="59"/>
      <c r="I31" s="60"/>
      <c r="J31" s="72"/>
      <c r="K31" s="73"/>
      <c r="L31" s="63"/>
      <c r="M31" s="64"/>
      <c r="N31" s="65" t="e">
        <f t="shared" si="0"/>
        <v>#DIV/0!</v>
      </c>
      <c r="O31" s="66">
        <f t="shared" si="1"/>
        <v>0</v>
      </c>
      <c r="P31" s="49"/>
      <c r="Q31" s="147" t="str">
        <f>'Clan Members'!$A31</f>
        <v>紫shino</v>
      </c>
      <c r="R31" s="24">
        <f t="shared" si="2"/>
        <v>0</v>
      </c>
      <c r="S31" s="24">
        <f t="shared" si="3"/>
        <v>0</v>
      </c>
      <c r="T31" s="67">
        <f t="shared" si="4"/>
        <v>0</v>
      </c>
      <c r="U31" s="68">
        <f t="shared" si="5"/>
        <v>0</v>
      </c>
      <c r="V31" s="67">
        <f t="shared" si="6"/>
        <v>0</v>
      </c>
      <c r="W31" s="67">
        <f t="shared" si="7"/>
        <v>0</v>
      </c>
      <c r="X31" s="76"/>
      <c r="Y31" s="53"/>
      <c r="Z31" s="53"/>
      <c r="AA31" s="53"/>
      <c r="AB31" s="53"/>
    </row>
    <row r="32" spans="1:28" ht="13.2" x14ac:dyDescent="0.25">
      <c r="A32" s="52"/>
      <c r="B32" s="52"/>
      <c r="C32" s="52"/>
      <c r="D32" s="52"/>
      <c r="E32" s="146"/>
      <c r="F32" s="70"/>
      <c r="G32" s="71"/>
      <c r="H32" s="59"/>
      <c r="I32" s="60"/>
      <c r="J32" s="72"/>
      <c r="K32" s="73"/>
      <c r="L32" s="92"/>
      <c r="M32" s="93"/>
      <c r="N32" s="92"/>
      <c r="O32" s="92"/>
      <c r="P32" s="73"/>
      <c r="Q32" s="94"/>
      <c r="R32" s="95">
        <f>'Clan Members'!$A32</f>
        <v>0</v>
      </c>
      <c r="S32" s="96"/>
      <c r="T32" s="96"/>
      <c r="U32" s="96"/>
      <c r="V32" s="96"/>
      <c r="W32" s="96"/>
      <c r="X32" s="73"/>
      <c r="Y32" s="53"/>
      <c r="Z32" s="53"/>
      <c r="AA32" s="53"/>
      <c r="AB32" s="53"/>
    </row>
    <row r="33" spans="1:28" ht="13.2" x14ac:dyDescent="0.25">
      <c r="A33" s="52"/>
      <c r="B33" s="52"/>
      <c r="C33" s="52"/>
      <c r="D33" s="52"/>
      <c r="E33" s="144"/>
      <c r="F33" s="70"/>
      <c r="G33" s="71"/>
      <c r="H33" s="59"/>
      <c r="I33" s="60"/>
      <c r="J33" s="72"/>
      <c r="K33" s="73"/>
      <c r="L33" s="53"/>
      <c r="M33" s="75"/>
      <c r="N33" s="53"/>
      <c r="O33" s="53"/>
      <c r="P33" s="53"/>
      <c r="Q33" s="53"/>
      <c r="R33" s="98">
        <f>'Clan Members'!$A32</f>
        <v>0</v>
      </c>
      <c r="S33" s="67"/>
      <c r="T33" s="67"/>
      <c r="U33" s="67"/>
      <c r="V33" s="67"/>
      <c r="W33" s="67"/>
      <c r="X33" s="53"/>
      <c r="Y33" s="53"/>
      <c r="Z33" s="53"/>
      <c r="AA33" s="53"/>
      <c r="AB33" s="53"/>
    </row>
    <row r="34" spans="1:28" ht="13.2" x14ac:dyDescent="0.25">
      <c r="A34" s="52"/>
      <c r="B34" s="52"/>
      <c r="C34" s="52"/>
      <c r="D34" s="52"/>
      <c r="E34" s="144"/>
      <c r="F34" s="70"/>
      <c r="G34" s="71"/>
      <c r="H34" s="59"/>
      <c r="I34" s="60"/>
      <c r="J34" s="72"/>
      <c r="K34" s="73"/>
      <c r="L34" s="53"/>
      <c r="M34" s="75"/>
      <c r="N34" s="53"/>
      <c r="O34" s="53"/>
      <c r="P34" s="53"/>
      <c r="Q34" s="53"/>
      <c r="R34" s="99"/>
      <c r="S34" s="67"/>
      <c r="T34" s="67"/>
      <c r="U34" s="67"/>
      <c r="V34" s="67"/>
      <c r="W34" s="67"/>
      <c r="X34" s="53"/>
      <c r="Y34" s="53"/>
      <c r="Z34" s="53"/>
      <c r="AA34" s="53"/>
      <c r="AB34" s="53"/>
    </row>
    <row r="35" spans="1:28" ht="13.2" x14ac:dyDescent="0.25">
      <c r="A35" s="52"/>
      <c r="B35" s="52"/>
      <c r="C35" s="52"/>
      <c r="D35" s="52"/>
      <c r="E35" s="144"/>
      <c r="F35" s="70"/>
      <c r="G35" s="71"/>
      <c r="H35" s="59"/>
      <c r="I35" s="60"/>
      <c r="J35" s="72"/>
      <c r="K35" s="73"/>
      <c r="L35" s="53"/>
      <c r="M35" s="75"/>
      <c r="N35" s="53"/>
      <c r="O35" s="53"/>
      <c r="P35" s="53"/>
      <c r="Q35" s="53"/>
      <c r="R35" s="99"/>
      <c r="S35" s="67"/>
      <c r="T35" s="67"/>
      <c r="U35" s="67"/>
      <c r="V35" s="67"/>
      <c r="W35" s="67"/>
      <c r="X35" s="53"/>
      <c r="Y35" s="53"/>
      <c r="Z35" s="53"/>
      <c r="AA35" s="53"/>
      <c r="AB35" s="53"/>
    </row>
    <row r="36" spans="1:28" ht="13.2" x14ac:dyDescent="0.25">
      <c r="A36" s="52"/>
      <c r="B36" s="52"/>
      <c r="C36" s="52"/>
      <c r="D36" s="52"/>
      <c r="E36" s="144"/>
      <c r="F36" s="70"/>
      <c r="G36" s="71"/>
      <c r="H36" s="59"/>
      <c r="I36" s="60"/>
      <c r="J36" s="72"/>
      <c r="K36" s="73"/>
      <c r="L36" s="53"/>
      <c r="M36" s="75"/>
      <c r="N36" s="53"/>
      <c r="O36" s="53"/>
      <c r="P36" s="53"/>
      <c r="Q36" s="53"/>
      <c r="R36" s="99"/>
      <c r="S36" s="67"/>
      <c r="T36" s="67"/>
      <c r="U36" s="67"/>
      <c r="V36" s="67"/>
      <c r="W36" s="67"/>
      <c r="X36" s="53"/>
      <c r="Y36" s="53"/>
      <c r="Z36" s="53"/>
      <c r="AA36" s="53"/>
      <c r="AB36" s="53"/>
    </row>
    <row r="37" spans="1:28" ht="13.2" x14ac:dyDescent="0.25">
      <c r="A37" s="52"/>
      <c r="B37" s="52"/>
      <c r="C37" s="52"/>
      <c r="D37" s="52"/>
      <c r="E37" s="146"/>
      <c r="F37" s="70"/>
      <c r="G37" s="71"/>
      <c r="H37" s="59"/>
      <c r="I37" s="60"/>
      <c r="J37" s="72"/>
      <c r="K37" s="73"/>
      <c r="L37" s="53"/>
      <c r="M37" s="75"/>
      <c r="N37" s="53"/>
      <c r="O37" s="53"/>
      <c r="P37" s="53"/>
      <c r="Q37" s="53"/>
      <c r="R37" s="99"/>
      <c r="S37" s="67"/>
      <c r="T37" s="67"/>
      <c r="U37" s="67"/>
      <c r="V37" s="67"/>
      <c r="W37" s="67"/>
      <c r="X37" s="53"/>
      <c r="Y37" s="53"/>
      <c r="Z37" s="53"/>
      <c r="AA37" s="53"/>
      <c r="AB37" s="53"/>
    </row>
    <row r="38" spans="1:28" ht="13.2" x14ac:dyDescent="0.25">
      <c r="A38" s="52"/>
      <c r="B38" s="52"/>
      <c r="C38" s="52"/>
      <c r="D38" s="52"/>
      <c r="E38" s="146"/>
      <c r="F38" s="70"/>
      <c r="G38" s="71"/>
      <c r="H38" s="59"/>
      <c r="I38" s="60"/>
      <c r="J38" s="72"/>
      <c r="K38" s="73"/>
      <c r="L38" s="53"/>
      <c r="M38" s="75"/>
      <c r="N38" s="53"/>
      <c r="O38" s="53"/>
      <c r="P38" s="53"/>
      <c r="Q38" s="53"/>
      <c r="R38" s="99"/>
      <c r="S38" s="67"/>
      <c r="T38" s="67"/>
      <c r="U38" s="67"/>
      <c r="V38" s="67"/>
      <c r="W38" s="67"/>
      <c r="X38" s="53"/>
      <c r="Y38" s="53"/>
      <c r="Z38" s="53"/>
      <c r="AA38" s="53"/>
      <c r="AB38" s="53"/>
    </row>
    <row r="39" spans="1:28" ht="13.2" x14ac:dyDescent="0.25">
      <c r="A39" s="52"/>
      <c r="B39" s="52"/>
      <c r="C39" s="52"/>
      <c r="D39" s="52"/>
      <c r="E39" s="146"/>
      <c r="F39" s="70"/>
      <c r="G39" s="71"/>
      <c r="H39" s="59"/>
      <c r="I39" s="60"/>
      <c r="J39" s="72"/>
      <c r="K39" s="73"/>
      <c r="L39" s="53"/>
      <c r="M39" s="75"/>
      <c r="N39" s="53"/>
      <c r="O39" s="53"/>
      <c r="P39" s="53"/>
      <c r="Q39" s="53"/>
      <c r="R39" s="99"/>
      <c r="S39" s="67"/>
      <c r="T39" s="67"/>
      <c r="U39" s="67"/>
      <c r="V39" s="67"/>
      <c r="W39" s="67"/>
      <c r="X39" s="53"/>
      <c r="Y39" s="53"/>
      <c r="Z39" s="53"/>
      <c r="AA39" s="53"/>
      <c r="AB39" s="53"/>
    </row>
    <row r="40" spans="1:28" ht="13.2" x14ac:dyDescent="0.25">
      <c r="A40" s="52"/>
      <c r="B40" s="52"/>
      <c r="C40" s="52"/>
      <c r="D40" s="52"/>
      <c r="E40" s="146"/>
      <c r="F40" s="70"/>
      <c r="G40" s="71"/>
      <c r="H40" s="59"/>
      <c r="I40" s="60"/>
      <c r="J40" s="72"/>
      <c r="K40" s="73"/>
      <c r="L40" s="53"/>
      <c r="M40" s="75"/>
      <c r="N40" s="53"/>
      <c r="O40" s="53"/>
      <c r="P40" s="53"/>
      <c r="Q40" s="53"/>
      <c r="R40" s="99"/>
      <c r="S40" s="67"/>
      <c r="T40" s="100"/>
      <c r="U40" s="67"/>
      <c r="V40" s="67"/>
      <c r="W40" s="67"/>
      <c r="X40" s="53"/>
      <c r="Y40" s="53"/>
      <c r="Z40" s="53"/>
      <c r="AA40" s="53"/>
      <c r="AB40" s="53"/>
    </row>
    <row r="41" spans="1:28" ht="13.2" x14ac:dyDescent="0.25">
      <c r="A41" s="52"/>
      <c r="B41" s="52"/>
      <c r="C41" s="52"/>
      <c r="D41" s="52"/>
      <c r="E41" s="146"/>
      <c r="F41" s="70"/>
      <c r="G41" s="71"/>
      <c r="H41" s="59"/>
      <c r="I41" s="60"/>
      <c r="J41" s="72"/>
      <c r="K41" s="73"/>
      <c r="L41" s="53"/>
      <c r="M41" s="75"/>
      <c r="N41" s="53"/>
      <c r="O41" s="53"/>
      <c r="P41" s="53"/>
      <c r="Q41" s="53"/>
      <c r="R41" s="99"/>
      <c r="S41" s="67"/>
      <c r="T41" s="99"/>
      <c r="U41" s="67"/>
      <c r="V41" s="67"/>
      <c r="W41" s="67"/>
      <c r="X41" s="53"/>
      <c r="Y41" s="53"/>
      <c r="Z41" s="53"/>
      <c r="AA41" s="53"/>
      <c r="AB41" s="53"/>
    </row>
    <row r="42" spans="1:28" ht="13.2" x14ac:dyDescent="0.25">
      <c r="A42" s="52"/>
      <c r="B42" s="52"/>
      <c r="C42" s="52"/>
      <c r="D42" s="52"/>
      <c r="E42" s="144"/>
      <c r="F42" s="70"/>
      <c r="G42" s="71"/>
      <c r="H42" s="59"/>
      <c r="I42" s="60"/>
      <c r="J42" s="72"/>
      <c r="K42" s="73"/>
      <c r="L42" s="53"/>
      <c r="M42" s="75"/>
      <c r="N42" s="53"/>
      <c r="O42" s="53"/>
      <c r="P42" s="53"/>
      <c r="Q42" s="53"/>
      <c r="R42" s="99"/>
      <c r="S42" s="67"/>
      <c r="T42" s="67"/>
      <c r="U42" s="67"/>
      <c r="V42" s="67"/>
      <c r="W42" s="67"/>
      <c r="X42" s="53"/>
      <c r="Y42" s="53"/>
      <c r="Z42" s="53"/>
      <c r="AA42" s="53"/>
      <c r="AB42" s="53"/>
    </row>
    <row r="43" spans="1:28" ht="13.2" x14ac:dyDescent="0.25">
      <c r="A43" s="52"/>
      <c r="B43" s="52"/>
      <c r="C43" s="52"/>
      <c r="D43" s="52"/>
      <c r="E43" s="146"/>
      <c r="F43" s="70"/>
      <c r="G43" s="71"/>
      <c r="H43" s="59"/>
      <c r="I43" s="60"/>
      <c r="J43" s="72"/>
      <c r="K43" s="73"/>
      <c r="L43" s="53"/>
      <c r="M43" s="75"/>
      <c r="N43" s="53"/>
      <c r="O43" s="53"/>
      <c r="P43" s="53"/>
      <c r="Q43" s="53"/>
      <c r="R43" s="99"/>
      <c r="S43" s="67"/>
      <c r="T43" s="67"/>
      <c r="U43" s="67"/>
      <c r="V43" s="67"/>
      <c r="W43" s="67"/>
      <c r="X43" s="53"/>
      <c r="Y43" s="53"/>
      <c r="Z43" s="53"/>
      <c r="AA43" s="53"/>
      <c r="AB43" s="53"/>
    </row>
    <row r="44" spans="1:28" ht="13.2" x14ac:dyDescent="0.25">
      <c r="A44" s="52"/>
      <c r="B44" s="52"/>
      <c r="C44" s="52"/>
      <c r="D44" s="52"/>
      <c r="E44" s="144"/>
      <c r="F44" s="70"/>
      <c r="G44" s="71"/>
      <c r="H44" s="59"/>
      <c r="I44" s="60"/>
      <c r="J44" s="72"/>
      <c r="K44" s="73"/>
      <c r="L44" s="53"/>
      <c r="M44" s="75"/>
      <c r="N44" s="53"/>
      <c r="O44" s="53"/>
      <c r="P44" s="53"/>
      <c r="Q44" s="53"/>
      <c r="R44" s="99"/>
      <c r="S44" s="67"/>
      <c r="T44" s="100"/>
      <c r="U44" s="67"/>
      <c r="V44" s="67"/>
      <c r="W44" s="67"/>
      <c r="X44" s="53"/>
      <c r="Y44" s="53"/>
      <c r="Z44" s="53"/>
      <c r="AA44" s="53"/>
      <c r="AB44" s="53"/>
    </row>
    <row r="45" spans="1:28" ht="13.2" x14ac:dyDescent="0.25">
      <c r="A45" s="52"/>
      <c r="B45" s="52"/>
      <c r="C45" s="52"/>
      <c r="D45" s="52"/>
      <c r="E45" s="146"/>
      <c r="F45" s="70"/>
      <c r="G45" s="71"/>
      <c r="H45" s="59"/>
      <c r="I45" s="60"/>
      <c r="J45" s="72"/>
      <c r="K45" s="73"/>
      <c r="L45" s="53"/>
      <c r="M45" s="75"/>
      <c r="N45" s="53"/>
      <c r="O45" s="53"/>
      <c r="P45" s="53"/>
      <c r="Q45" s="53"/>
      <c r="R45" s="99"/>
      <c r="S45" s="67"/>
      <c r="T45" s="67"/>
      <c r="U45" s="67"/>
      <c r="V45" s="67"/>
      <c r="W45" s="67"/>
      <c r="X45" s="53"/>
      <c r="Y45" s="53"/>
      <c r="Z45" s="53"/>
      <c r="AA45" s="53"/>
      <c r="AB45" s="53"/>
    </row>
    <row r="46" spans="1:28" ht="13.2" x14ac:dyDescent="0.25">
      <c r="A46" s="52"/>
      <c r="B46" s="52"/>
      <c r="C46" s="52"/>
      <c r="D46" s="52"/>
      <c r="E46" s="144"/>
      <c r="F46" s="70"/>
      <c r="G46" s="71"/>
      <c r="H46" s="59"/>
      <c r="I46" s="60"/>
      <c r="J46" s="72"/>
      <c r="K46" s="73"/>
      <c r="L46" s="53"/>
      <c r="M46" s="75"/>
      <c r="N46" s="53"/>
      <c r="O46" s="53"/>
      <c r="P46" s="53"/>
      <c r="Q46" s="53"/>
      <c r="R46" s="99"/>
      <c r="S46" s="67"/>
      <c r="T46" s="67"/>
      <c r="U46" s="67"/>
      <c r="V46" s="67"/>
      <c r="W46" s="67"/>
      <c r="X46" s="53"/>
      <c r="Y46" s="53"/>
      <c r="Z46" s="53"/>
      <c r="AA46" s="53"/>
      <c r="AB46" s="53"/>
    </row>
    <row r="47" spans="1:28" ht="13.2" x14ac:dyDescent="0.25">
      <c r="A47" s="52"/>
      <c r="B47" s="52"/>
      <c r="C47" s="52"/>
      <c r="E47" s="144"/>
      <c r="F47" s="70"/>
      <c r="G47" s="71"/>
      <c r="H47" s="59"/>
      <c r="I47" s="60"/>
      <c r="J47" s="72"/>
      <c r="K47" s="73"/>
      <c r="L47" s="53"/>
      <c r="M47" s="75"/>
      <c r="N47" s="53"/>
      <c r="O47" s="53"/>
      <c r="P47" s="53"/>
      <c r="Q47" s="53"/>
      <c r="R47" s="99"/>
      <c r="S47" s="67"/>
      <c r="T47" s="67"/>
      <c r="U47" s="67"/>
      <c r="V47" s="67"/>
      <c r="W47" s="67"/>
      <c r="X47" s="53"/>
      <c r="Y47" s="53"/>
      <c r="Z47" s="53"/>
      <c r="AA47" s="53"/>
      <c r="AB47" s="53"/>
    </row>
    <row r="48" spans="1:28" ht="13.2" x14ac:dyDescent="0.25">
      <c r="A48" s="52"/>
      <c r="B48" s="52"/>
      <c r="C48" s="52"/>
      <c r="D48" s="52"/>
      <c r="E48" s="144"/>
      <c r="F48" s="70"/>
      <c r="G48" s="71"/>
      <c r="H48" s="59"/>
      <c r="I48" s="60"/>
      <c r="J48" s="72"/>
      <c r="K48" s="73"/>
      <c r="L48" s="53"/>
      <c r="M48" s="75"/>
      <c r="N48" s="53"/>
      <c r="O48" s="53"/>
      <c r="P48" s="53"/>
      <c r="Q48" s="53"/>
      <c r="R48" s="99"/>
      <c r="S48" s="67"/>
      <c r="T48" s="67"/>
      <c r="U48" s="67"/>
      <c r="V48" s="67"/>
      <c r="W48" s="67"/>
      <c r="X48" s="53"/>
      <c r="Y48" s="53"/>
      <c r="Z48" s="53"/>
      <c r="AA48" s="53"/>
      <c r="AB48" s="53"/>
    </row>
    <row r="49" spans="1:28" ht="13.2" x14ac:dyDescent="0.25">
      <c r="A49" s="52"/>
      <c r="B49" s="52"/>
      <c r="C49" s="52"/>
      <c r="D49" s="52"/>
      <c r="E49" s="144"/>
      <c r="F49" s="70"/>
      <c r="G49" s="71"/>
      <c r="H49" s="59"/>
      <c r="I49" s="60"/>
      <c r="J49" s="72"/>
      <c r="K49" s="73"/>
      <c r="L49" s="53"/>
      <c r="M49" s="75"/>
      <c r="N49" s="53"/>
      <c r="O49" s="53"/>
      <c r="P49" s="53"/>
      <c r="Q49" s="53"/>
      <c r="R49" s="99"/>
      <c r="S49" s="67"/>
      <c r="T49" s="67"/>
      <c r="U49" s="67"/>
      <c r="V49" s="67"/>
      <c r="W49" s="67"/>
      <c r="X49" s="53"/>
      <c r="Y49" s="53"/>
      <c r="Z49" s="53"/>
      <c r="AA49" s="53"/>
      <c r="AB49" s="53"/>
    </row>
    <row r="50" spans="1:28" ht="13.2" x14ac:dyDescent="0.25">
      <c r="A50" s="52"/>
      <c r="B50" s="52"/>
      <c r="C50" s="52"/>
      <c r="D50" s="52"/>
      <c r="E50" s="146"/>
      <c r="F50" s="70"/>
      <c r="G50" s="71"/>
      <c r="H50" s="59"/>
      <c r="I50" s="60"/>
      <c r="J50" s="72"/>
      <c r="K50" s="73"/>
      <c r="L50" s="53"/>
      <c r="M50" s="75"/>
      <c r="N50" s="53"/>
      <c r="O50" s="53"/>
      <c r="P50" s="53"/>
      <c r="Q50" s="53"/>
      <c r="R50" s="99"/>
      <c r="S50" s="67"/>
      <c r="T50" s="67"/>
      <c r="U50" s="67"/>
      <c r="V50" s="67"/>
      <c r="W50" s="67"/>
      <c r="X50" s="53"/>
      <c r="Y50" s="53"/>
      <c r="Z50" s="53"/>
      <c r="AA50" s="53"/>
      <c r="AB50" s="53"/>
    </row>
    <row r="51" spans="1:28" ht="13.2" x14ac:dyDescent="0.25">
      <c r="A51" s="52"/>
      <c r="B51" s="52"/>
      <c r="C51" s="52"/>
      <c r="D51" s="52"/>
      <c r="E51" s="144"/>
      <c r="F51" s="70"/>
      <c r="G51" s="71"/>
      <c r="H51" s="59"/>
      <c r="I51" s="60"/>
      <c r="J51" s="72"/>
      <c r="K51" s="73"/>
      <c r="L51" s="53"/>
      <c r="M51" s="75"/>
      <c r="N51" s="53"/>
      <c r="O51" s="53"/>
      <c r="P51" s="53"/>
      <c r="Q51" s="53"/>
      <c r="R51" s="99"/>
      <c r="S51" s="67"/>
      <c r="T51" s="99"/>
      <c r="U51" s="67"/>
      <c r="V51" s="67"/>
      <c r="W51" s="67"/>
      <c r="X51" s="53"/>
      <c r="Y51" s="53"/>
      <c r="Z51" s="53"/>
      <c r="AA51" s="53"/>
      <c r="AB51" s="53"/>
    </row>
    <row r="52" spans="1:28" ht="13.2" x14ac:dyDescent="0.25">
      <c r="A52" s="52"/>
      <c r="B52" s="52"/>
      <c r="C52" s="52"/>
      <c r="D52" s="52"/>
      <c r="E52" s="144"/>
      <c r="F52" s="39"/>
      <c r="G52" s="71"/>
      <c r="H52" s="59"/>
      <c r="I52" s="60"/>
      <c r="J52" s="72"/>
      <c r="K52" s="73"/>
      <c r="L52" s="53"/>
      <c r="M52" s="75"/>
      <c r="N52" s="53"/>
      <c r="O52" s="53"/>
      <c r="P52" s="53"/>
      <c r="Q52" s="53"/>
      <c r="R52" s="99"/>
      <c r="S52" s="67"/>
      <c r="T52" s="67"/>
      <c r="U52" s="67"/>
      <c r="V52" s="67"/>
      <c r="W52" s="67"/>
      <c r="X52" s="53"/>
      <c r="Y52" s="53"/>
      <c r="Z52" s="53"/>
      <c r="AA52" s="53"/>
      <c r="AB52" s="53"/>
    </row>
    <row r="53" spans="1:28" ht="13.2" x14ac:dyDescent="0.25">
      <c r="A53" s="52"/>
      <c r="B53" s="52"/>
      <c r="C53" s="52"/>
      <c r="D53" s="52"/>
      <c r="E53" s="144"/>
      <c r="F53" s="70"/>
      <c r="G53" s="71"/>
      <c r="H53" s="59"/>
      <c r="I53" s="60"/>
      <c r="J53" s="72"/>
      <c r="K53" s="73"/>
      <c r="L53" s="53"/>
      <c r="M53" s="75"/>
      <c r="N53" s="53"/>
      <c r="O53" s="53"/>
      <c r="P53" s="53"/>
      <c r="Q53" s="53"/>
      <c r="R53" s="99"/>
      <c r="S53" s="67"/>
      <c r="T53" s="67"/>
      <c r="U53" s="67"/>
      <c r="V53" s="67"/>
      <c r="W53" s="67"/>
      <c r="X53" s="53"/>
      <c r="Y53" s="53"/>
      <c r="Z53" s="53"/>
      <c r="AA53" s="53"/>
      <c r="AB53" s="53"/>
    </row>
    <row r="54" spans="1:28" ht="13.2" x14ac:dyDescent="0.25">
      <c r="A54" s="52"/>
      <c r="B54" s="52"/>
      <c r="C54" s="52"/>
      <c r="D54" s="52"/>
      <c r="E54" s="144"/>
      <c r="F54" s="70"/>
      <c r="G54" s="71"/>
      <c r="H54" s="59"/>
      <c r="I54" s="60"/>
      <c r="J54" s="72"/>
      <c r="K54" s="73"/>
      <c r="L54" s="53"/>
      <c r="M54" s="75"/>
      <c r="N54" s="53"/>
      <c r="O54" s="53"/>
      <c r="P54" s="53"/>
      <c r="Q54" s="53"/>
      <c r="R54" s="99"/>
      <c r="S54" s="67"/>
      <c r="T54" s="67"/>
      <c r="U54" s="67"/>
      <c r="V54" s="67"/>
      <c r="W54" s="67"/>
      <c r="X54" s="53"/>
      <c r="Y54" s="53"/>
      <c r="Z54" s="53"/>
      <c r="AA54" s="53"/>
      <c r="AB54" s="53"/>
    </row>
    <row r="55" spans="1:28" ht="13.2" x14ac:dyDescent="0.25">
      <c r="A55" s="52"/>
      <c r="B55" s="52"/>
      <c r="C55" s="52"/>
      <c r="D55" s="52"/>
      <c r="E55" s="146"/>
      <c r="F55" s="70"/>
      <c r="G55" s="71"/>
      <c r="H55" s="59"/>
      <c r="I55" s="60"/>
      <c r="J55" s="72"/>
      <c r="K55" s="73"/>
      <c r="L55" s="53"/>
      <c r="M55" s="75"/>
      <c r="N55" s="53"/>
      <c r="O55" s="53"/>
      <c r="P55" s="53"/>
      <c r="Q55" s="53"/>
      <c r="R55" s="99"/>
      <c r="S55" s="67"/>
      <c r="T55" s="67"/>
      <c r="U55" s="67"/>
      <c r="V55" s="67"/>
      <c r="W55" s="67"/>
      <c r="X55" s="53"/>
      <c r="Y55" s="53"/>
      <c r="Z55" s="53"/>
      <c r="AA55" s="53"/>
      <c r="AB55" s="53"/>
    </row>
    <row r="56" spans="1:28" ht="13.2" x14ac:dyDescent="0.25">
      <c r="A56" s="52"/>
      <c r="B56" s="52"/>
      <c r="C56" s="52"/>
      <c r="D56" s="52"/>
      <c r="E56" s="144"/>
      <c r="F56" s="70"/>
      <c r="G56" s="71"/>
      <c r="H56" s="59"/>
      <c r="I56" s="60"/>
      <c r="J56" s="72"/>
      <c r="K56" s="73"/>
      <c r="L56" s="53"/>
      <c r="M56" s="75"/>
      <c r="N56" s="53"/>
      <c r="O56" s="53"/>
      <c r="P56" s="53"/>
      <c r="Q56" s="53"/>
      <c r="R56" s="99"/>
      <c r="S56" s="67"/>
      <c r="T56" s="67"/>
      <c r="U56" s="67"/>
      <c r="V56" s="67"/>
      <c r="W56" s="67"/>
      <c r="X56" s="53"/>
      <c r="Y56" s="53"/>
      <c r="Z56" s="53"/>
      <c r="AA56" s="53"/>
      <c r="AB56" s="53"/>
    </row>
    <row r="57" spans="1:28" ht="13.2" x14ac:dyDescent="0.25">
      <c r="A57" s="52"/>
      <c r="B57" s="52"/>
      <c r="C57" s="52"/>
      <c r="D57" s="52"/>
      <c r="E57" s="144"/>
      <c r="F57" s="70"/>
      <c r="G57" s="71"/>
      <c r="H57" s="59"/>
      <c r="I57" s="60"/>
      <c r="J57" s="72"/>
      <c r="K57" s="73"/>
      <c r="L57" s="53"/>
      <c r="M57" s="75"/>
      <c r="N57" s="53"/>
      <c r="O57" s="53"/>
      <c r="P57" s="53"/>
      <c r="Q57" s="53"/>
      <c r="R57" s="99"/>
      <c r="S57" s="67"/>
      <c r="T57" s="67"/>
      <c r="U57" s="67"/>
      <c r="V57" s="67"/>
      <c r="W57" s="67"/>
      <c r="X57" s="53"/>
      <c r="Y57" s="53"/>
      <c r="Z57" s="53"/>
      <c r="AA57" s="53"/>
      <c r="AB57" s="53"/>
    </row>
    <row r="58" spans="1:28" ht="13.2" x14ac:dyDescent="0.25">
      <c r="A58" s="52"/>
      <c r="B58" s="52"/>
      <c r="C58" s="52"/>
      <c r="D58" s="52"/>
      <c r="E58" s="144"/>
      <c r="F58" s="70"/>
      <c r="G58" s="71"/>
      <c r="H58" s="59"/>
      <c r="I58" s="60"/>
      <c r="J58" s="72"/>
      <c r="K58" s="73"/>
      <c r="L58" s="53"/>
      <c r="M58" s="75"/>
      <c r="N58" s="53"/>
      <c r="O58" s="53"/>
      <c r="P58" s="53"/>
      <c r="Q58" s="53"/>
      <c r="R58" s="99"/>
      <c r="S58" s="67"/>
      <c r="T58" s="67"/>
      <c r="U58" s="67"/>
      <c r="V58" s="67"/>
      <c r="W58" s="67"/>
      <c r="X58" s="53"/>
      <c r="Y58" s="53"/>
      <c r="Z58" s="53"/>
      <c r="AA58" s="53"/>
      <c r="AB58" s="53"/>
    </row>
    <row r="59" spans="1:28" ht="13.2" x14ac:dyDescent="0.25">
      <c r="A59" s="52"/>
      <c r="B59" s="52"/>
      <c r="C59" s="52"/>
      <c r="D59" s="52"/>
      <c r="E59" s="146"/>
      <c r="F59" s="70"/>
      <c r="G59" s="71"/>
      <c r="H59" s="59"/>
      <c r="I59" s="60"/>
      <c r="J59" s="72"/>
      <c r="K59" s="73"/>
      <c r="L59" s="53"/>
      <c r="M59" s="75"/>
      <c r="N59" s="53"/>
      <c r="O59" s="53"/>
      <c r="P59" s="53"/>
      <c r="Q59" s="53"/>
      <c r="R59" s="99"/>
      <c r="S59" s="67"/>
      <c r="T59" s="67"/>
      <c r="U59" s="67"/>
      <c r="V59" s="67"/>
      <c r="W59" s="67"/>
      <c r="X59" s="53"/>
      <c r="Y59" s="53"/>
      <c r="Z59" s="53"/>
      <c r="AA59" s="53"/>
      <c r="AB59" s="53"/>
    </row>
    <row r="60" spans="1:28" ht="13.2" x14ac:dyDescent="0.25">
      <c r="A60" s="52"/>
      <c r="B60" s="52"/>
      <c r="C60" s="52"/>
      <c r="D60" s="52"/>
      <c r="E60" s="144"/>
      <c r="F60" s="70"/>
      <c r="G60" s="71"/>
      <c r="H60" s="59"/>
      <c r="I60" s="60"/>
      <c r="J60" s="72"/>
      <c r="K60" s="73"/>
      <c r="L60" s="53"/>
      <c r="M60" s="75"/>
      <c r="N60" s="53"/>
      <c r="O60" s="53"/>
      <c r="P60" s="53"/>
      <c r="Q60" s="53"/>
      <c r="R60" s="99"/>
      <c r="S60" s="67"/>
      <c r="T60" s="67"/>
      <c r="U60" s="67"/>
      <c r="V60" s="67"/>
      <c r="W60" s="67"/>
      <c r="X60" s="53"/>
      <c r="Y60" s="53"/>
      <c r="Z60" s="53"/>
      <c r="AA60" s="53"/>
      <c r="AB60" s="53"/>
    </row>
    <row r="61" spans="1:28" ht="13.2" x14ac:dyDescent="0.25">
      <c r="A61" s="52"/>
      <c r="B61" s="52"/>
      <c r="C61" s="52"/>
      <c r="D61" s="52"/>
      <c r="E61" s="144"/>
      <c r="F61" s="70"/>
      <c r="G61" s="71"/>
      <c r="H61" s="59"/>
      <c r="I61" s="60"/>
      <c r="J61" s="72"/>
      <c r="K61" s="73"/>
      <c r="L61" s="53"/>
      <c r="M61" s="75"/>
      <c r="N61" s="53"/>
      <c r="O61" s="53"/>
      <c r="P61" s="53"/>
      <c r="Q61" s="53"/>
      <c r="R61" s="99"/>
      <c r="S61" s="67"/>
      <c r="T61" s="67"/>
      <c r="U61" s="67"/>
      <c r="V61" s="67"/>
      <c r="W61" s="67"/>
      <c r="X61" s="53"/>
      <c r="Y61" s="53"/>
      <c r="Z61" s="53"/>
      <c r="AA61" s="53"/>
      <c r="AB61" s="53"/>
    </row>
    <row r="62" spans="1:28" ht="13.2" x14ac:dyDescent="0.25">
      <c r="A62" s="52"/>
      <c r="B62" s="150"/>
      <c r="C62" s="52"/>
      <c r="D62" s="52"/>
      <c r="E62" s="144"/>
      <c r="F62" s="70"/>
      <c r="G62" s="71"/>
      <c r="H62" s="59"/>
      <c r="I62" s="60"/>
      <c r="J62" s="72"/>
      <c r="K62" s="73"/>
      <c r="L62" s="53"/>
      <c r="M62" s="75"/>
      <c r="N62" s="53"/>
      <c r="O62" s="53"/>
      <c r="P62" s="53"/>
      <c r="Q62" s="53"/>
      <c r="R62" s="99"/>
      <c r="S62" s="67"/>
      <c r="T62" s="67"/>
      <c r="U62" s="67"/>
      <c r="V62" s="67"/>
      <c r="W62" s="67"/>
      <c r="X62" s="53"/>
      <c r="Y62" s="53"/>
      <c r="Z62" s="53"/>
      <c r="AA62" s="53"/>
      <c r="AB62" s="53"/>
    </row>
    <row r="63" spans="1:28" ht="13.2" x14ac:dyDescent="0.25">
      <c r="A63" s="52"/>
      <c r="B63" s="150"/>
      <c r="C63" s="52"/>
      <c r="D63" s="52"/>
      <c r="E63" s="144"/>
      <c r="F63" s="70"/>
      <c r="G63" s="71"/>
      <c r="H63" s="59"/>
      <c r="I63" s="60"/>
      <c r="J63" s="72"/>
      <c r="K63" s="73"/>
      <c r="L63" s="53"/>
      <c r="M63" s="75"/>
      <c r="N63" s="53"/>
      <c r="O63" s="53"/>
      <c r="P63" s="53"/>
      <c r="Q63" s="53"/>
      <c r="R63" s="99"/>
      <c r="S63" s="67"/>
      <c r="T63" s="67"/>
      <c r="U63" s="67"/>
      <c r="V63" s="67"/>
      <c r="W63" s="67"/>
      <c r="X63" s="53"/>
      <c r="Y63" s="53"/>
      <c r="Z63" s="53"/>
      <c r="AA63" s="53"/>
      <c r="AB63" s="53"/>
    </row>
    <row r="64" spans="1:28" ht="13.2" x14ac:dyDescent="0.25">
      <c r="A64" s="52"/>
      <c r="B64" s="150"/>
      <c r="C64" s="52"/>
      <c r="D64" s="52"/>
      <c r="E64" s="144"/>
      <c r="F64" s="70"/>
      <c r="G64" s="71"/>
      <c r="H64" s="59"/>
      <c r="I64" s="60"/>
      <c r="J64" s="72"/>
      <c r="K64" s="73"/>
      <c r="L64" s="53"/>
      <c r="M64" s="75"/>
      <c r="N64" s="53"/>
      <c r="O64" s="53"/>
      <c r="P64" s="53"/>
      <c r="Q64" s="53"/>
      <c r="R64" s="99"/>
      <c r="S64" s="67"/>
      <c r="T64" s="67"/>
      <c r="U64" s="67"/>
      <c r="V64" s="67"/>
      <c r="W64" s="67"/>
      <c r="X64" s="53"/>
      <c r="Y64" s="53"/>
      <c r="Z64" s="53"/>
      <c r="AA64" s="53"/>
      <c r="AB64" s="53"/>
    </row>
    <row r="65" spans="1:28" ht="13.2" x14ac:dyDescent="0.25">
      <c r="A65" s="52"/>
      <c r="B65" s="150"/>
      <c r="C65" s="52"/>
      <c r="D65" s="52"/>
      <c r="E65" s="146"/>
      <c r="F65" s="70"/>
      <c r="G65" s="71"/>
      <c r="H65" s="59"/>
      <c r="I65" s="60"/>
      <c r="J65" s="72"/>
      <c r="K65" s="73"/>
      <c r="L65" s="53"/>
      <c r="M65" s="75"/>
      <c r="N65" s="53"/>
      <c r="O65" s="53"/>
      <c r="P65" s="53"/>
      <c r="Q65" s="53"/>
      <c r="R65" s="99"/>
      <c r="S65" s="67"/>
      <c r="T65" s="67"/>
      <c r="U65" s="67"/>
      <c r="V65" s="67"/>
      <c r="W65" s="67"/>
      <c r="X65" s="53"/>
      <c r="Y65" s="53"/>
      <c r="Z65" s="53"/>
      <c r="AA65" s="53"/>
      <c r="AB65" s="53"/>
    </row>
    <row r="66" spans="1:28" ht="13.2" x14ac:dyDescent="0.25">
      <c r="A66" s="52"/>
      <c r="B66" s="150"/>
      <c r="C66" s="52"/>
      <c r="D66" s="151"/>
      <c r="E66" s="144"/>
      <c r="F66" s="70"/>
      <c r="G66" s="71"/>
      <c r="H66" s="59"/>
      <c r="I66" s="60"/>
      <c r="J66" s="72"/>
      <c r="K66" s="73"/>
      <c r="L66" s="53"/>
      <c r="M66" s="75"/>
      <c r="N66" s="53"/>
      <c r="O66" s="53"/>
      <c r="P66" s="53"/>
      <c r="Q66" s="53"/>
      <c r="R66" s="99"/>
      <c r="S66" s="67"/>
      <c r="T66" s="67"/>
      <c r="U66" s="67"/>
      <c r="V66" s="67"/>
      <c r="W66" s="67"/>
      <c r="X66" s="53"/>
      <c r="Y66" s="53"/>
      <c r="Z66" s="53"/>
      <c r="AA66" s="53"/>
      <c r="AB66" s="53"/>
    </row>
    <row r="67" spans="1:28" ht="13.2" x14ac:dyDescent="0.25">
      <c r="A67" s="152"/>
      <c r="B67" s="52"/>
      <c r="C67" s="52"/>
      <c r="D67" s="52"/>
      <c r="E67" s="144"/>
      <c r="F67" s="70"/>
      <c r="G67" s="71"/>
      <c r="H67" s="59"/>
      <c r="I67" s="60"/>
      <c r="J67" s="72"/>
      <c r="K67" s="73"/>
      <c r="L67" s="53"/>
      <c r="M67" s="75"/>
      <c r="N67" s="53"/>
      <c r="O67" s="53"/>
      <c r="P67" s="53"/>
      <c r="Q67" s="53"/>
      <c r="R67" s="99"/>
      <c r="S67" s="67"/>
      <c r="T67" s="67"/>
      <c r="U67" s="67"/>
      <c r="V67" s="67"/>
      <c r="W67" s="67"/>
      <c r="X67" s="53"/>
      <c r="Y67" s="53"/>
      <c r="Z67" s="53"/>
      <c r="AA67" s="53"/>
      <c r="AB67" s="53"/>
    </row>
    <row r="68" spans="1:28" ht="13.2" x14ac:dyDescent="0.25">
      <c r="A68" s="52"/>
      <c r="B68" s="52"/>
      <c r="C68" s="52"/>
      <c r="D68" s="52"/>
      <c r="E68" s="144"/>
      <c r="F68" s="70"/>
      <c r="G68" s="71"/>
      <c r="H68" s="59"/>
      <c r="I68" s="60"/>
      <c r="J68" s="72"/>
      <c r="K68" s="73"/>
      <c r="L68" s="53"/>
      <c r="M68" s="75"/>
      <c r="N68" s="53"/>
      <c r="O68" s="53"/>
      <c r="P68" s="53"/>
      <c r="Q68" s="53"/>
      <c r="R68" s="99"/>
      <c r="S68" s="67"/>
      <c r="T68" s="67"/>
      <c r="U68" s="67"/>
      <c r="V68" s="67"/>
      <c r="W68" s="67"/>
      <c r="X68" s="53"/>
      <c r="Y68" s="53"/>
      <c r="Z68" s="53"/>
      <c r="AA68" s="53"/>
      <c r="AB68" s="53"/>
    </row>
    <row r="69" spans="1:28" ht="13.2" x14ac:dyDescent="0.25">
      <c r="A69" s="52"/>
      <c r="B69" s="150"/>
      <c r="C69" s="52"/>
      <c r="D69" s="52"/>
      <c r="E69" s="144"/>
      <c r="F69" s="70"/>
      <c r="G69" s="71"/>
      <c r="H69" s="59"/>
      <c r="I69" s="60"/>
      <c r="J69" s="72"/>
      <c r="K69" s="73"/>
      <c r="L69" s="53"/>
      <c r="M69" s="75"/>
      <c r="N69" s="53"/>
      <c r="O69" s="53"/>
      <c r="P69" s="53"/>
      <c r="Q69" s="53"/>
      <c r="R69" s="99"/>
      <c r="S69" s="67"/>
      <c r="T69" s="67"/>
      <c r="U69" s="67"/>
      <c r="V69" s="67"/>
      <c r="W69" s="67"/>
      <c r="X69" s="53"/>
      <c r="Y69" s="53"/>
      <c r="Z69" s="53"/>
      <c r="AA69" s="53"/>
      <c r="AB69" s="53"/>
    </row>
    <row r="70" spans="1:28" ht="13.2" x14ac:dyDescent="0.25">
      <c r="A70" s="52"/>
      <c r="B70" s="150"/>
      <c r="C70" s="52"/>
      <c r="D70" s="52"/>
      <c r="E70" s="144"/>
      <c r="F70" s="70"/>
      <c r="G70" s="71"/>
      <c r="H70" s="59"/>
      <c r="I70" s="60"/>
      <c r="J70" s="72"/>
      <c r="K70" s="73"/>
      <c r="L70" s="53"/>
      <c r="M70" s="75"/>
      <c r="N70" s="53"/>
      <c r="O70" s="53"/>
      <c r="P70" s="53"/>
      <c r="Q70" s="53"/>
      <c r="R70" s="99"/>
      <c r="S70" s="67"/>
      <c r="T70" s="67"/>
      <c r="U70" s="67"/>
      <c r="V70" s="67"/>
      <c r="W70" s="67"/>
      <c r="X70" s="53"/>
      <c r="Y70" s="53"/>
      <c r="Z70" s="53"/>
      <c r="AA70" s="53"/>
      <c r="AB70" s="53"/>
    </row>
    <row r="71" spans="1:28" ht="13.2" x14ac:dyDescent="0.25">
      <c r="A71" s="52"/>
      <c r="B71" s="150"/>
      <c r="C71" s="52"/>
      <c r="D71" s="52"/>
      <c r="E71" s="144"/>
      <c r="F71" s="70"/>
      <c r="G71" s="71"/>
      <c r="H71" s="59"/>
      <c r="I71" s="60"/>
      <c r="J71" s="72"/>
      <c r="K71" s="73"/>
      <c r="L71" s="53"/>
      <c r="M71" s="75"/>
      <c r="N71" s="53"/>
      <c r="O71" s="53"/>
      <c r="P71" s="53"/>
      <c r="Q71" s="53"/>
      <c r="R71" s="99"/>
      <c r="S71" s="67"/>
      <c r="T71" s="67"/>
      <c r="U71" s="67"/>
      <c r="V71" s="67"/>
      <c r="W71" s="67"/>
      <c r="X71" s="53"/>
      <c r="Y71" s="53"/>
      <c r="Z71" s="53"/>
      <c r="AA71" s="53"/>
      <c r="AB71" s="53"/>
    </row>
    <row r="72" spans="1:28" ht="13.2" x14ac:dyDescent="0.25">
      <c r="A72" s="52"/>
      <c r="B72" s="52"/>
      <c r="C72" s="52"/>
      <c r="D72" s="52"/>
      <c r="E72" s="144"/>
      <c r="F72" s="70"/>
      <c r="G72" s="71"/>
      <c r="H72" s="59"/>
      <c r="I72" s="60"/>
      <c r="J72" s="72"/>
      <c r="K72" s="73"/>
      <c r="L72" s="53"/>
      <c r="M72" s="75"/>
      <c r="N72" s="53"/>
      <c r="O72" s="53"/>
      <c r="P72" s="53"/>
      <c r="Q72" s="53"/>
      <c r="R72" s="99"/>
      <c r="S72" s="67"/>
      <c r="T72" s="67"/>
      <c r="U72" s="67"/>
      <c r="V72" s="67"/>
      <c r="W72" s="67"/>
      <c r="X72" s="53"/>
      <c r="Y72" s="53"/>
      <c r="Z72" s="53"/>
      <c r="AA72" s="53"/>
      <c r="AB72" s="53"/>
    </row>
    <row r="73" spans="1:28" ht="13.2" x14ac:dyDescent="0.25">
      <c r="A73" s="52"/>
      <c r="B73" s="52"/>
      <c r="C73" s="52"/>
      <c r="D73" s="52"/>
      <c r="E73" s="146"/>
      <c r="F73" s="70"/>
      <c r="G73" s="71"/>
      <c r="H73" s="59"/>
      <c r="I73" s="60"/>
      <c r="J73" s="72"/>
      <c r="K73" s="73"/>
      <c r="L73" s="53"/>
      <c r="M73" s="75"/>
      <c r="N73" s="53"/>
      <c r="O73" s="53"/>
      <c r="P73" s="53"/>
      <c r="Q73" s="53"/>
      <c r="R73" s="99"/>
      <c r="S73" s="67"/>
      <c r="T73" s="67"/>
      <c r="U73" s="67"/>
      <c r="V73" s="67"/>
      <c r="W73" s="67"/>
      <c r="X73" s="53"/>
      <c r="Y73" s="53"/>
      <c r="Z73" s="53"/>
      <c r="AA73" s="53"/>
      <c r="AB73" s="53"/>
    </row>
    <row r="74" spans="1:28" ht="13.2" x14ac:dyDescent="0.25">
      <c r="A74" s="52"/>
      <c r="B74" s="52"/>
      <c r="C74" s="52"/>
      <c r="D74" s="52"/>
      <c r="E74" s="144"/>
      <c r="F74" s="70"/>
      <c r="G74" s="71"/>
      <c r="H74" s="59"/>
      <c r="I74" s="60"/>
      <c r="J74" s="72"/>
      <c r="K74" s="73"/>
      <c r="L74" s="53"/>
      <c r="M74" s="75"/>
      <c r="N74" s="53"/>
      <c r="O74" s="53"/>
      <c r="P74" s="53"/>
      <c r="Q74" s="53"/>
      <c r="R74" s="99"/>
      <c r="S74" s="67"/>
      <c r="T74" s="67"/>
      <c r="U74" s="67"/>
      <c r="V74" s="67"/>
      <c r="W74" s="67"/>
      <c r="X74" s="53"/>
      <c r="Y74" s="53"/>
      <c r="Z74" s="53"/>
      <c r="AA74" s="53"/>
      <c r="AB74" s="53"/>
    </row>
    <row r="75" spans="1:28" ht="13.2" x14ac:dyDescent="0.25">
      <c r="A75" s="52"/>
      <c r="B75" s="150"/>
      <c r="C75" s="52"/>
      <c r="D75" s="52"/>
      <c r="E75" s="144"/>
      <c r="F75" s="70"/>
      <c r="G75" s="71"/>
      <c r="H75" s="59"/>
      <c r="I75" s="60"/>
      <c r="J75" s="72"/>
      <c r="K75" s="73"/>
      <c r="L75" s="53"/>
      <c r="M75" s="75"/>
      <c r="N75" s="53"/>
      <c r="O75" s="53"/>
      <c r="P75" s="53"/>
      <c r="Q75" s="53"/>
      <c r="R75" s="99"/>
      <c r="S75" s="67"/>
      <c r="T75" s="67"/>
      <c r="U75" s="67"/>
      <c r="V75" s="67"/>
      <c r="W75" s="67"/>
      <c r="X75" s="53"/>
      <c r="Y75" s="53"/>
      <c r="Z75" s="53"/>
      <c r="AA75" s="53"/>
      <c r="AB75" s="53"/>
    </row>
    <row r="76" spans="1:28" ht="13.2" x14ac:dyDescent="0.25">
      <c r="A76" s="52"/>
      <c r="B76" s="150"/>
      <c r="C76" s="52"/>
      <c r="D76" s="52"/>
      <c r="E76" s="144"/>
      <c r="F76" s="70"/>
      <c r="G76" s="71"/>
      <c r="H76" s="59"/>
      <c r="I76" s="60"/>
      <c r="J76" s="72"/>
      <c r="K76" s="73"/>
      <c r="L76" s="53"/>
      <c r="M76" s="75"/>
      <c r="N76" s="53"/>
      <c r="O76" s="53"/>
      <c r="P76" s="53"/>
      <c r="Q76" s="53"/>
      <c r="R76" s="99"/>
      <c r="S76" s="67"/>
      <c r="T76" s="67"/>
      <c r="U76" s="67"/>
      <c r="V76" s="67"/>
      <c r="W76" s="67"/>
      <c r="X76" s="53"/>
      <c r="Y76" s="53"/>
      <c r="Z76" s="53"/>
      <c r="AA76" s="53"/>
      <c r="AB76" s="53"/>
    </row>
    <row r="77" spans="1:28" ht="13.2" x14ac:dyDescent="0.25">
      <c r="A77" s="52"/>
      <c r="B77" s="8"/>
      <c r="C77" s="52"/>
      <c r="D77" s="52"/>
      <c r="E77" s="144"/>
      <c r="F77" s="70"/>
      <c r="G77" s="71"/>
      <c r="H77" s="59"/>
      <c r="I77" s="60"/>
      <c r="J77" s="72"/>
      <c r="K77" s="73"/>
      <c r="L77" s="53"/>
      <c r="M77" s="75"/>
      <c r="N77" s="53"/>
      <c r="O77" s="53"/>
      <c r="P77" s="53"/>
      <c r="Q77" s="53"/>
      <c r="R77" s="99"/>
      <c r="S77" s="67"/>
      <c r="T77" s="67"/>
      <c r="U77" s="67"/>
      <c r="V77" s="67"/>
      <c r="W77" s="67"/>
      <c r="X77" s="53"/>
      <c r="Y77" s="53"/>
      <c r="Z77" s="53"/>
      <c r="AA77" s="53"/>
      <c r="AB77" s="53"/>
    </row>
    <row r="78" spans="1:28" ht="13.2" x14ac:dyDescent="0.25">
      <c r="A78" s="52"/>
      <c r="B78" s="150"/>
      <c r="C78" s="52"/>
      <c r="D78" s="52"/>
      <c r="E78" s="146"/>
      <c r="F78" s="70"/>
      <c r="G78" s="71"/>
      <c r="H78" s="59"/>
      <c r="I78" s="60"/>
      <c r="J78" s="72"/>
      <c r="K78" s="73"/>
      <c r="L78" s="53"/>
      <c r="M78" s="75"/>
      <c r="N78" s="53"/>
      <c r="O78" s="53"/>
      <c r="P78" s="53"/>
      <c r="Q78" s="53"/>
      <c r="R78" s="99"/>
      <c r="S78" s="67"/>
      <c r="T78" s="67"/>
      <c r="U78" s="67"/>
      <c r="V78" s="67"/>
      <c r="W78" s="67"/>
      <c r="X78" s="53"/>
      <c r="Y78" s="53"/>
      <c r="Z78" s="53"/>
      <c r="AA78" s="53"/>
      <c r="AB78" s="53"/>
    </row>
    <row r="79" spans="1:28" ht="13.2" x14ac:dyDescent="0.25">
      <c r="A79" s="52"/>
      <c r="B79" s="150"/>
      <c r="C79" s="52"/>
      <c r="D79" s="153"/>
      <c r="E79" s="144"/>
      <c r="F79" s="70"/>
      <c r="G79" s="71"/>
      <c r="H79" s="59"/>
      <c r="I79" s="60"/>
      <c r="J79" s="72"/>
      <c r="K79" s="73"/>
      <c r="L79" s="53"/>
      <c r="M79" s="75"/>
      <c r="N79" s="53"/>
      <c r="O79" s="53"/>
      <c r="P79" s="53"/>
      <c r="Q79" s="53"/>
      <c r="R79" s="99"/>
      <c r="S79" s="67"/>
      <c r="T79" s="67"/>
      <c r="U79" s="67"/>
      <c r="V79" s="67"/>
      <c r="W79" s="67"/>
      <c r="X79" s="53"/>
      <c r="Y79" s="53"/>
      <c r="Z79" s="53"/>
      <c r="AA79" s="53"/>
      <c r="AB79" s="53"/>
    </row>
    <row r="80" spans="1:28" ht="13.2" x14ac:dyDescent="0.25">
      <c r="A80" s="52"/>
      <c r="B80" s="52"/>
      <c r="C80" s="52"/>
      <c r="D80" s="52"/>
      <c r="E80" s="144"/>
      <c r="F80" s="70"/>
      <c r="G80" s="71"/>
      <c r="H80" s="59"/>
      <c r="I80" s="60"/>
      <c r="J80" s="72"/>
      <c r="K80" s="73"/>
      <c r="L80" s="53"/>
      <c r="M80" s="75"/>
      <c r="N80" s="53"/>
      <c r="O80" s="53"/>
      <c r="P80" s="53"/>
      <c r="Q80" s="53"/>
      <c r="R80" s="99"/>
      <c r="S80" s="67"/>
      <c r="T80" s="67"/>
      <c r="U80" s="67"/>
      <c r="V80" s="67"/>
      <c r="W80" s="67"/>
      <c r="X80" s="53"/>
      <c r="Y80" s="53"/>
      <c r="Z80" s="53"/>
      <c r="AA80" s="53"/>
      <c r="AB80" s="53"/>
    </row>
    <row r="81" spans="1:28" ht="13.2" x14ac:dyDescent="0.25">
      <c r="A81" s="52"/>
      <c r="B81" s="52"/>
      <c r="C81" s="52"/>
      <c r="D81" s="52"/>
      <c r="E81" s="146"/>
      <c r="F81" s="70"/>
      <c r="G81" s="71"/>
      <c r="H81" s="59"/>
      <c r="I81" s="60"/>
      <c r="J81" s="72"/>
      <c r="K81" s="73"/>
      <c r="L81" s="53"/>
      <c r="M81" s="75"/>
      <c r="N81" s="53"/>
      <c r="O81" s="53"/>
      <c r="P81" s="53"/>
      <c r="Q81" s="53"/>
      <c r="R81" s="99"/>
      <c r="S81" s="67"/>
      <c r="T81" s="67"/>
      <c r="U81" s="67"/>
      <c r="V81" s="67"/>
      <c r="W81" s="67"/>
      <c r="X81" s="53"/>
      <c r="Y81" s="53"/>
      <c r="Z81" s="53"/>
      <c r="AA81" s="53"/>
      <c r="AB81" s="53"/>
    </row>
    <row r="82" spans="1:28" ht="13.2" x14ac:dyDescent="0.25">
      <c r="A82" s="52"/>
      <c r="B82" s="52"/>
      <c r="C82" s="52"/>
      <c r="D82" s="52"/>
      <c r="E82" s="144"/>
      <c r="F82" s="70"/>
      <c r="G82" s="71"/>
      <c r="H82" s="59"/>
      <c r="I82" s="60"/>
      <c r="J82" s="72"/>
      <c r="K82" s="73"/>
      <c r="L82" s="53"/>
      <c r="M82" s="75"/>
      <c r="N82" s="53"/>
      <c r="O82" s="53"/>
      <c r="P82" s="53"/>
      <c r="Q82" s="53"/>
      <c r="R82" s="99"/>
      <c r="S82" s="67"/>
      <c r="T82" s="67"/>
      <c r="U82" s="67"/>
      <c r="V82" s="67"/>
      <c r="W82" s="67"/>
      <c r="X82" s="53"/>
      <c r="Y82" s="53"/>
      <c r="Z82" s="53"/>
      <c r="AA82" s="53"/>
      <c r="AB82" s="53"/>
    </row>
    <row r="83" spans="1:28" ht="13.2" x14ac:dyDescent="0.25">
      <c r="A83" s="52"/>
      <c r="B83" s="52"/>
      <c r="C83" s="52"/>
      <c r="D83" s="52"/>
      <c r="E83" s="144"/>
      <c r="F83" s="70"/>
      <c r="G83" s="71"/>
      <c r="H83" s="59"/>
      <c r="I83" s="60"/>
      <c r="J83" s="72"/>
      <c r="K83" s="73"/>
      <c r="L83" s="53"/>
      <c r="M83" s="75"/>
      <c r="N83" s="53"/>
      <c r="O83" s="53"/>
      <c r="P83" s="53"/>
      <c r="Q83" s="53"/>
      <c r="R83" s="99"/>
      <c r="S83" s="67"/>
      <c r="T83" s="67"/>
      <c r="U83" s="67"/>
      <c r="V83" s="67"/>
      <c r="W83" s="67"/>
      <c r="X83" s="53"/>
      <c r="Y83" s="53"/>
      <c r="Z83" s="53"/>
      <c r="AA83" s="53"/>
      <c r="AB83" s="53"/>
    </row>
    <row r="84" spans="1:28" ht="13.2" x14ac:dyDescent="0.25">
      <c r="A84" s="52"/>
      <c r="B84" s="52"/>
      <c r="C84" s="52"/>
      <c r="D84" s="52"/>
      <c r="E84" s="144"/>
      <c r="F84" s="70"/>
      <c r="G84" s="71"/>
      <c r="H84" s="59"/>
      <c r="I84" s="60"/>
      <c r="J84" s="72"/>
      <c r="K84" s="73"/>
      <c r="L84" s="53"/>
      <c r="M84" s="75"/>
      <c r="N84" s="53"/>
      <c r="O84" s="53"/>
      <c r="P84" s="53"/>
      <c r="Q84" s="53"/>
      <c r="R84" s="99"/>
      <c r="S84" s="67"/>
      <c r="T84" s="67"/>
      <c r="U84" s="67"/>
      <c r="V84" s="67"/>
      <c r="W84" s="67"/>
      <c r="X84" s="53"/>
      <c r="Y84" s="53"/>
      <c r="Z84" s="53"/>
      <c r="AA84" s="53"/>
      <c r="AB84" s="53"/>
    </row>
    <row r="85" spans="1:28" ht="13.2" x14ac:dyDescent="0.25">
      <c r="A85" s="52"/>
      <c r="B85" s="52"/>
      <c r="C85" s="52"/>
      <c r="D85" s="52"/>
      <c r="E85" s="144"/>
      <c r="F85" s="70"/>
      <c r="G85" s="71"/>
      <c r="H85" s="59"/>
      <c r="I85" s="60"/>
      <c r="J85" s="72"/>
      <c r="K85" s="73"/>
      <c r="L85" s="53"/>
      <c r="M85" s="75"/>
      <c r="N85" s="53"/>
      <c r="O85" s="53"/>
      <c r="P85" s="53"/>
      <c r="Q85" s="53"/>
      <c r="R85" s="99"/>
      <c r="S85" s="67"/>
      <c r="T85" s="67"/>
      <c r="U85" s="67"/>
      <c r="V85" s="67"/>
      <c r="W85" s="67"/>
      <c r="X85" s="53"/>
      <c r="Y85" s="53"/>
      <c r="Z85" s="53"/>
      <c r="AA85" s="53"/>
      <c r="AB85" s="53"/>
    </row>
    <row r="86" spans="1:28" ht="13.2" x14ac:dyDescent="0.25">
      <c r="A86" s="52"/>
      <c r="B86" s="52"/>
      <c r="C86" s="52"/>
      <c r="D86" s="52"/>
      <c r="E86" s="146"/>
      <c r="F86" s="70"/>
      <c r="G86" s="71"/>
      <c r="H86" s="59"/>
      <c r="I86" s="60"/>
      <c r="J86" s="72"/>
      <c r="K86" s="73"/>
      <c r="L86" s="53"/>
      <c r="M86" s="75"/>
      <c r="N86" s="53"/>
      <c r="O86" s="53"/>
      <c r="P86" s="53"/>
      <c r="Q86" s="53"/>
      <c r="R86" s="99"/>
      <c r="S86" s="67"/>
      <c r="T86" s="67"/>
      <c r="U86" s="67"/>
      <c r="V86" s="67"/>
      <c r="W86" s="67"/>
      <c r="X86" s="53"/>
      <c r="Y86" s="53"/>
      <c r="Z86" s="53"/>
      <c r="AA86" s="53"/>
      <c r="AB86" s="53"/>
    </row>
    <row r="87" spans="1:28" ht="13.2" x14ac:dyDescent="0.25">
      <c r="A87" s="52"/>
      <c r="B87" s="52"/>
      <c r="C87" s="52"/>
      <c r="D87" s="52"/>
      <c r="E87" s="146"/>
      <c r="F87" s="70"/>
      <c r="G87" s="71"/>
      <c r="H87" s="59"/>
      <c r="I87" s="60"/>
      <c r="J87" s="72"/>
      <c r="K87" s="73"/>
      <c r="L87" s="53"/>
      <c r="M87" s="75"/>
      <c r="N87" s="53"/>
      <c r="O87" s="53"/>
      <c r="P87" s="53"/>
      <c r="Q87" s="53"/>
      <c r="R87" s="99"/>
      <c r="S87" s="67"/>
      <c r="T87" s="67"/>
      <c r="U87" s="67"/>
      <c r="V87" s="67"/>
      <c r="W87" s="67"/>
      <c r="X87" s="53"/>
      <c r="Y87" s="53"/>
      <c r="Z87" s="53"/>
      <c r="AA87" s="53"/>
      <c r="AB87" s="53"/>
    </row>
    <row r="88" spans="1:28" ht="13.2" x14ac:dyDescent="0.25">
      <c r="A88" s="52"/>
      <c r="B88" s="52"/>
      <c r="C88" s="52"/>
      <c r="D88" s="52"/>
      <c r="E88" s="144"/>
      <c r="F88" s="70"/>
      <c r="G88" s="71"/>
      <c r="H88" s="59"/>
      <c r="I88" s="60"/>
      <c r="J88" s="72"/>
      <c r="K88" s="73"/>
      <c r="L88" s="53"/>
      <c r="M88" s="75"/>
      <c r="N88" s="53"/>
      <c r="O88" s="53"/>
      <c r="P88" s="53"/>
      <c r="Q88" s="53"/>
      <c r="R88" s="99"/>
      <c r="S88" s="67"/>
      <c r="T88" s="67"/>
      <c r="U88" s="67"/>
      <c r="V88" s="67"/>
      <c r="W88" s="67"/>
      <c r="X88" s="53"/>
      <c r="Y88" s="53"/>
      <c r="Z88" s="53"/>
      <c r="AA88" s="53"/>
      <c r="AB88" s="53"/>
    </row>
    <row r="89" spans="1:28" ht="13.2" x14ac:dyDescent="0.25">
      <c r="A89" s="52"/>
      <c r="B89" s="52"/>
      <c r="C89" s="52"/>
      <c r="D89" s="52"/>
      <c r="E89" s="144"/>
      <c r="F89" s="70"/>
      <c r="G89" s="71"/>
      <c r="H89" s="59"/>
      <c r="I89" s="60"/>
      <c r="J89" s="72"/>
      <c r="K89" s="73"/>
      <c r="L89" s="53"/>
      <c r="M89" s="75"/>
      <c r="N89" s="53"/>
      <c r="O89" s="53"/>
      <c r="P89" s="53"/>
      <c r="Q89" s="53"/>
      <c r="R89" s="99"/>
      <c r="S89" s="67"/>
      <c r="T89" s="67"/>
      <c r="U89" s="67"/>
      <c r="V89" s="67"/>
      <c r="W89" s="67"/>
      <c r="X89" s="53"/>
      <c r="Y89" s="53"/>
      <c r="Z89" s="53"/>
      <c r="AA89" s="53"/>
      <c r="AB89" s="53"/>
    </row>
    <row r="90" spans="1:28" ht="13.2" x14ac:dyDescent="0.25">
      <c r="A90" s="52"/>
      <c r="B90" s="52"/>
      <c r="C90" s="52"/>
      <c r="D90" s="52"/>
      <c r="E90" s="144"/>
      <c r="F90" s="70"/>
      <c r="G90" s="71"/>
      <c r="H90" s="59"/>
      <c r="I90" s="60"/>
      <c r="J90" s="72"/>
      <c r="K90" s="73"/>
      <c r="L90" s="53"/>
      <c r="M90" s="75"/>
      <c r="N90" s="53"/>
      <c r="O90" s="53"/>
      <c r="P90" s="53"/>
      <c r="Q90" s="53"/>
      <c r="R90" s="99"/>
      <c r="S90" s="67"/>
      <c r="T90" s="67"/>
      <c r="U90" s="67"/>
      <c r="V90" s="67"/>
      <c r="W90" s="67"/>
      <c r="X90" s="53"/>
      <c r="Y90" s="53"/>
      <c r="Z90" s="53"/>
      <c r="AA90" s="53"/>
      <c r="AB90" s="53"/>
    </row>
    <row r="91" spans="1:28" ht="13.2" x14ac:dyDescent="0.25">
      <c r="A91" s="52"/>
      <c r="B91" s="52"/>
      <c r="C91" s="52"/>
      <c r="D91" s="52"/>
      <c r="E91" s="144"/>
      <c r="F91" s="70"/>
      <c r="G91" s="71"/>
      <c r="H91" s="59"/>
      <c r="I91" s="60"/>
      <c r="J91" s="72"/>
      <c r="K91" s="73"/>
      <c r="L91" s="53"/>
      <c r="M91" s="75"/>
      <c r="N91" s="53"/>
      <c r="O91" s="53"/>
      <c r="P91" s="53"/>
      <c r="Q91" s="53"/>
      <c r="R91" s="99"/>
      <c r="S91" s="67"/>
      <c r="T91" s="67"/>
      <c r="U91" s="67"/>
      <c r="V91" s="67"/>
      <c r="W91" s="67"/>
      <c r="X91" s="53"/>
      <c r="Y91" s="53"/>
      <c r="Z91" s="53"/>
      <c r="AA91" s="53"/>
      <c r="AB91" s="53"/>
    </row>
    <row r="92" spans="1:28" ht="13.2" x14ac:dyDescent="0.25">
      <c r="A92" s="52"/>
      <c r="B92" s="52"/>
      <c r="C92" s="52"/>
      <c r="D92" s="52"/>
      <c r="E92" s="144"/>
      <c r="F92" s="70"/>
      <c r="G92" s="71"/>
      <c r="H92" s="59"/>
      <c r="I92" s="60"/>
      <c r="J92" s="72"/>
      <c r="K92" s="73"/>
      <c r="L92" s="53"/>
      <c r="M92" s="75"/>
      <c r="N92" s="53"/>
      <c r="O92" s="53"/>
      <c r="P92" s="53"/>
      <c r="Q92" s="53"/>
      <c r="R92" s="99"/>
      <c r="S92" s="67"/>
      <c r="T92" s="67"/>
      <c r="U92" s="67"/>
      <c r="V92" s="67"/>
      <c r="W92" s="67"/>
      <c r="X92" s="53"/>
      <c r="Y92" s="53"/>
      <c r="Z92" s="53"/>
      <c r="AA92" s="53"/>
      <c r="AB92" s="53"/>
    </row>
    <row r="93" spans="1:28" ht="13.2" x14ac:dyDescent="0.25">
      <c r="A93" s="52"/>
      <c r="B93" s="52"/>
      <c r="C93" s="52"/>
      <c r="D93" s="52"/>
      <c r="E93" s="144"/>
      <c r="F93" s="70"/>
      <c r="G93" s="71"/>
      <c r="H93" s="59"/>
      <c r="I93" s="60"/>
      <c r="J93" s="72"/>
      <c r="K93" s="73"/>
      <c r="L93" s="53"/>
      <c r="M93" s="75"/>
      <c r="N93" s="53"/>
      <c r="O93" s="53"/>
      <c r="P93" s="53"/>
      <c r="Q93" s="53"/>
      <c r="R93" s="99"/>
      <c r="S93" s="67"/>
      <c r="T93" s="67"/>
      <c r="U93" s="67"/>
      <c r="V93" s="67"/>
      <c r="W93" s="67"/>
      <c r="X93" s="53"/>
      <c r="Y93" s="53"/>
      <c r="Z93" s="53"/>
      <c r="AA93" s="53"/>
      <c r="AB93" s="53"/>
    </row>
    <row r="94" spans="1:28" ht="13.2" x14ac:dyDescent="0.25">
      <c r="A94" s="52"/>
      <c r="B94" s="52"/>
      <c r="C94" s="52"/>
      <c r="D94" s="52"/>
      <c r="E94" s="146"/>
      <c r="F94" s="70"/>
      <c r="G94" s="71"/>
      <c r="H94" s="59"/>
      <c r="I94" s="60"/>
      <c r="J94" s="72"/>
      <c r="K94" s="73"/>
      <c r="L94" s="53"/>
      <c r="M94" s="75"/>
      <c r="N94" s="53"/>
      <c r="O94" s="53"/>
      <c r="P94" s="53"/>
      <c r="Q94" s="53"/>
      <c r="R94" s="99"/>
      <c r="S94" s="67"/>
      <c r="T94" s="67"/>
      <c r="U94" s="67"/>
      <c r="V94" s="67"/>
      <c r="W94" s="67"/>
      <c r="X94" s="53"/>
      <c r="Y94" s="53"/>
      <c r="Z94" s="53"/>
      <c r="AA94" s="53"/>
      <c r="AB94" s="53"/>
    </row>
    <row r="95" spans="1:28" ht="13.2" x14ac:dyDescent="0.25">
      <c r="A95" s="52"/>
      <c r="B95" s="52"/>
      <c r="C95" s="52"/>
      <c r="D95" s="52"/>
      <c r="E95" s="146"/>
      <c r="F95" s="70"/>
      <c r="G95" s="71"/>
      <c r="H95" s="59"/>
      <c r="I95" s="60"/>
      <c r="J95" s="72"/>
      <c r="K95" s="73"/>
      <c r="L95" s="53"/>
      <c r="M95" s="75"/>
      <c r="N95" s="53"/>
      <c r="O95" s="53"/>
      <c r="P95" s="53"/>
      <c r="Q95" s="53"/>
      <c r="R95" s="99"/>
      <c r="S95" s="67"/>
      <c r="T95" s="67"/>
      <c r="U95" s="67"/>
      <c r="V95" s="67"/>
      <c r="W95" s="67"/>
      <c r="X95" s="53"/>
      <c r="Y95" s="53"/>
      <c r="Z95" s="53"/>
      <c r="AA95" s="53"/>
      <c r="AB95" s="53"/>
    </row>
    <row r="96" spans="1:28" ht="13.2" x14ac:dyDescent="0.25">
      <c r="A96" s="52"/>
      <c r="B96" s="52"/>
      <c r="C96" s="52"/>
      <c r="D96" s="52"/>
      <c r="E96" s="146"/>
      <c r="F96" s="70"/>
      <c r="G96" s="71"/>
      <c r="H96" s="59"/>
      <c r="I96" s="60"/>
      <c r="J96" s="72"/>
      <c r="K96" s="73"/>
      <c r="L96" s="53"/>
      <c r="M96" s="75"/>
      <c r="N96" s="53"/>
      <c r="O96" s="53"/>
      <c r="P96" s="53"/>
      <c r="Q96" s="53"/>
      <c r="R96" s="99"/>
      <c r="S96" s="67"/>
      <c r="T96" s="67"/>
      <c r="U96" s="67"/>
      <c r="V96" s="67"/>
      <c r="W96" s="67"/>
      <c r="X96" s="53"/>
      <c r="Y96" s="53"/>
      <c r="Z96" s="53"/>
      <c r="AA96" s="53"/>
      <c r="AB96" s="53"/>
    </row>
    <row r="97" spans="1:28" ht="13.2" x14ac:dyDescent="0.25">
      <c r="A97" s="52"/>
      <c r="B97" s="52"/>
      <c r="C97" s="52"/>
      <c r="D97" s="52"/>
      <c r="E97" s="144"/>
      <c r="F97" s="70"/>
      <c r="G97" s="71"/>
      <c r="H97" s="59"/>
      <c r="I97" s="60"/>
      <c r="J97" s="72"/>
      <c r="K97" s="73"/>
      <c r="L97" s="53"/>
      <c r="M97" s="75"/>
      <c r="N97" s="53"/>
      <c r="O97" s="53"/>
      <c r="P97" s="53"/>
      <c r="Q97" s="53"/>
      <c r="R97" s="99"/>
      <c r="S97" s="67"/>
      <c r="T97" s="67"/>
      <c r="U97" s="67"/>
      <c r="V97" s="67"/>
      <c r="W97" s="67"/>
      <c r="X97" s="53"/>
      <c r="Y97" s="53"/>
      <c r="Z97" s="53"/>
      <c r="AA97" s="53"/>
      <c r="AB97" s="53"/>
    </row>
    <row r="98" spans="1:28" ht="13.2" x14ac:dyDescent="0.25">
      <c r="A98" s="52"/>
      <c r="B98" s="52"/>
      <c r="C98" s="52"/>
      <c r="D98" s="52"/>
      <c r="E98" s="144"/>
      <c r="F98" s="70"/>
      <c r="G98" s="71"/>
      <c r="H98" s="59"/>
      <c r="I98" s="60"/>
      <c r="J98" s="72"/>
      <c r="K98" s="73"/>
      <c r="L98" s="53"/>
      <c r="M98" s="75"/>
      <c r="N98" s="53"/>
      <c r="O98" s="53"/>
      <c r="P98" s="53"/>
      <c r="Q98" s="53"/>
      <c r="R98" s="99"/>
      <c r="S98" s="67"/>
      <c r="T98" s="67"/>
      <c r="U98" s="67"/>
      <c r="V98" s="67"/>
      <c r="W98" s="67"/>
      <c r="X98" s="53"/>
      <c r="Y98" s="53"/>
      <c r="Z98" s="53"/>
      <c r="AA98" s="53"/>
      <c r="AB98" s="53"/>
    </row>
    <row r="99" spans="1:28" ht="13.2" x14ac:dyDescent="0.25">
      <c r="A99" s="52"/>
      <c r="B99" s="52"/>
      <c r="C99" s="52"/>
      <c r="D99" s="52"/>
      <c r="E99" s="144"/>
      <c r="F99" s="70"/>
      <c r="G99" s="71"/>
      <c r="H99" s="59"/>
      <c r="I99" s="60"/>
      <c r="J99" s="72"/>
      <c r="K99" s="73"/>
      <c r="L99" s="53"/>
      <c r="M99" s="75"/>
      <c r="N99" s="53"/>
      <c r="O99" s="53"/>
      <c r="P99" s="53"/>
      <c r="Q99" s="53"/>
      <c r="R99" s="99"/>
      <c r="S99" s="67"/>
      <c r="T99" s="67"/>
      <c r="U99" s="67"/>
      <c r="V99" s="67"/>
      <c r="W99" s="67"/>
      <c r="X99" s="53"/>
      <c r="Y99" s="53"/>
      <c r="Z99" s="53"/>
      <c r="AA99" s="53"/>
      <c r="AB99" s="53"/>
    </row>
    <row r="100" spans="1:28" ht="13.2" x14ac:dyDescent="0.25">
      <c r="A100" s="52"/>
      <c r="B100" s="52"/>
      <c r="C100" s="52"/>
      <c r="D100" s="52"/>
      <c r="E100" s="144"/>
      <c r="F100" s="70"/>
      <c r="G100" s="71"/>
      <c r="H100" s="59"/>
      <c r="I100" s="60"/>
      <c r="J100" s="72"/>
      <c r="K100" s="73"/>
      <c r="L100" s="53"/>
      <c r="M100" s="75"/>
      <c r="N100" s="53"/>
      <c r="O100" s="53"/>
      <c r="P100" s="53"/>
      <c r="Q100" s="53"/>
      <c r="R100" s="99"/>
      <c r="S100" s="67"/>
      <c r="T100" s="67"/>
      <c r="U100" s="67"/>
      <c r="V100" s="67"/>
      <c r="W100" s="67"/>
      <c r="X100" s="53"/>
      <c r="Y100" s="53"/>
      <c r="Z100" s="53"/>
      <c r="AA100" s="53"/>
      <c r="AB100" s="53"/>
    </row>
    <row r="101" spans="1:28" ht="13.2" x14ac:dyDescent="0.25">
      <c r="A101" s="152"/>
      <c r="B101" s="52"/>
      <c r="C101" s="52"/>
      <c r="D101" s="52"/>
      <c r="E101" s="144"/>
      <c r="F101" s="70"/>
      <c r="G101" s="71"/>
      <c r="H101" s="59"/>
      <c r="I101" s="60"/>
      <c r="J101" s="72"/>
      <c r="K101" s="73"/>
      <c r="L101" s="53"/>
      <c r="M101" s="75"/>
      <c r="N101" s="53"/>
      <c r="O101" s="53"/>
      <c r="P101" s="53"/>
      <c r="Q101" s="53"/>
      <c r="R101" s="99"/>
      <c r="S101" s="67"/>
      <c r="T101" s="67"/>
      <c r="U101" s="67"/>
      <c r="V101" s="67"/>
      <c r="W101" s="67"/>
      <c r="X101" s="53"/>
      <c r="Y101" s="53"/>
      <c r="Z101" s="53"/>
      <c r="AA101" s="53"/>
      <c r="AB101" s="53"/>
    </row>
    <row r="102" spans="1:28" ht="13.2" x14ac:dyDescent="0.25">
      <c r="A102" s="52"/>
      <c r="B102" s="52"/>
      <c r="C102" s="52"/>
      <c r="D102" s="52"/>
      <c r="E102" s="144"/>
      <c r="F102" s="70"/>
      <c r="G102" s="71"/>
      <c r="H102" s="59"/>
      <c r="I102" s="60"/>
      <c r="J102" s="72"/>
      <c r="K102" s="73"/>
      <c r="L102" s="53"/>
      <c r="M102" s="75"/>
      <c r="N102" s="53"/>
      <c r="O102" s="53"/>
      <c r="P102" s="53"/>
      <c r="Q102" s="53"/>
      <c r="R102" s="99"/>
      <c r="S102" s="67"/>
      <c r="T102" s="67"/>
      <c r="U102" s="67"/>
      <c r="V102" s="67"/>
      <c r="W102" s="67"/>
      <c r="X102" s="53"/>
      <c r="Y102" s="53"/>
      <c r="Z102" s="53"/>
      <c r="AA102" s="53"/>
      <c r="AB102" s="53"/>
    </row>
    <row r="103" spans="1:28" ht="13.2" x14ac:dyDescent="0.25">
      <c r="A103" s="52"/>
      <c r="B103" s="52"/>
      <c r="C103" s="52"/>
      <c r="D103" s="52"/>
      <c r="E103" s="146"/>
      <c r="F103" s="70"/>
      <c r="G103" s="71"/>
      <c r="H103" s="59"/>
      <c r="I103" s="60"/>
      <c r="J103" s="72"/>
      <c r="K103" s="73"/>
      <c r="L103" s="53"/>
      <c r="M103" s="75"/>
      <c r="N103" s="53"/>
      <c r="O103" s="53"/>
      <c r="P103" s="53"/>
      <c r="Q103" s="53"/>
      <c r="R103" s="99"/>
      <c r="S103" s="67"/>
      <c r="T103" s="67"/>
      <c r="U103" s="67"/>
      <c r="V103" s="67"/>
      <c r="W103" s="67"/>
      <c r="X103" s="53"/>
      <c r="Y103" s="53"/>
      <c r="Z103" s="53"/>
      <c r="AA103" s="53"/>
      <c r="AB103" s="53"/>
    </row>
    <row r="104" spans="1:28" ht="13.2" x14ac:dyDescent="0.25">
      <c r="A104" s="52"/>
      <c r="B104" s="52"/>
      <c r="C104" s="52"/>
      <c r="D104" s="52"/>
      <c r="E104" s="144"/>
      <c r="F104" s="70"/>
      <c r="G104" s="71"/>
      <c r="H104" s="59"/>
      <c r="I104" s="60"/>
      <c r="J104" s="72"/>
      <c r="K104" s="73"/>
      <c r="L104" s="53"/>
      <c r="M104" s="75"/>
      <c r="N104" s="53"/>
      <c r="O104" s="53"/>
      <c r="P104" s="53"/>
      <c r="Q104" s="53"/>
      <c r="R104" s="99"/>
      <c r="S104" s="67"/>
      <c r="T104" s="67"/>
      <c r="U104" s="67"/>
      <c r="V104" s="67"/>
      <c r="W104" s="67"/>
      <c r="X104" s="53"/>
      <c r="Y104" s="53"/>
      <c r="Z104" s="53"/>
      <c r="AA104" s="53"/>
      <c r="AB104" s="53"/>
    </row>
    <row r="105" spans="1:28" ht="13.2" x14ac:dyDescent="0.25">
      <c r="A105" s="52"/>
      <c r="B105" s="52"/>
      <c r="C105" s="52"/>
      <c r="D105" s="52"/>
      <c r="E105" s="144"/>
      <c r="F105" s="70"/>
      <c r="G105" s="71"/>
      <c r="H105" s="59"/>
      <c r="I105" s="60"/>
      <c r="J105" s="72"/>
      <c r="K105" s="73"/>
      <c r="L105" s="53"/>
      <c r="M105" s="75"/>
      <c r="N105" s="53"/>
      <c r="O105" s="53"/>
      <c r="P105" s="53"/>
      <c r="Q105" s="53"/>
      <c r="R105" s="99"/>
      <c r="S105" s="67"/>
      <c r="T105" s="67"/>
      <c r="U105" s="67"/>
      <c r="V105" s="67"/>
      <c r="W105" s="67"/>
      <c r="X105" s="53"/>
      <c r="Y105" s="53"/>
      <c r="Z105" s="53"/>
      <c r="AA105" s="53"/>
      <c r="AB105" s="53"/>
    </row>
    <row r="106" spans="1:28" ht="13.2" x14ac:dyDescent="0.25">
      <c r="A106" s="52"/>
      <c r="B106" s="52"/>
      <c r="C106" s="52"/>
      <c r="D106" s="52"/>
      <c r="E106" s="144"/>
      <c r="F106" s="70"/>
      <c r="G106" s="71"/>
      <c r="H106" s="59"/>
      <c r="I106" s="60"/>
      <c r="J106" s="72"/>
      <c r="K106" s="73"/>
      <c r="L106" s="53"/>
      <c r="M106" s="75"/>
      <c r="N106" s="53"/>
      <c r="O106" s="53"/>
      <c r="P106" s="53"/>
      <c r="Q106" s="53"/>
      <c r="R106" s="99"/>
      <c r="S106" s="67"/>
      <c r="T106" s="67"/>
      <c r="U106" s="67"/>
      <c r="V106" s="67"/>
      <c r="W106" s="67"/>
      <c r="X106" s="53"/>
      <c r="Y106" s="53"/>
      <c r="Z106" s="53"/>
      <c r="AA106" s="53"/>
      <c r="AB106" s="53"/>
    </row>
    <row r="107" spans="1:28" ht="13.2" x14ac:dyDescent="0.25">
      <c r="A107" s="52"/>
      <c r="B107" s="52"/>
      <c r="C107" s="52"/>
      <c r="D107" s="52"/>
      <c r="E107" s="144"/>
      <c r="F107" s="70"/>
      <c r="G107" s="71"/>
      <c r="H107" s="59"/>
      <c r="I107" s="60"/>
      <c r="J107" s="72"/>
      <c r="K107" s="73"/>
      <c r="L107" s="53"/>
      <c r="M107" s="75"/>
      <c r="N107" s="53"/>
      <c r="O107" s="53"/>
      <c r="P107" s="53"/>
      <c r="Q107" s="53"/>
      <c r="R107" s="99"/>
      <c r="S107" s="67"/>
      <c r="T107" s="67"/>
      <c r="U107" s="67"/>
      <c r="V107" s="67"/>
      <c r="W107" s="67"/>
      <c r="X107" s="53"/>
      <c r="Y107" s="53"/>
      <c r="Z107" s="53"/>
      <c r="AA107" s="53"/>
      <c r="AB107" s="53"/>
    </row>
    <row r="108" spans="1:28" ht="13.2" x14ac:dyDescent="0.25">
      <c r="A108" s="52"/>
      <c r="B108" s="52"/>
      <c r="C108" s="52"/>
      <c r="D108" s="52"/>
      <c r="E108" s="146"/>
      <c r="F108" s="70"/>
      <c r="G108" s="71"/>
      <c r="H108" s="59"/>
      <c r="I108" s="60"/>
      <c r="J108" s="72"/>
      <c r="K108" s="73"/>
      <c r="L108" s="53"/>
      <c r="M108" s="75"/>
      <c r="N108" s="53"/>
      <c r="O108" s="53"/>
      <c r="P108" s="53"/>
      <c r="Q108" s="53"/>
      <c r="R108" s="99"/>
      <c r="S108" s="67"/>
      <c r="T108" s="67"/>
      <c r="U108" s="67"/>
      <c r="V108" s="67"/>
      <c r="W108" s="67"/>
      <c r="X108" s="53"/>
      <c r="Y108" s="53"/>
      <c r="Z108" s="53"/>
      <c r="AA108" s="53"/>
      <c r="AB108" s="53"/>
    </row>
    <row r="109" spans="1:28" ht="13.2" x14ac:dyDescent="0.25">
      <c r="A109" s="52"/>
      <c r="B109" s="52"/>
      <c r="C109" s="52"/>
      <c r="D109" s="52"/>
      <c r="E109" s="146"/>
      <c r="F109" s="70"/>
      <c r="G109" s="71"/>
      <c r="H109" s="59"/>
      <c r="I109" s="60"/>
      <c r="J109" s="72"/>
      <c r="K109" s="73"/>
      <c r="L109" s="53"/>
      <c r="M109" s="75"/>
      <c r="N109" s="53"/>
      <c r="O109" s="53"/>
      <c r="P109" s="53"/>
      <c r="Q109" s="53"/>
      <c r="R109" s="99"/>
      <c r="S109" s="67"/>
      <c r="T109" s="67"/>
      <c r="U109" s="67"/>
      <c r="V109" s="67"/>
      <c r="W109" s="67"/>
      <c r="X109" s="53"/>
      <c r="Y109" s="53"/>
      <c r="Z109" s="53"/>
      <c r="AA109" s="53"/>
      <c r="AB109" s="53"/>
    </row>
    <row r="110" spans="1:28" ht="13.2" x14ac:dyDescent="0.25">
      <c r="A110" s="52"/>
      <c r="B110" s="52"/>
      <c r="C110" s="52"/>
      <c r="D110" s="52"/>
      <c r="E110" s="144"/>
      <c r="F110" s="70"/>
      <c r="G110" s="71"/>
      <c r="H110" s="59"/>
      <c r="I110" s="60"/>
      <c r="J110" s="72"/>
      <c r="K110" s="73"/>
      <c r="L110" s="53"/>
      <c r="M110" s="75"/>
      <c r="N110" s="53"/>
      <c r="O110" s="53"/>
      <c r="P110" s="53"/>
      <c r="Q110" s="53"/>
      <c r="R110" s="99"/>
      <c r="S110" s="67"/>
      <c r="T110" s="67"/>
      <c r="U110" s="67"/>
      <c r="V110" s="67"/>
      <c r="W110" s="67"/>
      <c r="X110" s="53"/>
      <c r="Y110" s="53"/>
      <c r="Z110" s="53"/>
      <c r="AA110" s="53"/>
      <c r="AB110" s="53"/>
    </row>
    <row r="111" spans="1:28" ht="13.2" x14ac:dyDescent="0.25">
      <c r="A111" s="52"/>
      <c r="B111" s="52"/>
      <c r="C111" s="52"/>
      <c r="D111" s="52"/>
      <c r="E111" s="146"/>
      <c r="F111" s="70"/>
      <c r="G111" s="71"/>
      <c r="H111" s="59"/>
      <c r="I111" s="60"/>
      <c r="J111" s="72"/>
      <c r="K111" s="73"/>
      <c r="L111" s="53"/>
      <c r="M111" s="75"/>
      <c r="N111" s="53"/>
      <c r="O111" s="53"/>
      <c r="P111" s="53"/>
      <c r="Q111" s="53"/>
      <c r="R111" s="99"/>
      <c r="S111" s="67"/>
      <c r="T111" s="67"/>
      <c r="U111" s="67"/>
      <c r="V111" s="67"/>
      <c r="W111" s="67"/>
      <c r="X111" s="53"/>
      <c r="Y111" s="53"/>
      <c r="Z111" s="53"/>
      <c r="AA111" s="53"/>
      <c r="AB111" s="53"/>
    </row>
    <row r="112" spans="1:28" ht="13.2" x14ac:dyDescent="0.25">
      <c r="A112" s="52"/>
      <c r="B112" s="52"/>
      <c r="C112" s="52"/>
      <c r="D112" s="52"/>
      <c r="E112" s="146"/>
      <c r="F112" s="70"/>
      <c r="G112" s="71"/>
      <c r="H112" s="59"/>
      <c r="I112" s="60"/>
      <c r="J112" s="72"/>
      <c r="K112" s="73"/>
      <c r="L112" s="53"/>
      <c r="M112" s="75"/>
      <c r="N112" s="53"/>
      <c r="O112" s="53"/>
      <c r="P112" s="53"/>
      <c r="Q112" s="53"/>
      <c r="R112" s="99"/>
      <c r="S112" s="67"/>
      <c r="T112" s="67"/>
      <c r="U112" s="67"/>
      <c r="V112" s="67"/>
      <c r="W112" s="67"/>
      <c r="X112" s="53"/>
      <c r="Y112" s="53"/>
      <c r="Z112" s="53"/>
      <c r="AA112" s="53"/>
      <c r="AB112" s="53"/>
    </row>
    <row r="113" spans="1:28" ht="13.2" x14ac:dyDescent="0.25">
      <c r="A113" s="52"/>
      <c r="B113" s="52"/>
      <c r="C113" s="52"/>
      <c r="D113" s="52"/>
      <c r="E113" s="144"/>
      <c r="F113" s="70"/>
      <c r="G113" s="71"/>
      <c r="H113" s="59"/>
      <c r="I113" s="60"/>
      <c r="J113" s="72"/>
      <c r="K113" s="73"/>
      <c r="L113" s="53"/>
      <c r="M113" s="75"/>
      <c r="N113" s="53"/>
      <c r="O113" s="53"/>
      <c r="P113" s="53"/>
      <c r="Q113" s="53"/>
      <c r="R113" s="99"/>
      <c r="S113" s="67"/>
      <c r="T113" s="67"/>
      <c r="U113" s="67"/>
      <c r="V113" s="67"/>
      <c r="W113" s="67"/>
      <c r="X113" s="53"/>
      <c r="Y113" s="53"/>
      <c r="Z113" s="53"/>
      <c r="AA113" s="53"/>
      <c r="AB113" s="53"/>
    </row>
    <row r="114" spans="1:28" ht="13.2" x14ac:dyDescent="0.25">
      <c r="A114" s="52"/>
      <c r="B114" s="52"/>
      <c r="C114" s="52"/>
      <c r="D114" s="52"/>
      <c r="E114" s="144"/>
      <c r="F114" s="70"/>
      <c r="G114" s="71"/>
      <c r="H114" s="59"/>
      <c r="I114" s="60"/>
      <c r="J114" s="72"/>
      <c r="K114" s="73"/>
      <c r="L114" s="53"/>
      <c r="M114" s="75"/>
      <c r="N114" s="53"/>
      <c r="O114" s="53"/>
      <c r="P114" s="53"/>
      <c r="Q114" s="53"/>
      <c r="R114" s="99"/>
      <c r="S114" s="67"/>
      <c r="T114" s="67"/>
      <c r="U114" s="67"/>
      <c r="V114" s="67"/>
      <c r="W114" s="67"/>
      <c r="X114" s="53"/>
      <c r="Y114" s="53"/>
      <c r="Z114" s="53"/>
      <c r="AA114" s="53"/>
      <c r="AB114" s="53"/>
    </row>
    <row r="115" spans="1:28" ht="13.2" x14ac:dyDescent="0.25">
      <c r="A115" s="52"/>
      <c r="B115" s="8"/>
      <c r="C115" s="52"/>
      <c r="D115" s="52"/>
      <c r="E115" s="144"/>
      <c r="F115" s="70"/>
      <c r="G115" s="71"/>
      <c r="H115" s="59"/>
      <c r="I115" s="60"/>
      <c r="J115" s="72"/>
      <c r="K115" s="73"/>
      <c r="L115" s="53"/>
      <c r="M115" s="75"/>
      <c r="N115" s="53"/>
      <c r="O115" s="53"/>
      <c r="P115" s="53"/>
      <c r="Q115" s="53"/>
      <c r="R115" s="99"/>
      <c r="S115" s="67"/>
      <c r="T115" s="67"/>
      <c r="U115" s="67"/>
      <c r="V115" s="67"/>
      <c r="W115" s="67"/>
      <c r="X115" s="53"/>
      <c r="Y115" s="53"/>
      <c r="Z115" s="53"/>
      <c r="AA115" s="53"/>
      <c r="AB115" s="53"/>
    </row>
    <row r="116" spans="1:28" ht="13.2" x14ac:dyDescent="0.25">
      <c r="A116" s="52"/>
      <c r="B116" s="52"/>
      <c r="C116" s="52"/>
      <c r="D116" s="52"/>
      <c r="E116" s="144"/>
      <c r="F116" s="70"/>
      <c r="G116" s="71"/>
      <c r="H116" s="59"/>
      <c r="I116" s="60"/>
      <c r="J116" s="72"/>
      <c r="K116" s="73"/>
      <c r="L116" s="53"/>
      <c r="M116" s="75"/>
      <c r="N116" s="53"/>
      <c r="O116" s="53"/>
      <c r="P116" s="53"/>
      <c r="Q116" s="53"/>
      <c r="R116" s="99"/>
      <c r="S116" s="67"/>
      <c r="T116" s="67"/>
      <c r="U116" s="67"/>
      <c r="V116" s="67"/>
      <c r="W116" s="67"/>
      <c r="X116" s="53"/>
      <c r="Y116" s="53"/>
      <c r="Z116" s="53"/>
      <c r="AA116" s="53"/>
      <c r="AB116" s="53"/>
    </row>
    <row r="117" spans="1:28" ht="13.2" x14ac:dyDescent="0.25">
      <c r="A117" s="52"/>
      <c r="B117" s="52"/>
      <c r="C117" s="52"/>
      <c r="D117" s="52"/>
      <c r="E117" s="144"/>
      <c r="F117" s="70"/>
      <c r="G117" s="71"/>
      <c r="H117" s="59"/>
      <c r="I117" s="60"/>
      <c r="J117" s="72"/>
      <c r="K117" s="73"/>
      <c r="L117" s="53"/>
      <c r="M117" s="75"/>
      <c r="N117" s="53"/>
      <c r="O117" s="53"/>
      <c r="P117" s="53"/>
      <c r="Q117" s="53"/>
      <c r="R117" s="99"/>
      <c r="S117" s="67"/>
      <c r="T117" s="67"/>
      <c r="U117" s="67"/>
      <c r="V117" s="67"/>
      <c r="W117" s="67"/>
      <c r="X117" s="53"/>
      <c r="Y117" s="53"/>
      <c r="Z117" s="53"/>
      <c r="AA117" s="53"/>
      <c r="AB117" s="53"/>
    </row>
    <row r="118" spans="1:28" ht="13.2" x14ac:dyDescent="0.25">
      <c r="A118" s="52"/>
      <c r="B118" s="52"/>
      <c r="C118" s="52"/>
      <c r="D118" s="52"/>
      <c r="E118" s="146"/>
      <c r="F118" s="70"/>
      <c r="G118" s="71"/>
      <c r="H118" s="59"/>
      <c r="I118" s="60"/>
      <c r="J118" s="72"/>
      <c r="K118" s="73"/>
      <c r="L118" s="53"/>
      <c r="M118" s="75"/>
      <c r="N118" s="53"/>
      <c r="O118" s="53"/>
      <c r="P118" s="53"/>
      <c r="Q118" s="53"/>
      <c r="R118" s="99"/>
      <c r="S118" s="67"/>
      <c r="T118" s="67"/>
      <c r="U118" s="67"/>
      <c r="V118" s="67"/>
      <c r="W118" s="67"/>
      <c r="X118" s="53"/>
      <c r="Y118" s="53"/>
      <c r="Z118" s="53"/>
      <c r="AA118" s="53"/>
      <c r="AB118" s="53"/>
    </row>
    <row r="119" spans="1:28" ht="13.2" x14ac:dyDescent="0.25">
      <c r="A119" s="52"/>
      <c r="B119" s="52"/>
      <c r="C119" s="52"/>
      <c r="D119" s="52"/>
      <c r="E119" s="144"/>
      <c r="F119" s="70"/>
      <c r="G119" s="71"/>
      <c r="H119" s="59"/>
      <c r="I119" s="60"/>
      <c r="J119" s="72"/>
      <c r="K119" s="73"/>
      <c r="L119" s="53"/>
      <c r="M119" s="75"/>
      <c r="N119" s="53"/>
      <c r="O119" s="53"/>
      <c r="P119" s="53"/>
      <c r="Q119" s="53"/>
      <c r="R119" s="99"/>
      <c r="S119" s="67"/>
      <c r="T119" s="67"/>
      <c r="U119" s="67"/>
      <c r="V119" s="67"/>
      <c r="W119" s="67"/>
      <c r="X119" s="53"/>
      <c r="Y119" s="53"/>
      <c r="Z119" s="53"/>
      <c r="AA119" s="53"/>
      <c r="AB119" s="53"/>
    </row>
    <row r="120" spans="1:28" ht="13.2" x14ac:dyDescent="0.25">
      <c r="A120" s="52"/>
      <c r="B120" s="52"/>
      <c r="C120" s="52"/>
      <c r="D120" s="52"/>
      <c r="E120" s="144"/>
      <c r="F120" s="70"/>
      <c r="G120" s="71"/>
      <c r="H120" s="59"/>
      <c r="I120" s="60"/>
      <c r="J120" s="72"/>
      <c r="K120" s="73"/>
      <c r="L120" s="53"/>
      <c r="M120" s="75"/>
      <c r="N120" s="53"/>
      <c r="O120" s="53"/>
      <c r="P120" s="53"/>
      <c r="Q120" s="53"/>
      <c r="R120" s="99"/>
      <c r="S120" s="67"/>
      <c r="T120" s="67"/>
      <c r="U120" s="67"/>
      <c r="V120" s="67"/>
      <c r="W120" s="67"/>
      <c r="X120" s="53"/>
      <c r="Y120" s="53"/>
      <c r="Z120" s="53"/>
      <c r="AA120" s="53"/>
      <c r="AB120" s="53"/>
    </row>
    <row r="121" spans="1:28" ht="13.2" x14ac:dyDescent="0.25">
      <c r="A121" s="52"/>
      <c r="B121" s="52"/>
      <c r="C121" s="52"/>
      <c r="D121" s="52"/>
      <c r="E121" s="146"/>
      <c r="F121" s="70"/>
      <c r="G121" s="71"/>
      <c r="H121" s="59"/>
      <c r="I121" s="60"/>
      <c r="J121" s="72"/>
      <c r="K121" s="73"/>
      <c r="L121" s="53"/>
      <c r="M121" s="75"/>
      <c r="N121" s="53"/>
      <c r="O121" s="53"/>
      <c r="P121" s="53"/>
      <c r="Q121" s="53"/>
      <c r="R121" s="99"/>
      <c r="S121" s="67"/>
      <c r="T121" s="67"/>
      <c r="U121" s="67"/>
      <c r="V121" s="67"/>
      <c r="W121" s="67"/>
      <c r="X121" s="53"/>
      <c r="Y121" s="53"/>
      <c r="Z121" s="53"/>
      <c r="AA121" s="53"/>
      <c r="AB121" s="53"/>
    </row>
    <row r="122" spans="1:28" ht="13.2" x14ac:dyDescent="0.25">
      <c r="A122" s="52"/>
      <c r="B122" s="52"/>
      <c r="C122" s="52"/>
      <c r="D122" s="52"/>
      <c r="E122" s="144"/>
      <c r="F122" s="70"/>
      <c r="G122" s="71"/>
      <c r="H122" s="59"/>
      <c r="I122" s="60"/>
      <c r="J122" s="72"/>
      <c r="K122" s="73"/>
      <c r="L122" s="53"/>
      <c r="M122" s="75"/>
      <c r="N122" s="53"/>
      <c r="O122" s="53"/>
      <c r="P122" s="53"/>
      <c r="Q122" s="53"/>
      <c r="R122" s="99"/>
      <c r="S122" s="67"/>
      <c r="T122" s="67"/>
      <c r="U122" s="67"/>
      <c r="V122" s="67"/>
      <c r="W122" s="67"/>
      <c r="X122" s="53"/>
      <c r="Y122" s="53"/>
      <c r="Z122" s="53"/>
      <c r="AA122" s="53"/>
      <c r="AB122" s="53"/>
    </row>
    <row r="123" spans="1:28" ht="13.2" x14ac:dyDescent="0.25">
      <c r="A123" s="8"/>
      <c r="B123" s="8"/>
      <c r="C123" s="52"/>
      <c r="D123" s="8"/>
      <c r="E123" s="144"/>
      <c r="F123" s="70"/>
      <c r="G123" s="71"/>
      <c r="H123" s="59"/>
      <c r="I123" s="60"/>
      <c r="J123" s="72"/>
      <c r="K123" s="73"/>
      <c r="L123" s="53"/>
      <c r="M123" s="75"/>
      <c r="N123" s="53"/>
      <c r="O123" s="53"/>
      <c r="P123" s="53"/>
      <c r="Q123" s="53"/>
      <c r="R123" s="99"/>
      <c r="S123" s="67"/>
      <c r="T123" s="67"/>
      <c r="U123" s="67"/>
      <c r="V123" s="67"/>
      <c r="W123" s="67"/>
      <c r="X123" s="53"/>
      <c r="Y123" s="53"/>
      <c r="Z123" s="53"/>
      <c r="AA123" s="53"/>
      <c r="AB123" s="53"/>
    </row>
    <row r="124" spans="1:28" ht="13.2" x14ac:dyDescent="0.25">
      <c r="A124" s="8"/>
      <c r="B124" s="52"/>
      <c r="C124" s="52"/>
      <c r="D124" s="52"/>
      <c r="E124" s="144"/>
      <c r="F124" s="70"/>
      <c r="G124" s="71"/>
      <c r="H124" s="59"/>
      <c r="I124" s="60"/>
      <c r="J124" s="72"/>
      <c r="K124" s="73"/>
      <c r="L124" s="53"/>
      <c r="M124" s="75"/>
      <c r="N124" s="53"/>
      <c r="O124" s="53"/>
      <c r="P124" s="53"/>
      <c r="Q124" s="53"/>
      <c r="R124" s="99"/>
      <c r="S124" s="67"/>
      <c r="T124" s="67"/>
      <c r="U124" s="67"/>
      <c r="V124" s="67"/>
      <c r="W124" s="67"/>
      <c r="X124" s="53"/>
      <c r="Y124" s="53"/>
      <c r="Z124" s="53"/>
      <c r="AA124" s="53"/>
      <c r="AB124" s="53"/>
    </row>
    <row r="125" spans="1:28" ht="13.2" x14ac:dyDescent="0.25">
      <c r="A125" s="8"/>
      <c r="B125" s="52"/>
      <c r="C125" s="52"/>
      <c r="D125" s="52"/>
      <c r="E125" s="144"/>
      <c r="F125" s="70"/>
      <c r="G125" s="71"/>
      <c r="H125" s="59"/>
      <c r="I125" s="60"/>
      <c r="J125" s="72"/>
      <c r="K125" s="73"/>
      <c r="L125" s="53"/>
      <c r="M125" s="75"/>
      <c r="N125" s="53"/>
      <c r="O125" s="53"/>
      <c r="P125" s="53"/>
      <c r="Q125" s="53"/>
      <c r="R125" s="99"/>
      <c r="S125" s="67"/>
      <c r="T125" s="67"/>
      <c r="U125" s="67"/>
      <c r="V125" s="67"/>
      <c r="W125" s="67"/>
      <c r="X125" s="53"/>
      <c r="Y125" s="53"/>
      <c r="Z125" s="53"/>
      <c r="AA125" s="53"/>
      <c r="AB125" s="53"/>
    </row>
    <row r="126" spans="1:28" ht="13.2" x14ac:dyDescent="0.25">
      <c r="A126" s="52"/>
      <c r="B126" s="52"/>
      <c r="C126" s="52"/>
      <c r="D126" s="52"/>
      <c r="E126" s="144"/>
      <c r="F126" s="70"/>
      <c r="G126" s="71"/>
      <c r="H126" s="59"/>
      <c r="I126" s="60"/>
      <c r="J126" s="72"/>
      <c r="K126" s="73"/>
      <c r="L126" s="53"/>
      <c r="M126" s="75"/>
      <c r="N126" s="53"/>
      <c r="O126" s="53"/>
      <c r="P126" s="53"/>
      <c r="Q126" s="53"/>
      <c r="R126" s="99"/>
      <c r="S126" s="67"/>
      <c r="T126" s="67"/>
      <c r="U126" s="67"/>
      <c r="V126" s="67"/>
      <c r="W126" s="67"/>
      <c r="X126" s="53"/>
      <c r="Y126" s="53"/>
      <c r="Z126" s="53"/>
      <c r="AA126" s="53"/>
      <c r="AB126" s="53"/>
    </row>
    <row r="127" spans="1:28" ht="13.2" x14ac:dyDescent="0.25">
      <c r="A127" s="152"/>
      <c r="B127" s="52"/>
      <c r="C127" s="52"/>
      <c r="D127" s="52"/>
      <c r="E127" s="144"/>
      <c r="F127" s="70"/>
      <c r="G127" s="71"/>
      <c r="H127" s="59"/>
      <c r="I127" s="60"/>
      <c r="J127" s="72"/>
      <c r="K127" s="73"/>
      <c r="L127" s="53"/>
      <c r="M127" s="75"/>
      <c r="N127" s="53"/>
      <c r="O127" s="53"/>
      <c r="P127" s="53"/>
      <c r="Q127" s="53"/>
      <c r="R127" s="99"/>
      <c r="S127" s="67"/>
      <c r="T127" s="67"/>
      <c r="U127" s="67"/>
      <c r="V127" s="67"/>
      <c r="W127" s="67"/>
      <c r="X127" s="53"/>
      <c r="Y127" s="53"/>
      <c r="Z127" s="53"/>
      <c r="AA127" s="53"/>
      <c r="AB127" s="53"/>
    </row>
    <row r="128" spans="1:28" ht="13.2" x14ac:dyDescent="0.25">
      <c r="A128" s="52"/>
      <c r="B128" s="150"/>
      <c r="C128" s="52"/>
      <c r="D128" s="52"/>
      <c r="E128" s="144"/>
      <c r="F128" s="70"/>
      <c r="G128" s="71"/>
      <c r="H128" s="59"/>
      <c r="I128" s="60"/>
      <c r="J128" s="72"/>
      <c r="K128" s="73"/>
      <c r="L128" s="53"/>
      <c r="M128" s="75"/>
      <c r="N128" s="53"/>
      <c r="O128" s="53"/>
      <c r="P128" s="53"/>
      <c r="Q128" s="53"/>
      <c r="R128" s="99"/>
      <c r="S128" s="67"/>
      <c r="T128" s="67"/>
      <c r="U128" s="67"/>
      <c r="V128" s="67"/>
      <c r="W128" s="67"/>
      <c r="X128" s="53"/>
      <c r="Y128" s="53"/>
      <c r="Z128" s="53"/>
      <c r="AA128" s="53"/>
      <c r="AB128" s="53"/>
    </row>
    <row r="129" spans="1:28" ht="13.2" x14ac:dyDescent="0.25">
      <c r="A129" s="52"/>
      <c r="B129" s="150"/>
      <c r="C129" s="52"/>
      <c r="D129" s="52"/>
      <c r="E129" s="144"/>
      <c r="F129" s="70"/>
      <c r="G129" s="71"/>
      <c r="H129" s="59"/>
      <c r="I129" s="60"/>
      <c r="J129" s="72"/>
      <c r="K129" s="73"/>
      <c r="L129" s="53"/>
      <c r="M129" s="75"/>
      <c r="N129" s="53"/>
      <c r="O129" s="53"/>
      <c r="P129" s="53"/>
      <c r="Q129" s="53"/>
      <c r="R129" s="99"/>
      <c r="S129" s="67"/>
      <c r="T129" s="67"/>
      <c r="U129" s="67"/>
      <c r="V129" s="67"/>
      <c r="W129" s="67"/>
      <c r="X129" s="53"/>
      <c r="Y129" s="53"/>
      <c r="Z129" s="53"/>
      <c r="AA129" s="53"/>
      <c r="AB129" s="53"/>
    </row>
    <row r="130" spans="1:28" ht="13.2" x14ac:dyDescent="0.25">
      <c r="A130" s="52"/>
      <c r="B130" s="150"/>
      <c r="C130" s="52"/>
      <c r="D130" s="52"/>
      <c r="E130" s="144"/>
      <c r="F130" s="70"/>
      <c r="G130" s="71"/>
      <c r="H130" s="59"/>
      <c r="I130" s="60"/>
      <c r="J130" s="72"/>
      <c r="K130" s="73"/>
      <c r="L130" s="53"/>
      <c r="M130" s="75"/>
      <c r="N130" s="53"/>
      <c r="O130" s="53"/>
      <c r="P130" s="53"/>
      <c r="Q130" s="53"/>
      <c r="R130" s="99"/>
      <c r="S130" s="67"/>
      <c r="T130" s="67"/>
      <c r="U130" s="67"/>
      <c r="V130" s="67"/>
      <c r="W130" s="67"/>
      <c r="X130" s="53"/>
      <c r="Y130" s="53"/>
      <c r="Z130" s="53"/>
      <c r="AA130" s="53"/>
      <c r="AB130" s="53"/>
    </row>
    <row r="131" spans="1:28" ht="13.2" x14ac:dyDescent="0.25">
      <c r="A131" s="52"/>
      <c r="B131" s="52"/>
      <c r="C131" s="52"/>
      <c r="D131" s="52"/>
      <c r="E131" s="146"/>
      <c r="F131" s="70"/>
      <c r="G131" s="71"/>
      <c r="H131" s="59"/>
      <c r="I131" s="60"/>
      <c r="J131" s="72"/>
      <c r="K131" s="73"/>
      <c r="L131" s="53"/>
      <c r="M131" s="75"/>
      <c r="N131" s="53"/>
      <c r="O131" s="53"/>
      <c r="P131" s="53"/>
      <c r="Q131" s="53"/>
      <c r="R131" s="99"/>
      <c r="S131" s="67"/>
      <c r="T131" s="67"/>
      <c r="U131" s="67"/>
      <c r="V131" s="67"/>
      <c r="W131" s="67"/>
      <c r="X131" s="53"/>
      <c r="Y131" s="53"/>
      <c r="Z131" s="53"/>
      <c r="AA131" s="53"/>
      <c r="AB131" s="53"/>
    </row>
    <row r="132" spans="1:28" ht="13.2" x14ac:dyDescent="0.25">
      <c r="A132" s="52"/>
      <c r="B132" s="150"/>
      <c r="C132" s="52"/>
      <c r="D132" s="52"/>
      <c r="E132" s="144"/>
      <c r="F132" s="70"/>
      <c r="G132" s="71"/>
      <c r="H132" s="59"/>
      <c r="I132" s="60"/>
      <c r="J132" s="72"/>
      <c r="K132" s="73"/>
      <c r="L132" s="53"/>
      <c r="M132" s="75"/>
      <c r="N132" s="53"/>
      <c r="O132" s="53"/>
      <c r="P132" s="53"/>
      <c r="Q132" s="53"/>
      <c r="R132" s="99"/>
      <c r="S132" s="67"/>
      <c r="T132" s="67"/>
      <c r="U132" s="67"/>
      <c r="V132" s="67"/>
      <c r="W132" s="67"/>
      <c r="X132" s="53"/>
      <c r="Y132" s="53"/>
      <c r="Z132" s="53"/>
      <c r="AA132" s="53"/>
      <c r="AB132" s="53"/>
    </row>
    <row r="133" spans="1:28" ht="13.2" x14ac:dyDescent="0.25">
      <c r="A133" s="52"/>
      <c r="B133" s="52"/>
      <c r="C133" s="52"/>
      <c r="D133" s="52"/>
      <c r="E133" s="144"/>
      <c r="F133" s="70"/>
      <c r="G133" s="71"/>
      <c r="H133" s="59"/>
      <c r="I133" s="60"/>
      <c r="J133" s="72"/>
      <c r="K133" s="73"/>
      <c r="L133" s="53"/>
      <c r="M133" s="75"/>
      <c r="N133" s="53"/>
      <c r="O133" s="53"/>
      <c r="P133" s="53"/>
      <c r="Q133" s="53"/>
      <c r="R133" s="99"/>
      <c r="S133" s="67"/>
      <c r="T133" s="67"/>
      <c r="U133" s="67"/>
      <c r="V133" s="67"/>
      <c r="W133" s="67"/>
      <c r="X133" s="53"/>
      <c r="Y133" s="53"/>
      <c r="Z133" s="53"/>
      <c r="AA133" s="53"/>
      <c r="AB133" s="53"/>
    </row>
    <row r="134" spans="1:28" ht="13.2" x14ac:dyDescent="0.25">
      <c r="A134" s="52"/>
      <c r="B134" s="52"/>
      <c r="C134" s="52"/>
      <c r="D134" s="52"/>
      <c r="E134" s="144"/>
      <c r="F134" s="70"/>
      <c r="G134" s="71"/>
      <c r="H134" s="59"/>
      <c r="I134" s="60"/>
      <c r="J134" s="72"/>
      <c r="K134" s="73"/>
      <c r="L134" s="53"/>
      <c r="M134" s="75"/>
      <c r="N134" s="53"/>
      <c r="O134" s="53"/>
      <c r="P134" s="53"/>
      <c r="Q134" s="53"/>
      <c r="R134" s="99"/>
      <c r="S134" s="67"/>
      <c r="T134" s="67"/>
      <c r="U134" s="67"/>
      <c r="V134" s="67"/>
      <c r="W134" s="67"/>
      <c r="X134" s="53"/>
      <c r="Y134" s="53"/>
      <c r="Z134" s="53"/>
      <c r="AA134" s="53"/>
      <c r="AB134" s="53"/>
    </row>
    <row r="135" spans="1:28" ht="13.2" x14ac:dyDescent="0.25">
      <c r="A135" s="52"/>
      <c r="B135" s="52"/>
      <c r="C135" s="52"/>
      <c r="D135" s="52"/>
      <c r="E135" s="144"/>
      <c r="F135" s="70"/>
      <c r="G135" s="71"/>
      <c r="H135" s="59"/>
      <c r="I135" s="60"/>
      <c r="J135" s="72"/>
      <c r="K135" s="73"/>
      <c r="L135" s="53"/>
      <c r="M135" s="75"/>
      <c r="N135" s="53"/>
      <c r="O135" s="53"/>
      <c r="P135" s="53"/>
      <c r="Q135" s="53"/>
      <c r="R135" s="99"/>
      <c r="S135" s="67"/>
      <c r="T135" s="67"/>
      <c r="U135" s="67"/>
      <c r="V135" s="67"/>
      <c r="W135" s="67"/>
      <c r="X135" s="53"/>
      <c r="Y135" s="53"/>
      <c r="Z135" s="53"/>
      <c r="AA135" s="53"/>
      <c r="AB135" s="53"/>
    </row>
    <row r="136" spans="1:28" ht="13.2" x14ac:dyDescent="0.25">
      <c r="A136" s="52"/>
      <c r="B136" s="52"/>
      <c r="C136" s="52"/>
      <c r="D136" s="52"/>
      <c r="E136" s="144"/>
      <c r="F136" s="70"/>
      <c r="G136" s="71"/>
      <c r="H136" s="59"/>
      <c r="I136" s="60"/>
      <c r="J136" s="72"/>
      <c r="K136" s="73"/>
      <c r="L136" s="53"/>
      <c r="M136" s="75"/>
      <c r="N136" s="53"/>
      <c r="O136" s="53"/>
      <c r="P136" s="53"/>
      <c r="Q136" s="53"/>
      <c r="R136" s="99"/>
      <c r="S136" s="67"/>
      <c r="T136" s="67"/>
      <c r="U136" s="67"/>
      <c r="V136" s="67"/>
      <c r="W136" s="67"/>
      <c r="X136" s="53"/>
      <c r="Y136" s="53"/>
      <c r="Z136" s="53"/>
      <c r="AA136" s="53"/>
      <c r="AB136" s="53"/>
    </row>
    <row r="137" spans="1:28" ht="13.2" x14ac:dyDescent="0.25">
      <c r="A137" s="52"/>
      <c r="B137" s="52"/>
      <c r="C137" s="52"/>
      <c r="D137" s="52"/>
      <c r="E137" s="144"/>
      <c r="F137" s="70"/>
      <c r="G137" s="71"/>
      <c r="H137" s="59"/>
      <c r="I137" s="60"/>
      <c r="J137" s="72"/>
      <c r="K137" s="73"/>
      <c r="L137" s="53"/>
      <c r="M137" s="75"/>
      <c r="N137" s="53"/>
      <c r="O137" s="53"/>
      <c r="P137" s="53"/>
      <c r="Q137" s="53"/>
      <c r="R137" s="99"/>
      <c r="S137" s="67"/>
      <c r="T137" s="67"/>
      <c r="U137" s="67"/>
      <c r="V137" s="67"/>
      <c r="W137" s="67"/>
      <c r="X137" s="53"/>
      <c r="Y137" s="53"/>
      <c r="Z137" s="53"/>
      <c r="AA137" s="53"/>
      <c r="AB137" s="53"/>
    </row>
    <row r="138" spans="1:28" ht="13.2" x14ac:dyDescent="0.25">
      <c r="A138" s="52"/>
      <c r="B138" s="52"/>
      <c r="C138" s="52"/>
      <c r="D138" s="52"/>
      <c r="E138" s="144"/>
      <c r="F138" s="70"/>
      <c r="G138" s="71"/>
      <c r="H138" s="59"/>
      <c r="I138" s="60"/>
      <c r="J138" s="72"/>
      <c r="K138" s="73"/>
      <c r="L138" s="53"/>
      <c r="M138" s="75"/>
      <c r="N138" s="53"/>
      <c r="O138" s="53"/>
      <c r="P138" s="53"/>
      <c r="Q138" s="53"/>
      <c r="R138" s="99"/>
      <c r="S138" s="67"/>
      <c r="T138" s="67"/>
      <c r="U138" s="67"/>
      <c r="V138" s="67"/>
      <c r="W138" s="67"/>
      <c r="X138" s="53"/>
      <c r="Y138" s="53"/>
      <c r="Z138" s="53"/>
      <c r="AA138" s="53"/>
      <c r="AB138" s="53"/>
    </row>
    <row r="139" spans="1:28" ht="13.2" x14ac:dyDescent="0.25">
      <c r="A139" s="152"/>
      <c r="B139" s="52"/>
      <c r="C139" s="52"/>
      <c r="D139" s="52"/>
      <c r="E139" s="146"/>
      <c r="F139" s="70"/>
      <c r="G139" s="71"/>
      <c r="H139" s="59"/>
      <c r="I139" s="60"/>
      <c r="J139" s="72"/>
      <c r="K139" s="73"/>
      <c r="L139" s="53"/>
      <c r="M139" s="75"/>
      <c r="N139" s="53"/>
      <c r="O139" s="53"/>
      <c r="P139" s="53"/>
      <c r="Q139" s="53"/>
      <c r="R139" s="99"/>
      <c r="S139" s="67"/>
      <c r="T139" s="67"/>
      <c r="U139" s="67"/>
      <c r="V139" s="67"/>
      <c r="W139" s="67"/>
      <c r="X139" s="53"/>
      <c r="Y139" s="53"/>
      <c r="Z139" s="53"/>
      <c r="AA139" s="53"/>
      <c r="AB139" s="53"/>
    </row>
    <row r="140" spans="1:28" ht="13.2" x14ac:dyDescent="0.25">
      <c r="A140" s="52"/>
      <c r="B140" s="52"/>
      <c r="C140" s="52"/>
      <c r="D140" s="52"/>
      <c r="E140" s="146"/>
      <c r="F140" s="70"/>
      <c r="G140" s="71"/>
      <c r="H140" s="59"/>
      <c r="I140" s="60"/>
      <c r="J140" s="72"/>
      <c r="K140" s="73"/>
      <c r="L140" s="53"/>
      <c r="M140" s="75"/>
      <c r="N140" s="53"/>
      <c r="O140" s="53"/>
      <c r="P140" s="53"/>
      <c r="Q140" s="53"/>
      <c r="R140" s="99"/>
      <c r="S140" s="67"/>
      <c r="T140" s="67"/>
      <c r="U140" s="67"/>
      <c r="V140" s="67"/>
      <c r="W140" s="67"/>
      <c r="X140" s="53"/>
      <c r="Y140" s="53"/>
      <c r="Z140" s="53"/>
      <c r="AA140" s="53"/>
      <c r="AB140" s="53"/>
    </row>
    <row r="141" spans="1:28" ht="13.2" x14ac:dyDescent="0.25">
      <c r="A141" s="52"/>
      <c r="B141" s="52"/>
      <c r="C141" s="52"/>
      <c r="D141" s="52"/>
      <c r="E141" s="144"/>
      <c r="F141" s="70"/>
      <c r="G141" s="71"/>
      <c r="H141" s="59"/>
      <c r="I141" s="60"/>
      <c r="J141" s="72"/>
      <c r="K141" s="73"/>
      <c r="L141" s="53"/>
      <c r="M141" s="75"/>
      <c r="N141" s="53"/>
      <c r="O141" s="53"/>
      <c r="P141" s="53"/>
      <c r="Q141" s="53"/>
      <c r="R141" s="99"/>
      <c r="S141" s="67"/>
      <c r="T141" s="67"/>
      <c r="U141" s="67"/>
      <c r="V141" s="67"/>
      <c r="W141" s="67"/>
      <c r="X141" s="53"/>
      <c r="Y141" s="53"/>
      <c r="Z141" s="53"/>
      <c r="AA141" s="53"/>
      <c r="AB141" s="53"/>
    </row>
    <row r="142" spans="1:28" ht="13.2" x14ac:dyDescent="0.25">
      <c r="A142" s="52"/>
      <c r="B142" s="52"/>
      <c r="C142" s="52"/>
      <c r="D142" s="52"/>
      <c r="E142" s="144"/>
      <c r="F142" s="70"/>
      <c r="G142" s="71"/>
      <c r="H142" s="59"/>
      <c r="I142" s="60"/>
      <c r="J142" s="72"/>
      <c r="K142" s="73"/>
      <c r="L142" s="53"/>
      <c r="M142" s="75"/>
      <c r="N142" s="53"/>
      <c r="O142" s="53"/>
      <c r="P142" s="53"/>
      <c r="Q142" s="53"/>
      <c r="R142" s="99"/>
      <c r="S142" s="67"/>
      <c r="T142" s="67"/>
      <c r="U142" s="67"/>
      <c r="V142" s="67"/>
      <c r="W142" s="67"/>
      <c r="X142" s="53"/>
      <c r="Y142" s="53"/>
      <c r="Z142" s="53"/>
      <c r="AA142" s="53"/>
      <c r="AB142" s="53"/>
    </row>
    <row r="143" spans="1:28" ht="13.2" x14ac:dyDescent="0.25">
      <c r="A143" s="52"/>
      <c r="B143" s="52"/>
      <c r="C143" s="52"/>
      <c r="D143" s="52"/>
      <c r="E143" s="144"/>
      <c r="F143" s="70"/>
      <c r="G143" s="71"/>
      <c r="H143" s="59"/>
      <c r="I143" s="60"/>
      <c r="J143" s="72"/>
      <c r="K143" s="73"/>
      <c r="L143" s="53"/>
      <c r="M143" s="75"/>
      <c r="N143" s="53"/>
      <c r="O143" s="53"/>
      <c r="P143" s="53"/>
      <c r="Q143" s="53"/>
      <c r="R143" s="99"/>
      <c r="S143" s="67"/>
      <c r="T143" s="67"/>
      <c r="U143" s="67"/>
      <c r="V143" s="67"/>
      <c r="W143" s="67"/>
      <c r="X143" s="53"/>
      <c r="Y143" s="53"/>
      <c r="Z143" s="53"/>
      <c r="AA143" s="53"/>
      <c r="AB143" s="53"/>
    </row>
    <row r="144" spans="1:28" ht="13.2" x14ac:dyDescent="0.25">
      <c r="A144" s="52"/>
      <c r="B144" s="52"/>
      <c r="C144" s="52"/>
      <c r="D144" s="52"/>
      <c r="E144" s="144"/>
      <c r="F144" s="70"/>
      <c r="G144" s="71"/>
      <c r="H144" s="59"/>
      <c r="I144" s="60"/>
      <c r="J144" s="72"/>
      <c r="K144" s="73"/>
      <c r="L144" s="53"/>
      <c r="M144" s="75"/>
      <c r="N144" s="53"/>
      <c r="O144" s="53"/>
      <c r="P144" s="53"/>
      <c r="Q144" s="53"/>
      <c r="R144" s="99"/>
      <c r="S144" s="67"/>
      <c r="T144" s="67"/>
      <c r="U144" s="67"/>
      <c r="V144" s="67"/>
      <c r="W144" s="67"/>
      <c r="X144" s="53"/>
      <c r="Y144" s="53"/>
      <c r="Z144" s="53"/>
      <c r="AA144" s="53"/>
      <c r="AB144" s="53"/>
    </row>
    <row r="145" spans="1:28" ht="13.2" x14ac:dyDescent="0.25">
      <c r="A145" s="52"/>
      <c r="B145" s="52"/>
      <c r="C145" s="52"/>
      <c r="D145" s="52"/>
      <c r="E145" s="144"/>
      <c r="F145" s="70"/>
      <c r="G145" s="71"/>
      <c r="H145" s="59"/>
      <c r="I145" s="60"/>
      <c r="J145" s="72"/>
      <c r="K145" s="73"/>
      <c r="L145" s="53"/>
      <c r="M145" s="75"/>
      <c r="N145" s="53"/>
      <c r="O145" s="53"/>
      <c r="P145" s="53"/>
      <c r="Q145" s="53"/>
      <c r="R145" s="99"/>
      <c r="S145" s="67"/>
      <c r="T145" s="67"/>
      <c r="U145" s="67"/>
      <c r="V145" s="67"/>
      <c r="W145" s="67"/>
      <c r="X145" s="53"/>
      <c r="Y145" s="53"/>
      <c r="Z145" s="53"/>
      <c r="AA145" s="53"/>
      <c r="AB145" s="53"/>
    </row>
    <row r="146" spans="1:28" ht="13.2" x14ac:dyDescent="0.25">
      <c r="A146" s="52"/>
      <c r="B146" s="52"/>
      <c r="C146" s="52"/>
      <c r="D146" s="52"/>
      <c r="E146" s="146"/>
      <c r="F146" s="70"/>
      <c r="G146" s="71"/>
      <c r="H146" s="59"/>
      <c r="I146" s="60"/>
      <c r="J146" s="72"/>
      <c r="K146" s="73"/>
      <c r="L146" s="53"/>
      <c r="M146" s="75"/>
      <c r="N146" s="53"/>
      <c r="O146" s="53"/>
      <c r="P146" s="53"/>
      <c r="Q146" s="53"/>
      <c r="R146" s="99"/>
      <c r="S146" s="67"/>
      <c r="T146" s="67"/>
      <c r="U146" s="67"/>
      <c r="V146" s="67"/>
      <c r="W146" s="67"/>
      <c r="X146" s="53"/>
      <c r="Y146" s="53"/>
      <c r="Z146" s="53"/>
      <c r="AA146" s="53"/>
      <c r="AB146" s="53"/>
    </row>
    <row r="147" spans="1:28" ht="13.2" x14ac:dyDescent="0.25">
      <c r="A147" s="52"/>
      <c r="B147" s="52"/>
      <c r="C147" s="52"/>
      <c r="D147" s="52"/>
      <c r="E147" s="144"/>
      <c r="F147" s="70"/>
      <c r="G147" s="71"/>
      <c r="H147" s="59"/>
      <c r="I147" s="60"/>
      <c r="J147" s="72"/>
      <c r="K147" s="73"/>
      <c r="L147" s="53"/>
      <c r="M147" s="75"/>
      <c r="N147" s="53"/>
      <c r="O147" s="53"/>
      <c r="P147" s="53"/>
      <c r="Q147" s="53"/>
      <c r="R147" s="99"/>
      <c r="S147" s="67"/>
      <c r="T147" s="67"/>
      <c r="U147" s="67"/>
      <c r="V147" s="67"/>
      <c r="W147" s="67"/>
      <c r="X147" s="53"/>
      <c r="Y147" s="53"/>
      <c r="Z147" s="53"/>
      <c r="AA147" s="53"/>
      <c r="AB147" s="53"/>
    </row>
    <row r="148" spans="1:28" ht="13.2" x14ac:dyDescent="0.25">
      <c r="A148" s="52"/>
      <c r="B148" s="52"/>
      <c r="C148" s="52"/>
      <c r="D148" s="52"/>
      <c r="E148" s="144"/>
      <c r="F148" s="70"/>
      <c r="G148" s="71"/>
      <c r="H148" s="59"/>
      <c r="I148" s="60"/>
      <c r="J148" s="72"/>
      <c r="K148" s="73"/>
      <c r="L148" s="53"/>
      <c r="M148" s="75"/>
      <c r="N148" s="53"/>
      <c r="O148" s="53"/>
      <c r="P148" s="53"/>
      <c r="Q148" s="53"/>
      <c r="R148" s="99"/>
      <c r="S148" s="67"/>
      <c r="T148" s="67"/>
      <c r="U148" s="67"/>
      <c r="V148" s="67"/>
      <c r="W148" s="67"/>
      <c r="X148" s="53"/>
      <c r="Y148" s="53"/>
      <c r="Z148" s="53"/>
      <c r="AA148" s="53"/>
      <c r="AB148" s="53"/>
    </row>
    <row r="149" spans="1:28" ht="13.2" x14ac:dyDescent="0.25">
      <c r="A149" s="52"/>
      <c r="B149" s="52"/>
      <c r="C149" s="52"/>
      <c r="D149" s="52"/>
      <c r="E149" s="144"/>
      <c r="F149" s="70"/>
      <c r="G149" s="71"/>
      <c r="H149" s="59"/>
      <c r="I149" s="60"/>
      <c r="J149" s="72"/>
      <c r="K149" s="73"/>
      <c r="L149" s="53"/>
      <c r="M149" s="75"/>
      <c r="N149" s="53"/>
      <c r="O149" s="53"/>
      <c r="P149" s="53"/>
      <c r="Q149" s="53"/>
      <c r="R149" s="99"/>
      <c r="S149" s="67"/>
      <c r="T149" s="67"/>
      <c r="U149" s="67"/>
      <c r="V149" s="67"/>
      <c r="W149" s="67"/>
      <c r="X149" s="53"/>
      <c r="Y149" s="53"/>
      <c r="Z149" s="53"/>
      <c r="AA149" s="53"/>
      <c r="AB149" s="53"/>
    </row>
    <row r="150" spans="1:28" ht="13.2" x14ac:dyDescent="0.25">
      <c r="A150" s="52"/>
      <c r="B150" s="150"/>
      <c r="C150" s="52"/>
      <c r="D150" s="52"/>
      <c r="E150" s="144"/>
      <c r="F150" s="70"/>
      <c r="G150" s="71"/>
      <c r="H150" s="59"/>
      <c r="I150" s="60"/>
      <c r="J150" s="72"/>
      <c r="K150" s="73"/>
      <c r="L150" s="53"/>
      <c r="M150" s="75"/>
      <c r="N150" s="53"/>
      <c r="O150" s="53"/>
      <c r="P150" s="53"/>
      <c r="Q150" s="53"/>
      <c r="R150" s="99"/>
      <c r="S150" s="67"/>
      <c r="T150" s="67"/>
      <c r="U150" s="67"/>
      <c r="V150" s="67"/>
      <c r="W150" s="67"/>
      <c r="X150" s="53"/>
      <c r="Y150" s="53"/>
      <c r="Z150" s="53"/>
      <c r="AA150" s="53"/>
      <c r="AB150" s="53"/>
    </row>
    <row r="151" spans="1:28" ht="13.2" x14ac:dyDescent="0.25">
      <c r="A151" s="52"/>
      <c r="B151" s="150"/>
      <c r="C151" s="52"/>
      <c r="D151" s="52"/>
      <c r="E151" s="144"/>
      <c r="F151" s="70"/>
      <c r="G151" s="71"/>
      <c r="H151" s="59"/>
      <c r="I151" s="60"/>
      <c r="J151" s="72"/>
      <c r="K151" s="73"/>
      <c r="L151" s="53"/>
      <c r="M151" s="75"/>
      <c r="N151" s="53"/>
      <c r="O151" s="53"/>
      <c r="P151" s="53"/>
      <c r="Q151" s="53"/>
      <c r="R151" s="99"/>
      <c r="S151" s="67"/>
      <c r="T151" s="67"/>
      <c r="U151" s="67"/>
      <c r="V151" s="67"/>
      <c r="W151" s="67"/>
      <c r="X151" s="53"/>
      <c r="Y151" s="53"/>
      <c r="Z151" s="53"/>
      <c r="AA151" s="53"/>
      <c r="AB151" s="53"/>
    </row>
    <row r="152" spans="1:28" ht="13.2" x14ac:dyDescent="0.25">
      <c r="A152" s="52"/>
      <c r="B152" s="52"/>
      <c r="C152" s="52"/>
      <c r="D152" s="52"/>
      <c r="E152" s="144"/>
      <c r="F152" s="70"/>
      <c r="G152" s="71"/>
      <c r="H152" s="59"/>
      <c r="I152" s="60"/>
      <c r="J152" s="72"/>
      <c r="K152" s="73"/>
      <c r="L152" s="53"/>
      <c r="M152" s="75"/>
      <c r="N152" s="53"/>
      <c r="O152" s="53"/>
      <c r="P152" s="53"/>
      <c r="Q152" s="53"/>
      <c r="R152" s="99"/>
      <c r="S152" s="67"/>
      <c r="T152" s="67"/>
      <c r="U152" s="67"/>
      <c r="V152" s="67"/>
      <c r="W152" s="67"/>
      <c r="X152" s="53"/>
      <c r="Y152" s="53"/>
      <c r="Z152" s="53"/>
      <c r="AA152" s="53"/>
      <c r="AB152" s="53"/>
    </row>
    <row r="153" spans="1:28" ht="13.2" x14ac:dyDescent="0.25">
      <c r="A153" s="52"/>
      <c r="B153" s="52"/>
      <c r="C153" s="52"/>
      <c r="D153" s="52"/>
      <c r="E153" s="144"/>
      <c r="F153" s="70"/>
      <c r="G153" s="71"/>
      <c r="H153" s="59"/>
      <c r="I153" s="60"/>
      <c r="J153" s="72"/>
      <c r="K153" s="73"/>
      <c r="L153" s="53"/>
      <c r="M153" s="75"/>
      <c r="N153" s="53"/>
      <c r="O153" s="53"/>
      <c r="P153" s="53"/>
      <c r="Q153" s="53"/>
      <c r="R153" s="99"/>
      <c r="S153" s="67"/>
      <c r="T153" s="67"/>
      <c r="U153" s="67"/>
      <c r="V153" s="67"/>
      <c r="W153" s="67"/>
      <c r="X153" s="53"/>
      <c r="Y153" s="53"/>
      <c r="Z153" s="53"/>
      <c r="AA153" s="53"/>
      <c r="AB153" s="53"/>
    </row>
    <row r="154" spans="1:28" ht="13.2" x14ac:dyDescent="0.25">
      <c r="A154" s="52"/>
      <c r="B154" s="52"/>
      <c r="C154" s="52"/>
      <c r="D154" s="52"/>
      <c r="E154" s="144"/>
      <c r="F154" s="70"/>
      <c r="G154" s="71"/>
      <c r="H154" s="59"/>
      <c r="I154" s="60"/>
      <c r="J154" s="72"/>
      <c r="K154" s="73"/>
      <c r="L154" s="53"/>
      <c r="M154" s="75"/>
      <c r="N154" s="53"/>
      <c r="O154" s="53"/>
      <c r="P154" s="53"/>
      <c r="Q154" s="53"/>
      <c r="R154" s="99"/>
      <c r="S154" s="67"/>
      <c r="T154" s="67"/>
      <c r="U154" s="67"/>
      <c r="V154" s="67"/>
      <c r="W154" s="67"/>
      <c r="X154" s="53"/>
      <c r="Y154" s="53"/>
      <c r="Z154" s="53"/>
      <c r="AA154" s="53"/>
      <c r="AB154" s="53"/>
    </row>
    <row r="155" spans="1:28" ht="13.2" x14ac:dyDescent="0.25">
      <c r="A155" s="52"/>
      <c r="B155" s="150"/>
      <c r="C155" s="52"/>
      <c r="D155" s="52"/>
      <c r="E155" s="146"/>
      <c r="F155" s="70"/>
      <c r="G155" s="71"/>
      <c r="H155" s="59"/>
      <c r="I155" s="60"/>
      <c r="J155" s="72"/>
      <c r="K155" s="73"/>
      <c r="L155" s="53"/>
      <c r="M155" s="75"/>
      <c r="N155" s="53"/>
      <c r="O155" s="53"/>
      <c r="P155" s="53"/>
      <c r="Q155" s="53"/>
      <c r="R155" s="99"/>
      <c r="S155" s="67"/>
      <c r="T155" s="67"/>
      <c r="U155" s="67"/>
      <c r="V155" s="67"/>
      <c r="W155" s="67"/>
      <c r="X155" s="53"/>
      <c r="Y155" s="53"/>
      <c r="Z155" s="53"/>
      <c r="AA155" s="53"/>
      <c r="AB155" s="53"/>
    </row>
    <row r="156" spans="1:28" ht="13.2" x14ac:dyDescent="0.25">
      <c r="A156" s="52"/>
      <c r="B156" s="150"/>
      <c r="C156" s="52"/>
      <c r="D156" s="52"/>
      <c r="E156" s="144"/>
      <c r="F156" s="70"/>
      <c r="G156" s="71"/>
      <c r="H156" s="59"/>
      <c r="I156" s="60"/>
      <c r="J156" s="72"/>
      <c r="K156" s="73"/>
      <c r="L156" s="53"/>
      <c r="M156" s="75"/>
      <c r="N156" s="53"/>
      <c r="O156" s="53"/>
      <c r="P156" s="53"/>
      <c r="Q156" s="53"/>
      <c r="R156" s="99"/>
      <c r="S156" s="67"/>
      <c r="T156" s="67"/>
      <c r="U156" s="67"/>
      <c r="V156" s="67"/>
      <c r="W156" s="67"/>
      <c r="X156" s="53"/>
      <c r="Y156" s="53"/>
      <c r="Z156" s="53"/>
      <c r="AA156" s="53"/>
      <c r="AB156" s="53"/>
    </row>
    <row r="157" spans="1:28" ht="13.2" x14ac:dyDescent="0.25">
      <c r="A157" s="52"/>
      <c r="B157" s="150"/>
      <c r="C157" s="52"/>
      <c r="D157" s="52"/>
      <c r="E157" s="144"/>
      <c r="F157" s="70"/>
      <c r="G157" s="71"/>
      <c r="H157" s="59"/>
      <c r="I157" s="60"/>
      <c r="J157" s="72"/>
      <c r="K157" s="73"/>
      <c r="L157" s="53"/>
      <c r="M157" s="75"/>
      <c r="N157" s="53"/>
      <c r="O157" s="53"/>
      <c r="P157" s="53"/>
      <c r="Q157" s="53"/>
      <c r="R157" s="99"/>
      <c r="S157" s="67"/>
      <c r="T157" s="67"/>
      <c r="U157" s="67"/>
      <c r="V157" s="67"/>
      <c r="W157" s="67"/>
      <c r="X157" s="53"/>
      <c r="Y157" s="53"/>
      <c r="Z157" s="53"/>
      <c r="AA157" s="53"/>
      <c r="AB157" s="53"/>
    </row>
    <row r="158" spans="1:28" ht="13.2" x14ac:dyDescent="0.25">
      <c r="A158" s="52"/>
      <c r="B158" s="52"/>
      <c r="C158" s="52"/>
      <c r="D158" s="52"/>
      <c r="E158" s="144"/>
      <c r="F158" s="70"/>
      <c r="G158" s="71"/>
      <c r="H158" s="59"/>
      <c r="I158" s="60"/>
      <c r="J158" s="72"/>
      <c r="K158" s="73"/>
      <c r="L158" s="53"/>
      <c r="M158" s="75"/>
      <c r="N158" s="53"/>
      <c r="O158" s="53"/>
      <c r="P158" s="53"/>
      <c r="Q158" s="53"/>
      <c r="R158" s="99"/>
      <c r="S158" s="67"/>
      <c r="T158" s="67"/>
      <c r="U158" s="67"/>
      <c r="V158" s="67"/>
      <c r="W158" s="67"/>
      <c r="X158" s="53"/>
      <c r="Y158" s="53"/>
      <c r="Z158" s="53"/>
      <c r="AA158" s="53"/>
      <c r="AB158" s="53"/>
    </row>
    <row r="159" spans="1:28" ht="13.2" x14ac:dyDescent="0.25">
      <c r="A159" s="52"/>
      <c r="B159" s="52"/>
      <c r="C159" s="52"/>
      <c r="D159" s="52"/>
      <c r="E159" s="144"/>
      <c r="F159" s="70"/>
      <c r="G159" s="71"/>
      <c r="H159" s="59"/>
      <c r="I159" s="60"/>
      <c r="J159" s="72"/>
      <c r="K159" s="73"/>
      <c r="L159" s="53"/>
      <c r="M159" s="75"/>
      <c r="N159" s="53"/>
      <c r="O159" s="53"/>
      <c r="P159" s="53"/>
      <c r="Q159" s="53"/>
      <c r="R159" s="99"/>
      <c r="S159" s="67"/>
      <c r="T159" s="67"/>
      <c r="U159" s="67"/>
      <c r="V159" s="67"/>
      <c r="W159" s="67"/>
      <c r="X159" s="53"/>
      <c r="Y159" s="53"/>
      <c r="Z159" s="53"/>
      <c r="AA159" s="53"/>
      <c r="AB159" s="53"/>
    </row>
    <row r="160" spans="1:28" ht="13.2" x14ac:dyDescent="0.25">
      <c r="A160" s="52"/>
      <c r="B160" s="52"/>
      <c r="C160" s="52"/>
      <c r="D160" s="52"/>
      <c r="E160" s="144"/>
      <c r="F160" s="70"/>
      <c r="G160" s="71"/>
      <c r="H160" s="59"/>
      <c r="I160" s="60"/>
      <c r="J160" s="72"/>
      <c r="K160" s="73"/>
      <c r="L160" s="53"/>
      <c r="M160" s="75"/>
      <c r="N160" s="53"/>
      <c r="O160" s="53"/>
      <c r="P160" s="53"/>
      <c r="Q160" s="53"/>
      <c r="R160" s="99"/>
      <c r="S160" s="67"/>
      <c r="T160" s="67"/>
      <c r="U160" s="67"/>
      <c r="V160" s="67"/>
      <c r="W160" s="67"/>
      <c r="X160" s="53"/>
      <c r="Y160" s="53"/>
      <c r="Z160" s="53"/>
      <c r="AA160" s="53"/>
      <c r="AB160" s="53"/>
    </row>
    <row r="161" spans="1:28" ht="13.2" x14ac:dyDescent="0.25">
      <c r="A161" s="52"/>
      <c r="B161" s="52"/>
      <c r="C161" s="52"/>
      <c r="D161" s="52"/>
      <c r="E161" s="144"/>
      <c r="F161" s="70"/>
      <c r="G161" s="71"/>
      <c r="H161" s="59"/>
      <c r="I161" s="60"/>
      <c r="J161" s="72"/>
      <c r="K161" s="73"/>
      <c r="L161" s="53"/>
      <c r="M161" s="75"/>
      <c r="N161" s="53"/>
      <c r="O161" s="53"/>
      <c r="P161" s="53"/>
      <c r="Q161" s="53"/>
      <c r="R161" s="99"/>
      <c r="S161" s="67"/>
      <c r="T161" s="67"/>
      <c r="U161" s="67"/>
      <c r="V161" s="67"/>
      <c r="W161" s="67"/>
      <c r="X161" s="53"/>
      <c r="Y161" s="53"/>
      <c r="Z161" s="53"/>
      <c r="AA161" s="53"/>
      <c r="AB161" s="53"/>
    </row>
    <row r="162" spans="1:28" ht="13.2" x14ac:dyDescent="0.25">
      <c r="A162" s="52"/>
      <c r="B162" s="52"/>
      <c r="C162" s="52"/>
      <c r="D162" s="52"/>
      <c r="E162" s="144"/>
      <c r="F162" s="70"/>
      <c r="G162" s="71"/>
      <c r="H162" s="59"/>
      <c r="I162" s="60"/>
      <c r="J162" s="72"/>
      <c r="K162" s="73"/>
      <c r="L162" s="53"/>
      <c r="M162" s="75"/>
      <c r="N162" s="53"/>
      <c r="O162" s="53"/>
      <c r="P162" s="53"/>
      <c r="Q162" s="53"/>
      <c r="R162" s="99"/>
      <c r="S162" s="67"/>
      <c r="T162" s="67"/>
      <c r="U162" s="67"/>
      <c r="V162" s="67"/>
      <c r="W162" s="67"/>
      <c r="X162" s="53"/>
      <c r="Y162" s="53"/>
      <c r="Z162" s="53"/>
      <c r="AA162" s="53"/>
      <c r="AB162" s="53"/>
    </row>
    <row r="163" spans="1:28" ht="13.2" x14ac:dyDescent="0.25">
      <c r="A163" s="52"/>
      <c r="B163" s="52"/>
      <c r="C163" s="52"/>
      <c r="D163" s="52"/>
      <c r="E163" s="144"/>
      <c r="F163" s="70"/>
      <c r="G163" s="71"/>
      <c r="H163" s="59"/>
      <c r="I163" s="60"/>
      <c r="J163" s="72"/>
      <c r="K163" s="73"/>
      <c r="L163" s="53"/>
      <c r="M163" s="75"/>
      <c r="N163" s="53"/>
      <c r="O163" s="53"/>
      <c r="P163" s="53"/>
      <c r="Q163" s="53"/>
      <c r="R163" s="99"/>
      <c r="S163" s="67"/>
      <c r="T163" s="67"/>
      <c r="U163" s="67"/>
      <c r="V163" s="67"/>
      <c r="W163" s="67"/>
      <c r="X163" s="53"/>
      <c r="Y163" s="53"/>
      <c r="Z163" s="53"/>
      <c r="AA163" s="53"/>
      <c r="AB163" s="53"/>
    </row>
    <row r="164" spans="1:28" ht="13.2" x14ac:dyDescent="0.25">
      <c r="A164" s="52"/>
      <c r="B164" s="52"/>
      <c r="C164" s="52"/>
      <c r="D164" s="52"/>
      <c r="E164" s="144"/>
      <c r="F164" s="70"/>
      <c r="G164" s="71"/>
      <c r="H164" s="59"/>
      <c r="I164" s="60"/>
      <c r="J164" s="72"/>
      <c r="K164" s="73"/>
      <c r="L164" s="53"/>
      <c r="M164" s="75"/>
      <c r="N164" s="53"/>
      <c r="O164" s="53"/>
      <c r="P164" s="53"/>
      <c r="Q164" s="53"/>
      <c r="R164" s="99"/>
      <c r="S164" s="67"/>
      <c r="T164" s="67"/>
      <c r="U164" s="67"/>
      <c r="V164" s="67"/>
      <c r="W164" s="67"/>
      <c r="X164" s="53"/>
      <c r="Y164" s="53"/>
      <c r="Z164" s="53"/>
      <c r="AA164" s="53"/>
      <c r="AB164" s="53"/>
    </row>
    <row r="165" spans="1:28" ht="13.2" x14ac:dyDescent="0.25">
      <c r="A165" s="152"/>
      <c r="B165" s="52"/>
      <c r="C165" s="52"/>
      <c r="D165" s="52"/>
      <c r="E165" s="144"/>
      <c r="F165" s="70"/>
      <c r="G165" s="71"/>
      <c r="H165" s="59"/>
      <c r="I165" s="60"/>
      <c r="J165" s="72"/>
      <c r="K165" s="73"/>
      <c r="L165" s="53"/>
      <c r="M165" s="75"/>
      <c r="N165" s="53"/>
      <c r="O165" s="53"/>
      <c r="P165" s="53"/>
      <c r="Q165" s="53"/>
      <c r="R165" s="99"/>
      <c r="S165" s="67"/>
      <c r="T165" s="67"/>
      <c r="U165" s="67"/>
      <c r="V165" s="67"/>
      <c r="W165" s="67"/>
      <c r="X165" s="53"/>
      <c r="Y165" s="53"/>
      <c r="Z165" s="53"/>
      <c r="AA165" s="53"/>
      <c r="AB165" s="53"/>
    </row>
    <row r="166" spans="1:28" ht="13.2" x14ac:dyDescent="0.25">
      <c r="A166" s="52"/>
      <c r="B166" s="52"/>
      <c r="C166" s="52"/>
      <c r="D166" s="52"/>
      <c r="E166" s="144"/>
      <c r="F166" s="70"/>
      <c r="G166" s="71"/>
      <c r="H166" s="59"/>
      <c r="I166" s="60"/>
      <c r="J166" s="72"/>
      <c r="K166" s="73"/>
      <c r="L166" s="53"/>
      <c r="M166" s="75"/>
      <c r="N166" s="53"/>
      <c r="O166" s="53"/>
      <c r="P166" s="53"/>
      <c r="Q166" s="53"/>
      <c r="R166" s="99"/>
      <c r="S166" s="67"/>
      <c r="T166" s="67"/>
      <c r="U166" s="67"/>
      <c r="V166" s="67"/>
      <c r="W166" s="67"/>
      <c r="X166" s="53"/>
      <c r="Y166" s="53"/>
      <c r="Z166" s="53"/>
      <c r="AA166" s="53"/>
      <c r="AB166" s="53"/>
    </row>
    <row r="167" spans="1:28" ht="13.2" x14ac:dyDescent="0.25">
      <c r="A167" s="52"/>
      <c r="B167" s="52"/>
      <c r="C167" s="52"/>
      <c r="D167" s="52"/>
      <c r="E167" s="146"/>
      <c r="F167" s="70"/>
      <c r="G167" s="71"/>
      <c r="H167" s="59"/>
      <c r="I167" s="60"/>
      <c r="J167" s="72"/>
      <c r="K167" s="73"/>
      <c r="L167" s="53"/>
      <c r="M167" s="75"/>
      <c r="N167" s="53"/>
      <c r="O167" s="53"/>
      <c r="P167" s="53"/>
      <c r="Q167" s="53"/>
      <c r="R167" s="99"/>
      <c r="S167" s="67"/>
      <c r="T167" s="67"/>
      <c r="U167" s="67"/>
      <c r="V167" s="67"/>
      <c r="W167" s="67"/>
      <c r="X167" s="53"/>
      <c r="Y167" s="53"/>
      <c r="Z167" s="53"/>
      <c r="AA167" s="53"/>
      <c r="AB167" s="53"/>
    </row>
    <row r="168" spans="1:28" ht="13.2" x14ac:dyDescent="0.25">
      <c r="A168" s="52"/>
      <c r="B168" s="52"/>
      <c r="C168" s="52"/>
      <c r="D168" s="52"/>
      <c r="E168" s="146"/>
      <c r="F168" s="70"/>
      <c r="G168" s="71"/>
      <c r="H168" s="59"/>
      <c r="I168" s="60"/>
      <c r="J168" s="72"/>
      <c r="K168" s="73"/>
      <c r="L168" s="53"/>
      <c r="M168" s="75"/>
      <c r="N168" s="53"/>
      <c r="O168" s="53"/>
      <c r="P168" s="53"/>
      <c r="Q168" s="53"/>
      <c r="R168" s="99"/>
      <c r="S168" s="67"/>
      <c r="T168" s="67"/>
      <c r="U168" s="67"/>
      <c r="V168" s="67"/>
      <c r="W168" s="67"/>
      <c r="X168" s="53"/>
      <c r="Y168" s="53"/>
      <c r="Z168" s="53"/>
      <c r="AA168" s="53"/>
      <c r="AB168" s="53"/>
    </row>
    <row r="169" spans="1:28" ht="13.2" x14ac:dyDescent="0.25">
      <c r="A169" s="52"/>
      <c r="B169" s="52"/>
      <c r="C169" s="52"/>
      <c r="D169" s="52"/>
      <c r="E169" s="144"/>
      <c r="F169" s="70"/>
      <c r="G169" s="71"/>
      <c r="H169" s="59"/>
      <c r="I169" s="60"/>
      <c r="J169" s="72"/>
      <c r="K169" s="73"/>
      <c r="L169" s="53"/>
      <c r="M169" s="75"/>
      <c r="N169" s="53"/>
      <c r="O169" s="53"/>
      <c r="P169" s="53"/>
      <c r="Q169" s="53"/>
      <c r="R169" s="99"/>
      <c r="S169" s="67"/>
      <c r="T169" s="67"/>
      <c r="U169" s="67"/>
      <c r="V169" s="67"/>
      <c r="W169" s="67"/>
      <c r="X169" s="53"/>
      <c r="Y169" s="53"/>
      <c r="Z169" s="53"/>
      <c r="AA169" s="53"/>
      <c r="AB169" s="53"/>
    </row>
    <row r="170" spans="1:28" ht="13.2" x14ac:dyDescent="0.25">
      <c r="A170" s="52"/>
      <c r="B170" s="52"/>
      <c r="C170" s="52"/>
      <c r="D170" s="52"/>
      <c r="E170" s="144"/>
      <c r="F170" s="70"/>
      <c r="G170" s="71"/>
      <c r="H170" s="59"/>
      <c r="I170" s="60"/>
      <c r="J170" s="72"/>
      <c r="K170" s="73"/>
      <c r="L170" s="53"/>
      <c r="M170" s="75"/>
      <c r="N170" s="53"/>
      <c r="O170" s="53"/>
      <c r="P170" s="53"/>
      <c r="Q170" s="53"/>
      <c r="R170" s="99"/>
      <c r="S170" s="67"/>
      <c r="T170" s="67"/>
      <c r="U170" s="67"/>
      <c r="V170" s="67"/>
      <c r="W170" s="67"/>
      <c r="X170" s="53"/>
      <c r="Y170" s="53"/>
      <c r="Z170" s="53"/>
      <c r="AA170" s="53"/>
      <c r="AB170" s="53"/>
    </row>
    <row r="171" spans="1:28" ht="13.2" x14ac:dyDescent="0.25">
      <c r="A171" s="52"/>
      <c r="B171" s="52"/>
      <c r="C171" s="52"/>
      <c r="D171" s="52"/>
      <c r="E171" s="146"/>
      <c r="F171" s="70"/>
      <c r="G171" s="71"/>
      <c r="H171" s="59"/>
      <c r="I171" s="60"/>
      <c r="J171" s="72"/>
      <c r="K171" s="73"/>
      <c r="L171" s="53"/>
      <c r="M171" s="75"/>
      <c r="N171" s="53"/>
      <c r="O171" s="53"/>
      <c r="P171" s="53"/>
      <c r="Q171" s="53"/>
      <c r="R171" s="99"/>
      <c r="S171" s="67"/>
      <c r="T171" s="67"/>
      <c r="U171" s="67"/>
      <c r="V171" s="67"/>
      <c r="W171" s="67"/>
      <c r="X171" s="53"/>
      <c r="Y171" s="53"/>
      <c r="Z171" s="53"/>
      <c r="AA171" s="53"/>
      <c r="AB171" s="53"/>
    </row>
    <row r="172" spans="1:28" ht="13.2" x14ac:dyDescent="0.25">
      <c r="A172" s="52"/>
      <c r="B172" s="52"/>
      <c r="C172" s="52"/>
      <c r="D172" s="52"/>
      <c r="E172" s="144"/>
      <c r="F172" s="70"/>
      <c r="G172" s="71"/>
      <c r="H172" s="59"/>
      <c r="I172" s="60"/>
      <c r="J172" s="72"/>
      <c r="K172" s="73"/>
      <c r="L172" s="53"/>
      <c r="M172" s="75"/>
      <c r="N172" s="53"/>
      <c r="O172" s="53"/>
      <c r="P172" s="53"/>
      <c r="Q172" s="53"/>
      <c r="R172" s="99"/>
      <c r="S172" s="67"/>
      <c r="T172" s="67"/>
      <c r="U172" s="67"/>
      <c r="V172" s="67"/>
      <c r="W172" s="67"/>
      <c r="X172" s="53"/>
      <c r="Y172" s="53"/>
      <c r="Z172" s="53"/>
      <c r="AA172" s="53"/>
      <c r="AB172" s="53"/>
    </row>
    <row r="173" spans="1:28" ht="13.2" x14ac:dyDescent="0.25">
      <c r="A173" s="52"/>
      <c r="B173" s="52"/>
      <c r="C173" s="52"/>
      <c r="D173" s="52"/>
      <c r="E173" s="144"/>
      <c r="F173" s="70"/>
      <c r="G173" s="71"/>
      <c r="H173" s="59"/>
      <c r="I173" s="60"/>
      <c r="J173" s="72"/>
      <c r="K173" s="73"/>
      <c r="L173" s="53"/>
      <c r="M173" s="75"/>
      <c r="N173" s="53"/>
      <c r="O173" s="53"/>
      <c r="P173" s="53"/>
      <c r="Q173" s="53"/>
      <c r="R173" s="99"/>
      <c r="S173" s="67"/>
      <c r="T173" s="67"/>
      <c r="U173" s="67"/>
      <c r="V173" s="67"/>
      <c r="W173" s="67"/>
      <c r="X173" s="53"/>
      <c r="Y173" s="53"/>
      <c r="Z173" s="53"/>
      <c r="AA173" s="53"/>
      <c r="AB173" s="53"/>
    </row>
    <row r="174" spans="1:28" ht="13.2" x14ac:dyDescent="0.25">
      <c r="A174" s="52"/>
      <c r="B174" s="52"/>
      <c r="C174" s="52"/>
      <c r="D174" s="52"/>
      <c r="E174" s="144"/>
      <c r="F174" s="70"/>
      <c r="G174" s="71"/>
      <c r="H174" s="59"/>
      <c r="I174" s="60"/>
      <c r="J174" s="72"/>
      <c r="K174" s="73"/>
      <c r="L174" s="53"/>
      <c r="M174" s="75"/>
      <c r="N174" s="53"/>
      <c r="O174" s="53"/>
      <c r="P174" s="53"/>
      <c r="Q174" s="53"/>
      <c r="R174" s="99"/>
      <c r="S174" s="67"/>
      <c r="T174" s="67"/>
      <c r="U174" s="67"/>
      <c r="V174" s="67"/>
      <c r="W174" s="67"/>
      <c r="X174" s="53"/>
      <c r="Y174" s="53"/>
      <c r="Z174" s="53"/>
      <c r="AA174" s="53"/>
      <c r="AB174" s="53"/>
    </row>
    <row r="175" spans="1:28" ht="13.2" x14ac:dyDescent="0.25">
      <c r="A175" s="52"/>
      <c r="B175" s="52"/>
      <c r="C175" s="52"/>
      <c r="D175" s="52"/>
      <c r="E175" s="144"/>
      <c r="F175" s="70"/>
      <c r="G175" s="71"/>
      <c r="H175" s="59"/>
      <c r="I175" s="60"/>
      <c r="J175" s="72"/>
      <c r="K175" s="73"/>
      <c r="L175" s="53"/>
      <c r="M175" s="75"/>
      <c r="N175" s="53"/>
      <c r="O175" s="53"/>
      <c r="P175" s="53"/>
      <c r="Q175" s="53"/>
      <c r="R175" s="99"/>
      <c r="S175" s="67"/>
      <c r="T175" s="67"/>
      <c r="U175" s="67"/>
      <c r="V175" s="67"/>
      <c r="W175" s="67"/>
      <c r="X175" s="53"/>
      <c r="Y175" s="53"/>
      <c r="Z175" s="53"/>
      <c r="AA175" s="53"/>
      <c r="AB175" s="53"/>
    </row>
    <row r="176" spans="1:28" ht="13.2" x14ac:dyDescent="0.25">
      <c r="A176" s="52"/>
      <c r="B176" s="52"/>
      <c r="C176" s="52"/>
      <c r="D176" s="52"/>
      <c r="E176" s="144"/>
      <c r="F176" s="70"/>
      <c r="G176" s="71"/>
      <c r="H176" s="59"/>
      <c r="I176" s="60"/>
      <c r="J176" s="72"/>
      <c r="K176" s="73"/>
      <c r="L176" s="53"/>
      <c r="M176" s="75"/>
      <c r="N176" s="53"/>
      <c r="O176" s="53"/>
      <c r="P176" s="53"/>
      <c r="Q176" s="53"/>
      <c r="R176" s="99"/>
      <c r="S176" s="67"/>
      <c r="T176" s="67"/>
      <c r="U176" s="67"/>
      <c r="V176" s="67"/>
      <c r="W176" s="67"/>
      <c r="X176" s="53"/>
      <c r="Y176" s="53"/>
      <c r="Z176" s="53"/>
      <c r="AA176" s="53"/>
      <c r="AB176" s="53"/>
    </row>
    <row r="177" spans="1:28" ht="13.2" x14ac:dyDescent="0.25">
      <c r="A177" s="52"/>
      <c r="B177" s="52"/>
      <c r="C177" s="52"/>
      <c r="D177" s="52"/>
      <c r="E177" s="144"/>
      <c r="F177" s="70"/>
      <c r="G177" s="71"/>
      <c r="H177" s="59"/>
      <c r="I177" s="60"/>
      <c r="J177" s="72"/>
      <c r="K177" s="73"/>
      <c r="L177" s="53"/>
      <c r="M177" s="75"/>
      <c r="N177" s="53"/>
      <c r="O177" s="53"/>
      <c r="P177" s="53"/>
      <c r="Q177" s="53"/>
      <c r="R177" s="99"/>
      <c r="S177" s="67"/>
      <c r="T177" s="67"/>
      <c r="U177" s="67"/>
      <c r="V177" s="67"/>
      <c r="W177" s="67"/>
      <c r="X177" s="53"/>
      <c r="Y177" s="53"/>
      <c r="Z177" s="53"/>
      <c r="AA177" s="53"/>
      <c r="AB177" s="53"/>
    </row>
    <row r="178" spans="1:28" ht="13.2" x14ac:dyDescent="0.25">
      <c r="A178" s="52"/>
      <c r="B178" s="8"/>
      <c r="C178" s="52"/>
      <c r="D178" s="52"/>
      <c r="E178" s="146"/>
      <c r="F178" s="70"/>
      <c r="G178" s="71"/>
      <c r="H178" s="59"/>
      <c r="I178" s="60"/>
      <c r="J178" s="72"/>
      <c r="K178" s="73"/>
      <c r="L178" s="53"/>
      <c r="M178" s="75"/>
      <c r="N178" s="53"/>
      <c r="O178" s="53"/>
      <c r="P178" s="53"/>
      <c r="Q178" s="53"/>
      <c r="R178" s="99"/>
      <c r="S178" s="67"/>
      <c r="T178" s="67"/>
      <c r="U178" s="67"/>
      <c r="V178" s="67"/>
      <c r="W178" s="67"/>
      <c r="X178" s="53"/>
      <c r="Y178" s="53"/>
      <c r="Z178" s="53"/>
      <c r="AA178" s="53"/>
      <c r="AB178" s="53"/>
    </row>
    <row r="179" spans="1:28" ht="13.2" x14ac:dyDescent="0.25">
      <c r="A179" s="52"/>
      <c r="B179" s="52"/>
      <c r="C179" s="52"/>
      <c r="D179" s="52"/>
      <c r="E179" s="144"/>
      <c r="F179" s="70"/>
      <c r="G179" s="71"/>
      <c r="H179" s="59"/>
      <c r="I179" s="60"/>
      <c r="J179" s="72"/>
      <c r="K179" s="73"/>
      <c r="L179" s="53"/>
      <c r="M179" s="75"/>
      <c r="N179" s="53"/>
      <c r="O179" s="53"/>
      <c r="P179" s="53"/>
      <c r="Q179" s="53"/>
      <c r="R179" s="99"/>
      <c r="S179" s="67"/>
      <c r="T179" s="67"/>
      <c r="U179" s="67"/>
      <c r="V179" s="67"/>
      <c r="W179" s="67"/>
      <c r="X179" s="53"/>
      <c r="Y179" s="53"/>
      <c r="Z179" s="53"/>
      <c r="AA179" s="53"/>
      <c r="AB179" s="53"/>
    </row>
    <row r="180" spans="1:28" ht="13.2" x14ac:dyDescent="0.25">
      <c r="A180" s="52"/>
      <c r="B180" s="52"/>
      <c r="C180" s="52"/>
      <c r="D180" s="52"/>
      <c r="E180" s="146"/>
      <c r="F180" s="70"/>
      <c r="G180" s="71"/>
      <c r="H180" s="59"/>
      <c r="I180" s="60"/>
      <c r="J180" s="72"/>
      <c r="K180" s="73"/>
      <c r="L180" s="53"/>
      <c r="M180" s="75"/>
      <c r="N180" s="53"/>
      <c r="O180" s="53"/>
      <c r="P180" s="53"/>
      <c r="Q180" s="53"/>
      <c r="R180" s="99"/>
      <c r="S180" s="67"/>
      <c r="T180" s="67"/>
      <c r="U180" s="67"/>
      <c r="V180" s="67"/>
      <c r="W180" s="67"/>
      <c r="X180" s="53"/>
      <c r="Y180" s="53"/>
      <c r="Z180" s="53"/>
      <c r="AA180" s="53"/>
      <c r="AB180" s="53"/>
    </row>
    <row r="181" spans="1:28" ht="13.2" x14ac:dyDescent="0.25">
      <c r="A181" s="52"/>
      <c r="B181" s="52"/>
      <c r="C181" s="52"/>
      <c r="D181" s="52"/>
      <c r="E181" s="144"/>
      <c r="F181" s="70"/>
      <c r="G181" s="71"/>
      <c r="H181" s="59"/>
      <c r="I181" s="60"/>
      <c r="J181" s="72"/>
      <c r="K181" s="73"/>
      <c r="L181" s="53"/>
      <c r="M181" s="75"/>
      <c r="N181" s="53"/>
      <c r="O181" s="53"/>
      <c r="P181" s="53"/>
      <c r="Q181" s="53"/>
      <c r="R181" s="99"/>
      <c r="S181" s="67"/>
      <c r="T181" s="67"/>
      <c r="U181" s="67"/>
      <c r="V181" s="67"/>
      <c r="W181" s="67"/>
      <c r="X181" s="53"/>
      <c r="Y181" s="53"/>
      <c r="Z181" s="53"/>
      <c r="AA181" s="53"/>
      <c r="AB181" s="53"/>
    </row>
    <row r="182" spans="1:28" ht="13.2" x14ac:dyDescent="0.25">
      <c r="A182" s="52"/>
      <c r="B182" s="52"/>
      <c r="C182" s="52"/>
      <c r="D182" s="52"/>
      <c r="E182" s="144"/>
      <c r="F182" s="70"/>
      <c r="G182" s="71"/>
      <c r="H182" s="59"/>
      <c r="I182" s="60"/>
      <c r="J182" s="72"/>
      <c r="K182" s="73"/>
      <c r="L182" s="53"/>
      <c r="M182" s="75"/>
      <c r="N182" s="53"/>
      <c r="O182" s="53"/>
      <c r="P182" s="53"/>
      <c r="Q182" s="53"/>
      <c r="R182" s="99"/>
      <c r="S182" s="67"/>
      <c r="T182" s="67"/>
      <c r="U182" s="67"/>
      <c r="V182" s="67"/>
      <c r="W182" s="67"/>
      <c r="X182" s="53"/>
      <c r="Y182" s="53"/>
      <c r="Z182" s="53"/>
      <c r="AA182" s="53"/>
      <c r="AB182" s="53"/>
    </row>
    <row r="183" spans="1:28" ht="13.2" x14ac:dyDescent="0.25">
      <c r="A183" s="52"/>
      <c r="B183" s="52"/>
      <c r="C183" s="52"/>
      <c r="D183" s="52"/>
      <c r="E183" s="144"/>
      <c r="F183" s="70"/>
      <c r="G183" s="71"/>
      <c r="H183" s="59"/>
      <c r="I183" s="60"/>
      <c r="J183" s="72"/>
      <c r="K183" s="73"/>
      <c r="L183" s="53"/>
      <c r="M183" s="75"/>
      <c r="N183" s="53"/>
      <c r="O183" s="53"/>
      <c r="P183" s="53"/>
      <c r="Q183" s="53"/>
      <c r="R183" s="99"/>
      <c r="S183" s="67"/>
      <c r="T183" s="67"/>
      <c r="U183" s="67"/>
      <c r="V183" s="67"/>
      <c r="W183" s="67"/>
      <c r="X183" s="53"/>
      <c r="Y183" s="53"/>
      <c r="Z183" s="53"/>
      <c r="AA183" s="53"/>
      <c r="AB183" s="53"/>
    </row>
    <row r="184" spans="1:28" ht="13.2" x14ac:dyDescent="0.25">
      <c r="A184" s="52"/>
      <c r="B184" s="52"/>
      <c r="C184" s="52"/>
      <c r="D184" s="52"/>
      <c r="E184" s="144"/>
      <c r="F184" s="70"/>
      <c r="G184" s="71"/>
      <c r="H184" s="59"/>
      <c r="I184" s="60"/>
      <c r="J184" s="72"/>
      <c r="K184" s="73"/>
      <c r="L184" s="53"/>
      <c r="M184" s="75"/>
      <c r="N184" s="53"/>
      <c r="O184" s="53"/>
      <c r="P184" s="53"/>
      <c r="Q184" s="53"/>
      <c r="R184" s="99"/>
      <c r="S184" s="67"/>
      <c r="T184" s="67"/>
      <c r="U184" s="67"/>
      <c r="V184" s="67"/>
      <c r="W184" s="67"/>
      <c r="X184" s="53"/>
      <c r="Y184" s="53"/>
      <c r="Z184" s="53"/>
      <c r="AA184" s="53"/>
      <c r="AB184" s="53"/>
    </row>
    <row r="185" spans="1:28" ht="13.2" x14ac:dyDescent="0.25">
      <c r="A185" s="52"/>
      <c r="B185" s="52"/>
      <c r="C185" s="52"/>
      <c r="D185" s="52"/>
      <c r="E185" s="144"/>
      <c r="F185" s="70"/>
      <c r="G185" s="71"/>
      <c r="H185" s="59"/>
      <c r="I185" s="60"/>
      <c r="J185" s="72"/>
      <c r="K185" s="73"/>
      <c r="L185" s="53"/>
      <c r="M185" s="75"/>
      <c r="N185" s="53"/>
      <c r="O185" s="53"/>
      <c r="P185" s="53"/>
      <c r="Q185" s="53"/>
      <c r="R185" s="99"/>
      <c r="S185" s="67"/>
      <c r="T185" s="67"/>
      <c r="U185" s="67"/>
      <c r="V185" s="67"/>
      <c r="W185" s="67"/>
      <c r="X185" s="53"/>
      <c r="Y185" s="53"/>
      <c r="Z185" s="53"/>
      <c r="AA185" s="53"/>
      <c r="AB185" s="53"/>
    </row>
    <row r="186" spans="1:28" ht="13.2" x14ac:dyDescent="0.25">
      <c r="A186" s="52"/>
      <c r="B186" s="52"/>
      <c r="C186" s="52"/>
      <c r="D186" s="52"/>
      <c r="E186" s="144"/>
      <c r="F186" s="70"/>
      <c r="G186" s="71"/>
      <c r="H186" s="59"/>
      <c r="I186" s="60"/>
      <c r="J186" s="72"/>
      <c r="K186" s="73"/>
      <c r="L186" s="53"/>
      <c r="M186" s="75"/>
      <c r="N186" s="53"/>
      <c r="O186" s="53"/>
      <c r="P186" s="53"/>
      <c r="Q186" s="53"/>
      <c r="R186" s="99"/>
      <c r="S186" s="67"/>
      <c r="T186" s="67"/>
      <c r="U186" s="67"/>
      <c r="V186" s="67"/>
      <c r="W186" s="67"/>
      <c r="X186" s="53"/>
      <c r="Y186" s="53"/>
      <c r="Z186" s="53"/>
      <c r="AA186" s="53"/>
      <c r="AB186" s="53"/>
    </row>
    <row r="187" spans="1:28" ht="13.2" x14ac:dyDescent="0.25">
      <c r="A187" s="52"/>
      <c r="B187" s="52"/>
      <c r="C187" s="52"/>
      <c r="D187" s="52"/>
      <c r="E187" s="144"/>
      <c r="F187" s="70"/>
      <c r="G187" s="71"/>
      <c r="H187" s="59"/>
      <c r="I187" s="60"/>
      <c r="J187" s="72"/>
      <c r="K187" s="73"/>
      <c r="L187" s="53"/>
      <c r="M187" s="75"/>
      <c r="N187" s="53"/>
      <c r="O187" s="53"/>
      <c r="P187" s="53"/>
      <c r="Q187" s="53"/>
      <c r="R187" s="99"/>
      <c r="S187" s="67"/>
      <c r="T187" s="67"/>
      <c r="U187" s="67"/>
      <c r="V187" s="67"/>
      <c r="W187" s="67"/>
      <c r="X187" s="53"/>
      <c r="Y187" s="53"/>
      <c r="Z187" s="53"/>
      <c r="AA187" s="53"/>
      <c r="AB187" s="53"/>
    </row>
    <row r="188" spans="1:28" ht="13.2" x14ac:dyDescent="0.25">
      <c r="A188" s="52"/>
      <c r="B188" s="52"/>
      <c r="C188" s="52"/>
      <c r="D188" s="52"/>
      <c r="E188" s="146"/>
      <c r="F188" s="70"/>
      <c r="G188" s="71"/>
      <c r="H188" s="59"/>
      <c r="I188" s="60"/>
      <c r="J188" s="72"/>
      <c r="K188" s="73"/>
      <c r="L188" s="53"/>
      <c r="M188" s="75"/>
      <c r="N188" s="53"/>
      <c r="O188" s="53"/>
      <c r="P188" s="53"/>
      <c r="Q188" s="53"/>
      <c r="R188" s="99"/>
      <c r="S188" s="67"/>
      <c r="T188" s="67"/>
      <c r="U188" s="67"/>
      <c r="V188" s="67"/>
      <c r="W188" s="67"/>
      <c r="X188" s="53"/>
      <c r="Y188" s="53"/>
      <c r="Z188" s="53"/>
      <c r="AA188" s="53"/>
      <c r="AB188" s="53"/>
    </row>
    <row r="189" spans="1:28" ht="13.2" x14ac:dyDescent="0.25">
      <c r="A189" s="52"/>
      <c r="B189" s="52"/>
      <c r="C189" s="52"/>
      <c r="D189" s="52"/>
      <c r="E189" s="144"/>
      <c r="F189" s="70"/>
      <c r="G189" s="71"/>
      <c r="H189" s="59"/>
      <c r="I189" s="60"/>
      <c r="J189" s="72"/>
      <c r="K189" s="73"/>
      <c r="L189" s="53"/>
      <c r="M189" s="75"/>
      <c r="N189" s="53"/>
      <c r="O189" s="53"/>
      <c r="P189" s="53"/>
      <c r="Q189" s="53"/>
      <c r="R189" s="99"/>
      <c r="S189" s="67"/>
      <c r="T189" s="67"/>
      <c r="U189" s="67"/>
      <c r="V189" s="67"/>
      <c r="W189" s="67"/>
      <c r="X189" s="53"/>
      <c r="Y189" s="53"/>
      <c r="Z189" s="53"/>
      <c r="AA189" s="53"/>
      <c r="AB189" s="53"/>
    </row>
    <row r="190" spans="1:28" ht="13.2" x14ac:dyDescent="0.25">
      <c r="A190" s="52"/>
      <c r="B190" s="52"/>
      <c r="C190" s="52"/>
      <c r="D190" s="52"/>
      <c r="E190" s="146"/>
      <c r="F190" s="70"/>
      <c r="G190" s="71"/>
      <c r="H190" s="59"/>
      <c r="I190" s="60"/>
      <c r="J190" s="72"/>
      <c r="K190" s="73"/>
      <c r="L190" s="53"/>
      <c r="M190" s="75"/>
      <c r="N190" s="53"/>
      <c r="O190" s="53"/>
      <c r="P190" s="53"/>
      <c r="Q190" s="53"/>
      <c r="R190" s="99"/>
      <c r="S190" s="67"/>
      <c r="T190" s="67"/>
      <c r="U190" s="67"/>
      <c r="V190" s="67"/>
      <c r="W190" s="67"/>
      <c r="X190" s="53"/>
      <c r="Y190" s="53"/>
      <c r="Z190" s="53"/>
      <c r="AA190" s="53"/>
      <c r="AB190" s="53"/>
    </row>
    <row r="191" spans="1:28" ht="13.2" x14ac:dyDescent="0.25">
      <c r="A191" s="52"/>
      <c r="B191" s="52"/>
      <c r="C191" s="52"/>
      <c r="D191" s="52"/>
      <c r="E191" s="144"/>
      <c r="F191" s="70"/>
      <c r="G191" s="71"/>
      <c r="H191" s="59"/>
      <c r="I191" s="60"/>
      <c r="J191" s="72"/>
      <c r="K191" s="73"/>
      <c r="L191" s="53"/>
      <c r="M191" s="75"/>
      <c r="N191" s="53"/>
      <c r="O191" s="53"/>
      <c r="P191" s="53"/>
      <c r="Q191" s="53"/>
      <c r="R191" s="99"/>
      <c r="S191" s="67"/>
      <c r="T191" s="67"/>
      <c r="U191" s="67"/>
      <c r="V191" s="67"/>
      <c r="W191" s="67"/>
      <c r="X191" s="53"/>
      <c r="Y191" s="53"/>
      <c r="Z191" s="53"/>
      <c r="AA191" s="53"/>
      <c r="AB191" s="53"/>
    </row>
    <row r="192" spans="1:28" ht="13.2" x14ac:dyDescent="0.25">
      <c r="A192" s="52"/>
      <c r="B192" s="52"/>
      <c r="C192" s="52"/>
      <c r="D192" s="52"/>
      <c r="E192" s="146"/>
      <c r="F192" s="70"/>
      <c r="G192" s="71"/>
      <c r="H192" s="59"/>
      <c r="I192" s="60"/>
      <c r="J192" s="72"/>
      <c r="K192" s="73"/>
      <c r="L192" s="53"/>
      <c r="M192" s="75"/>
      <c r="N192" s="53"/>
      <c r="O192" s="53"/>
      <c r="P192" s="53"/>
      <c r="Q192" s="53"/>
      <c r="R192" s="99"/>
      <c r="S192" s="67"/>
      <c r="T192" s="67"/>
      <c r="U192" s="67"/>
      <c r="V192" s="67"/>
      <c r="W192" s="67"/>
      <c r="X192" s="53"/>
      <c r="Y192" s="53"/>
      <c r="Z192" s="53"/>
      <c r="AA192" s="53"/>
      <c r="AB192" s="53"/>
    </row>
    <row r="193" spans="1:28" ht="13.2" x14ac:dyDescent="0.25">
      <c r="A193" s="52"/>
      <c r="B193" s="52"/>
      <c r="C193" s="52"/>
      <c r="D193" s="52"/>
      <c r="E193" s="144"/>
      <c r="F193" s="70"/>
      <c r="G193" s="71"/>
      <c r="H193" s="59"/>
      <c r="I193" s="60"/>
      <c r="J193" s="72"/>
      <c r="K193" s="73"/>
      <c r="L193" s="53"/>
      <c r="M193" s="75"/>
      <c r="N193" s="53"/>
      <c r="O193" s="53"/>
      <c r="P193" s="53"/>
      <c r="Q193" s="53"/>
      <c r="R193" s="99"/>
      <c r="S193" s="67"/>
      <c r="T193" s="67"/>
      <c r="U193" s="67"/>
      <c r="V193" s="67"/>
      <c r="W193" s="67"/>
      <c r="X193" s="53"/>
      <c r="Y193" s="53"/>
      <c r="Z193" s="53"/>
      <c r="AA193" s="53"/>
      <c r="AB193" s="53"/>
    </row>
    <row r="194" spans="1:28" ht="13.2" x14ac:dyDescent="0.25">
      <c r="A194" s="52"/>
      <c r="B194" s="52"/>
      <c r="C194" s="52"/>
      <c r="D194" s="52"/>
      <c r="E194" s="144"/>
      <c r="F194" s="70"/>
      <c r="G194" s="71"/>
      <c r="H194" s="59"/>
      <c r="I194" s="60"/>
      <c r="J194" s="72"/>
      <c r="K194" s="73"/>
      <c r="L194" s="53"/>
      <c r="M194" s="75"/>
      <c r="N194" s="53"/>
      <c r="O194" s="53"/>
      <c r="P194" s="53"/>
      <c r="Q194" s="53"/>
      <c r="R194" s="99"/>
      <c r="S194" s="67"/>
      <c r="T194" s="67"/>
      <c r="U194" s="67"/>
      <c r="V194" s="67"/>
      <c r="W194" s="67"/>
      <c r="X194" s="53"/>
      <c r="Y194" s="53"/>
      <c r="Z194" s="53"/>
      <c r="AA194" s="53"/>
      <c r="AB194" s="53"/>
    </row>
    <row r="195" spans="1:28" ht="13.2" x14ac:dyDescent="0.25">
      <c r="A195" s="52"/>
      <c r="B195" s="52"/>
      <c r="C195" s="52"/>
      <c r="D195" s="52"/>
      <c r="E195" s="144"/>
      <c r="F195" s="70"/>
      <c r="G195" s="71"/>
      <c r="H195" s="59"/>
      <c r="I195" s="60"/>
      <c r="J195" s="72"/>
      <c r="K195" s="73"/>
      <c r="L195" s="53"/>
      <c r="M195" s="75"/>
      <c r="N195" s="53"/>
      <c r="O195" s="53"/>
      <c r="P195" s="53"/>
      <c r="Q195" s="53"/>
      <c r="R195" s="99"/>
      <c r="S195" s="67"/>
      <c r="T195" s="67"/>
      <c r="U195" s="67"/>
      <c r="V195" s="67"/>
      <c r="W195" s="67"/>
      <c r="X195" s="53"/>
      <c r="Y195" s="53"/>
      <c r="Z195" s="53"/>
      <c r="AA195" s="53"/>
      <c r="AB195" s="53"/>
    </row>
    <row r="196" spans="1:28" ht="13.2" x14ac:dyDescent="0.25">
      <c r="A196" s="52"/>
      <c r="B196" s="52"/>
      <c r="C196" s="52"/>
      <c r="D196" s="52"/>
      <c r="E196" s="144"/>
      <c r="F196" s="70"/>
      <c r="G196" s="71"/>
      <c r="H196" s="59"/>
      <c r="I196" s="60"/>
      <c r="J196" s="72"/>
      <c r="K196" s="73"/>
      <c r="L196" s="53"/>
      <c r="M196" s="75"/>
      <c r="N196" s="53"/>
      <c r="O196" s="53"/>
      <c r="P196" s="53"/>
      <c r="Q196" s="53"/>
      <c r="R196" s="99"/>
      <c r="S196" s="67"/>
      <c r="T196" s="67"/>
      <c r="U196" s="67"/>
      <c r="V196" s="67"/>
      <c r="W196" s="67"/>
      <c r="X196" s="53"/>
      <c r="Y196" s="53"/>
      <c r="Z196" s="53"/>
      <c r="AA196" s="53"/>
      <c r="AB196" s="53"/>
    </row>
    <row r="197" spans="1:28" ht="13.2" x14ac:dyDescent="0.25">
      <c r="A197" s="52"/>
      <c r="B197" s="154"/>
      <c r="C197" s="52"/>
      <c r="D197" s="154"/>
      <c r="E197" s="155"/>
      <c r="F197" s="70"/>
      <c r="G197" s="71"/>
      <c r="H197" s="59"/>
      <c r="I197" s="60"/>
      <c r="J197" s="72"/>
      <c r="K197" s="73"/>
      <c r="L197" s="126"/>
      <c r="M197" s="127"/>
      <c r="N197" s="126"/>
      <c r="O197" s="126"/>
      <c r="P197" s="53"/>
      <c r="Q197" s="53"/>
      <c r="R197" s="99"/>
      <c r="S197" s="67"/>
      <c r="T197" s="67"/>
      <c r="U197" s="67"/>
      <c r="V197" s="67"/>
      <c r="W197" s="67"/>
      <c r="X197" s="53"/>
      <c r="Y197" s="53"/>
      <c r="Z197" s="53"/>
      <c r="AA197" s="53"/>
      <c r="AB197" s="53"/>
    </row>
    <row r="198" spans="1:28" ht="13.2" x14ac:dyDescent="0.25">
      <c r="A198" s="154"/>
      <c r="B198" s="156"/>
      <c r="C198" s="52"/>
      <c r="D198" s="154"/>
      <c r="E198" s="155"/>
      <c r="F198" s="129"/>
      <c r="G198" s="130"/>
      <c r="H198" s="131"/>
      <c r="I198" s="132"/>
      <c r="J198" s="133"/>
      <c r="K198" s="134"/>
      <c r="L198" s="126"/>
      <c r="M198" s="127"/>
      <c r="N198" s="126"/>
      <c r="O198" s="126"/>
      <c r="P198" s="126"/>
      <c r="Q198" s="126"/>
      <c r="R198" s="135"/>
      <c r="S198" s="136"/>
      <c r="T198" s="136"/>
      <c r="U198" s="136"/>
      <c r="V198" s="136"/>
      <c r="W198" s="136"/>
      <c r="X198" s="126"/>
      <c r="Y198" s="126"/>
      <c r="Z198" s="126"/>
      <c r="AA198" s="126"/>
      <c r="AB198" s="126"/>
    </row>
    <row r="199" spans="1:28" ht="13.2" x14ac:dyDescent="0.25">
      <c r="A199" s="52"/>
      <c r="B199" s="150"/>
      <c r="C199" s="52"/>
      <c r="D199" s="52"/>
      <c r="E199" s="144"/>
      <c r="F199" s="129"/>
      <c r="G199" s="130"/>
      <c r="H199" s="131"/>
      <c r="I199" s="132"/>
      <c r="J199" s="133"/>
      <c r="K199" s="134"/>
      <c r="L199" s="53"/>
      <c r="M199" s="75"/>
      <c r="N199" s="53"/>
      <c r="O199" s="53"/>
      <c r="P199" s="126"/>
      <c r="Q199" s="126"/>
      <c r="R199" s="135"/>
      <c r="S199" s="136"/>
      <c r="T199" s="136"/>
      <c r="U199" s="136"/>
      <c r="V199" s="136"/>
      <c r="W199" s="136"/>
      <c r="X199" s="126"/>
      <c r="Y199" s="126"/>
      <c r="Z199" s="126"/>
      <c r="AA199" s="126"/>
      <c r="AB199" s="126"/>
    </row>
    <row r="200" spans="1:28" ht="13.2" x14ac:dyDescent="0.25">
      <c r="A200" s="52"/>
      <c r="B200" s="150"/>
      <c r="C200" s="52"/>
      <c r="D200" s="52"/>
      <c r="E200" s="146"/>
      <c r="F200" s="70"/>
      <c r="G200" s="71"/>
      <c r="H200" s="59"/>
      <c r="I200" s="60"/>
      <c r="J200" s="72"/>
      <c r="K200" s="73"/>
      <c r="L200" s="53"/>
      <c r="M200" s="75"/>
      <c r="N200" s="53"/>
      <c r="O200" s="53"/>
      <c r="P200" s="53"/>
      <c r="Q200" s="53"/>
      <c r="R200" s="99"/>
      <c r="S200" s="67"/>
      <c r="T200" s="67"/>
      <c r="U200" s="67"/>
      <c r="V200" s="67"/>
      <c r="W200" s="67"/>
      <c r="X200" s="53"/>
      <c r="Y200" s="53"/>
      <c r="Z200" s="53"/>
      <c r="AA200" s="53"/>
      <c r="AB200" s="53"/>
    </row>
    <row r="201" spans="1:28" ht="13.2" x14ac:dyDescent="0.25">
      <c r="A201" s="52"/>
      <c r="B201" s="52"/>
      <c r="C201" s="52"/>
      <c r="D201" s="52"/>
      <c r="E201" s="144"/>
      <c r="F201" s="39" t="s">
        <v>177</v>
      </c>
      <c r="G201" s="71"/>
      <c r="H201" s="41" t="s">
        <v>177</v>
      </c>
      <c r="I201" s="60"/>
      <c r="J201" s="72"/>
      <c r="K201" s="73"/>
      <c r="L201" s="53"/>
      <c r="M201" s="75"/>
      <c r="N201" s="53"/>
      <c r="O201" s="53"/>
      <c r="P201" s="53"/>
      <c r="Q201" s="53"/>
      <c r="R201" s="99"/>
      <c r="S201" s="67"/>
      <c r="T201" s="67"/>
      <c r="U201" s="67"/>
      <c r="V201" s="67"/>
      <c r="W201" s="67"/>
      <c r="X201" s="53"/>
      <c r="Y201" s="53"/>
      <c r="Z201" s="53"/>
      <c r="AA201" s="53"/>
      <c r="AB201" s="53"/>
    </row>
    <row r="202" spans="1:28" ht="13.2" x14ac:dyDescent="0.25">
      <c r="A202" s="52"/>
      <c r="B202" s="52"/>
      <c r="C202" s="52"/>
      <c r="D202" s="52"/>
      <c r="E202" s="146"/>
      <c r="F202" s="70"/>
      <c r="G202" s="71"/>
      <c r="H202" s="59"/>
      <c r="I202" s="60"/>
      <c r="J202" s="72"/>
      <c r="K202" s="73"/>
      <c r="L202" s="53"/>
      <c r="M202" s="75"/>
      <c r="N202" s="53"/>
      <c r="O202" s="53"/>
      <c r="P202" s="53"/>
      <c r="Q202" s="53"/>
      <c r="R202" s="99"/>
      <c r="S202" s="67"/>
      <c r="T202" s="67"/>
      <c r="U202" s="67"/>
      <c r="V202" s="67"/>
      <c r="W202" s="67"/>
      <c r="X202" s="53"/>
      <c r="Y202" s="53"/>
      <c r="Z202" s="53"/>
      <c r="AA202" s="53"/>
      <c r="AB202" s="53"/>
    </row>
    <row r="203" spans="1:28" ht="13.2" x14ac:dyDescent="0.25">
      <c r="A203" s="52"/>
      <c r="B203" s="52"/>
      <c r="C203" s="52"/>
      <c r="D203" s="52"/>
      <c r="E203" s="144"/>
      <c r="F203" s="70"/>
      <c r="G203" s="71"/>
      <c r="H203" s="59"/>
      <c r="I203" s="60"/>
      <c r="J203" s="72"/>
      <c r="K203" s="73"/>
      <c r="L203" s="53"/>
      <c r="M203" s="75"/>
      <c r="N203" s="53"/>
      <c r="O203" s="53"/>
      <c r="P203" s="53"/>
      <c r="Q203" s="53"/>
      <c r="R203" s="99"/>
      <c r="S203" s="67"/>
      <c r="T203" s="67"/>
      <c r="U203" s="67"/>
      <c r="V203" s="67"/>
      <c r="W203" s="67"/>
      <c r="X203" s="53"/>
      <c r="Y203" s="53"/>
      <c r="Z203" s="53"/>
      <c r="AA203" s="53"/>
      <c r="AB203" s="53"/>
    </row>
    <row r="204" spans="1:28" ht="13.2" x14ac:dyDescent="0.25">
      <c r="A204" s="52"/>
      <c r="B204" s="52"/>
      <c r="C204" s="52"/>
      <c r="D204" s="52"/>
      <c r="E204" s="146"/>
      <c r="F204" s="70"/>
      <c r="G204" s="71"/>
      <c r="H204" s="59"/>
      <c r="I204" s="60"/>
      <c r="J204" s="72"/>
      <c r="K204" s="73"/>
      <c r="L204" s="53"/>
      <c r="M204" s="75"/>
      <c r="N204" s="53"/>
      <c r="O204" s="53"/>
      <c r="P204" s="53"/>
      <c r="Q204" s="53"/>
      <c r="R204" s="99"/>
      <c r="S204" s="67"/>
      <c r="T204" s="67"/>
      <c r="U204" s="67"/>
      <c r="V204" s="67"/>
      <c r="W204" s="67"/>
      <c r="X204" s="53"/>
      <c r="Y204" s="53"/>
      <c r="Z204" s="53"/>
      <c r="AA204" s="53"/>
      <c r="AB204" s="53"/>
    </row>
    <row r="205" spans="1:28" ht="13.2" x14ac:dyDescent="0.25">
      <c r="A205" s="52"/>
      <c r="B205" s="52"/>
      <c r="C205" s="52"/>
      <c r="D205" s="52"/>
      <c r="E205" s="144"/>
      <c r="F205" s="70"/>
      <c r="G205" s="71"/>
      <c r="H205" s="59"/>
      <c r="I205" s="60"/>
      <c r="J205" s="72"/>
      <c r="K205" s="73"/>
      <c r="L205" s="53"/>
      <c r="M205" s="75"/>
      <c r="N205" s="53"/>
      <c r="O205" s="53"/>
      <c r="P205" s="53"/>
      <c r="Q205" s="53"/>
      <c r="R205" s="99"/>
      <c r="S205" s="67"/>
      <c r="T205" s="67"/>
      <c r="U205" s="67"/>
      <c r="V205" s="67"/>
      <c r="W205" s="67"/>
      <c r="X205" s="53"/>
      <c r="Y205" s="53"/>
      <c r="Z205" s="53"/>
      <c r="AA205" s="53"/>
      <c r="AB205" s="53"/>
    </row>
    <row r="206" spans="1:28" ht="13.2" x14ac:dyDescent="0.25">
      <c r="A206" s="52"/>
      <c r="B206" s="52"/>
      <c r="C206" s="52"/>
      <c r="D206" s="52"/>
      <c r="E206" s="144"/>
      <c r="F206" s="70"/>
      <c r="G206" s="71"/>
      <c r="H206" s="59"/>
      <c r="I206" s="60"/>
      <c r="J206" s="72"/>
      <c r="K206" s="73"/>
      <c r="L206" s="53"/>
      <c r="M206" s="75"/>
      <c r="N206" s="53"/>
      <c r="O206" s="53"/>
      <c r="P206" s="53"/>
      <c r="Q206" s="53"/>
      <c r="R206" s="99"/>
      <c r="S206" s="67"/>
      <c r="T206" s="67"/>
      <c r="U206" s="67"/>
      <c r="V206" s="67"/>
      <c r="W206" s="67"/>
      <c r="X206" s="53"/>
      <c r="Y206" s="53"/>
      <c r="Z206" s="53"/>
      <c r="AA206" s="53"/>
      <c r="AB206" s="53"/>
    </row>
    <row r="207" spans="1:28" ht="13.2" x14ac:dyDescent="0.25">
      <c r="A207" s="52"/>
      <c r="B207" s="52"/>
      <c r="C207" s="52"/>
      <c r="D207" s="52"/>
      <c r="E207" s="144"/>
      <c r="F207" s="70"/>
      <c r="G207" s="71"/>
      <c r="H207" s="59"/>
      <c r="I207" s="60"/>
      <c r="J207" s="72"/>
      <c r="K207" s="73"/>
      <c r="L207" s="53"/>
      <c r="M207" s="75"/>
      <c r="N207" s="53"/>
      <c r="O207" s="53"/>
      <c r="P207" s="53"/>
      <c r="Q207" s="53"/>
      <c r="R207" s="99"/>
      <c r="S207" s="67"/>
      <c r="T207" s="67"/>
      <c r="U207" s="67"/>
      <c r="V207" s="67"/>
      <c r="W207" s="67"/>
      <c r="X207" s="53"/>
      <c r="Y207" s="53"/>
      <c r="Z207" s="53"/>
      <c r="AA207" s="53"/>
      <c r="AB207" s="53"/>
    </row>
    <row r="208" spans="1:28" ht="13.2" x14ac:dyDescent="0.25">
      <c r="A208" s="52"/>
      <c r="B208" s="52"/>
      <c r="C208" s="52"/>
      <c r="D208" s="8"/>
      <c r="E208" s="146"/>
      <c r="F208" s="70"/>
      <c r="G208" s="71"/>
      <c r="H208" s="59"/>
      <c r="I208" s="60"/>
      <c r="J208" s="72"/>
      <c r="K208" s="73"/>
      <c r="L208" s="53"/>
      <c r="M208" s="75"/>
      <c r="N208" s="53"/>
      <c r="O208" s="53"/>
      <c r="P208" s="53"/>
      <c r="Q208" s="53"/>
      <c r="R208" s="99"/>
      <c r="S208" s="67"/>
      <c r="T208" s="67"/>
      <c r="U208" s="67"/>
      <c r="V208" s="67"/>
      <c r="W208" s="67"/>
      <c r="X208" s="53"/>
      <c r="Y208" s="53"/>
      <c r="Z208" s="53"/>
      <c r="AA208" s="53"/>
      <c r="AB208" s="53"/>
    </row>
    <row r="209" spans="1:28" ht="13.2" x14ac:dyDescent="0.25">
      <c r="A209" s="52"/>
      <c r="B209" s="52"/>
      <c r="C209" s="52"/>
      <c r="D209" s="52"/>
      <c r="E209" s="144"/>
      <c r="F209" s="70"/>
      <c r="G209" s="71"/>
      <c r="H209" s="59"/>
      <c r="I209" s="60"/>
      <c r="J209" s="72"/>
      <c r="K209" s="73"/>
      <c r="L209" s="53"/>
      <c r="M209" s="75"/>
      <c r="N209" s="53"/>
      <c r="O209" s="53"/>
      <c r="P209" s="53"/>
      <c r="Q209" s="53"/>
      <c r="R209" s="99"/>
      <c r="S209" s="67"/>
      <c r="T209" s="67"/>
      <c r="U209" s="67"/>
      <c r="V209" s="67"/>
      <c r="W209" s="67"/>
      <c r="X209" s="53"/>
      <c r="Y209" s="53"/>
      <c r="Z209" s="53"/>
      <c r="AA209" s="53"/>
      <c r="AB209" s="53"/>
    </row>
    <row r="210" spans="1:28" ht="13.2" x14ac:dyDescent="0.25">
      <c r="A210" s="52"/>
      <c r="B210" s="52"/>
      <c r="C210" s="52"/>
      <c r="D210" s="52"/>
      <c r="E210" s="144"/>
      <c r="F210" s="70"/>
      <c r="G210" s="71"/>
      <c r="H210" s="59"/>
      <c r="I210" s="60"/>
      <c r="J210" s="72"/>
      <c r="K210" s="73"/>
      <c r="L210" s="53"/>
      <c r="M210" s="75"/>
      <c r="N210" s="53"/>
      <c r="O210" s="53"/>
      <c r="P210" s="53"/>
      <c r="Q210" s="53"/>
      <c r="R210" s="99"/>
      <c r="S210" s="67"/>
      <c r="T210" s="67"/>
      <c r="U210" s="67"/>
      <c r="V210" s="67"/>
      <c r="W210" s="67"/>
      <c r="X210" s="53"/>
      <c r="Y210" s="53"/>
      <c r="Z210" s="53"/>
      <c r="AA210" s="53"/>
      <c r="AB210" s="53"/>
    </row>
    <row r="211" spans="1:28" ht="13.2" x14ac:dyDescent="0.25">
      <c r="A211" s="52"/>
      <c r="B211" s="52"/>
      <c r="C211" s="52"/>
      <c r="D211" s="52"/>
      <c r="E211" s="144"/>
      <c r="F211" s="70"/>
      <c r="G211" s="71"/>
      <c r="H211" s="59"/>
      <c r="I211" s="60"/>
      <c r="J211" s="72"/>
      <c r="K211" s="73"/>
      <c r="L211" s="53"/>
      <c r="M211" s="75"/>
      <c r="N211" s="53"/>
      <c r="O211" s="53"/>
      <c r="P211" s="53"/>
      <c r="Q211" s="53"/>
      <c r="R211" s="99"/>
      <c r="S211" s="67"/>
      <c r="T211" s="67"/>
      <c r="U211" s="67"/>
      <c r="V211" s="67"/>
      <c r="W211" s="67"/>
      <c r="X211" s="53"/>
      <c r="Y211" s="53"/>
      <c r="Z211" s="53"/>
      <c r="AA211" s="53"/>
      <c r="AB211" s="53"/>
    </row>
    <row r="212" spans="1:28" ht="13.2" x14ac:dyDescent="0.25">
      <c r="A212" s="52"/>
      <c r="B212" s="150"/>
      <c r="C212" s="52"/>
      <c r="D212" s="52"/>
      <c r="E212" s="144"/>
      <c r="F212" s="70"/>
      <c r="G212" s="71"/>
      <c r="H212" s="59"/>
      <c r="I212" s="60"/>
      <c r="J212" s="72"/>
      <c r="K212" s="73"/>
      <c r="L212" s="53"/>
      <c r="M212" s="75"/>
      <c r="N212" s="53"/>
      <c r="O212" s="53"/>
      <c r="P212" s="53"/>
      <c r="Q212" s="53"/>
      <c r="R212" s="99"/>
      <c r="S212" s="67"/>
      <c r="T212" s="67"/>
      <c r="U212" s="67"/>
      <c r="V212" s="67"/>
      <c r="W212" s="67"/>
      <c r="X212" s="53"/>
      <c r="Y212" s="53"/>
      <c r="Z212" s="53"/>
      <c r="AA212" s="53"/>
      <c r="AB212" s="53"/>
    </row>
    <row r="213" spans="1:28" ht="13.2" x14ac:dyDescent="0.25">
      <c r="A213" s="52"/>
      <c r="B213" s="150"/>
      <c r="C213" s="52"/>
      <c r="D213" s="52"/>
      <c r="E213" s="144"/>
      <c r="F213" s="70"/>
      <c r="G213" s="71"/>
      <c r="H213" s="59"/>
      <c r="I213" s="60"/>
      <c r="J213" s="72"/>
      <c r="K213" s="73"/>
      <c r="L213" s="53"/>
      <c r="M213" s="75"/>
      <c r="N213" s="53"/>
      <c r="O213" s="53"/>
      <c r="P213" s="53"/>
      <c r="Q213" s="53"/>
      <c r="R213" s="99"/>
      <c r="S213" s="67"/>
      <c r="T213" s="67"/>
      <c r="U213" s="67"/>
      <c r="V213" s="67"/>
      <c r="W213" s="67"/>
      <c r="X213" s="53"/>
      <c r="Y213" s="53"/>
      <c r="Z213" s="53"/>
      <c r="AA213" s="53"/>
      <c r="AB213" s="53"/>
    </row>
    <row r="214" spans="1:28" ht="13.2" x14ac:dyDescent="0.25">
      <c r="A214" s="52"/>
      <c r="B214" s="150"/>
      <c r="C214" s="52"/>
      <c r="D214" s="52"/>
      <c r="E214" s="144"/>
      <c r="F214" s="70"/>
      <c r="G214" s="71"/>
      <c r="H214" s="59"/>
      <c r="I214" s="60"/>
      <c r="J214" s="72"/>
      <c r="K214" s="73"/>
      <c r="L214" s="53"/>
      <c r="M214" s="75"/>
      <c r="N214" s="53"/>
      <c r="O214" s="53"/>
      <c r="P214" s="53"/>
      <c r="Q214" s="53"/>
      <c r="R214" s="99"/>
      <c r="S214" s="67"/>
      <c r="T214" s="67"/>
      <c r="U214" s="67"/>
      <c r="V214" s="67"/>
      <c r="W214" s="67"/>
      <c r="X214" s="53"/>
      <c r="Y214" s="53"/>
      <c r="Z214" s="53"/>
      <c r="AA214" s="53"/>
      <c r="AB214" s="53"/>
    </row>
    <row r="215" spans="1:28" ht="13.2" x14ac:dyDescent="0.25">
      <c r="A215" s="152"/>
      <c r="B215" s="52"/>
      <c r="C215" s="52"/>
      <c r="D215" s="52"/>
      <c r="E215" s="144"/>
      <c r="F215" s="70"/>
      <c r="G215" s="71"/>
      <c r="H215" s="59"/>
      <c r="I215" s="60"/>
      <c r="J215" s="72"/>
      <c r="K215" s="73"/>
      <c r="L215" s="53"/>
      <c r="M215" s="75"/>
      <c r="N215" s="53"/>
      <c r="O215" s="53"/>
      <c r="P215" s="53"/>
      <c r="Q215" s="53"/>
      <c r="R215" s="99"/>
      <c r="S215" s="67"/>
      <c r="T215" s="67"/>
      <c r="U215" s="67"/>
      <c r="V215" s="67"/>
      <c r="W215" s="67"/>
      <c r="X215" s="53"/>
      <c r="Y215" s="53"/>
      <c r="Z215" s="53"/>
      <c r="AA215" s="53"/>
      <c r="AB215" s="53"/>
    </row>
    <row r="216" spans="1:28" ht="13.2" x14ac:dyDescent="0.25">
      <c r="A216" s="52"/>
      <c r="B216" s="52"/>
      <c r="C216" s="52"/>
      <c r="D216" s="52"/>
      <c r="E216" s="146"/>
      <c r="F216" s="70"/>
      <c r="G216" s="71"/>
      <c r="H216" s="59"/>
      <c r="I216" s="60"/>
      <c r="J216" s="72"/>
      <c r="K216" s="73"/>
      <c r="L216" s="53"/>
      <c r="M216" s="75"/>
      <c r="N216" s="53"/>
      <c r="O216" s="53"/>
      <c r="P216" s="53"/>
      <c r="Q216" s="53"/>
      <c r="R216" s="99"/>
      <c r="S216" s="67"/>
      <c r="T216" s="67"/>
      <c r="U216" s="67"/>
      <c r="V216" s="67"/>
      <c r="W216" s="67"/>
      <c r="X216" s="53"/>
      <c r="Y216" s="53"/>
      <c r="Z216" s="53"/>
      <c r="AA216" s="53"/>
      <c r="AB216" s="53"/>
    </row>
    <row r="217" spans="1:28" ht="13.2" x14ac:dyDescent="0.25">
      <c r="A217" s="52"/>
      <c r="B217" s="150"/>
      <c r="C217" s="52"/>
      <c r="D217" s="52"/>
      <c r="E217" s="144"/>
      <c r="F217" s="70"/>
      <c r="G217" s="71"/>
      <c r="H217" s="59"/>
      <c r="I217" s="60"/>
      <c r="J217" s="72"/>
      <c r="K217" s="73"/>
      <c r="L217" s="53"/>
      <c r="M217" s="75"/>
      <c r="N217" s="53"/>
      <c r="O217" s="53"/>
      <c r="P217" s="53"/>
      <c r="Q217" s="53"/>
      <c r="R217" s="99"/>
      <c r="S217" s="67"/>
      <c r="T217" s="67"/>
      <c r="U217" s="67"/>
      <c r="V217" s="67"/>
      <c r="W217" s="67"/>
      <c r="X217" s="53"/>
      <c r="Y217" s="53"/>
      <c r="Z217" s="53"/>
      <c r="AA217" s="53"/>
      <c r="AB217" s="53"/>
    </row>
    <row r="218" spans="1:28" ht="13.2" x14ac:dyDescent="0.25">
      <c r="A218" s="52"/>
      <c r="B218" s="52"/>
      <c r="C218" s="52"/>
      <c r="D218" s="52"/>
      <c r="E218" s="144"/>
      <c r="F218" s="70"/>
      <c r="G218" s="71"/>
      <c r="H218" s="59"/>
      <c r="I218" s="60"/>
      <c r="J218" s="72"/>
      <c r="K218" s="73"/>
      <c r="L218" s="53"/>
      <c r="M218" s="75"/>
      <c r="N218" s="53"/>
      <c r="O218" s="53"/>
      <c r="P218" s="53"/>
      <c r="Q218" s="53"/>
      <c r="R218" s="99"/>
      <c r="S218" s="67"/>
      <c r="T218" s="67"/>
      <c r="U218" s="67"/>
      <c r="V218" s="67"/>
      <c r="W218" s="67"/>
      <c r="X218" s="53"/>
      <c r="Y218" s="53"/>
      <c r="Z218" s="53"/>
      <c r="AA218" s="53"/>
      <c r="AB218" s="53"/>
    </row>
    <row r="219" spans="1:28" ht="13.2" x14ac:dyDescent="0.25">
      <c r="A219" s="52"/>
      <c r="B219" s="52"/>
      <c r="C219" s="52"/>
      <c r="D219" s="52"/>
      <c r="E219" s="144"/>
      <c r="F219" s="70"/>
      <c r="G219" s="71"/>
      <c r="H219" s="59"/>
      <c r="I219" s="60"/>
      <c r="J219" s="72"/>
      <c r="K219" s="73"/>
      <c r="L219" s="53"/>
      <c r="M219" s="75"/>
      <c r="N219" s="53"/>
      <c r="O219" s="53"/>
      <c r="P219" s="53"/>
      <c r="Q219" s="53"/>
      <c r="R219" s="99"/>
      <c r="S219" s="67"/>
      <c r="T219" s="67"/>
      <c r="U219" s="67"/>
      <c r="V219" s="67"/>
      <c r="W219" s="67"/>
      <c r="X219" s="53"/>
      <c r="Y219" s="53"/>
      <c r="Z219" s="53"/>
      <c r="AA219" s="53"/>
      <c r="AB219" s="53"/>
    </row>
    <row r="220" spans="1:28" ht="13.2" x14ac:dyDescent="0.25">
      <c r="A220" s="52"/>
      <c r="B220" s="150"/>
      <c r="C220" s="52"/>
      <c r="D220" s="52"/>
      <c r="E220" s="144"/>
      <c r="F220" s="70"/>
      <c r="G220" s="71"/>
      <c r="H220" s="59"/>
      <c r="I220" s="60"/>
      <c r="J220" s="72"/>
      <c r="K220" s="73"/>
      <c r="L220" s="53"/>
      <c r="M220" s="75"/>
      <c r="N220" s="53"/>
      <c r="O220" s="53"/>
      <c r="P220" s="53"/>
      <c r="Q220" s="53"/>
      <c r="R220" s="99"/>
      <c r="S220" s="67"/>
      <c r="T220" s="67"/>
      <c r="U220" s="67"/>
      <c r="V220" s="67"/>
      <c r="W220" s="67"/>
      <c r="X220" s="53"/>
      <c r="Y220" s="53"/>
      <c r="Z220" s="53"/>
      <c r="AA220" s="53"/>
      <c r="AB220" s="53"/>
    </row>
    <row r="221" spans="1:28" ht="13.2" x14ac:dyDescent="0.25">
      <c r="A221" s="52"/>
      <c r="B221" s="150"/>
      <c r="C221" s="52"/>
      <c r="D221" s="52"/>
      <c r="E221" s="144"/>
      <c r="F221" s="70"/>
      <c r="G221" s="71"/>
      <c r="H221" s="59"/>
      <c r="I221" s="60"/>
      <c r="J221" s="72"/>
      <c r="K221" s="73"/>
      <c r="L221" s="53"/>
      <c r="M221" s="75"/>
      <c r="N221" s="53"/>
      <c r="O221" s="53"/>
      <c r="P221" s="53"/>
      <c r="Q221" s="53"/>
      <c r="R221" s="99"/>
      <c r="S221" s="67"/>
      <c r="T221" s="67"/>
      <c r="U221" s="67"/>
      <c r="V221" s="67"/>
      <c r="W221" s="67"/>
      <c r="X221" s="53"/>
      <c r="Y221" s="53"/>
      <c r="Z221" s="53"/>
      <c r="AA221" s="53"/>
      <c r="AB221" s="53"/>
    </row>
    <row r="222" spans="1:28" ht="13.2" x14ac:dyDescent="0.25">
      <c r="A222" s="52"/>
      <c r="B222" s="8"/>
      <c r="C222" s="52"/>
      <c r="D222" s="52"/>
      <c r="E222" s="144"/>
      <c r="F222" s="70"/>
      <c r="G222" s="71"/>
      <c r="H222" s="59"/>
      <c r="I222" s="60"/>
      <c r="J222" s="72"/>
      <c r="K222" s="73"/>
      <c r="L222" s="53"/>
      <c r="M222" s="75"/>
      <c r="N222" s="53"/>
      <c r="O222" s="53"/>
      <c r="P222" s="53"/>
      <c r="Q222" s="53"/>
      <c r="R222" s="99"/>
      <c r="S222" s="67"/>
      <c r="T222" s="67"/>
      <c r="U222" s="67"/>
      <c r="V222" s="67"/>
      <c r="W222" s="67"/>
      <c r="X222" s="53"/>
      <c r="Y222" s="53"/>
      <c r="Z222" s="53"/>
      <c r="AA222" s="53"/>
      <c r="AB222" s="53"/>
    </row>
    <row r="223" spans="1:28" ht="13.2" x14ac:dyDescent="0.25">
      <c r="A223" s="52"/>
      <c r="B223" s="52"/>
      <c r="C223" s="52"/>
      <c r="D223" s="52"/>
      <c r="E223" s="144"/>
      <c r="F223" s="70"/>
      <c r="G223" s="71"/>
      <c r="H223" s="59"/>
      <c r="I223" s="60"/>
      <c r="J223" s="72"/>
      <c r="K223" s="73"/>
      <c r="L223" s="53"/>
      <c r="M223" s="75"/>
      <c r="N223" s="53"/>
      <c r="O223" s="53"/>
      <c r="P223" s="53"/>
      <c r="Q223" s="53"/>
      <c r="R223" s="99"/>
      <c r="S223" s="67"/>
      <c r="T223" s="67"/>
      <c r="U223" s="67"/>
      <c r="V223" s="67"/>
      <c r="W223" s="67"/>
      <c r="X223" s="53"/>
      <c r="Y223" s="53"/>
      <c r="Z223" s="53"/>
      <c r="AA223" s="53"/>
      <c r="AB223" s="53"/>
    </row>
    <row r="224" spans="1:28" ht="13.2" x14ac:dyDescent="0.25">
      <c r="A224" s="52"/>
      <c r="B224" s="52"/>
      <c r="C224" s="52"/>
      <c r="D224" s="52"/>
      <c r="E224" s="144"/>
      <c r="F224" s="70"/>
      <c r="G224" s="71"/>
      <c r="H224" s="59"/>
      <c r="I224" s="60"/>
      <c r="J224" s="72"/>
      <c r="K224" s="73"/>
      <c r="L224" s="53"/>
      <c r="M224" s="75"/>
      <c r="N224" s="53"/>
      <c r="O224" s="53"/>
      <c r="P224" s="53"/>
      <c r="Q224" s="53"/>
      <c r="R224" s="99"/>
      <c r="S224" s="67"/>
      <c r="T224" s="67"/>
      <c r="U224" s="67"/>
      <c r="V224" s="67"/>
      <c r="W224" s="67"/>
      <c r="X224" s="53"/>
      <c r="Y224" s="53"/>
      <c r="Z224" s="53"/>
      <c r="AA224" s="53"/>
      <c r="AB224" s="53"/>
    </row>
    <row r="225" spans="1:28" ht="13.2" x14ac:dyDescent="0.25">
      <c r="A225" s="52"/>
      <c r="B225" s="52"/>
      <c r="C225" s="52"/>
      <c r="D225" s="52"/>
      <c r="E225" s="146"/>
      <c r="F225" s="70"/>
      <c r="G225" s="71"/>
      <c r="H225" s="59"/>
      <c r="I225" s="60"/>
      <c r="J225" s="72"/>
      <c r="K225" s="73"/>
      <c r="L225" s="53"/>
      <c r="M225" s="75"/>
      <c r="N225" s="53"/>
      <c r="O225" s="53"/>
      <c r="P225" s="53"/>
      <c r="Q225" s="53"/>
      <c r="R225" s="99"/>
      <c r="S225" s="67"/>
      <c r="T225" s="67"/>
      <c r="U225" s="67"/>
      <c r="V225" s="67"/>
      <c r="W225" s="67"/>
      <c r="X225" s="53"/>
      <c r="Y225" s="53"/>
      <c r="Z225" s="53"/>
      <c r="AA225" s="53"/>
      <c r="AB225" s="53"/>
    </row>
    <row r="226" spans="1:28" ht="13.2" x14ac:dyDescent="0.25">
      <c r="A226" s="52"/>
      <c r="B226" s="52"/>
      <c r="C226" s="52"/>
      <c r="D226" s="52"/>
      <c r="E226" s="144"/>
      <c r="F226" s="70"/>
      <c r="G226" s="71"/>
      <c r="H226" s="59"/>
      <c r="I226" s="60"/>
      <c r="J226" s="72"/>
      <c r="K226" s="73"/>
      <c r="L226" s="53"/>
      <c r="M226" s="75"/>
      <c r="N226" s="53"/>
      <c r="O226" s="53"/>
      <c r="P226" s="53"/>
      <c r="Q226" s="53"/>
      <c r="R226" s="99"/>
      <c r="S226" s="67"/>
      <c r="T226" s="67"/>
      <c r="U226" s="67"/>
      <c r="V226" s="67"/>
      <c r="W226" s="67"/>
      <c r="X226" s="53"/>
      <c r="Y226" s="53"/>
      <c r="Z226" s="53"/>
      <c r="AA226" s="53"/>
      <c r="AB226" s="53"/>
    </row>
    <row r="227" spans="1:28" ht="13.2" x14ac:dyDescent="0.25">
      <c r="A227" s="52"/>
      <c r="B227" s="52"/>
      <c r="C227" s="52"/>
      <c r="D227" s="52"/>
      <c r="E227" s="144"/>
      <c r="F227" s="70"/>
      <c r="G227" s="71"/>
      <c r="H227" s="59"/>
      <c r="I227" s="60"/>
      <c r="J227" s="72"/>
      <c r="K227" s="73"/>
      <c r="L227" s="53"/>
      <c r="M227" s="75"/>
      <c r="N227" s="53"/>
      <c r="O227" s="53"/>
      <c r="P227" s="53"/>
      <c r="Q227" s="53"/>
      <c r="R227" s="99"/>
      <c r="S227" s="67"/>
      <c r="T227" s="67"/>
      <c r="U227" s="67"/>
      <c r="V227" s="67"/>
      <c r="W227" s="67"/>
      <c r="X227" s="53"/>
      <c r="Y227" s="53"/>
      <c r="Z227" s="53"/>
      <c r="AA227" s="53"/>
      <c r="AB227" s="53"/>
    </row>
    <row r="228" spans="1:28" ht="13.2" x14ac:dyDescent="0.25">
      <c r="A228" s="52"/>
      <c r="B228" s="150"/>
      <c r="C228" s="52"/>
      <c r="D228" s="52"/>
      <c r="E228" s="144"/>
      <c r="F228" s="70"/>
      <c r="G228" s="71"/>
      <c r="H228" s="59"/>
      <c r="I228" s="60"/>
      <c r="J228" s="72"/>
      <c r="K228" s="73"/>
      <c r="L228" s="53"/>
      <c r="M228" s="75"/>
      <c r="N228" s="53"/>
      <c r="O228" s="53"/>
      <c r="P228" s="53"/>
      <c r="Q228" s="53"/>
      <c r="R228" s="99"/>
      <c r="S228" s="67"/>
      <c r="T228" s="67"/>
      <c r="U228" s="67"/>
      <c r="V228" s="67"/>
      <c r="W228" s="67"/>
      <c r="X228" s="53"/>
      <c r="Y228" s="53"/>
      <c r="Z228" s="53"/>
      <c r="AA228" s="53"/>
      <c r="AB228" s="53"/>
    </row>
    <row r="229" spans="1:28" ht="13.2" x14ac:dyDescent="0.25">
      <c r="A229" s="52"/>
      <c r="B229" s="150"/>
      <c r="C229" s="52"/>
      <c r="D229" s="52"/>
      <c r="E229" s="144"/>
      <c r="F229" s="70"/>
      <c r="G229" s="71"/>
      <c r="H229" s="59"/>
      <c r="I229" s="60"/>
      <c r="J229" s="72"/>
      <c r="K229" s="73"/>
      <c r="L229" s="53"/>
      <c r="M229" s="75"/>
      <c r="N229" s="53"/>
      <c r="O229" s="53"/>
      <c r="P229" s="53"/>
      <c r="Q229" s="53"/>
      <c r="R229" s="99"/>
      <c r="S229" s="67"/>
      <c r="T229" s="67"/>
      <c r="U229" s="67"/>
      <c r="V229" s="67"/>
      <c r="W229" s="67"/>
      <c r="X229" s="53"/>
      <c r="Y229" s="53"/>
      <c r="Z229" s="53"/>
      <c r="AA229" s="53"/>
      <c r="AB229" s="53"/>
    </row>
    <row r="230" spans="1:28" ht="13.2" x14ac:dyDescent="0.25">
      <c r="A230" s="52"/>
      <c r="B230" s="150"/>
      <c r="C230" s="52"/>
      <c r="D230" s="52"/>
      <c r="E230" s="144"/>
      <c r="F230" s="70"/>
      <c r="G230" s="71"/>
      <c r="H230" s="59"/>
      <c r="I230" s="60"/>
      <c r="J230" s="72"/>
      <c r="K230" s="73"/>
      <c r="L230" s="53"/>
      <c r="M230" s="75"/>
      <c r="N230" s="53"/>
      <c r="O230" s="53"/>
      <c r="P230" s="53"/>
      <c r="Q230" s="53"/>
      <c r="R230" s="99"/>
      <c r="S230" s="67"/>
      <c r="T230" s="67"/>
      <c r="U230" s="67"/>
      <c r="V230" s="67"/>
      <c r="W230" s="67"/>
      <c r="X230" s="53"/>
      <c r="Y230" s="53"/>
      <c r="Z230" s="53"/>
      <c r="AA230" s="53"/>
      <c r="AB230" s="53"/>
    </row>
    <row r="231" spans="1:28" ht="13.2" x14ac:dyDescent="0.25">
      <c r="A231" s="52"/>
      <c r="B231" s="52"/>
      <c r="C231" s="52"/>
      <c r="D231" s="52"/>
      <c r="E231" s="144"/>
      <c r="F231" s="70"/>
      <c r="G231" s="71"/>
      <c r="H231" s="59"/>
      <c r="I231" s="60"/>
      <c r="J231" s="72"/>
      <c r="K231" s="73"/>
      <c r="L231" s="53"/>
      <c r="M231" s="75"/>
      <c r="N231" s="53"/>
      <c r="O231" s="53"/>
      <c r="P231" s="53"/>
      <c r="Q231" s="53"/>
      <c r="R231" s="99"/>
      <c r="S231" s="67"/>
      <c r="T231" s="67"/>
      <c r="U231" s="67"/>
      <c r="V231" s="67"/>
      <c r="W231" s="67"/>
      <c r="X231" s="53"/>
      <c r="Y231" s="53"/>
      <c r="Z231" s="53"/>
      <c r="AA231" s="53"/>
      <c r="AB231" s="53"/>
    </row>
    <row r="232" spans="1:28" ht="13.2" x14ac:dyDescent="0.25">
      <c r="A232" s="52"/>
      <c r="B232" s="52"/>
      <c r="C232" s="52"/>
      <c r="D232" s="52"/>
      <c r="E232" s="144"/>
      <c r="F232" s="70"/>
      <c r="G232" s="71"/>
      <c r="H232" s="59"/>
      <c r="I232" s="60"/>
      <c r="J232" s="72"/>
      <c r="K232" s="73"/>
      <c r="L232" s="53"/>
      <c r="M232" s="75"/>
      <c r="N232" s="53"/>
      <c r="O232" s="53"/>
      <c r="P232" s="53"/>
      <c r="Q232" s="53"/>
      <c r="R232" s="99"/>
      <c r="S232" s="67"/>
      <c r="T232" s="67"/>
      <c r="U232" s="67"/>
      <c r="V232" s="67"/>
      <c r="W232" s="67"/>
      <c r="X232" s="53"/>
      <c r="Y232" s="53"/>
      <c r="Z232" s="53"/>
      <c r="AA232" s="53"/>
      <c r="AB232" s="53"/>
    </row>
    <row r="233" spans="1:28" ht="13.2" x14ac:dyDescent="0.25">
      <c r="A233" s="52"/>
      <c r="B233" s="52"/>
      <c r="C233" s="52"/>
      <c r="D233" s="52"/>
      <c r="E233" s="144"/>
      <c r="F233" s="70"/>
      <c r="G233" s="71"/>
      <c r="H233" s="59"/>
      <c r="I233" s="60"/>
      <c r="J233" s="72"/>
      <c r="K233" s="73"/>
      <c r="L233" s="53"/>
      <c r="M233" s="75"/>
      <c r="N233" s="53"/>
      <c r="O233" s="53"/>
      <c r="P233" s="53"/>
      <c r="Q233" s="53"/>
      <c r="R233" s="99"/>
      <c r="S233" s="67"/>
      <c r="T233" s="67"/>
      <c r="U233" s="67"/>
      <c r="V233" s="67"/>
      <c r="W233" s="67"/>
      <c r="X233" s="53"/>
      <c r="Y233" s="53"/>
      <c r="Z233" s="53"/>
      <c r="AA233" s="53"/>
      <c r="AB233" s="53"/>
    </row>
    <row r="234" spans="1:28" ht="13.2" x14ac:dyDescent="0.25">
      <c r="A234" s="52"/>
      <c r="B234" s="52"/>
      <c r="C234" s="52"/>
      <c r="D234" s="52"/>
      <c r="E234" s="144"/>
      <c r="F234" s="70"/>
      <c r="G234" s="71"/>
      <c r="H234" s="59"/>
      <c r="I234" s="60"/>
      <c r="J234" s="72"/>
      <c r="K234" s="73"/>
      <c r="L234" s="53"/>
      <c r="M234" s="75"/>
      <c r="N234" s="53"/>
      <c r="O234" s="53"/>
      <c r="P234" s="53"/>
      <c r="Q234" s="53"/>
      <c r="R234" s="99"/>
      <c r="S234" s="67"/>
      <c r="T234" s="67"/>
      <c r="U234" s="67"/>
      <c r="V234" s="67"/>
      <c r="W234" s="67"/>
      <c r="X234" s="53"/>
      <c r="Y234" s="53"/>
      <c r="Z234" s="53"/>
      <c r="AA234" s="53"/>
      <c r="AB234" s="53"/>
    </row>
    <row r="235" spans="1:28" ht="13.2" x14ac:dyDescent="0.25">
      <c r="A235" s="152"/>
      <c r="B235" s="52"/>
      <c r="C235" s="52"/>
      <c r="D235" s="52"/>
      <c r="E235" s="144"/>
      <c r="F235" s="70"/>
      <c r="G235" s="71"/>
      <c r="H235" s="59"/>
      <c r="I235" s="60"/>
      <c r="J235" s="72"/>
      <c r="K235" s="73"/>
      <c r="L235" s="53"/>
      <c r="M235" s="75"/>
      <c r="N235" s="53"/>
      <c r="O235" s="53"/>
      <c r="P235" s="53"/>
      <c r="Q235" s="53"/>
      <c r="R235" s="99"/>
      <c r="S235" s="67"/>
      <c r="T235" s="67"/>
      <c r="U235" s="67"/>
      <c r="V235" s="67"/>
      <c r="W235" s="67"/>
      <c r="X235" s="53"/>
      <c r="Y235" s="53"/>
      <c r="Z235" s="53"/>
      <c r="AA235" s="53"/>
      <c r="AB235" s="53"/>
    </row>
    <row r="236" spans="1:28" ht="13.2" x14ac:dyDescent="0.25">
      <c r="A236" s="152"/>
      <c r="B236" s="52"/>
      <c r="C236" s="52"/>
      <c r="D236" s="52"/>
      <c r="E236" s="144"/>
      <c r="F236" s="70"/>
      <c r="G236" s="71"/>
      <c r="H236" s="59"/>
      <c r="I236" s="60"/>
      <c r="J236" s="72"/>
      <c r="K236" s="73"/>
      <c r="L236" s="53"/>
      <c r="M236" s="75"/>
      <c r="N236" s="53"/>
      <c r="O236" s="53"/>
      <c r="P236" s="53"/>
      <c r="Q236" s="53"/>
      <c r="R236" s="99"/>
      <c r="S236" s="67"/>
      <c r="T236" s="67"/>
      <c r="U236" s="67"/>
      <c r="V236" s="67"/>
      <c r="W236" s="67"/>
      <c r="X236" s="53"/>
      <c r="Y236" s="53"/>
      <c r="Z236" s="53"/>
      <c r="AA236" s="53"/>
      <c r="AB236" s="53"/>
    </row>
    <row r="237" spans="1:28" ht="13.2" x14ac:dyDescent="0.25">
      <c r="A237" s="52"/>
      <c r="B237" s="52"/>
      <c r="C237" s="52"/>
      <c r="D237" s="52"/>
      <c r="E237" s="146"/>
      <c r="F237" s="70"/>
      <c r="G237" s="71"/>
      <c r="H237" s="59"/>
      <c r="I237" s="60"/>
      <c r="J237" s="72"/>
      <c r="K237" s="73"/>
      <c r="L237" s="53"/>
      <c r="M237" s="75"/>
      <c r="N237" s="53"/>
      <c r="O237" s="53"/>
      <c r="P237" s="53"/>
      <c r="Q237" s="53"/>
      <c r="R237" s="99"/>
      <c r="S237" s="67"/>
      <c r="T237" s="67"/>
      <c r="U237" s="67"/>
      <c r="V237" s="67"/>
      <c r="W237" s="67"/>
      <c r="X237" s="53"/>
      <c r="Y237" s="53"/>
      <c r="Z237" s="53"/>
      <c r="AA237" s="53"/>
      <c r="AB237" s="53"/>
    </row>
    <row r="238" spans="1:28" ht="13.2" x14ac:dyDescent="0.25">
      <c r="A238" s="52"/>
      <c r="B238" s="52"/>
      <c r="C238" s="52"/>
      <c r="D238" s="52"/>
      <c r="E238" s="144"/>
      <c r="F238" s="70"/>
      <c r="G238" s="71"/>
      <c r="H238" s="59"/>
      <c r="I238" s="60"/>
      <c r="J238" s="72"/>
      <c r="K238" s="73"/>
      <c r="L238" s="53"/>
      <c r="M238" s="75"/>
      <c r="N238" s="53"/>
      <c r="O238" s="53"/>
      <c r="P238" s="53"/>
      <c r="Q238" s="53"/>
      <c r="R238" s="99"/>
      <c r="S238" s="67"/>
      <c r="T238" s="67"/>
      <c r="U238" s="67"/>
      <c r="V238" s="67"/>
      <c r="W238" s="67"/>
      <c r="X238" s="53"/>
      <c r="Y238" s="53"/>
      <c r="Z238" s="53"/>
      <c r="AA238" s="53"/>
      <c r="AB238" s="53"/>
    </row>
    <row r="239" spans="1:28" ht="13.2" x14ac:dyDescent="0.25">
      <c r="A239" s="52"/>
      <c r="B239" s="52"/>
      <c r="C239" s="52"/>
      <c r="D239" s="52"/>
      <c r="E239" s="146"/>
      <c r="F239" s="70"/>
      <c r="G239" s="71"/>
      <c r="H239" s="59"/>
      <c r="I239" s="60"/>
      <c r="J239" s="72"/>
      <c r="K239" s="73"/>
      <c r="L239" s="53"/>
      <c r="M239" s="75"/>
      <c r="N239" s="53"/>
      <c r="O239" s="53"/>
      <c r="P239" s="53"/>
      <c r="Q239" s="53"/>
      <c r="R239" s="99"/>
      <c r="S239" s="67"/>
      <c r="T239" s="67"/>
      <c r="U239" s="67"/>
      <c r="V239" s="67"/>
      <c r="W239" s="67"/>
      <c r="X239" s="53"/>
      <c r="Y239" s="53"/>
      <c r="Z239" s="53"/>
      <c r="AA239" s="53"/>
      <c r="AB239" s="53"/>
    </row>
    <row r="240" spans="1:28" ht="13.2" x14ac:dyDescent="0.25">
      <c r="A240" s="52"/>
      <c r="B240" s="52"/>
      <c r="C240" s="52"/>
      <c r="D240" s="52"/>
      <c r="E240" s="144"/>
      <c r="F240" s="70"/>
      <c r="G240" s="71"/>
      <c r="H240" s="59"/>
      <c r="I240" s="60"/>
      <c r="J240" s="72"/>
      <c r="K240" s="73"/>
      <c r="L240" s="53"/>
      <c r="M240" s="75"/>
      <c r="N240" s="53"/>
      <c r="O240" s="53"/>
      <c r="P240" s="53"/>
      <c r="Q240" s="53"/>
      <c r="R240" s="99"/>
      <c r="S240" s="67"/>
      <c r="T240" s="67"/>
      <c r="U240" s="67"/>
      <c r="V240" s="67"/>
      <c r="W240" s="67"/>
      <c r="X240" s="53"/>
      <c r="Y240" s="53"/>
      <c r="Z240" s="53"/>
      <c r="AA240" s="53"/>
      <c r="AB240" s="53"/>
    </row>
    <row r="241" spans="1:28" ht="13.2" x14ac:dyDescent="0.25">
      <c r="A241" s="52"/>
      <c r="B241" s="52"/>
      <c r="C241" s="52"/>
      <c r="D241" s="52"/>
      <c r="E241" s="144"/>
      <c r="F241" s="70"/>
      <c r="G241" s="71"/>
      <c r="H241" s="59"/>
      <c r="I241" s="60"/>
      <c r="J241" s="72"/>
      <c r="K241" s="73"/>
      <c r="L241" s="53"/>
      <c r="M241" s="75"/>
      <c r="N241" s="53"/>
      <c r="O241" s="53"/>
      <c r="P241" s="53"/>
      <c r="Q241" s="53"/>
      <c r="R241" s="99"/>
      <c r="S241" s="67"/>
      <c r="T241" s="67"/>
      <c r="U241" s="67"/>
      <c r="V241" s="67"/>
      <c r="W241" s="67"/>
      <c r="X241" s="53"/>
      <c r="Y241" s="53"/>
      <c r="Z241" s="53"/>
      <c r="AA241" s="53"/>
      <c r="AB241" s="53"/>
    </row>
    <row r="242" spans="1:28" ht="13.2" x14ac:dyDescent="0.25">
      <c r="A242" s="52"/>
      <c r="B242" s="52"/>
      <c r="C242" s="52"/>
      <c r="D242" s="52"/>
      <c r="E242" s="144"/>
      <c r="F242" s="70"/>
      <c r="G242" s="71"/>
      <c r="H242" s="59"/>
      <c r="I242" s="60"/>
      <c r="J242" s="72"/>
      <c r="K242" s="73"/>
      <c r="L242" s="53"/>
      <c r="M242" s="75"/>
      <c r="N242" s="53"/>
      <c r="O242" s="53"/>
      <c r="P242" s="53"/>
      <c r="Q242" s="53"/>
      <c r="R242" s="99"/>
      <c r="S242" s="67"/>
      <c r="T242" s="67"/>
      <c r="U242" s="67"/>
      <c r="V242" s="67"/>
      <c r="W242" s="67"/>
      <c r="X242" s="53"/>
      <c r="Y242" s="53"/>
      <c r="Z242" s="53"/>
      <c r="AA242" s="53"/>
      <c r="AB242" s="53"/>
    </row>
    <row r="243" spans="1:28" ht="13.2" x14ac:dyDescent="0.25">
      <c r="A243" s="52"/>
      <c r="B243" s="52"/>
      <c r="C243" s="52"/>
      <c r="D243" s="52"/>
      <c r="E243" s="144"/>
      <c r="F243" s="70"/>
      <c r="G243" s="71"/>
      <c r="H243" s="59"/>
      <c r="I243" s="60"/>
      <c r="J243" s="72"/>
      <c r="K243" s="73"/>
      <c r="L243" s="53"/>
      <c r="M243" s="75"/>
      <c r="N243" s="53"/>
      <c r="O243" s="53"/>
      <c r="P243" s="53"/>
      <c r="Q243" s="53"/>
      <c r="R243" s="99"/>
      <c r="S243" s="67"/>
      <c r="T243" s="67"/>
      <c r="U243" s="67"/>
      <c r="V243" s="67"/>
      <c r="W243" s="67"/>
      <c r="X243" s="53"/>
      <c r="Y243" s="53"/>
      <c r="Z243" s="53"/>
      <c r="AA243" s="53"/>
      <c r="AB243" s="53"/>
    </row>
    <row r="244" spans="1:28" ht="13.2" x14ac:dyDescent="0.25">
      <c r="A244" s="52"/>
      <c r="B244" s="52"/>
      <c r="C244" s="52"/>
      <c r="D244" s="52"/>
      <c r="E244" s="144"/>
      <c r="F244" s="70"/>
      <c r="G244" s="71"/>
      <c r="H244" s="59"/>
      <c r="I244" s="60"/>
      <c r="J244" s="72"/>
      <c r="K244" s="73"/>
      <c r="L244" s="53"/>
      <c r="M244" s="75"/>
      <c r="N244" s="53"/>
      <c r="O244" s="53"/>
      <c r="P244" s="53"/>
      <c r="Q244" s="53"/>
      <c r="R244" s="99"/>
      <c r="S244" s="67"/>
      <c r="T244" s="67"/>
      <c r="U244" s="67"/>
      <c r="V244" s="67"/>
      <c r="W244" s="67"/>
      <c r="X244" s="53"/>
      <c r="Y244" s="53"/>
      <c r="Z244" s="53"/>
      <c r="AA244" s="53"/>
      <c r="AB244" s="53"/>
    </row>
    <row r="245" spans="1:28" ht="13.2" x14ac:dyDescent="0.25">
      <c r="A245" s="52"/>
      <c r="B245" s="52"/>
      <c r="C245" s="52"/>
      <c r="D245" s="52"/>
      <c r="E245" s="144"/>
      <c r="F245" s="70"/>
      <c r="G245" s="71"/>
      <c r="H245" s="59"/>
      <c r="I245" s="60"/>
      <c r="J245" s="72"/>
      <c r="K245" s="73"/>
      <c r="L245" s="53"/>
      <c r="M245" s="75"/>
      <c r="N245" s="53"/>
      <c r="O245" s="53"/>
      <c r="P245" s="53"/>
      <c r="Q245" s="53"/>
      <c r="R245" s="99"/>
      <c r="S245" s="67"/>
      <c r="T245" s="67"/>
      <c r="U245" s="67"/>
      <c r="V245" s="67"/>
      <c r="W245" s="67"/>
      <c r="X245" s="53"/>
      <c r="Y245" s="53"/>
      <c r="Z245" s="53"/>
      <c r="AA245" s="53"/>
      <c r="AB245" s="53"/>
    </row>
    <row r="246" spans="1:28" ht="13.2" x14ac:dyDescent="0.25">
      <c r="A246" s="52"/>
      <c r="B246" s="52"/>
      <c r="C246" s="52"/>
      <c r="D246" s="52"/>
      <c r="E246" s="144"/>
      <c r="F246" s="70"/>
      <c r="G246" s="71"/>
      <c r="H246" s="59"/>
      <c r="I246" s="60"/>
      <c r="J246" s="72"/>
      <c r="K246" s="73"/>
      <c r="L246" s="53"/>
      <c r="M246" s="75"/>
      <c r="N246" s="53"/>
      <c r="O246" s="53"/>
      <c r="P246" s="53"/>
      <c r="Q246" s="53"/>
      <c r="R246" s="99"/>
      <c r="S246" s="67"/>
      <c r="T246" s="67"/>
      <c r="U246" s="67"/>
      <c r="V246" s="67"/>
      <c r="W246" s="67"/>
      <c r="X246" s="53"/>
      <c r="Y246" s="53"/>
      <c r="Z246" s="53"/>
      <c r="AA246" s="53"/>
      <c r="AB246" s="53"/>
    </row>
    <row r="247" spans="1:28" ht="13.2" x14ac:dyDescent="0.25">
      <c r="A247" s="52"/>
      <c r="B247" s="52"/>
      <c r="C247" s="52"/>
      <c r="D247" s="52"/>
      <c r="E247" s="144"/>
      <c r="F247" s="70"/>
      <c r="G247" s="71"/>
      <c r="H247" s="59"/>
      <c r="I247" s="60"/>
      <c r="J247" s="72"/>
      <c r="K247" s="73"/>
      <c r="L247" s="53"/>
      <c r="M247" s="75"/>
      <c r="N247" s="53"/>
      <c r="O247" s="53"/>
      <c r="P247" s="53"/>
      <c r="Q247" s="53"/>
      <c r="R247" s="99"/>
      <c r="S247" s="67"/>
      <c r="T247" s="67"/>
      <c r="U247" s="67"/>
      <c r="V247" s="67"/>
      <c r="W247" s="67"/>
      <c r="X247" s="53"/>
      <c r="Y247" s="53"/>
      <c r="Z247" s="53"/>
      <c r="AA247" s="53"/>
      <c r="AB247" s="53"/>
    </row>
    <row r="248" spans="1:28" ht="13.2" x14ac:dyDescent="0.25">
      <c r="A248" s="52"/>
      <c r="B248" s="52"/>
      <c r="C248" s="52"/>
      <c r="D248" s="52"/>
      <c r="E248" s="144"/>
      <c r="F248" s="70"/>
      <c r="G248" s="71"/>
      <c r="H248" s="59"/>
      <c r="I248" s="60"/>
      <c r="J248" s="72"/>
      <c r="K248" s="73"/>
      <c r="L248" s="53"/>
      <c r="M248" s="75"/>
      <c r="N248" s="53"/>
      <c r="O248" s="53"/>
      <c r="P248" s="53"/>
      <c r="Q248" s="53"/>
      <c r="R248" s="99"/>
      <c r="S248" s="67"/>
      <c r="T248" s="67"/>
      <c r="U248" s="67"/>
      <c r="V248" s="67"/>
      <c r="W248" s="67"/>
      <c r="X248" s="53"/>
      <c r="Y248" s="53"/>
      <c r="Z248" s="53"/>
      <c r="AA248" s="53"/>
      <c r="AB248" s="53"/>
    </row>
    <row r="249" spans="1:28" ht="13.2" x14ac:dyDescent="0.25">
      <c r="A249" s="52"/>
      <c r="B249" s="52"/>
      <c r="C249" s="52"/>
      <c r="D249" s="52"/>
      <c r="E249" s="144"/>
      <c r="F249" s="70"/>
      <c r="G249" s="71"/>
      <c r="H249" s="59"/>
      <c r="I249" s="60"/>
      <c r="J249" s="72"/>
      <c r="K249" s="73"/>
      <c r="L249" s="53"/>
      <c r="M249" s="75"/>
      <c r="N249" s="53"/>
      <c r="O249" s="53"/>
      <c r="P249" s="53"/>
      <c r="Q249" s="53"/>
      <c r="R249" s="99"/>
      <c r="S249" s="67"/>
      <c r="T249" s="67"/>
      <c r="U249" s="67"/>
      <c r="V249" s="67"/>
      <c r="W249" s="67"/>
      <c r="X249" s="53"/>
      <c r="Y249" s="53"/>
      <c r="Z249" s="53"/>
      <c r="AA249" s="53"/>
      <c r="AB249" s="53"/>
    </row>
    <row r="250" spans="1:28" ht="13.2" x14ac:dyDescent="0.25">
      <c r="A250" s="52"/>
      <c r="B250" s="52"/>
      <c r="C250" s="52"/>
      <c r="D250" s="52"/>
      <c r="E250" s="146"/>
      <c r="F250" s="70"/>
      <c r="G250" s="71"/>
      <c r="H250" s="59"/>
      <c r="I250" s="60"/>
      <c r="J250" s="72"/>
      <c r="K250" s="73"/>
      <c r="L250" s="53"/>
      <c r="M250" s="75"/>
      <c r="N250" s="53"/>
      <c r="O250" s="53"/>
      <c r="P250" s="53"/>
      <c r="Q250" s="53"/>
      <c r="R250" s="99"/>
      <c r="S250" s="67"/>
      <c r="T250" s="67"/>
      <c r="U250" s="67"/>
      <c r="V250" s="67"/>
      <c r="W250" s="67"/>
      <c r="X250" s="53"/>
      <c r="Y250" s="53"/>
      <c r="Z250" s="53"/>
      <c r="AA250" s="53"/>
      <c r="AB250" s="53"/>
    </row>
    <row r="251" spans="1:28" ht="13.2" x14ac:dyDescent="0.25">
      <c r="A251" s="52"/>
      <c r="B251" s="52"/>
      <c r="C251" s="52"/>
      <c r="D251" s="52"/>
      <c r="E251" s="146"/>
      <c r="F251" s="70"/>
      <c r="G251" s="71"/>
      <c r="H251" s="59"/>
      <c r="I251" s="60"/>
      <c r="J251" s="72"/>
      <c r="K251" s="73"/>
      <c r="L251" s="53"/>
      <c r="M251" s="75"/>
      <c r="N251" s="53"/>
      <c r="O251" s="53"/>
      <c r="P251" s="53"/>
      <c r="Q251" s="53"/>
      <c r="R251" s="99"/>
      <c r="S251" s="67"/>
      <c r="T251" s="67"/>
      <c r="U251" s="67"/>
      <c r="V251" s="67"/>
      <c r="W251" s="67"/>
      <c r="X251" s="53"/>
      <c r="Y251" s="53"/>
      <c r="Z251" s="53"/>
      <c r="AA251" s="53"/>
      <c r="AB251" s="53"/>
    </row>
    <row r="252" spans="1:28" ht="13.2" x14ac:dyDescent="0.25">
      <c r="A252" s="52"/>
      <c r="B252" s="52"/>
      <c r="C252" s="52"/>
      <c r="D252" s="52"/>
      <c r="E252" s="144"/>
      <c r="F252" s="70"/>
      <c r="G252" s="71"/>
      <c r="H252" s="59"/>
      <c r="I252" s="60"/>
      <c r="J252" s="72"/>
      <c r="K252" s="73"/>
      <c r="L252" s="53"/>
      <c r="M252" s="75"/>
      <c r="N252" s="53"/>
      <c r="O252" s="53"/>
      <c r="P252" s="53"/>
      <c r="Q252" s="53"/>
      <c r="R252" s="99"/>
      <c r="S252" s="67"/>
      <c r="T252" s="67"/>
      <c r="U252" s="67"/>
      <c r="V252" s="67"/>
      <c r="W252" s="67"/>
      <c r="X252" s="53"/>
      <c r="Y252" s="53"/>
      <c r="Z252" s="53"/>
      <c r="AA252" s="53"/>
      <c r="AB252" s="53"/>
    </row>
    <row r="253" spans="1:28" ht="13.2" x14ac:dyDescent="0.25">
      <c r="A253" s="52"/>
      <c r="B253" s="52"/>
      <c r="C253" s="52"/>
      <c r="D253" s="52"/>
      <c r="E253" s="144"/>
      <c r="F253" s="70"/>
      <c r="G253" s="71"/>
      <c r="H253" s="59"/>
      <c r="I253" s="60"/>
      <c r="J253" s="72"/>
      <c r="K253" s="73"/>
      <c r="L253" s="53"/>
      <c r="M253" s="75"/>
      <c r="N253" s="53"/>
      <c r="O253" s="53"/>
      <c r="P253" s="53"/>
      <c r="Q253" s="53"/>
      <c r="R253" s="99"/>
      <c r="S253" s="67"/>
      <c r="T253" s="67"/>
      <c r="U253" s="67"/>
      <c r="V253" s="67"/>
      <c r="W253" s="67"/>
      <c r="X253" s="53"/>
      <c r="Y253" s="53"/>
      <c r="Z253" s="53"/>
      <c r="AA253" s="53"/>
      <c r="AB253" s="53"/>
    </row>
    <row r="254" spans="1:28" ht="13.2" x14ac:dyDescent="0.25">
      <c r="A254" s="52"/>
      <c r="B254" s="52"/>
      <c r="C254" s="52"/>
      <c r="D254" s="52"/>
      <c r="E254" s="144"/>
      <c r="F254" s="70"/>
      <c r="G254" s="71"/>
      <c r="H254" s="59"/>
      <c r="I254" s="60"/>
      <c r="J254" s="72"/>
      <c r="K254" s="73"/>
      <c r="L254" s="53"/>
      <c r="M254" s="75"/>
      <c r="N254" s="53"/>
      <c r="O254" s="53"/>
      <c r="P254" s="53"/>
      <c r="Q254" s="53"/>
      <c r="R254" s="99"/>
      <c r="S254" s="67"/>
      <c r="T254" s="67"/>
      <c r="U254" s="67"/>
      <c r="V254" s="67"/>
      <c r="W254" s="67"/>
      <c r="X254" s="53"/>
      <c r="Y254" s="53"/>
      <c r="Z254" s="53"/>
      <c r="AA254" s="53"/>
      <c r="AB254" s="53"/>
    </row>
    <row r="255" spans="1:28" ht="13.2" x14ac:dyDescent="0.25">
      <c r="A255" s="52"/>
      <c r="B255" s="52"/>
      <c r="C255" s="52"/>
      <c r="D255" s="52"/>
      <c r="E255" s="144"/>
      <c r="F255" s="70"/>
      <c r="G255" s="71"/>
      <c r="H255" s="59"/>
      <c r="I255" s="60"/>
      <c r="J255" s="72"/>
      <c r="K255" s="73"/>
      <c r="L255" s="53"/>
      <c r="M255" s="75"/>
      <c r="N255" s="53"/>
      <c r="O255" s="53"/>
      <c r="P255" s="53"/>
      <c r="Q255" s="53"/>
      <c r="R255" s="99"/>
      <c r="S255" s="67"/>
      <c r="T255" s="67"/>
      <c r="U255" s="67"/>
      <c r="V255" s="67"/>
      <c r="W255" s="67"/>
      <c r="X255" s="53"/>
      <c r="Y255" s="53"/>
      <c r="Z255" s="53"/>
      <c r="AA255" s="53"/>
      <c r="AB255" s="53"/>
    </row>
    <row r="256" spans="1:28" ht="13.2" x14ac:dyDescent="0.25">
      <c r="A256" s="52"/>
      <c r="B256" s="52"/>
      <c r="C256" s="52"/>
      <c r="D256" s="52"/>
      <c r="E256" s="144"/>
      <c r="F256" s="70"/>
      <c r="G256" s="71"/>
      <c r="H256" s="59"/>
      <c r="I256" s="60"/>
      <c r="J256" s="72"/>
      <c r="K256" s="73"/>
      <c r="L256" s="53"/>
      <c r="M256" s="75"/>
      <c r="N256" s="53"/>
      <c r="O256" s="53"/>
      <c r="P256" s="53"/>
      <c r="Q256" s="53"/>
      <c r="R256" s="99"/>
      <c r="S256" s="67"/>
      <c r="T256" s="67"/>
      <c r="U256" s="67"/>
      <c r="V256" s="67"/>
      <c r="W256" s="67"/>
      <c r="X256" s="53"/>
      <c r="Y256" s="53"/>
      <c r="Z256" s="53"/>
      <c r="AA256" s="53"/>
      <c r="AB256" s="53"/>
    </row>
    <row r="257" spans="1:28" ht="13.2" x14ac:dyDescent="0.25">
      <c r="A257" s="52"/>
      <c r="B257" s="52"/>
      <c r="C257" s="52"/>
      <c r="D257" s="52"/>
      <c r="E257" s="146"/>
      <c r="F257" s="70"/>
      <c r="G257" s="71"/>
      <c r="H257" s="59"/>
      <c r="I257" s="60"/>
      <c r="J257" s="72"/>
      <c r="K257" s="73"/>
      <c r="L257" s="53"/>
      <c r="M257" s="75"/>
      <c r="N257" s="53"/>
      <c r="O257" s="53"/>
      <c r="P257" s="53"/>
      <c r="Q257" s="53"/>
      <c r="R257" s="99"/>
      <c r="S257" s="67"/>
      <c r="T257" s="67"/>
      <c r="U257" s="67"/>
      <c r="V257" s="67"/>
      <c r="W257" s="67"/>
      <c r="X257" s="53"/>
      <c r="Y257" s="53"/>
      <c r="Z257" s="53"/>
      <c r="AA257" s="53"/>
      <c r="AB257" s="53"/>
    </row>
    <row r="258" spans="1:28" ht="13.2" x14ac:dyDescent="0.25">
      <c r="A258" s="52"/>
      <c r="B258" s="52"/>
      <c r="C258" s="52"/>
      <c r="D258" s="52"/>
      <c r="E258" s="144"/>
      <c r="F258" s="70"/>
      <c r="G258" s="71"/>
      <c r="H258" s="59"/>
      <c r="I258" s="60"/>
      <c r="J258" s="72"/>
      <c r="K258" s="73"/>
      <c r="L258" s="53"/>
      <c r="M258" s="75"/>
      <c r="N258" s="53"/>
      <c r="O258" s="53"/>
      <c r="P258" s="53"/>
      <c r="Q258" s="53"/>
      <c r="R258" s="99"/>
      <c r="S258" s="67"/>
      <c r="T258" s="67"/>
      <c r="U258" s="67"/>
      <c r="V258" s="67"/>
      <c r="W258" s="67"/>
      <c r="X258" s="53"/>
      <c r="Y258" s="53"/>
      <c r="Z258" s="53"/>
      <c r="AA258" s="53"/>
      <c r="AB258" s="53"/>
    </row>
    <row r="259" spans="1:28" ht="13.2" x14ac:dyDescent="0.25">
      <c r="A259" s="52"/>
      <c r="B259" s="52"/>
      <c r="C259" s="52"/>
      <c r="D259" s="52"/>
      <c r="E259" s="144"/>
      <c r="F259" s="70"/>
      <c r="G259" s="71"/>
      <c r="H259" s="59"/>
      <c r="I259" s="60"/>
      <c r="J259" s="72"/>
      <c r="K259" s="73"/>
      <c r="L259" s="53"/>
      <c r="M259" s="75"/>
      <c r="N259" s="53"/>
      <c r="O259" s="53"/>
      <c r="P259" s="53"/>
      <c r="Q259" s="53"/>
      <c r="R259" s="99"/>
      <c r="S259" s="67"/>
      <c r="T259" s="67"/>
      <c r="U259" s="67"/>
      <c r="V259" s="67"/>
      <c r="W259" s="67"/>
      <c r="X259" s="53"/>
      <c r="Y259" s="53"/>
      <c r="Z259" s="53"/>
      <c r="AA259" s="53"/>
      <c r="AB259" s="53"/>
    </row>
    <row r="260" spans="1:28" ht="13.2" x14ac:dyDescent="0.25">
      <c r="A260" s="52"/>
      <c r="B260" s="52"/>
      <c r="C260" s="52"/>
      <c r="D260" s="52"/>
      <c r="E260" s="146"/>
      <c r="F260" s="70"/>
      <c r="G260" s="71"/>
      <c r="H260" s="59"/>
      <c r="I260" s="60"/>
      <c r="J260" s="72"/>
      <c r="K260" s="73"/>
      <c r="L260" s="53"/>
      <c r="M260" s="75"/>
      <c r="N260" s="53"/>
      <c r="O260" s="53"/>
      <c r="P260" s="53"/>
      <c r="Q260" s="53"/>
      <c r="R260" s="99"/>
      <c r="S260" s="67"/>
      <c r="T260" s="67"/>
      <c r="U260" s="67"/>
      <c r="V260" s="67"/>
      <c r="W260" s="67"/>
      <c r="X260" s="53"/>
      <c r="Y260" s="53"/>
      <c r="Z260" s="53"/>
      <c r="AA260" s="53"/>
      <c r="AB260" s="53"/>
    </row>
    <row r="261" spans="1:28" ht="13.2" x14ac:dyDescent="0.25">
      <c r="A261" s="52"/>
      <c r="B261" s="52"/>
      <c r="C261" s="52"/>
      <c r="D261" s="52"/>
      <c r="E261" s="144"/>
      <c r="F261" s="70"/>
      <c r="G261" s="71"/>
      <c r="H261" s="59"/>
      <c r="I261" s="60"/>
      <c r="J261" s="72"/>
      <c r="K261" s="73"/>
      <c r="L261" s="53"/>
      <c r="M261" s="75"/>
      <c r="N261" s="53"/>
      <c r="O261" s="53"/>
      <c r="P261" s="53"/>
      <c r="Q261" s="53"/>
      <c r="R261" s="99"/>
      <c r="S261" s="67"/>
      <c r="T261" s="67"/>
      <c r="U261" s="67"/>
      <c r="V261" s="67"/>
      <c r="W261" s="67"/>
      <c r="X261" s="53"/>
      <c r="Y261" s="53"/>
      <c r="Z261" s="53"/>
      <c r="AA261" s="53"/>
      <c r="AB261" s="53"/>
    </row>
    <row r="262" spans="1:28" ht="13.2" x14ac:dyDescent="0.25">
      <c r="A262" s="52"/>
      <c r="B262" s="52"/>
      <c r="C262" s="52"/>
      <c r="D262" s="52"/>
      <c r="E262" s="144"/>
      <c r="F262" s="70"/>
      <c r="G262" s="71"/>
      <c r="H262" s="59"/>
      <c r="I262" s="60"/>
      <c r="J262" s="72"/>
      <c r="K262" s="73"/>
      <c r="L262" s="53"/>
      <c r="M262" s="75"/>
      <c r="N262" s="53"/>
      <c r="O262" s="53"/>
      <c r="P262" s="53"/>
      <c r="Q262" s="53"/>
      <c r="R262" s="99"/>
      <c r="S262" s="67"/>
      <c r="T262" s="67"/>
      <c r="U262" s="67"/>
      <c r="V262" s="67"/>
      <c r="W262" s="67"/>
      <c r="X262" s="53"/>
      <c r="Y262" s="53"/>
      <c r="Z262" s="53"/>
      <c r="AA262" s="53"/>
      <c r="AB262" s="53"/>
    </row>
    <row r="263" spans="1:28" ht="13.2" x14ac:dyDescent="0.25">
      <c r="A263" s="52"/>
      <c r="B263" s="52"/>
      <c r="C263" s="52"/>
      <c r="D263" s="52"/>
      <c r="E263" s="144"/>
      <c r="F263" s="70"/>
      <c r="G263" s="71"/>
      <c r="H263" s="59"/>
      <c r="I263" s="60"/>
      <c r="J263" s="72"/>
      <c r="K263" s="73"/>
      <c r="L263" s="53"/>
      <c r="M263" s="75"/>
      <c r="N263" s="53"/>
      <c r="O263" s="53"/>
      <c r="P263" s="53"/>
      <c r="Q263" s="53"/>
      <c r="R263" s="99"/>
      <c r="S263" s="67"/>
      <c r="T263" s="67"/>
      <c r="U263" s="67"/>
      <c r="V263" s="67"/>
      <c r="W263" s="67"/>
      <c r="X263" s="53"/>
      <c r="Y263" s="53"/>
      <c r="Z263" s="53"/>
      <c r="AA263" s="53"/>
      <c r="AB263" s="53"/>
    </row>
    <row r="264" spans="1:28" ht="13.2" x14ac:dyDescent="0.25">
      <c r="A264" s="52"/>
      <c r="B264" s="52"/>
      <c r="C264" s="52"/>
      <c r="D264" s="52"/>
      <c r="E264" s="144"/>
      <c r="F264" s="70"/>
      <c r="G264" s="71"/>
      <c r="H264" s="59"/>
      <c r="I264" s="60"/>
      <c r="J264" s="72"/>
      <c r="K264" s="73"/>
      <c r="L264" s="53"/>
      <c r="M264" s="75"/>
      <c r="N264" s="53"/>
      <c r="O264" s="53"/>
      <c r="P264" s="53"/>
      <c r="Q264" s="53"/>
      <c r="R264" s="99"/>
      <c r="S264" s="67"/>
      <c r="T264" s="67"/>
      <c r="U264" s="67"/>
      <c r="V264" s="67"/>
      <c r="W264" s="67"/>
      <c r="X264" s="53"/>
      <c r="Y264" s="53"/>
      <c r="Z264" s="53"/>
      <c r="AA264" s="53"/>
      <c r="AB264" s="53"/>
    </row>
    <row r="265" spans="1:28" ht="13.2" x14ac:dyDescent="0.25">
      <c r="A265" s="52"/>
      <c r="B265" s="52"/>
      <c r="C265" s="52"/>
      <c r="D265" s="52"/>
      <c r="E265" s="144"/>
      <c r="F265" s="70"/>
      <c r="G265" s="71"/>
      <c r="H265" s="59"/>
      <c r="I265" s="60"/>
      <c r="J265" s="72"/>
      <c r="K265" s="73"/>
      <c r="L265" s="53"/>
      <c r="M265" s="75"/>
      <c r="N265" s="53"/>
      <c r="O265" s="53"/>
      <c r="P265" s="53"/>
      <c r="Q265" s="53"/>
      <c r="R265" s="99"/>
      <c r="S265" s="67"/>
      <c r="T265" s="67"/>
      <c r="U265" s="67"/>
      <c r="V265" s="67"/>
      <c r="W265" s="67"/>
      <c r="X265" s="53"/>
      <c r="Y265" s="53"/>
      <c r="Z265" s="53"/>
      <c r="AA265" s="53"/>
      <c r="AB265" s="53"/>
    </row>
    <row r="266" spans="1:28" ht="13.2" x14ac:dyDescent="0.25">
      <c r="A266" s="8"/>
      <c r="B266" s="8"/>
      <c r="C266" s="52"/>
      <c r="D266" s="8"/>
      <c r="E266" s="144"/>
      <c r="F266" s="70"/>
      <c r="G266" s="71"/>
      <c r="H266" s="59"/>
      <c r="I266" s="60"/>
      <c r="J266" s="72"/>
      <c r="K266" s="73"/>
      <c r="L266" s="53"/>
      <c r="M266" s="75"/>
      <c r="N266" s="53"/>
      <c r="O266" s="53"/>
      <c r="P266" s="53"/>
      <c r="Q266" s="53"/>
      <c r="R266" s="99"/>
      <c r="S266" s="67"/>
      <c r="T266" s="67"/>
      <c r="U266" s="67"/>
      <c r="V266" s="67"/>
      <c r="W266" s="67"/>
      <c r="X266" s="53"/>
      <c r="Y266" s="53"/>
      <c r="Z266" s="53"/>
      <c r="AA266" s="53"/>
      <c r="AB266" s="53"/>
    </row>
    <row r="267" spans="1:28" ht="13.2" x14ac:dyDescent="0.25">
      <c r="A267" s="8"/>
      <c r="B267" s="8"/>
      <c r="C267" s="52"/>
      <c r="D267" s="8"/>
      <c r="E267" s="144"/>
      <c r="F267" s="70"/>
      <c r="G267" s="71"/>
      <c r="H267" s="59"/>
      <c r="I267" s="60"/>
      <c r="J267" s="72"/>
      <c r="K267" s="73"/>
      <c r="L267" s="53"/>
      <c r="M267" s="75"/>
      <c r="N267" s="53"/>
      <c r="O267" s="53"/>
      <c r="P267" s="53"/>
      <c r="Q267" s="53"/>
      <c r="R267" s="99"/>
      <c r="S267" s="67"/>
      <c r="T267" s="67"/>
      <c r="U267" s="67"/>
      <c r="V267" s="67"/>
      <c r="W267" s="67"/>
      <c r="X267" s="53"/>
      <c r="Y267" s="53"/>
      <c r="Z267" s="53"/>
      <c r="AA267" s="53"/>
      <c r="AB267" s="53"/>
    </row>
    <row r="268" spans="1:28" ht="13.2" x14ac:dyDescent="0.25">
      <c r="A268" s="8"/>
      <c r="B268" s="8"/>
      <c r="C268" s="52"/>
      <c r="D268" s="8"/>
      <c r="E268" s="144"/>
      <c r="F268" s="70"/>
      <c r="G268" s="71"/>
      <c r="H268" s="59"/>
      <c r="I268" s="60"/>
      <c r="J268" s="72"/>
      <c r="K268" s="73"/>
      <c r="L268" s="53"/>
      <c r="M268" s="75"/>
      <c r="N268" s="53"/>
      <c r="O268" s="53"/>
      <c r="P268" s="53"/>
      <c r="Q268" s="53"/>
      <c r="R268" s="99"/>
      <c r="S268" s="67"/>
      <c r="T268" s="67"/>
      <c r="U268" s="67"/>
      <c r="V268" s="67"/>
      <c r="W268" s="67"/>
      <c r="X268" s="53"/>
      <c r="Y268" s="53"/>
      <c r="Z268" s="53"/>
      <c r="AA268" s="53"/>
      <c r="AB268" s="53"/>
    </row>
    <row r="269" spans="1:28" ht="13.2" x14ac:dyDescent="0.25">
      <c r="A269" s="52"/>
      <c r="B269" s="52"/>
      <c r="C269" s="52"/>
      <c r="D269" s="8"/>
      <c r="E269" s="144"/>
      <c r="F269" s="70"/>
      <c r="G269" s="71"/>
      <c r="H269" s="59"/>
      <c r="I269" s="60"/>
      <c r="J269" s="72"/>
      <c r="K269" s="73"/>
      <c r="L269" s="53"/>
      <c r="M269" s="75"/>
      <c r="N269" s="53"/>
      <c r="O269" s="53"/>
      <c r="P269" s="53"/>
      <c r="Q269" s="53"/>
      <c r="R269" s="99"/>
      <c r="S269" s="67"/>
      <c r="T269" s="67"/>
      <c r="U269" s="67"/>
      <c r="V269" s="67"/>
      <c r="W269" s="67"/>
      <c r="X269" s="53"/>
      <c r="Y269" s="53"/>
      <c r="Z269" s="53"/>
      <c r="AA269" s="53"/>
      <c r="AB269" s="53"/>
    </row>
    <row r="270" spans="1:28" ht="13.2" x14ac:dyDescent="0.25">
      <c r="A270" s="52"/>
      <c r="B270" s="52"/>
      <c r="C270" s="52"/>
      <c r="D270" s="52"/>
      <c r="E270" s="144"/>
      <c r="F270" s="70"/>
      <c r="G270" s="71"/>
      <c r="H270" s="59"/>
      <c r="I270" s="60"/>
      <c r="J270" s="72"/>
      <c r="K270" s="73"/>
      <c r="L270" s="53"/>
      <c r="M270" s="75"/>
      <c r="N270" s="53"/>
      <c r="O270" s="53"/>
      <c r="P270" s="53"/>
      <c r="Q270" s="53"/>
      <c r="R270" s="99"/>
      <c r="S270" s="67"/>
      <c r="T270" s="67"/>
      <c r="U270" s="67"/>
      <c r="V270" s="67"/>
      <c r="W270" s="67"/>
      <c r="X270" s="53"/>
      <c r="Y270" s="53"/>
      <c r="Z270" s="53"/>
      <c r="AA270" s="53"/>
      <c r="AB270" s="53"/>
    </row>
    <row r="271" spans="1:28" ht="13.2" x14ac:dyDescent="0.25">
      <c r="A271" s="52"/>
      <c r="B271" s="52"/>
      <c r="C271" s="52"/>
      <c r="D271" s="52"/>
      <c r="E271" s="144"/>
      <c r="F271" s="70"/>
      <c r="G271" s="71"/>
      <c r="H271" s="59"/>
      <c r="I271" s="60"/>
      <c r="J271" s="72"/>
      <c r="K271" s="73"/>
      <c r="L271" s="53"/>
      <c r="M271" s="75"/>
      <c r="N271" s="53"/>
      <c r="O271" s="53"/>
      <c r="P271" s="53"/>
      <c r="Q271" s="53"/>
      <c r="R271" s="99"/>
      <c r="S271" s="67"/>
      <c r="T271" s="67"/>
      <c r="U271" s="67"/>
      <c r="V271" s="67"/>
      <c r="W271" s="67"/>
      <c r="X271" s="53"/>
      <c r="Y271" s="53"/>
      <c r="Z271" s="53"/>
      <c r="AA271" s="53"/>
      <c r="AB271" s="53"/>
    </row>
    <row r="272" spans="1:28" ht="13.2" x14ac:dyDescent="0.25">
      <c r="A272" s="52"/>
      <c r="B272" s="52"/>
      <c r="C272" s="52"/>
      <c r="D272" s="52"/>
      <c r="E272" s="144"/>
      <c r="F272" s="70"/>
      <c r="G272" s="71"/>
      <c r="H272" s="59"/>
      <c r="I272" s="60"/>
      <c r="J272" s="72"/>
      <c r="K272" s="73"/>
      <c r="L272" s="53"/>
      <c r="M272" s="75"/>
      <c r="N272" s="53"/>
      <c r="O272" s="53"/>
      <c r="P272" s="53"/>
      <c r="Q272" s="53"/>
      <c r="R272" s="99"/>
      <c r="S272" s="67"/>
      <c r="T272" s="67"/>
      <c r="U272" s="67"/>
      <c r="V272" s="67"/>
      <c r="W272" s="67"/>
      <c r="X272" s="53"/>
      <c r="Y272" s="53"/>
      <c r="Z272" s="53"/>
      <c r="AA272" s="53"/>
      <c r="AB272" s="53"/>
    </row>
    <row r="273" spans="1:28" ht="13.2" x14ac:dyDescent="0.25">
      <c r="A273" s="52"/>
      <c r="B273" s="150"/>
      <c r="C273" s="52"/>
      <c r="D273" s="52"/>
      <c r="E273" s="144"/>
      <c r="F273" s="70"/>
      <c r="G273" s="71"/>
      <c r="H273" s="59"/>
      <c r="I273" s="60"/>
      <c r="J273" s="72"/>
      <c r="K273" s="73"/>
      <c r="L273" s="53"/>
      <c r="M273" s="75"/>
      <c r="N273" s="53"/>
      <c r="O273" s="53"/>
      <c r="P273" s="53"/>
      <c r="Q273" s="53"/>
      <c r="R273" s="99"/>
      <c r="S273" s="67"/>
      <c r="T273" s="67"/>
      <c r="U273" s="67"/>
      <c r="V273" s="67"/>
      <c r="W273" s="67"/>
      <c r="X273" s="53"/>
      <c r="Y273" s="53"/>
      <c r="Z273" s="53"/>
      <c r="AA273" s="53"/>
      <c r="AB273" s="53"/>
    </row>
    <row r="274" spans="1:28" ht="13.2" x14ac:dyDescent="0.25">
      <c r="A274" s="52"/>
      <c r="B274" s="150"/>
      <c r="C274" s="52"/>
      <c r="D274" s="52"/>
      <c r="E274" s="144"/>
      <c r="F274" s="70"/>
      <c r="G274" s="71"/>
      <c r="H274" s="59"/>
      <c r="I274" s="60"/>
      <c r="J274" s="72"/>
      <c r="K274" s="73"/>
      <c r="L274" s="53"/>
      <c r="M274" s="75"/>
      <c r="N274" s="53"/>
      <c r="O274" s="53"/>
      <c r="P274" s="53"/>
      <c r="Q274" s="53"/>
      <c r="R274" s="99"/>
      <c r="S274" s="67"/>
      <c r="T274" s="67"/>
      <c r="U274" s="67"/>
      <c r="V274" s="67"/>
      <c r="W274" s="67"/>
      <c r="X274" s="53"/>
      <c r="Y274" s="53"/>
      <c r="Z274" s="53"/>
      <c r="AA274" s="53"/>
      <c r="AB274" s="53"/>
    </row>
    <row r="275" spans="1:28" ht="13.2" x14ac:dyDescent="0.25">
      <c r="A275" s="52"/>
      <c r="B275" s="150"/>
      <c r="C275" s="52"/>
      <c r="D275" s="52"/>
      <c r="E275" s="146"/>
      <c r="F275" s="70"/>
      <c r="G275" s="71"/>
      <c r="H275" s="59"/>
      <c r="I275" s="60"/>
      <c r="J275" s="72"/>
      <c r="K275" s="73"/>
      <c r="L275" s="53"/>
      <c r="M275" s="75"/>
      <c r="N275" s="53"/>
      <c r="O275" s="53"/>
      <c r="P275" s="53"/>
      <c r="Q275" s="53"/>
      <c r="R275" s="99"/>
      <c r="S275" s="67"/>
      <c r="T275" s="67"/>
      <c r="U275" s="67"/>
      <c r="V275" s="67"/>
      <c r="W275" s="67"/>
      <c r="X275" s="53"/>
      <c r="Y275" s="53"/>
      <c r="Z275" s="53"/>
      <c r="AA275" s="53"/>
      <c r="AB275" s="53"/>
    </row>
    <row r="276" spans="1:28" ht="13.2" x14ac:dyDescent="0.25">
      <c r="A276" s="8"/>
      <c r="B276" s="8"/>
      <c r="C276" s="52"/>
      <c r="D276" s="8"/>
      <c r="E276" s="144"/>
      <c r="F276" s="70"/>
      <c r="G276" s="71"/>
      <c r="H276" s="59"/>
      <c r="I276" s="42"/>
      <c r="J276" s="72"/>
      <c r="K276" s="73"/>
      <c r="L276" s="53"/>
      <c r="M276" s="75"/>
      <c r="N276" s="53"/>
      <c r="O276" s="53"/>
      <c r="P276" s="53"/>
      <c r="Q276" s="53"/>
      <c r="R276" s="99"/>
      <c r="S276" s="67"/>
      <c r="T276" s="67"/>
      <c r="U276" s="67"/>
      <c r="V276" s="67"/>
      <c r="W276" s="67"/>
      <c r="X276" s="53"/>
      <c r="Y276" s="53"/>
      <c r="Z276" s="53"/>
      <c r="AA276" s="53"/>
      <c r="AB276" s="53"/>
    </row>
    <row r="277" spans="1:28" ht="13.2" x14ac:dyDescent="0.25">
      <c r="A277" s="8"/>
      <c r="B277" s="8"/>
      <c r="C277" s="52"/>
      <c r="D277" s="8"/>
      <c r="E277" s="144"/>
      <c r="F277" s="70"/>
      <c r="G277" s="71"/>
      <c r="H277" s="59"/>
      <c r="I277" s="60"/>
      <c r="J277" s="72"/>
      <c r="K277" s="73"/>
      <c r="L277" s="53"/>
      <c r="M277" s="75"/>
      <c r="N277" s="53"/>
      <c r="O277" s="53"/>
      <c r="P277" s="53"/>
      <c r="Q277" s="53"/>
      <c r="R277" s="99"/>
      <c r="S277" s="67"/>
      <c r="T277" s="67"/>
      <c r="U277" s="67"/>
      <c r="V277" s="67"/>
      <c r="W277" s="67"/>
      <c r="X277" s="53"/>
      <c r="Y277" s="53"/>
      <c r="Z277" s="53"/>
      <c r="AA277" s="53"/>
      <c r="AB277" s="53"/>
    </row>
    <row r="278" spans="1:28" ht="13.2" x14ac:dyDescent="0.25">
      <c r="A278" s="8"/>
      <c r="B278" s="8"/>
      <c r="C278" s="52"/>
      <c r="D278" s="8"/>
      <c r="E278" s="146"/>
      <c r="F278" s="70"/>
      <c r="G278" s="71"/>
      <c r="H278" s="59"/>
      <c r="I278" s="60"/>
      <c r="J278" s="72"/>
      <c r="K278" s="73"/>
      <c r="L278" s="53"/>
      <c r="M278" s="75"/>
      <c r="N278" s="53"/>
      <c r="O278" s="53"/>
      <c r="P278" s="53"/>
      <c r="Q278" s="53"/>
      <c r="R278" s="99"/>
      <c r="S278" s="67"/>
      <c r="T278" s="67"/>
      <c r="U278" s="67"/>
      <c r="V278" s="67"/>
      <c r="W278" s="67"/>
      <c r="X278" s="53"/>
      <c r="Y278" s="53"/>
      <c r="Z278" s="53"/>
      <c r="AA278" s="53"/>
      <c r="AB278" s="53"/>
    </row>
    <row r="279" spans="1:28" ht="13.2" x14ac:dyDescent="0.25">
      <c r="A279" s="8"/>
      <c r="B279" s="8"/>
      <c r="C279" s="52"/>
      <c r="D279" s="8"/>
      <c r="E279" s="144"/>
      <c r="F279" s="70"/>
      <c r="G279" s="71"/>
      <c r="H279" s="59"/>
      <c r="I279" s="60"/>
      <c r="J279" s="72"/>
      <c r="K279" s="73"/>
      <c r="L279" s="53"/>
      <c r="M279" s="75"/>
      <c r="N279" s="53"/>
      <c r="O279" s="53"/>
      <c r="P279" s="53"/>
      <c r="Q279" s="53"/>
      <c r="R279" s="99"/>
      <c r="S279" s="67"/>
      <c r="T279" s="67"/>
      <c r="U279" s="67"/>
      <c r="V279" s="67"/>
      <c r="W279" s="67"/>
      <c r="X279" s="53"/>
      <c r="Y279" s="53"/>
      <c r="Z279" s="53"/>
      <c r="AA279" s="53"/>
      <c r="AB279" s="53"/>
    </row>
    <row r="280" spans="1:28" ht="13.2" x14ac:dyDescent="0.25">
      <c r="A280" s="8"/>
      <c r="B280" s="52"/>
      <c r="C280" s="52"/>
      <c r="D280" s="52"/>
      <c r="E280" s="144"/>
      <c r="F280" s="70"/>
      <c r="G280" s="71"/>
      <c r="H280" s="59"/>
      <c r="I280" s="60"/>
      <c r="J280" s="72"/>
      <c r="K280" s="73"/>
      <c r="L280" s="53"/>
      <c r="M280" s="75"/>
      <c r="N280" s="53"/>
      <c r="O280" s="53"/>
      <c r="P280" s="53"/>
      <c r="Q280" s="53"/>
      <c r="R280" s="99"/>
      <c r="S280" s="67"/>
      <c r="T280" s="67"/>
      <c r="U280" s="67"/>
      <c r="V280" s="67"/>
      <c r="W280" s="67"/>
      <c r="X280" s="53"/>
      <c r="Y280" s="53"/>
      <c r="Z280" s="53"/>
      <c r="AA280" s="53"/>
      <c r="AB280" s="53"/>
    </row>
    <row r="281" spans="1:28" ht="13.2" x14ac:dyDescent="0.25">
      <c r="A281" s="52"/>
      <c r="B281" s="52"/>
      <c r="C281" s="52"/>
      <c r="D281" s="52"/>
      <c r="E281" s="144"/>
      <c r="F281" s="70"/>
      <c r="G281" s="71"/>
      <c r="H281" s="59"/>
      <c r="I281" s="60"/>
      <c r="J281" s="72"/>
      <c r="K281" s="73"/>
      <c r="L281" s="53"/>
      <c r="M281" s="75"/>
      <c r="N281" s="53"/>
      <c r="O281" s="53"/>
      <c r="P281" s="53"/>
      <c r="Q281" s="53"/>
      <c r="R281" s="99"/>
      <c r="S281" s="67"/>
      <c r="T281" s="67"/>
      <c r="U281" s="67"/>
      <c r="V281" s="67"/>
      <c r="W281" s="67"/>
      <c r="X281" s="53"/>
      <c r="Y281" s="53"/>
      <c r="Z281" s="53"/>
      <c r="AA281" s="53"/>
      <c r="AB281" s="53"/>
    </row>
    <row r="282" spans="1:28" ht="13.2" x14ac:dyDescent="0.25">
      <c r="A282" s="52"/>
      <c r="B282" s="52"/>
      <c r="C282" s="52"/>
      <c r="D282" s="52"/>
      <c r="E282" s="144"/>
      <c r="F282" s="70"/>
      <c r="G282" s="71"/>
      <c r="H282" s="59"/>
      <c r="I282" s="60"/>
      <c r="J282" s="72"/>
      <c r="K282" s="73"/>
      <c r="L282" s="53"/>
      <c r="M282" s="75"/>
      <c r="N282" s="53"/>
      <c r="O282" s="53"/>
      <c r="P282" s="53"/>
      <c r="Q282" s="53"/>
      <c r="R282" s="99"/>
      <c r="S282" s="67"/>
      <c r="T282" s="67"/>
      <c r="U282" s="67"/>
      <c r="V282" s="67"/>
      <c r="W282" s="67"/>
      <c r="X282" s="53"/>
      <c r="Y282" s="53"/>
      <c r="Z282" s="53"/>
      <c r="AA282" s="53"/>
      <c r="AB282" s="53"/>
    </row>
    <row r="283" spans="1:28" ht="13.2" x14ac:dyDescent="0.25">
      <c r="A283" s="52"/>
      <c r="B283" s="52"/>
      <c r="C283" s="52"/>
      <c r="D283" s="52"/>
      <c r="E283" s="144"/>
      <c r="F283" s="70"/>
      <c r="G283" s="71"/>
      <c r="H283" s="59"/>
      <c r="I283" s="60"/>
      <c r="J283" s="72"/>
      <c r="K283" s="73"/>
      <c r="L283" s="53"/>
      <c r="M283" s="75"/>
      <c r="N283" s="53"/>
      <c r="O283" s="53"/>
      <c r="P283" s="53"/>
      <c r="Q283" s="53"/>
      <c r="R283" s="99"/>
      <c r="S283" s="67"/>
      <c r="T283" s="67"/>
      <c r="U283" s="67"/>
      <c r="V283" s="67"/>
      <c r="W283" s="67"/>
      <c r="X283" s="53"/>
      <c r="Y283" s="53"/>
      <c r="Z283" s="53"/>
      <c r="AA283" s="53"/>
      <c r="AB283" s="53"/>
    </row>
    <row r="284" spans="1:28" ht="13.2" x14ac:dyDescent="0.25">
      <c r="A284" s="52"/>
      <c r="B284" s="52"/>
      <c r="C284" s="52"/>
      <c r="D284" s="52"/>
      <c r="E284" s="146"/>
      <c r="F284" s="70"/>
      <c r="G284" s="71"/>
      <c r="H284" s="59"/>
      <c r="I284" s="60"/>
      <c r="J284" s="72"/>
      <c r="K284" s="73"/>
      <c r="L284" s="53"/>
      <c r="M284" s="75"/>
      <c r="N284" s="53"/>
      <c r="O284" s="53"/>
      <c r="P284" s="53"/>
      <c r="Q284" s="53"/>
      <c r="R284" s="99"/>
      <c r="S284" s="67"/>
      <c r="T284" s="67"/>
      <c r="U284" s="67"/>
      <c r="V284" s="67"/>
      <c r="W284" s="67"/>
      <c r="X284" s="53"/>
      <c r="Y284" s="53"/>
      <c r="Z284" s="53"/>
      <c r="AA284" s="53"/>
      <c r="AB284" s="53"/>
    </row>
    <row r="285" spans="1:28" ht="13.2" x14ac:dyDescent="0.25">
      <c r="A285" s="52"/>
      <c r="B285" s="52"/>
      <c r="C285" s="52"/>
      <c r="D285" s="52"/>
      <c r="E285" s="146"/>
      <c r="F285" s="39" t="s">
        <v>177</v>
      </c>
      <c r="G285" s="71"/>
      <c r="H285" s="59"/>
      <c r="I285" s="60"/>
      <c r="J285" s="72"/>
      <c r="K285" s="73"/>
      <c r="L285" s="53"/>
      <c r="M285" s="75"/>
      <c r="N285" s="53"/>
      <c r="O285" s="53"/>
      <c r="P285" s="53"/>
      <c r="Q285" s="53"/>
      <c r="R285" s="99"/>
      <c r="S285" s="67"/>
      <c r="T285" s="67"/>
      <c r="U285" s="67"/>
      <c r="V285" s="67"/>
      <c r="W285" s="67"/>
      <c r="X285" s="53"/>
      <c r="Y285" s="53"/>
      <c r="Z285" s="53"/>
      <c r="AA285" s="53"/>
      <c r="AB285" s="53"/>
    </row>
    <row r="286" spans="1:28" ht="13.2" x14ac:dyDescent="0.25">
      <c r="A286" s="52"/>
      <c r="B286" s="8"/>
      <c r="C286" s="52"/>
      <c r="D286" s="52"/>
      <c r="E286" s="146"/>
      <c r="F286" s="70"/>
      <c r="G286" s="71"/>
      <c r="H286" s="59"/>
      <c r="I286" s="60"/>
      <c r="J286" s="72"/>
      <c r="K286" s="73"/>
      <c r="L286" s="53"/>
      <c r="M286" s="75"/>
      <c r="N286" s="53"/>
      <c r="O286" s="53"/>
      <c r="P286" s="53"/>
      <c r="Q286" s="53"/>
      <c r="R286" s="99"/>
      <c r="S286" s="67"/>
      <c r="T286" s="67"/>
      <c r="U286" s="67"/>
      <c r="V286" s="67"/>
      <c r="W286" s="67"/>
      <c r="X286" s="53"/>
      <c r="Y286" s="53"/>
      <c r="Z286" s="53"/>
      <c r="AA286" s="53"/>
      <c r="AB286" s="53"/>
    </row>
    <row r="287" spans="1:28" ht="13.2" x14ac:dyDescent="0.25">
      <c r="A287" s="52"/>
      <c r="B287" s="52"/>
      <c r="C287" s="52"/>
      <c r="D287" s="52"/>
      <c r="E287" s="144"/>
      <c r="F287" s="70"/>
      <c r="G287" s="71"/>
      <c r="H287" s="59"/>
      <c r="I287" s="60"/>
      <c r="J287" s="72"/>
      <c r="K287" s="73"/>
      <c r="L287" s="53"/>
      <c r="M287" s="75"/>
      <c r="N287" s="53"/>
      <c r="O287" s="53"/>
      <c r="P287" s="53"/>
      <c r="Q287" s="53"/>
      <c r="R287" s="99"/>
      <c r="S287" s="67"/>
      <c r="T287" s="67"/>
      <c r="U287" s="67"/>
      <c r="V287" s="67"/>
      <c r="W287" s="67"/>
      <c r="X287" s="53"/>
      <c r="Y287" s="53"/>
      <c r="Z287" s="53"/>
      <c r="AA287" s="53"/>
      <c r="AB287" s="53"/>
    </row>
    <row r="288" spans="1:28" ht="13.2" x14ac:dyDescent="0.25">
      <c r="A288" s="52"/>
      <c r="B288" s="150"/>
      <c r="C288" s="52"/>
      <c r="D288" s="52"/>
      <c r="E288" s="144"/>
      <c r="F288" s="70"/>
      <c r="G288" s="71"/>
      <c r="H288" s="59"/>
      <c r="I288" s="60"/>
      <c r="J288" s="72"/>
      <c r="K288" s="73"/>
      <c r="L288" s="53"/>
      <c r="M288" s="75"/>
      <c r="N288" s="53"/>
      <c r="O288" s="53"/>
      <c r="P288" s="53"/>
      <c r="Q288" s="53"/>
      <c r="R288" s="99"/>
      <c r="S288" s="67"/>
      <c r="T288" s="67"/>
      <c r="U288" s="67"/>
      <c r="V288" s="67"/>
      <c r="W288" s="67"/>
      <c r="X288" s="53"/>
      <c r="Y288" s="53"/>
      <c r="Z288" s="53"/>
      <c r="AA288" s="53"/>
      <c r="AB288" s="53"/>
    </row>
    <row r="289" spans="1:28" ht="13.2" x14ac:dyDescent="0.25">
      <c r="A289" s="152"/>
      <c r="B289" s="150"/>
      <c r="C289" s="52"/>
      <c r="D289" s="52"/>
      <c r="E289" s="146"/>
      <c r="F289" s="70"/>
      <c r="G289" s="71"/>
      <c r="H289" s="59"/>
      <c r="I289" s="60"/>
      <c r="J289" s="72"/>
      <c r="K289" s="73"/>
      <c r="L289" s="53"/>
      <c r="M289" s="75"/>
      <c r="N289" s="53"/>
      <c r="O289" s="53"/>
      <c r="P289" s="53"/>
      <c r="Q289" s="53"/>
      <c r="R289" s="99"/>
      <c r="S289" s="67"/>
      <c r="T289" s="67"/>
      <c r="U289" s="67"/>
      <c r="V289" s="67"/>
      <c r="W289" s="67"/>
      <c r="X289" s="53"/>
      <c r="Y289" s="53"/>
      <c r="Z289" s="53"/>
      <c r="AA289" s="53"/>
      <c r="AB289" s="53"/>
    </row>
    <row r="290" spans="1:28" ht="13.2" x14ac:dyDescent="0.25">
      <c r="A290" s="52"/>
      <c r="B290" s="150"/>
      <c r="C290" s="52"/>
      <c r="D290" s="52"/>
      <c r="E290" s="144"/>
      <c r="F290" s="70"/>
      <c r="G290" s="71"/>
      <c r="H290" s="59"/>
      <c r="I290" s="60"/>
      <c r="J290" s="72"/>
      <c r="K290" s="73"/>
      <c r="L290" s="53"/>
      <c r="M290" s="75"/>
      <c r="N290" s="53"/>
      <c r="O290" s="53"/>
      <c r="P290" s="53"/>
      <c r="Q290" s="53"/>
      <c r="R290" s="99"/>
      <c r="S290" s="67"/>
      <c r="T290" s="67"/>
      <c r="U290" s="67"/>
      <c r="V290" s="67"/>
      <c r="W290" s="67"/>
      <c r="X290" s="53"/>
      <c r="Y290" s="53"/>
      <c r="Z290" s="53"/>
      <c r="AA290" s="53"/>
      <c r="AB290" s="53"/>
    </row>
    <row r="291" spans="1:28" ht="13.2" x14ac:dyDescent="0.25">
      <c r="A291" s="52"/>
      <c r="B291" s="150"/>
      <c r="C291" s="52"/>
      <c r="D291" s="52"/>
      <c r="E291" s="144"/>
      <c r="F291" s="70"/>
      <c r="G291" s="71"/>
      <c r="H291" s="59"/>
      <c r="I291" s="60"/>
      <c r="J291" s="72"/>
      <c r="K291" s="73"/>
      <c r="L291" s="53"/>
      <c r="M291" s="75"/>
      <c r="N291" s="53"/>
      <c r="O291" s="53"/>
      <c r="P291" s="53"/>
      <c r="Q291" s="53"/>
      <c r="R291" s="99"/>
      <c r="S291" s="67"/>
      <c r="T291" s="67"/>
      <c r="U291" s="67"/>
      <c r="V291" s="67"/>
      <c r="W291" s="67"/>
      <c r="X291" s="53"/>
      <c r="Y291" s="53"/>
      <c r="Z291" s="53"/>
      <c r="AA291" s="53"/>
      <c r="AB291" s="53"/>
    </row>
    <row r="292" spans="1:28" ht="13.2" x14ac:dyDescent="0.25">
      <c r="A292" s="52"/>
      <c r="B292" s="150"/>
      <c r="C292" s="52"/>
      <c r="D292" s="52"/>
      <c r="E292" s="146"/>
      <c r="F292" s="70"/>
      <c r="G292" s="71"/>
      <c r="H292" s="59"/>
      <c r="I292" s="60"/>
      <c r="J292" s="72"/>
      <c r="K292" s="73"/>
      <c r="L292" s="53"/>
      <c r="M292" s="75"/>
      <c r="N292" s="53"/>
      <c r="O292" s="53"/>
      <c r="P292" s="53"/>
      <c r="Q292" s="53"/>
      <c r="R292" s="99"/>
      <c r="S292" s="67"/>
      <c r="T292" s="67"/>
      <c r="U292" s="67"/>
      <c r="V292" s="67"/>
      <c r="W292" s="67"/>
      <c r="X292" s="53"/>
      <c r="Y292" s="53"/>
      <c r="Z292" s="53"/>
      <c r="AA292" s="53"/>
      <c r="AB292" s="53"/>
    </row>
    <row r="293" spans="1:28" ht="13.2" x14ac:dyDescent="0.25">
      <c r="A293" s="52"/>
      <c r="B293" s="52"/>
      <c r="C293" s="52"/>
      <c r="D293" s="52"/>
      <c r="E293" s="146"/>
      <c r="F293" s="70"/>
      <c r="G293" s="71"/>
      <c r="H293" s="59"/>
      <c r="I293" s="60"/>
      <c r="J293" s="72"/>
      <c r="K293" s="73"/>
      <c r="L293" s="53"/>
      <c r="M293" s="75"/>
      <c r="N293" s="53"/>
      <c r="O293" s="53"/>
      <c r="P293" s="53"/>
      <c r="Q293" s="53"/>
      <c r="R293" s="99"/>
      <c r="S293" s="67"/>
      <c r="T293" s="67"/>
      <c r="U293" s="67"/>
      <c r="V293" s="67"/>
      <c r="W293" s="67"/>
      <c r="X293" s="53"/>
      <c r="Y293" s="53"/>
      <c r="Z293" s="53"/>
      <c r="AA293" s="53"/>
      <c r="AB293" s="53"/>
    </row>
    <row r="294" spans="1:28" ht="13.2" x14ac:dyDescent="0.25">
      <c r="A294" s="8"/>
      <c r="B294" s="52"/>
      <c r="C294" s="52"/>
      <c r="D294" s="52"/>
      <c r="E294" s="146"/>
      <c r="F294" s="70"/>
      <c r="G294" s="71"/>
      <c r="H294" s="59"/>
      <c r="I294" s="60"/>
      <c r="J294" s="72"/>
      <c r="K294" s="73"/>
      <c r="L294" s="53"/>
      <c r="M294" s="75"/>
      <c r="N294" s="53"/>
      <c r="O294" s="53"/>
      <c r="P294" s="53"/>
      <c r="Q294" s="53"/>
      <c r="R294" s="99"/>
      <c r="S294" s="67"/>
      <c r="T294" s="67"/>
      <c r="U294" s="67"/>
      <c r="V294" s="67"/>
      <c r="W294" s="67"/>
      <c r="X294" s="53"/>
      <c r="Y294" s="53"/>
      <c r="Z294" s="53"/>
      <c r="AA294" s="53"/>
      <c r="AB294" s="53"/>
    </row>
    <row r="295" spans="1:28" ht="13.2" x14ac:dyDescent="0.25">
      <c r="A295" s="8"/>
      <c r="B295" s="150"/>
      <c r="C295" s="52"/>
      <c r="D295" s="52"/>
      <c r="E295" s="146"/>
      <c r="F295" s="70"/>
      <c r="G295" s="71"/>
      <c r="H295" s="59"/>
      <c r="I295" s="60"/>
      <c r="J295" s="72"/>
      <c r="K295" s="73"/>
      <c r="L295" s="53"/>
      <c r="M295" s="75"/>
      <c r="N295" s="53"/>
      <c r="O295" s="53"/>
      <c r="P295" s="53"/>
      <c r="Q295" s="53"/>
      <c r="R295" s="99"/>
      <c r="S295" s="67"/>
      <c r="T295" s="67"/>
      <c r="U295" s="67"/>
      <c r="V295" s="67"/>
      <c r="W295" s="67"/>
      <c r="X295" s="53"/>
      <c r="Y295" s="53"/>
      <c r="Z295" s="53"/>
      <c r="AA295" s="53"/>
      <c r="AB295" s="53"/>
    </row>
    <row r="296" spans="1:28" ht="13.2" x14ac:dyDescent="0.25">
      <c r="A296" s="8"/>
      <c r="B296" s="150"/>
      <c r="C296" s="52"/>
      <c r="D296" s="52"/>
      <c r="E296" s="144"/>
      <c r="F296" s="70"/>
      <c r="G296" s="71"/>
      <c r="H296" s="59"/>
      <c r="I296" s="60"/>
      <c r="J296" s="72"/>
      <c r="K296" s="73"/>
      <c r="L296" s="53"/>
      <c r="M296" s="75"/>
      <c r="N296" s="53"/>
      <c r="O296" s="53"/>
      <c r="P296" s="53"/>
      <c r="Q296" s="53"/>
      <c r="R296" s="99"/>
      <c r="S296" s="67"/>
      <c r="T296" s="67"/>
      <c r="U296" s="67"/>
      <c r="V296" s="67"/>
      <c r="W296" s="67"/>
      <c r="X296" s="53"/>
      <c r="Y296" s="53"/>
      <c r="Z296" s="53"/>
      <c r="AA296" s="53"/>
      <c r="AB296" s="53"/>
    </row>
    <row r="297" spans="1:28" ht="13.2" x14ac:dyDescent="0.25">
      <c r="A297" s="8"/>
      <c r="B297" s="150"/>
      <c r="C297" s="52"/>
      <c r="D297" s="52"/>
      <c r="E297" s="144"/>
      <c r="F297" s="70"/>
      <c r="G297" s="71"/>
      <c r="H297" s="59"/>
      <c r="I297" s="60"/>
      <c r="J297" s="72"/>
      <c r="K297" s="73"/>
      <c r="L297" s="53"/>
      <c r="M297" s="75"/>
      <c r="N297" s="53"/>
      <c r="O297" s="53"/>
      <c r="P297" s="53"/>
      <c r="Q297" s="53"/>
      <c r="R297" s="99"/>
      <c r="S297" s="67"/>
      <c r="T297" s="67"/>
      <c r="U297" s="67"/>
      <c r="V297" s="67"/>
      <c r="W297" s="67"/>
      <c r="X297" s="53"/>
      <c r="Y297" s="53"/>
      <c r="Z297" s="53"/>
      <c r="AA297" s="53"/>
      <c r="AB297" s="53"/>
    </row>
    <row r="298" spans="1:28" ht="13.2" x14ac:dyDescent="0.25">
      <c r="A298" s="52"/>
      <c r="B298" s="52"/>
      <c r="C298" s="52"/>
      <c r="D298" s="52"/>
      <c r="E298" s="144"/>
      <c r="F298" s="70"/>
      <c r="G298" s="71"/>
      <c r="H298" s="59"/>
      <c r="I298" s="60"/>
      <c r="J298" s="72"/>
      <c r="K298" s="73"/>
      <c r="L298" s="53"/>
      <c r="M298" s="75"/>
      <c r="N298" s="53"/>
      <c r="O298" s="53"/>
      <c r="P298" s="53"/>
      <c r="Q298" s="53"/>
      <c r="R298" s="99"/>
      <c r="S298" s="67"/>
      <c r="T298" s="67"/>
      <c r="U298" s="67"/>
      <c r="V298" s="67"/>
      <c r="W298" s="67"/>
      <c r="X298" s="53"/>
      <c r="Y298" s="53"/>
      <c r="Z298" s="53"/>
      <c r="AA298" s="53"/>
      <c r="AB298" s="53"/>
    </row>
    <row r="299" spans="1:28" ht="13.2" x14ac:dyDescent="0.25">
      <c r="A299" s="52"/>
      <c r="B299" s="150"/>
      <c r="C299" s="52"/>
      <c r="D299" s="52"/>
      <c r="E299" s="144"/>
      <c r="F299" s="70"/>
      <c r="G299" s="71"/>
      <c r="H299" s="59"/>
      <c r="I299" s="60"/>
      <c r="J299" s="72"/>
      <c r="K299" s="73"/>
      <c r="L299" s="53"/>
      <c r="M299" s="75"/>
      <c r="N299" s="53"/>
      <c r="O299" s="53"/>
      <c r="P299" s="53"/>
      <c r="Q299" s="53"/>
      <c r="R299" s="99"/>
      <c r="S299" s="67"/>
      <c r="T299" s="67"/>
      <c r="U299" s="67"/>
      <c r="V299" s="67"/>
      <c r="W299" s="67"/>
      <c r="X299" s="53"/>
      <c r="Y299" s="53"/>
      <c r="Z299" s="53"/>
      <c r="AA299" s="53"/>
      <c r="AB299" s="53"/>
    </row>
    <row r="300" spans="1:28" ht="13.2" x14ac:dyDescent="0.25">
      <c r="A300" s="52"/>
      <c r="B300" s="150"/>
      <c r="C300" s="52"/>
      <c r="D300" s="52"/>
      <c r="E300" s="144"/>
      <c r="F300" s="70"/>
      <c r="G300" s="71"/>
      <c r="H300" s="59"/>
      <c r="I300" s="60"/>
      <c r="J300" s="72"/>
      <c r="K300" s="73"/>
      <c r="L300" s="53"/>
      <c r="M300" s="75"/>
      <c r="N300" s="53"/>
      <c r="O300" s="53"/>
      <c r="P300" s="53"/>
      <c r="Q300" s="53"/>
      <c r="R300" s="99"/>
      <c r="S300" s="67"/>
      <c r="T300" s="67"/>
      <c r="U300" s="67"/>
      <c r="V300" s="67"/>
      <c r="W300" s="67"/>
      <c r="X300" s="53"/>
      <c r="Y300" s="53"/>
      <c r="Z300" s="53"/>
      <c r="AA300" s="53"/>
      <c r="AB300" s="53"/>
    </row>
    <row r="301" spans="1:28" ht="13.2" x14ac:dyDescent="0.25">
      <c r="A301" s="52"/>
      <c r="B301" s="52"/>
      <c r="C301" s="52"/>
      <c r="D301" s="52"/>
      <c r="E301" s="144"/>
      <c r="F301" s="70"/>
      <c r="G301" s="71"/>
      <c r="H301" s="59"/>
      <c r="I301" s="60"/>
      <c r="J301" s="72"/>
      <c r="K301" s="73"/>
      <c r="L301" s="53"/>
      <c r="M301" s="75"/>
      <c r="N301" s="53"/>
      <c r="O301" s="53"/>
      <c r="P301" s="53"/>
      <c r="Q301" s="53"/>
      <c r="R301" s="99"/>
      <c r="S301" s="67"/>
      <c r="T301" s="67"/>
      <c r="U301" s="67"/>
      <c r="V301" s="67"/>
      <c r="W301" s="67"/>
      <c r="X301" s="53"/>
      <c r="Y301" s="53"/>
      <c r="Z301" s="53"/>
      <c r="AA301" s="53"/>
      <c r="AB301" s="53"/>
    </row>
    <row r="302" spans="1:28" ht="13.2" x14ac:dyDescent="0.25">
      <c r="A302" s="52"/>
      <c r="B302" s="52"/>
      <c r="C302" s="52"/>
      <c r="D302" s="52"/>
      <c r="E302" s="144"/>
      <c r="F302" s="70"/>
      <c r="G302" s="71"/>
      <c r="H302" s="59"/>
      <c r="I302" s="60"/>
      <c r="J302" s="72"/>
      <c r="K302" s="73"/>
      <c r="L302" s="53"/>
      <c r="M302" s="75"/>
      <c r="N302" s="53"/>
      <c r="O302" s="53"/>
      <c r="P302" s="53"/>
      <c r="Q302" s="53"/>
      <c r="R302" s="99"/>
      <c r="S302" s="67"/>
      <c r="T302" s="67"/>
      <c r="U302" s="67"/>
      <c r="V302" s="67"/>
      <c r="W302" s="67"/>
      <c r="X302" s="53"/>
      <c r="Y302" s="53"/>
      <c r="Z302" s="53"/>
      <c r="AA302" s="53"/>
      <c r="AB302" s="53"/>
    </row>
    <row r="303" spans="1:28" ht="13.2" x14ac:dyDescent="0.25">
      <c r="A303" s="52"/>
      <c r="B303" s="52"/>
      <c r="C303" s="52"/>
      <c r="D303" s="52"/>
      <c r="E303" s="144"/>
      <c r="F303" s="70"/>
      <c r="G303" s="71"/>
      <c r="H303" s="59"/>
      <c r="I303" s="60"/>
      <c r="J303" s="72"/>
      <c r="K303" s="73"/>
      <c r="L303" s="53"/>
      <c r="M303" s="75"/>
      <c r="N303" s="53"/>
      <c r="O303" s="53"/>
      <c r="P303" s="53"/>
      <c r="Q303" s="53"/>
      <c r="R303" s="99"/>
      <c r="S303" s="67"/>
      <c r="T303" s="67"/>
      <c r="U303" s="67"/>
      <c r="V303" s="67"/>
      <c r="W303" s="67"/>
      <c r="X303" s="53"/>
      <c r="Y303" s="53"/>
      <c r="Z303" s="53"/>
      <c r="AA303" s="53"/>
      <c r="AB303" s="53"/>
    </row>
    <row r="304" spans="1:28" ht="13.2" x14ac:dyDescent="0.25">
      <c r="A304" s="52"/>
      <c r="B304" s="52"/>
      <c r="C304" s="52"/>
      <c r="D304" s="52"/>
      <c r="E304" s="144"/>
      <c r="F304" s="70"/>
      <c r="G304" s="71"/>
      <c r="H304" s="59"/>
      <c r="I304" s="60"/>
      <c r="J304" s="72"/>
      <c r="K304" s="73"/>
      <c r="L304" s="53"/>
      <c r="M304" s="75"/>
      <c r="N304" s="53"/>
      <c r="O304" s="53"/>
      <c r="P304" s="53"/>
      <c r="Q304" s="53"/>
      <c r="R304" s="99"/>
      <c r="S304" s="67"/>
      <c r="T304" s="67"/>
      <c r="U304" s="67"/>
      <c r="V304" s="67"/>
      <c r="W304" s="67"/>
      <c r="X304" s="53"/>
      <c r="Y304" s="53"/>
      <c r="Z304" s="53"/>
      <c r="AA304" s="53"/>
      <c r="AB304" s="53"/>
    </row>
    <row r="305" spans="1:28" ht="13.2" x14ac:dyDescent="0.25">
      <c r="A305" s="52"/>
      <c r="B305" s="52"/>
      <c r="C305" s="52"/>
      <c r="D305" s="52"/>
      <c r="E305" s="144"/>
      <c r="F305" s="70"/>
      <c r="G305" s="71"/>
      <c r="H305" s="59"/>
      <c r="I305" s="60"/>
      <c r="J305" s="72"/>
      <c r="K305" s="73"/>
      <c r="L305" s="53"/>
      <c r="M305" s="75"/>
      <c r="N305" s="53"/>
      <c r="O305" s="53"/>
      <c r="P305" s="53"/>
      <c r="Q305" s="53"/>
      <c r="R305" s="99"/>
      <c r="S305" s="67"/>
      <c r="T305" s="67"/>
      <c r="U305" s="67"/>
      <c r="V305" s="67"/>
      <c r="W305" s="67"/>
      <c r="X305" s="53"/>
      <c r="Y305" s="53"/>
      <c r="Z305" s="53"/>
      <c r="AA305" s="53"/>
      <c r="AB305" s="53"/>
    </row>
    <row r="306" spans="1:28" ht="13.2" x14ac:dyDescent="0.25">
      <c r="A306" s="52"/>
      <c r="B306" s="52"/>
      <c r="C306" s="52"/>
      <c r="D306" s="52"/>
      <c r="E306" s="144"/>
      <c r="F306" s="70"/>
      <c r="G306" s="71"/>
      <c r="H306" s="59"/>
      <c r="I306" s="60"/>
      <c r="J306" s="72"/>
      <c r="K306" s="73"/>
      <c r="L306" s="53"/>
      <c r="M306" s="75"/>
      <c r="N306" s="53"/>
      <c r="O306" s="53"/>
      <c r="P306" s="53"/>
      <c r="Q306" s="53"/>
      <c r="R306" s="99"/>
      <c r="S306" s="67"/>
      <c r="T306" s="67"/>
      <c r="U306" s="67"/>
      <c r="V306" s="67"/>
      <c r="W306" s="67"/>
      <c r="X306" s="53"/>
      <c r="Y306" s="53"/>
      <c r="Z306" s="53"/>
      <c r="AA306" s="53"/>
      <c r="AB306" s="53"/>
    </row>
    <row r="307" spans="1:28" ht="13.2" x14ac:dyDescent="0.25">
      <c r="A307" s="52"/>
      <c r="B307" s="52"/>
      <c r="C307" s="52"/>
      <c r="D307" s="52"/>
      <c r="E307" s="146"/>
      <c r="F307" s="70"/>
      <c r="G307" s="71"/>
      <c r="H307" s="59"/>
      <c r="I307" s="60"/>
      <c r="J307" s="72"/>
      <c r="K307" s="73"/>
      <c r="L307" s="53"/>
      <c r="M307" s="75"/>
      <c r="N307" s="53"/>
      <c r="O307" s="53"/>
      <c r="P307" s="53"/>
      <c r="Q307" s="53"/>
      <c r="R307" s="99"/>
      <c r="S307" s="67"/>
      <c r="T307" s="67"/>
      <c r="U307" s="67"/>
      <c r="V307" s="67"/>
      <c r="W307" s="67"/>
      <c r="X307" s="53"/>
      <c r="Y307" s="53"/>
      <c r="Z307" s="53"/>
      <c r="AA307" s="53"/>
      <c r="AB307" s="53"/>
    </row>
    <row r="308" spans="1:28" ht="13.2" x14ac:dyDescent="0.25">
      <c r="A308" s="52"/>
      <c r="B308" s="52"/>
      <c r="C308" s="52"/>
      <c r="D308" s="52"/>
      <c r="E308" s="144"/>
      <c r="F308" s="70"/>
      <c r="G308" s="71"/>
      <c r="H308" s="59"/>
      <c r="I308" s="60"/>
      <c r="J308" s="72"/>
      <c r="K308" s="73"/>
      <c r="L308" s="53"/>
      <c r="M308" s="75"/>
      <c r="N308" s="53"/>
      <c r="O308" s="53"/>
      <c r="P308" s="53"/>
      <c r="Q308" s="53"/>
      <c r="R308" s="99"/>
      <c r="S308" s="67"/>
      <c r="T308" s="67"/>
      <c r="U308" s="67"/>
      <c r="V308" s="67"/>
      <c r="W308" s="67"/>
      <c r="X308" s="53"/>
      <c r="Y308" s="53"/>
      <c r="Z308" s="53"/>
      <c r="AA308" s="53"/>
      <c r="AB308" s="53"/>
    </row>
    <row r="309" spans="1:28" ht="13.2" x14ac:dyDescent="0.25">
      <c r="A309" s="52"/>
      <c r="B309" s="52"/>
      <c r="C309" s="52"/>
      <c r="D309" s="52"/>
      <c r="E309" s="144"/>
      <c r="F309" s="70"/>
      <c r="G309" s="71"/>
      <c r="H309" s="59"/>
      <c r="I309" s="60"/>
      <c r="J309" s="72"/>
      <c r="K309" s="73"/>
      <c r="L309" s="53"/>
      <c r="M309" s="75"/>
      <c r="N309" s="53"/>
      <c r="O309" s="53"/>
      <c r="P309" s="53"/>
      <c r="Q309" s="53"/>
      <c r="R309" s="99"/>
      <c r="S309" s="67"/>
      <c r="T309" s="67"/>
      <c r="U309" s="67"/>
      <c r="V309" s="67"/>
      <c r="W309" s="67"/>
      <c r="X309" s="53"/>
      <c r="Y309" s="53"/>
      <c r="Z309" s="53"/>
      <c r="AA309" s="53"/>
      <c r="AB309" s="53"/>
    </row>
    <row r="310" spans="1:28" ht="13.2" x14ac:dyDescent="0.25">
      <c r="A310" s="152"/>
      <c r="B310" s="52"/>
      <c r="C310" s="52"/>
      <c r="D310" s="52"/>
      <c r="E310" s="144"/>
      <c r="F310" s="70"/>
      <c r="G310" s="71"/>
      <c r="H310" s="59"/>
      <c r="I310" s="60"/>
      <c r="J310" s="72"/>
      <c r="K310" s="73"/>
      <c r="L310" s="53"/>
      <c r="M310" s="75"/>
      <c r="N310" s="53"/>
      <c r="O310" s="53"/>
      <c r="P310" s="53"/>
      <c r="Q310" s="53"/>
      <c r="R310" s="99"/>
      <c r="S310" s="67"/>
      <c r="T310" s="67"/>
      <c r="U310" s="67"/>
      <c r="V310" s="67"/>
      <c r="W310" s="67"/>
      <c r="X310" s="53"/>
      <c r="Y310" s="53"/>
      <c r="Z310" s="53"/>
      <c r="AA310" s="53"/>
      <c r="AB310" s="53"/>
    </row>
    <row r="311" spans="1:28" ht="13.2" x14ac:dyDescent="0.25">
      <c r="A311" s="152"/>
      <c r="B311" s="52"/>
      <c r="C311" s="52"/>
      <c r="D311" s="52"/>
      <c r="E311" s="144"/>
      <c r="F311" s="70"/>
      <c r="G311" s="71"/>
      <c r="H311" s="59"/>
      <c r="I311" s="60"/>
      <c r="J311" s="72"/>
      <c r="K311" s="73"/>
      <c r="L311" s="53"/>
      <c r="M311" s="75"/>
      <c r="N311" s="53"/>
      <c r="O311" s="53"/>
      <c r="P311" s="53"/>
      <c r="Q311" s="53"/>
      <c r="R311" s="99"/>
      <c r="S311" s="67"/>
      <c r="T311" s="67"/>
      <c r="U311" s="67"/>
      <c r="V311" s="67"/>
      <c r="W311" s="67"/>
      <c r="X311" s="53"/>
      <c r="Y311" s="53"/>
      <c r="Z311" s="53"/>
      <c r="AA311" s="53"/>
      <c r="AB311" s="53"/>
    </row>
    <row r="312" spans="1:28" ht="13.2" x14ac:dyDescent="0.25">
      <c r="A312" s="52"/>
      <c r="B312" s="52"/>
      <c r="C312" s="52"/>
      <c r="D312" s="52"/>
      <c r="E312" s="144"/>
      <c r="F312" s="70"/>
      <c r="G312" s="71"/>
      <c r="H312" s="59"/>
      <c r="I312" s="60"/>
      <c r="J312" s="72"/>
      <c r="K312" s="73"/>
      <c r="L312" s="53"/>
      <c r="M312" s="75"/>
      <c r="N312" s="53"/>
      <c r="O312" s="53"/>
      <c r="P312" s="53"/>
      <c r="Q312" s="53"/>
      <c r="R312" s="99"/>
      <c r="S312" s="67"/>
      <c r="T312" s="67"/>
      <c r="U312" s="67"/>
      <c r="V312" s="67"/>
      <c r="W312" s="67"/>
      <c r="X312" s="53"/>
      <c r="Y312" s="53"/>
      <c r="Z312" s="53"/>
      <c r="AA312" s="53"/>
      <c r="AB312" s="53"/>
    </row>
    <row r="313" spans="1:28" ht="13.2" x14ac:dyDescent="0.25">
      <c r="A313" s="152"/>
      <c r="B313" s="52"/>
      <c r="C313" s="52"/>
      <c r="D313" s="52"/>
      <c r="E313" s="144"/>
      <c r="F313" s="70"/>
      <c r="G313" s="71"/>
      <c r="H313" s="59"/>
      <c r="I313" s="60"/>
      <c r="J313" s="72"/>
      <c r="K313" s="73"/>
      <c r="L313" s="53"/>
      <c r="M313" s="75"/>
      <c r="N313" s="53"/>
      <c r="O313" s="53"/>
      <c r="P313" s="53"/>
      <c r="Q313" s="53"/>
      <c r="R313" s="99"/>
      <c r="S313" s="67"/>
      <c r="T313" s="67"/>
      <c r="U313" s="67"/>
      <c r="V313" s="67"/>
      <c r="W313" s="67"/>
      <c r="X313" s="53"/>
      <c r="Y313" s="53"/>
      <c r="Z313" s="53"/>
      <c r="AA313" s="53"/>
      <c r="AB313" s="53"/>
    </row>
    <row r="314" spans="1:28" ht="13.2" x14ac:dyDescent="0.25">
      <c r="A314" s="52"/>
      <c r="B314" s="52"/>
      <c r="C314" s="52"/>
      <c r="D314" s="52"/>
      <c r="E314" s="144"/>
      <c r="F314" s="70"/>
      <c r="G314" s="71"/>
      <c r="H314" s="59"/>
      <c r="I314" s="60"/>
      <c r="J314" s="72"/>
      <c r="K314" s="73"/>
      <c r="L314" s="53"/>
      <c r="M314" s="75"/>
      <c r="N314" s="53"/>
      <c r="O314" s="53"/>
      <c r="P314" s="53"/>
      <c r="Q314" s="53"/>
      <c r="R314" s="99"/>
      <c r="S314" s="67"/>
      <c r="T314" s="67"/>
      <c r="U314" s="67"/>
      <c r="V314" s="67"/>
      <c r="W314" s="67"/>
      <c r="X314" s="53"/>
      <c r="Y314" s="53"/>
      <c r="Z314" s="53"/>
      <c r="AA314" s="53"/>
      <c r="AB314" s="53"/>
    </row>
    <row r="315" spans="1:28" ht="13.2" x14ac:dyDescent="0.25">
      <c r="A315" s="52"/>
      <c r="B315" s="52"/>
      <c r="C315" s="52"/>
      <c r="D315" s="52"/>
      <c r="E315" s="146"/>
      <c r="F315" s="70"/>
      <c r="G315" s="71"/>
      <c r="H315" s="59"/>
      <c r="I315" s="60"/>
      <c r="J315" s="72"/>
      <c r="K315" s="73"/>
      <c r="L315" s="53"/>
      <c r="M315" s="75"/>
      <c r="N315" s="53"/>
      <c r="O315" s="53"/>
      <c r="P315" s="53"/>
      <c r="Q315" s="53"/>
      <c r="R315" s="99"/>
      <c r="S315" s="67"/>
      <c r="T315" s="67"/>
      <c r="U315" s="67"/>
      <c r="V315" s="67"/>
      <c r="W315" s="67"/>
      <c r="X315" s="53"/>
      <c r="Y315" s="53"/>
      <c r="Z315" s="53"/>
      <c r="AA315" s="53"/>
      <c r="AB315" s="53"/>
    </row>
    <row r="316" spans="1:28" ht="13.2" x14ac:dyDescent="0.25">
      <c r="A316" s="52"/>
      <c r="B316" s="52"/>
      <c r="C316" s="52"/>
      <c r="D316" s="52"/>
      <c r="E316" s="144"/>
      <c r="F316" s="70"/>
      <c r="G316" s="71"/>
      <c r="H316" s="59"/>
      <c r="I316" s="60"/>
      <c r="J316" s="72"/>
      <c r="K316" s="73"/>
      <c r="L316" s="53"/>
      <c r="M316" s="75"/>
      <c r="N316" s="53"/>
      <c r="O316" s="53"/>
      <c r="P316" s="53"/>
      <c r="Q316" s="53"/>
      <c r="R316" s="99"/>
      <c r="S316" s="67"/>
      <c r="T316" s="67"/>
      <c r="U316" s="67"/>
      <c r="V316" s="67"/>
      <c r="W316" s="67"/>
      <c r="X316" s="53"/>
      <c r="Y316" s="53"/>
      <c r="Z316" s="53"/>
      <c r="AA316" s="53"/>
      <c r="AB316" s="53"/>
    </row>
    <row r="317" spans="1:28" ht="13.2" x14ac:dyDescent="0.25">
      <c r="A317" s="52"/>
      <c r="B317" s="52"/>
      <c r="C317" s="52"/>
      <c r="D317" s="52"/>
      <c r="E317" s="144"/>
      <c r="F317" s="70"/>
      <c r="G317" s="71"/>
      <c r="H317" s="59"/>
      <c r="I317" s="60"/>
      <c r="J317" s="72"/>
      <c r="K317" s="73"/>
      <c r="L317" s="53"/>
      <c r="M317" s="75"/>
      <c r="N317" s="53"/>
      <c r="O317" s="53"/>
      <c r="P317" s="53"/>
      <c r="Q317" s="53"/>
      <c r="R317" s="99"/>
      <c r="S317" s="67"/>
      <c r="T317" s="67"/>
      <c r="U317" s="67"/>
      <c r="V317" s="67"/>
      <c r="W317" s="67"/>
      <c r="X317" s="53"/>
      <c r="Y317" s="53"/>
      <c r="Z317" s="53"/>
      <c r="AA317" s="53"/>
      <c r="AB317" s="53"/>
    </row>
    <row r="318" spans="1:28" ht="13.2" x14ac:dyDescent="0.25">
      <c r="A318" s="52"/>
      <c r="B318" s="52"/>
      <c r="C318" s="52"/>
      <c r="D318" s="52"/>
      <c r="E318" s="144"/>
      <c r="F318" s="70"/>
      <c r="G318" s="71"/>
      <c r="H318" s="59"/>
      <c r="I318" s="60"/>
      <c r="J318" s="72"/>
      <c r="K318" s="73"/>
      <c r="L318" s="53"/>
      <c r="M318" s="75"/>
      <c r="N318" s="53"/>
      <c r="O318" s="53"/>
      <c r="P318" s="53"/>
      <c r="Q318" s="53"/>
      <c r="R318" s="99"/>
      <c r="S318" s="67"/>
      <c r="T318" s="67"/>
      <c r="U318" s="67"/>
      <c r="V318" s="67"/>
      <c r="W318" s="67"/>
      <c r="X318" s="53"/>
      <c r="Y318" s="53"/>
      <c r="Z318" s="53"/>
      <c r="AA318" s="53"/>
      <c r="AB318" s="53"/>
    </row>
    <row r="319" spans="1:28" ht="13.2" x14ac:dyDescent="0.25">
      <c r="A319" s="52"/>
      <c r="B319" s="52"/>
      <c r="C319" s="52"/>
      <c r="D319" s="52"/>
      <c r="E319" s="144"/>
      <c r="F319" s="70"/>
      <c r="G319" s="71"/>
      <c r="H319" s="59"/>
      <c r="I319" s="60"/>
      <c r="J319" s="72"/>
      <c r="K319" s="73"/>
      <c r="L319" s="53"/>
      <c r="M319" s="75"/>
      <c r="N319" s="53"/>
      <c r="O319" s="53"/>
      <c r="P319" s="53"/>
      <c r="Q319" s="53"/>
      <c r="R319" s="99"/>
      <c r="S319" s="67"/>
      <c r="T319" s="67"/>
      <c r="U319" s="67"/>
      <c r="V319" s="67"/>
      <c r="W319" s="67"/>
      <c r="X319" s="53"/>
      <c r="Y319" s="53"/>
      <c r="Z319" s="53"/>
      <c r="AA319" s="53"/>
      <c r="AB319" s="53"/>
    </row>
    <row r="320" spans="1:28" ht="13.2" x14ac:dyDescent="0.25">
      <c r="A320" s="52"/>
      <c r="B320" s="52"/>
      <c r="C320" s="52"/>
      <c r="D320" s="52"/>
      <c r="E320" s="146"/>
      <c r="F320" s="70"/>
      <c r="G320" s="71"/>
      <c r="H320" s="59"/>
      <c r="I320" s="60"/>
      <c r="J320" s="72"/>
      <c r="K320" s="73"/>
      <c r="L320" s="53"/>
      <c r="M320" s="75"/>
      <c r="N320" s="53"/>
      <c r="O320" s="53"/>
      <c r="P320" s="53"/>
      <c r="Q320" s="53"/>
      <c r="R320" s="99"/>
      <c r="S320" s="67"/>
      <c r="T320" s="67"/>
      <c r="U320" s="67"/>
      <c r="V320" s="67"/>
      <c r="W320" s="67"/>
      <c r="X320" s="53"/>
      <c r="Y320" s="53"/>
      <c r="Z320" s="53"/>
      <c r="AA320" s="53"/>
      <c r="AB320" s="53"/>
    </row>
    <row r="321" spans="1:28" ht="13.2" x14ac:dyDescent="0.25">
      <c r="A321" s="52"/>
      <c r="B321" s="52"/>
      <c r="C321" s="52"/>
      <c r="D321" s="52"/>
      <c r="E321" s="144"/>
      <c r="F321" s="70"/>
      <c r="G321" s="71"/>
      <c r="H321" s="59"/>
      <c r="I321" s="60"/>
      <c r="J321" s="72"/>
      <c r="K321" s="73"/>
      <c r="L321" s="53"/>
      <c r="M321" s="75"/>
      <c r="N321" s="53"/>
      <c r="O321" s="53"/>
      <c r="P321" s="53"/>
      <c r="Q321" s="53"/>
      <c r="R321" s="99"/>
      <c r="S321" s="67"/>
      <c r="T321" s="67"/>
      <c r="U321" s="67"/>
      <c r="V321" s="67"/>
      <c r="W321" s="67"/>
      <c r="X321" s="53"/>
      <c r="Y321" s="53"/>
      <c r="Z321" s="53"/>
      <c r="AA321" s="53"/>
      <c r="AB321" s="53"/>
    </row>
    <row r="322" spans="1:28" ht="13.2" x14ac:dyDescent="0.25">
      <c r="A322" s="52"/>
      <c r="B322" s="52"/>
      <c r="C322" s="52"/>
      <c r="D322" s="52"/>
      <c r="E322" s="144"/>
      <c r="F322" s="70"/>
      <c r="G322" s="71"/>
      <c r="H322" s="59"/>
      <c r="I322" s="60"/>
      <c r="J322" s="72"/>
      <c r="K322" s="73"/>
      <c r="L322" s="53"/>
      <c r="M322" s="75"/>
      <c r="N322" s="53"/>
      <c r="O322" s="53"/>
      <c r="P322" s="53"/>
      <c r="Q322" s="53"/>
      <c r="R322" s="99"/>
      <c r="S322" s="67"/>
      <c r="T322" s="67"/>
      <c r="U322" s="67"/>
      <c r="V322" s="67"/>
      <c r="W322" s="67"/>
      <c r="X322" s="53"/>
      <c r="Y322" s="53"/>
      <c r="Z322" s="53"/>
      <c r="AA322" s="53"/>
      <c r="AB322" s="53"/>
    </row>
    <row r="323" spans="1:28" ht="13.2" x14ac:dyDescent="0.25">
      <c r="A323" s="52"/>
      <c r="B323" s="52"/>
      <c r="C323" s="52"/>
      <c r="D323" s="52"/>
      <c r="E323" s="144"/>
      <c r="F323" s="70"/>
      <c r="G323" s="71"/>
      <c r="H323" s="59"/>
      <c r="I323" s="60"/>
      <c r="J323" s="72"/>
      <c r="K323" s="73"/>
      <c r="L323" s="53"/>
      <c r="M323" s="75"/>
      <c r="N323" s="53"/>
      <c r="O323" s="53"/>
      <c r="P323" s="53"/>
      <c r="Q323" s="53"/>
      <c r="R323" s="99"/>
      <c r="S323" s="67"/>
      <c r="T323" s="67"/>
      <c r="U323" s="67"/>
      <c r="V323" s="67"/>
      <c r="W323" s="67"/>
      <c r="X323" s="53"/>
      <c r="Y323" s="53"/>
      <c r="Z323" s="53"/>
      <c r="AA323" s="53"/>
      <c r="AB323" s="53"/>
    </row>
    <row r="324" spans="1:28" ht="13.2" x14ac:dyDescent="0.25">
      <c r="A324" s="52"/>
      <c r="B324" s="52"/>
      <c r="C324" s="52"/>
      <c r="D324" s="52"/>
      <c r="E324" s="144"/>
      <c r="F324" s="70"/>
      <c r="G324" s="71"/>
      <c r="H324" s="59"/>
      <c r="I324" s="60"/>
      <c r="J324" s="72"/>
      <c r="K324" s="73"/>
      <c r="L324" s="53"/>
      <c r="M324" s="75"/>
      <c r="N324" s="53"/>
      <c r="O324" s="53"/>
      <c r="P324" s="53"/>
      <c r="Q324" s="53"/>
      <c r="R324" s="99"/>
      <c r="S324" s="67"/>
      <c r="T324" s="67"/>
      <c r="U324" s="67"/>
      <c r="V324" s="67"/>
      <c r="W324" s="67"/>
      <c r="X324" s="53"/>
      <c r="Y324" s="53"/>
      <c r="Z324" s="53"/>
      <c r="AA324" s="53"/>
      <c r="AB324" s="53"/>
    </row>
    <row r="325" spans="1:28" ht="13.2" x14ac:dyDescent="0.25">
      <c r="A325" s="52"/>
      <c r="B325" s="52"/>
      <c r="C325" s="52"/>
      <c r="D325" s="52"/>
      <c r="E325" s="144"/>
      <c r="F325" s="70"/>
      <c r="G325" s="71"/>
      <c r="H325" s="59"/>
      <c r="I325" s="60"/>
      <c r="J325" s="72"/>
      <c r="K325" s="73"/>
      <c r="L325" s="53"/>
      <c r="M325" s="75"/>
      <c r="N325" s="53"/>
      <c r="O325" s="53"/>
      <c r="P325" s="53"/>
      <c r="Q325" s="53"/>
      <c r="R325" s="99"/>
      <c r="S325" s="67"/>
      <c r="T325" s="67"/>
      <c r="U325" s="67"/>
      <c r="V325" s="67"/>
      <c r="W325" s="67"/>
      <c r="X325" s="53"/>
      <c r="Y325" s="53"/>
      <c r="Z325" s="53"/>
      <c r="AA325" s="53"/>
      <c r="AB325" s="53"/>
    </row>
    <row r="326" spans="1:28" ht="13.2" x14ac:dyDescent="0.25">
      <c r="A326" s="52"/>
      <c r="B326" s="52"/>
      <c r="C326" s="52"/>
      <c r="D326" s="52"/>
      <c r="E326" s="144"/>
      <c r="F326" s="70"/>
      <c r="G326" s="71"/>
      <c r="H326" s="59"/>
      <c r="I326" s="60"/>
      <c r="J326" s="72"/>
      <c r="K326" s="73"/>
      <c r="L326" s="53"/>
      <c r="M326" s="75"/>
      <c r="N326" s="53"/>
      <c r="O326" s="53"/>
      <c r="P326" s="53"/>
      <c r="Q326" s="53"/>
      <c r="R326" s="99"/>
      <c r="S326" s="67"/>
      <c r="T326" s="67"/>
      <c r="U326" s="67"/>
      <c r="V326" s="67"/>
      <c r="W326" s="67"/>
      <c r="X326" s="53"/>
      <c r="Y326" s="53"/>
      <c r="Z326" s="53"/>
      <c r="AA326" s="53"/>
      <c r="AB326" s="53"/>
    </row>
    <row r="327" spans="1:28" ht="13.2" x14ac:dyDescent="0.25">
      <c r="A327" s="52"/>
      <c r="B327" s="52"/>
      <c r="C327" s="52"/>
      <c r="D327" s="52"/>
      <c r="E327" s="144"/>
      <c r="F327" s="70"/>
      <c r="G327" s="71"/>
      <c r="H327" s="59"/>
      <c r="I327" s="60"/>
      <c r="J327" s="72"/>
      <c r="K327" s="73"/>
      <c r="L327" s="53"/>
      <c r="M327" s="75"/>
      <c r="N327" s="53"/>
      <c r="O327" s="53"/>
      <c r="P327" s="53"/>
      <c r="Q327" s="53"/>
      <c r="R327" s="99"/>
      <c r="S327" s="67"/>
      <c r="T327" s="67"/>
      <c r="U327" s="67"/>
      <c r="V327" s="67"/>
      <c r="W327" s="67"/>
      <c r="X327" s="53"/>
      <c r="Y327" s="53"/>
      <c r="Z327" s="53"/>
      <c r="AA327" s="53"/>
      <c r="AB327" s="53"/>
    </row>
    <row r="328" spans="1:28" ht="13.2" x14ac:dyDescent="0.25">
      <c r="A328" s="52"/>
      <c r="B328" s="52"/>
      <c r="C328" s="52"/>
      <c r="D328" s="52"/>
      <c r="E328" s="146"/>
      <c r="F328" s="70"/>
      <c r="G328" s="71"/>
      <c r="H328" s="59"/>
      <c r="I328" s="60"/>
      <c r="J328" s="72"/>
      <c r="K328" s="73"/>
      <c r="L328" s="53"/>
      <c r="M328" s="75"/>
      <c r="N328" s="53"/>
      <c r="O328" s="53"/>
      <c r="P328" s="53"/>
      <c r="Q328" s="53"/>
      <c r="R328" s="99"/>
      <c r="S328" s="67"/>
      <c r="T328" s="67"/>
      <c r="U328" s="67"/>
      <c r="V328" s="67"/>
      <c r="W328" s="67"/>
      <c r="X328" s="53"/>
      <c r="Y328" s="53"/>
      <c r="Z328" s="53"/>
      <c r="AA328" s="53"/>
      <c r="AB328" s="53"/>
    </row>
    <row r="329" spans="1:28" ht="13.2" x14ac:dyDescent="0.25">
      <c r="A329" s="52"/>
      <c r="B329" s="52"/>
      <c r="C329" s="52"/>
      <c r="D329" s="52"/>
      <c r="E329" s="144"/>
      <c r="F329" s="70"/>
      <c r="G329" s="71"/>
      <c r="H329" s="59"/>
      <c r="I329" s="60"/>
      <c r="J329" s="72"/>
      <c r="K329" s="73"/>
      <c r="L329" s="53"/>
      <c r="M329" s="75"/>
      <c r="N329" s="53"/>
      <c r="O329" s="53"/>
      <c r="P329" s="53"/>
      <c r="Q329" s="53"/>
      <c r="R329" s="99"/>
      <c r="S329" s="67"/>
      <c r="T329" s="67"/>
      <c r="U329" s="67"/>
      <c r="V329" s="67"/>
      <c r="W329" s="67"/>
      <c r="X329" s="53"/>
      <c r="Y329" s="53"/>
      <c r="Z329" s="53"/>
      <c r="AA329" s="53"/>
      <c r="AB329" s="53"/>
    </row>
    <row r="330" spans="1:28" ht="13.2" x14ac:dyDescent="0.25">
      <c r="A330" s="52"/>
      <c r="B330" s="52"/>
      <c r="C330" s="52"/>
      <c r="D330" s="52"/>
      <c r="E330" s="144"/>
      <c r="F330" s="70"/>
      <c r="G330" s="71"/>
      <c r="H330" s="59"/>
      <c r="I330" s="60"/>
      <c r="J330" s="72"/>
      <c r="K330" s="73"/>
      <c r="L330" s="53"/>
      <c r="M330" s="75"/>
      <c r="N330" s="53"/>
      <c r="O330" s="53"/>
      <c r="P330" s="53"/>
      <c r="Q330" s="53"/>
      <c r="R330" s="99"/>
      <c r="S330" s="67"/>
      <c r="T330" s="67"/>
      <c r="U330" s="67"/>
      <c r="V330" s="67"/>
      <c r="W330" s="67"/>
      <c r="X330" s="53"/>
      <c r="Y330" s="53"/>
      <c r="Z330" s="53"/>
      <c r="AA330" s="53"/>
      <c r="AB330" s="53"/>
    </row>
    <row r="331" spans="1:28" ht="13.2" x14ac:dyDescent="0.25">
      <c r="A331" s="52"/>
      <c r="B331" s="52"/>
      <c r="C331" s="52"/>
      <c r="D331" s="52"/>
      <c r="E331" s="144"/>
      <c r="F331" s="70"/>
      <c r="G331" s="71"/>
      <c r="H331" s="59"/>
      <c r="I331" s="60"/>
      <c r="J331" s="72"/>
      <c r="K331" s="73"/>
      <c r="L331" s="53"/>
      <c r="M331" s="75"/>
      <c r="N331" s="53"/>
      <c r="O331" s="53"/>
      <c r="P331" s="53"/>
      <c r="Q331" s="53"/>
      <c r="R331" s="99"/>
      <c r="S331" s="67"/>
      <c r="T331" s="67"/>
      <c r="U331" s="67"/>
      <c r="V331" s="67"/>
      <c r="W331" s="67"/>
      <c r="X331" s="53"/>
      <c r="Y331" s="53"/>
      <c r="Z331" s="53"/>
      <c r="AA331" s="53"/>
      <c r="AB331" s="53"/>
    </row>
    <row r="332" spans="1:28" ht="13.2" x14ac:dyDescent="0.25">
      <c r="A332" s="52"/>
      <c r="B332" s="52"/>
      <c r="C332" s="52"/>
      <c r="D332" s="52"/>
      <c r="E332" s="144"/>
      <c r="F332" s="70"/>
      <c r="G332" s="71"/>
      <c r="H332" s="59"/>
      <c r="I332" s="60"/>
      <c r="J332" s="72"/>
      <c r="K332" s="73"/>
      <c r="L332" s="53"/>
      <c r="M332" s="75"/>
      <c r="N332" s="53"/>
      <c r="O332" s="53"/>
      <c r="P332" s="53"/>
      <c r="Q332" s="53"/>
      <c r="R332" s="99"/>
      <c r="S332" s="67"/>
      <c r="T332" s="67"/>
      <c r="U332" s="67"/>
      <c r="V332" s="67"/>
      <c r="W332" s="67"/>
      <c r="X332" s="53"/>
      <c r="Y332" s="53"/>
      <c r="Z332" s="53"/>
      <c r="AA332" s="53"/>
      <c r="AB332" s="53"/>
    </row>
    <row r="333" spans="1:28" ht="13.2" x14ac:dyDescent="0.25">
      <c r="A333" s="52"/>
      <c r="B333" s="52"/>
      <c r="C333" s="52"/>
      <c r="D333" s="52"/>
      <c r="E333" s="144"/>
      <c r="F333" s="70"/>
      <c r="G333" s="71"/>
      <c r="H333" s="59"/>
      <c r="I333" s="60"/>
      <c r="J333" s="72"/>
      <c r="K333" s="73"/>
      <c r="L333" s="53"/>
      <c r="M333" s="75"/>
      <c r="N333" s="53"/>
      <c r="O333" s="53"/>
      <c r="P333" s="53"/>
      <c r="Q333" s="53"/>
      <c r="R333" s="99"/>
      <c r="S333" s="67"/>
      <c r="T333" s="67"/>
      <c r="U333" s="67"/>
      <c r="V333" s="67"/>
      <c r="W333" s="67"/>
      <c r="X333" s="53"/>
      <c r="Y333" s="53"/>
      <c r="Z333" s="53"/>
      <c r="AA333" s="53"/>
      <c r="AB333" s="53"/>
    </row>
    <row r="334" spans="1:28" ht="13.2" x14ac:dyDescent="0.25">
      <c r="A334" s="52"/>
      <c r="B334" s="52"/>
      <c r="C334" s="52"/>
      <c r="D334" s="52"/>
      <c r="E334" s="144"/>
      <c r="F334" s="70"/>
      <c r="G334" s="71"/>
      <c r="H334" s="59"/>
      <c r="I334" s="60"/>
      <c r="J334" s="72"/>
      <c r="K334" s="73"/>
      <c r="L334" s="53"/>
      <c r="M334" s="75"/>
      <c r="N334" s="53"/>
      <c r="O334" s="53"/>
      <c r="P334" s="53"/>
      <c r="Q334" s="53"/>
      <c r="R334" s="99"/>
      <c r="S334" s="67"/>
      <c r="T334" s="67"/>
      <c r="U334" s="67"/>
      <c r="V334" s="67"/>
      <c r="W334" s="67"/>
      <c r="X334" s="53"/>
      <c r="Y334" s="53"/>
      <c r="Z334" s="53"/>
      <c r="AA334" s="53"/>
      <c r="AB334" s="53"/>
    </row>
    <row r="335" spans="1:28" ht="13.2" x14ac:dyDescent="0.25">
      <c r="A335" s="52"/>
      <c r="B335" s="52"/>
      <c r="C335" s="52"/>
      <c r="D335" s="52"/>
      <c r="E335" s="146"/>
      <c r="F335" s="70"/>
      <c r="G335" s="71"/>
      <c r="H335" s="59"/>
      <c r="I335" s="60"/>
      <c r="J335" s="72"/>
      <c r="K335" s="73"/>
      <c r="L335" s="53"/>
      <c r="M335" s="75"/>
      <c r="N335" s="53"/>
      <c r="O335" s="53"/>
      <c r="P335" s="53"/>
      <c r="Q335" s="53"/>
      <c r="R335" s="99"/>
      <c r="S335" s="67"/>
      <c r="T335" s="67"/>
      <c r="U335" s="67"/>
      <c r="V335" s="67"/>
      <c r="W335" s="67"/>
      <c r="X335" s="53"/>
      <c r="Y335" s="53"/>
      <c r="Z335" s="53"/>
      <c r="AA335" s="53"/>
      <c r="AB335" s="53"/>
    </row>
    <row r="336" spans="1:28" ht="13.2" x14ac:dyDescent="0.25">
      <c r="A336" s="52"/>
      <c r="B336" s="52"/>
      <c r="C336" s="52"/>
      <c r="D336" s="52"/>
      <c r="E336" s="144"/>
      <c r="F336" s="70"/>
      <c r="G336" s="71"/>
      <c r="H336" s="59"/>
      <c r="I336" s="60"/>
      <c r="J336" s="72"/>
      <c r="K336" s="73"/>
      <c r="L336" s="53"/>
      <c r="M336" s="75"/>
      <c r="N336" s="53"/>
      <c r="O336" s="53"/>
      <c r="P336" s="53"/>
      <c r="Q336" s="53"/>
      <c r="R336" s="99"/>
      <c r="S336" s="67"/>
      <c r="T336" s="67"/>
      <c r="U336" s="67"/>
      <c r="V336" s="67"/>
      <c r="W336" s="67"/>
      <c r="X336" s="53"/>
      <c r="Y336" s="53"/>
      <c r="Z336" s="53"/>
      <c r="AA336" s="53"/>
      <c r="AB336" s="53"/>
    </row>
    <row r="337" spans="1:28" ht="13.2" x14ac:dyDescent="0.25">
      <c r="A337" s="52"/>
      <c r="B337" s="52"/>
      <c r="C337" s="52"/>
      <c r="D337" s="52"/>
      <c r="E337" s="144"/>
      <c r="F337" s="70"/>
      <c r="G337" s="71"/>
      <c r="H337" s="59"/>
      <c r="I337" s="60"/>
      <c r="J337" s="72"/>
      <c r="K337" s="73"/>
      <c r="L337" s="53"/>
      <c r="M337" s="75"/>
      <c r="N337" s="53"/>
      <c r="O337" s="53"/>
      <c r="P337" s="53"/>
      <c r="Q337" s="53"/>
      <c r="R337" s="99"/>
      <c r="S337" s="67"/>
      <c r="T337" s="67"/>
      <c r="U337" s="67"/>
      <c r="V337" s="67"/>
      <c r="W337" s="67"/>
      <c r="X337" s="53"/>
      <c r="Y337" s="53"/>
      <c r="Z337" s="53"/>
      <c r="AA337" s="53"/>
      <c r="AB337" s="53"/>
    </row>
    <row r="338" spans="1:28" ht="13.2" x14ac:dyDescent="0.25">
      <c r="A338" s="52"/>
      <c r="B338" s="52"/>
      <c r="C338" s="52"/>
      <c r="D338" s="52"/>
      <c r="E338" s="144"/>
      <c r="F338" s="70"/>
      <c r="G338" s="71"/>
      <c r="H338" s="59"/>
      <c r="I338" s="60"/>
      <c r="J338" s="72"/>
      <c r="K338" s="73"/>
      <c r="L338" s="53"/>
      <c r="M338" s="75"/>
      <c r="N338" s="53"/>
      <c r="O338" s="53"/>
      <c r="P338" s="53"/>
      <c r="Q338" s="53"/>
      <c r="R338" s="99"/>
      <c r="S338" s="67"/>
      <c r="T338" s="67"/>
      <c r="U338" s="67"/>
      <c r="V338" s="67"/>
      <c r="W338" s="67"/>
      <c r="X338" s="53"/>
      <c r="Y338" s="53"/>
      <c r="Z338" s="53"/>
      <c r="AA338" s="53"/>
      <c r="AB338" s="53"/>
    </row>
    <row r="339" spans="1:28" ht="13.2" x14ac:dyDescent="0.25">
      <c r="A339" s="52"/>
      <c r="B339" s="52"/>
      <c r="C339" s="52"/>
      <c r="D339" s="52"/>
      <c r="E339" s="144"/>
      <c r="F339" s="70"/>
      <c r="G339" s="71"/>
      <c r="H339" s="59"/>
      <c r="I339" s="60"/>
      <c r="J339" s="72"/>
      <c r="K339" s="73"/>
      <c r="L339" s="53"/>
      <c r="M339" s="75"/>
      <c r="N339" s="53"/>
      <c r="O339" s="53"/>
      <c r="P339" s="53"/>
      <c r="Q339" s="53"/>
      <c r="R339" s="99"/>
      <c r="S339" s="67"/>
      <c r="T339" s="67"/>
      <c r="U339" s="67"/>
      <c r="V339" s="67"/>
      <c r="W339" s="67"/>
      <c r="X339" s="53"/>
      <c r="Y339" s="53"/>
      <c r="Z339" s="53"/>
      <c r="AA339" s="53"/>
      <c r="AB339" s="53"/>
    </row>
    <row r="340" spans="1:28" ht="13.2" x14ac:dyDescent="0.25">
      <c r="A340" s="52"/>
      <c r="B340" s="52"/>
      <c r="C340" s="52"/>
      <c r="D340" s="52"/>
      <c r="E340" s="144"/>
      <c r="F340" s="70"/>
      <c r="G340" s="71"/>
      <c r="H340" s="59"/>
      <c r="I340" s="60"/>
      <c r="J340" s="72"/>
      <c r="K340" s="73"/>
      <c r="L340" s="53"/>
      <c r="M340" s="75"/>
      <c r="N340" s="53"/>
      <c r="O340" s="53"/>
      <c r="P340" s="53"/>
      <c r="Q340" s="53"/>
      <c r="R340" s="99"/>
      <c r="S340" s="67"/>
      <c r="T340" s="67"/>
      <c r="U340" s="67"/>
      <c r="V340" s="67"/>
      <c r="W340" s="67"/>
      <c r="X340" s="53"/>
      <c r="Y340" s="53"/>
      <c r="Z340" s="53"/>
      <c r="AA340" s="53"/>
      <c r="AB340" s="53"/>
    </row>
    <row r="341" spans="1:28" ht="13.2" x14ac:dyDescent="0.25">
      <c r="A341" s="52"/>
      <c r="B341" s="52"/>
      <c r="C341" s="52"/>
      <c r="D341" s="52"/>
      <c r="E341" s="144"/>
      <c r="F341" s="70"/>
      <c r="G341" s="71"/>
      <c r="H341" s="59"/>
      <c r="I341" s="60"/>
      <c r="J341" s="72"/>
      <c r="K341" s="73"/>
      <c r="L341" s="53"/>
      <c r="M341" s="75"/>
      <c r="N341" s="53"/>
      <c r="O341" s="53"/>
      <c r="P341" s="53"/>
      <c r="Q341" s="53"/>
      <c r="R341" s="99"/>
      <c r="S341" s="67"/>
      <c r="T341" s="67"/>
      <c r="U341" s="67"/>
      <c r="V341" s="67"/>
      <c r="W341" s="67"/>
      <c r="X341" s="53"/>
      <c r="Y341" s="53"/>
      <c r="Z341" s="53"/>
      <c r="AA341" s="53"/>
      <c r="AB341" s="53"/>
    </row>
    <row r="342" spans="1:28" ht="13.2" x14ac:dyDescent="0.25">
      <c r="A342" s="52"/>
      <c r="B342" s="52"/>
      <c r="C342" s="52"/>
      <c r="D342" s="52"/>
      <c r="E342" s="144"/>
      <c r="F342" s="70"/>
      <c r="G342" s="71"/>
      <c r="H342" s="59"/>
      <c r="I342" s="60"/>
      <c r="J342" s="72"/>
      <c r="K342" s="73"/>
      <c r="L342" s="53"/>
      <c r="M342" s="75"/>
      <c r="N342" s="53"/>
      <c r="O342" s="53"/>
      <c r="P342" s="53"/>
      <c r="Q342" s="53"/>
      <c r="R342" s="99"/>
      <c r="S342" s="67"/>
      <c r="T342" s="67"/>
      <c r="U342" s="67"/>
      <c r="V342" s="67"/>
      <c r="W342" s="67"/>
      <c r="X342" s="53"/>
      <c r="Y342" s="53"/>
      <c r="Z342" s="53"/>
      <c r="AA342" s="53"/>
      <c r="AB342" s="53"/>
    </row>
    <row r="343" spans="1:28" ht="13.2" x14ac:dyDescent="0.25">
      <c r="A343" s="52"/>
      <c r="B343" s="52"/>
      <c r="C343" s="52"/>
      <c r="D343" s="52"/>
      <c r="E343" s="146"/>
      <c r="F343" s="70"/>
      <c r="G343" s="71"/>
      <c r="H343" s="59"/>
      <c r="I343" s="60"/>
      <c r="J343" s="72"/>
      <c r="K343" s="73"/>
      <c r="L343" s="53"/>
      <c r="M343" s="75"/>
      <c r="N343" s="53"/>
      <c r="O343" s="53"/>
      <c r="P343" s="53"/>
      <c r="Q343" s="53"/>
      <c r="R343" s="99"/>
      <c r="S343" s="67"/>
      <c r="T343" s="67"/>
      <c r="U343" s="67"/>
      <c r="V343" s="67"/>
      <c r="W343" s="67"/>
      <c r="X343" s="53"/>
      <c r="Y343" s="53"/>
      <c r="Z343" s="53"/>
      <c r="AA343" s="53"/>
      <c r="AB343" s="53"/>
    </row>
    <row r="344" spans="1:28" ht="13.2" x14ac:dyDescent="0.25">
      <c r="A344" s="52"/>
      <c r="B344" s="52"/>
      <c r="C344" s="52"/>
      <c r="D344" s="52"/>
      <c r="E344" s="144"/>
      <c r="F344" s="70"/>
      <c r="G344" s="71"/>
      <c r="H344" s="59"/>
      <c r="I344" s="60"/>
      <c r="J344" s="72"/>
      <c r="K344" s="73"/>
      <c r="L344" s="53"/>
      <c r="M344" s="75"/>
      <c r="N344" s="53"/>
      <c r="O344" s="53"/>
      <c r="P344" s="53"/>
      <c r="Q344" s="53"/>
      <c r="R344" s="99"/>
      <c r="S344" s="67"/>
      <c r="T344" s="67"/>
      <c r="U344" s="67"/>
      <c r="V344" s="67"/>
      <c r="W344" s="67"/>
      <c r="X344" s="53"/>
      <c r="Y344" s="53"/>
      <c r="Z344" s="53"/>
      <c r="AA344" s="53"/>
      <c r="AB344" s="53"/>
    </row>
    <row r="345" spans="1:28" ht="13.2" x14ac:dyDescent="0.25">
      <c r="A345" s="52"/>
      <c r="B345" s="52"/>
      <c r="C345" s="52"/>
      <c r="D345" s="52"/>
      <c r="E345" s="144"/>
      <c r="F345" s="70"/>
      <c r="G345" s="71"/>
      <c r="H345" s="59"/>
      <c r="I345" s="60"/>
      <c r="J345" s="72"/>
      <c r="K345" s="73"/>
      <c r="L345" s="53"/>
      <c r="M345" s="75"/>
      <c r="N345" s="53"/>
      <c r="O345" s="53"/>
      <c r="P345" s="53"/>
      <c r="Q345" s="53"/>
      <c r="R345" s="99"/>
      <c r="S345" s="67"/>
      <c r="T345" s="67"/>
      <c r="U345" s="67"/>
      <c r="V345" s="67"/>
      <c r="W345" s="67"/>
      <c r="X345" s="53"/>
      <c r="Y345" s="53"/>
      <c r="Z345" s="53"/>
      <c r="AA345" s="53"/>
      <c r="AB345" s="53"/>
    </row>
    <row r="346" spans="1:28" ht="13.2" x14ac:dyDescent="0.25">
      <c r="A346" s="52"/>
      <c r="B346" s="52"/>
      <c r="C346" s="52"/>
      <c r="D346" s="52"/>
      <c r="E346" s="144"/>
      <c r="F346" s="70"/>
      <c r="G346" s="71"/>
      <c r="H346" s="59"/>
      <c r="I346" s="60"/>
      <c r="J346" s="72"/>
      <c r="K346" s="73"/>
      <c r="L346" s="53"/>
      <c r="M346" s="75"/>
      <c r="N346" s="53"/>
      <c r="O346" s="53"/>
      <c r="P346" s="53"/>
      <c r="Q346" s="53"/>
      <c r="R346" s="99"/>
      <c r="S346" s="67"/>
      <c r="T346" s="67"/>
      <c r="U346" s="67"/>
      <c r="V346" s="67"/>
      <c r="W346" s="67"/>
      <c r="X346" s="53"/>
      <c r="Y346" s="53"/>
      <c r="Z346" s="53"/>
      <c r="AA346" s="53"/>
      <c r="AB346" s="53"/>
    </row>
    <row r="347" spans="1:28" ht="13.2" x14ac:dyDescent="0.25">
      <c r="A347" s="52"/>
      <c r="B347" s="52"/>
      <c r="C347" s="52"/>
      <c r="D347" s="52"/>
      <c r="E347" s="144"/>
      <c r="F347" s="70"/>
      <c r="G347" s="71"/>
      <c r="H347" s="59"/>
      <c r="I347" s="60"/>
      <c r="J347" s="72"/>
      <c r="K347" s="73"/>
      <c r="L347" s="53"/>
      <c r="M347" s="75"/>
      <c r="N347" s="53"/>
      <c r="O347" s="53"/>
      <c r="P347" s="53"/>
      <c r="Q347" s="53"/>
      <c r="R347" s="99"/>
      <c r="S347" s="67"/>
      <c r="T347" s="67"/>
      <c r="U347" s="67"/>
      <c r="V347" s="67"/>
      <c r="W347" s="67"/>
      <c r="X347" s="53"/>
      <c r="Y347" s="53"/>
      <c r="Z347" s="53"/>
      <c r="AA347" s="53"/>
      <c r="AB347" s="53"/>
    </row>
    <row r="348" spans="1:28" ht="13.2" x14ac:dyDescent="0.25">
      <c r="A348" s="52"/>
      <c r="B348" s="52"/>
      <c r="C348" s="52"/>
      <c r="D348" s="52"/>
      <c r="E348" s="144"/>
      <c r="F348" s="70"/>
      <c r="G348" s="71"/>
      <c r="H348" s="59"/>
      <c r="I348" s="60"/>
      <c r="J348" s="72"/>
      <c r="K348" s="73"/>
      <c r="L348" s="53"/>
      <c r="M348" s="75"/>
      <c r="N348" s="53"/>
      <c r="O348" s="53"/>
      <c r="P348" s="53"/>
      <c r="Q348" s="53"/>
      <c r="R348" s="99"/>
      <c r="S348" s="67"/>
      <c r="T348" s="67"/>
      <c r="U348" s="67"/>
      <c r="V348" s="67"/>
      <c r="W348" s="67"/>
      <c r="X348" s="53"/>
      <c r="Y348" s="53"/>
      <c r="Z348" s="53"/>
      <c r="AA348" s="53"/>
      <c r="AB348" s="53"/>
    </row>
    <row r="349" spans="1:28" ht="13.2" x14ac:dyDescent="0.25">
      <c r="A349" s="52"/>
      <c r="B349" s="150"/>
      <c r="C349" s="52"/>
      <c r="D349" s="52"/>
      <c r="E349" s="144"/>
      <c r="F349" s="70"/>
      <c r="G349" s="71"/>
      <c r="H349" s="59"/>
      <c r="I349" s="60"/>
      <c r="J349" s="72"/>
      <c r="K349" s="73"/>
      <c r="L349" s="53"/>
      <c r="M349" s="75"/>
      <c r="N349" s="53"/>
      <c r="O349" s="53"/>
      <c r="P349" s="53"/>
      <c r="Q349" s="53"/>
      <c r="R349" s="99"/>
      <c r="S349" s="67"/>
      <c r="T349" s="67"/>
      <c r="U349" s="67"/>
      <c r="V349" s="67"/>
      <c r="W349" s="67"/>
      <c r="X349" s="53"/>
      <c r="Y349" s="53"/>
      <c r="Z349" s="53"/>
      <c r="AA349" s="53"/>
      <c r="AB349" s="53"/>
    </row>
    <row r="350" spans="1:28" ht="13.2" x14ac:dyDescent="0.25">
      <c r="A350" s="52"/>
      <c r="B350" s="52"/>
      <c r="C350" s="52"/>
      <c r="D350" s="52"/>
      <c r="E350" s="144"/>
      <c r="F350" s="70"/>
      <c r="G350" s="71"/>
      <c r="H350" s="59"/>
      <c r="I350" s="60"/>
      <c r="J350" s="72"/>
      <c r="K350" s="73"/>
      <c r="L350" s="53"/>
      <c r="M350" s="75"/>
      <c r="N350" s="53"/>
      <c r="O350" s="53"/>
      <c r="P350" s="53"/>
      <c r="Q350" s="53"/>
      <c r="R350" s="99"/>
      <c r="S350" s="67"/>
      <c r="T350" s="67"/>
      <c r="U350" s="67"/>
      <c r="V350" s="67"/>
      <c r="W350" s="67"/>
      <c r="X350" s="53"/>
      <c r="Y350" s="53"/>
      <c r="Z350" s="53"/>
      <c r="AA350" s="53"/>
      <c r="AB350" s="53"/>
    </row>
    <row r="351" spans="1:28" ht="13.2" x14ac:dyDescent="0.25">
      <c r="A351" s="52"/>
      <c r="B351" s="150"/>
      <c r="C351" s="52"/>
      <c r="D351" s="52"/>
      <c r="E351" s="146"/>
      <c r="F351" s="70"/>
      <c r="G351" s="71"/>
      <c r="H351" s="59"/>
      <c r="I351" s="60"/>
      <c r="J351" s="72"/>
      <c r="K351" s="73"/>
      <c r="L351" s="53"/>
      <c r="M351" s="75"/>
      <c r="N351" s="53"/>
      <c r="O351" s="53"/>
      <c r="P351" s="53"/>
      <c r="Q351" s="53"/>
      <c r="R351" s="99"/>
      <c r="S351" s="67"/>
      <c r="T351" s="67"/>
      <c r="U351" s="67"/>
      <c r="V351" s="67"/>
      <c r="W351" s="67"/>
      <c r="X351" s="53"/>
      <c r="Y351" s="53"/>
      <c r="Z351" s="53"/>
      <c r="AA351" s="53"/>
      <c r="AB351" s="53"/>
    </row>
    <row r="352" spans="1:28" ht="13.2" x14ac:dyDescent="0.25">
      <c r="A352" s="52"/>
      <c r="B352" s="150"/>
      <c r="C352" s="52"/>
      <c r="D352" s="52"/>
      <c r="E352" s="146"/>
      <c r="F352" s="70"/>
      <c r="G352" s="71"/>
      <c r="H352" s="59"/>
      <c r="I352" s="60"/>
      <c r="J352" s="72"/>
      <c r="K352" s="73"/>
      <c r="L352" s="53"/>
      <c r="M352" s="75"/>
      <c r="N352" s="53"/>
      <c r="O352" s="53"/>
      <c r="P352" s="53"/>
      <c r="Q352" s="53"/>
      <c r="R352" s="99"/>
      <c r="S352" s="67"/>
      <c r="T352" s="67"/>
      <c r="U352" s="67"/>
      <c r="V352" s="67"/>
      <c r="W352" s="67"/>
      <c r="X352" s="53"/>
      <c r="Y352" s="53"/>
      <c r="Z352" s="53"/>
      <c r="AA352" s="53"/>
      <c r="AB352" s="53"/>
    </row>
    <row r="353" spans="1:28" ht="13.2" x14ac:dyDescent="0.25">
      <c r="A353" s="52"/>
      <c r="B353" s="52"/>
      <c r="C353" s="52"/>
      <c r="D353" s="52"/>
      <c r="E353" s="146"/>
      <c r="F353" s="70"/>
      <c r="G353" s="71"/>
      <c r="H353" s="59"/>
      <c r="I353" s="60"/>
      <c r="J353" s="72"/>
      <c r="K353" s="73"/>
      <c r="L353" s="53"/>
      <c r="M353" s="75"/>
      <c r="N353" s="53"/>
      <c r="O353" s="53"/>
      <c r="P353" s="53"/>
      <c r="Q353" s="53"/>
      <c r="R353" s="99"/>
      <c r="S353" s="67"/>
      <c r="T353" s="67"/>
      <c r="U353" s="67"/>
      <c r="V353" s="67"/>
      <c r="W353" s="67"/>
      <c r="X353" s="53"/>
      <c r="Y353" s="53"/>
      <c r="Z353" s="53"/>
      <c r="AA353" s="53"/>
      <c r="AB353" s="53"/>
    </row>
    <row r="354" spans="1:28" ht="13.2" x14ac:dyDescent="0.25">
      <c r="A354" s="52"/>
      <c r="B354" s="52"/>
      <c r="C354" s="52"/>
      <c r="D354" s="52"/>
      <c r="E354" s="144"/>
      <c r="F354" s="70"/>
      <c r="G354" s="71"/>
      <c r="H354" s="59"/>
      <c r="I354" s="60"/>
      <c r="J354" s="72"/>
      <c r="K354" s="73"/>
      <c r="L354" s="53"/>
      <c r="M354" s="75"/>
      <c r="N354" s="53"/>
      <c r="O354" s="53"/>
      <c r="P354" s="53"/>
      <c r="Q354" s="53"/>
      <c r="R354" s="99"/>
      <c r="S354" s="67"/>
      <c r="T354" s="67"/>
      <c r="U354" s="67"/>
      <c r="V354" s="67"/>
      <c r="W354" s="67"/>
      <c r="X354" s="53"/>
      <c r="Y354" s="53"/>
      <c r="Z354" s="53"/>
      <c r="AA354" s="53"/>
      <c r="AB354" s="53"/>
    </row>
    <row r="355" spans="1:28" ht="13.2" x14ac:dyDescent="0.25">
      <c r="A355" s="52"/>
      <c r="B355" s="52"/>
      <c r="C355" s="52"/>
      <c r="D355" s="52"/>
      <c r="E355" s="144"/>
      <c r="F355" s="70"/>
      <c r="G355" s="71"/>
      <c r="H355" s="59"/>
      <c r="I355" s="60"/>
      <c r="J355" s="72"/>
      <c r="K355" s="73"/>
      <c r="L355" s="53"/>
      <c r="M355" s="75"/>
      <c r="N355" s="53"/>
      <c r="O355" s="53"/>
      <c r="P355" s="53"/>
      <c r="Q355" s="53"/>
      <c r="R355" s="99"/>
      <c r="S355" s="67"/>
      <c r="T355" s="67"/>
      <c r="U355" s="67"/>
      <c r="V355" s="67"/>
      <c r="W355" s="67"/>
      <c r="X355" s="53"/>
      <c r="Y355" s="53"/>
      <c r="Z355" s="53"/>
      <c r="AA355" s="53"/>
      <c r="AB355" s="53"/>
    </row>
    <row r="356" spans="1:28" ht="13.2" x14ac:dyDescent="0.25">
      <c r="A356" s="52"/>
      <c r="B356" s="52"/>
      <c r="C356" s="52"/>
      <c r="D356" s="52"/>
      <c r="E356" s="144"/>
      <c r="F356" s="70"/>
      <c r="G356" s="71"/>
      <c r="H356" s="59"/>
      <c r="I356" s="60"/>
      <c r="J356" s="72"/>
      <c r="K356" s="73"/>
      <c r="L356" s="53"/>
      <c r="M356" s="75"/>
      <c r="N356" s="53"/>
      <c r="O356" s="53"/>
      <c r="P356" s="53"/>
      <c r="Q356" s="53"/>
      <c r="R356" s="99"/>
      <c r="S356" s="67"/>
      <c r="T356" s="67"/>
      <c r="U356" s="67"/>
      <c r="V356" s="67"/>
      <c r="W356" s="67"/>
      <c r="X356" s="53"/>
      <c r="Y356" s="53"/>
      <c r="Z356" s="53"/>
      <c r="AA356" s="53"/>
      <c r="AB356" s="53"/>
    </row>
    <row r="357" spans="1:28" ht="13.2" x14ac:dyDescent="0.25">
      <c r="A357" s="52"/>
      <c r="B357" s="52"/>
      <c r="C357" s="52"/>
      <c r="D357" s="52"/>
      <c r="E357" s="144"/>
      <c r="F357" s="70"/>
      <c r="G357" s="71"/>
      <c r="H357" s="59"/>
      <c r="I357" s="60"/>
      <c r="J357" s="72"/>
      <c r="K357" s="73"/>
      <c r="L357" s="53"/>
      <c r="M357" s="75"/>
      <c r="N357" s="53"/>
      <c r="O357" s="53"/>
      <c r="P357" s="53"/>
      <c r="Q357" s="53"/>
      <c r="R357" s="99"/>
      <c r="S357" s="67"/>
      <c r="T357" s="67"/>
      <c r="U357" s="67"/>
      <c r="V357" s="67"/>
      <c r="W357" s="67"/>
      <c r="X357" s="53"/>
      <c r="Y357" s="53"/>
      <c r="Z357" s="53"/>
      <c r="AA357" s="53"/>
      <c r="AB357" s="53"/>
    </row>
    <row r="358" spans="1:28" ht="13.2" x14ac:dyDescent="0.25">
      <c r="A358" s="52"/>
      <c r="B358" s="52"/>
      <c r="C358" s="52"/>
      <c r="D358" s="52"/>
      <c r="E358" s="144"/>
      <c r="F358" s="70"/>
      <c r="G358" s="71"/>
      <c r="H358" s="59"/>
      <c r="I358" s="60"/>
      <c r="J358" s="72"/>
      <c r="K358" s="73"/>
      <c r="L358" s="53"/>
      <c r="M358" s="75"/>
      <c r="N358" s="53"/>
      <c r="O358" s="53"/>
      <c r="P358" s="53"/>
      <c r="Q358" s="53"/>
      <c r="R358" s="99"/>
      <c r="S358" s="67"/>
      <c r="T358" s="67"/>
      <c r="U358" s="67"/>
      <c r="V358" s="67"/>
      <c r="W358" s="67"/>
      <c r="X358" s="53"/>
      <c r="Y358" s="53"/>
      <c r="Z358" s="53"/>
      <c r="AA358" s="53"/>
      <c r="AB358" s="53"/>
    </row>
    <row r="359" spans="1:28" ht="13.2" x14ac:dyDescent="0.25">
      <c r="A359" s="52"/>
      <c r="B359" s="52"/>
      <c r="C359" s="52"/>
      <c r="D359" s="52"/>
      <c r="E359" s="144"/>
      <c r="F359" s="70"/>
      <c r="G359" s="71"/>
      <c r="H359" s="59"/>
      <c r="I359" s="60"/>
      <c r="J359" s="72"/>
      <c r="K359" s="73"/>
      <c r="L359" s="53"/>
      <c r="M359" s="75"/>
      <c r="N359" s="53"/>
      <c r="O359" s="53"/>
      <c r="P359" s="53"/>
      <c r="Q359" s="53"/>
      <c r="R359" s="99"/>
      <c r="S359" s="67"/>
      <c r="T359" s="67"/>
      <c r="U359" s="67"/>
      <c r="V359" s="67"/>
      <c r="W359" s="67"/>
      <c r="X359" s="53"/>
      <c r="Y359" s="53"/>
      <c r="Z359" s="53"/>
      <c r="AA359" s="53"/>
      <c r="AB359" s="53"/>
    </row>
    <row r="360" spans="1:28" ht="13.2" x14ac:dyDescent="0.25">
      <c r="A360" s="52"/>
      <c r="B360" s="52"/>
      <c r="C360" s="52"/>
      <c r="D360" s="52"/>
      <c r="E360" s="144"/>
      <c r="F360" s="70"/>
      <c r="G360" s="71"/>
      <c r="H360" s="59"/>
      <c r="I360" s="60"/>
      <c r="J360" s="72"/>
      <c r="K360" s="73"/>
      <c r="L360" s="53"/>
      <c r="M360" s="75"/>
      <c r="N360" s="53"/>
      <c r="O360" s="53"/>
      <c r="P360" s="53"/>
      <c r="Q360" s="53"/>
      <c r="R360" s="99"/>
      <c r="S360" s="67"/>
      <c r="T360" s="67"/>
      <c r="U360" s="67"/>
      <c r="V360" s="67"/>
      <c r="W360" s="67"/>
      <c r="X360" s="53"/>
      <c r="Y360" s="53"/>
      <c r="Z360" s="53"/>
      <c r="AA360" s="53"/>
      <c r="AB360" s="53"/>
    </row>
    <row r="361" spans="1:28" ht="13.2" x14ac:dyDescent="0.25">
      <c r="A361" s="52"/>
      <c r="B361" s="52"/>
      <c r="C361" s="52"/>
      <c r="D361" s="52"/>
      <c r="E361" s="144"/>
      <c r="F361" s="70"/>
      <c r="G361" s="71"/>
      <c r="H361" s="59"/>
      <c r="I361" s="60"/>
      <c r="J361" s="72"/>
      <c r="K361" s="73"/>
      <c r="L361" s="53"/>
      <c r="M361" s="75"/>
      <c r="N361" s="53"/>
      <c r="O361" s="53"/>
      <c r="P361" s="53"/>
      <c r="Q361" s="53"/>
      <c r="R361" s="99"/>
      <c r="S361" s="67"/>
      <c r="T361" s="67"/>
      <c r="U361" s="67"/>
      <c r="V361" s="67"/>
      <c r="W361" s="67"/>
      <c r="X361" s="53"/>
      <c r="Y361" s="53"/>
      <c r="Z361" s="53"/>
      <c r="AA361" s="53"/>
      <c r="AB361" s="53"/>
    </row>
    <row r="362" spans="1:28" ht="13.2" x14ac:dyDescent="0.25">
      <c r="A362" s="52"/>
      <c r="B362" s="52"/>
      <c r="C362" s="52"/>
      <c r="D362" s="52"/>
      <c r="E362" s="144"/>
      <c r="F362" s="70"/>
      <c r="G362" s="71"/>
      <c r="H362" s="59"/>
      <c r="I362" s="60"/>
      <c r="J362" s="72"/>
      <c r="K362" s="73"/>
      <c r="L362" s="53"/>
      <c r="M362" s="75"/>
      <c r="N362" s="53"/>
      <c r="O362" s="53"/>
      <c r="P362" s="53"/>
      <c r="Q362" s="53"/>
      <c r="R362" s="99"/>
      <c r="S362" s="67"/>
      <c r="T362" s="67"/>
      <c r="U362" s="67"/>
      <c r="V362" s="67"/>
      <c r="W362" s="67"/>
      <c r="X362" s="53"/>
      <c r="Y362" s="53"/>
      <c r="Z362" s="53"/>
      <c r="AA362" s="53"/>
      <c r="AB362" s="53"/>
    </row>
    <row r="363" spans="1:28" ht="13.2" x14ac:dyDescent="0.25">
      <c r="A363" s="52"/>
      <c r="B363" s="150"/>
      <c r="C363" s="52"/>
      <c r="D363" s="52"/>
      <c r="E363" s="146"/>
      <c r="F363" s="70"/>
      <c r="G363" s="71"/>
      <c r="H363" s="59"/>
      <c r="I363" s="60"/>
      <c r="J363" s="72"/>
      <c r="K363" s="73"/>
      <c r="L363" s="53"/>
      <c r="M363" s="75"/>
      <c r="N363" s="53"/>
      <c r="O363" s="53"/>
      <c r="P363" s="53"/>
      <c r="Q363" s="53"/>
      <c r="R363" s="99"/>
      <c r="S363" s="67"/>
      <c r="T363" s="67"/>
      <c r="U363" s="67"/>
      <c r="V363" s="67"/>
      <c r="W363" s="67"/>
      <c r="X363" s="53"/>
      <c r="Y363" s="53"/>
      <c r="Z363" s="53"/>
      <c r="AA363" s="53"/>
      <c r="AB363" s="53"/>
    </row>
    <row r="364" spans="1:28" ht="13.2" x14ac:dyDescent="0.25">
      <c r="A364" s="52"/>
      <c r="B364" s="150"/>
      <c r="C364" s="52"/>
      <c r="D364" s="151"/>
      <c r="E364" s="144"/>
      <c r="F364" s="70"/>
      <c r="G364" s="71"/>
      <c r="H364" s="59"/>
      <c r="I364" s="60"/>
      <c r="J364" s="72"/>
      <c r="K364" s="73"/>
      <c r="L364" s="53"/>
      <c r="M364" s="75"/>
      <c r="N364" s="53"/>
      <c r="O364" s="53"/>
      <c r="P364" s="53"/>
      <c r="Q364" s="53"/>
      <c r="R364" s="99"/>
      <c r="S364" s="67"/>
      <c r="T364" s="67"/>
      <c r="U364" s="67"/>
      <c r="V364" s="67"/>
      <c r="W364" s="67"/>
      <c r="X364" s="53"/>
      <c r="Y364" s="53"/>
      <c r="Z364" s="53"/>
      <c r="AA364" s="53"/>
      <c r="AB364" s="53"/>
    </row>
    <row r="365" spans="1:28" ht="13.2" x14ac:dyDescent="0.25">
      <c r="A365" s="52"/>
      <c r="B365" s="150"/>
      <c r="C365" s="52"/>
      <c r="D365" s="52"/>
      <c r="E365" s="144"/>
      <c r="F365" s="70"/>
      <c r="G365" s="71"/>
      <c r="H365" s="59"/>
      <c r="I365" s="60"/>
      <c r="J365" s="72"/>
      <c r="K365" s="73"/>
      <c r="L365" s="53"/>
      <c r="M365" s="75"/>
      <c r="N365" s="53"/>
      <c r="O365" s="53"/>
      <c r="P365" s="53"/>
      <c r="Q365" s="53"/>
      <c r="R365" s="99"/>
      <c r="S365" s="67"/>
      <c r="T365" s="67"/>
      <c r="U365" s="67"/>
      <c r="V365" s="67"/>
      <c r="W365" s="67"/>
      <c r="X365" s="53"/>
      <c r="Y365" s="53"/>
      <c r="Z365" s="53"/>
      <c r="AA365" s="53"/>
      <c r="AB365" s="53"/>
    </row>
    <row r="366" spans="1:28" ht="13.2" x14ac:dyDescent="0.25">
      <c r="A366" s="52"/>
      <c r="B366" s="150"/>
      <c r="C366" s="52"/>
      <c r="D366" s="52"/>
      <c r="E366" s="146"/>
      <c r="F366" s="70"/>
      <c r="G366" s="71"/>
      <c r="H366" s="59"/>
      <c r="I366" s="60"/>
      <c r="J366" s="72"/>
      <c r="K366" s="73"/>
      <c r="L366" s="53"/>
      <c r="M366" s="75"/>
      <c r="N366" s="53"/>
      <c r="O366" s="53"/>
      <c r="P366" s="53"/>
      <c r="Q366" s="53"/>
      <c r="R366" s="99"/>
      <c r="S366" s="67"/>
      <c r="T366" s="67"/>
      <c r="U366" s="67"/>
      <c r="V366" s="67"/>
      <c r="W366" s="67"/>
      <c r="X366" s="53"/>
      <c r="Y366" s="53"/>
      <c r="Z366" s="53"/>
      <c r="AA366" s="53"/>
      <c r="AB366" s="53"/>
    </row>
    <row r="367" spans="1:28" ht="13.2" x14ac:dyDescent="0.25">
      <c r="A367" s="52"/>
      <c r="B367" s="52"/>
      <c r="C367" s="52"/>
      <c r="D367" s="52"/>
      <c r="E367" s="144"/>
      <c r="F367" s="70"/>
      <c r="G367" s="71"/>
      <c r="H367" s="59"/>
      <c r="I367" s="60"/>
      <c r="J367" s="72"/>
      <c r="K367" s="73"/>
      <c r="L367" s="53"/>
      <c r="M367" s="75"/>
      <c r="N367" s="53"/>
      <c r="O367" s="53"/>
      <c r="P367" s="53"/>
      <c r="Q367" s="53"/>
      <c r="R367" s="99"/>
      <c r="S367" s="67"/>
      <c r="T367" s="67"/>
      <c r="U367" s="67"/>
      <c r="V367" s="67"/>
      <c r="W367" s="67"/>
      <c r="X367" s="53"/>
      <c r="Y367" s="53"/>
      <c r="Z367" s="53"/>
      <c r="AA367" s="53"/>
      <c r="AB367" s="53"/>
    </row>
    <row r="368" spans="1:28" ht="13.2" x14ac:dyDescent="0.25">
      <c r="A368" s="52"/>
      <c r="B368" s="150"/>
      <c r="C368" s="52"/>
      <c r="D368" s="52"/>
      <c r="E368" s="144"/>
      <c r="F368" s="70"/>
      <c r="G368" s="71"/>
      <c r="H368" s="59"/>
      <c r="I368" s="60"/>
      <c r="J368" s="72"/>
      <c r="K368" s="73"/>
      <c r="L368" s="53"/>
      <c r="M368" s="75"/>
      <c r="N368" s="53"/>
      <c r="O368" s="53"/>
      <c r="P368" s="53"/>
      <c r="Q368" s="53"/>
      <c r="R368" s="99"/>
      <c r="S368" s="67"/>
      <c r="T368" s="67"/>
      <c r="U368" s="67"/>
      <c r="V368" s="67"/>
      <c r="W368" s="67"/>
      <c r="X368" s="53"/>
      <c r="Y368" s="53"/>
      <c r="Z368" s="53"/>
      <c r="AA368" s="53"/>
      <c r="AB368" s="53"/>
    </row>
    <row r="369" spans="1:28" ht="13.2" x14ac:dyDescent="0.25">
      <c r="A369" s="152"/>
      <c r="B369" s="150"/>
      <c r="C369" s="52"/>
      <c r="D369" s="52"/>
      <c r="E369" s="144"/>
      <c r="F369" s="70"/>
      <c r="G369" s="71"/>
      <c r="H369" s="59"/>
      <c r="I369" s="60"/>
      <c r="J369" s="72"/>
      <c r="K369" s="73"/>
      <c r="L369" s="53"/>
      <c r="M369" s="75"/>
      <c r="N369" s="53"/>
      <c r="O369" s="53"/>
      <c r="P369" s="53"/>
      <c r="Q369" s="53"/>
      <c r="R369" s="99"/>
      <c r="S369" s="67"/>
      <c r="T369" s="67"/>
      <c r="U369" s="67"/>
      <c r="V369" s="67"/>
      <c r="W369" s="67"/>
      <c r="X369" s="53"/>
      <c r="Y369" s="53"/>
      <c r="Z369" s="53"/>
      <c r="AA369" s="53"/>
      <c r="AB369" s="53"/>
    </row>
    <row r="370" spans="1:28" ht="13.2" x14ac:dyDescent="0.25">
      <c r="A370" s="152"/>
      <c r="B370" s="150"/>
      <c r="C370" s="52"/>
      <c r="D370" s="52"/>
      <c r="E370" s="144"/>
      <c r="F370" s="70"/>
      <c r="G370" s="71"/>
      <c r="H370" s="59"/>
      <c r="I370" s="60"/>
      <c r="J370" s="72"/>
      <c r="K370" s="73"/>
      <c r="L370" s="53"/>
      <c r="M370" s="75"/>
      <c r="N370" s="53"/>
      <c r="O370" s="53"/>
      <c r="P370" s="53"/>
      <c r="Q370" s="53"/>
      <c r="R370" s="99"/>
      <c r="S370" s="67"/>
      <c r="T370" s="67"/>
      <c r="U370" s="67"/>
      <c r="V370" s="67"/>
      <c r="W370" s="67"/>
      <c r="X370" s="53"/>
      <c r="Y370" s="53"/>
      <c r="Z370" s="53"/>
      <c r="AA370" s="53"/>
      <c r="AB370" s="53"/>
    </row>
    <row r="371" spans="1:28" ht="13.2" x14ac:dyDescent="0.25">
      <c r="A371" s="52"/>
      <c r="B371" s="150"/>
      <c r="C371" s="52"/>
      <c r="D371" s="52"/>
      <c r="E371" s="144"/>
      <c r="F371" s="70"/>
      <c r="G371" s="71"/>
      <c r="H371" s="59"/>
      <c r="I371" s="60"/>
      <c r="J371" s="72"/>
      <c r="K371" s="73"/>
      <c r="L371" s="53"/>
      <c r="M371" s="75"/>
      <c r="N371" s="53"/>
      <c r="O371" s="53"/>
      <c r="P371" s="53"/>
      <c r="Q371" s="53"/>
      <c r="R371" s="99"/>
      <c r="S371" s="67"/>
      <c r="T371" s="67"/>
      <c r="U371" s="67"/>
      <c r="V371" s="67"/>
      <c r="W371" s="67"/>
      <c r="X371" s="53"/>
      <c r="Y371" s="53"/>
      <c r="Z371" s="53"/>
      <c r="AA371" s="53"/>
      <c r="AB371" s="53"/>
    </row>
    <row r="372" spans="1:28" ht="13.2" x14ac:dyDescent="0.25">
      <c r="A372" s="52"/>
      <c r="B372" s="150"/>
      <c r="C372" s="52"/>
      <c r="D372" s="52"/>
      <c r="E372" s="144"/>
      <c r="F372" s="70"/>
      <c r="G372" s="71"/>
      <c r="H372" s="59"/>
      <c r="I372" s="60"/>
      <c r="J372" s="72"/>
      <c r="K372" s="73"/>
      <c r="L372" s="53"/>
      <c r="M372" s="75"/>
      <c r="N372" s="53"/>
      <c r="O372" s="53"/>
      <c r="P372" s="53"/>
      <c r="Q372" s="53"/>
      <c r="R372" s="99"/>
      <c r="S372" s="67"/>
      <c r="T372" s="67"/>
      <c r="U372" s="67"/>
      <c r="V372" s="67"/>
      <c r="W372" s="67"/>
      <c r="X372" s="53"/>
      <c r="Y372" s="53"/>
      <c r="Z372" s="53"/>
      <c r="AA372" s="53"/>
      <c r="AB372" s="53"/>
    </row>
    <row r="373" spans="1:28" ht="13.2" x14ac:dyDescent="0.25">
      <c r="A373" s="52"/>
      <c r="B373" s="150"/>
      <c r="C373" s="52"/>
      <c r="D373" s="52"/>
      <c r="E373" s="144"/>
      <c r="F373" s="70"/>
      <c r="G373" s="71"/>
      <c r="H373" s="59"/>
      <c r="I373" s="60"/>
      <c r="J373" s="72"/>
      <c r="K373" s="73"/>
      <c r="L373" s="53"/>
      <c r="M373" s="75"/>
      <c r="N373" s="53"/>
      <c r="O373" s="53"/>
      <c r="P373" s="53"/>
      <c r="Q373" s="53"/>
      <c r="R373" s="99"/>
      <c r="S373" s="67"/>
      <c r="T373" s="67"/>
      <c r="U373" s="67"/>
      <c r="V373" s="67"/>
      <c r="W373" s="67"/>
      <c r="X373" s="53"/>
      <c r="Y373" s="53"/>
      <c r="Z373" s="53"/>
      <c r="AA373" s="53"/>
      <c r="AB373" s="53"/>
    </row>
    <row r="374" spans="1:28" ht="13.2" x14ac:dyDescent="0.25">
      <c r="A374" s="52"/>
      <c r="B374" s="150"/>
      <c r="C374" s="52"/>
      <c r="D374" s="52"/>
      <c r="E374" s="146"/>
      <c r="F374" s="70"/>
      <c r="G374" s="71"/>
      <c r="H374" s="59"/>
      <c r="I374" s="60"/>
      <c r="J374" s="72"/>
      <c r="K374" s="73"/>
      <c r="L374" s="53"/>
      <c r="M374" s="75"/>
      <c r="N374" s="53"/>
      <c r="O374" s="53"/>
      <c r="P374" s="53"/>
      <c r="Q374" s="53"/>
      <c r="R374" s="99"/>
      <c r="S374" s="67"/>
      <c r="T374" s="67"/>
      <c r="U374" s="67"/>
      <c r="V374" s="67"/>
      <c r="W374" s="67"/>
      <c r="X374" s="53"/>
      <c r="Y374" s="53"/>
      <c r="Z374" s="53"/>
      <c r="AA374" s="53"/>
      <c r="AB374" s="53"/>
    </row>
    <row r="375" spans="1:28" ht="13.2" x14ac:dyDescent="0.25">
      <c r="A375" s="52"/>
      <c r="B375" s="52"/>
      <c r="C375" s="52"/>
      <c r="D375" s="52"/>
      <c r="E375" s="144"/>
      <c r="F375" s="70"/>
      <c r="G375" s="71"/>
      <c r="H375" s="59"/>
      <c r="I375" s="60"/>
      <c r="J375" s="72"/>
      <c r="K375" s="73"/>
      <c r="L375" s="53"/>
      <c r="M375" s="75"/>
      <c r="N375" s="53"/>
      <c r="O375" s="53"/>
      <c r="P375" s="53"/>
      <c r="Q375" s="53"/>
      <c r="R375" s="99"/>
      <c r="S375" s="67"/>
      <c r="T375" s="67"/>
      <c r="U375" s="67"/>
      <c r="V375" s="67"/>
      <c r="W375" s="67"/>
      <c r="X375" s="53"/>
      <c r="Y375" s="53"/>
      <c r="Z375" s="53"/>
      <c r="AA375" s="53"/>
      <c r="AB375" s="53"/>
    </row>
    <row r="376" spans="1:28" ht="13.2" x14ac:dyDescent="0.25">
      <c r="A376" s="52"/>
      <c r="B376" s="52"/>
      <c r="C376" s="52"/>
      <c r="D376" s="52"/>
      <c r="E376" s="144"/>
      <c r="F376" s="70"/>
      <c r="G376" s="71"/>
      <c r="H376" s="59"/>
      <c r="I376" s="60"/>
      <c r="J376" s="72"/>
      <c r="K376" s="73"/>
      <c r="L376" s="53"/>
      <c r="M376" s="75"/>
      <c r="N376" s="53"/>
      <c r="O376" s="53"/>
      <c r="P376" s="53"/>
      <c r="Q376" s="53"/>
      <c r="R376" s="99"/>
      <c r="S376" s="67"/>
      <c r="T376" s="67"/>
      <c r="U376" s="67"/>
      <c r="V376" s="67"/>
      <c r="W376" s="67"/>
      <c r="X376" s="53"/>
      <c r="Y376" s="53"/>
      <c r="Z376" s="53"/>
      <c r="AA376" s="53"/>
      <c r="AB376" s="53"/>
    </row>
    <row r="377" spans="1:28" ht="13.2" x14ac:dyDescent="0.25">
      <c r="A377" s="52"/>
      <c r="B377" s="52"/>
      <c r="C377" s="52"/>
      <c r="D377" s="52"/>
      <c r="E377" s="146"/>
      <c r="F377" s="70"/>
      <c r="G377" s="71"/>
      <c r="H377" s="59"/>
      <c r="I377" s="60"/>
      <c r="J377" s="72"/>
      <c r="K377" s="73"/>
      <c r="L377" s="53"/>
      <c r="M377" s="75"/>
      <c r="N377" s="53"/>
      <c r="O377" s="53"/>
      <c r="P377" s="53"/>
      <c r="Q377" s="53"/>
      <c r="R377" s="99"/>
      <c r="S377" s="67"/>
      <c r="T377" s="67"/>
      <c r="U377" s="67"/>
      <c r="V377" s="67"/>
      <c r="W377" s="67"/>
      <c r="X377" s="53"/>
      <c r="Y377" s="53"/>
      <c r="Z377" s="53"/>
      <c r="AA377" s="53"/>
      <c r="AB377" s="53"/>
    </row>
    <row r="378" spans="1:28" ht="13.2" x14ac:dyDescent="0.25">
      <c r="A378" s="52"/>
      <c r="B378" s="52"/>
      <c r="C378" s="52"/>
      <c r="D378" s="52"/>
      <c r="E378" s="144"/>
      <c r="F378" s="70"/>
      <c r="G378" s="71"/>
      <c r="H378" s="59"/>
      <c r="I378" s="60"/>
      <c r="J378" s="72"/>
      <c r="K378" s="73"/>
      <c r="L378" s="53"/>
      <c r="M378" s="75"/>
      <c r="N378" s="53"/>
      <c r="O378" s="53"/>
      <c r="P378" s="53"/>
      <c r="Q378" s="53"/>
      <c r="R378" s="99"/>
      <c r="S378" s="67"/>
      <c r="T378" s="67"/>
      <c r="U378" s="67"/>
      <c r="V378" s="67"/>
      <c r="W378" s="67"/>
      <c r="X378" s="53"/>
      <c r="Y378" s="53"/>
      <c r="Z378" s="53"/>
      <c r="AA378" s="53"/>
      <c r="AB378" s="53"/>
    </row>
    <row r="379" spans="1:28" ht="13.2" x14ac:dyDescent="0.25">
      <c r="A379" s="52"/>
      <c r="B379" s="52"/>
      <c r="C379" s="52"/>
      <c r="D379" s="52"/>
      <c r="E379" s="146"/>
      <c r="F379" s="70"/>
      <c r="G379" s="71"/>
      <c r="H379" s="59"/>
      <c r="I379" s="60"/>
      <c r="J379" s="72"/>
      <c r="K379" s="73"/>
      <c r="L379" s="53"/>
      <c r="M379" s="75"/>
      <c r="N379" s="53"/>
      <c r="O379" s="53"/>
      <c r="P379" s="53"/>
      <c r="Q379" s="53"/>
      <c r="R379" s="99"/>
      <c r="S379" s="67"/>
      <c r="T379" s="67"/>
      <c r="U379" s="67"/>
      <c r="V379" s="67"/>
      <c r="W379" s="67"/>
      <c r="X379" s="53"/>
      <c r="Y379" s="53"/>
      <c r="Z379" s="53"/>
      <c r="AA379" s="53"/>
      <c r="AB379" s="53"/>
    </row>
    <row r="380" spans="1:28" ht="13.2" x14ac:dyDescent="0.25">
      <c r="A380" s="53"/>
      <c r="B380" s="53"/>
      <c r="C380" s="52"/>
      <c r="D380" s="53"/>
      <c r="E380" s="144"/>
      <c r="F380" s="70"/>
      <c r="G380" s="71"/>
      <c r="H380" s="59"/>
      <c r="I380" s="60"/>
      <c r="J380" s="72"/>
      <c r="K380" s="73"/>
      <c r="L380" s="53"/>
      <c r="M380" s="75"/>
      <c r="N380" s="53"/>
      <c r="O380" s="53"/>
      <c r="P380" s="53"/>
      <c r="Q380" s="53"/>
      <c r="R380" s="99"/>
      <c r="S380" s="67"/>
      <c r="T380" s="67"/>
      <c r="U380" s="67"/>
      <c r="V380" s="67"/>
      <c r="W380" s="67"/>
      <c r="X380" s="53"/>
      <c r="Y380" s="53"/>
      <c r="Z380" s="53"/>
      <c r="AA380" s="53"/>
      <c r="AB380" s="53"/>
    </row>
    <row r="381" spans="1:28" ht="13.2" x14ac:dyDescent="0.25">
      <c r="A381" s="53"/>
      <c r="B381" s="53"/>
      <c r="C381" s="53"/>
      <c r="D381" s="53"/>
      <c r="E381" s="144"/>
      <c r="F381" s="70"/>
      <c r="G381" s="71"/>
      <c r="H381" s="59"/>
      <c r="I381" s="60"/>
      <c r="J381" s="72"/>
      <c r="K381" s="73"/>
      <c r="L381" s="53"/>
      <c r="M381" s="75"/>
      <c r="N381" s="53"/>
      <c r="O381" s="53"/>
      <c r="P381" s="53"/>
      <c r="Q381" s="53"/>
      <c r="R381" s="99"/>
      <c r="S381" s="67"/>
      <c r="T381" s="67"/>
      <c r="U381" s="67"/>
      <c r="V381" s="67"/>
      <c r="W381" s="67"/>
      <c r="X381" s="53"/>
      <c r="Y381" s="53"/>
      <c r="Z381" s="53"/>
      <c r="AA381" s="53"/>
      <c r="AB381" s="53"/>
    </row>
    <row r="382" spans="1:28" ht="13.2" x14ac:dyDescent="0.25">
      <c r="A382" s="53"/>
      <c r="B382" s="53"/>
      <c r="C382" s="53"/>
      <c r="D382" s="53"/>
      <c r="E382" s="144"/>
      <c r="F382" s="70"/>
      <c r="G382" s="71"/>
      <c r="H382" s="59"/>
      <c r="I382" s="60"/>
      <c r="J382" s="72"/>
      <c r="K382" s="73"/>
      <c r="L382" s="53"/>
      <c r="M382" s="75"/>
      <c r="N382" s="53"/>
      <c r="O382" s="53"/>
      <c r="P382" s="53"/>
      <c r="Q382" s="53"/>
      <c r="R382" s="99"/>
      <c r="S382" s="67"/>
      <c r="T382" s="67"/>
      <c r="U382" s="67"/>
      <c r="V382" s="67"/>
      <c r="W382" s="67"/>
      <c r="X382" s="53"/>
      <c r="Y382" s="53"/>
      <c r="Z382" s="53"/>
      <c r="AA382" s="53"/>
      <c r="AB382" s="53"/>
    </row>
    <row r="383" spans="1:28" ht="13.2" x14ac:dyDescent="0.25">
      <c r="A383" s="53"/>
      <c r="B383" s="53"/>
      <c r="C383" s="53"/>
      <c r="D383" s="53"/>
      <c r="E383" s="144"/>
      <c r="F383" s="70"/>
      <c r="G383" s="71"/>
      <c r="H383" s="59"/>
      <c r="I383" s="60"/>
      <c r="J383" s="72"/>
      <c r="K383" s="73"/>
      <c r="L383" s="53"/>
      <c r="M383" s="75"/>
      <c r="N383" s="53"/>
      <c r="O383" s="53"/>
      <c r="P383" s="53"/>
      <c r="Q383" s="53"/>
      <c r="R383" s="99"/>
      <c r="S383" s="67"/>
      <c r="T383" s="67"/>
      <c r="U383" s="67"/>
      <c r="V383" s="67"/>
      <c r="W383" s="67"/>
      <c r="X383" s="53"/>
      <c r="Y383" s="53"/>
      <c r="Z383" s="53"/>
      <c r="AA383" s="53"/>
      <c r="AB383" s="53"/>
    </row>
    <row r="384" spans="1:28" ht="13.2" x14ac:dyDescent="0.25">
      <c r="A384" s="53"/>
      <c r="B384" s="53"/>
      <c r="C384" s="53"/>
      <c r="D384" s="53"/>
      <c r="E384" s="144"/>
      <c r="F384" s="70"/>
      <c r="G384" s="71"/>
      <c r="H384" s="59"/>
      <c r="I384" s="60"/>
      <c r="J384" s="72"/>
      <c r="K384" s="73"/>
      <c r="L384" s="53"/>
      <c r="M384" s="75"/>
      <c r="N384" s="53"/>
      <c r="O384" s="53"/>
      <c r="P384" s="53"/>
      <c r="Q384" s="53"/>
      <c r="R384" s="99"/>
      <c r="S384" s="67"/>
      <c r="T384" s="67"/>
      <c r="U384" s="67"/>
      <c r="V384" s="67"/>
      <c r="W384" s="67"/>
      <c r="X384" s="53"/>
      <c r="Y384" s="53"/>
      <c r="Z384" s="53"/>
      <c r="AA384" s="53"/>
      <c r="AB384" s="53"/>
    </row>
    <row r="385" spans="1:28" ht="13.2" x14ac:dyDescent="0.25">
      <c r="A385" s="53"/>
      <c r="B385" s="53"/>
      <c r="C385" s="53"/>
      <c r="D385" s="53"/>
      <c r="E385" s="144"/>
      <c r="F385" s="70"/>
      <c r="G385" s="71"/>
      <c r="H385" s="59"/>
      <c r="I385" s="60"/>
      <c r="J385" s="72"/>
      <c r="K385" s="73"/>
      <c r="L385" s="53"/>
      <c r="M385" s="75"/>
      <c r="N385" s="53"/>
      <c r="O385" s="53"/>
      <c r="P385" s="53"/>
      <c r="Q385" s="53"/>
      <c r="R385" s="99"/>
      <c r="S385" s="67"/>
      <c r="T385" s="67"/>
      <c r="U385" s="67"/>
      <c r="V385" s="67"/>
      <c r="W385" s="67"/>
      <c r="X385" s="53"/>
      <c r="Y385" s="53"/>
      <c r="Z385" s="53"/>
      <c r="AA385" s="53"/>
      <c r="AB385" s="53"/>
    </row>
    <row r="386" spans="1:28" ht="13.2" x14ac:dyDescent="0.25">
      <c r="A386" s="53"/>
      <c r="B386" s="53"/>
      <c r="C386" s="53"/>
      <c r="D386" s="53"/>
      <c r="E386" s="144"/>
      <c r="F386" s="70"/>
      <c r="G386" s="71"/>
      <c r="H386" s="59"/>
      <c r="I386" s="60"/>
      <c r="J386" s="72"/>
      <c r="K386" s="73"/>
      <c r="L386" s="53"/>
      <c r="M386" s="75"/>
      <c r="N386" s="53"/>
      <c r="O386" s="53"/>
      <c r="P386" s="53"/>
      <c r="Q386" s="53"/>
      <c r="R386" s="99"/>
      <c r="S386" s="67"/>
      <c r="T386" s="67"/>
      <c r="U386" s="67"/>
      <c r="V386" s="67"/>
      <c r="W386" s="67"/>
      <c r="X386" s="53"/>
      <c r="Y386" s="53"/>
      <c r="Z386" s="53"/>
      <c r="AA386" s="53"/>
      <c r="AB386" s="53"/>
    </row>
    <row r="387" spans="1:28" ht="13.2" x14ac:dyDescent="0.25">
      <c r="A387" s="53"/>
      <c r="B387" s="53"/>
      <c r="C387" s="53"/>
      <c r="D387" s="53"/>
      <c r="E387" s="144"/>
      <c r="F387" s="70"/>
      <c r="G387" s="71"/>
      <c r="H387" s="59"/>
      <c r="I387" s="60"/>
      <c r="J387" s="72"/>
      <c r="K387" s="73"/>
      <c r="L387" s="53"/>
      <c r="M387" s="75"/>
      <c r="N387" s="53"/>
      <c r="O387" s="53"/>
      <c r="P387" s="53"/>
      <c r="Q387" s="53"/>
      <c r="R387" s="99"/>
      <c r="S387" s="67"/>
      <c r="T387" s="67"/>
      <c r="U387" s="67"/>
      <c r="V387" s="67"/>
      <c r="W387" s="67"/>
      <c r="X387" s="53"/>
      <c r="Y387" s="53"/>
      <c r="Z387" s="53"/>
      <c r="AA387" s="53"/>
      <c r="AB387" s="53"/>
    </row>
    <row r="388" spans="1:28" ht="13.2" x14ac:dyDescent="0.25">
      <c r="A388" s="53"/>
      <c r="B388" s="53"/>
      <c r="C388" s="53"/>
      <c r="D388" s="53"/>
      <c r="E388" s="144"/>
      <c r="F388" s="70"/>
      <c r="G388" s="71"/>
      <c r="H388" s="59"/>
      <c r="I388" s="60"/>
      <c r="J388" s="72"/>
      <c r="K388" s="73"/>
      <c r="L388" s="53"/>
      <c r="M388" s="75"/>
      <c r="N388" s="53"/>
      <c r="O388" s="53"/>
      <c r="P388" s="53"/>
      <c r="Q388" s="53"/>
      <c r="R388" s="99"/>
      <c r="S388" s="67"/>
      <c r="T388" s="67"/>
      <c r="U388" s="67"/>
      <c r="V388" s="67"/>
      <c r="W388" s="67"/>
      <c r="X388" s="53"/>
      <c r="Y388" s="53"/>
      <c r="Z388" s="53"/>
      <c r="AA388" s="53"/>
      <c r="AB388" s="53"/>
    </row>
    <row r="389" spans="1:28" ht="13.2" x14ac:dyDescent="0.25">
      <c r="A389" s="53"/>
      <c r="B389" s="53"/>
      <c r="C389" s="53"/>
      <c r="D389" s="53"/>
      <c r="E389" s="144"/>
      <c r="F389" s="70"/>
      <c r="G389" s="71"/>
      <c r="H389" s="59"/>
      <c r="I389" s="60"/>
      <c r="J389" s="72"/>
      <c r="K389" s="73"/>
      <c r="L389" s="53"/>
      <c r="M389" s="75"/>
      <c r="N389" s="53"/>
      <c r="O389" s="53"/>
      <c r="P389" s="53"/>
      <c r="Q389" s="53"/>
      <c r="R389" s="99"/>
      <c r="S389" s="67"/>
      <c r="T389" s="67"/>
      <c r="U389" s="67"/>
      <c r="V389" s="67"/>
      <c r="W389" s="67"/>
      <c r="X389" s="53"/>
      <c r="Y389" s="53"/>
      <c r="Z389" s="53"/>
      <c r="AA389" s="53"/>
      <c r="AB389" s="53"/>
    </row>
    <row r="390" spans="1:28" ht="13.2" x14ac:dyDescent="0.25">
      <c r="A390" s="53"/>
      <c r="B390" s="53"/>
      <c r="C390" s="53"/>
      <c r="D390" s="53"/>
      <c r="E390" s="144"/>
      <c r="F390" s="70"/>
      <c r="G390" s="71"/>
      <c r="H390" s="59"/>
      <c r="I390" s="60"/>
      <c r="J390" s="72"/>
      <c r="K390" s="73"/>
      <c r="L390" s="53"/>
      <c r="M390" s="75"/>
      <c r="N390" s="53"/>
      <c r="O390" s="53"/>
      <c r="P390" s="53"/>
      <c r="Q390" s="53"/>
      <c r="R390" s="99"/>
      <c r="S390" s="67"/>
      <c r="T390" s="67"/>
      <c r="U390" s="67"/>
      <c r="V390" s="67"/>
      <c r="W390" s="67"/>
      <c r="X390" s="53"/>
      <c r="Y390" s="53"/>
      <c r="Z390" s="53"/>
      <c r="AA390" s="53"/>
      <c r="AB390" s="53"/>
    </row>
    <row r="391" spans="1:28" ht="13.2" x14ac:dyDescent="0.25">
      <c r="A391" s="53"/>
      <c r="B391" s="53"/>
      <c r="C391" s="53"/>
      <c r="D391" s="53"/>
      <c r="E391" s="144"/>
      <c r="F391" s="70"/>
      <c r="G391" s="71"/>
      <c r="H391" s="59"/>
      <c r="I391" s="60"/>
      <c r="J391" s="72"/>
      <c r="K391" s="73"/>
      <c r="L391" s="53"/>
      <c r="M391" s="75"/>
      <c r="N391" s="53"/>
      <c r="O391" s="53"/>
      <c r="P391" s="53"/>
      <c r="Q391" s="53"/>
      <c r="R391" s="99"/>
      <c r="S391" s="67"/>
      <c r="T391" s="67"/>
      <c r="U391" s="67"/>
      <c r="V391" s="67"/>
      <c r="W391" s="67"/>
      <c r="X391" s="53"/>
      <c r="Y391" s="53"/>
      <c r="Z391" s="53"/>
      <c r="AA391" s="53"/>
      <c r="AB391" s="53"/>
    </row>
    <row r="392" spans="1:28" ht="13.2" x14ac:dyDescent="0.25">
      <c r="A392" s="53"/>
      <c r="B392" s="53"/>
      <c r="C392" s="53"/>
      <c r="D392" s="53"/>
      <c r="E392" s="144"/>
      <c r="F392" s="70"/>
      <c r="G392" s="71"/>
      <c r="H392" s="59"/>
      <c r="I392" s="60"/>
      <c r="J392" s="72"/>
      <c r="K392" s="73"/>
      <c r="L392" s="53"/>
      <c r="M392" s="75"/>
      <c r="N392" s="53"/>
      <c r="O392" s="53"/>
      <c r="P392" s="53"/>
      <c r="Q392" s="53"/>
      <c r="R392" s="99"/>
      <c r="S392" s="67"/>
      <c r="T392" s="67"/>
      <c r="U392" s="67"/>
      <c r="V392" s="67"/>
      <c r="W392" s="67"/>
      <c r="X392" s="53"/>
      <c r="Y392" s="53"/>
      <c r="Z392" s="53"/>
      <c r="AA392" s="53"/>
      <c r="AB392" s="53"/>
    </row>
    <row r="393" spans="1:28" ht="13.2" x14ac:dyDescent="0.25">
      <c r="A393" s="53"/>
      <c r="B393" s="53"/>
      <c r="C393" s="53"/>
      <c r="D393" s="53"/>
      <c r="E393" s="144"/>
      <c r="F393" s="70"/>
      <c r="G393" s="71"/>
      <c r="H393" s="59"/>
      <c r="I393" s="60"/>
      <c r="J393" s="72"/>
      <c r="K393" s="73"/>
      <c r="L393" s="53"/>
      <c r="M393" s="75"/>
      <c r="N393" s="53"/>
      <c r="O393" s="53"/>
      <c r="P393" s="53"/>
      <c r="Q393" s="53"/>
      <c r="R393" s="99"/>
      <c r="S393" s="67"/>
      <c r="T393" s="67"/>
      <c r="U393" s="67"/>
      <c r="V393" s="67"/>
      <c r="W393" s="67"/>
      <c r="X393" s="53"/>
      <c r="Y393" s="53"/>
      <c r="Z393" s="53"/>
      <c r="AA393" s="53"/>
      <c r="AB393" s="53"/>
    </row>
    <row r="394" spans="1:28" ht="13.2" x14ac:dyDescent="0.25">
      <c r="A394" s="53"/>
      <c r="B394" s="53"/>
      <c r="C394" s="53"/>
      <c r="D394" s="53"/>
      <c r="E394" s="144"/>
      <c r="F394" s="70"/>
      <c r="G394" s="71"/>
      <c r="H394" s="59"/>
      <c r="I394" s="60"/>
      <c r="J394" s="72"/>
      <c r="K394" s="73"/>
      <c r="L394" s="53"/>
      <c r="M394" s="75"/>
      <c r="N394" s="53"/>
      <c r="O394" s="53"/>
      <c r="P394" s="53"/>
      <c r="Q394" s="53"/>
      <c r="R394" s="99"/>
      <c r="S394" s="67"/>
      <c r="T394" s="67"/>
      <c r="U394" s="67"/>
      <c r="V394" s="67"/>
      <c r="W394" s="67"/>
      <c r="X394" s="53"/>
      <c r="Y394" s="53"/>
      <c r="Z394" s="53"/>
      <c r="AA394" s="53"/>
      <c r="AB394" s="53"/>
    </row>
    <row r="395" spans="1:28" ht="13.2" x14ac:dyDescent="0.25">
      <c r="A395" s="53"/>
      <c r="B395" s="53"/>
      <c r="C395" s="53"/>
      <c r="D395" s="53"/>
      <c r="E395" s="144"/>
      <c r="F395" s="70"/>
      <c r="G395" s="71"/>
      <c r="H395" s="59"/>
      <c r="I395" s="60"/>
      <c r="J395" s="72"/>
      <c r="K395" s="73"/>
      <c r="L395" s="53"/>
      <c r="M395" s="75"/>
      <c r="N395" s="53"/>
      <c r="O395" s="53"/>
      <c r="P395" s="53"/>
      <c r="Q395" s="53"/>
      <c r="R395" s="99"/>
      <c r="S395" s="67"/>
      <c r="T395" s="67"/>
      <c r="U395" s="67"/>
      <c r="V395" s="67"/>
      <c r="W395" s="67"/>
      <c r="X395" s="53"/>
      <c r="Y395" s="53"/>
      <c r="Z395" s="53"/>
      <c r="AA395" s="53"/>
      <c r="AB395" s="53"/>
    </row>
    <row r="396" spans="1:28" ht="13.2" x14ac:dyDescent="0.25">
      <c r="A396" s="53"/>
      <c r="B396" s="53"/>
      <c r="C396" s="53"/>
      <c r="D396" s="53"/>
      <c r="E396" s="144"/>
      <c r="F396" s="70"/>
      <c r="G396" s="71"/>
      <c r="H396" s="59"/>
      <c r="I396" s="60"/>
      <c r="J396" s="72"/>
      <c r="K396" s="73"/>
      <c r="L396" s="53"/>
      <c r="M396" s="75"/>
      <c r="N396" s="53"/>
      <c r="O396" s="53"/>
      <c r="P396" s="53"/>
      <c r="Q396" s="53"/>
      <c r="R396" s="99"/>
      <c r="S396" s="67"/>
      <c r="T396" s="67"/>
      <c r="U396" s="67"/>
      <c r="V396" s="67"/>
      <c r="W396" s="67"/>
      <c r="X396" s="53"/>
      <c r="Y396" s="53"/>
      <c r="Z396" s="53"/>
      <c r="AA396" s="53"/>
      <c r="AB396" s="53"/>
    </row>
    <row r="397" spans="1:28" ht="13.2" x14ac:dyDescent="0.25">
      <c r="A397" s="53"/>
      <c r="B397" s="53"/>
      <c r="C397" s="53"/>
      <c r="D397" s="53"/>
      <c r="E397" s="144"/>
      <c r="F397" s="70"/>
      <c r="G397" s="71"/>
      <c r="H397" s="59"/>
      <c r="I397" s="60"/>
      <c r="J397" s="72"/>
      <c r="K397" s="73"/>
      <c r="L397" s="53"/>
      <c r="M397" s="75"/>
      <c r="N397" s="53"/>
      <c r="O397" s="53"/>
      <c r="P397" s="53"/>
      <c r="Q397" s="53"/>
      <c r="R397" s="99"/>
      <c r="S397" s="67"/>
      <c r="T397" s="67"/>
      <c r="U397" s="67"/>
      <c r="V397" s="67"/>
      <c r="W397" s="67"/>
      <c r="X397" s="53"/>
      <c r="Y397" s="53"/>
      <c r="Z397" s="53"/>
      <c r="AA397" s="53"/>
      <c r="AB397" s="53"/>
    </row>
    <row r="398" spans="1:28" ht="13.2" x14ac:dyDescent="0.25">
      <c r="A398" s="53"/>
      <c r="B398" s="53"/>
      <c r="C398" s="53"/>
      <c r="D398" s="53"/>
      <c r="E398" s="144"/>
      <c r="F398" s="70"/>
      <c r="G398" s="71"/>
      <c r="H398" s="59"/>
      <c r="I398" s="60"/>
      <c r="J398" s="72"/>
      <c r="K398" s="73"/>
      <c r="L398" s="53"/>
      <c r="M398" s="75"/>
      <c r="N398" s="53"/>
      <c r="O398" s="53"/>
      <c r="P398" s="53"/>
      <c r="Q398" s="53"/>
      <c r="R398" s="99"/>
      <c r="S398" s="67"/>
      <c r="T398" s="67"/>
      <c r="U398" s="67"/>
      <c r="V398" s="67"/>
      <c r="W398" s="67"/>
      <c r="X398" s="53"/>
      <c r="Y398" s="53"/>
      <c r="Z398" s="53"/>
      <c r="AA398" s="53"/>
      <c r="AB398" s="53"/>
    </row>
    <row r="399" spans="1:28" ht="13.2" x14ac:dyDescent="0.25">
      <c r="A399" s="53"/>
      <c r="B399" s="53"/>
      <c r="C399" s="53"/>
      <c r="D399" s="53"/>
      <c r="E399" s="144"/>
      <c r="F399" s="70"/>
      <c r="G399" s="71"/>
      <c r="H399" s="59"/>
      <c r="I399" s="60"/>
      <c r="J399" s="72"/>
      <c r="K399" s="73"/>
      <c r="L399" s="53"/>
      <c r="M399" s="75"/>
      <c r="N399" s="53"/>
      <c r="O399" s="53"/>
      <c r="P399" s="53"/>
      <c r="Q399" s="53"/>
      <c r="R399" s="99"/>
      <c r="S399" s="67"/>
      <c r="T399" s="67"/>
      <c r="U399" s="67"/>
      <c r="V399" s="67"/>
      <c r="W399" s="67"/>
      <c r="X399" s="53"/>
      <c r="Y399" s="53"/>
      <c r="Z399" s="53"/>
      <c r="AA399" s="53"/>
      <c r="AB399" s="53"/>
    </row>
    <row r="400" spans="1:28" ht="13.2" x14ac:dyDescent="0.25">
      <c r="A400" s="53"/>
      <c r="B400" s="53"/>
      <c r="C400" s="53"/>
      <c r="D400" s="53"/>
      <c r="E400" s="144"/>
      <c r="F400" s="70"/>
      <c r="G400" s="71"/>
      <c r="H400" s="59"/>
      <c r="I400" s="60"/>
      <c r="J400" s="72"/>
      <c r="K400" s="73"/>
      <c r="L400" s="53"/>
      <c r="M400" s="75"/>
      <c r="N400" s="53"/>
      <c r="O400" s="53"/>
      <c r="P400" s="53"/>
      <c r="Q400" s="53"/>
      <c r="R400" s="99"/>
      <c r="S400" s="67"/>
      <c r="T400" s="67"/>
      <c r="U400" s="67"/>
      <c r="V400" s="67"/>
      <c r="W400" s="67"/>
      <c r="X400" s="53"/>
      <c r="Y400" s="53"/>
      <c r="Z400" s="53"/>
      <c r="AA400" s="53"/>
      <c r="AB400" s="53"/>
    </row>
    <row r="401" spans="1:28" ht="13.2" x14ac:dyDescent="0.25">
      <c r="A401" s="53"/>
      <c r="B401" s="53"/>
      <c r="C401" s="53"/>
      <c r="D401" s="53"/>
      <c r="E401" s="144"/>
      <c r="F401" s="70"/>
      <c r="G401" s="71"/>
      <c r="H401" s="59"/>
      <c r="I401" s="60"/>
      <c r="J401" s="72"/>
      <c r="K401" s="73"/>
      <c r="L401" s="53"/>
      <c r="M401" s="75"/>
      <c r="N401" s="53"/>
      <c r="O401" s="53"/>
      <c r="P401" s="53"/>
      <c r="Q401" s="53"/>
      <c r="R401" s="99"/>
      <c r="S401" s="67"/>
      <c r="T401" s="67"/>
      <c r="U401" s="67"/>
      <c r="V401" s="67"/>
      <c r="W401" s="67"/>
      <c r="X401" s="53"/>
      <c r="Y401" s="53"/>
      <c r="Z401" s="53"/>
      <c r="AA401" s="53"/>
      <c r="AB401" s="53"/>
    </row>
    <row r="402" spans="1:28" ht="13.2" x14ac:dyDescent="0.25">
      <c r="A402" s="53"/>
      <c r="B402" s="53"/>
      <c r="C402" s="53"/>
      <c r="D402" s="53"/>
      <c r="E402" s="144"/>
      <c r="F402" s="70"/>
      <c r="G402" s="71"/>
      <c r="H402" s="59"/>
      <c r="I402" s="60"/>
      <c r="J402" s="72"/>
      <c r="K402" s="73"/>
      <c r="L402" s="53"/>
      <c r="M402" s="75"/>
      <c r="N402" s="53"/>
      <c r="O402" s="53"/>
      <c r="P402" s="53"/>
      <c r="Q402" s="53"/>
      <c r="R402" s="99"/>
      <c r="S402" s="67"/>
      <c r="T402" s="67"/>
      <c r="U402" s="67"/>
      <c r="V402" s="67"/>
      <c r="W402" s="67"/>
      <c r="X402" s="53"/>
      <c r="Y402" s="53"/>
      <c r="Z402" s="53"/>
      <c r="AA402" s="53"/>
      <c r="AB402" s="53"/>
    </row>
    <row r="403" spans="1:28" ht="13.2" x14ac:dyDescent="0.25">
      <c r="A403" s="53"/>
      <c r="B403" s="53"/>
      <c r="C403" s="53"/>
      <c r="D403" s="53"/>
      <c r="E403" s="144"/>
      <c r="F403" s="70"/>
      <c r="G403" s="71"/>
      <c r="H403" s="59"/>
      <c r="I403" s="60"/>
      <c r="J403" s="72"/>
      <c r="K403" s="73"/>
      <c r="L403" s="53"/>
      <c r="M403" s="75"/>
      <c r="N403" s="53"/>
      <c r="O403" s="53"/>
      <c r="P403" s="53"/>
      <c r="Q403" s="53"/>
      <c r="R403" s="99"/>
      <c r="S403" s="67"/>
      <c r="T403" s="67"/>
      <c r="U403" s="67"/>
      <c r="V403" s="67"/>
      <c r="W403" s="67"/>
      <c r="X403" s="53"/>
      <c r="Y403" s="53"/>
      <c r="Z403" s="53"/>
      <c r="AA403" s="53"/>
      <c r="AB403" s="53"/>
    </row>
    <row r="404" spans="1:28" ht="13.2" x14ac:dyDescent="0.25">
      <c r="A404" s="53"/>
      <c r="B404" s="53"/>
      <c r="C404" s="53"/>
      <c r="D404" s="53"/>
      <c r="E404" s="144"/>
      <c r="F404" s="70"/>
      <c r="G404" s="71"/>
      <c r="H404" s="59"/>
      <c r="I404" s="60"/>
      <c r="J404" s="72"/>
      <c r="K404" s="73"/>
      <c r="L404" s="53"/>
      <c r="M404" s="75"/>
      <c r="N404" s="53"/>
      <c r="O404" s="53"/>
      <c r="P404" s="53"/>
      <c r="Q404" s="53"/>
      <c r="R404" s="99"/>
      <c r="S404" s="67"/>
      <c r="T404" s="67"/>
      <c r="U404" s="67"/>
      <c r="V404" s="67"/>
      <c r="W404" s="67"/>
      <c r="X404" s="53"/>
      <c r="Y404" s="53"/>
      <c r="Z404" s="53"/>
      <c r="AA404" s="53"/>
      <c r="AB404" s="53"/>
    </row>
    <row r="405" spans="1:28" ht="13.2" x14ac:dyDescent="0.25">
      <c r="A405" s="53"/>
      <c r="B405" s="53"/>
      <c r="C405" s="53"/>
      <c r="D405" s="53"/>
      <c r="E405" s="144"/>
      <c r="F405" s="70"/>
      <c r="G405" s="71"/>
      <c r="H405" s="59"/>
      <c r="I405" s="60"/>
      <c r="J405" s="72"/>
      <c r="K405" s="73"/>
      <c r="L405" s="53"/>
      <c r="M405" s="75"/>
      <c r="N405" s="53"/>
      <c r="O405" s="53"/>
      <c r="P405" s="53"/>
      <c r="Q405" s="53"/>
      <c r="R405" s="99"/>
      <c r="S405" s="67"/>
      <c r="T405" s="67"/>
      <c r="U405" s="67"/>
      <c r="V405" s="67"/>
      <c r="W405" s="67"/>
      <c r="X405" s="53"/>
      <c r="Y405" s="53"/>
      <c r="Z405" s="53"/>
      <c r="AA405" s="53"/>
      <c r="AB405" s="53"/>
    </row>
    <row r="406" spans="1:28" ht="13.2" x14ac:dyDescent="0.25">
      <c r="A406" s="53"/>
      <c r="B406" s="53"/>
      <c r="C406" s="53"/>
      <c r="D406" s="53"/>
      <c r="E406" s="144"/>
      <c r="F406" s="70"/>
      <c r="G406" s="71"/>
      <c r="H406" s="59"/>
      <c r="I406" s="60"/>
      <c r="J406" s="72"/>
      <c r="K406" s="73"/>
      <c r="L406" s="53"/>
      <c r="M406" s="75"/>
      <c r="N406" s="53"/>
      <c r="O406" s="53"/>
      <c r="P406" s="53"/>
      <c r="Q406" s="53"/>
      <c r="R406" s="99"/>
      <c r="S406" s="67"/>
      <c r="T406" s="67"/>
      <c r="U406" s="67"/>
      <c r="V406" s="67"/>
      <c r="W406" s="67"/>
      <c r="X406" s="53"/>
      <c r="Y406" s="53"/>
      <c r="Z406" s="53"/>
      <c r="AA406" s="53"/>
      <c r="AB406" s="53"/>
    </row>
    <row r="407" spans="1:28" ht="13.2" x14ac:dyDescent="0.25">
      <c r="A407" s="53"/>
      <c r="B407" s="53"/>
      <c r="C407" s="53"/>
      <c r="D407" s="53"/>
      <c r="E407" s="144"/>
      <c r="F407" s="70"/>
      <c r="G407" s="71"/>
      <c r="H407" s="59"/>
      <c r="I407" s="60"/>
      <c r="J407" s="72"/>
      <c r="K407" s="73"/>
      <c r="L407" s="53"/>
      <c r="M407" s="75"/>
      <c r="N407" s="53"/>
      <c r="O407" s="53"/>
      <c r="P407" s="53"/>
      <c r="Q407" s="53"/>
      <c r="R407" s="99"/>
      <c r="S407" s="67"/>
      <c r="T407" s="67"/>
      <c r="U407" s="67"/>
      <c r="V407" s="67"/>
      <c r="W407" s="67"/>
      <c r="X407" s="53"/>
      <c r="Y407" s="53"/>
      <c r="Z407" s="53"/>
      <c r="AA407" s="53"/>
      <c r="AB407" s="53"/>
    </row>
    <row r="408" spans="1:28" ht="13.2" x14ac:dyDescent="0.25">
      <c r="A408" s="53"/>
      <c r="B408" s="53"/>
      <c r="C408" s="53"/>
      <c r="D408" s="53"/>
      <c r="E408" s="144"/>
      <c r="F408" s="70"/>
      <c r="G408" s="71"/>
      <c r="H408" s="59"/>
      <c r="I408" s="60"/>
      <c r="J408" s="72"/>
      <c r="K408" s="73"/>
      <c r="L408" s="53"/>
      <c r="M408" s="75"/>
      <c r="N408" s="53"/>
      <c r="O408" s="53"/>
      <c r="P408" s="53"/>
      <c r="Q408" s="53"/>
      <c r="R408" s="99"/>
      <c r="S408" s="67"/>
      <c r="T408" s="67"/>
      <c r="U408" s="67"/>
      <c r="V408" s="67"/>
      <c r="W408" s="67"/>
      <c r="X408" s="53"/>
      <c r="Y408" s="53"/>
      <c r="Z408" s="53"/>
      <c r="AA408" s="53"/>
      <c r="AB408" s="53"/>
    </row>
    <row r="409" spans="1:28" ht="13.2" x14ac:dyDescent="0.25">
      <c r="A409" s="53"/>
      <c r="B409" s="53"/>
      <c r="C409" s="53"/>
      <c r="D409" s="53"/>
      <c r="E409" s="144"/>
      <c r="F409" s="70"/>
      <c r="G409" s="71"/>
      <c r="H409" s="59"/>
      <c r="I409" s="60"/>
      <c r="J409" s="72"/>
      <c r="K409" s="73"/>
      <c r="L409" s="53"/>
      <c r="M409" s="75"/>
      <c r="N409" s="53"/>
      <c r="O409" s="53"/>
      <c r="P409" s="53"/>
      <c r="Q409" s="53"/>
      <c r="R409" s="99"/>
      <c r="S409" s="67"/>
      <c r="T409" s="67"/>
      <c r="U409" s="67"/>
      <c r="V409" s="67"/>
      <c r="W409" s="67"/>
      <c r="X409" s="53"/>
      <c r="Y409" s="53"/>
      <c r="Z409" s="53"/>
      <c r="AA409" s="53"/>
      <c r="AB409" s="53"/>
    </row>
    <row r="410" spans="1:28" ht="13.2" x14ac:dyDescent="0.25">
      <c r="A410" s="53"/>
      <c r="B410" s="53"/>
      <c r="C410" s="53"/>
      <c r="D410" s="53"/>
      <c r="E410" s="144"/>
      <c r="F410" s="70"/>
      <c r="G410" s="71"/>
      <c r="H410" s="59"/>
      <c r="I410" s="60"/>
      <c r="J410" s="72"/>
      <c r="K410" s="73"/>
      <c r="L410" s="53"/>
      <c r="M410" s="75"/>
      <c r="N410" s="53"/>
      <c r="O410" s="53"/>
      <c r="P410" s="53"/>
      <c r="Q410" s="53"/>
      <c r="R410" s="99"/>
      <c r="S410" s="67"/>
      <c r="T410" s="67"/>
      <c r="U410" s="67"/>
      <c r="V410" s="67"/>
      <c r="W410" s="67"/>
      <c r="X410" s="53"/>
      <c r="Y410" s="53"/>
      <c r="Z410" s="53"/>
      <c r="AA410" s="53"/>
      <c r="AB410" s="53"/>
    </row>
    <row r="411" spans="1:28" ht="13.2" x14ac:dyDescent="0.25">
      <c r="A411" s="53"/>
      <c r="B411" s="53"/>
      <c r="C411" s="53"/>
      <c r="D411" s="53"/>
      <c r="E411" s="144"/>
      <c r="F411" s="70"/>
      <c r="G411" s="71"/>
      <c r="H411" s="59"/>
      <c r="I411" s="60"/>
      <c r="J411" s="72"/>
      <c r="K411" s="73"/>
      <c r="L411" s="53"/>
      <c r="M411" s="75"/>
      <c r="N411" s="53"/>
      <c r="O411" s="53"/>
      <c r="P411" s="53"/>
      <c r="Q411" s="53"/>
      <c r="R411" s="99"/>
      <c r="S411" s="67"/>
      <c r="T411" s="67"/>
      <c r="U411" s="67"/>
      <c r="V411" s="67"/>
      <c r="W411" s="67"/>
      <c r="X411" s="53"/>
      <c r="Y411" s="53"/>
      <c r="Z411" s="53"/>
      <c r="AA411" s="53"/>
      <c r="AB411" s="53"/>
    </row>
    <row r="412" spans="1:28" ht="13.2" x14ac:dyDescent="0.25">
      <c r="A412" s="53"/>
      <c r="B412" s="53"/>
      <c r="C412" s="53"/>
      <c r="D412" s="53"/>
      <c r="E412" s="144"/>
      <c r="F412" s="70"/>
      <c r="G412" s="71"/>
      <c r="H412" s="59"/>
      <c r="I412" s="60"/>
      <c r="J412" s="72"/>
      <c r="K412" s="73"/>
      <c r="L412" s="53"/>
      <c r="M412" s="75"/>
      <c r="N412" s="53"/>
      <c r="O412" s="53"/>
      <c r="P412" s="53"/>
      <c r="Q412" s="53"/>
      <c r="R412" s="99"/>
      <c r="S412" s="67"/>
      <c r="T412" s="67"/>
      <c r="U412" s="67"/>
      <c r="V412" s="67"/>
      <c r="W412" s="67"/>
      <c r="X412" s="53"/>
      <c r="Y412" s="53"/>
      <c r="Z412" s="53"/>
      <c r="AA412" s="53"/>
      <c r="AB412" s="53"/>
    </row>
    <row r="413" spans="1:28" ht="13.2" x14ac:dyDescent="0.25">
      <c r="A413" s="53"/>
      <c r="B413" s="53"/>
      <c r="C413" s="53"/>
      <c r="D413" s="53"/>
      <c r="E413" s="144"/>
      <c r="F413" s="70"/>
      <c r="G413" s="71"/>
      <c r="H413" s="59"/>
      <c r="I413" s="60"/>
      <c r="J413" s="72"/>
      <c r="K413" s="73"/>
      <c r="L413" s="53"/>
      <c r="M413" s="75"/>
      <c r="N413" s="53"/>
      <c r="O413" s="53"/>
      <c r="P413" s="53"/>
      <c r="Q413" s="53"/>
      <c r="R413" s="99"/>
      <c r="S413" s="67"/>
      <c r="T413" s="67"/>
      <c r="U413" s="67"/>
      <c r="V413" s="67"/>
      <c r="W413" s="67"/>
      <c r="X413" s="53"/>
      <c r="Y413" s="53"/>
      <c r="Z413" s="53"/>
      <c r="AA413" s="53"/>
      <c r="AB413" s="53"/>
    </row>
    <row r="414" spans="1:28" ht="13.2" x14ac:dyDescent="0.25">
      <c r="A414" s="53"/>
      <c r="B414" s="53"/>
      <c r="C414" s="53"/>
      <c r="D414" s="53"/>
      <c r="E414" s="144"/>
      <c r="F414" s="70"/>
      <c r="G414" s="71"/>
      <c r="H414" s="59"/>
      <c r="I414" s="60"/>
      <c r="J414" s="72"/>
      <c r="K414" s="73"/>
      <c r="L414" s="53"/>
      <c r="M414" s="75"/>
      <c r="N414" s="53"/>
      <c r="O414" s="53"/>
      <c r="P414" s="53"/>
      <c r="Q414" s="53"/>
      <c r="R414" s="99"/>
      <c r="S414" s="67"/>
      <c r="T414" s="67"/>
      <c r="U414" s="67"/>
      <c r="V414" s="67"/>
      <c r="W414" s="67"/>
      <c r="X414" s="53"/>
      <c r="Y414" s="53"/>
      <c r="Z414" s="53"/>
      <c r="AA414" s="53"/>
      <c r="AB414" s="53"/>
    </row>
    <row r="415" spans="1:28" ht="13.2" x14ac:dyDescent="0.25">
      <c r="A415" s="53"/>
      <c r="B415" s="53"/>
      <c r="C415" s="53"/>
      <c r="D415" s="53"/>
      <c r="E415" s="144"/>
      <c r="F415" s="70"/>
      <c r="G415" s="71"/>
      <c r="H415" s="59"/>
      <c r="I415" s="60"/>
      <c r="J415" s="72"/>
      <c r="K415" s="73"/>
      <c r="L415" s="53"/>
      <c r="M415" s="75"/>
      <c r="N415" s="53"/>
      <c r="O415" s="53"/>
      <c r="P415" s="53"/>
      <c r="Q415" s="53"/>
      <c r="R415" s="99"/>
      <c r="S415" s="67"/>
      <c r="T415" s="67"/>
      <c r="U415" s="67"/>
      <c r="V415" s="67"/>
      <c r="W415" s="67"/>
      <c r="X415" s="53"/>
      <c r="Y415" s="53"/>
      <c r="Z415" s="53"/>
      <c r="AA415" s="53"/>
      <c r="AB415" s="53"/>
    </row>
    <row r="416" spans="1:28" ht="13.2" x14ac:dyDescent="0.25">
      <c r="A416" s="53"/>
      <c r="B416" s="53"/>
      <c r="C416" s="53"/>
      <c r="D416" s="53"/>
      <c r="E416" s="144"/>
      <c r="F416" s="70"/>
      <c r="G416" s="71"/>
      <c r="H416" s="59"/>
      <c r="I416" s="60"/>
      <c r="J416" s="72"/>
      <c r="K416" s="73"/>
      <c r="L416" s="53"/>
      <c r="M416" s="75"/>
      <c r="N416" s="53"/>
      <c r="O416" s="53"/>
      <c r="P416" s="53"/>
      <c r="Q416" s="53"/>
      <c r="R416" s="99"/>
      <c r="S416" s="67"/>
      <c r="T416" s="67"/>
      <c r="U416" s="67"/>
      <c r="V416" s="67"/>
      <c r="W416" s="67"/>
      <c r="X416" s="53"/>
      <c r="Y416" s="53"/>
      <c r="Z416" s="53"/>
      <c r="AA416" s="53"/>
      <c r="AB416" s="53"/>
    </row>
    <row r="417" spans="1:28" ht="13.2" x14ac:dyDescent="0.25">
      <c r="A417" s="53"/>
      <c r="B417" s="53"/>
      <c r="C417" s="53"/>
      <c r="D417" s="53"/>
      <c r="E417" s="144"/>
      <c r="F417" s="70"/>
      <c r="G417" s="71"/>
      <c r="H417" s="59"/>
      <c r="I417" s="60"/>
      <c r="J417" s="72"/>
      <c r="K417" s="73"/>
      <c r="L417" s="53"/>
      <c r="M417" s="75"/>
      <c r="N417" s="53"/>
      <c r="O417" s="53"/>
      <c r="P417" s="53"/>
      <c r="Q417" s="53"/>
      <c r="R417" s="99"/>
      <c r="S417" s="67"/>
      <c r="T417" s="67"/>
      <c r="U417" s="67"/>
      <c r="V417" s="67"/>
      <c r="W417" s="67"/>
      <c r="X417" s="53"/>
      <c r="Y417" s="53"/>
      <c r="Z417" s="53"/>
      <c r="AA417" s="53"/>
      <c r="AB417" s="53"/>
    </row>
    <row r="418" spans="1:28" ht="13.2" x14ac:dyDescent="0.25">
      <c r="A418" s="53"/>
      <c r="B418" s="53"/>
      <c r="C418" s="53"/>
      <c r="D418" s="53"/>
      <c r="E418" s="144"/>
      <c r="F418" s="70"/>
      <c r="G418" s="71"/>
      <c r="H418" s="59"/>
      <c r="I418" s="60"/>
      <c r="J418" s="72"/>
      <c r="K418" s="73"/>
      <c r="L418" s="53"/>
      <c r="M418" s="75"/>
      <c r="N418" s="53"/>
      <c r="O418" s="53"/>
      <c r="P418" s="53"/>
      <c r="Q418" s="53"/>
      <c r="R418" s="99"/>
      <c r="S418" s="67"/>
      <c r="T418" s="67"/>
      <c r="U418" s="67"/>
      <c r="V418" s="67"/>
      <c r="W418" s="67"/>
      <c r="X418" s="53"/>
      <c r="Y418" s="53"/>
      <c r="Z418" s="53"/>
      <c r="AA418" s="53"/>
      <c r="AB418" s="53"/>
    </row>
    <row r="419" spans="1:28" ht="13.2" x14ac:dyDescent="0.25">
      <c r="A419" s="53"/>
      <c r="B419" s="53"/>
      <c r="C419" s="53"/>
      <c r="D419" s="53"/>
      <c r="E419" s="144"/>
      <c r="F419" s="70"/>
      <c r="G419" s="71"/>
      <c r="H419" s="59"/>
      <c r="I419" s="60"/>
      <c r="J419" s="72"/>
      <c r="K419" s="73"/>
      <c r="L419" s="53"/>
      <c r="M419" s="75"/>
      <c r="N419" s="53"/>
      <c r="O419" s="53"/>
      <c r="P419" s="53"/>
      <c r="Q419" s="53"/>
      <c r="R419" s="99"/>
      <c r="S419" s="67"/>
      <c r="T419" s="67"/>
      <c r="U419" s="67"/>
      <c r="V419" s="67"/>
      <c r="W419" s="67"/>
      <c r="X419" s="53"/>
      <c r="Y419" s="53"/>
      <c r="Z419" s="53"/>
      <c r="AA419" s="53"/>
      <c r="AB419" s="53"/>
    </row>
    <row r="420" spans="1:28" ht="13.2" x14ac:dyDescent="0.25">
      <c r="A420" s="53"/>
      <c r="B420" s="53"/>
      <c r="C420" s="53"/>
      <c r="D420" s="53"/>
      <c r="E420" s="144"/>
      <c r="F420" s="70"/>
      <c r="G420" s="71"/>
      <c r="H420" s="59"/>
      <c r="I420" s="60"/>
      <c r="J420" s="72"/>
      <c r="K420" s="73"/>
      <c r="L420" s="53"/>
      <c r="M420" s="75"/>
      <c r="N420" s="53"/>
      <c r="O420" s="53"/>
      <c r="P420" s="53"/>
      <c r="Q420" s="53"/>
      <c r="R420" s="99"/>
      <c r="S420" s="67"/>
      <c r="T420" s="67"/>
      <c r="U420" s="67"/>
      <c r="V420" s="67"/>
      <c r="W420" s="67"/>
      <c r="X420" s="53"/>
      <c r="Y420" s="53"/>
      <c r="Z420" s="53"/>
      <c r="AA420" s="53"/>
      <c r="AB420" s="53"/>
    </row>
    <row r="421" spans="1:28" ht="13.2" x14ac:dyDescent="0.25">
      <c r="A421" s="53"/>
      <c r="B421" s="53"/>
      <c r="C421" s="53"/>
      <c r="D421" s="53"/>
      <c r="E421" s="144"/>
      <c r="F421" s="70"/>
      <c r="G421" s="71"/>
      <c r="H421" s="59"/>
      <c r="I421" s="60"/>
      <c r="J421" s="72"/>
      <c r="K421" s="73"/>
      <c r="L421" s="53"/>
      <c r="M421" s="75"/>
      <c r="N421" s="53"/>
      <c r="O421" s="53"/>
      <c r="P421" s="53"/>
      <c r="Q421" s="53"/>
      <c r="R421" s="99"/>
      <c r="S421" s="67"/>
      <c r="T421" s="67"/>
      <c r="U421" s="67"/>
      <c r="V421" s="67"/>
      <c r="W421" s="67"/>
      <c r="X421" s="53"/>
      <c r="Y421" s="53"/>
      <c r="Z421" s="53"/>
      <c r="AA421" s="53"/>
      <c r="AB421" s="53"/>
    </row>
    <row r="422" spans="1:28" ht="13.2" x14ac:dyDescent="0.25">
      <c r="A422" s="53"/>
      <c r="B422" s="53"/>
      <c r="C422" s="53"/>
      <c r="D422" s="53"/>
      <c r="E422" s="144"/>
      <c r="F422" s="70"/>
      <c r="G422" s="71"/>
      <c r="H422" s="59"/>
      <c r="I422" s="60"/>
      <c r="J422" s="72"/>
      <c r="K422" s="73"/>
      <c r="L422" s="53"/>
      <c r="M422" s="75"/>
      <c r="N422" s="53"/>
      <c r="O422" s="53"/>
      <c r="P422" s="53"/>
      <c r="Q422" s="53"/>
      <c r="R422" s="99"/>
      <c r="S422" s="67"/>
      <c r="T422" s="67"/>
      <c r="U422" s="67"/>
      <c r="V422" s="67"/>
      <c r="W422" s="67"/>
      <c r="X422" s="53"/>
      <c r="Y422" s="53"/>
      <c r="Z422" s="53"/>
      <c r="AA422" s="53"/>
      <c r="AB422" s="53"/>
    </row>
    <row r="423" spans="1:28" ht="13.2" x14ac:dyDescent="0.25">
      <c r="A423" s="53"/>
      <c r="B423" s="53"/>
      <c r="C423" s="53"/>
      <c r="D423" s="53"/>
      <c r="E423" s="144"/>
      <c r="F423" s="70"/>
      <c r="G423" s="71"/>
      <c r="H423" s="59"/>
      <c r="I423" s="60"/>
      <c r="J423" s="72"/>
      <c r="K423" s="73"/>
      <c r="L423" s="53"/>
      <c r="M423" s="75"/>
      <c r="N423" s="53"/>
      <c r="O423" s="53"/>
      <c r="P423" s="53"/>
      <c r="Q423" s="53"/>
      <c r="R423" s="99"/>
      <c r="S423" s="67"/>
      <c r="T423" s="67"/>
      <c r="U423" s="67"/>
      <c r="V423" s="67"/>
      <c r="W423" s="67"/>
      <c r="X423" s="53"/>
      <c r="Y423" s="53"/>
      <c r="Z423" s="53"/>
      <c r="AA423" s="53"/>
      <c r="AB423" s="53"/>
    </row>
    <row r="424" spans="1:28" ht="13.2" x14ac:dyDescent="0.25">
      <c r="A424" s="53"/>
      <c r="B424" s="53"/>
      <c r="C424" s="53"/>
      <c r="D424" s="53"/>
      <c r="E424" s="144"/>
      <c r="F424" s="70"/>
      <c r="G424" s="71"/>
      <c r="H424" s="59"/>
      <c r="I424" s="60"/>
      <c r="J424" s="72"/>
      <c r="K424" s="73"/>
      <c r="L424" s="53"/>
      <c r="M424" s="75"/>
      <c r="N424" s="53"/>
      <c r="O424" s="53"/>
      <c r="P424" s="53"/>
      <c r="Q424" s="53"/>
      <c r="R424" s="99"/>
      <c r="S424" s="67"/>
      <c r="T424" s="67"/>
      <c r="U424" s="67"/>
      <c r="V424" s="67"/>
      <c r="W424" s="67"/>
      <c r="X424" s="53"/>
      <c r="Y424" s="53"/>
      <c r="Z424" s="53"/>
      <c r="AA424" s="53"/>
      <c r="AB424" s="53"/>
    </row>
    <row r="425" spans="1:28" ht="13.2" x14ac:dyDescent="0.25">
      <c r="A425" s="53"/>
      <c r="B425" s="53"/>
      <c r="C425" s="53"/>
      <c r="D425" s="53"/>
      <c r="E425" s="144"/>
      <c r="F425" s="70"/>
      <c r="G425" s="71"/>
      <c r="H425" s="59"/>
      <c r="I425" s="60"/>
      <c r="J425" s="72"/>
      <c r="K425" s="73"/>
      <c r="L425" s="53"/>
      <c r="M425" s="75"/>
      <c r="N425" s="53"/>
      <c r="O425" s="53"/>
      <c r="P425" s="53"/>
      <c r="Q425" s="53"/>
      <c r="R425" s="99"/>
      <c r="S425" s="67"/>
      <c r="T425" s="67"/>
      <c r="U425" s="67"/>
      <c r="V425" s="67"/>
      <c r="W425" s="67"/>
      <c r="X425" s="53"/>
      <c r="Y425" s="53"/>
      <c r="Z425" s="53"/>
      <c r="AA425" s="53"/>
      <c r="AB425" s="53"/>
    </row>
    <row r="426" spans="1:28" ht="13.2" x14ac:dyDescent="0.25">
      <c r="A426" s="53"/>
      <c r="B426" s="53"/>
      <c r="C426" s="53"/>
      <c r="D426" s="53"/>
      <c r="E426" s="144"/>
      <c r="F426" s="70"/>
      <c r="G426" s="71"/>
      <c r="H426" s="59"/>
      <c r="I426" s="60"/>
      <c r="J426" s="72"/>
      <c r="K426" s="73"/>
      <c r="L426" s="53"/>
      <c r="M426" s="75"/>
      <c r="N426" s="53"/>
      <c r="O426" s="53"/>
      <c r="P426" s="53"/>
      <c r="Q426" s="53"/>
      <c r="R426" s="99"/>
      <c r="S426" s="67"/>
      <c r="T426" s="67"/>
      <c r="U426" s="67"/>
      <c r="V426" s="67"/>
      <c r="W426" s="67"/>
      <c r="X426" s="53"/>
      <c r="Y426" s="53"/>
      <c r="Z426" s="53"/>
      <c r="AA426" s="53"/>
      <c r="AB426" s="53"/>
    </row>
    <row r="427" spans="1:28" ht="13.2" x14ac:dyDescent="0.25">
      <c r="A427" s="53"/>
      <c r="B427" s="53"/>
      <c r="C427" s="53"/>
      <c r="D427" s="53"/>
      <c r="E427" s="144"/>
      <c r="F427" s="70"/>
      <c r="G427" s="71"/>
      <c r="H427" s="59"/>
      <c r="I427" s="60"/>
      <c r="J427" s="72"/>
      <c r="K427" s="73"/>
      <c r="L427" s="53"/>
      <c r="M427" s="75"/>
      <c r="N427" s="53"/>
      <c r="O427" s="53"/>
      <c r="P427" s="53"/>
      <c r="Q427" s="53"/>
      <c r="R427" s="99"/>
      <c r="S427" s="67"/>
      <c r="T427" s="67"/>
      <c r="U427" s="67"/>
      <c r="V427" s="67"/>
      <c r="W427" s="67"/>
      <c r="X427" s="53"/>
      <c r="Y427" s="53"/>
      <c r="Z427" s="53"/>
      <c r="AA427" s="53"/>
      <c r="AB427" s="53"/>
    </row>
    <row r="428" spans="1:28" ht="13.2" x14ac:dyDescent="0.25">
      <c r="A428" s="53"/>
      <c r="B428" s="53"/>
      <c r="C428" s="53"/>
      <c r="D428" s="53"/>
      <c r="E428" s="144"/>
      <c r="F428" s="70"/>
      <c r="G428" s="71"/>
      <c r="H428" s="59"/>
      <c r="I428" s="60"/>
      <c r="J428" s="72"/>
      <c r="K428" s="73"/>
      <c r="L428" s="53"/>
      <c r="M428" s="75"/>
      <c r="N428" s="53"/>
      <c r="O428" s="53"/>
      <c r="P428" s="53"/>
      <c r="Q428" s="53"/>
      <c r="R428" s="99"/>
      <c r="S428" s="67"/>
      <c r="T428" s="67"/>
      <c r="U428" s="67"/>
      <c r="V428" s="67"/>
      <c r="W428" s="67"/>
      <c r="X428" s="53"/>
      <c r="Y428" s="53"/>
      <c r="Z428" s="53"/>
      <c r="AA428" s="53"/>
      <c r="AB428" s="53"/>
    </row>
    <row r="429" spans="1:28" ht="13.2" x14ac:dyDescent="0.25">
      <c r="A429" s="53"/>
      <c r="B429" s="53"/>
      <c r="C429" s="53"/>
      <c r="D429" s="53"/>
      <c r="E429" s="144"/>
      <c r="F429" s="70"/>
      <c r="G429" s="71"/>
      <c r="H429" s="59"/>
      <c r="I429" s="60"/>
      <c r="J429" s="72"/>
      <c r="K429" s="73"/>
      <c r="L429" s="53"/>
      <c r="M429" s="75"/>
      <c r="N429" s="53"/>
      <c r="O429" s="53"/>
      <c r="P429" s="53"/>
      <c r="Q429" s="53"/>
      <c r="R429" s="99"/>
      <c r="S429" s="67"/>
      <c r="T429" s="67"/>
      <c r="U429" s="67"/>
      <c r="V429" s="67"/>
      <c r="W429" s="67"/>
      <c r="X429" s="53"/>
      <c r="Y429" s="53"/>
      <c r="Z429" s="53"/>
      <c r="AA429" s="53"/>
      <c r="AB429" s="53"/>
    </row>
    <row r="430" spans="1:28" ht="13.2" x14ac:dyDescent="0.25">
      <c r="A430" s="53"/>
      <c r="B430" s="53"/>
      <c r="C430" s="53"/>
      <c r="D430" s="53"/>
      <c r="E430" s="144"/>
      <c r="F430" s="70"/>
      <c r="G430" s="71"/>
      <c r="H430" s="59"/>
      <c r="I430" s="60"/>
      <c r="J430" s="72"/>
      <c r="K430" s="73"/>
      <c r="L430" s="53"/>
      <c r="M430" s="75"/>
      <c r="N430" s="53"/>
      <c r="O430" s="53"/>
      <c r="P430" s="53"/>
      <c r="Q430" s="53"/>
      <c r="R430" s="99"/>
      <c r="S430" s="67"/>
      <c r="T430" s="67"/>
      <c r="U430" s="67"/>
      <c r="V430" s="67"/>
      <c r="W430" s="67"/>
      <c r="X430" s="53"/>
      <c r="Y430" s="53"/>
      <c r="Z430" s="53"/>
      <c r="AA430" s="53"/>
      <c r="AB430" s="53"/>
    </row>
    <row r="431" spans="1:28" ht="13.2" x14ac:dyDescent="0.25">
      <c r="A431" s="53"/>
      <c r="B431" s="53"/>
      <c r="C431" s="53"/>
      <c r="D431" s="53"/>
      <c r="E431" s="144"/>
      <c r="F431" s="70"/>
      <c r="G431" s="71"/>
      <c r="H431" s="59"/>
      <c r="I431" s="60"/>
      <c r="J431" s="72"/>
      <c r="K431" s="73"/>
      <c r="L431" s="53"/>
      <c r="M431" s="75"/>
      <c r="N431" s="53"/>
      <c r="O431" s="53"/>
      <c r="P431" s="53"/>
      <c r="Q431" s="53"/>
      <c r="R431" s="99"/>
      <c r="S431" s="67"/>
      <c r="T431" s="67"/>
      <c r="U431" s="67"/>
      <c r="V431" s="67"/>
      <c r="W431" s="67"/>
      <c r="X431" s="53"/>
      <c r="Y431" s="53"/>
      <c r="Z431" s="53"/>
      <c r="AA431" s="53"/>
      <c r="AB431" s="53"/>
    </row>
    <row r="432" spans="1:28" ht="13.2" x14ac:dyDescent="0.25">
      <c r="A432" s="53"/>
      <c r="B432" s="53"/>
      <c r="C432" s="53"/>
      <c r="D432" s="53"/>
      <c r="E432" s="144"/>
      <c r="F432" s="70"/>
      <c r="G432" s="71"/>
      <c r="H432" s="59"/>
      <c r="I432" s="60"/>
      <c r="J432" s="72"/>
      <c r="K432" s="73"/>
      <c r="L432" s="53"/>
      <c r="M432" s="75"/>
      <c r="N432" s="53"/>
      <c r="O432" s="53"/>
      <c r="P432" s="53"/>
      <c r="Q432" s="53"/>
      <c r="R432" s="99"/>
      <c r="S432" s="67"/>
      <c r="T432" s="67"/>
      <c r="U432" s="67"/>
      <c r="V432" s="67"/>
      <c r="W432" s="67"/>
      <c r="X432" s="53"/>
      <c r="Y432" s="53"/>
      <c r="Z432" s="53"/>
      <c r="AA432" s="53"/>
      <c r="AB432" s="53"/>
    </row>
    <row r="433" spans="1:28" ht="13.2" x14ac:dyDescent="0.25">
      <c r="A433" s="53"/>
      <c r="B433" s="53"/>
      <c r="C433" s="53"/>
      <c r="D433" s="53"/>
      <c r="E433" s="144"/>
      <c r="F433" s="70"/>
      <c r="G433" s="71"/>
      <c r="H433" s="59"/>
      <c r="I433" s="60"/>
      <c r="J433" s="72"/>
      <c r="K433" s="73"/>
      <c r="L433" s="53"/>
      <c r="M433" s="75"/>
      <c r="N433" s="53"/>
      <c r="O433" s="53"/>
      <c r="P433" s="53"/>
      <c r="Q433" s="53"/>
      <c r="R433" s="99"/>
      <c r="S433" s="67"/>
      <c r="T433" s="67"/>
      <c r="U433" s="67"/>
      <c r="V433" s="67"/>
      <c r="W433" s="67"/>
      <c r="X433" s="53"/>
      <c r="Y433" s="53"/>
      <c r="Z433" s="53"/>
      <c r="AA433" s="53"/>
      <c r="AB433" s="53"/>
    </row>
    <row r="434" spans="1:28" ht="13.2" x14ac:dyDescent="0.25">
      <c r="A434" s="53"/>
      <c r="B434" s="53"/>
      <c r="C434" s="53"/>
      <c r="D434" s="53"/>
      <c r="E434" s="144"/>
      <c r="F434" s="70"/>
      <c r="G434" s="71"/>
      <c r="H434" s="59"/>
      <c r="I434" s="60"/>
      <c r="J434" s="72"/>
      <c r="K434" s="73"/>
      <c r="L434" s="53"/>
      <c r="M434" s="75"/>
      <c r="N434" s="53"/>
      <c r="O434" s="53"/>
      <c r="P434" s="53"/>
      <c r="Q434" s="53"/>
      <c r="R434" s="99"/>
      <c r="S434" s="67"/>
      <c r="T434" s="67"/>
      <c r="U434" s="67"/>
      <c r="V434" s="67"/>
      <c r="W434" s="67"/>
      <c r="X434" s="53"/>
      <c r="Y434" s="53"/>
      <c r="Z434" s="53"/>
      <c r="AA434" s="53"/>
      <c r="AB434" s="53"/>
    </row>
    <row r="435" spans="1:28" ht="13.2" x14ac:dyDescent="0.25">
      <c r="A435" s="53"/>
      <c r="B435" s="53"/>
      <c r="C435" s="53"/>
      <c r="D435" s="53"/>
      <c r="E435" s="144"/>
      <c r="F435" s="70"/>
      <c r="G435" s="71"/>
      <c r="H435" s="59"/>
      <c r="I435" s="60"/>
      <c r="J435" s="72"/>
      <c r="K435" s="73"/>
      <c r="L435" s="53"/>
      <c r="M435" s="75"/>
      <c r="N435" s="53"/>
      <c r="O435" s="53"/>
      <c r="P435" s="53"/>
      <c r="Q435" s="53"/>
      <c r="R435" s="99"/>
      <c r="S435" s="67"/>
      <c r="T435" s="67"/>
      <c r="U435" s="67"/>
      <c r="V435" s="67"/>
      <c r="W435" s="67"/>
      <c r="X435" s="53"/>
      <c r="Y435" s="53"/>
      <c r="Z435" s="53"/>
      <c r="AA435" s="53"/>
      <c r="AB435" s="53"/>
    </row>
    <row r="436" spans="1:28" ht="13.2" x14ac:dyDescent="0.25">
      <c r="A436" s="53"/>
      <c r="B436" s="53"/>
      <c r="C436" s="53"/>
      <c r="D436" s="53"/>
      <c r="E436" s="144"/>
      <c r="F436" s="70"/>
      <c r="G436" s="71"/>
      <c r="H436" s="59"/>
      <c r="I436" s="60"/>
      <c r="J436" s="72"/>
      <c r="K436" s="73"/>
      <c r="L436" s="53"/>
      <c r="M436" s="75"/>
      <c r="N436" s="53"/>
      <c r="O436" s="53"/>
      <c r="P436" s="53"/>
      <c r="Q436" s="53"/>
      <c r="R436" s="99"/>
      <c r="S436" s="67"/>
      <c r="T436" s="67"/>
      <c r="U436" s="67"/>
      <c r="V436" s="67"/>
      <c r="W436" s="67"/>
      <c r="X436" s="53"/>
      <c r="Y436" s="53"/>
      <c r="Z436" s="53"/>
      <c r="AA436" s="53"/>
      <c r="AB436" s="53"/>
    </row>
    <row r="437" spans="1:28" ht="13.2" x14ac:dyDescent="0.25">
      <c r="A437" s="53"/>
      <c r="B437" s="53"/>
      <c r="C437" s="53"/>
      <c r="D437" s="53"/>
      <c r="E437" s="144"/>
      <c r="F437" s="70"/>
      <c r="G437" s="71"/>
      <c r="H437" s="59"/>
      <c r="I437" s="60"/>
      <c r="J437" s="72"/>
      <c r="K437" s="73"/>
      <c r="L437" s="53"/>
      <c r="M437" s="75"/>
      <c r="N437" s="53"/>
      <c r="O437" s="53"/>
      <c r="P437" s="53"/>
      <c r="Q437" s="53"/>
      <c r="R437" s="99"/>
      <c r="S437" s="67"/>
      <c r="T437" s="67"/>
      <c r="U437" s="67"/>
      <c r="V437" s="67"/>
      <c r="W437" s="67"/>
      <c r="X437" s="53"/>
      <c r="Y437" s="53"/>
      <c r="Z437" s="53"/>
      <c r="AA437" s="53"/>
      <c r="AB437" s="53"/>
    </row>
    <row r="438" spans="1:28" ht="13.2" x14ac:dyDescent="0.25">
      <c r="A438" s="53"/>
      <c r="B438" s="53"/>
      <c r="C438" s="53"/>
      <c r="D438" s="53"/>
      <c r="E438" s="144"/>
      <c r="F438" s="70"/>
      <c r="G438" s="71"/>
      <c r="H438" s="59"/>
      <c r="I438" s="60"/>
      <c r="J438" s="72"/>
      <c r="K438" s="73"/>
      <c r="L438" s="53"/>
      <c r="M438" s="75"/>
      <c r="N438" s="53"/>
      <c r="O438" s="53"/>
      <c r="P438" s="53"/>
      <c r="Q438" s="53"/>
      <c r="R438" s="99"/>
      <c r="S438" s="67"/>
      <c r="T438" s="67"/>
      <c r="U438" s="67"/>
      <c r="V438" s="67"/>
      <c r="W438" s="67"/>
      <c r="X438" s="53"/>
      <c r="Y438" s="53"/>
      <c r="Z438" s="53"/>
      <c r="AA438" s="53"/>
      <c r="AB438" s="53"/>
    </row>
    <row r="439" spans="1:28" ht="13.2" x14ac:dyDescent="0.25">
      <c r="A439" s="53"/>
      <c r="B439" s="53"/>
      <c r="C439" s="53"/>
      <c r="D439" s="53"/>
      <c r="E439" s="144"/>
      <c r="F439" s="70"/>
      <c r="G439" s="71"/>
      <c r="H439" s="59"/>
      <c r="I439" s="60"/>
      <c r="J439" s="72"/>
      <c r="K439" s="73"/>
      <c r="L439" s="53"/>
      <c r="M439" s="75"/>
      <c r="N439" s="53"/>
      <c r="O439" s="53"/>
      <c r="P439" s="53"/>
      <c r="Q439" s="53"/>
      <c r="R439" s="99"/>
      <c r="S439" s="67"/>
      <c r="T439" s="67"/>
      <c r="U439" s="67"/>
      <c r="V439" s="67"/>
      <c r="W439" s="67"/>
      <c r="X439" s="53"/>
      <c r="Y439" s="53"/>
      <c r="Z439" s="53"/>
      <c r="AA439" s="53"/>
      <c r="AB439" s="53"/>
    </row>
    <row r="440" spans="1:28" ht="13.2" x14ac:dyDescent="0.25">
      <c r="A440" s="53"/>
      <c r="B440" s="53"/>
      <c r="C440" s="53"/>
      <c r="D440" s="53"/>
      <c r="E440" s="144"/>
      <c r="F440" s="70"/>
      <c r="G440" s="71"/>
      <c r="H440" s="59"/>
      <c r="I440" s="60"/>
      <c r="J440" s="72"/>
      <c r="K440" s="73"/>
      <c r="L440" s="53"/>
      <c r="M440" s="75"/>
      <c r="N440" s="53"/>
      <c r="O440" s="53"/>
      <c r="P440" s="53"/>
      <c r="Q440" s="53"/>
      <c r="R440" s="99"/>
      <c r="S440" s="67"/>
      <c r="T440" s="67"/>
      <c r="U440" s="67"/>
      <c r="V440" s="67"/>
      <c r="W440" s="67"/>
      <c r="X440" s="53"/>
      <c r="Y440" s="53"/>
      <c r="Z440" s="53"/>
      <c r="AA440" s="53"/>
      <c r="AB440" s="53"/>
    </row>
    <row r="441" spans="1:28" ht="13.2" x14ac:dyDescent="0.25">
      <c r="A441" s="53"/>
      <c r="B441" s="53"/>
      <c r="C441" s="53"/>
      <c r="D441" s="53"/>
      <c r="E441" s="144"/>
      <c r="F441" s="70"/>
      <c r="G441" s="71"/>
      <c r="H441" s="59"/>
      <c r="I441" s="60"/>
      <c r="J441" s="72"/>
      <c r="K441" s="73"/>
      <c r="L441" s="53"/>
      <c r="M441" s="75"/>
      <c r="N441" s="53"/>
      <c r="O441" s="53"/>
      <c r="P441" s="53"/>
      <c r="Q441" s="53"/>
      <c r="R441" s="99"/>
      <c r="S441" s="67"/>
      <c r="T441" s="67"/>
      <c r="U441" s="67"/>
      <c r="V441" s="67"/>
      <c r="W441" s="67"/>
      <c r="X441" s="53"/>
      <c r="Y441" s="53"/>
      <c r="Z441" s="53"/>
      <c r="AA441" s="53"/>
      <c r="AB441" s="53"/>
    </row>
    <row r="442" spans="1:28" ht="13.2" x14ac:dyDescent="0.25">
      <c r="A442" s="53"/>
      <c r="B442" s="53"/>
      <c r="C442" s="53"/>
      <c r="D442" s="53"/>
      <c r="E442" s="144"/>
      <c r="F442" s="70"/>
      <c r="G442" s="71"/>
      <c r="H442" s="59"/>
      <c r="I442" s="60"/>
      <c r="J442" s="72"/>
      <c r="K442" s="73"/>
      <c r="L442" s="53"/>
      <c r="M442" s="75"/>
      <c r="N442" s="53"/>
      <c r="O442" s="53"/>
      <c r="P442" s="53"/>
      <c r="Q442" s="53"/>
      <c r="R442" s="99"/>
      <c r="S442" s="67"/>
      <c r="T442" s="67"/>
      <c r="U442" s="67"/>
      <c r="V442" s="67"/>
      <c r="W442" s="67"/>
      <c r="X442" s="53"/>
      <c r="Y442" s="53"/>
      <c r="Z442" s="53"/>
      <c r="AA442" s="53"/>
      <c r="AB442" s="53"/>
    </row>
    <row r="443" spans="1:28" ht="13.2" x14ac:dyDescent="0.25">
      <c r="A443" s="53"/>
      <c r="B443" s="53"/>
      <c r="C443" s="53"/>
      <c r="D443" s="53"/>
      <c r="E443" s="144"/>
      <c r="F443" s="70"/>
      <c r="G443" s="71"/>
      <c r="H443" s="59"/>
      <c r="I443" s="60"/>
      <c r="J443" s="72"/>
      <c r="K443" s="73"/>
      <c r="L443" s="53"/>
      <c r="M443" s="75"/>
      <c r="N443" s="53"/>
      <c r="O443" s="53"/>
      <c r="P443" s="53"/>
      <c r="Q443" s="53"/>
      <c r="R443" s="99"/>
      <c r="S443" s="67"/>
      <c r="T443" s="67"/>
      <c r="U443" s="67"/>
      <c r="V443" s="67"/>
      <c r="W443" s="67"/>
      <c r="X443" s="53"/>
      <c r="Y443" s="53"/>
      <c r="Z443" s="53"/>
      <c r="AA443" s="53"/>
      <c r="AB443" s="53"/>
    </row>
    <row r="444" spans="1:28" ht="13.2" x14ac:dyDescent="0.25">
      <c r="A444" s="53"/>
      <c r="B444" s="53"/>
      <c r="C444" s="53"/>
      <c r="D444" s="53"/>
      <c r="E444" s="144"/>
      <c r="F444" s="70"/>
      <c r="G444" s="71"/>
      <c r="H444" s="59"/>
      <c r="I444" s="60"/>
      <c r="J444" s="72"/>
      <c r="K444" s="73"/>
      <c r="L444" s="53"/>
      <c r="M444" s="75"/>
      <c r="N444" s="53"/>
      <c r="O444" s="53"/>
      <c r="P444" s="53"/>
      <c r="Q444" s="53"/>
      <c r="R444" s="99"/>
      <c r="S444" s="67"/>
      <c r="T444" s="67"/>
      <c r="U444" s="67"/>
      <c r="V444" s="67"/>
      <c r="W444" s="67"/>
      <c r="X444" s="53"/>
      <c r="Y444" s="53"/>
      <c r="Z444" s="53"/>
      <c r="AA444" s="53"/>
      <c r="AB444" s="53"/>
    </row>
    <row r="445" spans="1:28" ht="13.2" x14ac:dyDescent="0.25">
      <c r="A445" s="53"/>
      <c r="B445" s="53"/>
      <c r="C445" s="53"/>
      <c r="D445" s="53"/>
      <c r="E445" s="144"/>
      <c r="F445" s="70"/>
      <c r="G445" s="71"/>
      <c r="H445" s="59"/>
      <c r="I445" s="60"/>
      <c r="J445" s="72"/>
      <c r="K445" s="73"/>
      <c r="L445" s="53"/>
      <c r="M445" s="75"/>
      <c r="N445" s="53"/>
      <c r="O445" s="53"/>
      <c r="P445" s="53"/>
      <c r="Q445" s="53"/>
      <c r="R445" s="99"/>
      <c r="S445" s="67"/>
      <c r="T445" s="67"/>
      <c r="U445" s="67"/>
      <c r="V445" s="67"/>
      <c r="W445" s="67"/>
      <c r="X445" s="53"/>
      <c r="Y445" s="53"/>
      <c r="Z445" s="53"/>
      <c r="AA445" s="53"/>
      <c r="AB445" s="53"/>
    </row>
    <row r="446" spans="1:28" ht="13.2" x14ac:dyDescent="0.25">
      <c r="A446" s="53"/>
      <c r="B446" s="53"/>
      <c r="C446" s="53"/>
      <c r="D446" s="53"/>
      <c r="E446" s="144"/>
      <c r="F446" s="70"/>
      <c r="G446" s="71"/>
      <c r="H446" s="59"/>
      <c r="I446" s="60"/>
      <c r="J446" s="72"/>
      <c r="K446" s="73"/>
      <c r="L446" s="53"/>
      <c r="M446" s="75"/>
      <c r="N446" s="53"/>
      <c r="O446" s="53"/>
      <c r="P446" s="53"/>
      <c r="Q446" s="53"/>
      <c r="R446" s="99"/>
      <c r="S446" s="67"/>
      <c r="T446" s="67"/>
      <c r="U446" s="67"/>
      <c r="V446" s="67"/>
      <c r="W446" s="67"/>
      <c r="X446" s="53"/>
      <c r="Y446" s="53"/>
      <c r="Z446" s="53"/>
      <c r="AA446" s="53"/>
      <c r="AB446" s="53"/>
    </row>
    <row r="447" spans="1:28" ht="13.2" x14ac:dyDescent="0.25">
      <c r="A447" s="53"/>
      <c r="B447" s="53"/>
      <c r="C447" s="53"/>
      <c r="D447" s="53"/>
      <c r="E447" s="144"/>
      <c r="F447" s="70"/>
      <c r="G447" s="71"/>
      <c r="H447" s="59"/>
      <c r="I447" s="60"/>
      <c r="J447" s="72"/>
      <c r="K447" s="73"/>
      <c r="L447" s="53"/>
      <c r="M447" s="75"/>
      <c r="N447" s="53"/>
      <c r="O447" s="53"/>
      <c r="P447" s="53"/>
      <c r="Q447" s="53"/>
      <c r="R447" s="99"/>
      <c r="S447" s="67"/>
      <c r="T447" s="67"/>
      <c r="U447" s="67"/>
      <c r="V447" s="67"/>
      <c r="W447" s="67"/>
      <c r="X447" s="53"/>
      <c r="Y447" s="53"/>
      <c r="Z447" s="53"/>
      <c r="AA447" s="53"/>
      <c r="AB447" s="53"/>
    </row>
    <row r="448" spans="1:28" ht="13.2" x14ac:dyDescent="0.25">
      <c r="A448" s="53"/>
      <c r="B448" s="53"/>
      <c r="C448" s="53"/>
      <c r="D448" s="53"/>
      <c r="E448" s="144"/>
      <c r="F448" s="70"/>
      <c r="G448" s="71"/>
      <c r="H448" s="59"/>
      <c r="I448" s="60"/>
      <c r="J448" s="72"/>
      <c r="K448" s="73"/>
      <c r="L448" s="53"/>
      <c r="M448" s="75"/>
      <c r="N448" s="53"/>
      <c r="O448" s="53"/>
      <c r="P448" s="53"/>
      <c r="Q448" s="53"/>
      <c r="R448" s="99"/>
      <c r="S448" s="67"/>
      <c r="T448" s="67"/>
      <c r="U448" s="67"/>
      <c r="V448" s="67"/>
      <c r="W448" s="67"/>
      <c r="X448" s="53"/>
      <c r="Y448" s="53"/>
      <c r="Z448" s="53"/>
      <c r="AA448" s="53"/>
      <c r="AB448" s="53"/>
    </row>
    <row r="449" spans="1:28" ht="13.2" x14ac:dyDescent="0.25">
      <c r="A449" s="53"/>
      <c r="B449" s="53"/>
      <c r="C449" s="53"/>
      <c r="D449" s="53"/>
      <c r="E449" s="144"/>
      <c r="F449" s="70"/>
      <c r="G449" s="71"/>
      <c r="H449" s="59"/>
      <c r="I449" s="60"/>
      <c r="J449" s="72"/>
      <c r="K449" s="73"/>
      <c r="L449" s="53"/>
      <c r="M449" s="75"/>
      <c r="N449" s="53"/>
      <c r="O449" s="53"/>
      <c r="P449" s="53"/>
      <c r="Q449" s="53"/>
      <c r="R449" s="99"/>
      <c r="S449" s="67"/>
      <c r="T449" s="67"/>
      <c r="U449" s="67"/>
      <c r="V449" s="67"/>
      <c r="W449" s="67"/>
      <c r="X449" s="53"/>
      <c r="Y449" s="53"/>
      <c r="Z449" s="53"/>
      <c r="AA449" s="53"/>
      <c r="AB449" s="53"/>
    </row>
    <row r="450" spans="1:28" ht="13.2" x14ac:dyDescent="0.25">
      <c r="A450" s="53"/>
      <c r="B450" s="53"/>
      <c r="C450" s="53"/>
      <c r="D450" s="53"/>
      <c r="E450" s="144"/>
      <c r="F450" s="70"/>
      <c r="G450" s="71"/>
      <c r="H450" s="59"/>
      <c r="I450" s="60"/>
      <c r="J450" s="72"/>
      <c r="K450" s="73"/>
      <c r="L450" s="53"/>
      <c r="M450" s="75"/>
      <c r="N450" s="53"/>
      <c r="O450" s="53"/>
      <c r="P450" s="53"/>
      <c r="Q450" s="53"/>
      <c r="R450" s="99"/>
      <c r="S450" s="67"/>
      <c r="T450" s="67"/>
      <c r="U450" s="67"/>
      <c r="V450" s="67"/>
      <c r="W450" s="67"/>
      <c r="X450" s="53"/>
      <c r="Y450" s="53"/>
      <c r="Z450" s="53"/>
      <c r="AA450" s="53"/>
      <c r="AB450" s="53"/>
    </row>
    <row r="451" spans="1:28" ht="13.2" x14ac:dyDescent="0.25">
      <c r="A451" s="53"/>
      <c r="B451" s="53"/>
      <c r="C451" s="53"/>
      <c r="D451" s="53"/>
      <c r="E451" s="144"/>
      <c r="F451" s="70"/>
      <c r="G451" s="71"/>
      <c r="H451" s="59"/>
      <c r="I451" s="60"/>
      <c r="J451" s="72"/>
      <c r="K451" s="73"/>
      <c r="L451" s="53"/>
      <c r="M451" s="75"/>
      <c r="N451" s="53"/>
      <c r="O451" s="53"/>
      <c r="P451" s="53"/>
      <c r="Q451" s="53"/>
      <c r="R451" s="99"/>
      <c r="S451" s="67"/>
      <c r="T451" s="67"/>
      <c r="U451" s="67"/>
      <c r="V451" s="67"/>
      <c r="W451" s="67"/>
      <c r="X451" s="53"/>
      <c r="Y451" s="53"/>
      <c r="Z451" s="53"/>
      <c r="AA451" s="53"/>
      <c r="AB451" s="53"/>
    </row>
    <row r="452" spans="1:28" ht="13.2" x14ac:dyDescent="0.25">
      <c r="A452" s="53"/>
      <c r="B452" s="53"/>
      <c r="C452" s="53"/>
      <c r="D452" s="53"/>
      <c r="E452" s="144"/>
      <c r="F452" s="70"/>
      <c r="G452" s="71"/>
      <c r="H452" s="59"/>
      <c r="I452" s="60"/>
      <c r="J452" s="72"/>
      <c r="K452" s="73"/>
      <c r="L452" s="53"/>
      <c r="M452" s="75"/>
      <c r="N452" s="53"/>
      <c r="O452" s="53"/>
      <c r="P452" s="53"/>
      <c r="Q452" s="53"/>
      <c r="R452" s="99"/>
      <c r="S452" s="67"/>
      <c r="T452" s="67"/>
      <c r="U452" s="67"/>
      <c r="V452" s="67"/>
      <c r="W452" s="67"/>
      <c r="X452" s="53"/>
      <c r="Y452" s="53"/>
      <c r="Z452" s="53"/>
      <c r="AA452" s="53"/>
      <c r="AB452" s="53"/>
    </row>
    <row r="453" spans="1:28" ht="13.2" x14ac:dyDescent="0.25">
      <c r="A453" s="53"/>
      <c r="B453" s="53"/>
      <c r="C453" s="53"/>
      <c r="D453" s="53"/>
      <c r="E453" s="144"/>
      <c r="F453" s="70"/>
      <c r="G453" s="71"/>
      <c r="H453" s="59"/>
      <c r="I453" s="60"/>
      <c r="J453" s="72"/>
      <c r="K453" s="73"/>
      <c r="L453" s="53"/>
      <c r="M453" s="75"/>
      <c r="N453" s="53"/>
      <c r="O453" s="53"/>
      <c r="P453" s="53"/>
      <c r="Q453" s="53"/>
      <c r="R453" s="99"/>
      <c r="S453" s="67"/>
      <c r="T453" s="67"/>
      <c r="U453" s="67"/>
      <c r="V453" s="67"/>
      <c r="W453" s="67"/>
      <c r="X453" s="53"/>
      <c r="Y453" s="53"/>
      <c r="Z453" s="53"/>
      <c r="AA453" s="53"/>
      <c r="AB453" s="53"/>
    </row>
    <row r="454" spans="1:28" ht="13.2" x14ac:dyDescent="0.25">
      <c r="A454" s="53"/>
      <c r="B454" s="53"/>
      <c r="C454" s="53"/>
      <c r="D454" s="53"/>
      <c r="E454" s="144"/>
      <c r="F454" s="70"/>
      <c r="G454" s="71"/>
      <c r="H454" s="59"/>
      <c r="I454" s="60"/>
      <c r="J454" s="72"/>
      <c r="K454" s="73"/>
      <c r="L454" s="53"/>
      <c r="M454" s="75"/>
      <c r="N454" s="53"/>
      <c r="O454" s="53"/>
      <c r="P454" s="53"/>
      <c r="Q454" s="53"/>
      <c r="R454" s="99"/>
      <c r="S454" s="67"/>
      <c r="T454" s="67"/>
      <c r="U454" s="67"/>
      <c r="V454" s="67"/>
      <c r="W454" s="67"/>
      <c r="X454" s="53"/>
      <c r="Y454" s="53"/>
      <c r="Z454" s="53"/>
      <c r="AA454" s="53"/>
      <c r="AB454" s="53"/>
    </row>
    <row r="455" spans="1:28" ht="13.2" x14ac:dyDescent="0.25">
      <c r="A455" s="53"/>
      <c r="B455" s="53"/>
      <c r="C455" s="53"/>
      <c r="D455" s="53"/>
      <c r="E455" s="144"/>
      <c r="F455" s="70"/>
      <c r="G455" s="71"/>
      <c r="H455" s="59"/>
      <c r="I455" s="60"/>
      <c r="J455" s="72"/>
      <c r="K455" s="73"/>
      <c r="L455" s="53"/>
      <c r="M455" s="75"/>
      <c r="N455" s="53"/>
      <c r="O455" s="53"/>
      <c r="P455" s="53"/>
      <c r="Q455" s="53"/>
      <c r="R455" s="99"/>
      <c r="S455" s="67"/>
      <c r="T455" s="67"/>
      <c r="U455" s="67"/>
      <c r="V455" s="67"/>
      <c r="W455" s="67"/>
      <c r="X455" s="53"/>
      <c r="Y455" s="53"/>
      <c r="Z455" s="53"/>
      <c r="AA455" s="53"/>
      <c r="AB455" s="53"/>
    </row>
    <row r="456" spans="1:28" ht="13.2" x14ac:dyDescent="0.25">
      <c r="A456" s="53"/>
      <c r="B456" s="53"/>
      <c r="C456" s="53"/>
      <c r="D456" s="53"/>
      <c r="E456" s="144"/>
      <c r="F456" s="70"/>
      <c r="G456" s="71"/>
      <c r="H456" s="59"/>
      <c r="I456" s="60"/>
      <c r="J456" s="72"/>
      <c r="K456" s="73"/>
      <c r="L456" s="53"/>
      <c r="M456" s="75"/>
      <c r="N456" s="53"/>
      <c r="O456" s="53"/>
      <c r="P456" s="53"/>
      <c r="Q456" s="53"/>
      <c r="R456" s="99"/>
      <c r="S456" s="67"/>
      <c r="T456" s="67"/>
      <c r="U456" s="67"/>
      <c r="V456" s="67"/>
      <c r="W456" s="67"/>
      <c r="X456" s="53"/>
      <c r="Y456" s="53"/>
      <c r="Z456" s="53"/>
      <c r="AA456" s="53"/>
      <c r="AB456" s="53"/>
    </row>
    <row r="457" spans="1:28" ht="13.2" x14ac:dyDescent="0.25">
      <c r="A457" s="53"/>
      <c r="B457" s="53"/>
      <c r="C457" s="53"/>
      <c r="D457" s="53"/>
      <c r="E457" s="144"/>
      <c r="F457" s="70"/>
      <c r="G457" s="71"/>
      <c r="H457" s="59"/>
      <c r="I457" s="60"/>
      <c r="J457" s="72"/>
      <c r="K457" s="73"/>
      <c r="L457" s="53"/>
      <c r="M457" s="75"/>
      <c r="N457" s="53"/>
      <c r="O457" s="53"/>
      <c r="P457" s="53"/>
      <c r="Q457" s="53"/>
      <c r="R457" s="99"/>
      <c r="S457" s="67"/>
      <c r="T457" s="67"/>
      <c r="U457" s="67"/>
      <c r="V457" s="67"/>
      <c r="W457" s="67"/>
      <c r="X457" s="53"/>
      <c r="Y457" s="53"/>
      <c r="Z457" s="53"/>
      <c r="AA457" s="53"/>
      <c r="AB457" s="53"/>
    </row>
    <row r="458" spans="1:28" ht="13.2" x14ac:dyDescent="0.25">
      <c r="A458" s="53"/>
      <c r="B458" s="53"/>
      <c r="C458" s="53"/>
      <c r="D458" s="53"/>
      <c r="E458" s="144"/>
      <c r="F458" s="70"/>
      <c r="G458" s="71"/>
      <c r="H458" s="59"/>
      <c r="I458" s="60"/>
      <c r="J458" s="72"/>
      <c r="K458" s="73"/>
      <c r="L458" s="53"/>
      <c r="M458" s="75"/>
      <c r="N458" s="53"/>
      <c r="O458" s="53"/>
      <c r="P458" s="53"/>
      <c r="Q458" s="53"/>
      <c r="R458" s="99"/>
      <c r="S458" s="67"/>
      <c r="T458" s="67"/>
      <c r="U458" s="67"/>
      <c r="V458" s="67"/>
      <c r="W458" s="67"/>
      <c r="X458" s="53"/>
      <c r="Y458" s="53"/>
      <c r="Z458" s="53"/>
      <c r="AA458" s="53"/>
      <c r="AB458" s="53"/>
    </row>
    <row r="459" spans="1:28" ht="13.2" x14ac:dyDescent="0.25">
      <c r="A459" s="53"/>
      <c r="B459" s="53"/>
      <c r="C459" s="53"/>
      <c r="D459" s="53"/>
      <c r="E459" s="144"/>
      <c r="F459" s="70"/>
      <c r="G459" s="71"/>
      <c r="H459" s="59"/>
      <c r="I459" s="60"/>
      <c r="J459" s="72"/>
      <c r="K459" s="73"/>
      <c r="L459" s="53"/>
      <c r="M459" s="75"/>
      <c r="N459" s="53"/>
      <c r="O459" s="53"/>
      <c r="P459" s="53"/>
      <c r="Q459" s="53"/>
      <c r="R459" s="99"/>
      <c r="S459" s="67"/>
      <c r="T459" s="67"/>
      <c r="U459" s="67"/>
      <c r="V459" s="67"/>
      <c r="W459" s="67"/>
      <c r="X459" s="53"/>
      <c r="Y459" s="53"/>
      <c r="Z459" s="53"/>
      <c r="AA459" s="53"/>
      <c r="AB459" s="53"/>
    </row>
    <row r="460" spans="1:28" ht="13.2" x14ac:dyDescent="0.25">
      <c r="A460" s="53"/>
      <c r="B460" s="53"/>
      <c r="C460" s="53"/>
      <c r="D460" s="53"/>
      <c r="E460" s="144"/>
      <c r="F460" s="70"/>
      <c r="G460" s="71"/>
      <c r="H460" s="59"/>
      <c r="I460" s="60"/>
      <c r="J460" s="72"/>
      <c r="K460" s="73"/>
      <c r="L460" s="53"/>
      <c r="M460" s="75"/>
      <c r="N460" s="53"/>
      <c r="O460" s="53"/>
      <c r="P460" s="53"/>
      <c r="Q460" s="53"/>
      <c r="R460" s="99"/>
      <c r="S460" s="67"/>
      <c r="T460" s="67"/>
      <c r="U460" s="67"/>
      <c r="V460" s="67"/>
      <c r="W460" s="67"/>
      <c r="X460" s="53"/>
      <c r="Y460" s="53"/>
      <c r="Z460" s="53"/>
      <c r="AA460" s="53"/>
      <c r="AB460" s="53"/>
    </row>
    <row r="461" spans="1:28" ht="13.2" x14ac:dyDescent="0.25">
      <c r="A461" s="53"/>
      <c r="B461" s="53"/>
      <c r="C461" s="53"/>
      <c r="D461" s="53"/>
      <c r="E461" s="144"/>
      <c r="F461" s="70"/>
      <c r="G461" s="71"/>
      <c r="H461" s="59"/>
      <c r="I461" s="60"/>
      <c r="J461" s="72"/>
      <c r="K461" s="73"/>
      <c r="L461" s="53"/>
      <c r="M461" s="75"/>
      <c r="N461" s="53"/>
      <c r="O461" s="53"/>
      <c r="P461" s="53"/>
      <c r="Q461" s="53"/>
      <c r="R461" s="99"/>
      <c r="S461" s="67"/>
      <c r="T461" s="67"/>
      <c r="U461" s="67"/>
      <c r="V461" s="67"/>
      <c r="W461" s="67"/>
      <c r="X461" s="53"/>
      <c r="Y461" s="53"/>
      <c r="Z461" s="53"/>
      <c r="AA461" s="53"/>
      <c r="AB461" s="53"/>
    </row>
    <row r="462" spans="1:28" ht="13.2" x14ac:dyDescent="0.25">
      <c r="A462" s="53"/>
      <c r="B462" s="53"/>
      <c r="C462" s="53"/>
      <c r="D462" s="53"/>
      <c r="E462" s="144"/>
      <c r="F462" s="70"/>
      <c r="G462" s="71"/>
      <c r="H462" s="59"/>
      <c r="I462" s="60"/>
      <c r="J462" s="72"/>
      <c r="K462" s="73"/>
      <c r="L462" s="53"/>
      <c r="M462" s="75"/>
      <c r="N462" s="53"/>
      <c r="O462" s="53"/>
      <c r="P462" s="53"/>
      <c r="Q462" s="53"/>
      <c r="R462" s="99"/>
      <c r="S462" s="67"/>
      <c r="T462" s="67"/>
      <c r="U462" s="67"/>
      <c r="V462" s="67"/>
      <c r="W462" s="67"/>
      <c r="X462" s="53"/>
      <c r="Y462" s="53"/>
      <c r="Z462" s="53"/>
      <c r="AA462" s="53"/>
      <c r="AB462" s="53"/>
    </row>
    <row r="463" spans="1:28" ht="13.2" x14ac:dyDescent="0.25">
      <c r="A463" s="53"/>
      <c r="B463" s="53"/>
      <c r="C463" s="53"/>
      <c r="D463" s="53"/>
      <c r="E463" s="144"/>
      <c r="F463" s="70"/>
      <c r="G463" s="71"/>
      <c r="H463" s="59"/>
      <c r="I463" s="60"/>
      <c r="J463" s="72"/>
      <c r="K463" s="73"/>
      <c r="L463" s="53"/>
      <c r="M463" s="75"/>
      <c r="N463" s="53"/>
      <c r="O463" s="53"/>
      <c r="P463" s="53"/>
      <c r="Q463" s="53"/>
      <c r="R463" s="99"/>
      <c r="S463" s="67"/>
      <c r="T463" s="67"/>
      <c r="U463" s="67"/>
      <c r="V463" s="67"/>
      <c r="W463" s="67"/>
      <c r="X463" s="53"/>
      <c r="Y463" s="53"/>
      <c r="Z463" s="53"/>
      <c r="AA463" s="53"/>
      <c r="AB463" s="53"/>
    </row>
    <row r="464" spans="1:28" ht="13.2" x14ac:dyDescent="0.25">
      <c r="A464" s="53"/>
      <c r="B464" s="53"/>
      <c r="C464" s="53"/>
      <c r="D464" s="53"/>
      <c r="E464" s="144"/>
      <c r="F464" s="70"/>
      <c r="G464" s="71"/>
      <c r="H464" s="59"/>
      <c r="I464" s="60"/>
      <c r="J464" s="72"/>
      <c r="K464" s="73"/>
      <c r="L464" s="53"/>
      <c r="M464" s="75"/>
      <c r="N464" s="53"/>
      <c r="O464" s="53"/>
      <c r="P464" s="53"/>
      <c r="Q464" s="53"/>
      <c r="R464" s="99"/>
      <c r="S464" s="67"/>
      <c r="T464" s="67"/>
      <c r="U464" s="67"/>
      <c r="V464" s="67"/>
      <c r="W464" s="67"/>
      <c r="X464" s="53"/>
      <c r="Y464" s="53"/>
      <c r="Z464" s="53"/>
      <c r="AA464" s="53"/>
      <c r="AB464" s="53"/>
    </row>
    <row r="465" spans="1:28" ht="13.2" x14ac:dyDescent="0.25">
      <c r="A465" s="53"/>
      <c r="B465" s="53"/>
      <c r="C465" s="53"/>
      <c r="D465" s="53"/>
      <c r="E465" s="144"/>
      <c r="F465" s="70"/>
      <c r="G465" s="71"/>
      <c r="H465" s="59"/>
      <c r="I465" s="60"/>
      <c r="J465" s="72"/>
      <c r="K465" s="73"/>
      <c r="L465" s="53"/>
      <c r="M465" s="75"/>
      <c r="N465" s="53"/>
      <c r="O465" s="53"/>
      <c r="P465" s="53"/>
      <c r="Q465" s="53"/>
      <c r="R465" s="99"/>
      <c r="S465" s="67"/>
      <c r="T465" s="67"/>
      <c r="U465" s="67"/>
      <c r="V465" s="67"/>
      <c r="W465" s="67"/>
      <c r="X465" s="53"/>
      <c r="Y465" s="53"/>
      <c r="Z465" s="53"/>
      <c r="AA465" s="53"/>
      <c r="AB465" s="53"/>
    </row>
    <row r="466" spans="1:28" ht="13.2" x14ac:dyDescent="0.25">
      <c r="A466" s="53"/>
      <c r="B466" s="53"/>
      <c r="C466" s="53"/>
      <c r="D466" s="53"/>
      <c r="E466" s="144"/>
      <c r="F466" s="70"/>
      <c r="G466" s="71"/>
      <c r="H466" s="59"/>
      <c r="I466" s="60"/>
      <c r="J466" s="72"/>
      <c r="K466" s="73"/>
      <c r="L466" s="53"/>
      <c r="M466" s="75"/>
      <c r="N466" s="53"/>
      <c r="O466" s="53"/>
      <c r="P466" s="53"/>
      <c r="Q466" s="53"/>
      <c r="R466" s="99"/>
      <c r="S466" s="67"/>
      <c r="T466" s="67"/>
      <c r="U466" s="67"/>
      <c r="V466" s="67"/>
      <c r="W466" s="67"/>
      <c r="X466" s="53"/>
      <c r="Y466" s="53"/>
      <c r="Z466" s="53"/>
      <c r="AA466" s="53"/>
      <c r="AB466" s="53"/>
    </row>
    <row r="467" spans="1:28" ht="13.2" x14ac:dyDescent="0.25">
      <c r="A467" s="53"/>
      <c r="B467" s="53"/>
      <c r="C467" s="53"/>
      <c r="D467" s="53"/>
      <c r="E467" s="144"/>
      <c r="F467" s="70"/>
      <c r="G467" s="71"/>
      <c r="H467" s="59"/>
      <c r="I467" s="60"/>
      <c r="J467" s="72"/>
      <c r="K467" s="73"/>
      <c r="L467" s="53"/>
      <c r="M467" s="75"/>
      <c r="N467" s="53"/>
      <c r="O467" s="53"/>
      <c r="P467" s="53"/>
      <c r="Q467" s="53"/>
      <c r="R467" s="99"/>
      <c r="S467" s="67"/>
      <c r="T467" s="67"/>
      <c r="U467" s="67"/>
      <c r="V467" s="67"/>
      <c r="W467" s="67"/>
      <c r="X467" s="53"/>
      <c r="Y467" s="53"/>
      <c r="Z467" s="53"/>
      <c r="AA467" s="53"/>
      <c r="AB467" s="53"/>
    </row>
    <row r="468" spans="1:28" ht="13.2" x14ac:dyDescent="0.25">
      <c r="A468" s="53"/>
      <c r="B468" s="53"/>
      <c r="C468" s="53"/>
      <c r="D468" s="53"/>
      <c r="E468" s="144"/>
      <c r="F468" s="70"/>
      <c r="G468" s="71"/>
      <c r="H468" s="59"/>
      <c r="I468" s="60"/>
      <c r="J468" s="72"/>
      <c r="K468" s="73"/>
      <c r="L468" s="53"/>
      <c r="M468" s="75"/>
      <c r="N468" s="53"/>
      <c r="O468" s="53"/>
      <c r="P468" s="53"/>
      <c r="Q468" s="53"/>
      <c r="R468" s="99"/>
      <c r="S468" s="67"/>
      <c r="T468" s="67"/>
      <c r="U468" s="67"/>
      <c r="V468" s="67"/>
      <c r="W468" s="67"/>
      <c r="X468" s="53"/>
      <c r="Y468" s="53"/>
      <c r="Z468" s="53"/>
      <c r="AA468" s="53"/>
      <c r="AB468" s="53"/>
    </row>
    <row r="469" spans="1:28" ht="13.2" x14ac:dyDescent="0.25">
      <c r="A469" s="53"/>
      <c r="B469" s="53"/>
      <c r="C469" s="53"/>
      <c r="D469" s="53"/>
      <c r="E469" s="144"/>
      <c r="F469" s="70"/>
      <c r="G469" s="71"/>
      <c r="H469" s="59"/>
      <c r="I469" s="60"/>
      <c r="J469" s="72"/>
      <c r="K469" s="73"/>
      <c r="L469" s="53"/>
      <c r="M469" s="75"/>
      <c r="N469" s="53"/>
      <c r="O469" s="53"/>
      <c r="P469" s="53"/>
      <c r="Q469" s="53"/>
      <c r="R469" s="99"/>
      <c r="S469" s="67"/>
      <c r="T469" s="67"/>
      <c r="U469" s="67"/>
      <c r="V469" s="67"/>
      <c r="W469" s="67"/>
      <c r="X469" s="53"/>
      <c r="Y469" s="53"/>
      <c r="Z469" s="53"/>
      <c r="AA469" s="53"/>
      <c r="AB469" s="53"/>
    </row>
    <row r="470" spans="1:28" ht="13.2" x14ac:dyDescent="0.25">
      <c r="A470" s="53"/>
      <c r="B470" s="53"/>
      <c r="C470" s="53"/>
      <c r="D470" s="53"/>
      <c r="E470" s="144"/>
      <c r="F470" s="70"/>
      <c r="G470" s="71"/>
      <c r="H470" s="59"/>
      <c r="I470" s="60"/>
      <c r="J470" s="72"/>
      <c r="K470" s="73"/>
      <c r="L470" s="53"/>
      <c r="M470" s="75"/>
      <c r="N470" s="53"/>
      <c r="O470" s="53"/>
      <c r="P470" s="53"/>
      <c r="Q470" s="53"/>
      <c r="R470" s="99"/>
      <c r="S470" s="67"/>
      <c r="T470" s="67"/>
      <c r="U470" s="67"/>
      <c r="V470" s="67"/>
      <c r="W470" s="67"/>
      <c r="X470" s="53"/>
      <c r="Y470" s="53"/>
      <c r="Z470" s="53"/>
      <c r="AA470" s="53"/>
      <c r="AB470" s="53"/>
    </row>
    <row r="471" spans="1:28" ht="13.2" x14ac:dyDescent="0.25">
      <c r="A471" s="53"/>
      <c r="B471" s="53"/>
      <c r="C471" s="53"/>
      <c r="D471" s="53"/>
      <c r="E471" s="144"/>
      <c r="F471" s="70"/>
      <c r="G471" s="71"/>
      <c r="H471" s="59"/>
      <c r="I471" s="60"/>
      <c r="J471" s="72"/>
      <c r="K471" s="73"/>
      <c r="L471" s="53"/>
      <c r="M471" s="75"/>
      <c r="N471" s="53"/>
      <c r="O471" s="53"/>
      <c r="P471" s="53"/>
      <c r="Q471" s="53"/>
      <c r="R471" s="99"/>
      <c r="S471" s="67"/>
      <c r="T471" s="67"/>
      <c r="U471" s="67"/>
      <c r="V471" s="67"/>
      <c r="W471" s="67"/>
      <c r="X471" s="53"/>
      <c r="Y471" s="53"/>
      <c r="Z471" s="53"/>
      <c r="AA471" s="53"/>
      <c r="AB471" s="53"/>
    </row>
    <row r="472" spans="1:28" ht="13.2" x14ac:dyDescent="0.25">
      <c r="A472" s="53"/>
      <c r="B472" s="53"/>
      <c r="C472" s="53"/>
      <c r="D472" s="53"/>
      <c r="E472" s="144"/>
      <c r="F472" s="70"/>
      <c r="G472" s="71"/>
      <c r="H472" s="59"/>
      <c r="I472" s="60"/>
      <c r="J472" s="72"/>
      <c r="K472" s="73"/>
      <c r="L472" s="53"/>
      <c r="M472" s="75"/>
      <c r="N472" s="53"/>
      <c r="O472" s="53"/>
      <c r="P472" s="53"/>
      <c r="Q472" s="53"/>
      <c r="R472" s="99"/>
      <c r="S472" s="67"/>
      <c r="T472" s="67"/>
      <c r="U472" s="67"/>
      <c r="V472" s="67"/>
      <c r="W472" s="67"/>
      <c r="X472" s="53"/>
      <c r="Y472" s="53"/>
      <c r="Z472" s="53"/>
      <c r="AA472" s="53"/>
      <c r="AB472" s="53"/>
    </row>
    <row r="473" spans="1:28" ht="13.2" x14ac:dyDescent="0.25">
      <c r="A473" s="53"/>
      <c r="B473" s="53"/>
      <c r="C473" s="53"/>
      <c r="D473" s="53"/>
      <c r="E473" s="144"/>
      <c r="F473" s="70"/>
      <c r="G473" s="71"/>
      <c r="H473" s="59"/>
      <c r="I473" s="60"/>
      <c r="J473" s="72"/>
      <c r="K473" s="73"/>
      <c r="L473" s="53"/>
      <c r="M473" s="75"/>
      <c r="N473" s="53"/>
      <c r="O473" s="53"/>
      <c r="P473" s="53"/>
      <c r="Q473" s="53"/>
      <c r="R473" s="99"/>
      <c r="S473" s="67"/>
      <c r="T473" s="67"/>
      <c r="U473" s="67"/>
      <c r="V473" s="67"/>
      <c r="W473" s="67"/>
      <c r="X473" s="53"/>
      <c r="Y473" s="53"/>
      <c r="Z473" s="53"/>
      <c r="AA473" s="53"/>
      <c r="AB473" s="53"/>
    </row>
    <row r="474" spans="1:28" ht="13.2" x14ac:dyDescent="0.25">
      <c r="A474" s="53"/>
      <c r="B474" s="53"/>
      <c r="C474" s="53"/>
      <c r="D474" s="53"/>
      <c r="E474" s="144"/>
      <c r="F474" s="70"/>
      <c r="G474" s="71"/>
      <c r="H474" s="59"/>
      <c r="I474" s="60"/>
      <c r="J474" s="72"/>
      <c r="K474" s="73"/>
      <c r="L474" s="53"/>
      <c r="M474" s="75"/>
      <c r="N474" s="53"/>
      <c r="O474" s="53"/>
      <c r="P474" s="53"/>
      <c r="Q474" s="53"/>
      <c r="R474" s="99"/>
      <c r="S474" s="67"/>
      <c r="T474" s="67"/>
      <c r="U474" s="67"/>
      <c r="V474" s="67"/>
      <c r="W474" s="67"/>
      <c r="X474" s="53"/>
      <c r="Y474" s="53"/>
      <c r="Z474" s="53"/>
      <c r="AA474" s="53"/>
      <c r="AB474" s="53"/>
    </row>
    <row r="475" spans="1:28" ht="13.2" x14ac:dyDescent="0.25">
      <c r="A475" s="53"/>
      <c r="B475" s="53"/>
      <c r="C475" s="53"/>
      <c r="D475" s="53"/>
      <c r="E475" s="144"/>
      <c r="F475" s="70"/>
      <c r="G475" s="71"/>
      <c r="H475" s="59"/>
      <c r="I475" s="60"/>
      <c r="J475" s="72"/>
      <c r="K475" s="73"/>
      <c r="L475" s="53"/>
      <c r="M475" s="75"/>
      <c r="N475" s="53"/>
      <c r="O475" s="53"/>
      <c r="P475" s="53"/>
      <c r="Q475" s="53"/>
      <c r="R475" s="99"/>
      <c r="S475" s="67"/>
      <c r="T475" s="67"/>
      <c r="U475" s="67"/>
      <c r="V475" s="67"/>
      <c r="W475" s="67"/>
      <c r="X475" s="53"/>
      <c r="Y475" s="53"/>
      <c r="Z475" s="53"/>
      <c r="AA475" s="53"/>
      <c r="AB475" s="53"/>
    </row>
    <row r="476" spans="1:28" ht="13.2" x14ac:dyDescent="0.25">
      <c r="A476" s="53"/>
      <c r="B476" s="53"/>
      <c r="C476" s="53"/>
      <c r="D476" s="53"/>
      <c r="E476" s="144"/>
      <c r="F476" s="70"/>
      <c r="G476" s="71"/>
      <c r="H476" s="59"/>
      <c r="I476" s="60"/>
      <c r="J476" s="72"/>
      <c r="K476" s="73"/>
      <c r="L476" s="53"/>
      <c r="M476" s="75"/>
      <c r="N476" s="53"/>
      <c r="O476" s="53"/>
      <c r="P476" s="53"/>
      <c r="Q476" s="53"/>
      <c r="R476" s="99"/>
      <c r="S476" s="67"/>
      <c r="T476" s="67"/>
      <c r="U476" s="67"/>
      <c r="V476" s="67"/>
      <c r="W476" s="67"/>
      <c r="X476" s="53"/>
      <c r="Y476" s="53"/>
      <c r="Z476" s="53"/>
      <c r="AA476" s="53"/>
      <c r="AB476" s="53"/>
    </row>
    <row r="477" spans="1:28" ht="13.2" x14ac:dyDescent="0.25">
      <c r="A477" s="53"/>
      <c r="B477" s="53"/>
      <c r="C477" s="53"/>
      <c r="D477" s="53"/>
      <c r="E477" s="144"/>
      <c r="F477" s="70"/>
      <c r="G477" s="71"/>
      <c r="H477" s="59"/>
      <c r="I477" s="60"/>
      <c r="J477" s="72"/>
      <c r="K477" s="73"/>
      <c r="L477" s="53"/>
      <c r="M477" s="75"/>
      <c r="N477" s="53"/>
      <c r="O477" s="53"/>
      <c r="P477" s="53"/>
      <c r="Q477" s="53"/>
      <c r="R477" s="99"/>
      <c r="S477" s="67"/>
      <c r="T477" s="67"/>
      <c r="U477" s="67"/>
      <c r="V477" s="67"/>
      <c r="W477" s="67"/>
      <c r="X477" s="53"/>
      <c r="Y477" s="53"/>
      <c r="Z477" s="53"/>
      <c r="AA477" s="53"/>
      <c r="AB477" s="53"/>
    </row>
    <row r="478" spans="1:28" ht="13.2" x14ac:dyDescent="0.25">
      <c r="A478" s="53"/>
      <c r="B478" s="53"/>
      <c r="C478" s="53"/>
      <c r="D478" s="53"/>
      <c r="E478" s="144"/>
      <c r="F478" s="70"/>
      <c r="G478" s="71"/>
      <c r="H478" s="59"/>
      <c r="I478" s="60"/>
      <c r="J478" s="72"/>
      <c r="K478" s="73"/>
      <c r="L478" s="53"/>
      <c r="M478" s="75"/>
      <c r="N478" s="53"/>
      <c r="O478" s="53"/>
      <c r="P478" s="53"/>
      <c r="Q478" s="53"/>
      <c r="R478" s="99"/>
      <c r="S478" s="67"/>
      <c r="T478" s="67"/>
      <c r="U478" s="67"/>
      <c r="V478" s="67"/>
      <c r="W478" s="67"/>
      <c r="X478" s="53"/>
      <c r="Y478" s="53"/>
      <c r="Z478" s="53"/>
      <c r="AA478" s="53"/>
      <c r="AB478" s="53"/>
    </row>
    <row r="479" spans="1:28" ht="13.2" x14ac:dyDescent="0.25">
      <c r="A479" s="53"/>
      <c r="B479" s="53"/>
      <c r="C479" s="53"/>
      <c r="D479" s="53"/>
      <c r="E479" s="144"/>
      <c r="F479" s="70"/>
      <c r="G479" s="71"/>
      <c r="H479" s="59"/>
      <c r="I479" s="60"/>
      <c r="J479" s="72"/>
      <c r="K479" s="73"/>
      <c r="L479" s="53"/>
      <c r="M479" s="75"/>
      <c r="N479" s="53"/>
      <c r="O479" s="53"/>
      <c r="P479" s="53"/>
      <c r="Q479" s="53"/>
      <c r="R479" s="99"/>
      <c r="S479" s="67"/>
      <c r="T479" s="67"/>
      <c r="U479" s="67"/>
      <c r="V479" s="67"/>
      <c r="W479" s="67"/>
      <c r="X479" s="53"/>
      <c r="Y479" s="53"/>
      <c r="Z479" s="53"/>
      <c r="AA479" s="53"/>
      <c r="AB479" s="53"/>
    </row>
    <row r="480" spans="1:28" ht="13.2" x14ac:dyDescent="0.25">
      <c r="A480" s="53"/>
      <c r="B480" s="53"/>
      <c r="C480" s="53"/>
      <c r="D480" s="53"/>
      <c r="E480" s="144"/>
      <c r="F480" s="70"/>
      <c r="G480" s="71"/>
      <c r="H480" s="59"/>
      <c r="I480" s="60"/>
      <c r="J480" s="72"/>
      <c r="K480" s="73"/>
      <c r="L480" s="53"/>
      <c r="M480" s="75"/>
      <c r="N480" s="53"/>
      <c r="O480" s="53"/>
      <c r="P480" s="53"/>
      <c r="Q480" s="53"/>
      <c r="R480" s="99"/>
      <c r="S480" s="67"/>
      <c r="T480" s="67"/>
      <c r="U480" s="67"/>
      <c r="V480" s="67"/>
      <c r="W480" s="67"/>
      <c r="X480" s="53"/>
      <c r="Y480" s="53"/>
      <c r="Z480" s="53"/>
      <c r="AA480" s="53"/>
      <c r="AB480" s="53"/>
    </row>
    <row r="481" spans="1:28" ht="13.2" x14ac:dyDescent="0.25">
      <c r="A481" s="53"/>
      <c r="B481" s="53"/>
      <c r="C481" s="53"/>
      <c r="D481" s="53"/>
      <c r="E481" s="144"/>
      <c r="F481" s="70"/>
      <c r="G481" s="71"/>
      <c r="H481" s="59"/>
      <c r="I481" s="60"/>
      <c r="J481" s="72"/>
      <c r="K481" s="73"/>
      <c r="L481" s="53"/>
      <c r="M481" s="75"/>
      <c r="N481" s="53"/>
      <c r="O481" s="53"/>
      <c r="P481" s="53"/>
      <c r="Q481" s="53"/>
      <c r="R481" s="99"/>
      <c r="S481" s="67"/>
      <c r="T481" s="67"/>
      <c r="U481" s="67"/>
      <c r="V481" s="67"/>
      <c r="W481" s="67"/>
      <c r="X481" s="53"/>
      <c r="Y481" s="53"/>
      <c r="Z481" s="53"/>
      <c r="AA481" s="53"/>
      <c r="AB481" s="53"/>
    </row>
    <row r="482" spans="1:28" ht="13.2" x14ac:dyDescent="0.25">
      <c r="A482" s="53"/>
      <c r="B482" s="53"/>
      <c r="C482" s="53"/>
      <c r="D482" s="53"/>
      <c r="E482" s="144"/>
      <c r="F482" s="70"/>
      <c r="G482" s="71"/>
      <c r="H482" s="59"/>
      <c r="I482" s="60"/>
      <c r="J482" s="72"/>
      <c r="K482" s="73"/>
      <c r="L482" s="53"/>
      <c r="M482" s="75"/>
      <c r="N482" s="53"/>
      <c r="O482" s="53"/>
      <c r="P482" s="53"/>
      <c r="Q482" s="53"/>
      <c r="R482" s="99"/>
      <c r="S482" s="67"/>
      <c r="T482" s="67"/>
      <c r="U482" s="67"/>
      <c r="V482" s="67"/>
      <c r="W482" s="67"/>
      <c r="X482" s="53"/>
      <c r="Y482" s="53"/>
      <c r="Z482" s="53"/>
      <c r="AA482" s="53"/>
      <c r="AB482" s="53"/>
    </row>
    <row r="483" spans="1:28" ht="13.2" x14ac:dyDescent="0.25">
      <c r="A483" s="53"/>
      <c r="B483" s="53"/>
      <c r="C483" s="53"/>
      <c r="D483" s="53"/>
      <c r="E483" s="144"/>
      <c r="F483" s="70"/>
      <c r="G483" s="71"/>
      <c r="H483" s="59"/>
      <c r="I483" s="60"/>
      <c r="J483" s="72"/>
      <c r="K483" s="73"/>
      <c r="L483" s="53"/>
      <c r="M483" s="75"/>
      <c r="N483" s="53"/>
      <c r="O483" s="53"/>
      <c r="P483" s="53"/>
      <c r="Q483" s="53"/>
      <c r="R483" s="99"/>
      <c r="S483" s="67"/>
      <c r="T483" s="67"/>
      <c r="U483" s="67"/>
      <c r="V483" s="67"/>
      <c r="W483" s="67"/>
      <c r="X483" s="53"/>
      <c r="Y483" s="53"/>
      <c r="Z483" s="53"/>
      <c r="AA483" s="53"/>
      <c r="AB483" s="53"/>
    </row>
    <row r="484" spans="1:28" ht="13.2" x14ac:dyDescent="0.25">
      <c r="A484" s="53"/>
      <c r="B484" s="53"/>
      <c r="C484" s="53"/>
      <c r="D484" s="53"/>
      <c r="E484" s="144"/>
      <c r="F484" s="70"/>
      <c r="G484" s="71"/>
      <c r="H484" s="59"/>
      <c r="I484" s="60"/>
      <c r="J484" s="72"/>
      <c r="K484" s="73"/>
      <c r="L484" s="53"/>
      <c r="M484" s="75"/>
      <c r="N484" s="53"/>
      <c r="O484" s="53"/>
      <c r="P484" s="53"/>
      <c r="Q484" s="53"/>
      <c r="R484" s="99"/>
      <c r="S484" s="67"/>
      <c r="T484" s="67"/>
      <c r="U484" s="67"/>
      <c r="V484" s="67"/>
      <c r="W484" s="67"/>
      <c r="X484" s="53"/>
      <c r="Y484" s="53"/>
      <c r="Z484" s="53"/>
      <c r="AA484" s="53"/>
      <c r="AB484" s="53"/>
    </row>
    <row r="485" spans="1:28" ht="13.2" x14ac:dyDescent="0.25">
      <c r="A485" s="53"/>
      <c r="B485" s="53"/>
      <c r="C485" s="53"/>
      <c r="D485" s="53"/>
      <c r="E485" s="144"/>
      <c r="F485" s="70"/>
      <c r="G485" s="71"/>
      <c r="H485" s="59"/>
      <c r="I485" s="60"/>
      <c r="J485" s="72"/>
      <c r="K485" s="73"/>
      <c r="L485" s="53"/>
      <c r="M485" s="75"/>
      <c r="N485" s="53"/>
      <c r="O485" s="53"/>
      <c r="P485" s="53"/>
      <c r="Q485" s="53"/>
      <c r="R485" s="99"/>
      <c r="S485" s="67"/>
      <c r="T485" s="67"/>
      <c r="U485" s="67"/>
      <c r="V485" s="67"/>
      <c r="W485" s="67"/>
      <c r="X485" s="53"/>
      <c r="Y485" s="53"/>
      <c r="Z485" s="53"/>
      <c r="AA485" s="53"/>
      <c r="AB485" s="53"/>
    </row>
    <row r="486" spans="1:28" ht="13.2" x14ac:dyDescent="0.25">
      <c r="A486" s="53"/>
      <c r="B486" s="53"/>
      <c r="C486" s="53"/>
      <c r="D486" s="53"/>
      <c r="E486" s="144"/>
      <c r="F486" s="70"/>
      <c r="G486" s="71"/>
      <c r="H486" s="59"/>
      <c r="I486" s="60"/>
      <c r="J486" s="72"/>
      <c r="K486" s="73"/>
      <c r="L486" s="53"/>
      <c r="M486" s="75"/>
      <c r="N486" s="53"/>
      <c r="O486" s="53"/>
      <c r="P486" s="53"/>
      <c r="Q486" s="53"/>
      <c r="R486" s="99"/>
      <c r="S486" s="67"/>
      <c r="T486" s="67"/>
      <c r="U486" s="67"/>
      <c r="V486" s="67"/>
      <c r="W486" s="67"/>
      <c r="X486" s="53"/>
      <c r="Y486" s="53"/>
      <c r="Z486" s="53"/>
      <c r="AA486" s="53"/>
      <c r="AB486" s="53"/>
    </row>
    <row r="487" spans="1:28" ht="13.2" x14ac:dyDescent="0.25">
      <c r="A487" s="53"/>
      <c r="B487" s="53"/>
      <c r="C487" s="53"/>
      <c r="D487" s="53"/>
      <c r="E487" s="144"/>
      <c r="F487" s="70"/>
      <c r="G487" s="71"/>
      <c r="H487" s="59"/>
      <c r="I487" s="60"/>
      <c r="J487" s="72"/>
      <c r="K487" s="73"/>
      <c r="L487" s="53"/>
      <c r="M487" s="75"/>
      <c r="N487" s="53"/>
      <c r="O487" s="53"/>
      <c r="P487" s="53"/>
      <c r="Q487" s="53"/>
      <c r="R487" s="99"/>
      <c r="S487" s="67"/>
      <c r="T487" s="67"/>
      <c r="U487" s="67"/>
      <c r="V487" s="67"/>
      <c r="W487" s="67"/>
      <c r="X487" s="53"/>
      <c r="Y487" s="53"/>
      <c r="Z487" s="53"/>
      <c r="AA487" s="53"/>
      <c r="AB487" s="53"/>
    </row>
    <row r="488" spans="1:28" ht="13.2" x14ac:dyDescent="0.25">
      <c r="A488" s="53"/>
      <c r="B488" s="53"/>
      <c r="C488" s="53"/>
      <c r="D488" s="53"/>
      <c r="E488" s="144"/>
      <c r="F488" s="70"/>
      <c r="G488" s="71"/>
      <c r="H488" s="59"/>
      <c r="I488" s="60"/>
      <c r="J488" s="72"/>
      <c r="K488" s="73"/>
      <c r="L488" s="53"/>
      <c r="M488" s="75"/>
      <c r="N488" s="53"/>
      <c r="O488" s="53"/>
      <c r="P488" s="53"/>
      <c r="Q488" s="53"/>
      <c r="R488" s="99"/>
      <c r="S488" s="67"/>
      <c r="T488" s="67"/>
      <c r="U488" s="67"/>
      <c r="V488" s="67"/>
      <c r="W488" s="67"/>
      <c r="X488" s="53"/>
      <c r="Y488" s="53"/>
      <c r="Z488" s="53"/>
      <c r="AA488" s="53"/>
      <c r="AB488" s="53"/>
    </row>
    <row r="489" spans="1:28" ht="13.2" x14ac:dyDescent="0.25">
      <c r="A489" s="53"/>
      <c r="B489" s="53"/>
      <c r="C489" s="53"/>
      <c r="D489" s="53"/>
      <c r="E489" s="144"/>
      <c r="F489" s="70"/>
      <c r="G489" s="71"/>
      <c r="H489" s="59"/>
      <c r="I489" s="60"/>
      <c r="J489" s="72"/>
      <c r="K489" s="73"/>
      <c r="L489" s="53"/>
      <c r="M489" s="75"/>
      <c r="N489" s="53"/>
      <c r="O489" s="53"/>
      <c r="P489" s="53"/>
      <c r="Q489" s="53"/>
      <c r="R489" s="99"/>
      <c r="S489" s="67"/>
      <c r="T489" s="67"/>
      <c r="U489" s="67"/>
      <c r="V489" s="67"/>
      <c r="W489" s="67"/>
      <c r="X489" s="53"/>
      <c r="Y489" s="53"/>
      <c r="Z489" s="53"/>
      <c r="AA489" s="53"/>
      <c r="AB489" s="53"/>
    </row>
    <row r="490" spans="1:28" ht="13.2" x14ac:dyDescent="0.25">
      <c r="A490" s="53"/>
      <c r="B490" s="53"/>
      <c r="C490" s="53"/>
      <c r="D490" s="53"/>
      <c r="E490" s="144"/>
      <c r="F490" s="70"/>
      <c r="G490" s="71"/>
      <c r="H490" s="59"/>
      <c r="I490" s="60"/>
      <c r="J490" s="72"/>
      <c r="K490" s="73"/>
      <c r="L490" s="53"/>
      <c r="M490" s="75"/>
      <c r="N490" s="53"/>
      <c r="O490" s="53"/>
      <c r="P490" s="53"/>
      <c r="Q490" s="53"/>
      <c r="R490" s="99"/>
      <c r="S490" s="67"/>
      <c r="T490" s="67"/>
      <c r="U490" s="67"/>
      <c r="V490" s="67"/>
      <c r="W490" s="67"/>
      <c r="X490" s="53"/>
      <c r="Y490" s="53"/>
      <c r="Z490" s="53"/>
      <c r="AA490" s="53"/>
      <c r="AB490" s="53"/>
    </row>
    <row r="491" spans="1:28" ht="13.2" x14ac:dyDescent="0.25">
      <c r="A491" s="53"/>
      <c r="B491" s="53"/>
      <c r="C491" s="53"/>
      <c r="D491" s="53"/>
      <c r="E491" s="144"/>
      <c r="F491" s="70"/>
      <c r="G491" s="71"/>
      <c r="H491" s="59"/>
      <c r="I491" s="60"/>
      <c r="J491" s="72"/>
      <c r="K491" s="73"/>
      <c r="L491" s="53"/>
      <c r="M491" s="75"/>
      <c r="N491" s="53"/>
      <c r="O491" s="53"/>
      <c r="P491" s="53"/>
      <c r="Q491" s="53"/>
      <c r="R491" s="99"/>
      <c r="S491" s="67"/>
      <c r="T491" s="67"/>
      <c r="U491" s="67"/>
      <c r="V491" s="67"/>
      <c r="W491" s="67"/>
      <c r="X491" s="53"/>
      <c r="Y491" s="53"/>
      <c r="Z491" s="53"/>
      <c r="AA491" s="53"/>
      <c r="AB491" s="53"/>
    </row>
    <row r="492" spans="1:28" ht="13.2" x14ac:dyDescent="0.25">
      <c r="A492" s="53"/>
      <c r="B492" s="53"/>
      <c r="C492" s="53"/>
      <c r="D492" s="53"/>
      <c r="E492" s="144"/>
      <c r="F492" s="70"/>
      <c r="G492" s="71"/>
      <c r="H492" s="59"/>
      <c r="I492" s="60"/>
      <c r="J492" s="72"/>
      <c r="K492" s="73"/>
      <c r="L492" s="53"/>
      <c r="M492" s="75"/>
      <c r="N492" s="53"/>
      <c r="O492" s="53"/>
      <c r="P492" s="53"/>
      <c r="Q492" s="53"/>
      <c r="R492" s="99"/>
      <c r="S492" s="67"/>
      <c r="T492" s="67"/>
      <c r="U492" s="67"/>
      <c r="V492" s="67"/>
      <c r="W492" s="67"/>
      <c r="X492" s="53"/>
      <c r="Y492" s="53"/>
      <c r="Z492" s="53"/>
      <c r="AA492" s="53"/>
      <c r="AB492" s="53"/>
    </row>
    <row r="493" spans="1:28" ht="13.2" x14ac:dyDescent="0.25">
      <c r="A493" s="53"/>
      <c r="B493" s="53"/>
      <c r="C493" s="53"/>
      <c r="D493" s="53"/>
      <c r="E493" s="144"/>
      <c r="F493" s="70"/>
      <c r="G493" s="71"/>
      <c r="H493" s="59"/>
      <c r="I493" s="60"/>
      <c r="J493" s="72"/>
      <c r="K493" s="73"/>
      <c r="L493" s="53"/>
      <c r="M493" s="75"/>
      <c r="N493" s="53"/>
      <c r="O493" s="53"/>
      <c r="P493" s="53"/>
      <c r="Q493" s="53"/>
      <c r="R493" s="99"/>
      <c r="S493" s="67"/>
      <c r="T493" s="67"/>
      <c r="U493" s="67"/>
      <c r="V493" s="67"/>
      <c r="W493" s="67"/>
      <c r="X493" s="53"/>
      <c r="Y493" s="53"/>
      <c r="Z493" s="53"/>
      <c r="AA493" s="53"/>
      <c r="AB493" s="53"/>
    </row>
    <row r="494" spans="1:28" ht="13.2" x14ac:dyDescent="0.25">
      <c r="A494" s="53"/>
      <c r="B494" s="53"/>
      <c r="C494" s="53"/>
      <c r="D494" s="53"/>
      <c r="E494" s="144"/>
      <c r="F494" s="70"/>
      <c r="G494" s="71"/>
      <c r="H494" s="59"/>
      <c r="I494" s="60"/>
      <c r="J494" s="72"/>
      <c r="K494" s="73"/>
      <c r="L494" s="53"/>
      <c r="M494" s="75"/>
      <c r="N494" s="53"/>
      <c r="O494" s="53"/>
      <c r="P494" s="53"/>
      <c r="Q494" s="53"/>
      <c r="R494" s="99"/>
      <c r="S494" s="67"/>
      <c r="T494" s="67"/>
      <c r="U494" s="67"/>
      <c r="V494" s="67"/>
      <c r="W494" s="67"/>
      <c r="X494" s="53"/>
      <c r="Y494" s="53"/>
      <c r="Z494" s="53"/>
      <c r="AA494" s="53"/>
      <c r="AB494" s="53"/>
    </row>
    <row r="495" spans="1:28" ht="13.2" x14ac:dyDescent="0.25">
      <c r="A495" s="53"/>
      <c r="B495" s="53"/>
      <c r="C495" s="53"/>
      <c r="D495" s="53"/>
      <c r="E495" s="144"/>
      <c r="F495" s="70"/>
      <c r="G495" s="71"/>
      <c r="H495" s="59"/>
      <c r="I495" s="60"/>
      <c r="J495" s="72"/>
      <c r="K495" s="73"/>
      <c r="L495" s="53"/>
      <c r="M495" s="75"/>
      <c r="N495" s="53"/>
      <c r="O495" s="53"/>
      <c r="P495" s="53"/>
      <c r="Q495" s="53"/>
      <c r="R495" s="99"/>
      <c r="S495" s="67"/>
      <c r="T495" s="67"/>
      <c r="U495" s="67"/>
      <c r="V495" s="67"/>
      <c r="W495" s="67"/>
      <c r="X495" s="53"/>
      <c r="Y495" s="53"/>
      <c r="Z495" s="53"/>
      <c r="AA495" s="53"/>
      <c r="AB495" s="53"/>
    </row>
    <row r="496" spans="1:28" ht="13.2" x14ac:dyDescent="0.25">
      <c r="A496" s="53"/>
      <c r="B496" s="53"/>
      <c r="C496" s="53"/>
      <c r="D496" s="53"/>
      <c r="E496" s="144"/>
      <c r="F496" s="70"/>
      <c r="G496" s="71"/>
      <c r="H496" s="59"/>
      <c r="I496" s="60"/>
      <c r="J496" s="72"/>
      <c r="K496" s="73"/>
      <c r="L496" s="53"/>
      <c r="M496" s="75"/>
      <c r="N496" s="53"/>
      <c r="O496" s="53"/>
      <c r="P496" s="53"/>
      <c r="Q496" s="53"/>
      <c r="R496" s="99"/>
      <c r="S496" s="67"/>
      <c r="T496" s="67"/>
      <c r="U496" s="67"/>
      <c r="V496" s="67"/>
      <c r="W496" s="67"/>
      <c r="X496" s="53"/>
      <c r="Y496" s="53"/>
      <c r="Z496" s="53"/>
      <c r="AA496" s="53"/>
      <c r="AB496" s="53"/>
    </row>
    <row r="497" spans="1:28" ht="13.2" x14ac:dyDescent="0.25">
      <c r="A497" s="53"/>
      <c r="B497" s="53"/>
      <c r="C497" s="53"/>
      <c r="D497" s="53"/>
      <c r="E497" s="144"/>
      <c r="F497" s="70"/>
      <c r="G497" s="71"/>
      <c r="H497" s="59"/>
      <c r="I497" s="60"/>
      <c r="J497" s="72"/>
      <c r="K497" s="73"/>
      <c r="L497" s="53"/>
      <c r="M497" s="75"/>
      <c r="N497" s="53"/>
      <c r="O497" s="53"/>
      <c r="P497" s="53"/>
      <c r="Q497" s="53"/>
      <c r="R497" s="99"/>
      <c r="S497" s="67"/>
      <c r="T497" s="67"/>
      <c r="U497" s="67"/>
      <c r="V497" s="67"/>
      <c r="W497" s="67"/>
      <c r="X497" s="53"/>
      <c r="Y497" s="53"/>
      <c r="Z497" s="53"/>
      <c r="AA497" s="53"/>
      <c r="AB497" s="53"/>
    </row>
    <row r="498" spans="1:28" ht="13.2" x14ac:dyDescent="0.25">
      <c r="A498" s="53"/>
      <c r="B498" s="53"/>
      <c r="C498" s="53"/>
      <c r="D498" s="53"/>
      <c r="E498" s="144"/>
      <c r="F498" s="70"/>
      <c r="G498" s="71"/>
      <c r="H498" s="59"/>
      <c r="I498" s="60"/>
      <c r="J498" s="72"/>
      <c r="K498" s="73"/>
      <c r="L498" s="53"/>
      <c r="M498" s="75"/>
      <c r="N498" s="53"/>
      <c r="O498" s="53"/>
      <c r="P498" s="53"/>
      <c r="Q498" s="53"/>
      <c r="R498" s="99"/>
      <c r="S498" s="67"/>
      <c r="T498" s="67"/>
      <c r="U498" s="67"/>
      <c r="V498" s="67"/>
      <c r="W498" s="67"/>
      <c r="X498" s="53"/>
      <c r="Y498" s="53"/>
      <c r="Z498" s="53"/>
      <c r="AA498" s="53"/>
      <c r="AB498" s="53"/>
    </row>
    <row r="499" spans="1:28" ht="13.2" x14ac:dyDescent="0.25">
      <c r="A499" s="53"/>
      <c r="B499" s="53"/>
      <c r="C499" s="53"/>
      <c r="D499" s="53"/>
      <c r="E499" s="144"/>
      <c r="F499" s="70"/>
      <c r="G499" s="71"/>
      <c r="H499" s="59"/>
      <c r="I499" s="60"/>
      <c r="J499" s="72"/>
      <c r="K499" s="73"/>
      <c r="L499" s="53"/>
      <c r="M499" s="75"/>
      <c r="N499" s="53"/>
      <c r="O499" s="53"/>
      <c r="P499" s="53"/>
      <c r="Q499" s="53"/>
      <c r="R499" s="99"/>
      <c r="S499" s="67"/>
      <c r="T499" s="67"/>
      <c r="U499" s="67"/>
      <c r="V499" s="67"/>
      <c r="W499" s="67"/>
      <c r="X499" s="53"/>
      <c r="Y499" s="53"/>
      <c r="Z499" s="53"/>
      <c r="AA499" s="53"/>
      <c r="AB499" s="53"/>
    </row>
    <row r="500" spans="1:28" ht="13.2" x14ac:dyDescent="0.25">
      <c r="A500" s="53"/>
      <c r="B500" s="53"/>
      <c r="C500" s="53"/>
      <c r="D500" s="53"/>
      <c r="E500" s="144"/>
      <c r="F500" s="70"/>
      <c r="G500" s="71"/>
      <c r="H500" s="59"/>
      <c r="I500" s="60"/>
      <c r="J500" s="72"/>
      <c r="K500" s="73"/>
      <c r="L500" s="53"/>
      <c r="M500" s="75"/>
      <c r="N500" s="53"/>
      <c r="O500" s="53"/>
      <c r="P500" s="53"/>
      <c r="Q500" s="53"/>
      <c r="R500" s="99"/>
      <c r="S500" s="67"/>
      <c r="T500" s="67"/>
      <c r="U500" s="67"/>
      <c r="V500" s="67"/>
      <c r="W500" s="67"/>
      <c r="X500" s="53"/>
      <c r="Y500" s="53"/>
      <c r="Z500" s="53"/>
      <c r="AA500" s="53"/>
      <c r="AB500" s="53"/>
    </row>
    <row r="501" spans="1:28" ht="13.2" x14ac:dyDescent="0.25">
      <c r="A501" s="53"/>
      <c r="B501" s="53"/>
      <c r="C501" s="53"/>
      <c r="D501" s="53"/>
      <c r="E501" s="144"/>
      <c r="F501" s="70"/>
      <c r="G501" s="71"/>
      <c r="H501" s="59"/>
      <c r="I501" s="60"/>
      <c r="J501" s="72"/>
      <c r="K501" s="73"/>
      <c r="L501" s="53"/>
      <c r="M501" s="75"/>
      <c r="N501" s="53"/>
      <c r="O501" s="53"/>
      <c r="P501" s="53"/>
      <c r="Q501" s="53"/>
      <c r="R501" s="99"/>
      <c r="S501" s="67"/>
      <c r="T501" s="67"/>
      <c r="U501" s="67"/>
      <c r="V501" s="67"/>
      <c r="W501" s="67"/>
      <c r="X501" s="53"/>
      <c r="Y501" s="53"/>
      <c r="Z501" s="53"/>
      <c r="AA501" s="53"/>
      <c r="AB501" s="53"/>
    </row>
    <row r="502" spans="1:28" ht="13.2" x14ac:dyDescent="0.25">
      <c r="A502" s="53"/>
      <c r="B502" s="53"/>
      <c r="C502" s="53"/>
      <c r="D502" s="53"/>
      <c r="E502" s="144"/>
      <c r="F502" s="70"/>
      <c r="G502" s="71"/>
      <c r="H502" s="59"/>
      <c r="I502" s="60"/>
      <c r="J502" s="72"/>
      <c r="K502" s="73"/>
      <c r="L502" s="53"/>
      <c r="M502" s="75"/>
      <c r="N502" s="53"/>
      <c r="O502" s="53"/>
      <c r="P502" s="53"/>
      <c r="Q502" s="53"/>
      <c r="R502" s="99"/>
      <c r="S502" s="67"/>
      <c r="T502" s="67"/>
      <c r="U502" s="67"/>
      <c r="V502" s="67"/>
      <c r="W502" s="67"/>
      <c r="X502" s="53"/>
      <c r="Y502" s="53"/>
      <c r="Z502" s="53"/>
      <c r="AA502" s="53"/>
      <c r="AB502" s="53"/>
    </row>
    <row r="503" spans="1:28" ht="13.2" x14ac:dyDescent="0.25">
      <c r="A503" s="53"/>
      <c r="B503" s="53"/>
      <c r="C503" s="53"/>
      <c r="D503" s="53"/>
      <c r="E503" s="144"/>
      <c r="F503" s="70"/>
      <c r="G503" s="71"/>
      <c r="H503" s="59"/>
      <c r="I503" s="60"/>
      <c r="J503" s="72"/>
      <c r="K503" s="73"/>
      <c r="L503" s="53"/>
      <c r="M503" s="75"/>
      <c r="N503" s="53"/>
      <c r="O503" s="53"/>
      <c r="P503" s="53"/>
      <c r="Q503" s="53"/>
      <c r="R503" s="99"/>
      <c r="S503" s="67"/>
      <c r="T503" s="67"/>
      <c r="U503" s="67"/>
      <c r="V503" s="67"/>
      <c r="W503" s="67"/>
      <c r="X503" s="53"/>
      <c r="Y503" s="53"/>
      <c r="Z503" s="53"/>
      <c r="AA503" s="53"/>
      <c r="AB503" s="53"/>
    </row>
    <row r="504" spans="1:28" ht="13.2" x14ac:dyDescent="0.25">
      <c r="A504" s="53"/>
      <c r="B504" s="53"/>
      <c r="C504" s="53"/>
      <c r="D504" s="53"/>
      <c r="E504" s="144"/>
      <c r="F504" s="70"/>
      <c r="G504" s="71"/>
      <c r="H504" s="59"/>
      <c r="I504" s="60"/>
      <c r="J504" s="72"/>
      <c r="K504" s="73"/>
      <c r="L504" s="53"/>
      <c r="M504" s="75"/>
      <c r="N504" s="53"/>
      <c r="O504" s="53"/>
      <c r="P504" s="53"/>
      <c r="Q504" s="53"/>
      <c r="R504" s="99"/>
      <c r="S504" s="67"/>
      <c r="T504" s="67"/>
      <c r="U504" s="67"/>
      <c r="V504" s="67"/>
      <c r="W504" s="67"/>
      <c r="X504" s="53"/>
      <c r="Y504" s="53"/>
      <c r="Z504" s="53"/>
      <c r="AA504" s="53"/>
      <c r="AB504" s="53"/>
    </row>
    <row r="505" spans="1:28" ht="13.2" x14ac:dyDescent="0.25">
      <c r="A505" s="53"/>
      <c r="B505" s="53"/>
      <c r="C505" s="53"/>
      <c r="D505" s="53"/>
      <c r="E505" s="144"/>
      <c r="F505" s="70"/>
      <c r="G505" s="71"/>
      <c r="H505" s="59"/>
      <c r="I505" s="60"/>
      <c r="J505" s="72"/>
      <c r="K505" s="73"/>
      <c r="L505" s="53"/>
      <c r="M505" s="75"/>
      <c r="N505" s="53"/>
      <c r="O505" s="53"/>
      <c r="P505" s="53"/>
      <c r="Q505" s="53"/>
      <c r="R505" s="99"/>
      <c r="S505" s="67"/>
      <c r="T505" s="67"/>
      <c r="U505" s="67"/>
      <c r="V505" s="67"/>
      <c r="W505" s="67"/>
      <c r="X505" s="53"/>
      <c r="Y505" s="53"/>
      <c r="Z505" s="53"/>
      <c r="AA505" s="53"/>
      <c r="AB505" s="53"/>
    </row>
    <row r="506" spans="1:28" ht="13.2" x14ac:dyDescent="0.25">
      <c r="A506" s="53"/>
      <c r="B506" s="53"/>
      <c r="C506" s="53"/>
      <c r="D506" s="53"/>
      <c r="E506" s="144"/>
      <c r="F506" s="70"/>
      <c r="G506" s="71"/>
      <c r="H506" s="59"/>
      <c r="I506" s="60"/>
      <c r="J506" s="72"/>
      <c r="K506" s="73"/>
      <c r="L506" s="53"/>
      <c r="M506" s="75"/>
      <c r="N506" s="53"/>
      <c r="O506" s="53"/>
      <c r="P506" s="53"/>
      <c r="Q506" s="53"/>
      <c r="R506" s="99"/>
      <c r="S506" s="67"/>
      <c r="T506" s="67"/>
      <c r="U506" s="67"/>
      <c r="V506" s="67"/>
      <c r="W506" s="67"/>
      <c r="X506" s="53"/>
      <c r="Y506" s="53"/>
      <c r="Z506" s="53"/>
      <c r="AA506" s="53"/>
      <c r="AB506" s="53"/>
    </row>
    <row r="507" spans="1:28" ht="13.2" x14ac:dyDescent="0.25">
      <c r="A507" s="53"/>
      <c r="B507" s="53"/>
      <c r="C507" s="53"/>
      <c r="D507" s="53"/>
      <c r="E507" s="144"/>
      <c r="F507" s="70"/>
      <c r="G507" s="71"/>
      <c r="H507" s="59"/>
      <c r="I507" s="60"/>
      <c r="J507" s="72"/>
      <c r="K507" s="73"/>
      <c r="L507" s="53"/>
      <c r="M507" s="75"/>
      <c r="N507" s="53"/>
      <c r="O507" s="53"/>
      <c r="P507" s="53"/>
      <c r="Q507" s="53"/>
      <c r="R507" s="99"/>
      <c r="S507" s="67"/>
      <c r="T507" s="67"/>
      <c r="U507" s="67"/>
      <c r="V507" s="67"/>
      <c r="W507" s="67"/>
      <c r="X507" s="53"/>
      <c r="Y507" s="53"/>
      <c r="Z507" s="53"/>
      <c r="AA507" s="53"/>
      <c r="AB507" s="53"/>
    </row>
    <row r="508" spans="1:28" ht="13.2" x14ac:dyDescent="0.25">
      <c r="A508" s="53"/>
      <c r="B508" s="53"/>
      <c r="C508" s="53"/>
      <c r="D508" s="53"/>
      <c r="E508" s="144"/>
      <c r="F508" s="70"/>
      <c r="G508" s="71"/>
      <c r="H508" s="59"/>
      <c r="I508" s="60"/>
      <c r="J508" s="72"/>
      <c r="K508" s="73"/>
      <c r="L508" s="53"/>
      <c r="M508" s="75"/>
      <c r="N508" s="53"/>
      <c r="O508" s="53"/>
      <c r="P508" s="53"/>
      <c r="Q508" s="53"/>
      <c r="R508" s="99"/>
      <c r="S508" s="67"/>
      <c r="T508" s="67"/>
      <c r="U508" s="67"/>
      <c r="V508" s="67"/>
      <c r="W508" s="67"/>
      <c r="X508" s="53"/>
      <c r="Y508" s="53"/>
      <c r="Z508" s="53"/>
      <c r="AA508" s="53"/>
      <c r="AB508" s="53"/>
    </row>
    <row r="509" spans="1:28" ht="13.2" x14ac:dyDescent="0.25">
      <c r="A509" s="53"/>
      <c r="B509" s="53"/>
      <c r="C509" s="53"/>
      <c r="D509" s="53"/>
      <c r="E509" s="144"/>
      <c r="F509" s="70"/>
      <c r="G509" s="71"/>
      <c r="H509" s="59"/>
      <c r="I509" s="60"/>
      <c r="J509" s="72"/>
      <c r="K509" s="73"/>
      <c r="L509" s="53"/>
      <c r="M509" s="75"/>
      <c r="N509" s="53"/>
      <c r="O509" s="53"/>
      <c r="P509" s="53"/>
      <c r="Q509" s="53"/>
      <c r="R509" s="99"/>
      <c r="S509" s="67"/>
      <c r="T509" s="67"/>
      <c r="U509" s="67"/>
      <c r="V509" s="67"/>
      <c r="W509" s="67"/>
      <c r="X509" s="53"/>
      <c r="Y509" s="53"/>
      <c r="Z509" s="53"/>
      <c r="AA509" s="53"/>
      <c r="AB509" s="53"/>
    </row>
    <row r="510" spans="1:28" ht="13.2" x14ac:dyDescent="0.25">
      <c r="A510" s="53"/>
      <c r="B510" s="53"/>
      <c r="C510" s="53"/>
      <c r="D510" s="53"/>
      <c r="E510" s="144"/>
      <c r="F510" s="70"/>
      <c r="G510" s="71"/>
      <c r="H510" s="59"/>
      <c r="I510" s="60"/>
      <c r="J510" s="72"/>
      <c r="K510" s="73"/>
      <c r="L510" s="53"/>
      <c r="M510" s="75"/>
      <c r="N510" s="53"/>
      <c r="O510" s="53"/>
      <c r="P510" s="53"/>
      <c r="Q510" s="53"/>
      <c r="R510" s="99"/>
      <c r="S510" s="67"/>
      <c r="T510" s="67"/>
      <c r="U510" s="67"/>
      <c r="V510" s="67"/>
      <c r="W510" s="67"/>
      <c r="X510" s="53"/>
      <c r="Y510" s="53"/>
      <c r="Z510" s="53"/>
      <c r="AA510" s="53"/>
      <c r="AB510" s="53"/>
    </row>
    <row r="511" spans="1:28" ht="13.2" x14ac:dyDescent="0.25">
      <c r="A511" s="53"/>
      <c r="B511" s="53"/>
      <c r="C511" s="53"/>
      <c r="D511" s="53"/>
      <c r="E511" s="144"/>
      <c r="F511" s="70"/>
      <c r="G511" s="71"/>
      <c r="H511" s="59"/>
      <c r="I511" s="60"/>
      <c r="J511" s="72"/>
      <c r="K511" s="73"/>
      <c r="L511" s="53"/>
      <c r="M511" s="75"/>
      <c r="N511" s="53"/>
      <c r="O511" s="53"/>
      <c r="P511" s="53"/>
      <c r="Q511" s="53"/>
      <c r="R511" s="99"/>
      <c r="S511" s="67"/>
      <c r="T511" s="67"/>
      <c r="U511" s="67"/>
      <c r="V511" s="67"/>
      <c r="W511" s="67"/>
      <c r="X511" s="53"/>
      <c r="Y511" s="53"/>
      <c r="Z511" s="53"/>
      <c r="AA511" s="53"/>
      <c r="AB511" s="53"/>
    </row>
    <row r="512" spans="1:28" ht="13.2" x14ac:dyDescent="0.25">
      <c r="A512" s="53"/>
      <c r="B512" s="53"/>
      <c r="C512" s="53"/>
      <c r="D512" s="53"/>
      <c r="E512" s="144"/>
      <c r="F512" s="70"/>
      <c r="G512" s="71"/>
      <c r="H512" s="59"/>
      <c r="I512" s="60"/>
      <c r="J512" s="72"/>
      <c r="K512" s="73"/>
      <c r="L512" s="53"/>
      <c r="M512" s="75"/>
      <c r="N512" s="53"/>
      <c r="O512" s="53"/>
      <c r="P512" s="53"/>
      <c r="Q512" s="53"/>
      <c r="R512" s="99"/>
      <c r="S512" s="67"/>
      <c r="T512" s="67"/>
      <c r="U512" s="67"/>
      <c r="V512" s="67"/>
      <c r="W512" s="67"/>
      <c r="X512" s="53"/>
      <c r="Y512" s="53"/>
      <c r="Z512" s="53"/>
      <c r="AA512" s="53"/>
      <c r="AB512" s="53"/>
    </row>
    <row r="513" spans="1:28" ht="13.2" x14ac:dyDescent="0.25">
      <c r="A513" s="53"/>
      <c r="B513" s="53"/>
      <c r="C513" s="53"/>
      <c r="D513" s="53"/>
      <c r="E513" s="144"/>
      <c r="F513" s="70"/>
      <c r="G513" s="71"/>
      <c r="H513" s="59"/>
      <c r="I513" s="60"/>
      <c r="J513" s="72"/>
      <c r="K513" s="73"/>
      <c r="L513" s="53"/>
      <c r="M513" s="75"/>
      <c r="N513" s="53"/>
      <c r="O513" s="53"/>
      <c r="P513" s="53"/>
      <c r="Q513" s="53"/>
      <c r="R513" s="99"/>
      <c r="S513" s="67"/>
      <c r="T513" s="67"/>
      <c r="U513" s="67"/>
      <c r="V513" s="67"/>
      <c r="W513" s="67"/>
      <c r="X513" s="53"/>
      <c r="Y513" s="53"/>
      <c r="Z513" s="53"/>
      <c r="AA513" s="53"/>
      <c r="AB513" s="53"/>
    </row>
    <row r="514" spans="1:28" ht="13.2" x14ac:dyDescent="0.25">
      <c r="A514" s="53"/>
      <c r="B514" s="53"/>
      <c r="C514" s="53"/>
      <c r="D514" s="53"/>
      <c r="E514" s="144"/>
      <c r="F514" s="70"/>
      <c r="G514" s="71"/>
      <c r="H514" s="59"/>
      <c r="I514" s="60"/>
      <c r="J514" s="72"/>
      <c r="K514" s="73"/>
      <c r="L514" s="53"/>
      <c r="M514" s="75"/>
      <c r="N514" s="53"/>
      <c r="O514" s="53"/>
      <c r="P514" s="53"/>
      <c r="Q514" s="53"/>
      <c r="R514" s="99"/>
      <c r="S514" s="67"/>
      <c r="T514" s="67"/>
      <c r="U514" s="67"/>
      <c r="V514" s="67"/>
      <c r="W514" s="67"/>
      <c r="X514" s="53"/>
      <c r="Y514" s="53"/>
      <c r="Z514" s="53"/>
      <c r="AA514" s="53"/>
      <c r="AB514" s="53"/>
    </row>
    <row r="515" spans="1:28" ht="13.2" x14ac:dyDescent="0.25">
      <c r="A515" s="53"/>
      <c r="B515" s="53"/>
      <c r="C515" s="53"/>
      <c r="D515" s="53"/>
      <c r="E515" s="144"/>
      <c r="F515" s="70"/>
      <c r="G515" s="71"/>
      <c r="H515" s="59"/>
      <c r="I515" s="60"/>
      <c r="J515" s="72"/>
      <c r="K515" s="73"/>
      <c r="L515" s="53"/>
      <c r="M515" s="75"/>
      <c r="N515" s="53"/>
      <c r="O515" s="53"/>
      <c r="P515" s="53"/>
      <c r="Q515" s="53"/>
      <c r="R515" s="99"/>
      <c r="S515" s="67"/>
      <c r="T515" s="67"/>
      <c r="U515" s="67"/>
      <c r="V515" s="67"/>
      <c r="W515" s="67"/>
      <c r="X515" s="53"/>
      <c r="Y515" s="53"/>
      <c r="Z515" s="53"/>
      <c r="AA515" s="53"/>
      <c r="AB515" s="53"/>
    </row>
    <row r="516" spans="1:28" ht="13.2" x14ac:dyDescent="0.25">
      <c r="A516" s="53"/>
      <c r="B516" s="53"/>
      <c r="C516" s="53"/>
      <c r="D516" s="53"/>
      <c r="E516" s="144"/>
      <c r="F516" s="70"/>
      <c r="G516" s="71"/>
      <c r="H516" s="59"/>
      <c r="I516" s="60"/>
      <c r="J516" s="72"/>
      <c r="K516" s="73"/>
      <c r="L516" s="53"/>
      <c r="M516" s="75"/>
      <c r="N516" s="53"/>
      <c r="O516" s="53"/>
      <c r="P516" s="53"/>
      <c r="Q516" s="53"/>
      <c r="R516" s="99"/>
      <c r="S516" s="67"/>
      <c r="T516" s="67"/>
      <c r="U516" s="67"/>
      <c r="V516" s="67"/>
      <c r="W516" s="67"/>
      <c r="X516" s="53"/>
      <c r="Y516" s="53"/>
      <c r="Z516" s="53"/>
      <c r="AA516" s="53"/>
      <c r="AB516" s="53"/>
    </row>
    <row r="517" spans="1:28" ht="13.2" x14ac:dyDescent="0.25">
      <c r="A517" s="53"/>
      <c r="B517" s="53"/>
      <c r="C517" s="53"/>
      <c r="D517" s="53"/>
      <c r="E517" s="144"/>
      <c r="F517" s="70"/>
      <c r="G517" s="71"/>
      <c r="H517" s="59"/>
      <c r="I517" s="60"/>
      <c r="J517" s="72"/>
      <c r="K517" s="73"/>
      <c r="L517" s="53"/>
      <c r="M517" s="75"/>
      <c r="N517" s="53"/>
      <c r="O517" s="53"/>
      <c r="P517" s="53"/>
      <c r="Q517" s="53"/>
      <c r="R517" s="99"/>
      <c r="S517" s="67"/>
      <c r="T517" s="67"/>
      <c r="U517" s="67"/>
      <c r="V517" s="67"/>
      <c r="W517" s="67"/>
      <c r="X517" s="53"/>
      <c r="Y517" s="53"/>
      <c r="Z517" s="53"/>
      <c r="AA517" s="53"/>
      <c r="AB517" s="53"/>
    </row>
    <row r="518" spans="1:28" ht="13.2" x14ac:dyDescent="0.25">
      <c r="A518" s="53"/>
      <c r="B518" s="53"/>
      <c r="C518" s="53"/>
      <c r="D518" s="53"/>
      <c r="E518" s="144"/>
      <c r="F518" s="70"/>
      <c r="G518" s="71"/>
      <c r="H518" s="59"/>
      <c r="I518" s="60"/>
      <c r="J518" s="72"/>
      <c r="K518" s="73"/>
      <c r="L518" s="53"/>
      <c r="M518" s="75"/>
      <c r="N518" s="53"/>
      <c r="O518" s="53"/>
      <c r="P518" s="53"/>
      <c r="Q518" s="53"/>
      <c r="R518" s="99"/>
      <c r="S518" s="67"/>
      <c r="T518" s="67"/>
      <c r="U518" s="67"/>
      <c r="V518" s="67"/>
      <c r="W518" s="67"/>
      <c r="X518" s="53"/>
      <c r="Y518" s="53"/>
      <c r="Z518" s="53"/>
      <c r="AA518" s="53"/>
      <c r="AB518" s="53"/>
    </row>
    <row r="519" spans="1:28" ht="13.2" x14ac:dyDescent="0.25">
      <c r="A519" s="53"/>
      <c r="B519" s="53"/>
      <c r="C519" s="53"/>
      <c r="D519" s="53"/>
      <c r="E519" s="144"/>
      <c r="F519" s="70"/>
      <c r="G519" s="71"/>
      <c r="H519" s="59"/>
      <c r="I519" s="60"/>
      <c r="J519" s="72"/>
      <c r="K519" s="73"/>
      <c r="L519" s="53"/>
      <c r="M519" s="75"/>
      <c r="N519" s="53"/>
      <c r="O519" s="53"/>
      <c r="P519" s="53"/>
      <c r="Q519" s="53"/>
      <c r="R519" s="99"/>
      <c r="S519" s="67"/>
      <c r="T519" s="67"/>
      <c r="U519" s="67"/>
      <c r="V519" s="67"/>
      <c r="W519" s="67"/>
      <c r="X519" s="53"/>
      <c r="Y519" s="53"/>
      <c r="Z519" s="53"/>
      <c r="AA519" s="53"/>
      <c r="AB519" s="53"/>
    </row>
    <row r="520" spans="1:28" ht="13.2" x14ac:dyDescent="0.25">
      <c r="A520" s="53"/>
      <c r="B520" s="53"/>
      <c r="C520" s="53"/>
      <c r="D520" s="53"/>
      <c r="E520" s="144"/>
      <c r="F520" s="70"/>
      <c r="G520" s="71"/>
      <c r="H520" s="59"/>
      <c r="I520" s="60"/>
      <c r="J520" s="72"/>
      <c r="K520" s="73"/>
      <c r="L520" s="53"/>
      <c r="M520" s="75"/>
      <c r="N520" s="53"/>
      <c r="O520" s="53"/>
      <c r="P520" s="53"/>
      <c r="Q520" s="53"/>
      <c r="R520" s="99"/>
      <c r="S520" s="67"/>
      <c r="T520" s="67"/>
      <c r="U520" s="67"/>
      <c r="V520" s="67"/>
      <c r="W520" s="67"/>
      <c r="X520" s="53"/>
      <c r="Y520" s="53"/>
      <c r="Z520" s="53"/>
      <c r="AA520" s="53"/>
      <c r="AB520" s="53"/>
    </row>
    <row r="521" spans="1:28" ht="13.2" x14ac:dyDescent="0.25">
      <c r="A521" s="53"/>
      <c r="B521" s="53"/>
      <c r="C521" s="53"/>
      <c r="D521" s="53"/>
      <c r="E521" s="144"/>
      <c r="F521" s="70"/>
      <c r="G521" s="71"/>
      <c r="H521" s="59"/>
      <c r="I521" s="60"/>
      <c r="J521" s="72"/>
      <c r="K521" s="73"/>
      <c r="L521" s="53"/>
      <c r="M521" s="75"/>
      <c r="N521" s="53"/>
      <c r="O521" s="53"/>
      <c r="P521" s="53"/>
      <c r="Q521" s="53"/>
      <c r="R521" s="99"/>
      <c r="S521" s="67"/>
      <c r="T521" s="67"/>
      <c r="U521" s="67"/>
      <c r="V521" s="67"/>
      <c r="W521" s="67"/>
      <c r="X521" s="53"/>
      <c r="Y521" s="53"/>
      <c r="Z521" s="53"/>
      <c r="AA521" s="53"/>
      <c r="AB521" s="53"/>
    </row>
    <row r="522" spans="1:28" ht="13.2" x14ac:dyDescent="0.25">
      <c r="A522" s="53"/>
      <c r="B522" s="53"/>
      <c r="C522" s="53"/>
      <c r="D522" s="53"/>
      <c r="E522" s="144"/>
      <c r="F522" s="70"/>
      <c r="G522" s="71"/>
      <c r="H522" s="59"/>
      <c r="I522" s="60"/>
      <c r="J522" s="72"/>
      <c r="K522" s="73"/>
      <c r="L522" s="53"/>
      <c r="M522" s="75"/>
      <c r="N522" s="53"/>
      <c r="O522" s="53"/>
      <c r="P522" s="53"/>
      <c r="Q522" s="53"/>
      <c r="R522" s="99"/>
      <c r="S522" s="67"/>
      <c r="T522" s="67"/>
      <c r="U522" s="67"/>
      <c r="V522" s="67"/>
      <c r="W522" s="67"/>
      <c r="X522" s="53"/>
      <c r="Y522" s="53"/>
      <c r="Z522" s="53"/>
      <c r="AA522" s="53"/>
      <c r="AB522" s="53"/>
    </row>
    <row r="523" spans="1:28" ht="13.2" x14ac:dyDescent="0.25">
      <c r="A523" s="53"/>
      <c r="B523" s="53"/>
      <c r="C523" s="53"/>
      <c r="D523" s="53"/>
      <c r="E523" s="144"/>
      <c r="F523" s="70"/>
      <c r="G523" s="71"/>
      <c r="H523" s="59"/>
      <c r="I523" s="60"/>
      <c r="J523" s="72"/>
      <c r="K523" s="73"/>
      <c r="L523" s="53"/>
      <c r="M523" s="75"/>
      <c r="N523" s="53"/>
      <c r="O523" s="53"/>
      <c r="P523" s="53"/>
      <c r="Q523" s="53"/>
      <c r="R523" s="99"/>
      <c r="S523" s="67"/>
      <c r="T523" s="67"/>
      <c r="U523" s="67"/>
      <c r="V523" s="67"/>
      <c r="W523" s="67"/>
      <c r="X523" s="53"/>
      <c r="Y523" s="53"/>
      <c r="Z523" s="53"/>
      <c r="AA523" s="53"/>
      <c r="AB523" s="53"/>
    </row>
    <row r="524" spans="1:28" ht="13.2" x14ac:dyDescent="0.25">
      <c r="A524" s="53"/>
      <c r="B524" s="53"/>
      <c r="C524" s="53"/>
      <c r="D524" s="53"/>
      <c r="E524" s="144"/>
      <c r="F524" s="70"/>
      <c r="G524" s="71"/>
      <c r="H524" s="59"/>
      <c r="I524" s="60"/>
      <c r="J524" s="72"/>
      <c r="K524" s="73"/>
      <c r="L524" s="53"/>
      <c r="M524" s="75"/>
      <c r="N524" s="53"/>
      <c r="O524" s="53"/>
      <c r="P524" s="53"/>
      <c r="Q524" s="53"/>
      <c r="R524" s="99"/>
      <c r="S524" s="67"/>
      <c r="T524" s="67"/>
      <c r="U524" s="67"/>
      <c r="V524" s="67"/>
      <c r="W524" s="67"/>
      <c r="X524" s="53"/>
      <c r="Y524" s="53"/>
      <c r="Z524" s="53"/>
      <c r="AA524" s="53"/>
      <c r="AB524" s="53"/>
    </row>
    <row r="525" spans="1:28" ht="13.2" x14ac:dyDescent="0.25">
      <c r="A525" s="53"/>
      <c r="B525" s="53"/>
      <c r="C525" s="53"/>
      <c r="D525" s="53"/>
      <c r="E525" s="144"/>
      <c r="F525" s="70"/>
      <c r="G525" s="71"/>
      <c r="H525" s="59"/>
      <c r="I525" s="60"/>
      <c r="J525" s="72"/>
      <c r="K525" s="73"/>
      <c r="L525" s="53"/>
      <c r="M525" s="75"/>
      <c r="N525" s="53"/>
      <c r="O525" s="53"/>
      <c r="P525" s="53"/>
      <c r="Q525" s="53"/>
      <c r="R525" s="99"/>
      <c r="S525" s="67"/>
      <c r="T525" s="67"/>
      <c r="U525" s="67"/>
      <c r="V525" s="67"/>
      <c r="W525" s="67"/>
      <c r="X525" s="53"/>
      <c r="Y525" s="53"/>
      <c r="Z525" s="53"/>
      <c r="AA525" s="53"/>
      <c r="AB525" s="53"/>
    </row>
    <row r="526" spans="1:28" ht="13.2" x14ac:dyDescent="0.25">
      <c r="A526" s="53"/>
      <c r="B526" s="53"/>
      <c r="C526" s="53"/>
      <c r="D526" s="53"/>
      <c r="E526" s="144"/>
      <c r="F526" s="70"/>
      <c r="G526" s="71"/>
      <c r="H526" s="59"/>
      <c r="I526" s="60"/>
      <c r="J526" s="72"/>
      <c r="K526" s="73"/>
      <c r="L526" s="53"/>
      <c r="M526" s="75"/>
      <c r="N526" s="53"/>
      <c r="O526" s="53"/>
      <c r="P526" s="53"/>
      <c r="Q526" s="53"/>
      <c r="R526" s="99"/>
      <c r="S526" s="67"/>
      <c r="T526" s="67"/>
      <c r="U526" s="67"/>
      <c r="V526" s="67"/>
      <c r="W526" s="67"/>
      <c r="X526" s="53"/>
      <c r="Y526" s="53"/>
      <c r="Z526" s="53"/>
      <c r="AA526" s="53"/>
      <c r="AB526" s="53"/>
    </row>
    <row r="527" spans="1:28" ht="13.2" x14ac:dyDescent="0.25">
      <c r="A527" s="53"/>
      <c r="B527" s="53"/>
      <c r="C527" s="53"/>
      <c r="D527" s="53"/>
      <c r="E527" s="144"/>
      <c r="F527" s="70"/>
      <c r="G527" s="71"/>
      <c r="H527" s="59"/>
      <c r="I527" s="60"/>
      <c r="J527" s="72"/>
      <c r="K527" s="73"/>
      <c r="L527" s="53"/>
      <c r="M527" s="75"/>
      <c r="N527" s="53"/>
      <c r="O527" s="53"/>
      <c r="P527" s="53"/>
      <c r="Q527" s="53"/>
      <c r="R527" s="99"/>
      <c r="S527" s="67"/>
      <c r="T527" s="67"/>
      <c r="U527" s="67"/>
      <c r="V527" s="67"/>
      <c r="W527" s="67"/>
      <c r="X527" s="53"/>
      <c r="Y527" s="53"/>
      <c r="Z527" s="53"/>
      <c r="AA527" s="53"/>
      <c r="AB527" s="53"/>
    </row>
    <row r="528" spans="1:28" ht="13.2" x14ac:dyDescent="0.25">
      <c r="A528" s="53"/>
      <c r="B528" s="53"/>
      <c r="C528" s="53"/>
      <c r="D528" s="53"/>
      <c r="E528" s="144"/>
      <c r="F528" s="70"/>
      <c r="G528" s="71"/>
      <c r="H528" s="59"/>
      <c r="I528" s="60"/>
      <c r="J528" s="72"/>
      <c r="K528" s="73"/>
      <c r="L528" s="53"/>
      <c r="M528" s="75"/>
      <c r="N528" s="53"/>
      <c r="O528" s="53"/>
      <c r="P528" s="53"/>
      <c r="Q528" s="53"/>
      <c r="R528" s="99"/>
      <c r="S528" s="67"/>
      <c r="T528" s="67"/>
      <c r="U528" s="67"/>
      <c r="V528" s="67"/>
      <c r="W528" s="67"/>
      <c r="X528" s="53"/>
      <c r="Y528" s="53"/>
      <c r="Z528" s="53"/>
      <c r="AA528" s="53"/>
      <c r="AB528" s="53"/>
    </row>
    <row r="529" spans="1:28" ht="13.2" x14ac:dyDescent="0.25">
      <c r="A529" s="53"/>
      <c r="B529" s="53"/>
      <c r="C529" s="53"/>
      <c r="D529" s="53"/>
      <c r="E529" s="144"/>
      <c r="F529" s="70"/>
      <c r="G529" s="71"/>
      <c r="H529" s="59"/>
      <c r="I529" s="60"/>
      <c r="J529" s="72"/>
      <c r="K529" s="73"/>
      <c r="L529" s="53"/>
      <c r="M529" s="75"/>
      <c r="N529" s="53"/>
      <c r="O529" s="53"/>
      <c r="P529" s="53"/>
      <c r="Q529" s="53"/>
      <c r="R529" s="99"/>
      <c r="S529" s="67"/>
      <c r="T529" s="67"/>
      <c r="U529" s="67"/>
      <c r="V529" s="67"/>
      <c r="W529" s="67"/>
      <c r="X529" s="53"/>
      <c r="Y529" s="53"/>
      <c r="Z529" s="53"/>
      <c r="AA529" s="53"/>
      <c r="AB529" s="53"/>
    </row>
    <row r="530" spans="1:28" ht="13.2" x14ac:dyDescent="0.25">
      <c r="A530" s="53"/>
      <c r="B530" s="53"/>
      <c r="C530" s="53"/>
      <c r="D530" s="53"/>
      <c r="E530" s="144"/>
      <c r="F530" s="70"/>
      <c r="G530" s="71"/>
      <c r="H530" s="59"/>
      <c r="I530" s="60"/>
      <c r="J530" s="72"/>
      <c r="K530" s="73"/>
      <c r="L530" s="53"/>
      <c r="M530" s="75"/>
      <c r="N530" s="53"/>
      <c r="O530" s="53"/>
      <c r="P530" s="53"/>
      <c r="Q530" s="53"/>
      <c r="R530" s="99"/>
      <c r="S530" s="67"/>
      <c r="T530" s="67"/>
      <c r="U530" s="67"/>
      <c r="V530" s="67"/>
      <c r="W530" s="67"/>
      <c r="X530" s="53"/>
      <c r="Y530" s="53"/>
      <c r="Z530" s="53"/>
      <c r="AA530" s="53"/>
      <c r="AB530" s="53"/>
    </row>
    <row r="531" spans="1:28" ht="13.2" x14ac:dyDescent="0.25">
      <c r="A531" s="53"/>
      <c r="B531" s="53"/>
      <c r="C531" s="53"/>
      <c r="D531" s="53"/>
      <c r="E531" s="144"/>
      <c r="F531" s="70"/>
      <c r="G531" s="71"/>
      <c r="H531" s="59"/>
      <c r="I531" s="60"/>
      <c r="J531" s="72"/>
      <c r="K531" s="73"/>
      <c r="L531" s="53"/>
      <c r="M531" s="75"/>
      <c r="N531" s="53"/>
      <c r="O531" s="53"/>
      <c r="P531" s="53"/>
      <c r="Q531" s="53"/>
      <c r="R531" s="99"/>
      <c r="S531" s="67"/>
      <c r="T531" s="67"/>
      <c r="U531" s="67"/>
      <c r="V531" s="67"/>
      <c r="W531" s="67"/>
      <c r="X531" s="53"/>
      <c r="Y531" s="53"/>
      <c r="Z531" s="53"/>
      <c r="AA531" s="53"/>
      <c r="AB531" s="53"/>
    </row>
    <row r="532" spans="1:28" ht="13.2" x14ac:dyDescent="0.25">
      <c r="A532" s="53"/>
      <c r="B532" s="53"/>
      <c r="C532" s="53"/>
      <c r="D532" s="53"/>
      <c r="E532" s="144"/>
      <c r="F532" s="70"/>
      <c r="G532" s="71"/>
      <c r="H532" s="59"/>
      <c r="I532" s="60"/>
      <c r="J532" s="72"/>
      <c r="K532" s="73"/>
      <c r="L532" s="53"/>
      <c r="M532" s="75"/>
      <c r="N532" s="53"/>
      <c r="O532" s="53"/>
      <c r="P532" s="53"/>
      <c r="Q532" s="53"/>
      <c r="R532" s="99"/>
      <c r="S532" s="67"/>
      <c r="T532" s="67"/>
      <c r="U532" s="67"/>
      <c r="V532" s="67"/>
      <c r="W532" s="67"/>
      <c r="X532" s="53"/>
      <c r="Y532" s="53"/>
      <c r="Z532" s="53"/>
      <c r="AA532" s="53"/>
      <c r="AB532" s="53"/>
    </row>
    <row r="533" spans="1:28" ht="13.2" x14ac:dyDescent="0.25">
      <c r="A533" s="53"/>
      <c r="B533" s="53"/>
      <c r="C533" s="53"/>
      <c r="D533" s="53"/>
      <c r="E533" s="144"/>
      <c r="F533" s="70"/>
      <c r="G533" s="71"/>
      <c r="H533" s="59"/>
      <c r="I533" s="60"/>
      <c r="J533" s="72"/>
      <c r="K533" s="73"/>
      <c r="L533" s="53"/>
      <c r="M533" s="75"/>
      <c r="N533" s="53"/>
      <c r="O533" s="53"/>
      <c r="P533" s="53"/>
      <c r="Q533" s="53"/>
      <c r="R533" s="99"/>
      <c r="S533" s="67"/>
      <c r="T533" s="67"/>
      <c r="U533" s="67"/>
      <c r="V533" s="67"/>
      <c r="W533" s="67"/>
      <c r="X533" s="53"/>
      <c r="Y533" s="53"/>
      <c r="Z533" s="53"/>
      <c r="AA533" s="53"/>
      <c r="AB533" s="53"/>
    </row>
    <row r="534" spans="1:28" ht="13.2" x14ac:dyDescent="0.25">
      <c r="A534" s="53"/>
      <c r="B534" s="53"/>
      <c r="C534" s="53"/>
      <c r="D534" s="53"/>
      <c r="E534" s="144"/>
      <c r="F534" s="70"/>
      <c r="G534" s="71"/>
      <c r="H534" s="59"/>
      <c r="I534" s="60"/>
      <c r="J534" s="72"/>
      <c r="K534" s="73"/>
      <c r="L534" s="53"/>
      <c r="M534" s="75"/>
      <c r="N534" s="53"/>
      <c r="O534" s="53"/>
      <c r="P534" s="53"/>
      <c r="Q534" s="53"/>
      <c r="R534" s="99"/>
      <c r="S534" s="67"/>
      <c r="T534" s="67"/>
      <c r="U534" s="67"/>
      <c r="V534" s="67"/>
      <c r="W534" s="67"/>
      <c r="X534" s="53"/>
      <c r="Y534" s="53"/>
      <c r="Z534" s="53"/>
      <c r="AA534" s="53"/>
      <c r="AB534" s="53"/>
    </row>
    <row r="535" spans="1:28" ht="13.2" x14ac:dyDescent="0.25">
      <c r="A535" s="53"/>
      <c r="B535" s="53"/>
      <c r="C535" s="53"/>
      <c r="D535" s="53"/>
      <c r="E535" s="144"/>
      <c r="F535" s="70"/>
      <c r="G535" s="71"/>
      <c r="H535" s="59"/>
      <c r="I535" s="60"/>
      <c r="J535" s="72"/>
      <c r="K535" s="73"/>
      <c r="L535" s="53"/>
      <c r="M535" s="75"/>
      <c r="N535" s="53"/>
      <c r="O535" s="53"/>
      <c r="P535" s="53"/>
      <c r="Q535" s="53"/>
      <c r="R535" s="99"/>
      <c r="S535" s="67"/>
      <c r="T535" s="67"/>
      <c r="U535" s="67"/>
      <c r="V535" s="67"/>
      <c r="W535" s="67"/>
      <c r="X535" s="53"/>
      <c r="Y535" s="53"/>
      <c r="Z535" s="53"/>
      <c r="AA535" s="53"/>
      <c r="AB535" s="53"/>
    </row>
    <row r="536" spans="1:28" ht="13.2" x14ac:dyDescent="0.25">
      <c r="A536" s="53"/>
      <c r="B536" s="53"/>
      <c r="C536" s="53"/>
      <c r="D536" s="53"/>
      <c r="E536" s="144"/>
      <c r="F536" s="70"/>
      <c r="G536" s="71"/>
      <c r="H536" s="59"/>
      <c r="I536" s="60"/>
      <c r="J536" s="72"/>
      <c r="K536" s="73"/>
      <c r="L536" s="53"/>
      <c r="M536" s="75"/>
      <c r="N536" s="53"/>
      <c r="O536" s="53"/>
      <c r="P536" s="53"/>
      <c r="Q536" s="53"/>
      <c r="R536" s="99"/>
      <c r="S536" s="67"/>
      <c r="T536" s="67"/>
      <c r="U536" s="67"/>
      <c r="V536" s="67"/>
      <c r="W536" s="67"/>
      <c r="X536" s="53"/>
      <c r="Y536" s="53"/>
      <c r="Z536" s="53"/>
      <c r="AA536" s="53"/>
      <c r="AB536" s="53"/>
    </row>
    <row r="537" spans="1:28" ht="13.2" x14ac:dyDescent="0.25">
      <c r="A537" s="53"/>
      <c r="B537" s="53"/>
      <c r="C537" s="53"/>
      <c r="D537" s="53"/>
      <c r="E537" s="144"/>
      <c r="F537" s="70"/>
      <c r="G537" s="71"/>
      <c r="H537" s="59"/>
      <c r="I537" s="60"/>
      <c r="J537" s="72"/>
      <c r="K537" s="73"/>
      <c r="L537" s="53"/>
      <c r="M537" s="75"/>
      <c r="N537" s="53"/>
      <c r="O537" s="53"/>
      <c r="P537" s="53"/>
      <c r="Q537" s="53"/>
      <c r="R537" s="99"/>
      <c r="S537" s="67"/>
      <c r="T537" s="67"/>
      <c r="U537" s="67"/>
      <c r="V537" s="67"/>
      <c r="W537" s="67"/>
      <c r="X537" s="53"/>
      <c r="Y537" s="53"/>
      <c r="Z537" s="53"/>
      <c r="AA537" s="53"/>
      <c r="AB537" s="53"/>
    </row>
    <row r="538" spans="1:28" ht="13.2" x14ac:dyDescent="0.25">
      <c r="A538" s="53"/>
      <c r="B538" s="53"/>
      <c r="C538" s="53"/>
      <c r="D538" s="53"/>
      <c r="E538" s="144"/>
      <c r="F538" s="70"/>
      <c r="G538" s="71"/>
      <c r="H538" s="59"/>
      <c r="I538" s="60"/>
      <c r="J538" s="72"/>
      <c r="K538" s="73"/>
      <c r="L538" s="53"/>
      <c r="M538" s="75"/>
      <c r="N538" s="53"/>
      <c r="O538" s="53"/>
      <c r="P538" s="53"/>
      <c r="Q538" s="53"/>
      <c r="R538" s="99"/>
      <c r="S538" s="67"/>
      <c r="T538" s="67"/>
      <c r="U538" s="67"/>
      <c r="V538" s="67"/>
      <c r="W538" s="67"/>
      <c r="X538" s="53"/>
      <c r="Y538" s="53"/>
      <c r="Z538" s="53"/>
      <c r="AA538" s="53"/>
      <c r="AB538" s="53"/>
    </row>
    <row r="539" spans="1:28" ht="13.2" x14ac:dyDescent="0.25">
      <c r="A539" s="53"/>
      <c r="B539" s="53"/>
      <c r="C539" s="53"/>
      <c r="D539" s="53"/>
      <c r="E539" s="144"/>
      <c r="F539" s="70"/>
      <c r="G539" s="71"/>
      <c r="H539" s="59"/>
      <c r="I539" s="60"/>
      <c r="J539" s="72"/>
      <c r="K539" s="73"/>
      <c r="L539" s="53"/>
      <c r="M539" s="75"/>
      <c r="N539" s="53"/>
      <c r="O539" s="53"/>
      <c r="P539" s="53"/>
      <c r="Q539" s="53"/>
      <c r="R539" s="99"/>
      <c r="S539" s="67"/>
      <c r="T539" s="67"/>
      <c r="U539" s="67"/>
      <c r="V539" s="67"/>
      <c r="W539" s="67"/>
      <c r="X539" s="53"/>
      <c r="Y539" s="53"/>
      <c r="Z539" s="53"/>
      <c r="AA539" s="53"/>
      <c r="AB539" s="53"/>
    </row>
    <row r="540" spans="1:28" ht="13.2" x14ac:dyDescent="0.25">
      <c r="A540" s="53"/>
      <c r="B540" s="53"/>
      <c r="C540" s="53"/>
      <c r="D540" s="53"/>
      <c r="E540" s="144"/>
      <c r="F540" s="70"/>
      <c r="G540" s="71"/>
      <c r="H540" s="59"/>
      <c r="I540" s="60"/>
      <c r="J540" s="72"/>
      <c r="K540" s="73"/>
      <c r="L540" s="53"/>
      <c r="M540" s="75"/>
      <c r="N540" s="53"/>
      <c r="O540" s="53"/>
      <c r="P540" s="53"/>
      <c r="Q540" s="53"/>
      <c r="R540" s="99"/>
      <c r="S540" s="67"/>
      <c r="T540" s="67"/>
      <c r="U540" s="67"/>
      <c r="V540" s="67"/>
      <c r="W540" s="67"/>
      <c r="X540" s="53"/>
      <c r="Y540" s="53"/>
      <c r="Z540" s="53"/>
      <c r="AA540" s="53"/>
      <c r="AB540" s="53"/>
    </row>
    <row r="541" spans="1:28" ht="13.2" x14ac:dyDescent="0.25">
      <c r="A541" s="53"/>
      <c r="B541" s="53"/>
      <c r="C541" s="53"/>
      <c r="D541" s="53"/>
      <c r="E541" s="144"/>
      <c r="F541" s="70"/>
      <c r="G541" s="71"/>
      <c r="H541" s="59"/>
      <c r="I541" s="60"/>
      <c r="J541" s="72"/>
      <c r="K541" s="73"/>
      <c r="L541" s="53"/>
      <c r="M541" s="75"/>
      <c r="N541" s="53"/>
      <c r="O541" s="53"/>
      <c r="P541" s="53"/>
      <c r="Q541" s="53"/>
      <c r="R541" s="99"/>
      <c r="S541" s="67"/>
      <c r="T541" s="67"/>
      <c r="U541" s="67"/>
      <c r="V541" s="67"/>
      <c r="W541" s="67"/>
      <c r="X541" s="53"/>
      <c r="Y541" s="53"/>
      <c r="Z541" s="53"/>
      <c r="AA541" s="53"/>
      <c r="AB541" s="53"/>
    </row>
    <row r="542" spans="1:28" ht="13.2" x14ac:dyDescent="0.25">
      <c r="A542" s="53"/>
      <c r="B542" s="53"/>
      <c r="C542" s="53"/>
      <c r="D542" s="53"/>
      <c r="E542" s="144"/>
      <c r="F542" s="70"/>
      <c r="G542" s="71"/>
      <c r="H542" s="59"/>
      <c r="I542" s="60"/>
      <c r="J542" s="72"/>
      <c r="K542" s="73"/>
      <c r="L542" s="53"/>
      <c r="M542" s="75"/>
      <c r="N542" s="53"/>
      <c r="O542" s="53"/>
      <c r="P542" s="53"/>
      <c r="Q542" s="53"/>
      <c r="R542" s="99"/>
      <c r="S542" s="67"/>
      <c r="T542" s="67"/>
      <c r="U542" s="67"/>
      <c r="V542" s="67"/>
      <c r="W542" s="67"/>
      <c r="X542" s="53"/>
      <c r="Y542" s="53"/>
      <c r="Z542" s="53"/>
      <c r="AA542" s="53"/>
      <c r="AB542" s="53"/>
    </row>
    <row r="543" spans="1:28" ht="13.2" x14ac:dyDescent="0.25">
      <c r="A543" s="53"/>
      <c r="B543" s="53"/>
      <c r="C543" s="53"/>
      <c r="D543" s="53"/>
      <c r="E543" s="144"/>
      <c r="F543" s="70"/>
      <c r="G543" s="71"/>
      <c r="H543" s="59"/>
      <c r="I543" s="60"/>
      <c r="J543" s="72"/>
      <c r="K543" s="73"/>
      <c r="L543" s="53"/>
      <c r="M543" s="75"/>
      <c r="N543" s="53"/>
      <c r="O543" s="53"/>
      <c r="P543" s="53"/>
      <c r="Q543" s="53"/>
      <c r="R543" s="99"/>
      <c r="S543" s="67"/>
      <c r="T543" s="67"/>
      <c r="U543" s="67"/>
      <c r="V543" s="67"/>
      <c r="W543" s="67"/>
      <c r="X543" s="53"/>
      <c r="Y543" s="53"/>
      <c r="Z543" s="53"/>
      <c r="AA543" s="53"/>
      <c r="AB543" s="53"/>
    </row>
    <row r="544" spans="1:28" ht="13.2" x14ac:dyDescent="0.25">
      <c r="A544" s="53"/>
      <c r="B544" s="53"/>
      <c r="C544" s="53"/>
      <c r="D544" s="53"/>
      <c r="E544" s="144"/>
      <c r="F544" s="70"/>
      <c r="G544" s="71"/>
      <c r="H544" s="59"/>
      <c r="I544" s="60"/>
      <c r="J544" s="72"/>
      <c r="K544" s="73"/>
      <c r="L544" s="53"/>
      <c r="M544" s="75"/>
      <c r="N544" s="53"/>
      <c r="O544" s="53"/>
      <c r="P544" s="53"/>
      <c r="Q544" s="53"/>
      <c r="R544" s="99"/>
      <c r="S544" s="67"/>
      <c r="T544" s="67"/>
      <c r="U544" s="67"/>
      <c r="V544" s="67"/>
      <c r="W544" s="67"/>
      <c r="X544" s="53"/>
      <c r="Y544" s="53"/>
      <c r="Z544" s="53"/>
      <c r="AA544" s="53"/>
      <c r="AB544" s="53"/>
    </row>
    <row r="545" spans="1:28" ht="13.2" x14ac:dyDescent="0.25">
      <c r="A545" s="53"/>
      <c r="B545" s="53"/>
      <c r="C545" s="53"/>
      <c r="D545" s="53"/>
      <c r="E545" s="144"/>
      <c r="F545" s="70"/>
      <c r="G545" s="71"/>
      <c r="H545" s="59"/>
      <c r="I545" s="60"/>
      <c r="J545" s="72"/>
      <c r="K545" s="73"/>
      <c r="L545" s="53"/>
      <c r="M545" s="75"/>
      <c r="N545" s="53"/>
      <c r="O545" s="53"/>
      <c r="P545" s="53"/>
      <c r="Q545" s="53"/>
      <c r="R545" s="99"/>
      <c r="S545" s="67"/>
      <c r="T545" s="67"/>
      <c r="U545" s="67"/>
      <c r="V545" s="67"/>
      <c r="W545" s="67"/>
      <c r="X545" s="53"/>
      <c r="Y545" s="53"/>
      <c r="Z545" s="53"/>
      <c r="AA545" s="53"/>
      <c r="AB545" s="53"/>
    </row>
    <row r="546" spans="1:28" ht="13.2" x14ac:dyDescent="0.25">
      <c r="A546" s="53"/>
      <c r="B546" s="53"/>
      <c r="C546" s="53"/>
      <c r="D546" s="53"/>
      <c r="E546" s="144"/>
      <c r="F546" s="70"/>
      <c r="G546" s="71"/>
      <c r="H546" s="59"/>
      <c r="I546" s="60"/>
      <c r="J546" s="72"/>
      <c r="K546" s="73"/>
      <c r="L546" s="53"/>
      <c r="M546" s="75"/>
      <c r="N546" s="53"/>
      <c r="O546" s="53"/>
      <c r="P546" s="53"/>
      <c r="Q546" s="53"/>
      <c r="R546" s="99"/>
      <c r="S546" s="67"/>
      <c r="T546" s="67"/>
      <c r="U546" s="67"/>
      <c r="V546" s="67"/>
      <c r="W546" s="67"/>
      <c r="X546" s="53"/>
      <c r="Y546" s="53"/>
      <c r="Z546" s="53"/>
      <c r="AA546" s="53"/>
      <c r="AB546" s="53"/>
    </row>
    <row r="547" spans="1:28" ht="13.2" x14ac:dyDescent="0.25">
      <c r="A547" s="53"/>
      <c r="B547" s="53"/>
      <c r="C547" s="53"/>
      <c r="D547" s="53"/>
      <c r="E547" s="144"/>
      <c r="F547" s="70"/>
      <c r="G547" s="71"/>
      <c r="H547" s="59"/>
      <c r="I547" s="60"/>
      <c r="J547" s="72"/>
      <c r="K547" s="73"/>
      <c r="L547" s="53"/>
      <c r="M547" s="75"/>
      <c r="N547" s="53"/>
      <c r="O547" s="53"/>
      <c r="P547" s="53"/>
      <c r="Q547" s="53"/>
      <c r="R547" s="99"/>
      <c r="S547" s="67"/>
      <c r="T547" s="67"/>
      <c r="U547" s="67"/>
      <c r="V547" s="67"/>
      <c r="W547" s="67"/>
      <c r="X547" s="53"/>
      <c r="Y547" s="53"/>
      <c r="Z547" s="53"/>
      <c r="AA547" s="53"/>
      <c r="AB547" s="53"/>
    </row>
    <row r="548" spans="1:28" ht="13.2" x14ac:dyDescent="0.25">
      <c r="A548" s="53"/>
      <c r="B548" s="53"/>
      <c r="C548" s="53"/>
      <c r="D548" s="53"/>
      <c r="E548" s="144"/>
      <c r="F548" s="70"/>
      <c r="G548" s="71"/>
      <c r="H548" s="59"/>
      <c r="I548" s="60"/>
      <c r="J548" s="72"/>
      <c r="K548" s="73"/>
      <c r="L548" s="53"/>
      <c r="M548" s="75"/>
      <c r="N548" s="53"/>
      <c r="O548" s="53"/>
      <c r="P548" s="53"/>
      <c r="Q548" s="53"/>
      <c r="R548" s="99"/>
      <c r="S548" s="67"/>
      <c r="T548" s="67"/>
      <c r="U548" s="67"/>
      <c r="V548" s="67"/>
      <c r="W548" s="67"/>
      <c r="X548" s="53"/>
      <c r="Y548" s="53"/>
      <c r="Z548" s="53"/>
      <c r="AA548" s="53"/>
      <c r="AB548" s="53"/>
    </row>
    <row r="549" spans="1:28" ht="13.2" x14ac:dyDescent="0.25">
      <c r="A549" s="53"/>
      <c r="B549" s="53"/>
      <c r="C549" s="53"/>
      <c r="D549" s="53"/>
      <c r="E549" s="144"/>
      <c r="F549" s="70"/>
      <c r="G549" s="71"/>
      <c r="H549" s="59"/>
      <c r="I549" s="60"/>
      <c r="J549" s="72"/>
      <c r="K549" s="73"/>
      <c r="L549" s="53"/>
      <c r="M549" s="75"/>
      <c r="N549" s="53"/>
      <c r="O549" s="53"/>
      <c r="P549" s="53"/>
      <c r="Q549" s="53"/>
      <c r="R549" s="99"/>
      <c r="S549" s="67"/>
      <c r="T549" s="67"/>
      <c r="U549" s="67"/>
      <c r="V549" s="67"/>
      <c r="W549" s="67"/>
      <c r="X549" s="53"/>
      <c r="Y549" s="53"/>
      <c r="Z549" s="53"/>
      <c r="AA549" s="53"/>
      <c r="AB549" s="53"/>
    </row>
    <row r="550" spans="1:28" ht="13.2" x14ac:dyDescent="0.25">
      <c r="A550" s="53"/>
      <c r="B550" s="53"/>
      <c r="C550" s="53"/>
      <c r="D550" s="53"/>
      <c r="E550" s="144"/>
      <c r="F550" s="70"/>
      <c r="G550" s="71"/>
      <c r="H550" s="59"/>
      <c r="I550" s="60"/>
      <c r="J550" s="72"/>
      <c r="K550" s="73"/>
      <c r="L550" s="53"/>
      <c r="M550" s="75"/>
      <c r="N550" s="53"/>
      <c r="O550" s="53"/>
      <c r="P550" s="53"/>
      <c r="Q550" s="53"/>
      <c r="R550" s="99"/>
      <c r="S550" s="67"/>
      <c r="T550" s="67"/>
      <c r="U550" s="67"/>
      <c r="V550" s="67"/>
      <c r="W550" s="67"/>
      <c r="X550" s="53"/>
      <c r="Y550" s="53"/>
      <c r="Z550" s="53"/>
      <c r="AA550" s="53"/>
      <c r="AB550" s="53"/>
    </row>
    <row r="551" spans="1:28" ht="13.2" x14ac:dyDescent="0.25">
      <c r="A551" s="53"/>
      <c r="B551" s="53"/>
      <c r="C551" s="53"/>
      <c r="D551" s="53"/>
      <c r="E551" s="144"/>
      <c r="F551" s="70"/>
      <c r="G551" s="71"/>
      <c r="H551" s="59"/>
      <c r="I551" s="60"/>
      <c r="J551" s="72"/>
      <c r="K551" s="73"/>
      <c r="L551" s="53"/>
      <c r="M551" s="75"/>
      <c r="N551" s="53"/>
      <c r="O551" s="53"/>
      <c r="P551" s="53"/>
      <c r="Q551" s="53"/>
      <c r="R551" s="99"/>
      <c r="S551" s="67"/>
      <c r="T551" s="67"/>
      <c r="U551" s="67"/>
      <c r="V551" s="67"/>
      <c r="W551" s="67"/>
      <c r="X551" s="53"/>
      <c r="Y551" s="53"/>
      <c r="Z551" s="53"/>
      <c r="AA551" s="53"/>
      <c r="AB551" s="53"/>
    </row>
    <row r="552" spans="1:28" ht="13.2" x14ac:dyDescent="0.25">
      <c r="A552" s="53"/>
      <c r="B552" s="53"/>
      <c r="C552" s="53"/>
      <c r="D552" s="53"/>
      <c r="E552" s="144"/>
      <c r="F552" s="70"/>
      <c r="G552" s="71"/>
      <c r="H552" s="59"/>
      <c r="I552" s="60"/>
      <c r="J552" s="72"/>
      <c r="K552" s="73"/>
      <c r="L552" s="53"/>
      <c r="M552" s="75"/>
      <c r="N552" s="53"/>
      <c r="O552" s="53"/>
      <c r="P552" s="53"/>
      <c r="Q552" s="53"/>
      <c r="R552" s="99"/>
      <c r="S552" s="67"/>
      <c r="T552" s="67"/>
      <c r="U552" s="67"/>
      <c r="V552" s="67"/>
      <c r="W552" s="67"/>
      <c r="X552" s="53"/>
      <c r="Y552" s="53"/>
      <c r="Z552" s="53"/>
      <c r="AA552" s="53"/>
      <c r="AB552" s="53"/>
    </row>
    <row r="553" spans="1:28" ht="13.2" x14ac:dyDescent="0.25">
      <c r="A553" s="53"/>
      <c r="B553" s="53"/>
      <c r="C553" s="53"/>
      <c r="D553" s="53"/>
      <c r="E553" s="144"/>
      <c r="F553" s="70"/>
      <c r="G553" s="71"/>
      <c r="H553" s="59"/>
      <c r="I553" s="60"/>
      <c r="J553" s="72"/>
      <c r="K553" s="73"/>
      <c r="L553" s="53"/>
      <c r="M553" s="75"/>
      <c r="N553" s="53"/>
      <c r="O553" s="53"/>
      <c r="P553" s="53"/>
      <c r="Q553" s="53"/>
      <c r="R553" s="99"/>
      <c r="S553" s="67"/>
      <c r="T553" s="67"/>
      <c r="U553" s="67"/>
      <c r="V553" s="67"/>
      <c r="W553" s="67"/>
      <c r="X553" s="53"/>
      <c r="Y553" s="53"/>
      <c r="Z553" s="53"/>
      <c r="AA553" s="53"/>
      <c r="AB553" s="53"/>
    </row>
    <row r="554" spans="1:28" ht="13.2" x14ac:dyDescent="0.25">
      <c r="A554" s="53"/>
      <c r="B554" s="53"/>
      <c r="C554" s="53"/>
      <c r="D554" s="53"/>
      <c r="E554" s="144"/>
      <c r="F554" s="70"/>
      <c r="G554" s="71"/>
      <c r="H554" s="59"/>
      <c r="I554" s="60"/>
      <c r="J554" s="72"/>
      <c r="K554" s="73"/>
      <c r="L554" s="53"/>
      <c r="M554" s="75"/>
      <c r="N554" s="53"/>
      <c r="O554" s="53"/>
      <c r="P554" s="53"/>
      <c r="Q554" s="53"/>
      <c r="R554" s="99"/>
      <c r="S554" s="67"/>
      <c r="T554" s="67"/>
      <c r="U554" s="67"/>
      <c r="V554" s="67"/>
      <c r="W554" s="67"/>
      <c r="X554" s="53"/>
      <c r="Y554" s="53"/>
      <c r="Z554" s="53"/>
      <c r="AA554" s="53"/>
      <c r="AB554" s="53"/>
    </row>
    <row r="555" spans="1:28" ht="13.2" x14ac:dyDescent="0.25">
      <c r="A555" s="53"/>
      <c r="B555" s="53"/>
      <c r="C555" s="53"/>
      <c r="D555" s="53"/>
      <c r="E555" s="144"/>
      <c r="F555" s="70"/>
      <c r="G555" s="71"/>
      <c r="H555" s="59"/>
      <c r="I555" s="60"/>
      <c r="J555" s="72"/>
      <c r="K555" s="73"/>
      <c r="L555" s="53"/>
      <c r="M555" s="75"/>
      <c r="N555" s="53"/>
      <c r="O555" s="53"/>
      <c r="P555" s="53"/>
      <c r="Q555" s="53"/>
      <c r="R555" s="99"/>
      <c r="S555" s="67"/>
      <c r="T555" s="67"/>
      <c r="U555" s="67"/>
      <c r="V555" s="67"/>
      <c r="W555" s="67"/>
      <c r="X555" s="53"/>
      <c r="Y555" s="53"/>
      <c r="Z555" s="53"/>
      <c r="AA555" s="53"/>
      <c r="AB555" s="53"/>
    </row>
    <row r="556" spans="1:28" ht="13.2" x14ac:dyDescent="0.25">
      <c r="A556" s="53"/>
      <c r="B556" s="53"/>
      <c r="C556" s="53"/>
      <c r="D556" s="53"/>
      <c r="E556" s="144"/>
      <c r="F556" s="70"/>
      <c r="G556" s="71"/>
      <c r="H556" s="59"/>
      <c r="I556" s="60"/>
      <c r="J556" s="72"/>
      <c r="K556" s="73"/>
      <c r="L556" s="53"/>
      <c r="M556" s="75"/>
      <c r="N556" s="53"/>
      <c r="O556" s="53"/>
      <c r="P556" s="53"/>
      <c r="Q556" s="53"/>
      <c r="R556" s="99"/>
      <c r="S556" s="67"/>
      <c r="T556" s="67"/>
      <c r="U556" s="67"/>
      <c r="V556" s="67"/>
      <c r="W556" s="67"/>
      <c r="X556" s="53"/>
      <c r="Y556" s="53"/>
      <c r="Z556" s="53"/>
      <c r="AA556" s="53"/>
      <c r="AB556" s="53"/>
    </row>
    <row r="557" spans="1:28" ht="13.2" x14ac:dyDescent="0.25">
      <c r="A557" s="53"/>
      <c r="B557" s="53"/>
      <c r="C557" s="53"/>
      <c r="D557" s="53"/>
      <c r="E557" s="144"/>
      <c r="F557" s="70"/>
      <c r="G557" s="71"/>
      <c r="H557" s="59"/>
      <c r="I557" s="60"/>
      <c r="J557" s="72"/>
      <c r="K557" s="73"/>
      <c r="L557" s="53"/>
      <c r="M557" s="75"/>
      <c r="N557" s="53"/>
      <c r="O557" s="53"/>
      <c r="P557" s="53"/>
      <c r="Q557" s="53"/>
      <c r="R557" s="99"/>
      <c r="S557" s="67"/>
      <c r="T557" s="67"/>
      <c r="U557" s="67"/>
      <c r="V557" s="67"/>
      <c r="W557" s="67"/>
      <c r="X557" s="53"/>
      <c r="Y557" s="53"/>
      <c r="Z557" s="53"/>
      <c r="AA557" s="53"/>
      <c r="AB557" s="53"/>
    </row>
    <row r="558" spans="1:28" ht="13.2" x14ac:dyDescent="0.25">
      <c r="A558" s="53"/>
      <c r="B558" s="53"/>
      <c r="C558" s="53"/>
      <c r="D558" s="53"/>
      <c r="E558" s="144"/>
      <c r="F558" s="70"/>
      <c r="G558" s="71"/>
      <c r="H558" s="59"/>
      <c r="I558" s="60"/>
      <c r="J558" s="72"/>
      <c r="K558" s="73"/>
      <c r="L558" s="53"/>
      <c r="M558" s="75"/>
      <c r="N558" s="53"/>
      <c r="O558" s="53"/>
      <c r="P558" s="53"/>
      <c r="Q558" s="53"/>
      <c r="R558" s="99"/>
      <c r="S558" s="67"/>
      <c r="T558" s="67"/>
      <c r="U558" s="67"/>
      <c r="V558" s="67"/>
      <c r="W558" s="67"/>
      <c r="X558" s="53"/>
      <c r="Y558" s="53"/>
      <c r="Z558" s="53"/>
      <c r="AA558" s="53"/>
      <c r="AB558" s="53"/>
    </row>
    <row r="559" spans="1:28" ht="13.2" x14ac:dyDescent="0.25">
      <c r="A559" s="53"/>
      <c r="B559" s="53"/>
      <c r="C559" s="53"/>
      <c r="D559" s="53"/>
      <c r="E559" s="144"/>
      <c r="F559" s="70"/>
      <c r="G559" s="71"/>
      <c r="H559" s="59"/>
      <c r="I559" s="60"/>
      <c r="J559" s="72"/>
      <c r="K559" s="73"/>
      <c r="L559" s="53"/>
      <c r="M559" s="75"/>
      <c r="N559" s="53"/>
      <c r="O559" s="53"/>
      <c r="P559" s="53"/>
      <c r="Q559" s="53"/>
      <c r="R559" s="99"/>
      <c r="S559" s="67"/>
      <c r="T559" s="67"/>
      <c r="U559" s="67"/>
      <c r="V559" s="67"/>
      <c r="W559" s="67"/>
      <c r="X559" s="53"/>
      <c r="Y559" s="53"/>
      <c r="Z559" s="53"/>
      <c r="AA559" s="53"/>
      <c r="AB559" s="53"/>
    </row>
    <row r="560" spans="1:28" ht="13.2" x14ac:dyDescent="0.25">
      <c r="A560" s="53"/>
      <c r="B560" s="53"/>
      <c r="C560" s="53"/>
      <c r="D560" s="53"/>
      <c r="E560" s="144"/>
      <c r="F560" s="70"/>
      <c r="G560" s="71"/>
      <c r="H560" s="59"/>
      <c r="I560" s="60"/>
      <c r="J560" s="72"/>
      <c r="K560" s="73"/>
      <c r="L560" s="53"/>
      <c r="M560" s="75"/>
      <c r="N560" s="53"/>
      <c r="O560" s="53"/>
      <c r="P560" s="53"/>
      <c r="Q560" s="53"/>
      <c r="R560" s="99"/>
      <c r="S560" s="67"/>
      <c r="T560" s="67"/>
      <c r="U560" s="67"/>
      <c r="V560" s="67"/>
      <c r="W560" s="67"/>
      <c r="X560" s="53"/>
      <c r="Y560" s="53"/>
      <c r="Z560" s="53"/>
      <c r="AA560" s="53"/>
      <c r="AB560" s="53"/>
    </row>
    <row r="561" spans="1:28" ht="13.2" x14ac:dyDescent="0.25">
      <c r="A561" s="53"/>
      <c r="B561" s="53"/>
      <c r="C561" s="53"/>
      <c r="D561" s="53"/>
      <c r="E561" s="144"/>
      <c r="F561" s="70"/>
      <c r="G561" s="71"/>
      <c r="H561" s="59"/>
      <c r="I561" s="60"/>
      <c r="J561" s="72"/>
      <c r="K561" s="73"/>
      <c r="L561" s="53"/>
      <c r="M561" s="75"/>
      <c r="N561" s="53"/>
      <c r="O561" s="53"/>
      <c r="P561" s="53"/>
      <c r="Q561" s="53"/>
      <c r="R561" s="99"/>
      <c r="S561" s="67"/>
      <c r="T561" s="67"/>
      <c r="U561" s="67"/>
      <c r="V561" s="67"/>
      <c r="W561" s="67"/>
      <c r="X561" s="53"/>
      <c r="Y561" s="53"/>
      <c r="Z561" s="53"/>
      <c r="AA561" s="53"/>
      <c r="AB561" s="53"/>
    </row>
    <row r="562" spans="1:28" ht="13.2" x14ac:dyDescent="0.25">
      <c r="A562" s="53"/>
      <c r="B562" s="53"/>
      <c r="C562" s="53"/>
      <c r="D562" s="53"/>
      <c r="E562" s="144"/>
      <c r="F562" s="70"/>
      <c r="G562" s="71"/>
      <c r="H562" s="59"/>
      <c r="I562" s="60"/>
      <c r="J562" s="72"/>
      <c r="K562" s="73"/>
      <c r="L562" s="53"/>
      <c r="M562" s="75"/>
      <c r="N562" s="53"/>
      <c r="O562" s="53"/>
      <c r="P562" s="53"/>
      <c r="Q562" s="53"/>
      <c r="R562" s="99"/>
      <c r="S562" s="67"/>
      <c r="T562" s="67"/>
      <c r="U562" s="67"/>
      <c r="V562" s="67"/>
      <c r="W562" s="67"/>
      <c r="X562" s="53"/>
      <c r="Y562" s="53"/>
      <c r="Z562" s="53"/>
      <c r="AA562" s="53"/>
      <c r="AB562" s="53"/>
    </row>
    <row r="563" spans="1:28" ht="13.2" x14ac:dyDescent="0.25">
      <c r="A563" s="53"/>
      <c r="B563" s="53"/>
      <c r="C563" s="53"/>
      <c r="D563" s="53"/>
      <c r="E563" s="144"/>
      <c r="F563" s="70"/>
      <c r="G563" s="71"/>
      <c r="H563" s="59"/>
      <c r="I563" s="60"/>
      <c r="J563" s="72"/>
      <c r="K563" s="73"/>
      <c r="L563" s="53"/>
      <c r="M563" s="75"/>
      <c r="N563" s="53"/>
      <c r="O563" s="53"/>
      <c r="P563" s="53"/>
      <c r="Q563" s="53"/>
      <c r="R563" s="99"/>
      <c r="S563" s="67"/>
      <c r="T563" s="67"/>
      <c r="U563" s="67"/>
      <c r="V563" s="67"/>
      <c r="W563" s="67"/>
      <c r="X563" s="53"/>
      <c r="Y563" s="53"/>
      <c r="Z563" s="53"/>
      <c r="AA563" s="53"/>
      <c r="AB563" s="53"/>
    </row>
    <row r="564" spans="1:28" ht="13.2" x14ac:dyDescent="0.25">
      <c r="A564" s="53"/>
      <c r="B564" s="53"/>
      <c r="C564" s="53"/>
      <c r="D564" s="53"/>
      <c r="E564" s="144"/>
      <c r="F564" s="70"/>
      <c r="G564" s="71"/>
      <c r="H564" s="59"/>
      <c r="I564" s="60"/>
      <c r="J564" s="72"/>
      <c r="K564" s="73"/>
      <c r="L564" s="53"/>
      <c r="M564" s="75"/>
      <c r="N564" s="53"/>
      <c r="O564" s="53"/>
      <c r="P564" s="53"/>
      <c r="Q564" s="53"/>
      <c r="R564" s="99"/>
      <c r="S564" s="67"/>
      <c r="T564" s="67"/>
      <c r="U564" s="67"/>
      <c r="V564" s="67"/>
      <c r="W564" s="67"/>
      <c r="X564" s="53"/>
      <c r="Y564" s="53"/>
      <c r="Z564" s="53"/>
      <c r="AA564" s="53"/>
      <c r="AB564" s="53"/>
    </row>
    <row r="565" spans="1:28" ht="13.2" x14ac:dyDescent="0.25">
      <c r="A565" s="53"/>
      <c r="B565" s="53"/>
      <c r="C565" s="53"/>
      <c r="D565" s="53"/>
      <c r="E565" s="144"/>
      <c r="F565" s="70"/>
      <c r="G565" s="71"/>
      <c r="H565" s="59"/>
      <c r="I565" s="60"/>
      <c r="J565" s="72"/>
      <c r="K565" s="73"/>
      <c r="L565" s="53"/>
      <c r="M565" s="75"/>
      <c r="N565" s="53"/>
      <c r="O565" s="53"/>
      <c r="P565" s="53"/>
      <c r="Q565" s="53"/>
      <c r="R565" s="99"/>
      <c r="S565" s="67"/>
      <c r="T565" s="67"/>
      <c r="U565" s="67"/>
      <c r="V565" s="67"/>
      <c r="W565" s="67"/>
      <c r="X565" s="53"/>
      <c r="Y565" s="53"/>
      <c r="Z565" s="53"/>
      <c r="AA565" s="53"/>
      <c r="AB565" s="53"/>
    </row>
    <row r="566" spans="1:28" ht="13.2" x14ac:dyDescent="0.25">
      <c r="A566" s="53"/>
      <c r="B566" s="53"/>
      <c r="C566" s="53"/>
      <c r="D566" s="53"/>
      <c r="E566" s="144"/>
      <c r="F566" s="70"/>
      <c r="G566" s="71"/>
      <c r="H566" s="59"/>
      <c r="I566" s="60"/>
      <c r="J566" s="72"/>
      <c r="K566" s="73"/>
      <c r="L566" s="53"/>
      <c r="M566" s="75"/>
      <c r="N566" s="53"/>
      <c r="O566" s="53"/>
      <c r="P566" s="53"/>
      <c r="Q566" s="53"/>
      <c r="R566" s="99"/>
      <c r="S566" s="67"/>
      <c r="T566" s="67"/>
      <c r="U566" s="67"/>
      <c r="V566" s="67"/>
      <c r="W566" s="67"/>
      <c r="X566" s="53"/>
      <c r="Y566" s="53"/>
      <c r="Z566" s="53"/>
      <c r="AA566" s="53"/>
      <c r="AB566" s="53"/>
    </row>
    <row r="567" spans="1:28" ht="13.2" x14ac:dyDescent="0.25">
      <c r="A567" s="53"/>
      <c r="B567" s="53"/>
      <c r="C567" s="53"/>
      <c r="D567" s="53"/>
      <c r="E567" s="144"/>
      <c r="F567" s="70"/>
      <c r="G567" s="71"/>
      <c r="H567" s="59"/>
      <c r="I567" s="60"/>
      <c r="J567" s="72"/>
      <c r="K567" s="73"/>
      <c r="L567" s="53"/>
      <c r="M567" s="75"/>
      <c r="N567" s="53"/>
      <c r="O567" s="53"/>
      <c r="P567" s="53"/>
      <c r="Q567" s="53"/>
      <c r="R567" s="99"/>
      <c r="S567" s="67"/>
      <c r="T567" s="67"/>
      <c r="U567" s="67"/>
      <c r="V567" s="67"/>
      <c r="W567" s="67"/>
      <c r="X567" s="53"/>
      <c r="Y567" s="53"/>
      <c r="Z567" s="53"/>
      <c r="AA567" s="53"/>
      <c r="AB567" s="53"/>
    </row>
    <row r="568" spans="1:28" ht="13.2" x14ac:dyDescent="0.25">
      <c r="A568" s="53"/>
      <c r="B568" s="53"/>
      <c r="C568" s="53"/>
      <c r="D568" s="53"/>
      <c r="E568" s="144"/>
      <c r="F568" s="70"/>
      <c r="G568" s="71"/>
      <c r="H568" s="59"/>
      <c r="I568" s="60"/>
      <c r="J568" s="72"/>
      <c r="K568" s="73"/>
      <c r="L568" s="53"/>
      <c r="M568" s="75"/>
      <c r="N568" s="53"/>
      <c r="O568" s="53"/>
      <c r="P568" s="53"/>
      <c r="Q568" s="53"/>
      <c r="R568" s="99"/>
      <c r="S568" s="67"/>
      <c r="T568" s="67"/>
      <c r="U568" s="67"/>
      <c r="V568" s="67"/>
      <c r="W568" s="67"/>
      <c r="X568" s="53"/>
      <c r="Y568" s="53"/>
      <c r="Z568" s="53"/>
      <c r="AA568" s="53"/>
      <c r="AB568" s="53"/>
    </row>
    <row r="569" spans="1:28" ht="13.2" x14ac:dyDescent="0.25">
      <c r="A569" s="53"/>
      <c r="B569" s="53"/>
      <c r="C569" s="53"/>
      <c r="D569" s="53"/>
      <c r="E569" s="144"/>
      <c r="F569" s="70"/>
      <c r="G569" s="71"/>
      <c r="H569" s="59"/>
      <c r="I569" s="60"/>
      <c r="J569" s="72"/>
      <c r="K569" s="73"/>
      <c r="L569" s="53"/>
      <c r="M569" s="75"/>
      <c r="N569" s="53"/>
      <c r="O569" s="53"/>
      <c r="P569" s="53"/>
      <c r="Q569" s="53"/>
      <c r="R569" s="99"/>
      <c r="S569" s="67"/>
      <c r="T569" s="67"/>
      <c r="U569" s="67"/>
      <c r="V569" s="67"/>
      <c r="W569" s="67"/>
      <c r="X569" s="53"/>
      <c r="Y569" s="53"/>
      <c r="Z569" s="53"/>
      <c r="AA569" s="53"/>
      <c r="AB569" s="53"/>
    </row>
    <row r="570" spans="1:28" ht="13.2" x14ac:dyDescent="0.25">
      <c r="A570" s="53"/>
      <c r="B570" s="53"/>
      <c r="C570" s="53"/>
      <c r="D570" s="53"/>
      <c r="E570" s="144"/>
      <c r="F570" s="70"/>
      <c r="G570" s="71"/>
      <c r="H570" s="59"/>
      <c r="I570" s="60"/>
      <c r="J570" s="72"/>
      <c r="K570" s="73"/>
      <c r="L570" s="53"/>
      <c r="M570" s="75"/>
      <c r="N570" s="53"/>
      <c r="O570" s="53"/>
      <c r="P570" s="53"/>
      <c r="Q570" s="53"/>
      <c r="R570" s="99"/>
      <c r="S570" s="67"/>
      <c r="T570" s="67"/>
      <c r="U570" s="67"/>
      <c r="V570" s="67"/>
      <c r="W570" s="67"/>
      <c r="X570" s="53"/>
      <c r="Y570" s="53"/>
      <c r="Z570" s="53"/>
      <c r="AA570" s="53"/>
      <c r="AB570" s="53"/>
    </row>
    <row r="571" spans="1:28" ht="13.2" x14ac:dyDescent="0.25">
      <c r="A571" s="53"/>
      <c r="B571" s="53"/>
      <c r="C571" s="53"/>
      <c r="D571" s="53"/>
      <c r="E571" s="144"/>
      <c r="F571" s="70"/>
      <c r="G571" s="71"/>
      <c r="H571" s="59"/>
      <c r="I571" s="60"/>
      <c r="J571" s="72"/>
      <c r="K571" s="73"/>
      <c r="L571" s="53"/>
      <c r="M571" s="75"/>
      <c r="N571" s="53"/>
      <c r="O571" s="53"/>
      <c r="P571" s="53"/>
      <c r="Q571" s="53"/>
      <c r="R571" s="99"/>
      <c r="S571" s="67"/>
      <c r="T571" s="67"/>
      <c r="U571" s="67"/>
      <c r="V571" s="67"/>
      <c r="W571" s="67"/>
      <c r="X571" s="53"/>
      <c r="Y571" s="53"/>
      <c r="Z571" s="53"/>
      <c r="AA571" s="53"/>
      <c r="AB571" s="53"/>
    </row>
    <row r="572" spans="1:28" ht="13.2" x14ac:dyDescent="0.25">
      <c r="A572" s="53"/>
      <c r="B572" s="53"/>
      <c r="C572" s="53"/>
      <c r="D572" s="53"/>
      <c r="E572" s="144"/>
      <c r="F572" s="70"/>
      <c r="G572" s="71"/>
      <c r="H572" s="59"/>
      <c r="I572" s="60"/>
      <c r="J572" s="72"/>
      <c r="K572" s="73"/>
      <c r="L572" s="53"/>
      <c r="M572" s="75"/>
      <c r="N572" s="53"/>
      <c r="O572" s="53"/>
      <c r="P572" s="53"/>
      <c r="Q572" s="53"/>
      <c r="R572" s="99"/>
      <c r="S572" s="67"/>
      <c r="T572" s="67"/>
      <c r="U572" s="67"/>
      <c r="V572" s="67"/>
      <c r="W572" s="67"/>
      <c r="X572" s="53"/>
      <c r="Y572" s="53"/>
      <c r="Z572" s="53"/>
      <c r="AA572" s="53"/>
      <c r="AB572" s="53"/>
    </row>
    <row r="573" spans="1:28" ht="13.2" x14ac:dyDescent="0.25">
      <c r="A573" s="53"/>
      <c r="B573" s="53"/>
      <c r="C573" s="53"/>
      <c r="D573" s="53"/>
      <c r="E573" s="144"/>
      <c r="F573" s="70"/>
      <c r="G573" s="71"/>
      <c r="H573" s="59"/>
      <c r="I573" s="60"/>
      <c r="J573" s="72"/>
      <c r="K573" s="73"/>
      <c r="L573" s="53"/>
      <c r="M573" s="75"/>
      <c r="N573" s="53"/>
      <c r="O573" s="53"/>
      <c r="P573" s="53"/>
      <c r="Q573" s="53"/>
      <c r="R573" s="99"/>
      <c r="S573" s="67"/>
      <c r="T573" s="67"/>
      <c r="U573" s="67"/>
      <c r="V573" s="67"/>
      <c r="W573" s="67"/>
      <c r="X573" s="53"/>
      <c r="Y573" s="53"/>
      <c r="Z573" s="53"/>
      <c r="AA573" s="53"/>
      <c r="AB573" s="53"/>
    </row>
    <row r="574" spans="1:28" ht="13.2" x14ac:dyDescent="0.25">
      <c r="A574" s="53"/>
      <c r="B574" s="53"/>
      <c r="C574" s="53"/>
      <c r="D574" s="53"/>
      <c r="E574" s="144"/>
      <c r="F574" s="70"/>
      <c r="G574" s="71"/>
      <c r="H574" s="59"/>
      <c r="I574" s="60"/>
      <c r="J574" s="72"/>
      <c r="K574" s="73"/>
      <c r="L574" s="53"/>
      <c r="M574" s="75"/>
      <c r="N574" s="53"/>
      <c r="O574" s="53"/>
      <c r="P574" s="53"/>
      <c r="Q574" s="53"/>
      <c r="R574" s="99"/>
      <c r="S574" s="67"/>
      <c r="T574" s="67"/>
      <c r="U574" s="67"/>
      <c r="V574" s="67"/>
      <c r="W574" s="67"/>
      <c r="X574" s="53"/>
      <c r="Y574" s="53"/>
      <c r="Z574" s="53"/>
      <c r="AA574" s="53"/>
      <c r="AB574" s="53"/>
    </row>
    <row r="575" spans="1:28" ht="13.2" x14ac:dyDescent="0.25">
      <c r="A575" s="53"/>
      <c r="B575" s="53"/>
      <c r="C575" s="53"/>
      <c r="D575" s="53"/>
      <c r="E575" s="144"/>
      <c r="F575" s="70"/>
      <c r="G575" s="71"/>
      <c r="H575" s="59"/>
      <c r="I575" s="60"/>
      <c r="J575" s="72"/>
      <c r="K575" s="73"/>
      <c r="L575" s="53"/>
      <c r="M575" s="75"/>
      <c r="N575" s="53"/>
      <c r="O575" s="53"/>
      <c r="P575" s="53"/>
      <c r="Q575" s="53"/>
      <c r="R575" s="99"/>
      <c r="S575" s="67"/>
      <c r="T575" s="67"/>
      <c r="U575" s="67"/>
      <c r="V575" s="67"/>
      <c r="W575" s="67"/>
      <c r="X575" s="53"/>
      <c r="Y575" s="53"/>
      <c r="Z575" s="53"/>
      <c r="AA575" s="53"/>
      <c r="AB575" s="53"/>
    </row>
    <row r="576" spans="1:28" ht="13.2" x14ac:dyDescent="0.25">
      <c r="A576" s="53"/>
      <c r="B576" s="53"/>
      <c r="C576" s="53"/>
      <c r="D576" s="53"/>
      <c r="E576" s="144"/>
      <c r="F576" s="70"/>
      <c r="G576" s="71"/>
      <c r="H576" s="59"/>
      <c r="I576" s="60"/>
      <c r="J576" s="72"/>
      <c r="K576" s="73"/>
      <c r="L576" s="53"/>
      <c r="M576" s="75"/>
      <c r="N576" s="53"/>
      <c r="O576" s="53"/>
      <c r="P576" s="53"/>
      <c r="Q576" s="53"/>
      <c r="R576" s="99"/>
      <c r="S576" s="67"/>
      <c r="T576" s="67"/>
      <c r="U576" s="67"/>
      <c r="V576" s="67"/>
      <c r="W576" s="67"/>
      <c r="X576" s="53"/>
      <c r="Y576" s="53"/>
      <c r="Z576" s="53"/>
      <c r="AA576" s="53"/>
      <c r="AB576" s="53"/>
    </row>
    <row r="577" spans="1:28" ht="13.2" x14ac:dyDescent="0.25">
      <c r="A577" s="53"/>
      <c r="B577" s="53"/>
      <c r="C577" s="53"/>
      <c r="D577" s="53"/>
      <c r="E577" s="144"/>
      <c r="F577" s="70"/>
      <c r="G577" s="71"/>
      <c r="H577" s="59"/>
      <c r="I577" s="60"/>
      <c r="J577" s="72"/>
      <c r="K577" s="73"/>
      <c r="L577" s="53"/>
      <c r="M577" s="75"/>
      <c r="N577" s="53"/>
      <c r="O577" s="53"/>
      <c r="P577" s="53"/>
      <c r="Q577" s="53"/>
      <c r="R577" s="99"/>
      <c r="S577" s="67"/>
      <c r="T577" s="67"/>
      <c r="U577" s="67"/>
      <c r="V577" s="67"/>
      <c r="W577" s="67"/>
      <c r="X577" s="53"/>
      <c r="Y577" s="53"/>
      <c r="Z577" s="53"/>
      <c r="AA577" s="53"/>
      <c r="AB577" s="53"/>
    </row>
    <row r="578" spans="1:28" ht="13.2" x14ac:dyDescent="0.25">
      <c r="A578" s="53"/>
      <c r="B578" s="53"/>
      <c r="C578" s="53"/>
      <c r="D578" s="53"/>
      <c r="E578" s="144"/>
      <c r="F578" s="70"/>
      <c r="G578" s="71"/>
      <c r="H578" s="59"/>
      <c r="I578" s="60"/>
      <c r="J578" s="72"/>
      <c r="K578" s="73"/>
      <c r="L578" s="53"/>
      <c r="M578" s="75"/>
      <c r="N578" s="53"/>
      <c r="O578" s="53"/>
      <c r="P578" s="53"/>
      <c r="Q578" s="53"/>
      <c r="R578" s="99"/>
      <c r="S578" s="67"/>
      <c r="T578" s="67"/>
      <c r="U578" s="67"/>
      <c r="V578" s="67"/>
      <c r="W578" s="67"/>
      <c r="X578" s="53"/>
      <c r="Y578" s="53"/>
      <c r="Z578" s="53"/>
      <c r="AA578" s="53"/>
      <c r="AB578" s="53"/>
    </row>
    <row r="579" spans="1:28" ht="13.2" x14ac:dyDescent="0.25">
      <c r="A579" s="53"/>
      <c r="B579" s="53"/>
      <c r="C579" s="53"/>
      <c r="D579" s="53"/>
      <c r="E579" s="144"/>
      <c r="F579" s="70"/>
      <c r="G579" s="71"/>
      <c r="H579" s="59"/>
      <c r="I579" s="60"/>
      <c r="J579" s="72"/>
      <c r="K579" s="73"/>
      <c r="L579" s="53"/>
      <c r="M579" s="75"/>
      <c r="N579" s="53"/>
      <c r="O579" s="53"/>
      <c r="P579" s="53"/>
      <c r="Q579" s="53"/>
      <c r="R579" s="99"/>
      <c r="S579" s="67"/>
      <c r="T579" s="67"/>
      <c r="U579" s="67"/>
      <c r="V579" s="67"/>
      <c r="W579" s="67"/>
      <c r="X579" s="53"/>
      <c r="Y579" s="53"/>
      <c r="Z579" s="53"/>
      <c r="AA579" s="53"/>
      <c r="AB579" s="53"/>
    </row>
    <row r="580" spans="1:28" ht="13.2" x14ac:dyDescent="0.25">
      <c r="A580" s="53"/>
      <c r="B580" s="53"/>
      <c r="C580" s="53"/>
      <c r="D580" s="53"/>
      <c r="E580" s="144"/>
      <c r="F580" s="70"/>
      <c r="G580" s="71"/>
      <c r="H580" s="59"/>
      <c r="I580" s="60"/>
      <c r="J580" s="72"/>
      <c r="K580" s="73"/>
      <c r="L580" s="53"/>
      <c r="M580" s="75"/>
      <c r="N580" s="53"/>
      <c r="O580" s="53"/>
      <c r="P580" s="53"/>
      <c r="Q580" s="53"/>
      <c r="R580" s="99"/>
      <c r="S580" s="67"/>
      <c r="T580" s="67"/>
      <c r="U580" s="67"/>
      <c r="V580" s="67"/>
      <c r="W580" s="67"/>
      <c r="X580" s="53"/>
      <c r="Y580" s="53"/>
      <c r="Z580" s="53"/>
      <c r="AA580" s="53"/>
      <c r="AB580" s="53"/>
    </row>
    <row r="581" spans="1:28" ht="13.2" x14ac:dyDescent="0.25">
      <c r="A581" s="53"/>
      <c r="B581" s="53"/>
      <c r="C581" s="53"/>
      <c r="D581" s="53"/>
      <c r="E581" s="144"/>
      <c r="F581" s="70"/>
      <c r="G581" s="71"/>
      <c r="H581" s="59"/>
      <c r="I581" s="60"/>
      <c r="J581" s="72"/>
      <c r="K581" s="73"/>
      <c r="L581" s="53"/>
      <c r="M581" s="75"/>
      <c r="N581" s="53"/>
      <c r="O581" s="53"/>
      <c r="P581" s="53"/>
      <c r="Q581" s="53"/>
      <c r="R581" s="99"/>
      <c r="S581" s="67"/>
      <c r="T581" s="67"/>
      <c r="U581" s="67"/>
      <c r="V581" s="67"/>
      <c r="W581" s="67"/>
      <c r="X581" s="53"/>
      <c r="Y581" s="53"/>
      <c r="Z581" s="53"/>
      <c r="AA581" s="53"/>
      <c r="AB581" s="53"/>
    </row>
    <row r="582" spans="1:28" ht="13.2" x14ac:dyDescent="0.25">
      <c r="A582" s="53"/>
      <c r="B582" s="53"/>
      <c r="C582" s="53"/>
      <c r="D582" s="53"/>
      <c r="E582" s="144"/>
      <c r="F582" s="70"/>
      <c r="G582" s="71"/>
      <c r="H582" s="59"/>
      <c r="I582" s="60"/>
      <c r="J582" s="72"/>
      <c r="K582" s="73"/>
      <c r="L582" s="53"/>
      <c r="M582" s="75"/>
      <c r="N582" s="53"/>
      <c r="O582" s="53"/>
      <c r="P582" s="53"/>
      <c r="Q582" s="53"/>
      <c r="R582" s="99"/>
      <c r="S582" s="67"/>
      <c r="T582" s="67"/>
      <c r="U582" s="67"/>
      <c r="V582" s="67"/>
      <c r="W582" s="67"/>
      <c r="X582" s="53"/>
      <c r="Y582" s="53"/>
      <c r="Z582" s="53"/>
      <c r="AA582" s="53"/>
      <c r="AB582" s="53"/>
    </row>
    <row r="583" spans="1:28" ht="13.2" x14ac:dyDescent="0.25">
      <c r="A583" s="53"/>
      <c r="B583" s="53"/>
      <c r="C583" s="53"/>
      <c r="D583" s="53"/>
      <c r="E583" s="144"/>
      <c r="F583" s="70"/>
      <c r="G583" s="71"/>
      <c r="H583" s="59"/>
      <c r="I583" s="60"/>
      <c r="J583" s="72"/>
      <c r="K583" s="73"/>
      <c r="L583" s="53"/>
      <c r="M583" s="75"/>
      <c r="N583" s="53"/>
      <c r="O583" s="53"/>
      <c r="P583" s="53"/>
      <c r="Q583" s="53"/>
      <c r="R583" s="99"/>
      <c r="S583" s="67"/>
      <c r="T583" s="67"/>
      <c r="U583" s="67"/>
      <c r="V583" s="67"/>
      <c r="W583" s="67"/>
      <c r="X583" s="53"/>
      <c r="Y583" s="53"/>
      <c r="Z583" s="53"/>
      <c r="AA583" s="53"/>
      <c r="AB583" s="53"/>
    </row>
    <row r="584" spans="1:28" ht="13.2" x14ac:dyDescent="0.25">
      <c r="A584" s="53"/>
      <c r="B584" s="53"/>
      <c r="C584" s="53"/>
      <c r="D584" s="53"/>
      <c r="E584" s="144"/>
      <c r="F584" s="70"/>
      <c r="G584" s="71"/>
      <c r="H584" s="59"/>
      <c r="I584" s="60"/>
      <c r="J584" s="72"/>
      <c r="K584" s="73"/>
      <c r="L584" s="53"/>
      <c r="M584" s="75"/>
      <c r="N584" s="53"/>
      <c r="O584" s="53"/>
      <c r="P584" s="53"/>
      <c r="Q584" s="53"/>
      <c r="R584" s="99"/>
      <c r="S584" s="67"/>
      <c r="T584" s="67"/>
      <c r="U584" s="67"/>
      <c r="V584" s="67"/>
      <c r="W584" s="67"/>
      <c r="X584" s="53"/>
      <c r="Y584" s="53"/>
      <c r="Z584" s="53"/>
      <c r="AA584" s="53"/>
      <c r="AB584" s="53"/>
    </row>
    <row r="585" spans="1:28" ht="13.2" x14ac:dyDescent="0.25">
      <c r="A585" s="53"/>
      <c r="B585" s="53"/>
      <c r="C585" s="53"/>
      <c r="D585" s="53"/>
      <c r="E585" s="144"/>
      <c r="F585" s="70"/>
      <c r="G585" s="71"/>
      <c r="H585" s="59"/>
      <c r="I585" s="60"/>
      <c r="J585" s="72"/>
      <c r="K585" s="73"/>
      <c r="L585" s="53"/>
      <c r="M585" s="75"/>
      <c r="N585" s="53"/>
      <c r="O585" s="53"/>
      <c r="P585" s="53"/>
      <c r="Q585" s="53"/>
      <c r="R585" s="99"/>
      <c r="S585" s="67"/>
      <c r="T585" s="67"/>
      <c r="U585" s="67"/>
      <c r="V585" s="67"/>
      <c r="W585" s="67"/>
      <c r="X585" s="53"/>
      <c r="Y585" s="53"/>
      <c r="Z585" s="53"/>
      <c r="AA585" s="53"/>
      <c r="AB585" s="53"/>
    </row>
    <row r="586" spans="1:28" ht="13.2" x14ac:dyDescent="0.25">
      <c r="A586" s="53"/>
      <c r="B586" s="53"/>
      <c r="C586" s="53"/>
      <c r="D586" s="53"/>
      <c r="E586" s="144"/>
      <c r="F586" s="70"/>
      <c r="G586" s="71"/>
      <c r="H586" s="59"/>
      <c r="I586" s="60"/>
      <c r="J586" s="72"/>
      <c r="K586" s="73"/>
      <c r="L586" s="53"/>
      <c r="M586" s="75"/>
      <c r="N586" s="53"/>
      <c r="O586" s="53"/>
      <c r="P586" s="53"/>
      <c r="Q586" s="53"/>
      <c r="R586" s="99"/>
      <c r="S586" s="67"/>
      <c r="T586" s="67"/>
      <c r="U586" s="67"/>
      <c r="V586" s="67"/>
      <c r="W586" s="67"/>
      <c r="X586" s="53"/>
      <c r="Y586" s="53"/>
      <c r="Z586" s="53"/>
      <c r="AA586" s="53"/>
      <c r="AB586" s="53"/>
    </row>
    <row r="587" spans="1:28" ht="13.2" x14ac:dyDescent="0.25">
      <c r="A587" s="53"/>
      <c r="B587" s="53"/>
      <c r="C587" s="53"/>
      <c r="D587" s="53"/>
      <c r="E587" s="144"/>
      <c r="F587" s="70"/>
      <c r="G587" s="71"/>
      <c r="H587" s="59"/>
      <c r="I587" s="60"/>
      <c r="J587" s="72"/>
      <c r="K587" s="73"/>
      <c r="L587" s="53"/>
      <c r="M587" s="75"/>
      <c r="N587" s="53"/>
      <c r="O587" s="53"/>
      <c r="P587" s="53"/>
      <c r="Q587" s="53"/>
      <c r="R587" s="99"/>
      <c r="S587" s="67"/>
      <c r="T587" s="67"/>
      <c r="U587" s="67"/>
      <c r="V587" s="67"/>
      <c r="W587" s="67"/>
      <c r="X587" s="53"/>
      <c r="Y587" s="53"/>
      <c r="Z587" s="53"/>
      <c r="AA587" s="53"/>
      <c r="AB587" s="53"/>
    </row>
    <row r="588" spans="1:28" ht="13.2" x14ac:dyDescent="0.25">
      <c r="A588" s="53"/>
      <c r="B588" s="53"/>
      <c r="C588" s="53"/>
      <c r="D588" s="53"/>
      <c r="E588" s="144"/>
      <c r="F588" s="70"/>
      <c r="G588" s="71"/>
      <c r="H588" s="59"/>
      <c r="I588" s="60"/>
      <c r="J588" s="72"/>
      <c r="K588" s="73"/>
      <c r="L588" s="53"/>
      <c r="M588" s="75"/>
      <c r="N588" s="53"/>
      <c r="O588" s="53"/>
      <c r="P588" s="53"/>
      <c r="Q588" s="53"/>
      <c r="R588" s="99"/>
      <c r="S588" s="67"/>
      <c r="T588" s="67"/>
      <c r="U588" s="67"/>
      <c r="V588" s="67"/>
      <c r="W588" s="67"/>
      <c r="X588" s="53"/>
      <c r="Y588" s="53"/>
      <c r="Z588" s="53"/>
      <c r="AA588" s="53"/>
      <c r="AB588" s="53"/>
    </row>
    <row r="589" spans="1:28" ht="13.2" x14ac:dyDescent="0.25">
      <c r="A589" s="53"/>
      <c r="B589" s="53"/>
      <c r="C589" s="53"/>
      <c r="D589" s="53"/>
      <c r="E589" s="144"/>
      <c r="F589" s="70"/>
      <c r="G589" s="71"/>
      <c r="H589" s="59"/>
      <c r="I589" s="60"/>
      <c r="J589" s="72"/>
      <c r="K589" s="73"/>
      <c r="L589" s="53"/>
      <c r="M589" s="75"/>
      <c r="N589" s="53"/>
      <c r="O589" s="53"/>
      <c r="P589" s="53"/>
      <c r="Q589" s="53"/>
      <c r="R589" s="99"/>
      <c r="S589" s="67"/>
      <c r="T589" s="67"/>
      <c r="U589" s="67"/>
      <c r="V589" s="67"/>
      <c r="W589" s="67"/>
      <c r="X589" s="53"/>
      <c r="Y589" s="53"/>
      <c r="Z589" s="53"/>
      <c r="AA589" s="53"/>
      <c r="AB589" s="53"/>
    </row>
    <row r="590" spans="1:28" ht="13.2" x14ac:dyDescent="0.25">
      <c r="A590" s="53"/>
      <c r="B590" s="53"/>
      <c r="C590" s="53"/>
      <c r="D590" s="53"/>
      <c r="E590" s="144"/>
      <c r="F590" s="70"/>
      <c r="G590" s="71"/>
      <c r="H590" s="59"/>
      <c r="I590" s="60"/>
      <c r="J590" s="72"/>
      <c r="K590" s="73"/>
      <c r="L590" s="53"/>
      <c r="M590" s="75"/>
      <c r="N590" s="53"/>
      <c r="O590" s="53"/>
      <c r="P590" s="53"/>
      <c r="Q590" s="53"/>
      <c r="R590" s="99"/>
      <c r="S590" s="67"/>
      <c r="T590" s="67"/>
      <c r="U590" s="67"/>
      <c r="V590" s="67"/>
      <c r="W590" s="67"/>
      <c r="X590" s="53"/>
      <c r="Y590" s="53"/>
      <c r="Z590" s="53"/>
      <c r="AA590" s="53"/>
      <c r="AB590" s="53"/>
    </row>
    <row r="591" spans="1:28" ht="13.2" x14ac:dyDescent="0.25">
      <c r="A591" s="53"/>
      <c r="B591" s="53"/>
      <c r="C591" s="53"/>
      <c r="D591" s="53"/>
      <c r="E591" s="144"/>
      <c r="F591" s="70"/>
      <c r="G591" s="71"/>
      <c r="H591" s="59"/>
      <c r="I591" s="60"/>
      <c r="J591" s="72"/>
      <c r="K591" s="73"/>
      <c r="L591" s="53"/>
      <c r="M591" s="75"/>
      <c r="N591" s="53"/>
      <c r="O591" s="53"/>
      <c r="P591" s="53"/>
      <c r="Q591" s="53"/>
      <c r="R591" s="99"/>
      <c r="S591" s="67"/>
      <c r="T591" s="67"/>
      <c r="U591" s="67"/>
      <c r="V591" s="67"/>
      <c r="W591" s="67"/>
      <c r="X591" s="53"/>
      <c r="Y591" s="53"/>
      <c r="Z591" s="53"/>
      <c r="AA591" s="53"/>
      <c r="AB591" s="53"/>
    </row>
    <row r="592" spans="1:28" ht="13.2" x14ac:dyDescent="0.25">
      <c r="A592" s="53"/>
      <c r="B592" s="53"/>
      <c r="C592" s="53"/>
      <c r="D592" s="53"/>
      <c r="E592" s="144"/>
      <c r="F592" s="70"/>
      <c r="G592" s="71"/>
      <c r="H592" s="59"/>
      <c r="I592" s="60"/>
      <c r="J592" s="72"/>
      <c r="K592" s="73"/>
      <c r="L592" s="53"/>
      <c r="M592" s="75"/>
      <c r="N592" s="53"/>
      <c r="O592" s="53"/>
      <c r="P592" s="53"/>
      <c r="Q592" s="53"/>
      <c r="R592" s="99"/>
      <c r="S592" s="67"/>
      <c r="T592" s="67"/>
      <c r="U592" s="67"/>
      <c r="V592" s="67"/>
      <c r="W592" s="67"/>
      <c r="X592" s="53"/>
      <c r="Y592" s="53"/>
      <c r="Z592" s="53"/>
      <c r="AA592" s="53"/>
      <c r="AB592" s="53"/>
    </row>
    <row r="593" spans="1:28" ht="13.2" x14ac:dyDescent="0.25">
      <c r="A593" s="53"/>
      <c r="B593" s="53"/>
      <c r="C593" s="53"/>
      <c r="D593" s="53"/>
      <c r="E593" s="144"/>
      <c r="F593" s="70"/>
      <c r="G593" s="71"/>
      <c r="H593" s="59"/>
      <c r="I593" s="60"/>
      <c r="J593" s="72"/>
      <c r="K593" s="73"/>
      <c r="L593" s="53"/>
      <c r="M593" s="75"/>
      <c r="N593" s="53"/>
      <c r="O593" s="53"/>
      <c r="P593" s="53"/>
      <c r="Q593" s="53"/>
      <c r="R593" s="99"/>
      <c r="S593" s="67"/>
      <c r="T593" s="67"/>
      <c r="U593" s="67"/>
      <c r="V593" s="67"/>
      <c r="W593" s="67"/>
      <c r="X593" s="53"/>
      <c r="Y593" s="53"/>
      <c r="Z593" s="53"/>
      <c r="AA593" s="53"/>
      <c r="AB593" s="53"/>
    </row>
    <row r="594" spans="1:28" ht="13.2" x14ac:dyDescent="0.25">
      <c r="A594" s="53"/>
      <c r="B594" s="53"/>
      <c r="C594" s="53"/>
      <c r="D594" s="53"/>
      <c r="E594" s="144"/>
      <c r="F594" s="70"/>
      <c r="G594" s="71"/>
      <c r="H594" s="59"/>
      <c r="I594" s="60"/>
      <c r="J594" s="72"/>
      <c r="K594" s="73"/>
      <c r="L594" s="53"/>
      <c r="M594" s="75"/>
      <c r="N594" s="53"/>
      <c r="O594" s="53"/>
      <c r="P594" s="53"/>
      <c r="Q594" s="53"/>
      <c r="R594" s="99"/>
      <c r="S594" s="67"/>
      <c r="T594" s="67"/>
      <c r="U594" s="67"/>
      <c r="V594" s="67"/>
      <c r="W594" s="67"/>
      <c r="X594" s="53"/>
      <c r="Y594" s="53"/>
      <c r="Z594" s="53"/>
      <c r="AA594" s="53"/>
      <c r="AB594" s="53"/>
    </row>
    <row r="595" spans="1:28" ht="13.2" x14ac:dyDescent="0.25">
      <c r="A595" s="53"/>
      <c r="B595" s="53"/>
      <c r="C595" s="53"/>
      <c r="D595" s="53"/>
      <c r="E595" s="144"/>
      <c r="F595" s="70"/>
      <c r="G595" s="71"/>
      <c r="H595" s="59"/>
      <c r="I595" s="60"/>
      <c r="J595" s="72"/>
      <c r="K595" s="73"/>
      <c r="L595" s="53"/>
      <c r="M595" s="75"/>
      <c r="N595" s="53"/>
      <c r="O595" s="53"/>
      <c r="P595" s="53"/>
      <c r="Q595" s="53"/>
      <c r="R595" s="99"/>
      <c r="S595" s="67"/>
      <c r="T595" s="67"/>
      <c r="U595" s="67"/>
      <c r="V595" s="67"/>
      <c r="W595" s="67"/>
      <c r="X595" s="53"/>
      <c r="Y595" s="53"/>
      <c r="Z595" s="53"/>
      <c r="AA595" s="53"/>
      <c r="AB595" s="53"/>
    </row>
    <row r="596" spans="1:28" ht="13.2" x14ac:dyDescent="0.25">
      <c r="A596" s="53"/>
      <c r="B596" s="53"/>
      <c r="C596" s="53"/>
      <c r="D596" s="53"/>
      <c r="E596" s="144"/>
      <c r="F596" s="70"/>
      <c r="G596" s="71"/>
      <c r="H596" s="59"/>
      <c r="I596" s="60"/>
      <c r="J596" s="72"/>
      <c r="K596" s="73"/>
      <c r="L596" s="53"/>
      <c r="M596" s="75"/>
      <c r="N596" s="53"/>
      <c r="O596" s="53"/>
      <c r="P596" s="53"/>
      <c r="Q596" s="53"/>
      <c r="R596" s="99"/>
      <c r="S596" s="67"/>
      <c r="T596" s="67"/>
      <c r="U596" s="67"/>
      <c r="V596" s="67"/>
      <c r="W596" s="67"/>
      <c r="X596" s="53"/>
      <c r="Y596" s="53"/>
      <c r="Z596" s="53"/>
      <c r="AA596" s="53"/>
      <c r="AB596" s="53"/>
    </row>
    <row r="597" spans="1:28" ht="13.2" x14ac:dyDescent="0.25">
      <c r="A597" s="53"/>
      <c r="B597" s="53"/>
      <c r="C597" s="53"/>
      <c r="D597" s="53"/>
      <c r="E597" s="144"/>
      <c r="F597" s="70"/>
      <c r="G597" s="71"/>
      <c r="H597" s="59"/>
      <c r="I597" s="60"/>
      <c r="J597" s="72"/>
      <c r="K597" s="73"/>
      <c r="L597" s="53"/>
      <c r="M597" s="75"/>
      <c r="N597" s="53"/>
      <c r="O597" s="53"/>
      <c r="P597" s="53"/>
      <c r="Q597" s="53"/>
      <c r="R597" s="99"/>
      <c r="S597" s="67"/>
      <c r="T597" s="67"/>
      <c r="U597" s="67"/>
      <c r="V597" s="67"/>
      <c r="W597" s="67"/>
      <c r="X597" s="53"/>
      <c r="Y597" s="53"/>
      <c r="Z597" s="53"/>
      <c r="AA597" s="53"/>
      <c r="AB597" s="53"/>
    </row>
    <row r="598" spans="1:28" ht="13.2" x14ac:dyDescent="0.25">
      <c r="A598" s="53"/>
      <c r="B598" s="53"/>
      <c r="C598" s="53"/>
      <c r="D598" s="53"/>
      <c r="E598" s="144"/>
      <c r="F598" s="70"/>
      <c r="G598" s="71"/>
      <c r="H598" s="59"/>
      <c r="I598" s="60"/>
      <c r="J598" s="72"/>
      <c r="K598" s="73"/>
      <c r="L598" s="53"/>
      <c r="M598" s="75"/>
      <c r="N598" s="53"/>
      <c r="O598" s="53"/>
      <c r="P598" s="53"/>
      <c r="Q598" s="53"/>
      <c r="R598" s="99"/>
      <c r="S598" s="67"/>
      <c r="T598" s="67"/>
      <c r="U598" s="67"/>
      <c r="V598" s="67"/>
      <c r="W598" s="67"/>
      <c r="X598" s="53"/>
      <c r="Y598" s="53"/>
      <c r="Z598" s="53"/>
      <c r="AA598" s="53"/>
      <c r="AB598" s="53"/>
    </row>
    <row r="599" spans="1:28" ht="13.2" x14ac:dyDescent="0.25">
      <c r="A599" s="53"/>
      <c r="B599" s="53"/>
      <c r="C599" s="53"/>
      <c r="D599" s="53"/>
      <c r="E599" s="144"/>
      <c r="F599" s="70"/>
      <c r="G599" s="71"/>
      <c r="H599" s="59"/>
      <c r="I599" s="60"/>
      <c r="J599" s="72"/>
      <c r="K599" s="73"/>
      <c r="L599" s="53"/>
      <c r="M599" s="75"/>
      <c r="N599" s="53"/>
      <c r="O599" s="53"/>
      <c r="P599" s="53"/>
      <c r="Q599" s="53"/>
      <c r="R599" s="99"/>
      <c r="S599" s="67"/>
      <c r="T599" s="67"/>
      <c r="U599" s="67"/>
      <c r="V599" s="67"/>
      <c r="W599" s="67"/>
      <c r="X599" s="53"/>
      <c r="Y599" s="53"/>
      <c r="Z599" s="53"/>
      <c r="AA599" s="53"/>
      <c r="AB599" s="53"/>
    </row>
    <row r="600" spans="1:28" ht="13.2" x14ac:dyDescent="0.25">
      <c r="A600" s="53"/>
      <c r="B600" s="53"/>
      <c r="C600" s="53"/>
      <c r="D600" s="53"/>
      <c r="E600" s="144"/>
      <c r="F600" s="70"/>
      <c r="G600" s="71"/>
      <c r="H600" s="59"/>
      <c r="I600" s="60"/>
      <c r="J600" s="72"/>
      <c r="K600" s="73"/>
      <c r="L600" s="53"/>
      <c r="M600" s="75"/>
      <c r="N600" s="53"/>
      <c r="O600" s="53"/>
      <c r="P600" s="53"/>
      <c r="Q600" s="53"/>
      <c r="R600" s="99"/>
      <c r="S600" s="67"/>
      <c r="T600" s="67"/>
      <c r="U600" s="67"/>
      <c r="V600" s="67"/>
      <c r="W600" s="67"/>
      <c r="X600" s="53"/>
      <c r="Y600" s="53"/>
      <c r="Z600" s="53"/>
      <c r="AA600" s="53"/>
      <c r="AB600" s="53"/>
    </row>
    <row r="601" spans="1:28" ht="13.2" x14ac:dyDescent="0.25">
      <c r="A601" s="53"/>
      <c r="B601" s="53"/>
      <c r="C601" s="53"/>
      <c r="D601" s="53"/>
      <c r="E601" s="144"/>
      <c r="F601" s="70"/>
      <c r="G601" s="71"/>
      <c r="H601" s="59"/>
      <c r="I601" s="60"/>
      <c r="J601" s="72"/>
      <c r="K601" s="73"/>
      <c r="L601" s="53"/>
      <c r="M601" s="75"/>
      <c r="N601" s="53"/>
      <c r="O601" s="53"/>
      <c r="P601" s="53"/>
      <c r="Q601" s="53"/>
      <c r="R601" s="99"/>
      <c r="S601" s="67"/>
      <c r="T601" s="67"/>
      <c r="U601" s="67"/>
      <c r="V601" s="67"/>
      <c r="W601" s="67"/>
      <c r="X601" s="53"/>
      <c r="Y601" s="53"/>
      <c r="Z601" s="53"/>
      <c r="AA601" s="53"/>
      <c r="AB601" s="53"/>
    </row>
    <row r="602" spans="1:28" ht="13.2" x14ac:dyDescent="0.25">
      <c r="A602" s="53"/>
      <c r="B602" s="53"/>
      <c r="C602" s="53"/>
      <c r="D602" s="53"/>
      <c r="E602" s="144"/>
      <c r="F602" s="70"/>
      <c r="G602" s="71"/>
      <c r="H602" s="59"/>
      <c r="I602" s="60"/>
      <c r="J602" s="72"/>
      <c r="K602" s="73"/>
      <c r="L602" s="53"/>
      <c r="M602" s="75"/>
      <c r="N602" s="53"/>
      <c r="O602" s="53"/>
      <c r="P602" s="53"/>
      <c r="Q602" s="53"/>
      <c r="R602" s="99"/>
      <c r="S602" s="67"/>
      <c r="T602" s="67"/>
      <c r="U602" s="67"/>
      <c r="V602" s="67"/>
      <c r="W602" s="67"/>
      <c r="X602" s="53"/>
      <c r="Y602" s="53"/>
      <c r="Z602" s="53"/>
      <c r="AA602" s="53"/>
      <c r="AB602" s="53"/>
    </row>
    <row r="603" spans="1:28" ht="13.2" x14ac:dyDescent="0.25">
      <c r="A603" s="53"/>
      <c r="B603" s="53"/>
      <c r="C603" s="53"/>
      <c r="D603" s="53"/>
      <c r="E603" s="144"/>
      <c r="F603" s="70"/>
      <c r="G603" s="71"/>
      <c r="H603" s="59"/>
      <c r="I603" s="60"/>
      <c r="J603" s="72"/>
      <c r="K603" s="73"/>
      <c r="L603" s="53"/>
      <c r="M603" s="75"/>
      <c r="N603" s="53"/>
      <c r="O603" s="53"/>
      <c r="P603" s="53"/>
      <c r="Q603" s="53"/>
      <c r="R603" s="99"/>
      <c r="S603" s="67"/>
      <c r="T603" s="67"/>
      <c r="U603" s="67"/>
      <c r="V603" s="67"/>
      <c r="W603" s="67"/>
      <c r="X603" s="53"/>
      <c r="Y603" s="53"/>
      <c r="Z603" s="53"/>
      <c r="AA603" s="53"/>
      <c r="AB603" s="53"/>
    </row>
    <row r="604" spans="1:28" ht="13.2" x14ac:dyDescent="0.25">
      <c r="A604" s="53"/>
      <c r="B604" s="53"/>
      <c r="C604" s="53"/>
      <c r="D604" s="53"/>
      <c r="E604" s="144"/>
      <c r="F604" s="70"/>
      <c r="G604" s="71"/>
      <c r="H604" s="59"/>
      <c r="I604" s="60"/>
      <c r="J604" s="72"/>
      <c r="K604" s="73"/>
      <c r="L604" s="53"/>
      <c r="M604" s="75"/>
      <c r="N604" s="53"/>
      <c r="O604" s="53"/>
      <c r="P604" s="53"/>
      <c r="Q604" s="53"/>
      <c r="R604" s="99"/>
      <c r="S604" s="67"/>
      <c r="T604" s="67"/>
      <c r="U604" s="67"/>
      <c r="V604" s="67"/>
      <c r="W604" s="67"/>
      <c r="X604" s="53"/>
      <c r="Y604" s="53"/>
      <c r="Z604" s="53"/>
      <c r="AA604" s="53"/>
      <c r="AB604" s="53"/>
    </row>
    <row r="605" spans="1:28" ht="13.2" x14ac:dyDescent="0.25">
      <c r="A605" s="53"/>
      <c r="B605" s="53"/>
      <c r="C605" s="53"/>
      <c r="D605" s="53"/>
      <c r="E605" s="144"/>
      <c r="F605" s="70"/>
      <c r="G605" s="71"/>
      <c r="H605" s="59"/>
      <c r="I605" s="60"/>
      <c r="J605" s="72"/>
      <c r="K605" s="73"/>
      <c r="L605" s="53"/>
      <c r="M605" s="75"/>
      <c r="N605" s="53"/>
      <c r="O605" s="53"/>
      <c r="P605" s="53"/>
      <c r="Q605" s="53"/>
      <c r="R605" s="99"/>
      <c r="S605" s="67"/>
      <c r="T605" s="67"/>
      <c r="U605" s="67"/>
      <c r="V605" s="67"/>
      <c r="W605" s="67"/>
      <c r="X605" s="53"/>
      <c r="Y605" s="53"/>
      <c r="Z605" s="53"/>
      <c r="AA605" s="53"/>
      <c r="AB605" s="53"/>
    </row>
    <row r="606" spans="1:28" ht="13.2" x14ac:dyDescent="0.25">
      <c r="A606" s="53"/>
      <c r="B606" s="53"/>
      <c r="C606" s="53"/>
      <c r="D606" s="53"/>
      <c r="E606" s="144"/>
      <c r="F606" s="70"/>
      <c r="G606" s="71"/>
      <c r="H606" s="59"/>
      <c r="I606" s="60"/>
      <c r="J606" s="72"/>
      <c r="K606" s="73"/>
      <c r="L606" s="53"/>
      <c r="M606" s="75"/>
      <c r="N606" s="53"/>
      <c r="O606" s="53"/>
      <c r="P606" s="53"/>
      <c r="Q606" s="53"/>
      <c r="R606" s="99"/>
      <c r="S606" s="67"/>
      <c r="T606" s="67"/>
      <c r="U606" s="67"/>
      <c r="V606" s="67"/>
      <c r="W606" s="67"/>
      <c r="X606" s="53"/>
      <c r="Y606" s="53"/>
      <c r="Z606" s="53"/>
      <c r="AA606" s="53"/>
      <c r="AB606" s="53"/>
    </row>
    <row r="607" spans="1:28" ht="13.2" x14ac:dyDescent="0.25">
      <c r="A607" s="53"/>
      <c r="B607" s="53"/>
      <c r="C607" s="53"/>
      <c r="D607" s="53"/>
      <c r="E607" s="144"/>
      <c r="F607" s="70"/>
      <c r="G607" s="71"/>
      <c r="H607" s="59"/>
      <c r="I607" s="60"/>
      <c r="J607" s="72"/>
      <c r="K607" s="73"/>
      <c r="L607" s="53"/>
      <c r="M607" s="75"/>
      <c r="N607" s="53"/>
      <c r="O607" s="53"/>
      <c r="P607" s="53"/>
      <c r="Q607" s="53"/>
      <c r="R607" s="99"/>
      <c r="S607" s="67"/>
      <c r="T607" s="67"/>
      <c r="U607" s="67"/>
      <c r="V607" s="67"/>
      <c r="W607" s="67"/>
      <c r="X607" s="53"/>
      <c r="Y607" s="53"/>
      <c r="Z607" s="53"/>
      <c r="AA607" s="53"/>
      <c r="AB607" s="53"/>
    </row>
    <row r="608" spans="1:28" ht="13.2" x14ac:dyDescent="0.25">
      <c r="A608" s="53"/>
      <c r="B608" s="53"/>
      <c r="C608" s="53"/>
      <c r="D608" s="53"/>
      <c r="E608" s="144"/>
      <c r="F608" s="70"/>
      <c r="G608" s="71"/>
      <c r="H608" s="59"/>
      <c r="I608" s="60"/>
      <c r="J608" s="72"/>
      <c r="K608" s="73"/>
      <c r="L608" s="53"/>
      <c r="M608" s="75"/>
      <c r="N608" s="53"/>
      <c r="O608" s="53"/>
      <c r="P608" s="53"/>
      <c r="Q608" s="53"/>
      <c r="R608" s="99"/>
      <c r="S608" s="67"/>
      <c r="T608" s="67"/>
      <c r="U608" s="67"/>
      <c r="V608" s="67"/>
      <c r="W608" s="67"/>
      <c r="X608" s="53"/>
      <c r="Y608" s="53"/>
      <c r="Z608" s="53"/>
      <c r="AA608" s="53"/>
      <c r="AB608" s="53"/>
    </row>
    <row r="609" spans="1:28" ht="13.2" x14ac:dyDescent="0.25">
      <c r="A609" s="53"/>
      <c r="B609" s="53"/>
      <c r="C609" s="53"/>
      <c r="D609" s="53"/>
      <c r="E609" s="144"/>
      <c r="F609" s="70"/>
      <c r="G609" s="71"/>
      <c r="H609" s="59"/>
      <c r="I609" s="60"/>
      <c r="J609" s="72"/>
      <c r="K609" s="73"/>
      <c r="L609" s="53"/>
      <c r="M609" s="75"/>
      <c r="N609" s="53"/>
      <c r="O609" s="53"/>
      <c r="P609" s="53"/>
      <c r="Q609" s="53"/>
      <c r="R609" s="99"/>
      <c r="S609" s="67"/>
      <c r="T609" s="67"/>
      <c r="U609" s="67"/>
      <c r="V609" s="67"/>
      <c r="W609" s="67"/>
      <c r="X609" s="53"/>
      <c r="Y609" s="53"/>
      <c r="Z609" s="53"/>
      <c r="AA609" s="53"/>
      <c r="AB609" s="53"/>
    </row>
    <row r="610" spans="1:28" ht="13.2" x14ac:dyDescent="0.25">
      <c r="A610" s="53"/>
      <c r="B610" s="53"/>
      <c r="C610" s="53"/>
      <c r="D610" s="53"/>
      <c r="E610" s="144"/>
      <c r="F610" s="70"/>
      <c r="G610" s="71"/>
      <c r="H610" s="59"/>
      <c r="I610" s="60"/>
      <c r="J610" s="72"/>
      <c r="K610" s="73"/>
      <c r="L610" s="53"/>
      <c r="M610" s="75"/>
      <c r="N610" s="53"/>
      <c r="O610" s="53"/>
      <c r="P610" s="53"/>
      <c r="Q610" s="53"/>
      <c r="R610" s="99"/>
      <c r="S610" s="67"/>
      <c r="T610" s="67"/>
      <c r="U610" s="67"/>
      <c r="V610" s="67"/>
      <c r="W610" s="67"/>
      <c r="X610" s="53"/>
      <c r="Y610" s="53"/>
      <c r="Z610" s="53"/>
      <c r="AA610" s="53"/>
      <c r="AB610" s="53"/>
    </row>
    <row r="611" spans="1:28" ht="13.2" x14ac:dyDescent="0.25">
      <c r="A611" s="53"/>
      <c r="B611" s="53"/>
      <c r="C611" s="53"/>
      <c r="D611" s="53"/>
      <c r="E611" s="144"/>
      <c r="F611" s="70"/>
      <c r="G611" s="71"/>
      <c r="H611" s="59"/>
      <c r="I611" s="60"/>
      <c r="J611" s="72"/>
      <c r="K611" s="73"/>
      <c r="L611" s="53"/>
      <c r="M611" s="75"/>
      <c r="N611" s="53"/>
      <c r="O611" s="53"/>
      <c r="P611" s="53"/>
      <c r="Q611" s="53"/>
      <c r="R611" s="99"/>
      <c r="S611" s="67"/>
      <c r="T611" s="67"/>
      <c r="U611" s="67"/>
      <c r="V611" s="67"/>
      <c r="W611" s="67"/>
      <c r="X611" s="53"/>
      <c r="Y611" s="53"/>
      <c r="Z611" s="53"/>
      <c r="AA611" s="53"/>
      <c r="AB611" s="53"/>
    </row>
    <row r="612" spans="1:28" ht="13.2" x14ac:dyDescent="0.25">
      <c r="A612" s="53"/>
      <c r="B612" s="53"/>
      <c r="C612" s="53"/>
      <c r="D612" s="53"/>
      <c r="E612" s="144"/>
      <c r="F612" s="70"/>
      <c r="G612" s="71"/>
      <c r="H612" s="59"/>
      <c r="I612" s="60"/>
      <c r="J612" s="72"/>
      <c r="K612" s="73"/>
      <c r="L612" s="53"/>
      <c r="M612" s="75"/>
      <c r="N612" s="53"/>
      <c r="O612" s="53"/>
      <c r="P612" s="53"/>
      <c r="Q612" s="53"/>
      <c r="R612" s="99"/>
      <c r="S612" s="67"/>
      <c r="T612" s="67"/>
      <c r="U612" s="67"/>
      <c r="V612" s="67"/>
      <c r="W612" s="67"/>
      <c r="X612" s="53"/>
      <c r="Y612" s="53"/>
      <c r="Z612" s="53"/>
      <c r="AA612" s="53"/>
      <c r="AB612" s="53"/>
    </row>
    <row r="613" spans="1:28" ht="13.2" x14ac:dyDescent="0.25">
      <c r="A613" s="53"/>
      <c r="B613" s="53"/>
      <c r="C613" s="53"/>
      <c r="D613" s="53"/>
      <c r="E613" s="144"/>
      <c r="F613" s="70"/>
      <c r="G613" s="71"/>
      <c r="H613" s="59"/>
      <c r="I613" s="60"/>
      <c r="J613" s="72"/>
      <c r="K613" s="73"/>
      <c r="L613" s="53"/>
      <c r="M613" s="75"/>
      <c r="N613" s="53"/>
      <c r="O613" s="53"/>
      <c r="P613" s="53"/>
      <c r="Q613" s="53"/>
      <c r="R613" s="99"/>
      <c r="S613" s="67"/>
      <c r="T613" s="67"/>
      <c r="U613" s="67"/>
      <c r="V613" s="67"/>
      <c r="W613" s="67"/>
      <c r="X613" s="53"/>
      <c r="Y613" s="53"/>
      <c r="Z613" s="53"/>
      <c r="AA613" s="53"/>
      <c r="AB613" s="53"/>
    </row>
    <row r="614" spans="1:28" ht="13.2" x14ac:dyDescent="0.25">
      <c r="A614" s="53"/>
      <c r="B614" s="53"/>
      <c r="C614" s="53"/>
      <c r="D614" s="53"/>
      <c r="E614" s="144"/>
      <c r="F614" s="70"/>
      <c r="G614" s="71"/>
      <c r="H614" s="59"/>
      <c r="I614" s="60"/>
      <c r="J614" s="72"/>
      <c r="K614" s="73"/>
      <c r="L614" s="53"/>
      <c r="M614" s="75"/>
      <c r="N614" s="53"/>
      <c r="O614" s="53"/>
      <c r="P614" s="53"/>
      <c r="Q614" s="53"/>
      <c r="R614" s="99"/>
      <c r="S614" s="67"/>
      <c r="T614" s="67"/>
      <c r="U614" s="67"/>
      <c r="V614" s="67"/>
      <c r="W614" s="67"/>
      <c r="X614" s="53"/>
      <c r="Y614" s="53"/>
      <c r="Z614" s="53"/>
      <c r="AA614" s="53"/>
      <c r="AB614" s="53"/>
    </row>
    <row r="615" spans="1:28" ht="13.2" x14ac:dyDescent="0.25">
      <c r="A615" s="53"/>
      <c r="B615" s="53"/>
      <c r="C615" s="53"/>
      <c r="D615" s="53"/>
      <c r="E615" s="144"/>
      <c r="F615" s="70"/>
      <c r="G615" s="71"/>
      <c r="H615" s="59"/>
      <c r="I615" s="60"/>
      <c r="J615" s="72"/>
      <c r="K615" s="73"/>
      <c r="L615" s="53"/>
      <c r="M615" s="75"/>
      <c r="N615" s="53"/>
      <c r="O615" s="53"/>
      <c r="P615" s="53"/>
      <c r="Q615" s="53"/>
      <c r="R615" s="99"/>
      <c r="S615" s="67"/>
      <c r="T615" s="67"/>
      <c r="U615" s="67"/>
      <c r="V615" s="67"/>
      <c r="W615" s="67"/>
      <c r="X615" s="53"/>
      <c r="Y615" s="53"/>
      <c r="Z615" s="53"/>
      <c r="AA615" s="53"/>
      <c r="AB615" s="53"/>
    </row>
    <row r="616" spans="1:28" ht="13.2" x14ac:dyDescent="0.25">
      <c r="A616" s="53"/>
      <c r="B616" s="53"/>
      <c r="C616" s="53"/>
      <c r="D616" s="53"/>
      <c r="E616" s="144"/>
      <c r="F616" s="70"/>
      <c r="G616" s="71"/>
      <c r="H616" s="59"/>
      <c r="I616" s="60"/>
      <c r="J616" s="72"/>
      <c r="K616" s="73"/>
      <c r="L616" s="53"/>
      <c r="M616" s="75"/>
      <c r="N616" s="53"/>
      <c r="O616" s="53"/>
      <c r="P616" s="53"/>
      <c r="Q616" s="53"/>
      <c r="R616" s="99"/>
      <c r="S616" s="67"/>
      <c r="T616" s="67"/>
      <c r="U616" s="67"/>
      <c r="V616" s="67"/>
      <c r="W616" s="67"/>
      <c r="X616" s="53"/>
      <c r="Y616" s="53"/>
      <c r="Z616" s="53"/>
      <c r="AA616" s="53"/>
      <c r="AB616" s="53"/>
    </row>
    <row r="617" spans="1:28" ht="13.2" x14ac:dyDescent="0.25">
      <c r="A617" s="53"/>
      <c r="B617" s="53"/>
      <c r="C617" s="53"/>
      <c r="D617" s="53"/>
      <c r="E617" s="144"/>
      <c r="F617" s="70"/>
      <c r="G617" s="71"/>
      <c r="H617" s="59"/>
      <c r="I617" s="60"/>
      <c r="J617" s="72"/>
      <c r="K617" s="73"/>
      <c r="L617" s="53"/>
      <c r="M617" s="75"/>
      <c r="N617" s="53"/>
      <c r="O617" s="53"/>
      <c r="P617" s="53"/>
      <c r="Q617" s="53"/>
      <c r="R617" s="99"/>
      <c r="S617" s="67"/>
      <c r="T617" s="67"/>
      <c r="U617" s="67"/>
      <c r="V617" s="67"/>
      <c r="W617" s="67"/>
      <c r="X617" s="53"/>
      <c r="Y617" s="53"/>
      <c r="Z617" s="53"/>
      <c r="AA617" s="53"/>
      <c r="AB617" s="53"/>
    </row>
    <row r="618" spans="1:28" ht="13.2" x14ac:dyDescent="0.25">
      <c r="A618" s="53"/>
      <c r="B618" s="53"/>
      <c r="C618" s="53"/>
      <c r="D618" s="53"/>
      <c r="E618" s="144"/>
      <c r="F618" s="70"/>
      <c r="G618" s="71"/>
      <c r="H618" s="59"/>
      <c r="I618" s="60"/>
      <c r="J618" s="72"/>
      <c r="K618" s="73"/>
      <c r="L618" s="53"/>
      <c r="M618" s="75"/>
      <c r="N618" s="53"/>
      <c r="O618" s="53"/>
      <c r="P618" s="53"/>
      <c r="Q618" s="53"/>
      <c r="R618" s="99"/>
      <c r="S618" s="67"/>
      <c r="T618" s="67"/>
      <c r="U618" s="67"/>
      <c r="V618" s="67"/>
      <c r="W618" s="67"/>
      <c r="X618" s="53"/>
      <c r="Y618" s="53"/>
      <c r="Z618" s="53"/>
      <c r="AA618" s="53"/>
      <c r="AB618" s="53"/>
    </row>
    <row r="619" spans="1:28" ht="13.2" x14ac:dyDescent="0.25">
      <c r="A619" s="53"/>
      <c r="B619" s="53"/>
      <c r="C619" s="53"/>
      <c r="D619" s="53"/>
      <c r="E619" s="144"/>
      <c r="F619" s="70"/>
      <c r="G619" s="71"/>
      <c r="H619" s="59"/>
      <c r="I619" s="60"/>
      <c r="J619" s="72"/>
      <c r="K619" s="73"/>
      <c r="L619" s="53"/>
      <c r="M619" s="75"/>
      <c r="N619" s="53"/>
      <c r="O619" s="53"/>
      <c r="P619" s="53"/>
      <c r="Q619" s="53"/>
      <c r="R619" s="99"/>
      <c r="S619" s="67"/>
      <c r="T619" s="67"/>
      <c r="U619" s="67"/>
      <c r="V619" s="67"/>
      <c r="W619" s="67"/>
      <c r="X619" s="53"/>
      <c r="Y619" s="53"/>
      <c r="Z619" s="53"/>
      <c r="AA619" s="53"/>
      <c r="AB619" s="53"/>
    </row>
    <row r="620" spans="1:28" ht="13.2" x14ac:dyDescent="0.25">
      <c r="A620" s="53"/>
      <c r="B620" s="53"/>
      <c r="C620" s="53"/>
      <c r="D620" s="53"/>
      <c r="E620" s="144"/>
      <c r="F620" s="70"/>
      <c r="G620" s="71"/>
      <c r="H620" s="59"/>
      <c r="I620" s="60"/>
      <c r="J620" s="72"/>
      <c r="K620" s="73"/>
      <c r="L620" s="53"/>
      <c r="M620" s="75"/>
      <c r="N620" s="53"/>
      <c r="O620" s="53"/>
      <c r="P620" s="53"/>
      <c r="Q620" s="53"/>
      <c r="R620" s="99"/>
      <c r="S620" s="67"/>
      <c r="T620" s="67"/>
      <c r="U620" s="67"/>
      <c r="V620" s="67"/>
      <c r="W620" s="67"/>
      <c r="X620" s="53"/>
      <c r="Y620" s="53"/>
      <c r="Z620" s="53"/>
      <c r="AA620" s="53"/>
      <c r="AB620" s="53"/>
    </row>
    <row r="621" spans="1:28" ht="13.2" x14ac:dyDescent="0.25">
      <c r="A621" s="53"/>
      <c r="B621" s="53"/>
      <c r="C621" s="53"/>
      <c r="D621" s="53"/>
      <c r="E621" s="144"/>
      <c r="F621" s="70"/>
      <c r="G621" s="71"/>
      <c r="H621" s="59"/>
      <c r="I621" s="60"/>
      <c r="J621" s="72"/>
      <c r="K621" s="73"/>
      <c r="L621" s="53"/>
      <c r="M621" s="75"/>
      <c r="N621" s="53"/>
      <c r="O621" s="53"/>
      <c r="P621" s="53"/>
      <c r="Q621" s="53"/>
      <c r="R621" s="99"/>
      <c r="S621" s="67"/>
      <c r="T621" s="67"/>
      <c r="U621" s="67"/>
      <c r="V621" s="67"/>
      <c r="W621" s="67"/>
      <c r="X621" s="53"/>
      <c r="Y621" s="53"/>
      <c r="Z621" s="53"/>
      <c r="AA621" s="53"/>
      <c r="AB621" s="53"/>
    </row>
    <row r="622" spans="1:28" ht="13.2" x14ac:dyDescent="0.25">
      <c r="A622" s="53"/>
      <c r="B622" s="53"/>
      <c r="C622" s="53"/>
      <c r="D622" s="53"/>
      <c r="E622" s="144"/>
      <c r="F622" s="70"/>
      <c r="G622" s="71"/>
      <c r="H622" s="59"/>
      <c r="I622" s="60"/>
      <c r="J622" s="72"/>
      <c r="K622" s="73"/>
      <c r="L622" s="53"/>
      <c r="M622" s="75"/>
      <c r="N622" s="53"/>
      <c r="O622" s="53"/>
      <c r="P622" s="53"/>
      <c r="Q622" s="53"/>
      <c r="R622" s="99"/>
      <c r="S622" s="67"/>
      <c r="T622" s="67"/>
      <c r="U622" s="67"/>
      <c r="V622" s="67"/>
      <c r="W622" s="67"/>
      <c r="X622" s="53"/>
      <c r="Y622" s="53"/>
      <c r="Z622" s="53"/>
      <c r="AA622" s="53"/>
      <c r="AB622" s="53"/>
    </row>
    <row r="623" spans="1:28" ht="13.2" x14ac:dyDescent="0.25">
      <c r="A623" s="53"/>
      <c r="B623" s="53"/>
      <c r="C623" s="53"/>
      <c r="D623" s="53"/>
      <c r="E623" s="144"/>
      <c r="F623" s="70"/>
      <c r="G623" s="71"/>
      <c r="H623" s="59"/>
      <c r="I623" s="60"/>
      <c r="J623" s="72"/>
      <c r="K623" s="73"/>
      <c r="L623" s="53"/>
      <c r="M623" s="75"/>
      <c r="N623" s="53"/>
      <c r="O623" s="53"/>
      <c r="P623" s="53"/>
      <c r="Q623" s="53"/>
      <c r="R623" s="99"/>
      <c r="S623" s="67"/>
      <c r="T623" s="67"/>
      <c r="U623" s="67"/>
      <c r="V623" s="67"/>
      <c r="W623" s="67"/>
      <c r="X623" s="53"/>
      <c r="Y623" s="53"/>
      <c r="Z623" s="53"/>
      <c r="AA623" s="53"/>
      <c r="AB623" s="53"/>
    </row>
    <row r="624" spans="1:28" ht="13.2" x14ac:dyDescent="0.25">
      <c r="A624" s="53"/>
      <c r="B624" s="53"/>
      <c r="C624" s="53"/>
      <c r="D624" s="53"/>
      <c r="E624" s="144"/>
      <c r="F624" s="70"/>
      <c r="G624" s="71"/>
      <c r="H624" s="59"/>
      <c r="I624" s="60"/>
      <c r="J624" s="72"/>
      <c r="K624" s="73"/>
      <c r="L624" s="53"/>
      <c r="M624" s="75"/>
      <c r="N624" s="53"/>
      <c r="O624" s="53"/>
      <c r="P624" s="53"/>
      <c r="Q624" s="53"/>
      <c r="R624" s="99"/>
      <c r="S624" s="67"/>
      <c r="T624" s="67"/>
      <c r="U624" s="67"/>
      <c r="V624" s="67"/>
      <c r="W624" s="67"/>
      <c r="X624" s="53"/>
      <c r="Y624" s="53"/>
      <c r="Z624" s="53"/>
      <c r="AA624" s="53"/>
      <c r="AB624" s="53"/>
    </row>
    <row r="625" spans="1:28" ht="13.2" x14ac:dyDescent="0.25">
      <c r="A625" s="53"/>
      <c r="B625" s="53"/>
      <c r="C625" s="53"/>
      <c r="D625" s="53"/>
      <c r="E625" s="144"/>
      <c r="F625" s="70"/>
      <c r="G625" s="71"/>
      <c r="H625" s="59"/>
      <c r="I625" s="60"/>
      <c r="J625" s="72"/>
      <c r="K625" s="73"/>
      <c r="L625" s="53"/>
      <c r="M625" s="75"/>
      <c r="N625" s="53"/>
      <c r="O625" s="53"/>
      <c r="P625" s="53"/>
      <c r="Q625" s="53"/>
      <c r="R625" s="99"/>
      <c r="S625" s="67"/>
      <c r="T625" s="67"/>
      <c r="U625" s="67"/>
      <c r="V625" s="67"/>
      <c r="W625" s="67"/>
      <c r="X625" s="53"/>
      <c r="Y625" s="53"/>
      <c r="Z625" s="53"/>
      <c r="AA625" s="53"/>
      <c r="AB625" s="53"/>
    </row>
    <row r="626" spans="1:28" ht="13.2" x14ac:dyDescent="0.25">
      <c r="A626" s="53"/>
      <c r="B626" s="53"/>
      <c r="C626" s="53"/>
      <c r="D626" s="53"/>
      <c r="E626" s="144"/>
      <c r="F626" s="70"/>
      <c r="G626" s="71"/>
      <c r="H626" s="59"/>
      <c r="I626" s="60"/>
      <c r="J626" s="72"/>
      <c r="K626" s="73"/>
      <c r="L626" s="53"/>
      <c r="M626" s="75"/>
      <c r="N626" s="53"/>
      <c r="O626" s="53"/>
      <c r="P626" s="53"/>
      <c r="Q626" s="53"/>
      <c r="R626" s="99"/>
      <c r="S626" s="67"/>
      <c r="T626" s="67"/>
      <c r="U626" s="67"/>
      <c r="V626" s="67"/>
      <c r="W626" s="67"/>
      <c r="X626" s="53"/>
      <c r="Y626" s="53"/>
      <c r="Z626" s="53"/>
      <c r="AA626" s="53"/>
      <c r="AB626" s="53"/>
    </row>
    <row r="627" spans="1:28" ht="13.2" x14ac:dyDescent="0.25">
      <c r="A627" s="53"/>
      <c r="B627" s="53"/>
      <c r="C627" s="53"/>
      <c r="D627" s="53"/>
      <c r="E627" s="144"/>
      <c r="F627" s="70"/>
      <c r="G627" s="71"/>
      <c r="H627" s="59"/>
      <c r="I627" s="60"/>
      <c r="J627" s="72"/>
      <c r="K627" s="73"/>
      <c r="L627" s="53"/>
      <c r="M627" s="75"/>
      <c r="N627" s="53"/>
      <c r="O627" s="53"/>
      <c r="P627" s="53"/>
      <c r="Q627" s="53"/>
      <c r="R627" s="99"/>
      <c r="S627" s="67"/>
      <c r="T627" s="67"/>
      <c r="U627" s="67"/>
      <c r="V627" s="67"/>
      <c r="W627" s="67"/>
      <c r="X627" s="53"/>
      <c r="Y627" s="53"/>
      <c r="Z627" s="53"/>
      <c r="AA627" s="53"/>
      <c r="AB627" s="53"/>
    </row>
    <row r="628" spans="1:28" ht="13.2" x14ac:dyDescent="0.25">
      <c r="A628" s="53"/>
      <c r="B628" s="53"/>
      <c r="C628" s="53"/>
      <c r="D628" s="53"/>
      <c r="E628" s="144"/>
      <c r="F628" s="70"/>
      <c r="G628" s="71"/>
      <c r="H628" s="59"/>
      <c r="I628" s="60"/>
      <c r="J628" s="72"/>
      <c r="K628" s="73"/>
      <c r="L628" s="53"/>
      <c r="M628" s="75"/>
      <c r="N628" s="53"/>
      <c r="O628" s="53"/>
      <c r="P628" s="53"/>
      <c r="Q628" s="53"/>
      <c r="R628" s="99"/>
      <c r="S628" s="67"/>
      <c r="T628" s="67"/>
      <c r="U628" s="67"/>
      <c r="V628" s="67"/>
      <c r="W628" s="67"/>
      <c r="X628" s="53"/>
      <c r="Y628" s="53"/>
      <c r="Z628" s="53"/>
      <c r="AA628" s="53"/>
      <c r="AB628" s="53"/>
    </row>
    <row r="629" spans="1:28" ht="13.2" x14ac:dyDescent="0.25">
      <c r="A629" s="53"/>
      <c r="B629" s="53"/>
      <c r="C629" s="53"/>
      <c r="D629" s="53"/>
      <c r="E629" s="144"/>
      <c r="F629" s="70"/>
      <c r="G629" s="71"/>
      <c r="H629" s="59"/>
      <c r="I629" s="60"/>
      <c r="J629" s="72"/>
      <c r="K629" s="73"/>
      <c r="L629" s="53"/>
      <c r="M629" s="75"/>
      <c r="N629" s="53"/>
      <c r="O629" s="53"/>
      <c r="P629" s="53"/>
      <c r="Q629" s="53"/>
      <c r="R629" s="99"/>
      <c r="S629" s="67"/>
      <c r="T629" s="67"/>
      <c r="U629" s="67"/>
      <c r="V629" s="67"/>
      <c r="W629" s="67"/>
      <c r="X629" s="53"/>
      <c r="Y629" s="53"/>
      <c r="Z629" s="53"/>
      <c r="AA629" s="53"/>
      <c r="AB629" s="53"/>
    </row>
    <row r="630" spans="1:28" ht="13.2" x14ac:dyDescent="0.25">
      <c r="A630" s="53"/>
      <c r="B630" s="53"/>
      <c r="C630" s="53"/>
      <c r="D630" s="53"/>
      <c r="E630" s="144"/>
      <c r="F630" s="70"/>
      <c r="G630" s="71"/>
      <c r="H630" s="59"/>
      <c r="I630" s="60"/>
      <c r="J630" s="72"/>
      <c r="K630" s="73"/>
      <c r="L630" s="53"/>
      <c r="M630" s="75"/>
      <c r="N630" s="53"/>
      <c r="O630" s="53"/>
      <c r="P630" s="53"/>
      <c r="Q630" s="53"/>
      <c r="R630" s="99"/>
      <c r="S630" s="67"/>
      <c r="T630" s="67"/>
      <c r="U630" s="67"/>
      <c r="V630" s="67"/>
      <c r="W630" s="67"/>
      <c r="X630" s="53"/>
      <c r="Y630" s="53"/>
      <c r="Z630" s="53"/>
      <c r="AA630" s="53"/>
      <c r="AB630" s="53"/>
    </row>
    <row r="631" spans="1:28" ht="13.2" x14ac:dyDescent="0.25">
      <c r="A631" s="53"/>
      <c r="B631" s="53"/>
      <c r="C631" s="53"/>
      <c r="D631" s="53"/>
      <c r="E631" s="144"/>
      <c r="F631" s="70"/>
      <c r="G631" s="71"/>
      <c r="H631" s="59"/>
      <c r="I631" s="60"/>
      <c r="J631" s="72"/>
      <c r="K631" s="73"/>
      <c r="L631" s="53"/>
      <c r="M631" s="75"/>
      <c r="N631" s="53"/>
      <c r="O631" s="53"/>
      <c r="P631" s="53"/>
      <c r="Q631" s="53"/>
      <c r="R631" s="99"/>
      <c r="S631" s="67"/>
      <c r="T631" s="67"/>
      <c r="U631" s="67"/>
      <c r="V631" s="67"/>
      <c r="W631" s="67"/>
      <c r="X631" s="53"/>
      <c r="Y631" s="53"/>
      <c r="Z631" s="53"/>
      <c r="AA631" s="53"/>
      <c r="AB631" s="53"/>
    </row>
    <row r="632" spans="1:28" ht="13.2" x14ac:dyDescent="0.25">
      <c r="A632" s="53"/>
      <c r="B632" s="53"/>
      <c r="C632" s="53"/>
      <c r="D632" s="53"/>
      <c r="E632" s="144"/>
      <c r="F632" s="70"/>
      <c r="G632" s="71"/>
      <c r="H632" s="59"/>
      <c r="I632" s="60"/>
      <c r="J632" s="72"/>
      <c r="K632" s="73"/>
      <c r="L632" s="53"/>
      <c r="M632" s="75"/>
      <c r="N632" s="53"/>
      <c r="O632" s="53"/>
      <c r="P632" s="53"/>
      <c r="Q632" s="53"/>
      <c r="R632" s="99"/>
      <c r="S632" s="67"/>
      <c r="T632" s="67"/>
      <c r="U632" s="67"/>
      <c r="V632" s="67"/>
      <c r="W632" s="67"/>
      <c r="X632" s="53"/>
      <c r="Y632" s="53"/>
      <c r="Z632" s="53"/>
      <c r="AA632" s="53"/>
      <c r="AB632" s="53"/>
    </row>
    <row r="633" spans="1:28" ht="13.2" x14ac:dyDescent="0.25">
      <c r="A633" s="53"/>
      <c r="B633" s="53"/>
      <c r="C633" s="53"/>
      <c r="D633" s="53"/>
      <c r="E633" s="144"/>
      <c r="F633" s="70"/>
      <c r="G633" s="71"/>
      <c r="H633" s="59"/>
      <c r="I633" s="60"/>
      <c r="J633" s="72"/>
      <c r="K633" s="73"/>
      <c r="L633" s="53"/>
      <c r="M633" s="75"/>
      <c r="N633" s="53"/>
      <c r="O633" s="53"/>
      <c r="P633" s="53"/>
      <c r="Q633" s="53"/>
      <c r="R633" s="99"/>
      <c r="S633" s="67"/>
      <c r="T633" s="67"/>
      <c r="U633" s="67"/>
      <c r="V633" s="67"/>
      <c r="W633" s="67"/>
      <c r="X633" s="53"/>
      <c r="Y633" s="53"/>
      <c r="Z633" s="53"/>
      <c r="AA633" s="53"/>
      <c r="AB633" s="53"/>
    </row>
    <row r="634" spans="1:28" ht="13.2" x14ac:dyDescent="0.25">
      <c r="A634" s="53"/>
      <c r="B634" s="53"/>
      <c r="C634" s="53"/>
      <c r="D634" s="53"/>
      <c r="E634" s="144"/>
      <c r="F634" s="70"/>
      <c r="G634" s="71"/>
      <c r="H634" s="59"/>
      <c r="I634" s="60"/>
      <c r="J634" s="72"/>
      <c r="K634" s="73"/>
      <c r="L634" s="53"/>
      <c r="M634" s="75"/>
      <c r="N634" s="53"/>
      <c r="O634" s="53"/>
      <c r="P634" s="53"/>
      <c r="Q634" s="53"/>
      <c r="R634" s="99"/>
      <c r="S634" s="67"/>
      <c r="T634" s="67"/>
      <c r="U634" s="67"/>
      <c r="V634" s="67"/>
      <c r="W634" s="67"/>
      <c r="X634" s="53"/>
      <c r="Y634" s="53"/>
      <c r="Z634" s="53"/>
      <c r="AA634" s="53"/>
      <c r="AB634" s="53"/>
    </row>
    <row r="635" spans="1:28" ht="13.2" x14ac:dyDescent="0.25">
      <c r="A635" s="53"/>
      <c r="B635" s="53"/>
      <c r="C635" s="53"/>
      <c r="D635" s="53"/>
      <c r="E635" s="144"/>
      <c r="F635" s="70"/>
      <c r="G635" s="71"/>
      <c r="H635" s="59"/>
      <c r="I635" s="60"/>
      <c r="J635" s="72"/>
      <c r="K635" s="73"/>
      <c r="L635" s="53"/>
      <c r="M635" s="75"/>
      <c r="N635" s="53"/>
      <c r="O635" s="53"/>
      <c r="P635" s="53"/>
      <c r="Q635" s="53"/>
      <c r="R635" s="99"/>
      <c r="S635" s="67"/>
      <c r="T635" s="67"/>
      <c r="U635" s="67"/>
      <c r="V635" s="67"/>
      <c r="W635" s="67"/>
      <c r="X635" s="53"/>
      <c r="Y635" s="53"/>
      <c r="Z635" s="53"/>
      <c r="AA635" s="53"/>
      <c r="AB635" s="53"/>
    </row>
    <row r="636" spans="1:28" ht="13.2" x14ac:dyDescent="0.25">
      <c r="A636" s="53"/>
      <c r="B636" s="53"/>
      <c r="C636" s="53"/>
      <c r="D636" s="53"/>
      <c r="E636" s="144"/>
      <c r="F636" s="70"/>
      <c r="G636" s="71"/>
      <c r="H636" s="59"/>
      <c r="I636" s="60"/>
      <c r="J636" s="72"/>
      <c r="K636" s="73"/>
      <c r="L636" s="53"/>
      <c r="M636" s="75"/>
      <c r="N636" s="53"/>
      <c r="O636" s="53"/>
      <c r="P636" s="53"/>
      <c r="Q636" s="53"/>
      <c r="R636" s="99"/>
      <c r="S636" s="67"/>
      <c r="T636" s="67"/>
      <c r="U636" s="67"/>
      <c r="V636" s="67"/>
      <c r="W636" s="67"/>
      <c r="X636" s="53"/>
      <c r="Y636" s="53"/>
      <c r="Z636" s="53"/>
      <c r="AA636" s="53"/>
      <c r="AB636" s="53"/>
    </row>
    <row r="637" spans="1:28" ht="13.2" x14ac:dyDescent="0.25">
      <c r="A637" s="53"/>
      <c r="B637" s="53"/>
      <c r="C637" s="53"/>
      <c r="D637" s="53"/>
      <c r="E637" s="144"/>
      <c r="F637" s="70"/>
      <c r="G637" s="71"/>
      <c r="H637" s="59"/>
      <c r="I637" s="60"/>
      <c r="J637" s="72"/>
      <c r="K637" s="73"/>
      <c r="L637" s="53"/>
      <c r="M637" s="75"/>
      <c r="N637" s="53"/>
      <c r="O637" s="53"/>
      <c r="P637" s="53"/>
      <c r="Q637" s="53"/>
      <c r="R637" s="99"/>
      <c r="S637" s="67"/>
      <c r="T637" s="67"/>
      <c r="U637" s="67"/>
      <c r="V637" s="67"/>
      <c r="W637" s="67"/>
      <c r="X637" s="53"/>
      <c r="Y637" s="53"/>
      <c r="Z637" s="53"/>
      <c r="AA637" s="53"/>
      <c r="AB637" s="53"/>
    </row>
    <row r="638" spans="1:28" ht="13.2" x14ac:dyDescent="0.25">
      <c r="A638" s="53"/>
      <c r="B638" s="53"/>
      <c r="C638" s="53"/>
      <c r="D638" s="53"/>
      <c r="E638" s="144"/>
      <c r="F638" s="70"/>
      <c r="G638" s="71"/>
      <c r="H638" s="59"/>
      <c r="I638" s="60"/>
      <c r="J638" s="72"/>
      <c r="K638" s="73"/>
      <c r="L638" s="53"/>
      <c r="M638" s="75"/>
      <c r="N638" s="53"/>
      <c r="O638" s="53"/>
      <c r="P638" s="53"/>
      <c r="Q638" s="53"/>
      <c r="R638" s="99"/>
      <c r="S638" s="67"/>
      <c r="T638" s="67"/>
      <c r="U638" s="67"/>
      <c r="V638" s="67"/>
      <c r="W638" s="67"/>
      <c r="X638" s="53"/>
      <c r="Y638" s="53"/>
      <c r="Z638" s="53"/>
      <c r="AA638" s="53"/>
      <c r="AB638" s="53"/>
    </row>
    <row r="639" spans="1:28" ht="13.2" x14ac:dyDescent="0.25">
      <c r="A639" s="53"/>
      <c r="B639" s="53"/>
      <c r="C639" s="53"/>
      <c r="D639" s="53"/>
      <c r="E639" s="144"/>
      <c r="F639" s="70"/>
      <c r="G639" s="71"/>
      <c r="H639" s="59"/>
      <c r="I639" s="60"/>
      <c r="J639" s="72"/>
      <c r="K639" s="73"/>
      <c r="L639" s="53"/>
      <c r="M639" s="75"/>
      <c r="N639" s="53"/>
      <c r="O639" s="53"/>
      <c r="P639" s="53"/>
      <c r="Q639" s="53"/>
      <c r="R639" s="99"/>
      <c r="S639" s="67"/>
      <c r="T639" s="67"/>
      <c r="U639" s="67"/>
      <c r="V639" s="67"/>
      <c r="W639" s="67"/>
      <c r="X639" s="53"/>
      <c r="Y639" s="53"/>
      <c r="Z639" s="53"/>
      <c r="AA639" s="53"/>
      <c r="AB639" s="53"/>
    </row>
    <row r="640" spans="1:28" ht="13.2" x14ac:dyDescent="0.25">
      <c r="A640" s="53"/>
      <c r="B640" s="53"/>
      <c r="C640" s="53"/>
      <c r="D640" s="53"/>
      <c r="E640" s="144"/>
      <c r="F640" s="70"/>
      <c r="G640" s="71"/>
      <c r="H640" s="59"/>
      <c r="I640" s="60"/>
      <c r="J640" s="72"/>
      <c r="K640" s="73"/>
      <c r="L640" s="53"/>
      <c r="M640" s="75"/>
      <c r="N640" s="53"/>
      <c r="O640" s="53"/>
      <c r="P640" s="53"/>
      <c r="Q640" s="53"/>
      <c r="R640" s="99"/>
      <c r="S640" s="67"/>
      <c r="T640" s="67"/>
      <c r="U640" s="67"/>
      <c r="V640" s="67"/>
      <c r="W640" s="67"/>
      <c r="X640" s="53"/>
      <c r="Y640" s="53"/>
      <c r="Z640" s="53"/>
      <c r="AA640" s="53"/>
      <c r="AB640" s="53"/>
    </row>
    <row r="641" spans="1:28" ht="13.2" x14ac:dyDescent="0.25">
      <c r="A641" s="53"/>
      <c r="B641" s="53"/>
      <c r="C641" s="53"/>
      <c r="D641" s="53"/>
      <c r="E641" s="144"/>
      <c r="F641" s="70"/>
      <c r="G641" s="71"/>
      <c r="H641" s="59"/>
      <c r="I641" s="60"/>
      <c r="J641" s="72"/>
      <c r="K641" s="73"/>
      <c r="L641" s="53"/>
      <c r="M641" s="75"/>
      <c r="N641" s="53"/>
      <c r="O641" s="53"/>
      <c r="P641" s="53"/>
      <c r="Q641" s="53"/>
      <c r="R641" s="99"/>
      <c r="S641" s="67"/>
      <c r="T641" s="67"/>
      <c r="U641" s="67"/>
      <c r="V641" s="67"/>
      <c r="W641" s="67"/>
      <c r="X641" s="53"/>
      <c r="Y641" s="53"/>
      <c r="Z641" s="53"/>
      <c r="AA641" s="53"/>
      <c r="AB641" s="53"/>
    </row>
    <row r="642" spans="1:28" ht="13.2" x14ac:dyDescent="0.25">
      <c r="A642" s="53"/>
      <c r="B642" s="53"/>
      <c r="C642" s="53"/>
      <c r="D642" s="53"/>
      <c r="E642" s="144"/>
      <c r="F642" s="70"/>
      <c r="G642" s="71"/>
      <c r="H642" s="59"/>
      <c r="I642" s="60"/>
      <c r="J642" s="72"/>
      <c r="K642" s="73"/>
      <c r="L642" s="53"/>
      <c r="M642" s="75"/>
      <c r="N642" s="53"/>
      <c r="O642" s="53"/>
      <c r="P642" s="53"/>
      <c r="Q642" s="53"/>
      <c r="R642" s="99"/>
      <c r="S642" s="67"/>
      <c r="T642" s="67"/>
      <c r="U642" s="67"/>
      <c r="V642" s="67"/>
      <c r="W642" s="67"/>
      <c r="X642" s="53"/>
      <c r="Y642" s="53"/>
      <c r="Z642" s="53"/>
      <c r="AA642" s="53"/>
      <c r="AB642" s="53"/>
    </row>
    <row r="643" spans="1:28" ht="13.2" x14ac:dyDescent="0.25">
      <c r="A643" s="53"/>
      <c r="B643" s="53"/>
      <c r="C643" s="53"/>
      <c r="D643" s="53"/>
      <c r="E643" s="144"/>
      <c r="F643" s="70"/>
      <c r="G643" s="71"/>
      <c r="H643" s="59"/>
      <c r="I643" s="60"/>
      <c r="J643" s="72"/>
      <c r="K643" s="73"/>
      <c r="L643" s="53"/>
      <c r="M643" s="75"/>
      <c r="N643" s="53"/>
      <c r="O643" s="53"/>
      <c r="P643" s="53"/>
      <c r="Q643" s="53"/>
      <c r="R643" s="99"/>
      <c r="S643" s="67"/>
      <c r="T643" s="67"/>
      <c r="U643" s="67"/>
      <c r="V643" s="67"/>
      <c r="W643" s="67"/>
      <c r="X643" s="53"/>
      <c r="Y643" s="53"/>
      <c r="Z643" s="53"/>
      <c r="AA643" s="53"/>
      <c r="AB643" s="53"/>
    </row>
    <row r="644" spans="1:28" ht="13.2" x14ac:dyDescent="0.25">
      <c r="A644" s="53"/>
      <c r="B644" s="53"/>
      <c r="C644" s="53"/>
      <c r="D644" s="53"/>
      <c r="E644" s="144"/>
      <c r="F644" s="70"/>
      <c r="G644" s="71"/>
      <c r="H644" s="59"/>
      <c r="I644" s="60"/>
      <c r="J644" s="72"/>
      <c r="K644" s="73"/>
      <c r="L644" s="53"/>
      <c r="M644" s="75"/>
      <c r="N644" s="53"/>
      <c r="O644" s="53"/>
      <c r="P644" s="53"/>
      <c r="Q644" s="53"/>
      <c r="R644" s="99"/>
      <c r="S644" s="67"/>
      <c r="T644" s="67"/>
      <c r="U644" s="67"/>
      <c r="V644" s="67"/>
      <c r="W644" s="67"/>
      <c r="X644" s="53"/>
      <c r="Y644" s="53"/>
      <c r="Z644" s="53"/>
      <c r="AA644" s="53"/>
      <c r="AB644" s="53"/>
    </row>
    <row r="645" spans="1:28" ht="13.2" x14ac:dyDescent="0.25">
      <c r="A645" s="53"/>
      <c r="B645" s="53"/>
      <c r="C645" s="53"/>
      <c r="D645" s="53"/>
      <c r="E645" s="144"/>
      <c r="F645" s="70"/>
      <c r="G645" s="71"/>
      <c r="H645" s="59"/>
      <c r="I645" s="60"/>
      <c r="J645" s="72"/>
      <c r="K645" s="73"/>
      <c r="L645" s="53"/>
      <c r="M645" s="75"/>
      <c r="N645" s="53"/>
      <c r="O645" s="53"/>
      <c r="P645" s="53"/>
      <c r="Q645" s="53"/>
      <c r="R645" s="99"/>
      <c r="S645" s="67"/>
      <c r="T645" s="67"/>
      <c r="U645" s="67"/>
      <c r="V645" s="67"/>
      <c r="W645" s="67"/>
      <c r="X645" s="53"/>
      <c r="Y645" s="53"/>
      <c r="Z645" s="53"/>
      <c r="AA645" s="53"/>
      <c r="AB645" s="53"/>
    </row>
    <row r="646" spans="1:28" ht="13.2" x14ac:dyDescent="0.25">
      <c r="A646" s="53"/>
      <c r="B646" s="53"/>
      <c r="C646" s="53"/>
      <c r="D646" s="53"/>
      <c r="E646" s="144"/>
      <c r="F646" s="70"/>
      <c r="G646" s="71"/>
      <c r="H646" s="59"/>
      <c r="I646" s="60"/>
      <c r="J646" s="72"/>
      <c r="K646" s="73"/>
      <c r="L646" s="53"/>
      <c r="M646" s="75"/>
      <c r="N646" s="53"/>
      <c r="O646" s="53"/>
      <c r="P646" s="53"/>
      <c r="Q646" s="53"/>
      <c r="R646" s="99"/>
      <c r="S646" s="67"/>
      <c r="T646" s="67"/>
      <c r="U646" s="67"/>
      <c r="V646" s="67"/>
      <c r="W646" s="67"/>
      <c r="X646" s="53"/>
      <c r="Y646" s="53"/>
      <c r="Z646" s="53"/>
      <c r="AA646" s="53"/>
      <c r="AB646" s="53"/>
    </row>
    <row r="647" spans="1:28" ht="13.2" x14ac:dyDescent="0.25">
      <c r="A647" s="53"/>
      <c r="B647" s="53"/>
      <c r="C647" s="53"/>
      <c r="D647" s="53"/>
      <c r="E647" s="144"/>
      <c r="F647" s="70"/>
      <c r="G647" s="71"/>
      <c r="H647" s="59"/>
      <c r="I647" s="60"/>
      <c r="J647" s="72"/>
      <c r="K647" s="73"/>
      <c r="L647" s="53"/>
      <c r="M647" s="75"/>
      <c r="N647" s="53"/>
      <c r="O647" s="53"/>
      <c r="P647" s="53"/>
      <c r="Q647" s="53"/>
      <c r="R647" s="99"/>
      <c r="S647" s="67"/>
      <c r="T647" s="67"/>
      <c r="U647" s="67"/>
      <c r="V647" s="67"/>
      <c r="W647" s="67"/>
      <c r="X647" s="53"/>
      <c r="Y647" s="53"/>
      <c r="Z647" s="53"/>
      <c r="AA647" s="53"/>
      <c r="AB647" s="53"/>
    </row>
    <row r="648" spans="1:28" ht="13.2" x14ac:dyDescent="0.25">
      <c r="A648" s="53"/>
      <c r="B648" s="53"/>
      <c r="C648" s="53"/>
      <c r="D648" s="53"/>
      <c r="E648" s="144"/>
      <c r="F648" s="70"/>
      <c r="G648" s="71"/>
      <c r="H648" s="59"/>
      <c r="I648" s="60"/>
      <c r="J648" s="72"/>
      <c r="K648" s="73"/>
      <c r="L648" s="53"/>
      <c r="M648" s="75"/>
      <c r="N648" s="53"/>
      <c r="O648" s="53"/>
      <c r="P648" s="53"/>
      <c r="Q648" s="53"/>
      <c r="R648" s="99"/>
      <c r="S648" s="67"/>
      <c r="T648" s="67"/>
      <c r="U648" s="67"/>
      <c r="V648" s="67"/>
      <c r="W648" s="67"/>
      <c r="X648" s="53"/>
      <c r="Y648" s="53"/>
      <c r="Z648" s="53"/>
      <c r="AA648" s="53"/>
      <c r="AB648" s="53"/>
    </row>
    <row r="649" spans="1:28" ht="13.2" x14ac:dyDescent="0.25">
      <c r="A649" s="53"/>
      <c r="B649" s="53"/>
      <c r="C649" s="53"/>
      <c r="D649" s="53"/>
      <c r="E649" s="144"/>
      <c r="F649" s="70"/>
      <c r="G649" s="71"/>
      <c r="H649" s="59"/>
      <c r="I649" s="60"/>
      <c r="J649" s="72"/>
      <c r="K649" s="73"/>
      <c r="L649" s="53"/>
      <c r="M649" s="75"/>
      <c r="N649" s="53"/>
      <c r="O649" s="53"/>
      <c r="P649" s="53"/>
      <c r="Q649" s="53"/>
      <c r="R649" s="99"/>
      <c r="S649" s="67"/>
      <c r="T649" s="67"/>
      <c r="U649" s="67"/>
      <c r="V649" s="67"/>
      <c r="W649" s="67"/>
      <c r="X649" s="53"/>
      <c r="Y649" s="53"/>
      <c r="Z649" s="53"/>
      <c r="AA649" s="53"/>
      <c r="AB649" s="53"/>
    </row>
    <row r="650" spans="1:28" ht="13.2" x14ac:dyDescent="0.25">
      <c r="A650" s="53"/>
      <c r="B650" s="53"/>
      <c r="C650" s="53"/>
      <c r="D650" s="53"/>
      <c r="E650" s="144"/>
      <c r="F650" s="70"/>
      <c r="G650" s="71"/>
      <c r="H650" s="59"/>
      <c r="I650" s="60"/>
      <c r="J650" s="72"/>
      <c r="K650" s="73"/>
      <c r="L650" s="53"/>
      <c r="M650" s="75"/>
      <c r="N650" s="53"/>
      <c r="O650" s="53"/>
      <c r="P650" s="53"/>
      <c r="Q650" s="53"/>
      <c r="R650" s="99"/>
      <c r="S650" s="67"/>
      <c r="T650" s="67"/>
      <c r="U650" s="67"/>
      <c r="V650" s="67"/>
      <c r="W650" s="67"/>
      <c r="X650" s="53"/>
      <c r="Y650" s="53"/>
      <c r="Z650" s="53"/>
      <c r="AA650" s="53"/>
      <c r="AB650" s="53"/>
    </row>
    <row r="651" spans="1:28" ht="13.2" x14ac:dyDescent="0.25">
      <c r="A651" s="53"/>
      <c r="B651" s="53"/>
      <c r="C651" s="53"/>
      <c r="D651" s="53"/>
      <c r="E651" s="144"/>
      <c r="F651" s="70"/>
      <c r="G651" s="71"/>
      <c r="H651" s="59"/>
      <c r="I651" s="60"/>
      <c r="J651" s="72"/>
      <c r="K651" s="73"/>
      <c r="L651" s="53"/>
      <c r="M651" s="75"/>
      <c r="N651" s="53"/>
      <c r="O651" s="53"/>
      <c r="P651" s="53"/>
      <c r="Q651" s="53"/>
      <c r="R651" s="99"/>
      <c r="S651" s="67"/>
      <c r="T651" s="67"/>
      <c r="U651" s="67"/>
      <c r="V651" s="67"/>
      <c r="W651" s="67"/>
      <c r="X651" s="53"/>
      <c r="Y651" s="53"/>
      <c r="Z651" s="53"/>
      <c r="AA651" s="53"/>
      <c r="AB651" s="53"/>
    </row>
    <row r="652" spans="1:28" ht="13.2" x14ac:dyDescent="0.25">
      <c r="A652" s="53"/>
      <c r="B652" s="53"/>
      <c r="C652" s="53"/>
      <c r="D652" s="53"/>
      <c r="E652" s="144"/>
      <c r="F652" s="70"/>
      <c r="G652" s="71"/>
      <c r="H652" s="59"/>
      <c r="I652" s="60"/>
      <c r="J652" s="72"/>
      <c r="K652" s="73"/>
      <c r="L652" s="53"/>
      <c r="M652" s="75"/>
      <c r="N652" s="53"/>
      <c r="O652" s="53"/>
      <c r="P652" s="53"/>
      <c r="Q652" s="53"/>
      <c r="R652" s="99"/>
      <c r="S652" s="67"/>
      <c r="T652" s="67"/>
      <c r="U652" s="67"/>
      <c r="V652" s="67"/>
      <c r="W652" s="67"/>
      <c r="X652" s="53"/>
      <c r="Y652" s="53"/>
      <c r="Z652" s="53"/>
      <c r="AA652" s="53"/>
      <c r="AB652" s="53"/>
    </row>
    <row r="653" spans="1:28" ht="13.2" x14ac:dyDescent="0.25">
      <c r="A653" s="53"/>
      <c r="B653" s="53"/>
      <c r="C653" s="53"/>
      <c r="D653" s="53"/>
      <c r="E653" s="144"/>
      <c r="F653" s="70"/>
      <c r="G653" s="71"/>
      <c r="H653" s="59"/>
      <c r="I653" s="60"/>
      <c r="J653" s="72"/>
      <c r="K653" s="73"/>
      <c r="L653" s="53"/>
      <c r="M653" s="75"/>
      <c r="N653" s="53"/>
      <c r="O653" s="53"/>
      <c r="P653" s="53"/>
      <c r="Q653" s="53"/>
      <c r="R653" s="99"/>
      <c r="S653" s="67"/>
      <c r="T653" s="67"/>
      <c r="U653" s="67"/>
      <c r="V653" s="67"/>
      <c r="W653" s="67"/>
      <c r="X653" s="53"/>
      <c r="Y653" s="53"/>
      <c r="Z653" s="53"/>
      <c r="AA653" s="53"/>
      <c r="AB653" s="53"/>
    </row>
    <row r="654" spans="1:28" ht="13.2" x14ac:dyDescent="0.25">
      <c r="A654" s="53"/>
      <c r="B654" s="53"/>
      <c r="C654" s="53"/>
      <c r="D654" s="53"/>
      <c r="E654" s="144"/>
      <c r="F654" s="70"/>
      <c r="G654" s="71"/>
      <c r="H654" s="59"/>
      <c r="I654" s="60"/>
      <c r="J654" s="72"/>
      <c r="K654" s="73"/>
      <c r="L654" s="53"/>
      <c r="M654" s="75"/>
      <c r="N654" s="53"/>
      <c r="O654" s="53"/>
      <c r="P654" s="53"/>
      <c r="Q654" s="53"/>
      <c r="R654" s="99"/>
      <c r="S654" s="67"/>
      <c r="T654" s="67"/>
      <c r="U654" s="67"/>
      <c r="V654" s="67"/>
      <c r="W654" s="67"/>
      <c r="X654" s="53"/>
      <c r="Y654" s="53"/>
      <c r="Z654" s="53"/>
      <c r="AA654" s="53"/>
      <c r="AB654" s="53"/>
    </row>
    <row r="655" spans="1:28" ht="13.2" x14ac:dyDescent="0.25">
      <c r="A655" s="53"/>
      <c r="B655" s="53"/>
      <c r="C655" s="53"/>
      <c r="D655" s="53"/>
      <c r="E655" s="144"/>
      <c r="F655" s="70"/>
      <c r="G655" s="71"/>
      <c r="H655" s="59"/>
      <c r="I655" s="60"/>
      <c r="J655" s="72"/>
      <c r="K655" s="73"/>
      <c r="L655" s="53"/>
      <c r="M655" s="75"/>
      <c r="N655" s="53"/>
      <c r="O655" s="53"/>
      <c r="P655" s="53"/>
      <c r="Q655" s="53"/>
      <c r="R655" s="99"/>
      <c r="S655" s="67"/>
      <c r="T655" s="67"/>
      <c r="U655" s="67"/>
      <c r="V655" s="67"/>
      <c r="W655" s="67"/>
      <c r="X655" s="53"/>
      <c r="Y655" s="53"/>
      <c r="Z655" s="53"/>
      <c r="AA655" s="53"/>
      <c r="AB655" s="53"/>
    </row>
    <row r="656" spans="1:28" ht="13.2" x14ac:dyDescent="0.25">
      <c r="A656" s="53"/>
      <c r="B656" s="53"/>
      <c r="C656" s="53"/>
      <c r="D656" s="53"/>
      <c r="E656" s="144"/>
      <c r="F656" s="70"/>
      <c r="G656" s="71"/>
      <c r="H656" s="59"/>
      <c r="I656" s="60"/>
      <c r="J656" s="72"/>
      <c r="K656" s="73"/>
      <c r="L656" s="53"/>
      <c r="M656" s="75"/>
      <c r="N656" s="53"/>
      <c r="O656" s="53"/>
      <c r="P656" s="53"/>
      <c r="Q656" s="53"/>
      <c r="R656" s="99"/>
      <c r="S656" s="67"/>
      <c r="T656" s="67"/>
      <c r="U656" s="67"/>
      <c r="V656" s="67"/>
      <c r="W656" s="67"/>
      <c r="X656" s="53"/>
      <c r="Y656" s="53"/>
      <c r="Z656" s="53"/>
      <c r="AA656" s="53"/>
      <c r="AB656" s="53"/>
    </row>
    <row r="657" spans="1:28" ht="13.2" x14ac:dyDescent="0.25">
      <c r="A657" s="53"/>
      <c r="B657" s="53"/>
      <c r="C657" s="53"/>
      <c r="D657" s="53"/>
      <c r="E657" s="144"/>
      <c r="F657" s="70"/>
      <c r="G657" s="71"/>
      <c r="H657" s="59"/>
      <c r="I657" s="60"/>
      <c r="J657" s="72"/>
      <c r="K657" s="73"/>
      <c r="L657" s="53"/>
      <c r="M657" s="75"/>
      <c r="N657" s="53"/>
      <c r="O657" s="53"/>
      <c r="P657" s="53"/>
      <c r="Q657" s="53"/>
      <c r="R657" s="99"/>
      <c r="S657" s="67"/>
      <c r="T657" s="67"/>
      <c r="U657" s="67"/>
      <c r="V657" s="67"/>
      <c r="W657" s="67"/>
      <c r="X657" s="53"/>
      <c r="Y657" s="53"/>
      <c r="Z657" s="53"/>
      <c r="AA657" s="53"/>
      <c r="AB657" s="53"/>
    </row>
    <row r="658" spans="1:28" ht="13.2" x14ac:dyDescent="0.25">
      <c r="A658" s="53"/>
      <c r="B658" s="53"/>
      <c r="C658" s="53"/>
      <c r="D658" s="53"/>
      <c r="E658" s="144"/>
      <c r="F658" s="70"/>
      <c r="G658" s="71"/>
      <c r="H658" s="59"/>
      <c r="I658" s="60"/>
      <c r="J658" s="72"/>
      <c r="K658" s="73"/>
      <c r="L658" s="53"/>
      <c r="M658" s="75"/>
      <c r="N658" s="53"/>
      <c r="O658" s="53"/>
      <c r="P658" s="53"/>
      <c r="Q658" s="53"/>
      <c r="R658" s="99"/>
      <c r="S658" s="67"/>
      <c r="T658" s="67"/>
      <c r="U658" s="67"/>
      <c r="V658" s="67"/>
      <c r="W658" s="67"/>
      <c r="X658" s="53"/>
      <c r="Y658" s="53"/>
      <c r="Z658" s="53"/>
      <c r="AA658" s="53"/>
      <c r="AB658" s="53"/>
    </row>
    <row r="659" spans="1:28" ht="13.2" x14ac:dyDescent="0.25">
      <c r="A659" s="53"/>
      <c r="B659" s="53"/>
      <c r="C659" s="53"/>
      <c r="D659" s="53"/>
      <c r="E659" s="144"/>
      <c r="F659" s="70"/>
      <c r="G659" s="71"/>
      <c r="H659" s="59"/>
      <c r="I659" s="60"/>
      <c r="J659" s="72"/>
      <c r="K659" s="73"/>
      <c r="L659" s="53"/>
      <c r="M659" s="75"/>
      <c r="N659" s="53"/>
      <c r="O659" s="53"/>
      <c r="P659" s="53"/>
      <c r="Q659" s="53"/>
      <c r="R659" s="99"/>
      <c r="S659" s="67"/>
      <c r="T659" s="67"/>
      <c r="U659" s="67"/>
      <c r="V659" s="67"/>
      <c r="W659" s="67"/>
      <c r="X659" s="53"/>
      <c r="Y659" s="53"/>
      <c r="Z659" s="53"/>
      <c r="AA659" s="53"/>
      <c r="AB659" s="53"/>
    </row>
    <row r="660" spans="1:28" ht="13.2" x14ac:dyDescent="0.25">
      <c r="A660" s="53"/>
      <c r="B660" s="53"/>
      <c r="C660" s="53"/>
      <c r="D660" s="53"/>
      <c r="E660" s="144"/>
      <c r="F660" s="70"/>
      <c r="G660" s="71"/>
      <c r="H660" s="59"/>
      <c r="I660" s="60"/>
      <c r="J660" s="72"/>
      <c r="K660" s="73"/>
      <c r="L660" s="53"/>
      <c r="M660" s="75"/>
      <c r="N660" s="53"/>
      <c r="O660" s="53"/>
      <c r="P660" s="53"/>
      <c r="Q660" s="53"/>
      <c r="R660" s="99"/>
      <c r="S660" s="67"/>
      <c r="T660" s="67"/>
      <c r="U660" s="67"/>
      <c r="V660" s="67"/>
      <c r="W660" s="67"/>
      <c r="X660" s="53"/>
      <c r="Y660" s="53"/>
      <c r="Z660" s="53"/>
      <c r="AA660" s="53"/>
      <c r="AB660" s="53"/>
    </row>
    <row r="661" spans="1:28" ht="13.2" x14ac:dyDescent="0.25">
      <c r="A661" s="53"/>
      <c r="B661" s="53"/>
      <c r="C661" s="53"/>
      <c r="D661" s="53"/>
      <c r="E661" s="144"/>
      <c r="F661" s="70"/>
      <c r="G661" s="71"/>
      <c r="H661" s="59"/>
      <c r="I661" s="60"/>
      <c r="J661" s="72"/>
      <c r="K661" s="73"/>
      <c r="L661" s="53"/>
      <c r="M661" s="75"/>
      <c r="N661" s="53"/>
      <c r="O661" s="53"/>
      <c r="P661" s="53"/>
      <c r="Q661" s="53"/>
      <c r="R661" s="99"/>
      <c r="S661" s="67"/>
      <c r="T661" s="67"/>
      <c r="U661" s="67"/>
      <c r="V661" s="67"/>
      <c r="W661" s="67"/>
      <c r="X661" s="53"/>
      <c r="Y661" s="53"/>
      <c r="Z661" s="53"/>
      <c r="AA661" s="53"/>
      <c r="AB661" s="53"/>
    </row>
    <row r="662" spans="1:28" ht="13.2" x14ac:dyDescent="0.25">
      <c r="A662" s="53"/>
      <c r="B662" s="53"/>
      <c r="C662" s="53"/>
      <c r="D662" s="53"/>
      <c r="E662" s="144"/>
      <c r="F662" s="70"/>
      <c r="G662" s="71"/>
      <c r="H662" s="59"/>
      <c r="I662" s="60"/>
      <c r="J662" s="72"/>
      <c r="K662" s="73"/>
      <c r="L662" s="53"/>
      <c r="M662" s="75"/>
      <c r="N662" s="53"/>
      <c r="O662" s="53"/>
      <c r="P662" s="53"/>
      <c r="Q662" s="53"/>
      <c r="R662" s="99"/>
      <c r="S662" s="67"/>
      <c r="T662" s="67"/>
      <c r="U662" s="67"/>
      <c r="V662" s="67"/>
      <c r="W662" s="67"/>
      <c r="X662" s="53"/>
      <c r="Y662" s="53"/>
      <c r="Z662" s="53"/>
      <c r="AA662" s="53"/>
      <c r="AB662" s="53"/>
    </row>
    <row r="663" spans="1:28" ht="13.2" x14ac:dyDescent="0.25">
      <c r="A663" s="53"/>
      <c r="B663" s="53"/>
      <c r="C663" s="53"/>
      <c r="D663" s="53"/>
      <c r="E663" s="144"/>
      <c r="F663" s="70"/>
      <c r="G663" s="71"/>
      <c r="H663" s="59"/>
      <c r="I663" s="60"/>
      <c r="J663" s="72"/>
      <c r="K663" s="73"/>
      <c r="L663" s="53"/>
      <c r="M663" s="75"/>
      <c r="N663" s="53"/>
      <c r="O663" s="53"/>
      <c r="P663" s="53"/>
      <c r="Q663" s="53"/>
      <c r="R663" s="99"/>
      <c r="S663" s="67"/>
      <c r="T663" s="67"/>
      <c r="U663" s="67"/>
      <c r="V663" s="67"/>
      <c r="W663" s="67"/>
      <c r="X663" s="53"/>
      <c r="Y663" s="53"/>
      <c r="Z663" s="53"/>
      <c r="AA663" s="53"/>
      <c r="AB663" s="53"/>
    </row>
    <row r="664" spans="1:28" ht="13.2" x14ac:dyDescent="0.25">
      <c r="A664" s="53"/>
      <c r="B664" s="53"/>
      <c r="C664" s="53"/>
      <c r="D664" s="53"/>
      <c r="E664" s="144"/>
      <c r="F664" s="70"/>
      <c r="G664" s="71"/>
      <c r="H664" s="59"/>
      <c r="I664" s="60"/>
      <c r="J664" s="72"/>
      <c r="K664" s="73"/>
      <c r="L664" s="53"/>
      <c r="M664" s="75"/>
      <c r="N664" s="53"/>
      <c r="O664" s="53"/>
      <c r="P664" s="53"/>
      <c r="Q664" s="53"/>
      <c r="R664" s="99"/>
      <c r="S664" s="67"/>
      <c r="T664" s="67"/>
      <c r="U664" s="67"/>
      <c r="V664" s="67"/>
      <c r="W664" s="67"/>
      <c r="X664" s="53"/>
      <c r="Y664" s="53"/>
      <c r="Z664" s="53"/>
      <c r="AA664" s="53"/>
      <c r="AB664" s="53"/>
    </row>
    <row r="665" spans="1:28" ht="13.2" x14ac:dyDescent="0.25">
      <c r="A665" s="53"/>
      <c r="B665" s="53"/>
      <c r="C665" s="53"/>
      <c r="D665" s="53"/>
      <c r="E665" s="144"/>
      <c r="F665" s="70"/>
      <c r="G665" s="71"/>
      <c r="H665" s="59"/>
      <c r="I665" s="60"/>
      <c r="J665" s="72"/>
      <c r="K665" s="73"/>
      <c r="L665" s="53"/>
      <c r="M665" s="75"/>
      <c r="N665" s="53"/>
      <c r="O665" s="53"/>
      <c r="P665" s="53"/>
      <c r="Q665" s="53"/>
      <c r="R665" s="99"/>
      <c r="S665" s="67"/>
      <c r="T665" s="67"/>
      <c r="U665" s="67"/>
      <c r="V665" s="67"/>
      <c r="W665" s="67"/>
      <c r="X665" s="53"/>
      <c r="Y665" s="53"/>
      <c r="Z665" s="53"/>
      <c r="AA665" s="53"/>
      <c r="AB665" s="53"/>
    </row>
    <row r="666" spans="1:28" ht="13.2" x14ac:dyDescent="0.25">
      <c r="A666" s="53"/>
      <c r="B666" s="53"/>
      <c r="C666" s="53"/>
      <c r="D666" s="53"/>
      <c r="E666" s="144"/>
      <c r="F666" s="70"/>
      <c r="G666" s="71"/>
      <c r="H666" s="59"/>
      <c r="I666" s="60"/>
      <c r="J666" s="72"/>
      <c r="K666" s="73"/>
      <c r="L666" s="53"/>
      <c r="M666" s="75"/>
      <c r="N666" s="53"/>
      <c r="O666" s="53"/>
      <c r="P666" s="53"/>
      <c r="Q666" s="53"/>
      <c r="R666" s="99"/>
      <c r="S666" s="67"/>
      <c r="T666" s="67"/>
      <c r="U666" s="67"/>
      <c r="V666" s="67"/>
      <c r="W666" s="67"/>
      <c r="X666" s="53"/>
      <c r="Y666" s="53"/>
      <c r="Z666" s="53"/>
      <c r="AA666" s="53"/>
      <c r="AB666" s="53"/>
    </row>
    <row r="667" spans="1:28" ht="13.2" x14ac:dyDescent="0.25">
      <c r="A667" s="53"/>
      <c r="B667" s="53"/>
      <c r="C667" s="53"/>
      <c r="D667" s="53"/>
      <c r="E667" s="144"/>
      <c r="F667" s="70"/>
      <c r="G667" s="71"/>
      <c r="H667" s="59"/>
      <c r="I667" s="60"/>
      <c r="J667" s="72"/>
      <c r="K667" s="73"/>
      <c r="L667" s="53"/>
      <c r="M667" s="75"/>
      <c r="N667" s="53"/>
      <c r="O667" s="53"/>
      <c r="P667" s="53"/>
      <c r="Q667" s="53"/>
      <c r="R667" s="99"/>
      <c r="S667" s="67"/>
      <c r="T667" s="67"/>
      <c r="U667" s="67"/>
      <c r="V667" s="67"/>
      <c r="W667" s="67"/>
      <c r="X667" s="53"/>
      <c r="Y667" s="53"/>
      <c r="Z667" s="53"/>
      <c r="AA667" s="53"/>
      <c r="AB667" s="53"/>
    </row>
    <row r="668" spans="1:28" ht="13.2" x14ac:dyDescent="0.25">
      <c r="A668" s="53"/>
      <c r="B668" s="53"/>
      <c r="C668" s="53"/>
      <c r="D668" s="53"/>
      <c r="E668" s="144"/>
      <c r="F668" s="70"/>
      <c r="G668" s="71"/>
      <c r="H668" s="59"/>
      <c r="I668" s="60"/>
      <c r="J668" s="72"/>
      <c r="K668" s="73"/>
      <c r="L668" s="53"/>
      <c r="M668" s="75"/>
      <c r="N668" s="53"/>
      <c r="O668" s="53"/>
      <c r="P668" s="53"/>
      <c r="Q668" s="53"/>
      <c r="R668" s="99"/>
      <c r="S668" s="67"/>
      <c r="T668" s="67"/>
      <c r="U668" s="67"/>
      <c r="V668" s="67"/>
      <c r="W668" s="67"/>
      <c r="X668" s="53"/>
      <c r="Y668" s="53"/>
      <c r="Z668" s="53"/>
      <c r="AA668" s="53"/>
      <c r="AB668" s="53"/>
    </row>
    <row r="669" spans="1:28" ht="13.2" x14ac:dyDescent="0.25">
      <c r="A669" s="53"/>
      <c r="B669" s="53"/>
      <c r="C669" s="53"/>
      <c r="D669" s="53"/>
      <c r="E669" s="144"/>
      <c r="F669" s="70"/>
      <c r="G669" s="71"/>
      <c r="H669" s="59"/>
      <c r="I669" s="60"/>
      <c r="J669" s="72"/>
      <c r="K669" s="73"/>
      <c r="L669" s="53"/>
      <c r="M669" s="75"/>
      <c r="N669" s="53"/>
      <c r="O669" s="53"/>
      <c r="P669" s="53"/>
      <c r="Q669" s="53"/>
      <c r="R669" s="99"/>
      <c r="S669" s="67"/>
      <c r="T669" s="67"/>
      <c r="U669" s="67"/>
      <c r="V669" s="67"/>
      <c r="W669" s="67"/>
      <c r="X669" s="53"/>
      <c r="Y669" s="53"/>
      <c r="Z669" s="53"/>
      <c r="AA669" s="53"/>
      <c r="AB669" s="53"/>
    </row>
    <row r="670" spans="1:28" ht="13.2" x14ac:dyDescent="0.25">
      <c r="A670" s="53"/>
      <c r="B670" s="53"/>
      <c r="C670" s="53"/>
      <c r="D670" s="53"/>
      <c r="E670" s="144"/>
      <c r="F670" s="70"/>
      <c r="G670" s="71"/>
      <c r="H670" s="59"/>
      <c r="I670" s="60"/>
      <c r="J670" s="72"/>
      <c r="K670" s="73"/>
      <c r="L670" s="53"/>
      <c r="M670" s="75"/>
      <c r="N670" s="53"/>
      <c r="O670" s="53"/>
      <c r="P670" s="53"/>
      <c r="Q670" s="53"/>
      <c r="R670" s="99"/>
      <c r="S670" s="67"/>
      <c r="T670" s="67"/>
      <c r="U670" s="67"/>
      <c r="V670" s="67"/>
      <c r="W670" s="67"/>
      <c r="X670" s="53"/>
      <c r="Y670" s="53"/>
      <c r="Z670" s="53"/>
      <c r="AA670" s="53"/>
      <c r="AB670" s="53"/>
    </row>
    <row r="671" spans="1:28" ht="13.2" x14ac:dyDescent="0.25">
      <c r="A671" s="53"/>
      <c r="B671" s="53"/>
      <c r="C671" s="53"/>
      <c r="D671" s="53"/>
      <c r="E671" s="144"/>
      <c r="F671" s="70"/>
      <c r="G671" s="71"/>
      <c r="H671" s="59"/>
      <c r="I671" s="60"/>
      <c r="J671" s="72"/>
      <c r="K671" s="73"/>
      <c r="L671" s="53"/>
      <c r="M671" s="75"/>
      <c r="N671" s="53"/>
      <c r="O671" s="53"/>
      <c r="P671" s="53"/>
      <c r="Q671" s="53"/>
      <c r="R671" s="99"/>
      <c r="S671" s="67"/>
      <c r="T671" s="67"/>
      <c r="U671" s="67"/>
      <c r="V671" s="67"/>
      <c r="W671" s="67"/>
      <c r="X671" s="53"/>
      <c r="Y671" s="53"/>
      <c r="Z671" s="53"/>
      <c r="AA671" s="53"/>
      <c r="AB671" s="53"/>
    </row>
    <row r="672" spans="1:28" ht="13.2" x14ac:dyDescent="0.25">
      <c r="A672" s="53"/>
      <c r="B672" s="53"/>
      <c r="C672" s="53"/>
      <c r="D672" s="53"/>
      <c r="E672" s="144"/>
      <c r="F672" s="70"/>
      <c r="G672" s="71"/>
      <c r="H672" s="59"/>
      <c r="I672" s="60"/>
      <c r="J672" s="72"/>
      <c r="K672" s="73"/>
      <c r="L672" s="53"/>
      <c r="M672" s="75"/>
      <c r="N672" s="53"/>
      <c r="O672" s="53"/>
      <c r="P672" s="53"/>
      <c r="Q672" s="53"/>
      <c r="R672" s="99"/>
      <c r="S672" s="67"/>
      <c r="T672" s="67"/>
      <c r="U672" s="67"/>
      <c r="V672" s="67"/>
      <c r="W672" s="67"/>
      <c r="X672" s="53"/>
      <c r="Y672" s="53"/>
      <c r="Z672" s="53"/>
      <c r="AA672" s="53"/>
      <c r="AB672" s="53"/>
    </row>
    <row r="673" spans="1:28" ht="13.2" x14ac:dyDescent="0.25">
      <c r="A673" s="53"/>
      <c r="B673" s="53"/>
      <c r="C673" s="53"/>
      <c r="D673" s="53"/>
      <c r="E673" s="144"/>
      <c r="F673" s="70"/>
      <c r="G673" s="71"/>
      <c r="H673" s="59"/>
      <c r="I673" s="60"/>
      <c r="J673" s="72"/>
      <c r="K673" s="73"/>
      <c r="L673" s="53"/>
      <c r="M673" s="75"/>
      <c r="N673" s="53"/>
      <c r="O673" s="53"/>
      <c r="P673" s="53"/>
      <c r="Q673" s="53"/>
      <c r="R673" s="99"/>
      <c r="S673" s="67"/>
      <c r="T673" s="67"/>
      <c r="U673" s="67"/>
      <c r="V673" s="67"/>
      <c r="W673" s="67"/>
      <c r="X673" s="53"/>
      <c r="Y673" s="53"/>
      <c r="Z673" s="53"/>
      <c r="AA673" s="53"/>
      <c r="AB673" s="53"/>
    </row>
    <row r="674" spans="1:28" ht="13.2" x14ac:dyDescent="0.25">
      <c r="A674" s="53"/>
      <c r="B674" s="53"/>
      <c r="C674" s="53"/>
      <c r="D674" s="53"/>
      <c r="E674" s="144"/>
      <c r="F674" s="70"/>
      <c r="G674" s="71"/>
      <c r="H674" s="59"/>
      <c r="I674" s="60"/>
      <c r="J674" s="72"/>
      <c r="K674" s="73"/>
      <c r="L674" s="53"/>
      <c r="M674" s="75"/>
      <c r="N674" s="53"/>
      <c r="O674" s="53"/>
      <c r="P674" s="53"/>
      <c r="Q674" s="53"/>
      <c r="R674" s="99"/>
      <c r="S674" s="67"/>
      <c r="T674" s="67"/>
      <c r="U674" s="67"/>
      <c r="V674" s="67"/>
      <c r="W674" s="67"/>
      <c r="X674" s="53"/>
      <c r="Y674" s="53"/>
      <c r="Z674" s="53"/>
      <c r="AA674" s="53"/>
      <c r="AB674" s="53"/>
    </row>
    <row r="675" spans="1:28" ht="13.2" x14ac:dyDescent="0.25">
      <c r="A675" s="53"/>
      <c r="B675" s="53"/>
      <c r="C675" s="53"/>
      <c r="D675" s="53"/>
      <c r="E675" s="144"/>
      <c r="F675" s="70"/>
      <c r="G675" s="71"/>
      <c r="H675" s="59"/>
      <c r="I675" s="60"/>
      <c r="J675" s="72"/>
      <c r="K675" s="73"/>
      <c r="L675" s="53"/>
      <c r="M675" s="75"/>
      <c r="N675" s="53"/>
      <c r="O675" s="53"/>
      <c r="P675" s="53"/>
      <c r="Q675" s="53"/>
      <c r="R675" s="99"/>
      <c r="S675" s="67"/>
      <c r="T675" s="67"/>
      <c r="U675" s="67"/>
      <c r="V675" s="67"/>
      <c r="W675" s="67"/>
      <c r="X675" s="53"/>
      <c r="Y675" s="53"/>
      <c r="Z675" s="53"/>
      <c r="AA675" s="53"/>
      <c r="AB675" s="53"/>
    </row>
    <row r="676" spans="1:28" ht="13.2" x14ac:dyDescent="0.25">
      <c r="A676" s="53"/>
      <c r="B676" s="53"/>
      <c r="C676" s="53"/>
      <c r="D676" s="53"/>
      <c r="E676" s="144"/>
      <c r="F676" s="70"/>
      <c r="G676" s="71"/>
      <c r="H676" s="59"/>
      <c r="I676" s="60"/>
      <c r="J676" s="72"/>
      <c r="K676" s="73"/>
      <c r="L676" s="53"/>
      <c r="M676" s="75"/>
      <c r="N676" s="53"/>
      <c r="O676" s="53"/>
      <c r="P676" s="53"/>
      <c r="Q676" s="53"/>
      <c r="R676" s="99"/>
      <c r="S676" s="67"/>
      <c r="T676" s="67"/>
      <c r="U676" s="67"/>
      <c r="V676" s="67"/>
      <c r="W676" s="67"/>
      <c r="X676" s="53"/>
      <c r="Y676" s="53"/>
      <c r="Z676" s="53"/>
      <c r="AA676" s="53"/>
      <c r="AB676" s="53"/>
    </row>
    <row r="677" spans="1:28" ht="13.2" x14ac:dyDescent="0.25">
      <c r="A677" s="53"/>
      <c r="B677" s="53"/>
      <c r="C677" s="53"/>
      <c r="D677" s="53"/>
      <c r="E677" s="144"/>
      <c r="F677" s="70"/>
      <c r="G677" s="71"/>
      <c r="H677" s="59"/>
      <c r="I677" s="60"/>
      <c r="J677" s="72"/>
      <c r="K677" s="73"/>
      <c r="L677" s="53"/>
      <c r="M677" s="75"/>
      <c r="N677" s="53"/>
      <c r="O677" s="53"/>
      <c r="P677" s="53"/>
      <c r="Q677" s="53"/>
      <c r="R677" s="99"/>
      <c r="S677" s="67"/>
      <c r="T677" s="67"/>
      <c r="U677" s="67"/>
      <c r="V677" s="67"/>
      <c r="W677" s="67"/>
      <c r="X677" s="53"/>
      <c r="Y677" s="53"/>
      <c r="Z677" s="53"/>
      <c r="AA677" s="53"/>
      <c r="AB677" s="53"/>
    </row>
    <row r="678" spans="1:28" ht="13.2" x14ac:dyDescent="0.25">
      <c r="A678" s="53"/>
      <c r="B678" s="53"/>
      <c r="C678" s="53"/>
      <c r="D678" s="53"/>
      <c r="E678" s="144"/>
      <c r="F678" s="70"/>
      <c r="G678" s="71"/>
      <c r="H678" s="59"/>
      <c r="I678" s="60"/>
      <c r="J678" s="72"/>
      <c r="K678" s="73"/>
      <c r="L678" s="53"/>
      <c r="M678" s="75"/>
      <c r="N678" s="53"/>
      <c r="O678" s="53"/>
      <c r="P678" s="53"/>
      <c r="Q678" s="53"/>
      <c r="R678" s="99"/>
      <c r="S678" s="67"/>
      <c r="T678" s="67"/>
      <c r="U678" s="67"/>
      <c r="V678" s="67"/>
      <c r="W678" s="67"/>
      <c r="X678" s="53"/>
      <c r="Y678" s="53"/>
      <c r="Z678" s="53"/>
      <c r="AA678" s="53"/>
      <c r="AB678" s="53"/>
    </row>
    <row r="679" spans="1:28" ht="13.2" x14ac:dyDescent="0.25">
      <c r="A679" s="53"/>
      <c r="B679" s="53"/>
      <c r="C679" s="53"/>
      <c r="D679" s="53"/>
      <c r="E679" s="144"/>
      <c r="F679" s="70"/>
      <c r="G679" s="71"/>
      <c r="H679" s="59"/>
      <c r="I679" s="60"/>
      <c r="J679" s="72"/>
      <c r="K679" s="73"/>
      <c r="L679" s="53"/>
      <c r="M679" s="75"/>
      <c r="N679" s="53"/>
      <c r="O679" s="53"/>
      <c r="P679" s="53"/>
      <c r="Q679" s="53"/>
      <c r="R679" s="99"/>
      <c r="S679" s="67"/>
      <c r="T679" s="67"/>
      <c r="U679" s="67"/>
      <c r="V679" s="67"/>
      <c r="W679" s="67"/>
      <c r="X679" s="53"/>
      <c r="Y679" s="53"/>
      <c r="Z679" s="53"/>
      <c r="AA679" s="53"/>
      <c r="AB679" s="53"/>
    </row>
    <row r="680" spans="1:28" ht="13.2" x14ac:dyDescent="0.25">
      <c r="A680" s="53"/>
      <c r="B680" s="53"/>
      <c r="C680" s="53"/>
      <c r="D680" s="53"/>
      <c r="E680" s="144"/>
      <c r="F680" s="70"/>
      <c r="G680" s="71"/>
      <c r="H680" s="59"/>
      <c r="I680" s="60"/>
      <c r="J680" s="72"/>
      <c r="K680" s="73"/>
      <c r="L680" s="53"/>
      <c r="M680" s="75"/>
      <c r="N680" s="53"/>
      <c r="O680" s="53"/>
      <c r="P680" s="53"/>
      <c r="Q680" s="53"/>
      <c r="R680" s="99"/>
      <c r="S680" s="67"/>
      <c r="T680" s="67"/>
      <c r="U680" s="67"/>
      <c r="V680" s="67"/>
      <c r="W680" s="67"/>
      <c r="X680" s="53"/>
      <c r="Y680" s="53"/>
      <c r="Z680" s="53"/>
      <c r="AA680" s="53"/>
      <c r="AB680" s="53"/>
    </row>
    <row r="681" spans="1:28" ht="13.2" x14ac:dyDescent="0.25">
      <c r="A681" s="53"/>
      <c r="B681" s="53"/>
      <c r="C681" s="53"/>
      <c r="D681" s="53"/>
      <c r="E681" s="144"/>
      <c r="F681" s="70"/>
      <c r="G681" s="71"/>
      <c r="H681" s="59"/>
      <c r="I681" s="60"/>
      <c r="J681" s="72"/>
      <c r="K681" s="73"/>
      <c r="L681" s="53"/>
      <c r="M681" s="75"/>
      <c r="N681" s="53"/>
      <c r="O681" s="53"/>
      <c r="P681" s="53"/>
      <c r="Q681" s="53"/>
      <c r="R681" s="99"/>
      <c r="S681" s="67"/>
      <c r="T681" s="67"/>
      <c r="U681" s="67"/>
      <c r="V681" s="67"/>
      <c r="W681" s="67"/>
      <c r="X681" s="53"/>
      <c r="Y681" s="53"/>
      <c r="Z681" s="53"/>
      <c r="AA681" s="53"/>
      <c r="AB681" s="53"/>
    </row>
    <row r="682" spans="1:28" ht="13.2" x14ac:dyDescent="0.25">
      <c r="A682" s="53"/>
      <c r="B682" s="53"/>
      <c r="C682" s="53"/>
      <c r="D682" s="53"/>
      <c r="E682" s="144"/>
      <c r="F682" s="70"/>
      <c r="G682" s="71"/>
      <c r="H682" s="59"/>
      <c r="I682" s="60"/>
      <c r="J682" s="72"/>
      <c r="K682" s="73"/>
      <c r="L682" s="53"/>
      <c r="M682" s="75"/>
      <c r="N682" s="53"/>
      <c r="O682" s="53"/>
      <c r="P682" s="53"/>
      <c r="Q682" s="53"/>
      <c r="R682" s="99"/>
      <c r="S682" s="67"/>
      <c r="T682" s="67"/>
      <c r="U682" s="67"/>
      <c r="V682" s="67"/>
      <c r="W682" s="67"/>
      <c r="X682" s="53"/>
      <c r="Y682" s="53"/>
      <c r="Z682" s="53"/>
      <c r="AA682" s="53"/>
      <c r="AB682" s="53"/>
    </row>
    <row r="683" spans="1:28" ht="13.2" x14ac:dyDescent="0.25">
      <c r="A683" s="53"/>
      <c r="B683" s="53"/>
      <c r="C683" s="53"/>
      <c r="D683" s="53"/>
      <c r="E683" s="144"/>
      <c r="F683" s="70"/>
      <c r="G683" s="71"/>
      <c r="H683" s="59"/>
      <c r="I683" s="60"/>
      <c r="J683" s="72"/>
      <c r="K683" s="73"/>
      <c r="L683" s="53"/>
      <c r="M683" s="75"/>
      <c r="N683" s="53"/>
      <c r="O683" s="53"/>
      <c r="P683" s="53"/>
      <c r="Q683" s="53"/>
      <c r="R683" s="99"/>
      <c r="S683" s="67"/>
      <c r="T683" s="67"/>
      <c r="U683" s="67"/>
      <c r="V683" s="67"/>
      <c r="W683" s="67"/>
      <c r="X683" s="53"/>
      <c r="Y683" s="53"/>
      <c r="Z683" s="53"/>
      <c r="AA683" s="53"/>
      <c r="AB683" s="53"/>
    </row>
    <row r="684" spans="1:28" ht="13.2" x14ac:dyDescent="0.25">
      <c r="A684" s="53"/>
      <c r="B684" s="53"/>
      <c r="C684" s="53"/>
      <c r="D684" s="53"/>
      <c r="E684" s="144"/>
      <c r="F684" s="70"/>
      <c r="G684" s="71"/>
      <c r="H684" s="59"/>
      <c r="I684" s="60"/>
      <c r="J684" s="72"/>
      <c r="K684" s="73"/>
      <c r="L684" s="53"/>
      <c r="M684" s="75"/>
      <c r="N684" s="53"/>
      <c r="O684" s="53"/>
      <c r="P684" s="53"/>
      <c r="Q684" s="53"/>
      <c r="R684" s="99"/>
      <c r="S684" s="67"/>
      <c r="T684" s="67"/>
      <c r="U684" s="67"/>
      <c r="V684" s="67"/>
      <c r="W684" s="67"/>
      <c r="X684" s="53"/>
      <c r="Y684" s="53"/>
      <c r="Z684" s="53"/>
      <c r="AA684" s="53"/>
      <c r="AB684" s="53"/>
    </row>
    <row r="685" spans="1:28" ht="13.2" x14ac:dyDescent="0.25">
      <c r="A685" s="53"/>
      <c r="B685" s="53"/>
      <c r="C685" s="53"/>
      <c r="D685" s="53"/>
      <c r="E685" s="144"/>
      <c r="F685" s="70"/>
      <c r="G685" s="71"/>
      <c r="H685" s="59"/>
      <c r="I685" s="60"/>
      <c r="J685" s="72"/>
      <c r="K685" s="73"/>
      <c r="L685" s="53"/>
      <c r="M685" s="75"/>
      <c r="N685" s="53"/>
      <c r="O685" s="53"/>
      <c r="P685" s="53"/>
      <c r="Q685" s="53"/>
      <c r="R685" s="99"/>
      <c r="S685" s="67"/>
      <c r="T685" s="67"/>
      <c r="U685" s="67"/>
      <c r="V685" s="67"/>
      <c r="W685" s="67"/>
      <c r="X685" s="53"/>
      <c r="Y685" s="53"/>
      <c r="Z685" s="53"/>
      <c r="AA685" s="53"/>
      <c r="AB685" s="53"/>
    </row>
    <row r="686" spans="1:28" ht="13.2" x14ac:dyDescent="0.25">
      <c r="A686" s="53"/>
      <c r="B686" s="53"/>
      <c r="C686" s="53"/>
      <c r="D686" s="53"/>
      <c r="E686" s="144"/>
      <c r="F686" s="70"/>
      <c r="G686" s="71"/>
      <c r="H686" s="59"/>
      <c r="I686" s="60"/>
      <c r="J686" s="72"/>
      <c r="K686" s="73"/>
      <c r="L686" s="53"/>
      <c r="M686" s="75"/>
      <c r="N686" s="53"/>
      <c r="O686" s="53"/>
      <c r="P686" s="53"/>
      <c r="Q686" s="53"/>
      <c r="R686" s="99"/>
      <c r="S686" s="67"/>
      <c r="T686" s="67"/>
      <c r="U686" s="67"/>
      <c r="V686" s="67"/>
      <c r="W686" s="67"/>
      <c r="X686" s="53"/>
      <c r="Y686" s="53"/>
      <c r="Z686" s="53"/>
      <c r="AA686" s="53"/>
      <c r="AB686" s="53"/>
    </row>
    <row r="687" spans="1:28" ht="13.2" x14ac:dyDescent="0.25">
      <c r="A687" s="53"/>
      <c r="B687" s="53"/>
      <c r="C687" s="53"/>
      <c r="D687" s="53"/>
      <c r="E687" s="144"/>
      <c r="F687" s="70"/>
      <c r="G687" s="71"/>
      <c r="H687" s="59"/>
      <c r="I687" s="60"/>
      <c r="J687" s="72"/>
      <c r="K687" s="73"/>
      <c r="L687" s="53"/>
      <c r="M687" s="75"/>
      <c r="N687" s="53"/>
      <c r="O687" s="53"/>
      <c r="P687" s="53"/>
      <c r="Q687" s="53"/>
      <c r="R687" s="99"/>
      <c r="S687" s="67"/>
      <c r="T687" s="67"/>
      <c r="U687" s="67"/>
      <c r="V687" s="67"/>
      <c r="W687" s="67"/>
      <c r="X687" s="53"/>
      <c r="Y687" s="53"/>
      <c r="Z687" s="53"/>
      <c r="AA687" s="53"/>
      <c r="AB687" s="53"/>
    </row>
    <row r="688" spans="1:28" ht="13.2" x14ac:dyDescent="0.25">
      <c r="A688" s="53"/>
      <c r="B688" s="53"/>
      <c r="C688" s="53"/>
      <c r="D688" s="53"/>
      <c r="E688" s="144"/>
      <c r="F688" s="70"/>
      <c r="G688" s="71"/>
      <c r="H688" s="59"/>
      <c r="I688" s="60"/>
      <c r="J688" s="72"/>
      <c r="K688" s="73"/>
      <c r="L688" s="53"/>
      <c r="M688" s="75"/>
      <c r="N688" s="53"/>
      <c r="O688" s="53"/>
      <c r="P688" s="53"/>
      <c r="Q688" s="53"/>
      <c r="R688" s="99"/>
      <c r="S688" s="67"/>
      <c r="T688" s="67"/>
      <c r="U688" s="67"/>
      <c r="V688" s="67"/>
      <c r="W688" s="67"/>
      <c r="X688" s="53"/>
      <c r="Y688" s="53"/>
      <c r="Z688" s="53"/>
      <c r="AA688" s="53"/>
      <c r="AB688" s="53"/>
    </row>
    <row r="689" spans="1:28" ht="13.2" x14ac:dyDescent="0.25">
      <c r="A689" s="53"/>
      <c r="B689" s="53"/>
      <c r="C689" s="53"/>
      <c r="D689" s="53"/>
      <c r="E689" s="144"/>
      <c r="F689" s="70"/>
      <c r="G689" s="71"/>
      <c r="H689" s="59"/>
      <c r="I689" s="60"/>
      <c r="J689" s="72"/>
      <c r="K689" s="73"/>
      <c r="L689" s="53"/>
      <c r="M689" s="75"/>
      <c r="N689" s="53"/>
      <c r="O689" s="53"/>
      <c r="P689" s="53"/>
      <c r="Q689" s="53"/>
      <c r="R689" s="99"/>
      <c r="S689" s="67"/>
      <c r="T689" s="67"/>
      <c r="U689" s="67"/>
      <c r="V689" s="67"/>
      <c r="W689" s="67"/>
      <c r="X689" s="53"/>
      <c r="Y689" s="53"/>
      <c r="Z689" s="53"/>
      <c r="AA689" s="53"/>
      <c r="AB689" s="53"/>
    </row>
    <row r="690" spans="1:28" ht="13.2" x14ac:dyDescent="0.25">
      <c r="A690" s="53"/>
      <c r="B690" s="53"/>
      <c r="C690" s="53"/>
      <c r="D690" s="53"/>
      <c r="E690" s="144"/>
      <c r="F690" s="70"/>
      <c r="G690" s="71"/>
      <c r="H690" s="59"/>
      <c r="I690" s="60"/>
      <c r="J690" s="72"/>
      <c r="K690" s="73"/>
      <c r="L690" s="53"/>
      <c r="M690" s="75"/>
      <c r="N690" s="53"/>
      <c r="O690" s="53"/>
      <c r="P690" s="53"/>
      <c r="Q690" s="53"/>
      <c r="R690" s="99"/>
      <c r="S690" s="67"/>
      <c r="T690" s="67"/>
      <c r="U690" s="67"/>
      <c r="V690" s="67"/>
      <c r="W690" s="67"/>
      <c r="X690" s="53"/>
      <c r="Y690" s="53"/>
      <c r="Z690" s="53"/>
      <c r="AA690" s="53"/>
      <c r="AB690" s="53"/>
    </row>
    <row r="691" spans="1:28" ht="13.2" x14ac:dyDescent="0.25">
      <c r="A691" s="53"/>
      <c r="B691" s="53"/>
      <c r="C691" s="53"/>
      <c r="D691" s="53"/>
      <c r="E691" s="144"/>
      <c r="F691" s="70"/>
      <c r="G691" s="71"/>
      <c r="H691" s="59"/>
      <c r="I691" s="60"/>
      <c r="J691" s="72"/>
      <c r="K691" s="73"/>
      <c r="L691" s="53"/>
      <c r="M691" s="75"/>
      <c r="N691" s="53"/>
      <c r="O691" s="53"/>
      <c r="P691" s="53"/>
      <c r="Q691" s="53"/>
      <c r="R691" s="99"/>
      <c r="S691" s="67"/>
      <c r="T691" s="67"/>
      <c r="U691" s="67"/>
      <c r="V691" s="67"/>
      <c r="W691" s="67"/>
      <c r="X691" s="53"/>
      <c r="Y691" s="53"/>
      <c r="Z691" s="53"/>
      <c r="AA691" s="53"/>
      <c r="AB691" s="53"/>
    </row>
    <row r="692" spans="1:28" ht="13.2" x14ac:dyDescent="0.25">
      <c r="A692" s="53"/>
      <c r="B692" s="53"/>
      <c r="C692" s="53"/>
      <c r="D692" s="53"/>
      <c r="E692" s="144"/>
      <c r="F692" s="70"/>
      <c r="G692" s="71"/>
      <c r="H692" s="59"/>
      <c r="I692" s="60"/>
      <c r="J692" s="72"/>
      <c r="K692" s="73"/>
      <c r="L692" s="53"/>
      <c r="M692" s="75"/>
      <c r="N692" s="53"/>
      <c r="O692" s="53"/>
      <c r="P692" s="53"/>
      <c r="Q692" s="53"/>
      <c r="R692" s="99"/>
      <c r="S692" s="67"/>
      <c r="T692" s="67"/>
      <c r="U692" s="67"/>
      <c r="V692" s="67"/>
      <c r="W692" s="67"/>
      <c r="X692" s="53"/>
      <c r="Y692" s="53"/>
      <c r="Z692" s="53"/>
      <c r="AA692" s="53"/>
      <c r="AB692" s="53"/>
    </row>
    <row r="693" spans="1:28" ht="13.2" x14ac:dyDescent="0.25">
      <c r="A693" s="53"/>
      <c r="B693" s="53"/>
      <c r="C693" s="53"/>
      <c r="D693" s="53"/>
      <c r="E693" s="144"/>
      <c r="F693" s="70"/>
      <c r="G693" s="71"/>
      <c r="H693" s="59"/>
      <c r="I693" s="60"/>
      <c r="J693" s="72"/>
      <c r="K693" s="73"/>
      <c r="L693" s="53"/>
      <c r="M693" s="75"/>
      <c r="N693" s="53"/>
      <c r="O693" s="53"/>
      <c r="P693" s="53"/>
      <c r="Q693" s="53"/>
      <c r="R693" s="99"/>
      <c r="S693" s="67"/>
      <c r="T693" s="67"/>
      <c r="U693" s="67"/>
      <c r="V693" s="67"/>
      <c r="W693" s="67"/>
      <c r="X693" s="53"/>
      <c r="Y693" s="53"/>
      <c r="Z693" s="53"/>
      <c r="AA693" s="53"/>
      <c r="AB693" s="53"/>
    </row>
    <row r="694" spans="1:28" ht="13.2" x14ac:dyDescent="0.25">
      <c r="A694" s="53"/>
      <c r="B694" s="53"/>
      <c r="C694" s="53"/>
      <c r="D694" s="53"/>
      <c r="E694" s="144"/>
      <c r="F694" s="70"/>
      <c r="G694" s="71"/>
      <c r="H694" s="59"/>
      <c r="I694" s="60"/>
      <c r="J694" s="72"/>
      <c r="K694" s="73"/>
      <c r="L694" s="53"/>
      <c r="M694" s="75"/>
      <c r="N694" s="53"/>
      <c r="O694" s="53"/>
      <c r="P694" s="53"/>
      <c r="Q694" s="53"/>
      <c r="R694" s="99"/>
      <c r="S694" s="67"/>
      <c r="T694" s="67"/>
      <c r="U694" s="67"/>
      <c r="V694" s="67"/>
      <c r="W694" s="67"/>
      <c r="X694" s="53"/>
      <c r="Y694" s="53"/>
      <c r="Z694" s="53"/>
      <c r="AA694" s="53"/>
      <c r="AB694" s="53"/>
    </row>
    <row r="695" spans="1:28" ht="13.2" x14ac:dyDescent="0.25">
      <c r="A695" s="53"/>
      <c r="B695" s="53"/>
      <c r="C695" s="53"/>
      <c r="D695" s="53"/>
      <c r="E695" s="144"/>
      <c r="F695" s="70"/>
      <c r="G695" s="71"/>
      <c r="H695" s="59"/>
      <c r="I695" s="60"/>
      <c r="J695" s="72"/>
      <c r="K695" s="73"/>
      <c r="L695" s="53"/>
      <c r="M695" s="75"/>
      <c r="N695" s="53"/>
      <c r="O695" s="53"/>
      <c r="P695" s="53"/>
      <c r="Q695" s="53"/>
      <c r="R695" s="99"/>
      <c r="S695" s="67"/>
      <c r="T695" s="67"/>
      <c r="U695" s="67"/>
      <c r="V695" s="67"/>
      <c r="W695" s="67"/>
      <c r="X695" s="53"/>
      <c r="Y695" s="53"/>
      <c r="Z695" s="53"/>
      <c r="AA695" s="53"/>
      <c r="AB695" s="53"/>
    </row>
    <row r="696" spans="1:28" ht="13.2" x14ac:dyDescent="0.25">
      <c r="A696" s="53"/>
      <c r="B696" s="53"/>
      <c r="C696" s="53"/>
      <c r="D696" s="53"/>
      <c r="E696" s="144"/>
      <c r="F696" s="70"/>
      <c r="G696" s="71"/>
      <c r="H696" s="59"/>
      <c r="I696" s="60"/>
      <c r="J696" s="72"/>
      <c r="K696" s="73"/>
      <c r="L696" s="53"/>
      <c r="M696" s="75"/>
      <c r="N696" s="53"/>
      <c r="O696" s="53"/>
      <c r="P696" s="53"/>
      <c r="Q696" s="53"/>
      <c r="R696" s="99"/>
      <c r="S696" s="67"/>
      <c r="T696" s="67"/>
      <c r="U696" s="67"/>
      <c r="V696" s="67"/>
      <c r="W696" s="67"/>
      <c r="X696" s="53"/>
      <c r="Y696" s="53"/>
      <c r="Z696" s="53"/>
      <c r="AA696" s="53"/>
      <c r="AB696" s="53"/>
    </row>
    <row r="697" spans="1:28" ht="13.2" x14ac:dyDescent="0.25">
      <c r="A697" s="53"/>
      <c r="B697" s="53"/>
      <c r="C697" s="53"/>
      <c r="D697" s="53"/>
      <c r="E697" s="144"/>
      <c r="F697" s="70"/>
      <c r="G697" s="71"/>
      <c r="H697" s="59"/>
      <c r="I697" s="60"/>
      <c r="J697" s="72"/>
      <c r="K697" s="73"/>
      <c r="L697" s="53"/>
      <c r="M697" s="75"/>
      <c r="N697" s="53"/>
      <c r="O697" s="53"/>
      <c r="P697" s="53"/>
      <c r="Q697" s="53"/>
      <c r="R697" s="99"/>
      <c r="S697" s="67"/>
      <c r="T697" s="67"/>
      <c r="U697" s="67"/>
      <c r="V697" s="67"/>
      <c r="W697" s="67"/>
      <c r="X697" s="53"/>
      <c r="Y697" s="53"/>
      <c r="Z697" s="53"/>
      <c r="AA697" s="53"/>
      <c r="AB697" s="53"/>
    </row>
    <row r="698" spans="1:28" ht="13.2" x14ac:dyDescent="0.25">
      <c r="A698" s="53"/>
      <c r="B698" s="53"/>
      <c r="C698" s="53"/>
      <c r="D698" s="53"/>
      <c r="E698" s="144"/>
      <c r="F698" s="70"/>
      <c r="G698" s="71"/>
      <c r="H698" s="59"/>
      <c r="I698" s="60"/>
      <c r="J698" s="72"/>
      <c r="K698" s="73"/>
      <c r="L698" s="53"/>
      <c r="M698" s="75"/>
      <c r="N698" s="53"/>
      <c r="O698" s="53"/>
      <c r="P698" s="53"/>
      <c r="Q698" s="53"/>
      <c r="R698" s="99"/>
      <c r="S698" s="67"/>
      <c r="T698" s="67"/>
      <c r="U698" s="67"/>
      <c r="V698" s="67"/>
      <c r="W698" s="67"/>
      <c r="X698" s="53"/>
      <c r="Y698" s="53"/>
      <c r="Z698" s="53"/>
      <c r="AA698" s="53"/>
      <c r="AB698" s="53"/>
    </row>
    <row r="699" spans="1:28" ht="13.2" x14ac:dyDescent="0.25">
      <c r="A699" s="53"/>
      <c r="B699" s="53"/>
      <c r="C699" s="53"/>
      <c r="D699" s="53"/>
      <c r="E699" s="144"/>
      <c r="F699" s="70"/>
      <c r="G699" s="71"/>
      <c r="H699" s="59"/>
      <c r="I699" s="60"/>
      <c r="J699" s="72"/>
      <c r="K699" s="73"/>
      <c r="L699" s="53"/>
      <c r="M699" s="75"/>
      <c r="N699" s="53"/>
      <c r="O699" s="53"/>
      <c r="P699" s="53"/>
      <c r="Q699" s="53"/>
      <c r="R699" s="99"/>
      <c r="S699" s="67"/>
      <c r="T699" s="67"/>
      <c r="U699" s="67"/>
      <c r="V699" s="67"/>
      <c r="W699" s="67"/>
      <c r="X699" s="53"/>
      <c r="Y699" s="53"/>
      <c r="Z699" s="53"/>
      <c r="AA699" s="53"/>
      <c r="AB699" s="53"/>
    </row>
    <row r="700" spans="1:28" ht="13.2" x14ac:dyDescent="0.25">
      <c r="A700" s="53"/>
      <c r="B700" s="53"/>
      <c r="C700" s="53"/>
      <c r="D700" s="53"/>
      <c r="E700" s="144"/>
      <c r="F700" s="70"/>
      <c r="G700" s="71"/>
      <c r="H700" s="59"/>
      <c r="I700" s="60"/>
      <c r="J700" s="72"/>
      <c r="K700" s="73"/>
      <c r="L700" s="53"/>
      <c r="M700" s="75"/>
      <c r="N700" s="53"/>
      <c r="O700" s="53"/>
      <c r="P700" s="53"/>
      <c r="Q700" s="53"/>
      <c r="R700" s="99"/>
      <c r="S700" s="67"/>
      <c r="T700" s="67"/>
      <c r="U700" s="67"/>
      <c r="V700" s="67"/>
      <c r="W700" s="67"/>
      <c r="X700" s="53"/>
      <c r="Y700" s="53"/>
      <c r="Z700" s="53"/>
      <c r="AA700" s="53"/>
      <c r="AB700" s="53"/>
    </row>
    <row r="701" spans="1:28" ht="13.2" x14ac:dyDescent="0.25">
      <c r="A701" s="53"/>
      <c r="B701" s="53"/>
      <c r="C701" s="53"/>
      <c r="D701" s="53"/>
      <c r="E701" s="144"/>
      <c r="F701" s="70"/>
      <c r="G701" s="71"/>
      <c r="H701" s="59"/>
      <c r="I701" s="60"/>
      <c r="J701" s="72"/>
      <c r="K701" s="73"/>
      <c r="L701" s="53"/>
      <c r="M701" s="75"/>
      <c r="N701" s="53"/>
      <c r="O701" s="53"/>
      <c r="P701" s="53"/>
      <c r="Q701" s="53"/>
      <c r="R701" s="99"/>
      <c r="S701" s="67"/>
      <c r="T701" s="67"/>
      <c r="U701" s="67"/>
      <c r="V701" s="67"/>
      <c r="W701" s="67"/>
      <c r="X701" s="53"/>
      <c r="Y701" s="53"/>
      <c r="Z701" s="53"/>
      <c r="AA701" s="53"/>
      <c r="AB701" s="53"/>
    </row>
    <row r="702" spans="1:28" ht="13.2" x14ac:dyDescent="0.25">
      <c r="A702" s="53"/>
      <c r="B702" s="53"/>
      <c r="C702" s="53"/>
      <c r="D702" s="53"/>
      <c r="E702" s="144"/>
      <c r="F702" s="70"/>
      <c r="G702" s="71"/>
      <c r="H702" s="59"/>
      <c r="I702" s="60"/>
      <c r="J702" s="72"/>
      <c r="K702" s="73"/>
      <c r="L702" s="53"/>
      <c r="M702" s="75"/>
      <c r="N702" s="53"/>
      <c r="O702" s="53"/>
      <c r="P702" s="53"/>
      <c r="Q702" s="53"/>
      <c r="R702" s="99"/>
      <c r="S702" s="67"/>
      <c r="T702" s="67"/>
      <c r="U702" s="67"/>
      <c r="V702" s="67"/>
      <c r="W702" s="67"/>
      <c r="X702" s="53"/>
      <c r="Y702" s="53"/>
      <c r="Z702" s="53"/>
      <c r="AA702" s="53"/>
      <c r="AB702" s="53"/>
    </row>
    <row r="703" spans="1:28" ht="13.2" x14ac:dyDescent="0.25">
      <c r="A703" s="53"/>
      <c r="B703" s="53"/>
      <c r="C703" s="53"/>
      <c r="D703" s="53"/>
      <c r="E703" s="144"/>
      <c r="F703" s="70"/>
      <c r="G703" s="71"/>
      <c r="H703" s="59"/>
      <c r="I703" s="60"/>
      <c r="J703" s="72"/>
      <c r="K703" s="73"/>
      <c r="L703" s="53"/>
      <c r="M703" s="75"/>
      <c r="N703" s="53"/>
      <c r="O703" s="53"/>
      <c r="P703" s="53"/>
      <c r="Q703" s="53"/>
      <c r="R703" s="99"/>
      <c r="S703" s="67"/>
      <c r="T703" s="67"/>
      <c r="U703" s="67"/>
      <c r="V703" s="67"/>
      <c r="W703" s="67"/>
      <c r="X703" s="53"/>
      <c r="Y703" s="53"/>
      <c r="Z703" s="53"/>
      <c r="AA703" s="53"/>
      <c r="AB703" s="53"/>
    </row>
    <row r="704" spans="1:28" ht="13.2" x14ac:dyDescent="0.25">
      <c r="A704" s="53"/>
      <c r="B704" s="53"/>
      <c r="C704" s="53"/>
      <c r="D704" s="53"/>
      <c r="E704" s="144"/>
      <c r="F704" s="70"/>
      <c r="G704" s="71"/>
      <c r="H704" s="59"/>
      <c r="I704" s="60"/>
      <c r="J704" s="72"/>
      <c r="K704" s="73"/>
      <c r="L704" s="53"/>
      <c r="M704" s="75"/>
      <c r="N704" s="53"/>
      <c r="O704" s="53"/>
      <c r="P704" s="53"/>
      <c r="Q704" s="53"/>
      <c r="R704" s="99"/>
      <c r="S704" s="67"/>
      <c r="T704" s="67"/>
      <c r="U704" s="67"/>
      <c r="V704" s="67"/>
      <c r="W704" s="67"/>
      <c r="X704" s="53"/>
      <c r="Y704" s="53"/>
      <c r="Z704" s="53"/>
      <c r="AA704" s="53"/>
      <c r="AB704" s="53"/>
    </row>
    <row r="705" spans="1:28" ht="13.2" x14ac:dyDescent="0.25">
      <c r="A705" s="53"/>
      <c r="B705" s="53"/>
      <c r="C705" s="53"/>
      <c r="D705" s="53"/>
      <c r="E705" s="144"/>
      <c r="F705" s="70"/>
      <c r="G705" s="71"/>
      <c r="H705" s="59"/>
      <c r="I705" s="60"/>
      <c r="J705" s="72"/>
      <c r="K705" s="73"/>
      <c r="L705" s="53"/>
      <c r="M705" s="75"/>
      <c r="N705" s="53"/>
      <c r="O705" s="53"/>
      <c r="P705" s="53"/>
      <c r="Q705" s="53"/>
      <c r="R705" s="99"/>
      <c r="S705" s="67"/>
      <c r="T705" s="67"/>
      <c r="U705" s="67"/>
      <c r="V705" s="67"/>
      <c r="W705" s="67"/>
      <c r="X705" s="53"/>
      <c r="Y705" s="53"/>
      <c r="Z705" s="53"/>
      <c r="AA705" s="53"/>
      <c r="AB705" s="53"/>
    </row>
    <row r="706" spans="1:28" ht="13.2" x14ac:dyDescent="0.25">
      <c r="A706" s="53"/>
      <c r="B706" s="53"/>
      <c r="C706" s="53"/>
      <c r="D706" s="53"/>
      <c r="E706" s="144"/>
      <c r="F706" s="70"/>
      <c r="G706" s="71"/>
      <c r="H706" s="59"/>
      <c r="I706" s="60"/>
      <c r="J706" s="72"/>
      <c r="K706" s="73"/>
      <c r="L706" s="53"/>
      <c r="M706" s="75"/>
      <c r="N706" s="53"/>
      <c r="O706" s="53"/>
      <c r="P706" s="53"/>
      <c r="Q706" s="53"/>
      <c r="R706" s="99"/>
      <c r="S706" s="67"/>
      <c r="T706" s="67"/>
      <c r="U706" s="67"/>
      <c r="V706" s="67"/>
      <c r="W706" s="67"/>
      <c r="X706" s="53"/>
      <c r="Y706" s="53"/>
      <c r="Z706" s="53"/>
      <c r="AA706" s="53"/>
      <c r="AB706" s="53"/>
    </row>
    <row r="707" spans="1:28" ht="13.2" x14ac:dyDescent="0.25">
      <c r="A707" s="53"/>
      <c r="B707" s="53"/>
      <c r="C707" s="53"/>
      <c r="D707" s="53"/>
      <c r="E707" s="144"/>
      <c r="F707" s="70"/>
      <c r="G707" s="71"/>
      <c r="H707" s="59"/>
      <c r="I707" s="60"/>
      <c r="J707" s="72"/>
      <c r="K707" s="73"/>
      <c r="L707" s="53"/>
      <c r="M707" s="75"/>
      <c r="N707" s="53"/>
      <c r="O707" s="53"/>
      <c r="P707" s="53"/>
      <c r="Q707" s="53"/>
      <c r="R707" s="99"/>
      <c r="S707" s="67"/>
      <c r="T707" s="67"/>
      <c r="U707" s="67"/>
      <c r="V707" s="67"/>
      <c r="W707" s="67"/>
      <c r="X707" s="53"/>
      <c r="Y707" s="53"/>
      <c r="Z707" s="53"/>
      <c r="AA707" s="53"/>
      <c r="AB707" s="53"/>
    </row>
    <row r="708" spans="1:28" ht="13.2" x14ac:dyDescent="0.25">
      <c r="A708" s="53"/>
      <c r="B708" s="53"/>
      <c r="C708" s="53"/>
      <c r="D708" s="53"/>
      <c r="E708" s="144"/>
      <c r="F708" s="70"/>
      <c r="G708" s="71"/>
      <c r="H708" s="59"/>
      <c r="I708" s="60"/>
      <c r="J708" s="72"/>
      <c r="K708" s="73"/>
      <c r="L708" s="53"/>
      <c r="M708" s="75"/>
      <c r="N708" s="53"/>
      <c r="O708" s="53"/>
      <c r="P708" s="53"/>
      <c r="Q708" s="53"/>
      <c r="R708" s="99"/>
      <c r="S708" s="67"/>
      <c r="T708" s="67"/>
      <c r="U708" s="67"/>
      <c r="V708" s="67"/>
      <c r="W708" s="67"/>
      <c r="X708" s="53"/>
      <c r="Y708" s="53"/>
      <c r="Z708" s="53"/>
      <c r="AA708" s="53"/>
      <c r="AB708" s="53"/>
    </row>
    <row r="709" spans="1:28" ht="13.2" x14ac:dyDescent="0.25">
      <c r="A709" s="53"/>
      <c r="B709" s="53"/>
      <c r="C709" s="53"/>
      <c r="D709" s="53"/>
      <c r="E709" s="144"/>
      <c r="F709" s="70"/>
      <c r="G709" s="71"/>
      <c r="H709" s="59"/>
      <c r="I709" s="60"/>
      <c r="J709" s="72"/>
      <c r="K709" s="73"/>
      <c r="L709" s="53"/>
      <c r="M709" s="75"/>
      <c r="N709" s="53"/>
      <c r="O709" s="53"/>
      <c r="P709" s="53"/>
      <c r="Q709" s="53"/>
      <c r="R709" s="99"/>
      <c r="S709" s="67"/>
      <c r="T709" s="67"/>
      <c r="U709" s="67"/>
      <c r="V709" s="67"/>
      <c r="W709" s="67"/>
      <c r="X709" s="53"/>
      <c r="Y709" s="53"/>
      <c r="Z709" s="53"/>
      <c r="AA709" s="53"/>
      <c r="AB709" s="53"/>
    </row>
    <row r="710" spans="1:28" ht="13.2" x14ac:dyDescent="0.25">
      <c r="A710" s="53"/>
      <c r="B710" s="53"/>
      <c r="C710" s="53"/>
      <c r="D710" s="53"/>
      <c r="E710" s="144"/>
      <c r="F710" s="70"/>
      <c r="G710" s="71"/>
      <c r="H710" s="59"/>
      <c r="I710" s="60"/>
      <c r="J710" s="72"/>
      <c r="K710" s="73"/>
      <c r="L710" s="53"/>
      <c r="M710" s="75"/>
      <c r="N710" s="53"/>
      <c r="O710" s="53"/>
      <c r="P710" s="53"/>
      <c r="Q710" s="53"/>
      <c r="R710" s="99"/>
      <c r="S710" s="67"/>
      <c r="T710" s="67"/>
      <c r="U710" s="67"/>
      <c r="V710" s="67"/>
      <c r="W710" s="67"/>
      <c r="X710" s="53"/>
      <c r="Y710" s="53"/>
      <c r="Z710" s="53"/>
      <c r="AA710" s="53"/>
      <c r="AB710" s="53"/>
    </row>
    <row r="711" spans="1:28" ht="13.2" x14ac:dyDescent="0.25">
      <c r="A711" s="53"/>
      <c r="B711" s="53"/>
      <c r="C711" s="53"/>
      <c r="D711" s="53"/>
      <c r="E711" s="144"/>
      <c r="F711" s="70"/>
      <c r="G711" s="71"/>
      <c r="H711" s="59"/>
      <c r="I711" s="60"/>
      <c r="J711" s="72"/>
      <c r="K711" s="73"/>
      <c r="L711" s="53"/>
      <c r="M711" s="75"/>
      <c r="N711" s="53"/>
      <c r="O711" s="53"/>
      <c r="P711" s="53"/>
      <c r="Q711" s="53"/>
      <c r="R711" s="99"/>
      <c r="S711" s="67"/>
      <c r="T711" s="67"/>
      <c r="U711" s="67"/>
      <c r="V711" s="67"/>
      <c r="W711" s="67"/>
      <c r="X711" s="53"/>
      <c r="Y711" s="53"/>
      <c r="Z711" s="53"/>
      <c r="AA711" s="53"/>
      <c r="AB711" s="53"/>
    </row>
    <row r="712" spans="1:28" ht="13.2" x14ac:dyDescent="0.25">
      <c r="A712" s="53"/>
      <c r="B712" s="53"/>
      <c r="C712" s="53"/>
      <c r="D712" s="53"/>
      <c r="E712" s="144"/>
      <c r="F712" s="70"/>
      <c r="G712" s="71"/>
      <c r="H712" s="59"/>
      <c r="I712" s="60"/>
      <c r="J712" s="72"/>
      <c r="K712" s="73"/>
      <c r="L712" s="53"/>
      <c r="M712" s="75"/>
      <c r="N712" s="53"/>
      <c r="O712" s="53"/>
      <c r="P712" s="53"/>
      <c r="Q712" s="53"/>
      <c r="R712" s="99"/>
      <c r="S712" s="67"/>
      <c r="T712" s="67"/>
      <c r="U712" s="67"/>
      <c r="V712" s="67"/>
      <c r="W712" s="67"/>
      <c r="X712" s="53"/>
      <c r="Y712" s="53"/>
      <c r="Z712" s="53"/>
      <c r="AA712" s="53"/>
      <c r="AB712" s="53"/>
    </row>
    <row r="713" spans="1:28" ht="13.2" x14ac:dyDescent="0.25">
      <c r="A713" s="53"/>
      <c r="B713" s="53"/>
      <c r="C713" s="53"/>
      <c r="D713" s="53"/>
      <c r="E713" s="144"/>
      <c r="F713" s="70"/>
      <c r="G713" s="71"/>
      <c r="H713" s="59"/>
      <c r="I713" s="60"/>
      <c r="J713" s="72"/>
      <c r="K713" s="73"/>
      <c r="L713" s="53"/>
      <c r="M713" s="75"/>
      <c r="N713" s="53"/>
      <c r="O713" s="53"/>
      <c r="P713" s="53"/>
      <c r="Q713" s="53"/>
      <c r="R713" s="99"/>
      <c r="S713" s="67"/>
      <c r="T713" s="67"/>
      <c r="U713" s="67"/>
      <c r="V713" s="67"/>
      <c r="W713" s="67"/>
      <c r="X713" s="53"/>
      <c r="Y713" s="53"/>
      <c r="Z713" s="53"/>
      <c r="AA713" s="53"/>
      <c r="AB713" s="53"/>
    </row>
    <row r="714" spans="1:28" ht="13.2" x14ac:dyDescent="0.25">
      <c r="A714" s="53"/>
      <c r="B714" s="53"/>
      <c r="C714" s="53"/>
      <c r="D714" s="53"/>
      <c r="E714" s="144"/>
      <c r="F714" s="70"/>
      <c r="G714" s="71"/>
      <c r="H714" s="59"/>
      <c r="I714" s="60"/>
      <c r="J714" s="72"/>
      <c r="K714" s="73"/>
      <c r="L714" s="53"/>
      <c r="M714" s="75"/>
      <c r="N714" s="53"/>
      <c r="O714" s="53"/>
      <c r="P714" s="53"/>
      <c r="Q714" s="53"/>
      <c r="R714" s="99"/>
      <c r="S714" s="67"/>
      <c r="T714" s="67"/>
      <c r="U714" s="67"/>
      <c r="V714" s="67"/>
      <c r="W714" s="67"/>
      <c r="X714" s="53"/>
      <c r="Y714" s="53"/>
      <c r="Z714" s="53"/>
      <c r="AA714" s="53"/>
      <c r="AB714" s="53"/>
    </row>
    <row r="715" spans="1:28" ht="13.2" x14ac:dyDescent="0.25">
      <c r="A715" s="53"/>
      <c r="B715" s="53"/>
      <c r="C715" s="53"/>
      <c r="D715" s="53"/>
      <c r="E715" s="144"/>
      <c r="F715" s="70"/>
      <c r="G715" s="71"/>
      <c r="H715" s="59"/>
      <c r="I715" s="60"/>
      <c r="J715" s="72"/>
      <c r="K715" s="73"/>
      <c r="L715" s="53"/>
      <c r="M715" s="75"/>
      <c r="N715" s="53"/>
      <c r="O715" s="53"/>
      <c r="P715" s="53"/>
      <c r="Q715" s="53"/>
      <c r="R715" s="99"/>
      <c r="S715" s="67"/>
      <c r="T715" s="67"/>
      <c r="U715" s="67"/>
      <c r="V715" s="67"/>
      <c r="W715" s="67"/>
      <c r="X715" s="53"/>
      <c r="Y715" s="53"/>
      <c r="Z715" s="53"/>
      <c r="AA715" s="53"/>
      <c r="AB715" s="53"/>
    </row>
    <row r="716" spans="1:28" ht="13.2" x14ac:dyDescent="0.25">
      <c r="A716" s="53"/>
      <c r="B716" s="53"/>
      <c r="C716" s="53"/>
      <c r="D716" s="53"/>
      <c r="E716" s="144"/>
      <c r="F716" s="70"/>
      <c r="G716" s="71"/>
      <c r="H716" s="59"/>
      <c r="I716" s="60"/>
      <c r="J716" s="72"/>
      <c r="K716" s="73"/>
      <c r="L716" s="53"/>
      <c r="M716" s="75"/>
      <c r="N716" s="53"/>
      <c r="O716" s="53"/>
      <c r="P716" s="53"/>
      <c r="Q716" s="53"/>
      <c r="R716" s="99"/>
      <c r="S716" s="67"/>
      <c r="T716" s="67"/>
      <c r="U716" s="67"/>
      <c r="V716" s="67"/>
      <c r="W716" s="67"/>
      <c r="X716" s="53"/>
      <c r="Y716" s="53"/>
      <c r="Z716" s="53"/>
      <c r="AA716" s="53"/>
      <c r="AB716" s="53"/>
    </row>
    <row r="717" spans="1:28" ht="13.2" x14ac:dyDescent="0.25">
      <c r="A717" s="53"/>
      <c r="B717" s="53"/>
      <c r="C717" s="53"/>
      <c r="D717" s="53"/>
      <c r="E717" s="144"/>
      <c r="F717" s="70"/>
      <c r="G717" s="71"/>
      <c r="H717" s="59"/>
      <c r="I717" s="60"/>
      <c r="J717" s="72"/>
      <c r="K717" s="73"/>
      <c r="L717" s="53"/>
      <c r="M717" s="75"/>
      <c r="N717" s="53"/>
      <c r="O717" s="53"/>
      <c r="P717" s="53"/>
      <c r="Q717" s="53"/>
      <c r="R717" s="99"/>
      <c r="S717" s="67"/>
      <c r="T717" s="67"/>
      <c r="U717" s="67"/>
      <c r="V717" s="67"/>
      <c r="W717" s="67"/>
      <c r="X717" s="53"/>
      <c r="Y717" s="53"/>
      <c r="Z717" s="53"/>
      <c r="AA717" s="53"/>
      <c r="AB717" s="53"/>
    </row>
    <row r="718" spans="1:28" ht="13.2" x14ac:dyDescent="0.25">
      <c r="A718" s="53"/>
      <c r="B718" s="53"/>
      <c r="C718" s="53"/>
      <c r="D718" s="53"/>
      <c r="E718" s="144"/>
      <c r="F718" s="70"/>
      <c r="G718" s="71"/>
      <c r="H718" s="59"/>
      <c r="I718" s="60"/>
      <c r="J718" s="72"/>
      <c r="K718" s="73"/>
      <c r="L718" s="53"/>
      <c r="M718" s="75"/>
      <c r="N718" s="53"/>
      <c r="O718" s="53"/>
      <c r="P718" s="53"/>
      <c r="Q718" s="53"/>
      <c r="R718" s="99"/>
      <c r="S718" s="67"/>
      <c r="T718" s="67"/>
      <c r="U718" s="67"/>
      <c r="V718" s="67"/>
      <c r="W718" s="67"/>
      <c r="X718" s="53"/>
      <c r="Y718" s="53"/>
      <c r="Z718" s="53"/>
      <c r="AA718" s="53"/>
      <c r="AB718" s="53"/>
    </row>
    <row r="719" spans="1:28" ht="13.2" x14ac:dyDescent="0.25">
      <c r="A719" s="53"/>
      <c r="B719" s="53"/>
      <c r="C719" s="53"/>
      <c r="D719" s="53"/>
      <c r="E719" s="144"/>
      <c r="F719" s="70"/>
      <c r="G719" s="71"/>
      <c r="H719" s="59"/>
      <c r="I719" s="60"/>
      <c r="J719" s="72"/>
      <c r="K719" s="73"/>
      <c r="L719" s="53"/>
      <c r="M719" s="75"/>
      <c r="N719" s="53"/>
      <c r="O719" s="53"/>
      <c r="P719" s="53"/>
      <c r="Q719" s="53"/>
      <c r="R719" s="99"/>
      <c r="S719" s="67"/>
      <c r="T719" s="67"/>
      <c r="U719" s="67"/>
      <c r="V719" s="67"/>
      <c r="W719" s="67"/>
      <c r="X719" s="53"/>
      <c r="Y719" s="53"/>
      <c r="Z719" s="53"/>
      <c r="AA719" s="53"/>
      <c r="AB719" s="53"/>
    </row>
    <row r="720" spans="1:28" ht="13.2" x14ac:dyDescent="0.25">
      <c r="A720" s="53"/>
      <c r="B720" s="53"/>
      <c r="C720" s="53"/>
      <c r="D720" s="53"/>
      <c r="E720" s="144"/>
      <c r="F720" s="70"/>
      <c r="G720" s="71"/>
      <c r="H720" s="59"/>
      <c r="I720" s="60"/>
      <c r="J720" s="72"/>
      <c r="K720" s="73"/>
      <c r="L720" s="53"/>
      <c r="M720" s="75"/>
      <c r="N720" s="53"/>
      <c r="O720" s="53"/>
      <c r="P720" s="53"/>
      <c r="Q720" s="53"/>
      <c r="R720" s="99"/>
      <c r="S720" s="67"/>
      <c r="T720" s="67"/>
      <c r="U720" s="67"/>
      <c r="V720" s="67"/>
      <c r="W720" s="67"/>
      <c r="X720" s="53"/>
      <c r="Y720" s="53"/>
      <c r="Z720" s="53"/>
      <c r="AA720" s="53"/>
      <c r="AB720" s="53"/>
    </row>
    <row r="721" spans="1:28" ht="13.2" x14ac:dyDescent="0.25">
      <c r="A721" s="53"/>
      <c r="B721" s="53"/>
      <c r="C721" s="53"/>
      <c r="D721" s="53"/>
      <c r="E721" s="144"/>
      <c r="F721" s="70"/>
      <c r="G721" s="71"/>
      <c r="H721" s="59"/>
      <c r="I721" s="60"/>
      <c r="J721" s="72"/>
      <c r="K721" s="73"/>
      <c r="L721" s="53"/>
      <c r="M721" s="75"/>
      <c r="N721" s="53"/>
      <c r="O721" s="53"/>
      <c r="P721" s="53"/>
      <c r="Q721" s="53"/>
      <c r="R721" s="99"/>
      <c r="S721" s="67"/>
      <c r="T721" s="67"/>
      <c r="U721" s="67"/>
      <c r="V721" s="67"/>
      <c r="W721" s="67"/>
      <c r="X721" s="53"/>
      <c r="Y721" s="53"/>
      <c r="Z721" s="53"/>
      <c r="AA721" s="53"/>
      <c r="AB721" s="53"/>
    </row>
    <row r="722" spans="1:28" ht="13.2" x14ac:dyDescent="0.25">
      <c r="A722" s="53"/>
      <c r="B722" s="53"/>
      <c r="C722" s="53"/>
      <c r="D722" s="53"/>
      <c r="E722" s="144"/>
      <c r="F722" s="70"/>
      <c r="G722" s="71"/>
      <c r="H722" s="59"/>
      <c r="I722" s="60"/>
      <c r="J722" s="72"/>
      <c r="K722" s="73"/>
      <c r="L722" s="53"/>
      <c r="M722" s="75"/>
      <c r="N722" s="53"/>
      <c r="O722" s="53"/>
      <c r="P722" s="53"/>
      <c r="Q722" s="53"/>
      <c r="R722" s="99"/>
      <c r="S722" s="67"/>
      <c r="T722" s="67"/>
      <c r="U722" s="67"/>
      <c r="V722" s="67"/>
      <c r="W722" s="67"/>
      <c r="X722" s="53"/>
      <c r="Y722" s="53"/>
      <c r="Z722" s="53"/>
      <c r="AA722" s="53"/>
      <c r="AB722" s="53"/>
    </row>
    <row r="723" spans="1:28" ht="13.2" x14ac:dyDescent="0.25">
      <c r="A723" s="53"/>
      <c r="B723" s="53"/>
      <c r="C723" s="53"/>
      <c r="D723" s="53"/>
      <c r="E723" s="144"/>
      <c r="F723" s="70"/>
      <c r="G723" s="71"/>
      <c r="H723" s="59"/>
      <c r="I723" s="60"/>
      <c r="J723" s="72"/>
      <c r="K723" s="73"/>
      <c r="L723" s="53"/>
      <c r="M723" s="75"/>
      <c r="N723" s="53"/>
      <c r="O723" s="53"/>
      <c r="P723" s="53"/>
      <c r="Q723" s="53"/>
      <c r="R723" s="99"/>
      <c r="S723" s="67"/>
      <c r="T723" s="67"/>
      <c r="U723" s="67"/>
      <c r="V723" s="67"/>
      <c r="W723" s="67"/>
      <c r="X723" s="53"/>
      <c r="Y723" s="53"/>
      <c r="Z723" s="53"/>
      <c r="AA723" s="53"/>
      <c r="AB723" s="53"/>
    </row>
    <row r="724" spans="1:28" ht="13.2" x14ac:dyDescent="0.25">
      <c r="A724" s="53"/>
      <c r="B724" s="53"/>
      <c r="C724" s="53"/>
      <c r="D724" s="53"/>
      <c r="E724" s="144"/>
      <c r="F724" s="70"/>
      <c r="G724" s="71"/>
      <c r="H724" s="59"/>
      <c r="I724" s="60"/>
      <c r="J724" s="72"/>
      <c r="K724" s="73"/>
      <c r="L724" s="53"/>
      <c r="M724" s="75"/>
      <c r="N724" s="53"/>
      <c r="O724" s="53"/>
      <c r="P724" s="53"/>
      <c r="Q724" s="53"/>
      <c r="R724" s="99"/>
      <c r="S724" s="67"/>
      <c r="T724" s="67"/>
      <c r="U724" s="67"/>
      <c r="V724" s="67"/>
      <c r="W724" s="67"/>
      <c r="X724" s="53"/>
      <c r="Y724" s="53"/>
      <c r="Z724" s="53"/>
      <c r="AA724" s="53"/>
      <c r="AB724" s="53"/>
    </row>
    <row r="725" spans="1:28" ht="13.2" x14ac:dyDescent="0.25">
      <c r="A725" s="53"/>
      <c r="B725" s="53"/>
      <c r="C725" s="53"/>
      <c r="D725" s="53"/>
      <c r="E725" s="144"/>
      <c r="F725" s="70"/>
      <c r="G725" s="71"/>
      <c r="H725" s="59"/>
      <c r="I725" s="60"/>
      <c r="J725" s="72"/>
      <c r="K725" s="73"/>
      <c r="L725" s="53"/>
      <c r="M725" s="75"/>
      <c r="N725" s="53"/>
      <c r="O725" s="53"/>
      <c r="P725" s="53"/>
      <c r="Q725" s="53"/>
      <c r="R725" s="99"/>
      <c r="S725" s="67"/>
      <c r="T725" s="67"/>
      <c r="U725" s="67"/>
      <c r="V725" s="67"/>
      <c r="W725" s="67"/>
      <c r="X725" s="53"/>
      <c r="Y725" s="53"/>
      <c r="Z725" s="53"/>
      <c r="AA725" s="53"/>
      <c r="AB725" s="53"/>
    </row>
    <row r="726" spans="1:28" ht="13.2" x14ac:dyDescent="0.25">
      <c r="A726" s="53"/>
      <c r="B726" s="53"/>
      <c r="C726" s="53"/>
      <c r="D726" s="53"/>
      <c r="E726" s="144"/>
      <c r="F726" s="70"/>
      <c r="G726" s="71"/>
      <c r="H726" s="59"/>
      <c r="I726" s="60"/>
      <c r="J726" s="72"/>
      <c r="K726" s="73"/>
      <c r="L726" s="53"/>
      <c r="M726" s="75"/>
      <c r="N726" s="53"/>
      <c r="O726" s="53"/>
      <c r="P726" s="53"/>
      <c r="Q726" s="53"/>
      <c r="R726" s="99"/>
      <c r="S726" s="67"/>
      <c r="T726" s="67"/>
      <c r="U726" s="67"/>
      <c r="V726" s="67"/>
      <c r="W726" s="67"/>
      <c r="X726" s="53"/>
      <c r="Y726" s="53"/>
      <c r="Z726" s="53"/>
      <c r="AA726" s="53"/>
      <c r="AB726" s="53"/>
    </row>
    <row r="727" spans="1:28" ht="13.2" x14ac:dyDescent="0.25">
      <c r="A727" s="53"/>
      <c r="B727" s="53"/>
      <c r="C727" s="53"/>
      <c r="D727" s="53"/>
      <c r="E727" s="144"/>
      <c r="F727" s="70"/>
      <c r="G727" s="71"/>
      <c r="H727" s="59"/>
      <c r="I727" s="60"/>
      <c r="J727" s="72"/>
      <c r="K727" s="73"/>
      <c r="L727" s="53"/>
      <c r="M727" s="75"/>
      <c r="N727" s="53"/>
      <c r="O727" s="53"/>
      <c r="P727" s="53"/>
      <c r="Q727" s="53"/>
      <c r="R727" s="99"/>
      <c r="S727" s="67"/>
      <c r="T727" s="67"/>
      <c r="U727" s="67"/>
      <c r="V727" s="67"/>
      <c r="W727" s="67"/>
      <c r="X727" s="53"/>
      <c r="Y727" s="53"/>
      <c r="Z727" s="53"/>
      <c r="AA727" s="53"/>
      <c r="AB727" s="53"/>
    </row>
    <row r="728" spans="1:28" ht="13.2" x14ac:dyDescent="0.25">
      <c r="A728" s="53"/>
      <c r="B728" s="53"/>
      <c r="C728" s="53"/>
      <c r="D728" s="53"/>
      <c r="E728" s="144"/>
      <c r="F728" s="70"/>
      <c r="G728" s="71"/>
      <c r="H728" s="59"/>
      <c r="I728" s="60"/>
      <c r="J728" s="72"/>
      <c r="K728" s="73"/>
      <c r="L728" s="53"/>
      <c r="M728" s="75"/>
      <c r="N728" s="53"/>
      <c r="O728" s="53"/>
      <c r="P728" s="53"/>
      <c r="Q728" s="53"/>
      <c r="R728" s="99"/>
      <c r="S728" s="67"/>
      <c r="T728" s="67"/>
      <c r="U728" s="67"/>
      <c r="V728" s="67"/>
      <c r="W728" s="67"/>
      <c r="X728" s="53"/>
      <c r="Y728" s="53"/>
      <c r="Z728" s="53"/>
      <c r="AA728" s="53"/>
      <c r="AB728" s="53"/>
    </row>
    <row r="729" spans="1:28" ht="13.2" x14ac:dyDescent="0.25">
      <c r="A729" s="53"/>
      <c r="B729" s="53"/>
      <c r="C729" s="53"/>
      <c r="D729" s="53"/>
      <c r="E729" s="144"/>
      <c r="F729" s="70"/>
      <c r="G729" s="71"/>
      <c r="H729" s="59"/>
      <c r="I729" s="60"/>
      <c r="J729" s="72"/>
      <c r="K729" s="73"/>
      <c r="L729" s="53"/>
      <c r="M729" s="75"/>
      <c r="N729" s="53"/>
      <c r="O729" s="53"/>
      <c r="P729" s="53"/>
      <c r="Q729" s="53"/>
      <c r="R729" s="99"/>
      <c r="S729" s="67"/>
      <c r="T729" s="67"/>
      <c r="U729" s="67"/>
      <c r="V729" s="67"/>
      <c r="W729" s="67"/>
      <c r="X729" s="53"/>
      <c r="Y729" s="53"/>
      <c r="Z729" s="53"/>
      <c r="AA729" s="53"/>
      <c r="AB729" s="53"/>
    </row>
    <row r="730" spans="1:28" ht="13.2" x14ac:dyDescent="0.25">
      <c r="A730" s="53"/>
      <c r="B730" s="53"/>
      <c r="C730" s="53"/>
      <c r="D730" s="53"/>
      <c r="E730" s="144"/>
      <c r="F730" s="70"/>
      <c r="G730" s="71"/>
      <c r="H730" s="59"/>
      <c r="I730" s="60"/>
      <c r="J730" s="72"/>
      <c r="K730" s="73"/>
      <c r="L730" s="53"/>
      <c r="M730" s="75"/>
      <c r="N730" s="53"/>
      <c r="O730" s="53"/>
      <c r="P730" s="53"/>
      <c r="Q730" s="53"/>
      <c r="R730" s="99"/>
      <c r="S730" s="67"/>
      <c r="T730" s="67"/>
      <c r="U730" s="67"/>
      <c r="V730" s="67"/>
      <c r="W730" s="67"/>
      <c r="X730" s="53"/>
      <c r="Y730" s="53"/>
      <c r="Z730" s="53"/>
      <c r="AA730" s="53"/>
      <c r="AB730" s="53"/>
    </row>
    <row r="731" spans="1:28" ht="13.2" x14ac:dyDescent="0.25">
      <c r="A731" s="53"/>
      <c r="B731" s="53"/>
      <c r="C731" s="53"/>
      <c r="D731" s="53"/>
      <c r="E731" s="144"/>
      <c r="F731" s="70"/>
      <c r="G731" s="71"/>
      <c r="H731" s="59"/>
      <c r="I731" s="60"/>
      <c r="J731" s="72"/>
      <c r="K731" s="73"/>
      <c r="L731" s="53"/>
      <c r="M731" s="75"/>
      <c r="N731" s="53"/>
      <c r="O731" s="53"/>
      <c r="P731" s="53"/>
      <c r="Q731" s="53"/>
      <c r="R731" s="99"/>
      <c r="S731" s="67"/>
      <c r="T731" s="67"/>
      <c r="U731" s="67"/>
      <c r="V731" s="67"/>
      <c r="W731" s="67"/>
      <c r="X731" s="53"/>
      <c r="Y731" s="53"/>
      <c r="Z731" s="53"/>
      <c r="AA731" s="53"/>
      <c r="AB731" s="53"/>
    </row>
    <row r="732" spans="1:28" ht="13.2" x14ac:dyDescent="0.25">
      <c r="A732" s="53"/>
      <c r="B732" s="53"/>
      <c r="C732" s="53"/>
      <c r="D732" s="53"/>
      <c r="E732" s="144"/>
      <c r="F732" s="70"/>
      <c r="G732" s="71"/>
      <c r="H732" s="59"/>
      <c r="I732" s="60"/>
      <c r="J732" s="72"/>
      <c r="K732" s="73"/>
      <c r="L732" s="53"/>
      <c r="M732" s="75"/>
      <c r="N732" s="53"/>
      <c r="O732" s="53"/>
      <c r="P732" s="53"/>
      <c r="Q732" s="53"/>
      <c r="R732" s="99"/>
      <c r="S732" s="67"/>
      <c r="T732" s="67"/>
      <c r="U732" s="67"/>
      <c r="V732" s="67"/>
      <c r="W732" s="67"/>
      <c r="X732" s="53"/>
      <c r="Y732" s="53"/>
      <c r="Z732" s="53"/>
      <c r="AA732" s="53"/>
      <c r="AB732" s="53"/>
    </row>
    <row r="733" spans="1:28" ht="13.2" x14ac:dyDescent="0.25">
      <c r="A733" s="53"/>
      <c r="B733" s="53"/>
      <c r="C733" s="53"/>
      <c r="D733" s="53"/>
      <c r="E733" s="144"/>
      <c r="F733" s="70"/>
      <c r="G733" s="71"/>
      <c r="H733" s="59"/>
      <c r="I733" s="60"/>
      <c r="J733" s="72"/>
      <c r="K733" s="73"/>
      <c r="L733" s="53"/>
      <c r="M733" s="75"/>
      <c r="N733" s="53"/>
      <c r="O733" s="53"/>
      <c r="P733" s="53"/>
      <c r="Q733" s="53"/>
      <c r="R733" s="99"/>
      <c r="S733" s="67"/>
      <c r="T733" s="67"/>
      <c r="U733" s="67"/>
      <c r="V733" s="67"/>
      <c r="W733" s="67"/>
      <c r="X733" s="53"/>
      <c r="Y733" s="53"/>
      <c r="Z733" s="53"/>
      <c r="AA733" s="53"/>
      <c r="AB733" s="53"/>
    </row>
    <row r="734" spans="1:28" ht="13.2" x14ac:dyDescent="0.25">
      <c r="A734" s="53"/>
      <c r="B734" s="53"/>
      <c r="C734" s="53"/>
      <c r="D734" s="53"/>
      <c r="E734" s="144"/>
      <c r="F734" s="70"/>
      <c r="G734" s="71"/>
      <c r="H734" s="59"/>
      <c r="I734" s="60"/>
      <c r="J734" s="72"/>
      <c r="K734" s="73"/>
      <c r="L734" s="53"/>
      <c r="M734" s="75"/>
      <c r="N734" s="53"/>
      <c r="O734" s="53"/>
      <c r="P734" s="53"/>
      <c r="Q734" s="53"/>
      <c r="R734" s="99"/>
      <c r="S734" s="67"/>
      <c r="T734" s="67"/>
      <c r="U734" s="67"/>
      <c r="V734" s="67"/>
      <c r="W734" s="67"/>
      <c r="X734" s="53"/>
      <c r="Y734" s="53"/>
      <c r="Z734" s="53"/>
      <c r="AA734" s="53"/>
      <c r="AB734" s="53"/>
    </row>
    <row r="735" spans="1:28" ht="13.2" x14ac:dyDescent="0.25">
      <c r="A735" s="53"/>
      <c r="B735" s="53"/>
      <c r="C735" s="53"/>
      <c r="D735" s="53"/>
      <c r="E735" s="144"/>
      <c r="F735" s="70"/>
      <c r="G735" s="71"/>
      <c r="H735" s="59"/>
      <c r="I735" s="60"/>
      <c r="J735" s="72"/>
      <c r="K735" s="73"/>
      <c r="L735" s="53"/>
      <c r="M735" s="75"/>
      <c r="N735" s="53"/>
      <c r="O735" s="53"/>
      <c r="P735" s="53"/>
      <c r="Q735" s="53"/>
      <c r="R735" s="99"/>
      <c r="S735" s="67"/>
      <c r="T735" s="67"/>
      <c r="U735" s="67"/>
      <c r="V735" s="67"/>
      <c r="W735" s="67"/>
      <c r="X735" s="53"/>
      <c r="Y735" s="53"/>
      <c r="Z735" s="53"/>
      <c r="AA735" s="53"/>
      <c r="AB735" s="53"/>
    </row>
    <row r="736" spans="1:28" ht="13.2" x14ac:dyDescent="0.25">
      <c r="A736" s="53"/>
      <c r="B736" s="53"/>
      <c r="C736" s="53"/>
      <c r="D736" s="53"/>
      <c r="E736" s="144"/>
      <c r="F736" s="70"/>
      <c r="G736" s="71"/>
      <c r="H736" s="59"/>
      <c r="I736" s="60"/>
      <c r="J736" s="72"/>
      <c r="K736" s="73"/>
      <c r="L736" s="53"/>
      <c r="M736" s="75"/>
      <c r="N736" s="53"/>
      <c r="O736" s="53"/>
      <c r="P736" s="53"/>
      <c r="Q736" s="53"/>
      <c r="R736" s="99"/>
      <c r="S736" s="67"/>
      <c r="T736" s="67"/>
      <c r="U736" s="67"/>
      <c r="V736" s="67"/>
      <c r="W736" s="67"/>
      <c r="X736" s="53"/>
      <c r="Y736" s="53"/>
      <c r="Z736" s="53"/>
      <c r="AA736" s="53"/>
      <c r="AB736" s="53"/>
    </row>
    <row r="737" spans="1:28" ht="13.2" x14ac:dyDescent="0.25">
      <c r="A737" s="53"/>
      <c r="B737" s="53"/>
      <c r="C737" s="53"/>
      <c r="D737" s="53"/>
      <c r="E737" s="144"/>
      <c r="F737" s="70"/>
      <c r="G737" s="71"/>
      <c r="H737" s="59"/>
      <c r="I737" s="60"/>
      <c r="J737" s="72"/>
      <c r="K737" s="73"/>
      <c r="L737" s="53"/>
      <c r="M737" s="75"/>
      <c r="N737" s="53"/>
      <c r="O737" s="53"/>
      <c r="P737" s="53"/>
      <c r="Q737" s="53"/>
      <c r="R737" s="99"/>
      <c r="S737" s="67"/>
      <c r="T737" s="67"/>
      <c r="U737" s="67"/>
      <c r="V737" s="67"/>
      <c r="W737" s="67"/>
      <c r="X737" s="53"/>
      <c r="Y737" s="53"/>
      <c r="Z737" s="53"/>
      <c r="AA737" s="53"/>
      <c r="AB737" s="53"/>
    </row>
    <row r="738" spans="1:28" ht="13.2" x14ac:dyDescent="0.25">
      <c r="A738" s="53"/>
      <c r="B738" s="53"/>
      <c r="C738" s="53"/>
      <c r="D738" s="53"/>
      <c r="E738" s="144"/>
      <c r="F738" s="70"/>
      <c r="G738" s="71"/>
      <c r="H738" s="59"/>
      <c r="I738" s="60"/>
      <c r="J738" s="72"/>
      <c r="K738" s="73"/>
      <c r="L738" s="53"/>
      <c r="M738" s="75"/>
      <c r="N738" s="53"/>
      <c r="O738" s="53"/>
      <c r="P738" s="53"/>
      <c r="Q738" s="53"/>
      <c r="R738" s="99"/>
      <c r="S738" s="67"/>
      <c r="T738" s="67"/>
      <c r="U738" s="67"/>
      <c r="V738" s="67"/>
      <c r="W738" s="67"/>
      <c r="X738" s="53"/>
      <c r="Y738" s="53"/>
      <c r="Z738" s="53"/>
      <c r="AA738" s="53"/>
      <c r="AB738" s="53"/>
    </row>
    <row r="739" spans="1:28" ht="13.2" x14ac:dyDescent="0.25">
      <c r="A739" s="53"/>
      <c r="B739" s="53"/>
      <c r="C739" s="53"/>
      <c r="D739" s="53"/>
      <c r="E739" s="144"/>
      <c r="F739" s="70"/>
      <c r="G739" s="71"/>
      <c r="H739" s="59"/>
      <c r="I739" s="60"/>
      <c r="J739" s="72"/>
      <c r="K739" s="73"/>
      <c r="L739" s="53"/>
      <c r="M739" s="75"/>
      <c r="N739" s="53"/>
      <c r="O739" s="53"/>
      <c r="P739" s="53"/>
      <c r="Q739" s="53"/>
      <c r="R739" s="99"/>
      <c r="S739" s="67"/>
      <c r="T739" s="67"/>
      <c r="U739" s="67"/>
      <c r="V739" s="67"/>
      <c r="W739" s="67"/>
      <c r="X739" s="53"/>
      <c r="Y739" s="53"/>
      <c r="Z739" s="53"/>
      <c r="AA739" s="53"/>
      <c r="AB739" s="53"/>
    </row>
    <row r="740" spans="1:28" ht="13.2" x14ac:dyDescent="0.25">
      <c r="A740" s="53"/>
      <c r="B740" s="53"/>
      <c r="C740" s="53"/>
      <c r="D740" s="53"/>
      <c r="E740" s="144"/>
      <c r="F740" s="70"/>
      <c r="G740" s="71"/>
      <c r="H740" s="59"/>
      <c r="I740" s="60"/>
      <c r="J740" s="72"/>
      <c r="K740" s="73"/>
      <c r="L740" s="53"/>
      <c r="M740" s="75"/>
      <c r="N740" s="53"/>
      <c r="O740" s="53"/>
      <c r="P740" s="53"/>
      <c r="Q740" s="53"/>
      <c r="R740" s="99"/>
      <c r="S740" s="67"/>
      <c r="T740" s="67"/>
      <c r="U740" s="67"/>
      <c r="V740" s="67"/>
      <c r="W740" s="67"/>
      <c r="X740" s="53"/>
      <c r="Y740" s="53"/>
      <c r="Z740" s="53"/>
      <c r="AA740" s="53"/>
      <c r="AB740" s="53"/>
    </row>
    <row r="741" spans="1:28" ht="13.2" x14ac:dyDescent="0.25">
      <c r="A741" s="53"/>
      <c r="B741" s="53"/>
      <c r="C741" s="53"/>
      <c r="D741" s="53"/>
      <c r="E741" s="144"/>
      <c r="F741" s="70"/>
      <c r="G741" s="71"/>
      <c r="H741" s="59"/>
      <c r="I741" s="60"/>
      <c r="J741" s="72"/>
      <c r="K741" s="73"/>
      <c r="L741" s="53"/>
      <c r="M741" s="75"/>
      <c r="N741" s="53"/>
      <c r="O741" s="53"/>
      <c r="P741" s="53"/>
      <c r="Q741" s="53"/>
      <c r="R741" s="99"/>
      <c r="S741" s="67"/>
      <c r="T741" s="67"/>
      <c r="U741" s="67"/>
      <c r="V741" s="67"/>
      <c r="W741" s="67"/>
      <c r="X741" s="53"/>
      <c r="Y741" s="53"/>
      <c r="Z741" s="53"/>
      <c r="AA741" s="53"/>
      <c r="AB741" s="53"/>
    </row>
    <row r="742" spans="1:28" ht="13.2" x14ac:dyDescent="0.25">
      <c r="A742" s="53"/>
      <c r="B742" s="53"/>
      <c r="C742" s="53"/>
      <c r="D742" s="53"/>
      <c r="E742" s="144"/>
      <c r="F742" s="70"/>
      <c r="G742" s="71"/>
      <c r="H742" s="59"/>
      <c r="I742" s="60"/>
      <c r="J742" s="72"/>
      <c r="K742" s="73"/>
      <c r="L742" s="53"/>
      <c r="M742" s="75"/>
      <c r="N742" s="53"/>
      <c r="O742" s="53"/>
      <c r="P742" s="53"/>
      <c r="Q742" s="53"/>
      <c r="R742" s="99"/>
      <c r="S742" s="67"/>
      <c r="T742" s="67"/>
      <c r="U742" s="67"/>
      <c r="V742" s="67"/>
      <c r="W742" s="67"/>
      <c r="X742" s="53"/>
      <c r="Y742" s="53"/>
      <c r="Z742" s="53"/>
      <c r="AA742" s="53"/>
      <c r="AB742" s="53"/>
    </row>
    <row r="743" spans="1:28" ht="13.2" x14ac:dyDescent="0.25">
      <c r="A743" s="53"/>
      <c r="B743" s="53"/>
      <c r="C743" s="53"/>
      <c r="D743" s="53"/>
      <c r="E743" s="144"/>
      <c r="F743" s="70"/>
      <c r="G743" s="71"/>
      <c r="H743" s="59"/>
      <c r="I743" s="60"/>
      <c r="J743" s="72"/>
      <c r="K743" s="73"/>
      <c r="L743" s="53"/>
      <c r="M743" s="75"/>
      <c r="N743" s="53"/>
      <c r="O743" s="53"/>
      <c r="P743" s="53"/>
      <c r="Q743" s="53"/>
      <c r="R743" s="99"/>
      <c r="S743" s="67"/>
      <c r="T743" s="67"/>
      <c r="U743" s="67"/>
      <c r="V743" s="67"/>
      <c r="W743" s="67"/>
      <c r="X743" s="53"/>
      <c r="Y743" s="53"/>
      <c r="Z743" s="53"/>
      <c r="AA743" s="53"/>
      <c r="AB743" s="53"/>
    </row>
    <row r="744" spans="1:28" ht="13.2" x14ac:dyDescent="0.25">
      <c r="A744" s="53"/>
      <c r="B744" s="53"/>
      <c r="C744" s="53"/>
      <c r="D744" s="53"/>
      <c r="E744" s="144"/>
      <c r="F744" s="70"/>
      <c r="G744" s="71"/>
      <c r="H744" s="59"/>
      <c r="I744" s="60"/>
      <c r="J744" s="72"/>
      <c r="K744" s="73"/>
      <c r="L744" s="53"/>
      <c r="M744" s="75"/>
      <c r="N744" s="53"/>
      <c r="O744" s="53"/>
      <c r="P744" s="53"/>
      <c r="Q744" s="53"/>
      <c r="R744" s="99"/>
      <c r="S744" s="67"/>
      <c r="T744" s="67"/>
      <c r="U744" s="67"/>
      <c r="V744" s="67"/>
      <c r="W744" s="67"/>
      <c r="X744" s="53"/>
      <c r="Y744" s="53"/>
      <c r="Z744" s="53"/>
      <c r="AA744" s="53"/>
      <c r="AB744" s="53"/>
    </row>
    <row r="745" spans="1:28" ht="13.2" x14ac:dyDescent="0.25">
      <c r="A745" s="53"/>
      <c r="B745" s="53"/>
      <c r="C745" s="53"/>
      <c r="D745" s="53"/>
      <c r="E745" s="144"/>
      <c r="F745" s="70"/>
      <c r="G745" s="71"/>
      <c r="H745" s="59"/>
      <c r="I745" s="60"/>
      <c r="J745" s="72"/>
      <c r="K745" s="73"/>
      <c r="L745" s="53"/>
      <c r="M745" s="75"/>
      <c r="N745" s="53"/>
      <c r="O745" s="53"/>
      <c r="P745" s="53"/>
      <c r="Q745" s="53"/>
      <c r="R745" s="99"/>
      <c r="S745" s="67"/>
      <c r="T745" s="67"/>
      <c r="U745" s="67"/>
      <c r="V745" s="67"/>
      <c r="W745" s="67"/>
      <c r="X745" s="53"/>
      <c r="Y745" s="53"/>
      <c r="Z745" s="53"/>
      <c r="AA745" s="53"/>
      <c r="AB745" s="53"/>
    </row>
    <row r="746" spans="1:28" ht="13.2" x14ac:dyDescent="0.25">
      <c r="A746" s="53"/>
      <c r="B746" s="53"/>
      <c r="C746" s="53"/>
      <c r="D746" s="53"/>
      <c r="E746" s="144"/>
      <c r="F746" s="70"/>
      <c r="G746" s="71"/>
      <c r="H746" s="59"/>
      <c r="I746" s="60"/>
      <c r="J746" s="72"/>
      <c r="K746" s="73"/>
      <c r="L746" s="53"/>
      <c r="M746" s="75"/>
      <c r="N746" s="53"/>
      <c r="O746" s="53"/>
      <c r="P746" s="53"/>
      <c r="Q746" s="53"/>
      <c r="R746" s="99"/>
      <c r="S746" s="67"/>
      <c r="T746" s="67"/>
      <c r="U746" s="67"/>
      <c r="V746" s="67"/>
      <c r="W746" s="67"/>
      <c r="X746" s="53"/>
      <c r="Y746" s="53"/>
      <c r="Z746" s="53"/>
      <c r="AA746" s="53"/>
      <c r="AB746" s="53"/>
    </row>
    <row r="747" spans="1:28" ht="13.2" x14ac:dyDescent="0.25">
      <c r="A747" s="53"/>
      <c r="B747" s="53"/>
      <c r="C747" s="53"/>
      <c r="D747" s="53"/>
      <c r="E747" s="144"/>
      <c r="F747" s="70"/>
      <c r="G747" s="71"/>
      <c r="H747" s="59"/>
      <c r="I747" s="60"/>
      <c r="J747" s="72"/>
      <c r="K747" s="73"/>
      <c r="L747" s="53"/>
      <c r="M747" s="75"/>
      <c r="N747" s="53"/>
      <c r="O747" s="53"/>
      <c r="P747" s="53"/>
      <c r="Q747" s="53"/>
      <c r="R747" s="99"/>
      <c r="S747" s="67"/>
      <c r="T747" s="67"/>
      <c r="U747" s="67"/>
      <c r="V747" s="67"/>
      <c r="W747" s="67"/>
      <c r="X747" s="53"/>
      <c r="Y747" s="53"/>
      <c r="Z747" s="53"/>
      <c r="AA747" s="53"/>
      <c r="AB747" s="53"/>
    </row>
    <row r="748" spans="1:28" ht="13.2" x14ac:dyDescent="0.25">
      <c r="A748" s="53"/>
      <c r="B748" s="53"/>
      <c r="C748" s="53"/>
      <c r="D748" s="53"/>
      <c r="E748" s="144"/>
      <c r="F748" s="70"/>
      <c r="G748" s="71"/>
      <c r="H748" s="59"/>
      <c r="I748" s="60"/>
      <c r="J748" s="72"/>
      <c r="K748" s="73"/>
      <c r="L748" s="53"/>
      <c r="M748" s="75"/>
      <c r="N748" s="53"/>
      <c r="O748" s="53"/>
      <c r="P748" s="53"/>
      <c r="Q748" s="53"/>
      <c r="R748" s="99"/>
      <c r="S748" s="67"/>
      <c r="T748" s="67"/>
      <c r="U748" s="67"/>
      <c r="V748" s="67"/>
      <c r="W748" s="67"/>
      <c r="X748" s="53"/>
      <c r="Y748" s="53"/>
      <c r="Z748" s="53"/>
      <c r="AA748" s="53"/>
      <c r="AB748" s="53"/>
    </row>
    <row r="749" spans="1:28" ht="13.2" x14ac:dyDescent="0.25">
      <c r="A749" s="53"/>
      <c r="B749" s="53"/>
      <c r="C749" s="53"/>
      <c r="D749" s="53"/>
      <c r="E749" s="144"/>
      <c r="F749" s="70"/>
      <c r="G749" s="71"/>
      <c r="H749" s="59"/>
      <c r="I749" s="60"/>
      <c r="J749" s="72"/>
      <c r="K749" s="73"/>
      <c r="L749" s="53"/>
      <c r="M749" s="75"/>
      <c r="N749" s="53"/>
      <c r="O749" s="53"/>
      <c r="P749" s="53"/>
      <c r="Q749" s="53"/>
      <c r="R749" s="99"/>
      <c r="S749" s="67"/>
      <c r="T749" s="67"/>
      <c r="U749" s="67"/>
      <c r="V749" s="67"/>
      <c r="W749" s="67"/>
      <c r="X749" s="53"/>
      <c r="Y749" s="53"/>
      <c r="Z749" s="53"/>
      <c r="AA749" s="53"/>
      <c r="AB749" s="53"/>
    </row>
    <row r="750" spans="1:28" ht="13.2" x14ac:dyDescent="0.25">
      <c r="A750" s="53"/>
      <c r="B750" s="53"/>
      <c r="C750" s="53"/>
      <c r="D750" s="53"/>
      <c r="E750" s="144"/>
      <c r="F750" s="70"/>
      <c r="G750" s="71"/>
      <c r="H750" s="59"/>
      <c r="I750" s="60"/>
      <c r="J750" s="72"/>
      <c r="K750" s="73"/>
      <c r="L750" s="53"/>
      <c r="M750" s="75"/>
      <c r="N750" s="53"/>
      <c r="O750" s="53"/>
      <c r="P750" s="53"/>
      <c r="Q750" s="53"/>
      <c r="R750" s="99"/>
      <c r="S750" s="67"/>
      <c r="T750" s="67"/>
      <c r="U750" s="67"/>
      <c r="V750" s="67"/>
      <c r="W750" s="67"/>
      <c r="X750" s="53"/>
      <c r="Y750" s="53"/>
      <c r="Z750" s="53"/>
      <c r="AA750" s="53"/>
      <c r="AB750" s="53"/>
    </row>
    <row r="751" spans="1:28" ht="13.2" x14ac:dyDescent="0.25">
      <c r="A751" s="53"/>
      <c r="B751" s="53"/>
      <c r="C751" s="53"/>
      <c r="D751" s="53"/>
      <c r="E751" s="144"/>
      <c r="F751" s="70"/>
      <c r="G751" s="71"/>
      <c r="H751" s="59"/>
      <c r="I751" s="60"/>
      <c r="J751" s="72"/>
      <c r="K751" s="73"/>
      <c r="L751" s="53"/>
      <c r="M751" s="75"/>
      <c r="N751" s="53"/>
      <c r="O751" s="53"/>
      <c r="P751" s="53"/>
      <c r="Q751" s="53"/>
      <c r="R751" s="99"/>
      <c r="S751" s="67"/>
      <c r="T751" s="67"/>
      <c r="U751" s="67"/>
      <c r="V751" s="67"/>
      <c r="W751" s="67"/>
      <c r="X751" s="53"/>
      <c r="Y751" s="53"/>
      <c r="Z751" s="53"/>
      <c r="AA751" s="53"/>
      <c r="AB751" s="53"/>
    </row>
    <row r="752" spans="1:28" ht="13.2" x14ac:dyDescent="0.25">
      <c r="A752" s="53"/>
      <c r="B752" s="53"/>
      <c r="C752" s="53"/>
      <c r="D752" s="53"/>
      <c r="E752" s="144"/>
      <c r="F752" s="70"/>
      <c r="G752" s="71"/>
      <c r="H752" s="59"/>
      <c r="I752" s="60"/>
      <c r="J752" s="72"/>
      <c r="K752" s="73"/>
      <c r="L752" s="53"/>
      <c r="M752" s="75"/>
      <c r="N752" s="53"/>
      <c r="O752" s="53"/>
      <c r="P752" s="53"/>
      <c r="Q752" s="53"/>
      <c r="R752" s="99"/>
      <c r="S752" s="67"/>
      <c r="T752" s="67"/>
      <c r="U752" s="67"/>
      <c r="V752" s="67"/>
      <c r="W752" s="67"/>
      <c r="X752" s="53"/>
      <c r="Y752" s="53"/>
      <c r="Z752" s="53"/>
      <c r="AA752" s="53"/>
      <c r="AB752" s="53"/>
    </row>
    <row r="753" spans="1:28" ht="13.2" x14ac:dyDescent="0.25">
      <c r="A753" s="53"/>
      <c r="B753" s="53"/>
      <c r="C753" s="53"/>
      <c r="D753" s="53"/>
      <c r="E753" s="144"/>
      <c r="F753" s="70"/>
      <c r="G753" s="71"/>
      <c r="H753" s="59"/>
      <c r="I753" s="60"/>
      <c r="J753" s="72"/>
      <c r="K753" s="73"/>
      <c r="L753" s="53"/>
      <c r="M753" s="75"/>
      <c r="N753" s="53"/>
      <c r="O753" s="53"/>
      <c r="P753" s="53"/>
      <c r="Q753" s="53"/>
      <c r="R753" s="99"/>
      <c r="S753" s="67"/>
      <c r="T753" s="67"/>
      <c r="U753" s="67"/>
      <c r="V753" s="67"/>
      <c r="W753" s="67"/>
      <c r="X753" s="53"/>
      <c r="Y753" s="53"/>
      <c r="Z753" s="53"/>
      <c r="AA753" s="53"/>
      <c r="AB753" s="53"/>
    </row>
    <row r="754" spans="1:28" ht="13.2" x14ac:dyDescent="0.25">
      <c r="A754" s="53"/>
      <c r="B754" s="53"/>
      <c r="C754" s="53"/>
      <c r="D754" s="53"/>
      <c r="E754" s="144"/>
      <c r="F754" s="70"/>
      <c r="G754" s="71"/>
      <c r="H754" s="59"/>
      <c r="I754" s="60"/>
      <c r="J754" s="72"/>
      <c r="K754" s="73"/>
      <c r="L754" s="53"/>
      <c r="M754" s="75"/>
      <c r="N754" s="53"/>
      <c r="O754" s="53"/>
      <c r="P754" s="53"/>
      <c r="Q754" s="53"/>
      <c r="R754" s="99"/>
      <c r="S754" s="67"/>
      <c r="T754" s="67"/>
      <c r="U754" s="67"/>
      <c r="V754" s="67"/>
      <c r="W754" s="67"/>
      <c r="X754" s="53"/>
      <c r="Y754" s="53"/>
      <c r="Z754" s="53"/>
      <c r="AA754" s="53"/>
      <c r="AB754" s="53"/>
    </row>
    <row r="755" spans="1:28" ht="13.2" x14ac:dyDescent="0.25">
      <c r="A755" s="53"/>
      <c r="B755" s="53"/>
      <c r="C755" s="53"/>
      <c r="D755" s="53"/>
      <c r="E755" s="144"/>
      <c r="F755" s="70"/>
      <c r="G755" s="71"/>
      <c r="H755" s="59"/>
      <c r="I755" s="60"/>
      <c r="J755" s="72"/>
      <c r="K755" s="73"/>
      <c r="L755" s="53"/>
      <c r="M755" s="75"/>
      <c r="N755" s="53"/>
      <c r="O755" s="53"/>
      <c r="P755" s="53"/>
      <c r="Q755" s="53"/>
      <c r="R755" s="99"/>
      <c r="S755" s="67"/>
      <c r="T755" s="67"/>
      <c r="U755" s="67"/>
      <c r="V755" s="67"/>
      <c r="W755" s="67"/>
      <c r="X755" s="53"/>
      <c r="Y755" s="53"/>
      <c r="Z755" s="53"/>
      <c r="AA755" s="53"/>
      <c r="AB755" s="53"/>
    </row>
    <row r="756" spans="1:28" ht="13.2" x14ac:dyDescent="0.25">
      <c r="A756" s="53"/>
      <c r="B756" s="53"/>
      <c r="C756" s="53"/>
      <c r="D756" s="53"/>
      <c r="E756" s="144"/>
      <c r="F756" s="70"/>
      <c r="G756" s="71"/>
      <c r="H756" s="59"/>
      <c r="I756" s="60"/>
      <c r="J756" s="72"/>
      <c r="K756" s="73"/>
      <c r="L756" s="53"/>
      <c r="M756" s="75"/>
      <c r="N756" s="53"/>
      <c r="O756" s="53"/>
      <c r="P756" s="53"/>
      <c r="Q756" s="53"/>
      <c r="R756" s="99"/>
      <c r="S756" s="67"/>
      <c r="T756" s="67"/>
      <c r="U756" s="67"/>
      <c r="V756" s="67"/>
      <c r="W756" s="67"/>
      <c r="X756" s="53"/>
      <c r="Y756" s="53"/>
      <c r="Z756" s="53"/>
      <c r="AA756" s="53"/>
      <c r="AB756" s="53"/>
    </row>
    <row r="757" spans="1:28" ht="13.2" x14ac:dyDescent="0.25">
      <c r="A757" s="53"/>
      <c r="B757" s="53"/>
      <c r="C757" s="53"/>
      <c r="D757" s="53"/>
      <c r="E757" s="144"/>
      <c r="F757" s="70"/>
      <c r="G757" s="71"/>
      <c r="H757" s="59"/>
      <c r="I757" s="60"/>
      <c r="J757" s="72"/>
      <c r="K757" s="73"/>
      <c r="L757" s="53"/>
      <c r="M757" s="75"/>
      <c r="N757" s="53"/>
      <c r="O757" s="53"/>
      <c r="P757" s="53"/>
      <c r="Q757" s="53"/>
      <c r="R757" s="99"/>
      <c r="S757" s="67"/>
      <c r="T757" s="67"/>
      <c r="U757" s="67"/>
      <c r="V757" s="67"/>
      <c r="W757" s="67"/>
      <c r="X757" s="53"/>
      <c r="Y757" s="53"/>
      <c r="Z757" s="53"/>
      <c r="AA757" s="53"/>
      <c r="AB757" s="53"/>
    </row>
    <row r="758" spans="1:28" ht="13.2" x14ac:dyDescent="0.25">
      <c r="A758" s="53"/>
      <c r="B758" s="53"/>
      <c r="C758" s="53"/>
      <c r="D758" s="53"/>
      <c r="E758" s="144"/>
      <c r="F758" s="70"/>
      <c r="G758" s="71"/>
      <c r="H758" s="59"/>
      <c r="I758" s="60"/>
      <c r="J758" s="72"/>
      <c r="K758" s="73"/>
      <c r="L758" s="53"/>
      <c r="M758" s="75"/>
      <c r="N758" s="53"/>
      <c r="O758" s="53"/>
      <c r="P758" s="53"/>
      <c r="Q758" s="53"/>
      <c r="R758" s="99"/>
      <c r="S758" s="67"/>
      <c r="T758" s="67"/>
      <c r="U758" s="67"/>
      <c r="V758" s="67"/>
      <c r="W758" s="67"/>
      <c r="X758" s="53"/>
      <c r="Y758" s="53"/>
      <c r="Z758" s="53"/>
      <c r="AA758" s="53"/>
      <c r="AB758" s="53"/>
    </row>
    <row r="759" spans="1:28" ht="13.2" x14ac:dyDescent="0.25">
      <c r="A759" s="53"/>
      <c r="B759" s="53"/>
      <c r="C759" s="53"/>
      <c r="D759" s="53"/>
      <c r="E759" s="144"/>
      <c r="F759" s="70"/>
      <c r="G759" s="71"/>
      <c r="H759" s="59"/>
      <c r="I759" s="60"/>
      <c r="J759" s="72"/>
      <c r="K759" s="73"/>
      <c r="L759" s="53"/>
      <c r="M759" s="75"/>
      <c r="N759" s="53"/>
      <c r="O759" s="53"/>
      <c r="P759" s="53"/>
      <c r="Q759" s="53"/>
      <c r="R759" s="99"/>
      <c r="S759" s="67"/>
      <c r="T759" s="67"/>
      <c r="U759" s="67"/>
      <c r="V759" s="67"/>
      <c r="W759" s="67"/>
      <c r="X759" s="53"/>
      <c r="Y759" s="53"/>
      <c r="Z759" s="53"/>
      <c r="AA759" s="53"/>
      <c r="AB759" s="53"/>
    </row>
    <row r="760" spans="1:28" ht="13.2" x14ac:dyDescent="0.25">
      <c r="A760" s="53"/>
      <c r="B760" s="53"/>
      <c r="C760" s="53"/>
      <c r="D760" s="53"/>
      <c r="E760" s="144"/>
      <c r="F760" s="70"/>
      <c r="G760" s="71"/>
      <c r="H760" s="59"/>
      <c r="I760" s="60"/>
      <c r="J760" s="72"/>
      <c r="K760" s="73"/>
      <c r="L760" s="53"/>
      <c r="M760" s="75"/>
      <c r="N760" s="53"/>
      <c r="O760" s="53"/>
      <c r="P760" s="53"/>
      <c r="Q760" s="53"/>
      <c r="R760" s="99"/>
      <c r="S760" s="67"/>
      <c r="T760" s="67"/>
      <c r="U760" s="67"/>
      <c r="V760" s="67"/>
      <c r="W760" s="67"/>
      <c r="X760" s="53"/>
      <c r="Y760" s="53"/>
      <c r="Z760" s="53"/>
      <c r="AA760" s="53"/>
      <c r="AB760" s="53"/>
    </row>
    <row r="761" spans="1:28" ht="13.2" x14ac:dyDescent="0.25">
      <c r="A761" s="53"/>
      <c r="B761" s="53"/>
      <c r="C761" s="53"/>
      <c r="D761" s="53"/>
      <c r="E761" s="144"/>
      <c r="F761" s="70"/>
      <c r="G761" s="71"/>
      <c r="H761" s="59"/>
      <c r="I761" s="60"/>
      <c r="J761" s="72"/>
      <c r="K761" s="73"/>
      <c r="L761" s="53"/>
      <c r="M761" s="75"/>
      <c r="N761" s="53"/>
      <c r="O761" s="53"/>
      <c r="P761" s="53"/>
      <c r="Q761" s="53"/>
      <c r="R761" s="99"/>
      <c r="S761" s="67"/>
      <c r="T761" s="67"/>
      <c r="U761" s="67"/>
      <c r="V761" s="67"/>
      <c r="W761" s="67"/>
      <c r="X761" s="53"/>
      <c r="Y761" s="53"/>
      <c r="Z761" s="53"/>
      <c r="AA761" s="53"/>
      <c r="AB761" s="53"/>
    </row>
    <row r="762" spans="1:28" ht="13.2" x14ac:dyDescent="0.25">
      <c r="A762" s="53"/>
      <c r="B762" s="53"/>
      <c r="C762" s="53"/>
      <c r="D762" s="53"/>
      <c r="E762" s="144"/>
      <c r="F762" s="70"/>
      <c r="G762" s="71"/>
      <c r="H762" s="59"/>
      <c r="I762" s="60"/>
      <c r="J762" s="72"/>
      <c r="K762" s="73"/>
      <c r="L762" s="53"/>
      <c r="M762" s="75"/>
      <c r="N762" s="53"/>
      <c r="O762" s="53"/>
      <c r="P762" s="53"/>
      <c r="Q762" s="53"/>
      <c r="R762" s="99"/>
      <c r="S762" s="67"/>
      <c r="T762" s="67"/>
      <c r="U762" s="67"/>
      <c r="V762" s="67"/>
      <c r="W762" s="67"/>
      <c r="X762" s="53"/>
      <c r="Y762" s="53"/>
      <c r="Z762" s="53"/>
      <c r="AA762" s="53"/>
      <c r="AB762" s="53"/>
    </row>
    <row r="763" spans="1:28" ht="13.2" x14ac:dyDescent="0.25">
      <c r="A763" s="53"/>
      <c r="B763" s="53"/>
      <c r="C763" s="53"/>
      <c r="D763" s="53"/>
      <c r="E763" s="144"/>
      <c r="F763" s="70"/>
      <c r="G763" s="71"/>
      <c r="H763" s="59"/>
      <c r="I763" s="60"/>
      <c r="J763" s="72"/>
      <c r="K763" s="73"/>
      <c r="L763" s="53"/>
      <c r="M763" s="75"/>
      <c r="N763" s="53"/>
      <c r="O763" s="53"/>
      <c r="P763" s="53"/>
      <c r="Q763" s="53"/>
      <c r="R763" s="99"/>
      <c r="S763" s="67"/>
      <c r="T763" s="67"/>
      <c r="U763" s="67"/>
      <c r="V763" s="67"/>
      <c r="W763" s="67"/>
      <c r="X763" s="53"/>
      <c r="Y763" s="53"/>
      <c r="Z763" s="53"/>
      <c r="AA763" s="53"/>
      <c r="AB763" s="53"/>
    </row>
    <row r="764" spans="1:28" ht="13.2" x14ac:dyDescent="0.25">
      <c r="A764" s="53"/>
      <c r="B764" s="53"/>
      <c r="C764" s="53"/>
      <c r="D764" s="53"/>
      <c r="E764" s="144"/>
      <c r="F764" s="70"/>
      <c r="G764" s="71"/>
      <c r="H764" s="59"/>
      <c r="I764" s="60"/>
      <c r="J764" s="72"/>
      <c r="K764" s="73"/>
      <c r="L764" s="53"/>
      <c r="M764" s="75"/>
      <c r="N764" s="53"/>
      <c r="O764" s="53"/>
      <c r="P764" s="53"/>
      <c r="Q764" s="53"/>
      <c r="R764" s="99"/>
      <c r="S764" s="67"/>
      <c r="T764" s="67"/>
      <c r="U764" s="67"/>
      <c r="V764" s="67"/>
      <c r="W764" s="67"/>
      <c r="X764" s="53"/>
      <c r="Y764" s="53"/>
      <c r="Z764" s="53"/>
      <c r="AA764" s="53"/>
      <c r="AB764" s="53"/>
    </row>
    <row r="765" spans="1:28" ht="13.2" x14ac:dyDescent="0.25">
      <c r="A765" s="53"/>
      <c r="B765" s="53"/>
      <c r="C765" s="53"/>
      <c r="D765" s="53"/>
      <c r="E765" s="144"/>
      <c r="F765" s="70"/>
      <c r="G765" s="71"/>
      <c r="H765" s="59"/>
      <c r="I765" s="60"/>
      <c r="J765" s="72"/>
      <c r="K765" s="73"/>
      <c r="L765" s="53"/>
      <c r="M765" s="75"/>
      <c r="N765" s="53"/>
      <c r="O765" s="53"/>
      <c r="P765" s="53"/>
      <c r="Q765" s="53"/>
      <c r="R765" s="99"/>
      <c r="S765" s="67"/>
      <c r="T765" s="67"/>
      <c r="U765" s="67"/>
      <c r="V765" s="67"/>
      <c r="W765" s="67"/>
      <c r="X765" s="53"/>
      <c r="Y765" s="53"/>
      <c r="Z765" s="53"/>
      <c r="AA765" s="53"/>
      <c r="AB765" s="53"/>
    </row>
    <row r="766" spans="1:28" ht="13.2" x14ac:dyDescent="0.25">
      <c r="A766" s="53"/>
      <c r="B766" s="53"/>
      <c r="C766" s="53"/>
      <c r="D766" s="53"/>
      <c r="E766" s="144"/>
      <c r="F766" s="70"/>
      <c r="G766" s="71"/>
      <c r="H766" s="59"/>
      <c r="I766" s="60"/>
      <c r="J766" s="72"/>
      <c r="K766" s="73"/>
      <c r="L766" s="53"/>
      <c r="M766" s="75"/>
      <c r="N766" s="53"/>
      <c r="O766" s="53"/>
      <c r="P766" s="53"/>
      <c r="Q766" s="53"/>
      <c r="R766" s="99"/>
      <c r="S766" s="67"/>
      <c r="T766" s="67"/>
      <c r="U766" s="67"/>
      <c r="V766" s="67"/>
      <c r="W766" s="67"/>
      <c r="X766" s="53"/>
      <c r="Y766" s="53"/>
      <c r="Z766" s="53"/>
      <c r="AA766" s="53"/>
      <c r="AB766" s="53"/>
    </row>
    <row r="767" spans="1:28" ht="13.2" x14ac:dyDescent="0.25">
      <c r="A767" s="53"/>
      <c r="B767" s="53"/>
      <c r="C767" s="53"/>
      <c r="D767" s="53"/>
      <c r="E767" s="144"/>
      <c r="F767" s="70"/>
      <c r="G767" s="71"/>
      <c r="H767" s="59"/>
      <c r="I767" s="60"/>
      <c r="J767" s="72"/>
      <c r="K767" s="73"/>
      <c r="L767" s="53"/>
      <c r="M767" s="75"/>
      <c r="N767" s="53"/>
      <c r="O767" s="53"/>
      <c r="P767" s="53"/>
      <c r="Q767" s="53"/>
      <c r="R767" s="99"/>
      <c r="S767" s="67"/>
      <c r="T767" s="67"/>
      <c r="U767" s="67"/>
      <c r="V767" s="67"/>
      <c r="W767" s="67"/>
      <c r="X767" s="53"/>
      <c r="Y767" s="53"/>
      <c r="Z767" s="53"/>
      <c r="AA767" s="53"/>
      <c r="AB767" s="53"/>
    </row>
    <row r="768" spans="1:28" ht="13.2" x14ac:dyDescent="0.25">
      <c r="A768" s="53"/>
      <c r="B768" s="53"/>
      <c r="C768" s="53"/>
      <c r="D768" s="53"/>
      <c r="E768" s="144"/>
      <c r="F768" s="70"/>
      <c r="G768" s="71"/>
      <c r="H768" s="59"/>
      <c r="I768" s="60"/>
      <c r="J768" s="72"/>
      <c r="K768" s="73"/>
      <c r="L768" s="53"/>
      <c r="M768" s="75"/>
      <c r="N768" s="53"/>
      <c r="O768" s="53"/>
      <c r="P768" s="53"/>
      <c r="Q768" s="53"/>
      <c r="R768" s="99"/>
      <c r="S768" s="67"/>
      <c r="T768" s="67"/>
      <c r="U768" s="67"/>
      <c r="V768" s="67"/>
      <c r="W768" s="67"/>
      <c r="X768" s="53"/>
      <c r="Y768" s="53"/>
      <c r="Z768" s="53"/>
      <c r="AA768" s="53"/>
      <c r="AB768" s="53"/>
    </row>
    <row r="769" spans="1:28" ht="13.2" x14ac:dyDescent="0.25">
      <c r="A769" s="53"/>
      <c r="B769" s="53"/>
      <c r="C769" s="53"/>
      <c r="D769" s="53"/>
      <c r="E769" s="144"/>
      <c r="F769" s="70"/>
      <c r="G769" s="71"/>
      <c r="H769" s="59"/>
      <c r="I769" s="60"/>
      <c r="J769" s="72"/>
      <c r="K769" s="73"/>
      <c r="L769" s="53"/>
      <c r="M769" s="75"/>
      <c r="N769" s="53"/>
      <c r="O769" s="53"/>
      <c r="P769" s="53"/>
      <c r="Q769" s="53"/>
      <c r="R769" s="99"/>
      <c r="S769" s="67"/>
      <c r="T769" s="67"/>
      <c r="U769" s="67"/>
      <c r="V769" s="67"/>
      <c r="W769" s="67"/>
      <c r="X769" s="53"/>
      <c r="Y769" s="53"/>
      <c r="Z769" s="53"/>
      <c r="AA769" s="53"/>
      <c r="AB769" s="53"/>
    </row>
    <row r="770" spans="1:28" ht="13.2" x14ac:dyDescent="0.25">
      <c r="A770" s="53"/>
      <c r="B770" s="53"/>
      <c r="C770" s="53"/>
      <c r="D770" s="53"/>
      <c r="E770" s="144"/>
      <c r="F770" s="70"/>
      <c r="G770" s="71"/>
      <c r="H770" s="59"/>
      <c r="I770" s="60"/>
      <c r="J770" s="72"/>
      <c r="K770" s="73"/>
      <c r="L770" s="53"/>
      <c r="M770" s="75"/>
      <c r="N770" s="53"/>
      <c r="O770" s="53"/>
      <c r="P770" s="53"/>
      <c r="Q770" s="53"/>
      <c r="R770" s="99"/>
      <c r="S770" s="67"/>
      <c r="T770" s="67"/>
      <c r="U770" s="67"/>
      <c r="V770" s="67"/>
      <c r="W770" s="67"/>
      <c r="X770" s="53"/>
      <c r="Y770" s="53"/>
      <c r="Z770" s="53"/>
      <c r="AA770" s="53"/>
      <c r="AB770" s="53"/>
    </row>
    <row r="771" spans="1:28" ht="13.2" x14ac:dyDescent="0.25">
      <c r="A771" s="53"/>
      <c r="B771" s="53"/>
      <c r="C771" s="53"/>
      <c r="D771" s="53"/>
      <c r="E771" s="144"/>
      <c r="F771" s="70"/>
      <c r="G771" s="71"/>
      <c r="H771" s="59"/>
      <c r="I771" s="60"/>
      <c r="J771" s="72"/>
      <c r="K771" s="73"/>
      <c r="L771" s="53"/>
      <c r="M771" s="75"/>
      <c r="N771" s="53"/>
      <c r="O771" s="53"/>
      <c r="P771" s="53"/>
      <c r="Q771" s="53"/>
      <c r="R771" s="99"/>
      <c r="S771" s="67"/>
      <c r="T771" s="67"/>
      <c r="U771" s="67"/>
      <c r="V771" s="67"/>
      <c r="W771" s="67"/>
      <c r="X771" s="53"/>
      <c r="Y771" s="53"/>
      <c r="Z771" s="53"/>
      <c r="AA771" s="53"/>
      <c r="AB771" s="53"/>
    </row>
    <row r="772" spans="1:28" ht="13.2" x14ac:dyDescent="0.25">
      <c r="A772" s="53"/>
      <c r="B772" s="53"/>
      <c r="C772" s="53"/>
      <c r="D772" s="53"/>
      <c r="E772" s="144"/>
      <c r="F772" s="70"/>
      <c r="G772" s="71"/>
      <c r="H772" s="59"/>
      <c r="I772" s="60"/>
      <c r="J772" s="72"/>
      <c r="K772" s="73"/>
      <c r="L772" s="53"/>
      <c r="M772" s="75"/>
      <c r="N772" s="53"/>
      <c r="O772" s="53"/>
      <c r="P772" s="53"/>
      <c r="Q772" s="53"/>
      <c r="R772" s="99"/>
      <c r="S772" s="67"/>
      <c r="T772" s="67"/>
      <c r="U772" s="67"/>
      <c r="V772" s="67"/>
      <c r="W772" s="67"/>
      <c r="X772" s="53"/>
      <c r="Y772" s="53"/>
      <c r="Z772" s="53"/>
      <c r="AA772" s="53"/>
      <c r="AB772" s="53"/>
    </row>
    <row r="773" spans="1:28" ht="13.2" x14ac:dyDescent="0.25">
      <c r="A773" s="53"/>
      <c r="B773" s="53"/>
      <c r="C773" s="53"/>
      <c r="D773" s="53"/>
      <c r="E773" s="144"/>
      <c r="F773" s="70"/>
      <c r="G773" s="71"/>
      <c r="H773" s="59"/>
      <c r="I773" s="60"/>
      <c r="J773" s="72"/>
      <c r="K773" s="73"/>
      <c r="L773" s="53"/>
      <c r="M773" s="75"/>
      <c r="N773" s="53"/>
      <c r="O773" s="53"/>
      <c r="P773" s="53"/>
      <c r="Q773" s="53"/>
      <c r="R773" s="99"/>
      <c r="S773" s="67"/>
      <c r="T773" s="67"/>
      <c r="U773" s="67"/>
      <c r="V773" s="67"/>
      <c r="W773" s="67"/>
      <c r="X773" s="53"/>
      <c r="Y773" s="53"/>
      <c r="Z773" s="53"/>
      <c r="AA773" s="53"/>
      <c r="AB773" s="53"/>
    </row>
    <row r="774" spans="1:28" ht="13.2" x14ac:dyDescent="0.25">
      <c r="A774" s="53"/>
      <c r="B774" s="53"/>
      <c r="C774" s="53"/>
      <c r="D774" s="53"/>
      <c r="E774" s="144"/>
      <c r="F774" s="70"/>
      <c r="G774" s="71"/>
      <c r="H774" s="59"/>
      <c r="I774" s="60"/>
      <c r="J774" s="72"/>
      <c r="K774" s="73"/>
      <c r="L774" s="53"/>
      <c r="M774" s="75"/>
      <c r="N774" s="53"/>
      <c r="O774" s="53"/>
      <c r="P774" s="53"/>
      <c r="Q774" s="53"/>
      <c r="R774" s="99"/>
      <c r="S774" s="67"/>
      <c r="T774" s="67"/>
      <c r="U774" s="67"/>
      <c r="V774" s="67"/>
      <c r="W774" s="67"/>
      <c r="X774" s="53"/>
      <c r="Y774" s="53"/>
      <c r="Z774" s="53"/>
      <c r="AA774" s="53"/>
      <c r="AB774" s="53"/>
    </row>
    <row r="775" spans="1:28" ht="13.2" x14ac:dyDescent="0.25">
      <c r="A775" s="53"/>
      <c r="B775" s="53"/>
      <c r="C775" s="53"/>
      <c r="D775" s="53"/>
      <c r="E775" s="144"/>
      <c r="F775" s="70"/>
      <c r="G775" s="71"/>
      <c r="H775" s="59"/>
      <c r="I775" s="60"/>
      <c r="J775" s="72"/>
      <c r="K775" s="73"/>
      <c r="L775" s="53"/>
      <c r="M775" s="75"/>
      <c r="N775" s="53"/>
      <c r="O775" s="53"/>
      <c r="P775" s="53"/>
      <c r="Q775" s="53"/>
      <c r="R775" s="99"/>
      <c r="S775" s="67"/>
      <c r="T775" s="67"/>
      <c r="U775" s="67"/>
      <c r="V775" s="67"/>
      <c r="W775" s="67"/>
      <c r="X775" s="53"/>
      <c r="Y775" s="53"/>
      <c r="Z775" s="53"/>
      <c r="AA775" s="53"/>
      <c r="AB775" s="53"/>
    </row>
    <row r="776" spans="1:28" ht="13.2" x14ac:dyDescent="0.25">
      <c r="A776" s="53"/>
      <c r="B776" s="53"/>
      <c r="C776" s="53"/>
      <c r="D776" s="53"/>
      <c r="E776" s="144"/>
      <c r="F776" s="70"/>
      <c r="G776" s="71"/>
      <c r="H776" s="59"/>
      <c r="I776" s="60"/>
      <c r="J776" s="72"/>
      <c r="K776" s="73"/>
      <c r="L776" s="53"/>
      <c r="M776" s="75"/>
      <c r="N776" s="53"/>
      <c r="O776" s="53"/>
      <c r="P776" s="53"/>
      <c r="Q776" s="53"/>
      <c r="R776" s="99"/>
      <c r="S776" s="67"/>
      <c r="T776" s="67"/>
      <c r="U776" s="67"/>
      <c r="V776" s="67"/>
      <c r="W776" s="67"/>
      <c r="X776" s="53"/>
      <c r="Y776" s="53"/>
      <c r="Z776" s="53"/>
      <c r="AA776" s="53"/>
      <c r="AB776" s="53"/>
    </row>
    <row r="777" spans="1:28" ht="13.2" x14ac:dyDescent="0.25">
      <c r="A777" s="53"/>
      <c r="B777" s="53"/>
      <c r="C777" s="53"/>
      <c r="D777" s="53"/>
      <c r="E777" s="144"/>
      <c r="F777" s="70"/>
      <c r="G777" s="71"/>
      <c r="H777" s="59"/>
      <c r="I777" s="60"/>
      <c r="J777" s="72"/>
      <c r="K777" s="73"/>
      <c r="L777" s="53"/>
      <c r="M777" s="75"/>
      <c r="N777" s="53"/>
      <c r="O777" s="53"/>
      <c r="P777" s="53"/>
      <c r="Q777" s="53"/>
      <c r="R777" s="99"/>
      <c r="S777" s="67"/>
      <c r="T777" s="67"/>
      <c r="U777" s="67"/>
      <c r="V777" s="67"/>
      <c r="W777" s="67"/>
      <c r="X777" s="53"/>
      <c r="Y777" s="53"/>
      <c r="Z777" s="53"/>
      <c r="AA777" s="53"/>
      <c r="AB777" s="53"/>
    </row>
    <row r="778" spans="1:28" ht="13.2" x14ac:dyDescent="0.25">
      <c r="A778" s="53"/>
      <c r="B778" s="53"/>
      <c r="C778" s="53"/>
      <c r="D778" s="53"/>
      <c r="E778" s="144"/>
      <c r="F778" s="70"/>
      <c r="G778" s="71"/>
      <c r="H778" s="59"/>
      <c r="I778" s="60"/>
      <c r="J778" s="72"/>
      <c r="K778" s="73"/>
      <c r="L778" s="53"/>
      <c r="M778" s="75"/>
      <c r="N778" s="53"/>
      <c r="O778" s="53"/>
      <c r="P778" s="53"/>
      <c r="Q778" s="53"/>
      <c r="R778" s="99"/>
      <c r="S778" s="67"/>
      <c r="T778" s="67"/>
      <c r="U778" s="67"/>
      <c r="V778" s="67"/>
      <c r="W778" s="67"/>
      <c r="X778" s="53"/>
      <c r="Y778" s="53"/>
      <c r="Z778" s="53"/>
      <c r="AA778" s="53"/>
      <c r="AB778" s="53"/>
    </row>
    <row r="779" spans="1:28" ht="13.2" x14ac:dyDescent="0.25">
      <c r="A779" s="53"/>
      <c r="B779" s="53"/>
      <c r="C779" s="53"/>
      <c r="D779" s="53"/>
      <c r="E779" s="144"/>
      <c r="F779" s="70"/>
      <c r="G779" s="71"/>
      <c r="H779" s="59"/>
      <c r="I779" s="60"/>
      <c r="J779" s="72"/>
      <c r="K779" s="73"/>
      <c r="L779" s="53"/>
      <c r="M779" s="75"/>
      <c r="N779" s="53"/>
      <c r="O779" s="53"/>
      <c r="P779" s="53"/>
      <c r="Q779" s="53"/>
      <c r="R779" s="99"/>
      <c r="S779" s="67"/>
      <c r="T779" s="67"/>
      <c r="U779" s="67"/>
      <c r="V779" s="67"/>
      <c r="W779" s="67"/>
      <c r="X779" s="53"/>
      <c r="Y779" s="53"/>
      <c r="Z779" s="53"/>
      <c r="AA779" s="53"/>
      <c r="AB779" s="53"/>
    </row>
    <row r="780" spans="1:28" ht="13.2" x14ac:dyDescent="0.25">
      <c r="A780" s="53"/>
      <c r="B780" s="53"/>
      <c r="C780" s="53"/>
      <c r="D780" s="53"/>
      <c r="E780" s="144"/>
      <c r="F780" s="70"/>
      <c r="G780" s="71"/>
      <c r="H780" s="59"/>
      <c r="I780" s="60"/>
      <c r="J780" s="72"/>
      <c r="K780" s="73"/>
      <c r="L780" s="53"/>
      <c r="M780" s="75"/>
      <c r="N780" s="53"/>
      <c r="O780" s="53"/>
      <c r="P780" s="53"/>
      <c r="Q780" s="53"/>
      <c r="R780" s="99"/>
      <c r="S780" s="67"/>
      <c r="T780" s="67"/>
      <c r="U780" s="67"/>
      <c r="V780" s="67"/>
      <c r="W780" s="67"/>
      <c r="X780" s="53"/>
      <c r="Y780" s="53"/>
      <c r="Z780" s="53"/>
      <c r="AA780" s="53"/>
      <c r="AB780" s="53"/>
    </row>
    <row r="781" spans="1:28" ht="13.2" x14ac:dyDescent="0.25">
      <c r="A781" s="53"/>
      <c r="B781" s="53"/>
      <c r="C781" s="53"/>
      <c r="D781" s="53"/>
      <c r="E781" s="144"/>
      <c r="F781" s="70"/>
      <c r="G781" s="71"/>
      <c r="H781" s="59"/>
      <c r="I781" s="60"/>
      <c r="J781" s="72"/>
      <c r="K781" s="73"/>
      <c r="L781" s="53"/>
      <c r="M781" s="75"/>
      <c r="N781" s="53"/>
      <c r="O781" s="53"/>
      <c r="P781" s="53"/>
      <c r="Q781" s="53"/>
      <c r="R781" s="99"/>
      <c r="S781" s="67"/>
      <c r="T781" s="67"/>
      <c r="U781" s="67"/>
      <c r="V781" s="67"/>
      <c r="W781" s="67"/>
      <c r="X781" s="53"/>
      <c r="Y781" s="53"/>
      <c r="Z781" s="53"/>
      <c r="AA781" s="53"/>
      <c r="AB781" s="53"/>
    </row>
    <row r="782" spans="1:28" ht="13.2" x14ac:dyDescent="0.25">
      <c r="A782" s="53"/>
      <c r="B782" s="53"/>
      <c r="C782" s="53"/>
      <c r="D782" s="53"/>
      <c r="E782" s="144"/>
      <c r="F782" s="70"/>
      <c r="G782" s="71"/>
      <c r="H782" s="59"/>
      <c r="I782" s="60"/>
      <c r="J782" s="72"/>
      <c r="K782" s="73"/>
      <c r="L782" s="53"/>
      <c r="M782" s="75"/>
      <c r="N782" s="53"/>
      <c r="O782" s="53"/>
      <c r="P782" s="53"/>
      <c r="Q782" s="53"/>
      <c r="R782" s="99"/>
      <c r="S782" s="67"/>
      <c r="T782" s="67"/>
      <c r="U782" s="67"/>
      <c r="V782" s="67"/>
      <c r="W782" s="67"/>
      <c r="X782" s="53"/>
      <c r="Y782" s="53"/>
      <c r="Z782" s="53"/>
      <c r="AA782" s="53"/>
      <c r="AB782" s="53"/>
    </row>
    <row r="783" spans="1:28" ht="13.2" x14ac:dyDescent="0.25">
      <c r="A783" s="53"/>
      <c r="B783" s="53"/>
      <c r="C783" s="53"/>
      <c r="D783" s="53"/>
      <c r="E783" s="144"/>
      <c r="F783" s="70"/>
      <c r="G783" s="71"/>
      <c r="H783" s="59"/>
      <c r="I783" s="60"/>
      <c r="J783" s="72"/>
      <c r="K783" s="73"/>
      <c r="L783" s="53"/>
      <c r="M783" s="75"/>
      <c r="N783" s="53"/>
      <c r="O783" s="53"/>
      <c r="P783" s="53"/>
      <c r="Q783" s="53"/>
      <c r="R783" s="99"/>
      <c r="S783" s="67"/>
      <c r="T783" s="67"/>
      <c r="U783" s="67"/>
      <c r="V783" s="67"/>
      <c r="W783" s="67"/>
      <c r="X783" s="53"/>
      <c r="Y783" s="53"/>
      <c r="Z783" s="53"/>
      <c r="AA783" s="53"/>
      <c r="AB783" s="53"/>
    </row>
    <row r="784" spans="1:28" ht="13.2" x14ac:dyDescent="0.25">
      <c r="A784" s="53"/>
      <c r="B784" s="53"/>
      <c r="C784" s="53"/>
      <c r="D784" s="53"/>
      <c r="E784" s="144"/>
      <c r="F784" s="70"/>
      <c r="G784" s="71"/>
      <c r="H784" s="59"/>
      <c r="I784" s="60"/>
      <c r="J784" s="72"/>
      <c r="K784" s="73"/>
      <c r="L784" s="53"/>
      <c r="M784" s="75"/>
      <c r="N784" s="53"/>
      <c r="O784" s="53"/>
      <c r="P784" s="53"/>
      <c r="Q784" s="53"/>
      <c r="R784" s="99"/>
      <c r="S784" s="67"/>
      <c r="T784" s="67"/>
      <c r="U784" s="67"/>
      <c r="V784" s="67"/>
      <c r="W784" s="67"/>
      <c r="X784" s="53"/>
      <c r="Y784" s="53"/>
      <c r="Z784" s="53"/>
      <c r="AA784" s="53"/>
      <c r="AB784" s="53"/>
    </row>
    <row r="785" spans="1:28" ht="13.2" x14ac:dyDescent="0.25">
      <c r="A785" s="53"/>
      <c r="B785" s="53"/>
      <c r="C785" s="53"/>
      <c r="D785" s="53"/>
      <c r="E785" s="144"/>
      <c r="F785" s="70"/>
      <c r="G785" s="71"/>
      <c r="H785" s="59"/>
      <c r="I785" s="60"/>
      <c r="J785" s="72"/>
      <c r="K785" s="73"/>
      <c r="L785" s="53"/>
      <c r="M785" s="75"/>
      <c r="N785" s="53"/>
      <c r="O785" s="53"/>
      <c r="P785" s="53"/>
      <c r="Q785" s="53"/>
      <c r="R785" s="99"/>
      <c r="S785" s="67"/>
      <c r="T785" s="67"/>
      <c r="U785" s="67"/>
      <c r="V785" s="67"/>
      <c r="W785" s="67"/>
      <c r="X785" s="53"/>
      <c r="Y785" s="53"/>
      <c r="Z785" s="53"/>
      <c r="AA785" s="53"/>
      <c r="AB785" s="53"/>
    </row>
    <row r="786" spans="1:28" ht="13.2" x14ac:dyDescent="0.25">
      <c r="A786" s="53"/>
      <c r="B786" s="53"/>
      <c r="C786" s="53"/>
      <c r="D786" s="53"/>
      <c r="E786" s="144"/>
      <c r="F786" s="70"/>
      <c r="G786" s="71"/>
      <c r="H786" s="59"/>
      <c r="I786" s="60"/>
      <c r="J786" s="72"/>
      <c r="K786" s="73"/>
      <c r="L786" s="53"/>
      <c r="M786" s="75"/>
      <c r="N786" s="53"/>
      <c r="O786" s="53"/>
      <c r="P786" s="53"/>
      <c r="Q786" s="53"/>
      <c r="R786" s="99"/>
      <c r="S786" s="67"/>
      <c r="T786" s="67"/>
      <c r="U786" s="67"/>
      <c r="V786" s="67"/>
      <c r="W786" s="67"/>
      <c r="X786" s="53"/>
      <c r="Y786" s="53"/>
      <c r="Z786" s="53"/>
      <c r="AA786" s="53"/>
      <c r="AB786" s="53"/>
    </row>
    <row r="787" spans="1:28" ht="13.2" x14ac:dyDescent="0.25">
      <c r="A787" s="53"/>
      <c r="B787" s="53"/>
      <c r="C787" s="53"/>
      <c r="D787" s="53"/>
      <c r="E787" s="144"/>
      <c r="F787" s="70"/>
      <c r="G787" s="71"/>
      <c r="H787" s="59"/>
      <c r="I787" s="60"/>
      <c r="J787" s="72"/>
      <c r="K787" s="73"/>
      <c r="L787" s="53"/>
      <c r="M787" s="75"/>
      <c r="N787" s="53"/>
      <c r="O787" s="53"/>
      <c r="P787" s="53"/>
      <c r="Q787" s="53"/>
      <c r="R787" s="99"/>
      <c r="S787" s="67"/>
      <c r="T787" s="67"/>
      <c r="U787" s="67"/>
      <c r="V787" s="67"/>
      <c r="W787" s="67"/>
      <c r="X787" s="53"/>
      <c r="Y787" s="53"/>
      <c r="Z787" s="53"/>
      <c r="AA787" s="53"/>
      <c r="AB787" s="53"/>
    </row>
    <row r="788" spans="1:28" ht="13.2" x14ac:dyDescent="0.25">
      <c r="A788" s="53"/>
      <c r="B788" s="53"/>
      <c r="C788" s="53"/>
      <c r="D788" s="53"/>
      <c r="E788" s="144"/>
      <c r="F788" s="70"/>
      <c r="G788" s="71"/>
      <c r="H788" s="59"/>
      <c r="I788" s="60"/>
      <c r="J788" s="72"/>
      <c r="K788" s="73"/>
      <c r="L788" s="53"/>
      <c r="M788" s="75"/>
      <c r="N788" s="53"/>
      <c r="O788" s="53"/>
      <c r="P788" s="53"/>
      <c r="Q788" s="53"/>
      <c r="R788" s="99"/>
      <c r="S788" s="67"/>
      <c r="T788" s="67"/>
      <c r="U788" s="67"/>
      <c r="V788" s="67"/>
      <c r="W788" s="67"/>
      <c r="X788" s="53"/>
      <c r="Y788" s="53"/>
      <c r="Z788" s="53"/>
      <c r="AA788" s="53"/>
      <c r="AB788" s="53"/>
    </row>
    <row r="789" spans="1:28" ht="13.2" x14ac:dyDescent="0.25">
      <c r="A789" s="53"/>
      <c r="B789" s="53"/>
      <c r="C789" s="53"/>
      <c r="D789" s="53"/>
      <c r="E789" s="144"/>
      <c r="F789" s="70"/>
      <c r="G789" s="71"/>
      <c r="H789" s="59"/>
      <c r="I789" s="60"/>
      <c r="J789" s="72"/>
      <c r="K789" s="73"/>
      <c r="L789" s="53"/>
      <c r="M789" s="75"/>
      <c r="N789" s="53"/>
      <c r="O789" s="53"/>
      <c r="P789" s="53"/>
      <c r="Q789" s="53"/>
      <c r="R789" s="99"/>
      <c r="S789" s="67"/>
      <c r="T789" s="67"/>
      <c r="U789" s="67"/>
      <c r="V789" s="67"/>
      <c r="W789" s="67"/>
      <c r="X789" s="53"/>
      <c r="Y789" s="53"/>
      <c r="Z789" s="53"/>
      <c r="AA789" s="53"/>
      <c r="AB789" s="53"/>
    </row>
    <row r="790" spans="1:28" ht="13.2" x14ac:dyDescent="0.25">
      <c r="A790" s="53"/>
      <c r="B790" s="53"/>
      <c r="C790" s="53"/>
      <c r="D790" s="53"/>
      <c r="E790" s="144"/>
      <c r="F790" s="70"/>
      <c r="G790" s="71"/>
      <c r="H790" s="59"/>
      <c r="I790" s="60"/>
      <c r="J790" s="72"/>
      <c r="K790" s="73"/>
      <c r="L790" s="53"/>
      <c r="M790" s="75"/>
      <c r="N790" s="53"/>
      <c r="O790" s="53"/>
      <c r="P790" s="53"/>
      <c r="Q790" s="53"/>
      <c r="R790" s="99"/>
      <c r="S790" s="67"/>
      <c r="T790" s="67"/>
      <c r="U790" s="67"/>
      <c r="V790" s="67"/>
      <c r="W790" s="67"/>
      <c r="X790" s="53"/>
      <c r="Y790" s="53"/>
      <c r="Z790" s="53"/>
      <c r="AA790" s="53"/>
      <c r="AB790" s="53"/>
    </row>
    <row r="791" spans="1:28" ht="13.2" x14ac:dyDescent="0.25">
      <c r="A791" s="53"/>
      <c r="B791" s="53"/>
      <c r="C791" s="53"/>
      <c r="D791" s="53"/>
      <c r="E791" s="144"/>
      <c r="F791" s="70"/>
      <c r="G791" s="71"/>
      <c r="H791" s="59"/>
      <c r="I791" s="60"/>
      <c r="J791" s="72"/>
      <c r="K791" s="73"/>
      <c r="L791" s="53"/>
      <c r="M791" s="75"/>
      <c r="N791" s="53"/>
      <c r="O791" s="53"/>
      <c r="P791" s="53"/>
      <c r="Q791" s="53"/>
      <c r="R791" s="99"/>
      <c r="S791" s="67"/>
      <c r="T791" s="67"/>
      <c r="U791" s="67"/>
      <c r="V791" s="67"/>
      <c r="W791" s="67"/>
      <c r="X791" s="53"/>
      <c r="Y791" s="53"/>
      <c r="Z791" s="53"/>
      <c r="AA791" s="53"/>
      <c r="AB791" s="53"/>
    </row>
    <row r="792" spans="1:28" ht="13.2" x14ac:dyDescent="0.25">
      <c r="A792" s="53"/>
      <c r="B792" s="53"/>
      <c r="C792" s="53"/>
      <c r="D792" s="53"/>
      <c r="E792" s="144"/>
      <c r="F792" s="70"/>
      <c r="G792" s="71"/>
      <c r="H792" s="59"/>
      <c r="I792" s="60"/>
      <c r="J792" s="72"/>
      <c r="K792" s="73"/>
      <c r="L792" s="53"/>
      <c r="M792" s="75"/>
      <c r="N792" s="53"/>
      <c r="O792" s="53"/>
      <c r="P792" s="53"/>
      <c r="Q792" s="53"/>
      <c r="R792" s="99"/>
      <c r="S792" s="67"/>
      <c r="T792" s="67"/>
      <c r="U792" s="67"/>
      <c r="V792" s="67"/>
      <c r="W792" s="67"/>
      <c r="X792" s="53"/>
      <c r="Y792" s="53"/>
      <c r="Z792" s="53"/>
      <c r="AA792" s="53"/>
      <c r="AB792" s="53"/>
    </row>
    <row r="793" spans="1:28" ht="13.2" x14ac:dyDescent="0.25">
      <c r="A793" s="53"/>
      <c r="B793" s="53"/>
      <c r="C793" s="53"/>
      <c r="D793" s="53"/>
      <c r="E793" s="144"/>
      <c r="F793" s="70"/>
      <c r="G793" s="71"/>
      <c r="H793" s="59"/>
      <c r="I793" s="60"/>
      <c r="J793" s="72"/>
      <c r="K793" s="73"/>
      <c r="L793" s="53"/>
      <c r="M793" s="75"/>
      <c r="N793" s="53"/>
      <c r="O793" s="53"/>
      <c r="P793" s="53"/>
      <c r="Q793" s="53"/>
      <c r="R793" s="99"/>
      <c r="S793" s="67"/>
      <c r="T793" s="67"/>
      <c r="U793" s="67"/>
      <c r="V793" s="67"/>
      <c r="W793" s="67"/>
      <c r="X793" s="53"/>
      <c r="Y793" s="53"/>
      <c r="Z793" s="53"/>
      <c r="AA793" s="53"/>
      <c r="AB793" s="53"/>
    </row>
    <row r="794" spans="1:28" ht="13.2" x14ac:dyDescent="0.25">
      <c r="A794" s="53"/>
      <c r="B794" s="53"/>
      <c r="C794" s="53"/>
      <c r="D794" s="53"/>
      <c r="E794" s="144"/>
      <c r="F794" s="70"/>
      <c r="G794" s="71"/>
      <c r="H794" s="59"/>
      <c r="I794" s="60"/>
      <c r="J794" s="72"/>
      <c r="K794" s="73"/>
      <c r="L794" s="53"/>
      <c r="M794" s="75"/>
      <c r="N794" s="53"/>
      <c r="O794" s="53"/>
      <c r="P794" s="53"/>
      <c r="Q794" s="53"/>
      <c r="R794" s="99"/>
      <c r="S794" s="67"/>
      <c r="T794" s="67"/>
      <c r="U794" s="67"/>
      <c r="V794" s="67"/>
      <c r="W794" s="67"/>
      <c r="X794" s="53"/>
      <c r="Y794" s="53"/>
      <c r="Z794" s="53"/>
      <c r="AA794" s="53"/>
      <c r="AB794" s="53"/>
    </row>
    <row r="795" spans="1:28" ht="13.2" x14ac:dyDescent="0.25">
      <c r="A795" s="53"/>
      <c r="B795" s="53"/>
      <c r="C795" s="53"/>
      <c r="D795" s="53"/>
      <c r="E795" s="144"/>
      <c r="F795" s="70"/>
      <c r="G795" s="71"/>
      <c r="H795" s="59"/>
      <c r="I795" s="60"/>
      <c r="J795" s="72"/>
      <c r="K795" s="73"/>
      <c r="L795" s="53"/>
      <c r="M795" s="75"/>
      <c r="N795" s="53"/>
      <c r="O795" s="53"/>
      <c r="P795" s="53"/>
      <c r="Q795" s="53"/>
      <c r="R795" s="99"/>
      <c r="S795" s="67"/>
      <c r="T795" s="67"/>
      <c r="U795" s="67"/>
      <c r="V795" s="67"/>
      <c r="W795" s="67"/>
      <c r="X795" s="53"/>
      <c r="Y795" s="53"/>
      <c r="Z795" s="53"/>
      <c r="AA795" s="53"/>
      <c r="AB795" s="53"/>
    </row>
    <row r="796" spans="1:28" ht="13.2" x14ac:dyDescent="0.25">
      <c r="A796" s="53"/>
      <c r="B796" s="53"/>
      <c r="C796" s="53"/>
      <c r="D796" s="53"/>
      <c r="E796" s="144"/>
      <c r="F796" s="70"/>
      <c r="G796" s="71"/>
      <c r="H796" s="59"/>
      <c r="I796" s="60"/>
      <c r="J796" s="72"/>
      <c r="K796" s="73"/>
      <c r="L796" s="53"/>
      <c r="M796" s="75"/>
      <c r="N796" s="53"/>
      <c r="O796" s="53"/>
      <c r="P796" s="53"/>
      <c r="Q796" s="53"/>
      <c r="R796" s="99"/>
      <c r="S796" s="67"/>
      <c r="T796" s="67"/>
      <c r="U796" s="67"/>
      <c r="V796" s="67"/>
      <c r="W796" s="67"/>
      <c r="X796" s="53"/>
      <c r="Y796" s="53"/>
      <c r="Z796" s="53"/>
      <c r="AA796" s="53"/>
      <c r="AB796" s="53"/>
    </row>
    <row r="797" spans="1:28" ht="13.2" x14ac:dyDescent="0.25">
      <c r="A797" s="53"/>
      <c r="B797" s="53"/>
      <c r="C797" s="53"/>
      <c r="D797" s="53"/>
      <c r="E797" s="144"/>
      <c r="F797" s="70"/>
      <c r="G797" s="71"/>
      <c r="H797" s="59"/>
      <c r="I797" s="60"/>
      <c r="J797" s="72"/>
      <c r="K797" s="73"/>
      <c r="L797" s="53"/>
      <c r="M797" s="75"/>
      <c r="N797" s="53"/>
      <c r="O797" s="53"/>
      <c r="P797" s="53"/>
      <c r="Q797" s="53"/>
      <c r="R797" s="99"/>
      <c r="S797" s="67"/>
      <c r="T797" s="67"/>
      <c r="U797" s="67"/>
      <c r="V797" s="67"/>
      <c r="W797" s="67"/>
      <c r="X797" s="53"/>
      <c r="Y797" s="53"/>
      <c r="Z797" s="53"/>
      <c r="AA797" s="53"/>
      <c r="AB797" s="53"/>
    </row>
    <row r="798" spans="1:28" ht="13.2" x14ac:dyDescent="0.25">
      <c r="A798" s="53"/>
      <c r="B798" s="53"/>
      <c r="C798" s="53"/>
      <c r="D798" s="53"/>
      <c r="E798" s="144"/>
      <c r="F798" s="70"/>
      <c r="G798" s="71"/>
      <c r="H798" s="59"/>
      <c r="I798" s="60"/>
      <c r="J798" s="72"/>
      <c r="K798" s="73"/>
      <c r="L798" s="53"/>
      <c r="M798" s="75"/>
      <c r="N798" s="53"/>
      <c r="O798" s="53"/>
      <c r="P798" s="53"/>
      <c r="Q798" s="53"/>
      <c r="R798" s="99"/>
      <c r="S798" s="67"/>
      <c r="T798" s="67"/>
      <c r="U798" s="67"/>
      <c r="V798" s="67"/>
      <c r="W798" s="67"/>
      <c r="X798" s="53"/>
      <c r="Y798" s="53"/>
      <c r="Z798" s="53"/>
      <c r="AA798" s="53"/>
      <c r="AB798" s="53"/>
    </row>
    <row r="799" spans="1:28" ht="13.2" x14ac:dyDescent="0.25">
      <c r="A799" s="53"/>
      <c r="B799" s="53"/>
      <c r="C799" s="53"/>
      <c r="D799" s="53"/>
      <c r="E799" s="144"/>
      <c r="F799" s="70"/>
      <c r="G799" s="71"/>
      <c r="H799" s="59"/>
      <c r="I799" s="60"/>
      <c r="J799" s="72"/>
      <c r="K799" s="73"/>
      <c r="L799" s="53"/>
      <c r="M799" s="75"/>
      <c r="N799" s="53"/>
      <c r="O799" s="53"/>
      <c r="P799" s="53"/>
      <c r="Q799" s="53"/>
      <c r="R799" s="99"/>
      <c r="S799" s="67"/>
      <c r="T799" s="67"/>
      <c r="U799" s="67"/>
      <c r="V799" s="67"/>
      <c r="W799" s="67"/>
      <c r="X799" s="53"/>
      <c r="Y799" s="53"/>
      <c r="Z799" s="53"/>
      <c r="AA799" s="53"/>
      <c r="AB799" s="53"/>
    </row>
    <row r="800" spans="1:28" ht="13.2" x14ac:dyDescent="0.25">
      <c r="A800" s="53"/>
      <c r="B800" s="53"/>
      <c r="C800" s="53"/>
      <c r="D800" s="53"/>
      <c r="E800" s="144"/>
      <c r="F800" s="70"/>
      <c r="G800" s="71"/>
      <c r="H800" s="59"/>
      <c r="I800" s="60"/>
      <c r="J800" s="72"/>
      <c r="K800" s="73"/>
      <c r="L800" s="53"/>
      <c r="M800" s="75"/>
      <c r="N800" s="53"/>
      <c r="O800" s="53"/>
      <c r="P800" s="53"/>
      <c r="Q800" s="53"/>
      <c r="R800" s="99"/>
      <c r="S800" s="67"/>
      <c r="T800" s="67"/>
      <c r="U800" s="67"/>
      <c r="V800" s="67"/>
      <c r="W800" s="67"/>
      <c r="X800" s="53"/>
      <c r="Y800" s="53"/>
      <c r="Z800" s="53"/>
      <c r="AA800" s="53"/>
      <c r="AB800" s="53"/>
    </row>
    <row r="801" spans="1:28" ht="13.2" x14ac:dyDescent="0.25">
      <c r="A801" s="53"/>
      <c r="B801" s="53"/>
      <c r="C801" s="53"/>
      <c r="D801" s="53"/>
      <c r="E801" s="144"/>
      <c r="F801" s="70"/>
      <c r="G801" s="71"/>
      <c r="H801" s="59"/>
      <c r="I801" s="60"/>
      <c r="J801" s="72"/>
      <c r="K801" s="73"/>
      <c r="L801" s="53"/>
      <c r="M801" s="75"/>
      <c r="N801" s="53"/>
      <c r="O801" s="53"/>
      <c r="P801" s="53"/>
      <c r="Q801" s="53"/>
      <c r="R801" s="99"/>
      <c r="S801" s="67"/>
      <c r="T801" s="67"/>
      <c r="U801" s="67"/>
      <c r="V801" s="67"/>
      <c r="W801" s="67"/>
      <c r="X801" s="53"/>
      <c r="Y801" s="53"/>
      <c r="Z801" s="53"/>
      <c r="AA801" s="53"/>
      <c r="AB801" s="53"/>
    </row>
    <row r="802" spans="1:28" ht="13.2" x14ac:dyDescent="0.25">
      <c r="A802" s="53"/>
      <c r="B802" s="53"/>
      <c r="C802" s="53"/>
      <c r="D802" s="53"/>
      <c r="E802" s="144"/>
      <c r="F802" s="70"/>
      <c r="G802" s="71"/>
      <c r="H802" s="59"/>
      <c r="I802" s="60"/>
      <c r="J802" s="72"/>
      <c r="K802" s="73"/>
      <c r="L802" s="53"/>
      <c r="M802" s="75"/>
      <c r="N802" s="53"/>
      <c r="O802" s="53"/>
      <c r="P802" s="53"/>
      <c r="Q802" s="53"/>
      <c r="R802" s="99"/>
      <c r="S802" s="67"/>
      <c r="T802" s="67"/>
      <c r="U802" s="67"/>
      <c r="V802" s="67"/>
      <c r="W802" s="67"/>
      <c r="X802" s="53"/>
      <c r="Y802" s="53"/>
      <c r="Z802" s="53"/>
      <c r="AA802" s="53"/>
      <c r="AB802" s="53"/>
    </row>
    <row r="803" spans="1:28" ht="13.2" x14ac:dyDescent="0.25">
      <c r="A803" s="53"/>
      <c r="B803" s="53"/>
      <c r="C803" s="53"/>
      <c r="D803" s="53"/>
      <c r="E803" s="144"/>
      <c r="F803" s="70"/>
      <c r="G803" s="71"/>
      <c r="H803" s="59"/>
      <c r="I803" s="60"/>
      <c r="J803" s="72"/>
      <c r="K803" s="73"/>
      <c r="L803" s="53"/>
      <c r="M803" s="75"/>
      <c r="N803" s="53"/>
      <c r="O803" s="53"/>
      <c r="P803" s="53"/>
      <c r="Q803" s="53"/>
      <c r="R803" s="99"/>
      <c r="S803" s="67"/>
      <c r="T803" s="67"/>
      <c r="U803" s="67"/>
      <c r="V803" s="67"/>
      <c r="W803" s="67"/>
      <c r="X803" s="53"/>
      <c r="Y803" s="53"/>
      <c r="Z803" s="53"/>
      <c r="AA803" s="53"/>
      <c r="AB803" s="53"/>
    </row>
    <row r="804" spans="1:28" ht="13.2" x14ac:dyDescent="0.25">
      <c r="A804" s="53"/>
      <c r="B804" s="53"/>
      <c r="C804" s="53"/>
      <c r="D804" s="53"/>
      <c r="E804" s="144"/>
      <c r="F804" s="70"/>
      <c r="G804" s="71"/>
      <c r="H804" s="59"/>
      <c r="I804" s="60"/>
      <c r="J804" s="72"/>
      <c r="K804" s="73"/>
      <c r="L804" s="53"/>
      <c r="M804" s="75"/>
      <c r="N804" s="53"/>
      <c r="O804" s="53"/>
      <c r="P804" s="53"/>
      <c r="Q804" s="53"/>
      <c r="R804" s="99"/>
      <c r="S804" s="67"/>
      <c r="T804" s="67"/>
      <c r="U804" s="67"/>
      <c r="V804" s="67"/>
      <c r="W804" s="67"/>
      <c r="X804" s="53"/>
      <c r="Y804" s="53"/>
      <c r="Z804" s="53"/>
      <c r="AA804" s="53"/>
      <c r="AB804" s="53"/>
    </row>
    <row r="805" spans="1:28" ht="13.2" x14ac:dyDescent="0.25">
      <c r="A805" s="53"/>
      <c r="B805" s="53"/>
      <c r="C805" s="53"/>
      <c r="D805" s="53"/>
      <c r="E805" s="144"/>
      <c r="F805" s="70"/>
      <c r="G805" s="71"/>
      <c r="H805" s="59"/>
      <c r="I805" s="60"/>
      <c r="J805" s="72"/>
      <c r="K805" s="73"/>
      <c r="L805" s="53"/>
      <c r="M805" s="75"/>
      <c r="N805" s="53"/>
      <c r="O805" s="53"/>
      <c r="P805" s="53"/>
      <c r="Q805" s="53"/>
      <c r="R805" s="99"/>
      <c r="S805" s="67"/>
      <c r="T805" s="67"/>
      <c r="U805" s="67"/>
      <c r="V805" s="67"/>
      <c r="W805" s="67"/>
      <c r="X805" s="53"/>
      <c r="Y805" s="53"/>
      <c r="Z805" s="53"/>
      <c r="AA805" s="53"/>
      <c r="AB805" s="53"/>
    </row>
    <row r="806" spans="1:28" ht="13.2" x14ac:dyDescent="0.25">
      <c r="A806" s="53"/>
      <c r="B806" s="53"/>
      <c r="C806" s="53"/>
      <c r="D806" s="53"/>
      <c r="E806" s="144"/>
      <c r="F806" s="70"/>
      <c r="G806" s="71"/>
      <c r="H806" s="59"/>
      <c r="I806" s="60"/>
      <c r="J806" s="72"/>
      <c r="K806" s="73"/>
      <c r="L806" s="53"/>
      <c r="M806" s="75"/>
      <c r="N806" s="53"/>
      <c r="O806" s="53"/>
      <c r="P806" s="53"/>
      <c r="Q806" s="53"/>
      <c r="R806" s="99"/>
      <c r="S806" s="67"/>
      <c r="T806" s="67"/>
      <c r="U806" s="67"/>
      <c r="V806" s="67"/>
      <c r="W806" s="67"/>
      <c r="X806" s="53"/>
      <c r="Y806" s="53"/>
      <c r="Z806" s="53"/>
      <c r="AA806" s="53"/>
      <c r="AB806" s="53"/>
    </row>
    <row r="807" spans="1:28" ht="13.2" x14ac:dyDescent="0.25">
      <c r="A807" s="53"/>
      <c r="B807" s="53"/>
      <c r="C807" s="53"/>
      <c r="D807" s="53"/>
      <c r="E807" s="144"/>
      <c r="F807" s="70"/>
      <c r="G807" s="71"/>
      <c r="H807" s="59"/>
      <c r="I807" s="60"/>
      <c r="J807" s="72"/>
      <c r="K807" s="73"/>
      <c r="L807" s="53"/>
      <c r="M807" s="75"/>
      <c r="N807" s="53"/>
      <c r="O807" s="53"/>
      <c r="P807" s="53"/>
      <c r="Q807" s="53"/>
      <c r="R807" s="99"/>
      <c r="S807" s="67"/>
      <c r="T807" s="67"/>
      <c r="U807" s="67"/>
      <c r="V807" s="67"/>
      <c r="W807" s="67"/>
      <c r="X807" s="53"/>
      <c r="Y807" s="53"/>
      <c r="Z807" s="53"/>
      <c r="AA807" s="53"/>
      <c r="AB807" s="53"/>
    </row>
    <row r="808" spans="1:28" ht="13.2" x14ac:dyDescent="0.25">
      <c r="A808" s="53"/>
      <c r="B808" s="53"/>
      <c r="C808" s="53"/>
      <c r="D808" s="53"/>
      <c r="E808" s="144"/>
      <c r="F808" s="70"/>
      <c r="G808" s="71"/>
      <c r="H808" s="59"/>
      <c r="I808" s="60"/>
      <c r="J808" s="72"/>
      <c r="K808" s="73"/>
      <c r="L808" s="53"/>
      <c r="M808" s="75"/>
      <c r="N808" s="53"/>
      <c r="O808" s="53"/>
      <c r="P808" s="53"/>
      <c r="Q808" s="53"/>
      <c r="R808" s="99"/>
      <c r="S808" s="67"/>
      <c r="T808" s="67"/>
      <c r="U808" s="67"/>
      <c r="V808" s="67"/>
      <c r="W808" s="67"/>
      <c r="X808" s="53"/>
      <c r="Y808" s="53"/>
      <c r="Z808" s="53"/>
      <c r="AA808" s="53"/>
      <c r="AB808" s="53"/>
    </row>
    <row r="809" spans="1:28" ht="13.2" x14ac:dyDescent="0.25">
      <c r="A809" s="53"/>
      <c r="B809" s="53"/>
      <c r="C809" s="53"/>
      <c r="D809" s="53"/>
      <c r="E809" s="144"/>
      <c r="F809" s="70"/>
      <c r="G809" s="71"/>
      <c r="H809" s="59"/>
      <c r="I809" s="60"/>
      <c r="J809" s="72"/>
      <c r="K809" s="73"/>
      <c r="L809" s="53"/>
      <c r="M809" s="75"/>
      <c r="N809" s="53"/>
      <c r="O809" s="53"/>
      <c r="P809" s="53"/>
      <c r="Q809" s="53"/>
      <c r="R809" s="99"/>
      <c r="S809" s="67"/>
      <c r="T809" s="67"/>
      <c r="U809" s="67"/>
      <c r="V809" s="67"/>
      <c r="W809" s="67"/>
      <c r="X809" s="53"/>
      <c r="Y809" s="53"/>
      <c r="Z809" s="53"/>
      <c r="AA809" s="53"/>
      <c r="AB809" s="53"/>
    </row>
    <row r="810" spans="1:28" ht="13.2" x14ac:dyDescent="0.25">
      <c r="A810" s="53"/>
      <c r="B810" s="53"/>
      <c r="C810" s="53"/>
      <c r="D810" s="53"/>
      <c r="E810" s="144"/>
      <c r="F810" s="70"/>
      <c r="G810" s="71"/>
      <c r="H810" s="59"/>
      <c r="I810" s="60"/>
      <c r="J810" s="72"/>
      <c r="K810" s="73"/>
      <c r="L810" s="53"/>
      <c r="M810" s="75"/>
      <c r="N810" s="53"/>
      <c r="O810" s="53"/>
      <c r="P810" s="53"/>
      <c r="Q810" s="53"/>
      <c r="R810" s="99"/>
      <c r="S810" s="67"/>
      <c r="T810" s="67"/>
      <c r="U810" s="67"/>
      <c r="V810" s="67"/>
      <c r="W810" s="67"/>
      <c r="X810" s="53"/>
      <c r="Y810" s="53"/>
      <c r="Z810" s="53"/>
      <c r="AA810" s="53"/>
      <c r="AB810" s="53"/>
    </row>
    <row r="811" spans="1:28" ht="13.2" x14ac:dyDescent="0.25">
      <c r="A811" s="53"/>
      <c r="B811" s="53"/>
      <c r="C811" s="53"/>
      <c r="D811" s="53"/>
      <c r="E811" s="144"/>
      <c r="F811" s="70"/>
      <c r="G811" s="71"/>
      <c r="H811" s="59"/>
      <c r="I811" s="60"/>
      <c r="J811" s="72"/>
      <c r="K811" s="73"/>
      <c r="L811" s="53"/>
      <c r="M811" s="75"/>
      <c r="N811" s="53"/>
      <c r="O811" s="53"/>
      <c r="P811" s="53"/>
      <c r="Q811" s="53"/>
      <c r="R811" s="99"/>
      <c r="S811" s="67"/>
      <c r="T811" s="67"/>
      <c r="U811" s="67"/>
      <c r="V811" s="67"/>
      <c r="W811" s="67"/>
      <c r="X811" s="53"/>
      <c r="Y811" s="53"/>
      <c r="Z811" s="53"/>
      <c r="AA811" s="53"/>
      <c r="AB811" s="53"/>
    </row>
    <row r="812" spans="1:28" ht="13.2" x14ac:dyDescent="0.25">
      <c r="A812" s="53"/>
      <c r="B812" s="53"/>
      <c r="C812" s="53"/>
      <c r="D812" s="53"/>
      <c r="E812" s="144"/>
      <c r="F812" s="70"/>
      <c r="G812" s="71"/>
      <c r="H812" s="59"/>
      <c r="I812" s="60"/>
      <c r="J812" s="72"/>
      <c r="K812" s="73"/>
      <c r="L812" s="53"/>
      <c r="M812" s="75"/>
      <c r="N812" s="53"/>
      <c r="O812" s="53"/>
      <c r="P812" s="53"/>
      <c r="Q812" s="53"/>
      <c r="R812" s="99"/>
      <c r="S812" s="67"/>
      <c r="T812" s="67"/>
      <c r="U812" s="67"/>
      <c r="V812" s="67"/>
      <c r="W812" s="67"/>
      <c r="X812" s="53"/>
      <c r="Y812" s="53"/>
      <c r="Z812" s="53"/>
      <c r="AA812" s="53"/>
      <c r="AB812" s="53"/>
    </row>
    <row r="813" spans="1:28" ht="13.2" x14ac:dyDescent="0.25">
      <c r="A813" s="53"/>
      <c r="B813" s="53"/>
      <c r="C813" s="53"/>
      <c r="D813" s="53"/>
      <c r="E813" s="144"/>
      <c r="F813" s="70"/>
      <c r="G813" s="71"/>
      <c r="H813" s="59"/>
      <c r="I813" s="60"/>
      <c r="J813" s="72"/>
      <c r="K813" s="73"/>
      <c r="L813" s="53"/>
      <c r="M813" s="75"/>
      <c r="N813" s="53"/>
      <c r="O813" s="53"/>
      <c r="P813" s="53"/>
      <c r="Q813" s="53"/>
      <c r="R813" s="99"/>
      <c r="S813" s="67"/>
      <c r="T813" s="67"/>
      <c r="U813" s="67"/>
      <c r="V813" s="67"/>
      <c r="W813" s="67"/>
      <c r="X813" s="53"/>
      <c r="Y813" s="53"/>
      <c r="Z813" s="53"/>
      <c r="AA813" s="53"/>
      <c r="AB813" s="53"/>
    </row>
    <row r="814" spans="1:28" ht="13.2" x14ac:dyDescent="0.25">
      <c r="A814" s="53"/>
      <c r="B814" s="53"/>
      <c r="C814" s="53"/>
      <c r="D814" s="53"/>
      <c r="E814" s="144"/>
      <c r="F814" s="70"/>
      <c r="G814" s="71"/>
      <c r="H814" s="59"/>
      <c r="I814" s="60"/>
      <c r="J814" s="72"/>
      <c r="K814" s="73"/>
      <c r="L814" s="53"/>
      <c r="M814" s="75"/>
      <c r="N814" s="53"/>
      <c r="O814" s="53"/>
      <c r="P814" s="53"/>
      <c r="Q814" s="53"/>
      <c r="R814" s="99"/>
      <c r="S814" s="67"/>
      <c r="T814" s="67"/>
      <c r="U814" s="67"/>
      <c r="V814" s="67"/>
      <c r="W814" s="67"/>
      <c r="X814" s="53"/>
      <c r="Y814" s="53"/>
      <c r="Z814" s="53"/>
      <c r="AA814" s="53"/>
      <c r="AB814" s="53"/>
    </row>
    <row r="815" spans="1:28" ht="13.2" x14ac:dyDescent="0.25">
      <c r="A815" s="53"/>
      <c r="B815" s="53"/>
      <c r="C815" s="53"/>
      <c r="D815" s="53"/>
      <c r="E815" s="144"/>
      <c r="F815" s="70"/>
      <c r="G815" s="71"/>
      <c r="H815" s="59"/>
      <c r="I815" s="60"/>
      <c r="J815" s="72"/>
      <c r="K815" s="73"/>
      <c r="L815" s="53"/>
      <c r="M815" s="75"/>
      <c r="N815" s="53"/>
      <c r="O815" s="53"/>
      <c r="P815" s="53"/>
      <c r="Q815" s="53"/>
      <c r="R815" s="99"/>
      <c r="S815" s="67"/>
      <c r="T815" s="67"/>
      <c r="U815" s="67"/>
      <c r="V815" s="67"/>
      <c r="W815" s="67"/>
      <c r="X815" s="53"/>
      <c r="Y815" s="53"/>
      <c r="Z815" s="53"/>
      <c r="AA815" s="53"/>
      <c r="AB815" s="53"/>
    </row>
    <row r="816" spans="1:28" ht="13.2" x14ac:dyDescent="0.25">
      <c r="A816" s="53"/>
      <c r="B816" s="53"/>
      <c r="C816" s="53"/>
      <c r="D816" s="53"/>
      <c r="E816" s="144"/>
      <c r="F816" s="70"/>
      <c r="G816" s="71"/>
      <c r="H816" s="59"/>
      <c r="I816" s="60"/>
      <c r="J816" s="72"/>
      <c r="K816" s="73"/>
      <c r="L816" s="53"/>
      <c r="M816" s="75"/>
      <c r="N816" s="53"/>
      <c r="O816" s="53"/>
      <c r="P816" s="53"/>
      <c r="Q816" s="53"/>
      <c r="R816" s="99"/>
      <c r="S816" s="67"/>
      <c r="T816" s="67"/>
      <c r="U816" s="67"/>
      <c r="V816" s="67"/>
      <c r="W816" s="67"/>
      <c r="X816" s="53"/>
      <c r="Y816" s="53"/>
      <c r="Z816" s="53"/>
      <c r="AA816" s="53"/>
      <c r="AB816" s="53"/>
    </row>
    <row r="817" spans="1:28" ht="13.2" x14ac:dyDescent="0.25">
      <c r="A817" s="53"/>
      <c r="B817" s="53"/>
      <c r="C817" s="53"/>
      <c r="D817" s="53"/>
      <c r="E817" s="144"/>
      <c r="F817" s="70"/>
      <c r="G817" s="71"/>
      <c r="H817" s="59"/>
      <c r="I817" s="60"/>
      <c r="J817" s="72"/>
      <c r="K817" s="73"/>
      <c r="L817" s="53"/>
      <c r="M817" s="75"/>
      <c r="N817" s="53"/>
      <c r="O817" s="53"/>
      <c r="P817" s="53"/>
      <c r="Q817" s="53"/>
      <c r="R817" s="99"/>
      <c r="S817" s="67"/>
      <c r="T817" s="67"/>
      <c r="U817" s="67"/>
      <c r="V817" s="67"/>
      <c r="W817" s="67"/>
      <c r="X817" s="53"/>
      <c r="Y817" s="53"/>
      <c r="Z817" s="53"/>
      <c r="AA817" s="53"/>
      <c r="AB817" s="53"/>
    </row>
    <row r="818" spans="1:28" ht="13.2" x14ac:dyDescent="0.25">
      <c r="A818" s="53"/>
      <c r="B818" s="53"/>
      <c r="C818" s="53"/>
      <c r="D818" s="53"/>
      <c r="E818" s="144"/>
      <c r="F818" s="70"/>
      <c r="G818" s="71"/>
      <c r="H818" s="59"/>
      <c r="I818" s="60"/>
      <c r="J818" s="72"/>
      <c r="K818" s="73"/>
      <c r="L818" s="53"/>
      <c r="M818" s="75"/>
      <c r="N818" s="53"/>
      <c r="O818" s="53"/>
      <c r="P818" s="53"/>
      <c r="Q818" s="53"/>
      <c r="R818" s="99"/>
      <c r="S818" s="67"/>
      <c r="T818" s="67"/>
      <c r="U818" s="67"/>
      <c r="V818" s="67"/>
      <c r="W818" s="67"/>
      <c r="X818" s="53"/>
      <c r="Y818" s="53"/>
      <c r="Z818" s="53"/>
      <c r="AA818" s="53"/>
      <c r="AB818" s="53"/>
    </row>
    <row r="819" spans="1:28" ht="13.2" x14ac:dyDescent="0.25">
      <c r="A819" s="53"/>
      <c r="B819" s="53"/>
      <c r="C819" s="53"/>
      <c r="D819" s="53"/>
      <c r="E819" s="144"/>
      <c r="F819" s="70"/>
      <c r="G819" s="71"/>
      <c r="H819" s="59"/>
      <c r="I819" s="60"/>
      <c r="J819" s="72"/>
      <c r="K819" s="73"/>
      <c r="L819" s="53"/>
      <c r="M819" s="75"/>
      <c r="N819" s="53"/>
      <c r="O819" s="53"/>
      <c r="P819" s="53"/>
      <c r="Q819" s="53"/>
      <c r="R819" s="99"/>
      <c r="S819" s="67"/>
      <c r="T819" s="67"/>
      <c r="U819" s="67"/>
      <c r="V819" s="67"/>
      <c r="W819" s="67"/>
      <c r="X819" s="53"/>
      <c r="Y819" s="53"/>
      <c r="Z819" s="53"/>
      <c r="AA819" s="53"/>
      <c r="AB819" s="53"/>
    </row>
    <row r="820" spans="1:28" ht="13.2" x14ac:dyDescent="0.25">
      <c r="A820" s="53"/>
      <c r="B820" s="53"/>
      <c r="C820" s="53"/>
      <c r="D820" s="53"/>
      <c r="E820" s="144"/>
      <c r="F820" s="70"/>
      <c r="G820" s="71"/>
      <c r="H820" s="59"/>
      <c r="I820" s="60"/>
      <c r="J820" s="72"/>
      <c r="K820" s="73"/>
      <c r="L820" s="53"/>
      <c r="M820" s="75"/>
      <c r="N820" s="53"/>
      <c r="O820" s="53"/>
      <c r="P820" s="53"/>
      <c r="Q820" s="53"/>
      <c r="R820" s="99"/>
      <c r="S820" s="67"/>
      <c r="T820" s="67"/>
      <c r="U820" s="67"/>
      <c r="V820" s="67"/>
      <c r="W820" s="67"/>
      <c r="X820" s="53"/>
      <c r="Y820" s="53"/>
      <c r="Z820" s="53"/>
      <c r="AA820" s="53"/>
      <c r="AB820" s="53"/>
    </row>
    <row r="821" spans="1:28" ht="13.2" x14ac:dyDescent="0.25">
      <c r="A821" s="53"/>
      <c r="B821" s="53"/>
      <c r="C821" s="53"/>
      <c r="D821" s="53"/>
      <c r="E821" s="144"/>
      <c r="F821" s="70"/>
      <c r="G821" s="71"/>
      <c r="H821" s="59"/>
      <c r="I821" s="60"/>
      <c r="J821" s="72"/>
      <c r="K821" s="73"/>
      <c r="L821" s="53"/>
      <c r="M821" s="75"/>
      <c r="N821" s="53"/>
      <c r="O821" s="53"/>
      <c r="P821" s="53"/>
      <c r="Q821" s="53"/>
      <c r="R821" s="99"/>
      <c r="S821" s="67"/>
      <c r="T821" s="67"/>
      <c r="U821" s="67"/>
      <c r="V821" s="67"/>
      <c r="W821" s="67"/>
      <c r="X821" s="53"/>
      <c r="Y821" s="53"/>
      <c r="Z821" s="53"/>
      <c r="AA821" s="53"/>
      <c r="AB821" s="53"/>
    </row>
    <row r="822" spans="1:28" ht="13.2" x14ac:dyDescent="0.25">
      <c r="A822" s="53"/>
      <c r="B822" s="53"/>
      <c r="C822" s="53"/>
      <c r="D822" s="53"/>
      <c r="E822" s="144"/>
      <c r="F822" s="70"/>
      <c r="G822" s="71"/>
      <c r="H822" s="59"/>
      <c r="I822" s="60"/>
      <c r="J822" s="72"/>
      <c r="K822" s="73"/>
      <c r="L822" s="53"/>
      <c r="M822" s="75"/>
      <c r="N822" s="53"/>
      <c r="O822" s="53"/>
      <c r="P822" s="53"/>
      <c r="Q822" s="53"/>
      <c r="R822" s="99"/>
      <c r="S822" s="67"/>
      <c r="T822" s="67"/>
      <c r="U822" s="67"/>
      <c r="V822" s="67"/>
      <c r="W822" s="67"/>
      <c r="X822" s="53"/>
      <c r="Y822" s="53"/>
      <c r="Z822" s="53"/>
      <c r="AA822" s="53"/>
      <c r="AB822" s="53"/>
    </row>
    <row r="823" spans="1:28" ht="13.2" x14ac:dyDescent="0.25">
      <c r="A823" s="53"/>
      <c r="B823" s="53"/>
      <c r="C823" s="53"/>
      <c r="D823" s="53"/>
      <c r="E823" s="144"/>
      <c r="F823" s="70"/>
      <c r="G823" s="71"/>
      <c r="H823" s="59"/>
      <c r="I823" s="60"/>
      <c r="J823" s="72"/>
      <c r="K823" s="73"/>
      <c r="L823" s="53"/>
      <c r="M823" s="75"/>
      <c r="N823" s="53"/>
      <c r="O823" s="53"/>
      <c r="P823" s="53"/>
      <c r="Q823" s="53"/>
      <c r="R823" s="99"/>
      <c r="S823" s="67"/>
      <c r="T823" s="67"/>
      <c r="U823" s="67"/>
      <c r="V823" s="67"/>
      <c r="W823" s="67"/>
      <c r="X823" s="53"/>
      <c r="Y823" s="53"/>
      <c r="Z823" s="53"/>
      <c r="AA823" s="53"/>
      <c r="AB823" s="53"/>
    </row>
    <row r="824" spans="1:28" ht="13.2" x14ac:dyDescent="0.25">
      <c r="A824" s="53"/>
      <c r="B824" s="53"/>
      <c r="C824" s="53"/>
      <c r="D824" s="53"/>
      <c r="E824" s="144"/>
      <c r="F824" s="70"/>
      <c r="G824" s="71"/>
      <c r="H824" s="59"/>
      <c r="I824" s="60"/>
      <c r="J824" s="72"/>
      <c r="K824" s="73"/>
      <c r="L824" s="53"/>
      <c r="M824" s="75"/>
      <c r="N824" s="53"/>
      <c r="O824" s="53"/>
      <c r="P824" s="53"/>
      <c r="Q824" s="53"/>
      <c r="R824" s="99"/>
      <c r="S824" s="67"/>
      <c r="T824" s="67"/>
      <c r="U824" s="67"/>
      <c r="V824" s="67"/>
      <c r="W824" s="67"/>
      <c r="X824" s="53"/>
      <c r="Y824" s="53"/>
      <c r="Z824" s="53"/>
      <c r="AA824" s="53"/>
      <c r="AB824" s="53"/>
    </row>
    <row r="825" spans="1:28" ht="13.2" x14ac:dyDescent="0.25">
      <c r="A825" s="53"/>
      <c r="B825" s="53"/>
      <c r="C825" s="53"/>
      <c r="D825" s="53"/>
      <c r="E825" s="144"/>
      <c r="F825" s="70"/>
      <c r="G825" s="71"/>
      <c r="H825" s="59"/>
      <c r="I825" s="60"/>
      <c r="J825" s="72"/>
      <c r="K825" s="73"/>
      <c r="L825" s="53"/>
      <c r="M825" s="75"/>
      <c r="N825" s="53"/>
      <c r="O825" s="53"/>
      <c r="P825" s="53"/>
      <c r="Q825" s="53"/>
      <c r="R825" s="99"/>
      <c r="S825" s="67"/>
      <c r="T825" s="67"/>
      <c r="U825" s="67"/>
      <c r="V825" s="67"/>
      <c r="W825" s="67"/>
      <c r="X825" s="53"/>
      <c r="Y825" s="53"/>
      <c r="Z825" s="53"/>
      <c r="AA825" s="53"/>
      <c r="AB825" s="53"/>
    </row>
    <row r="826" spans="1:28" ht="13.2" x14ac:dyDescent="0.25">
      <c r="A826" s="53"/>
      <c r="B826" s="53"/>
      <c r="C826" s="53"/>
      <c r="D826" s="53"/>
      <c r="E826" s="144"/>
      <c r="F826" s="70"/>
      <c r="G826" s="71"/>
      <c r="H826" s="59"/>
      <c r="I826" s="60"/>
      <c r="J826" s="72"/>
      <c r="K826" s="73"/>
      <c r="L826" s="53"/>
      <c r="M826" s="75"/>
      <c r="N826" s="53"/>
      <c r="O826" s="53"/>
      <c r="P826" s="53"/>
      <c r="Q826" s="53"/>
      <c r="R826" s="99"/>
      <c r="S826" s="67"/>
      <c r="T826" s="67"/>
      <c r="U826" s="67"/>
      <c r="V826" s="67"/>
      <c r="W826" s="67"/>
      <c r="X826" s="53"/>
      <c r="Y826" s="53"/>
      <c r="Z826" s="53"/>
      <c r="AA826" s="53"/>
      <c r="AB826" s="53"/>
    </row>
    <row r="827" spans="1:28" ht="13.2" x14ac:dyDescent="0.25">
      <c r="A827" s="53"/>
      <c r="B827" s="53"/>
      <c r="C827" s="53"/>
      <c r="D827" s="53"/>
      <c r="E827" s="144"/>
      <c r="F827" s="70"/>
      <c r="G827" s="71"/>
      <c r="H827" s="59"/>
      <c r="I827" s="60"/>
      <c r="J827" s="72"/>
      <c r="K827" s="73"/>
      <c r="L827" s="53"/>
      <c r="M827" s="75"/>
      <c r="N827" s="53"/>
      <c r="O827" s="53"/>
      <c r="P827" s="53"/>
      <c r="Q827" s="53"/>
      <c r="R827" s="99"/>
      <c r="S827" s="67"/>
      <c r="T827" s="67"/>
      <c r="U827" s="67"/>
      <c r="V827" s="67"/>
      <c r="W827" s="67"/>
      <c r="X827" s="53"/>
      <c r="Y827" s="53"/>
      <c r="Z827" s="53"/>
      <c r="AA827" s="53"/>
      <c r="AB827" s="53"/>
    </row>
    <row r="828" spans="1:28" ht="13.2" x14ac:dyDescent="0.25">
      <c r="A828" s="53"/>
      <c r="B828" s="53"/>
      <c r="C828" s="53"/>
      <c r="D828" s="53"/>
      <c r="E828" s="144"/>
      <c r="F828" s="70"/>
      <c r="G828" s="71"/>
      <c r="H828" s="59"/>
      <c r="I828" s="60"/>
      <c r="J828" s="72"/>
      <c r="K828" s="73"/>
      <c r="L828" s="53"/>
      <c r="M828" s="75"/>
      <c r="N828" s="53"/>
      <c r="O828" s="53"/>
      <c r="P828" s="53"/>
      <c r="Q828" s="53"/>
      <c r="R828" s="99"/>
      <c r="S828" s="67"/>
      <c r="T828" s="67"/>
      <c r="U828" s="67"/>
      <c r="V828" s="67"/>
      <c r="W828" s="67"/>
      <c r="X828" s="53"/>
      <c r="Y828" s="53"/>
      <c r="Z828" s="53"/>
      <c r="AA828" s="53"/>
      <c r="AB828" s="53"/>
    </row>
    <row r="829" spans="1:28" ht="13.2" x14ac:dyDescent="0.25">
      <c r="A829" s="53"/>
      <c r="B829" s="53"/>
      <c r="C829" s="53"/>
      <c r="D829" s="53"/>
      <c r="E829" s="144"/>
      <c r="F829" s="70"/>
      <c r="G829" s="71"/>
      <c r="H829" s="59"/>
      <c r="I829" s="60"/>
      <c r="J829" s="72"/>
      <c r="K829" s="73"/>
      <c r="L829" s="53"/>
      <c r="M829" s="75"/>
      <c r="N829" s="53"/>
      <c r="O829" s="53"/>
      <c r="P829" s="53"/>
      <c r="Q829" s="53"/>
      <c r="R829" s="99"/>
      <c r="S829" s="67"/>
      <c r="T829" s="67"/>
      <c r="U829" s="67"/>
      <c r="V829" s="67"/>
      <c r="W829" s="67"/>
      <c r="X829" s="53"/>
      <c r="Y829" s="53"/>
      <c r="Z829" s="53"/>
      <c r="AA829" s="53"/>
      <c r="AB829" s="53"/>
    </row>
    <row r="830" spans="1:28" ht="13.2" x14ac:dyDescent="0.25">
      <c r="A830" s="53"/>
      <c r="B830" s="53"/>
      <c r="C830" s="53"/>
      <c r="D830" s="53"/>
      <c r="E830" s="144"/>
      <c r="F830" s="70"/>
      <c r="G830" s="71"/>
      <c r="H830" s="59"/>
      <c r="I830" s="60"/>
      <c r="J830" s="72"/>
      <c r="K830" s="73"/>
      <c r="L830" s="53"/>
      <c r="M830" s="75"/>
      <c r="N830" s="53"/>
      <c r="O830" s="53"/>
      <c r="P830" s="53"/>
      <c r="Q830" s="53"/>
      <c r="R830" s="99"/>
      <c r="S830" s="67"/>
      <c r="T830" s="67"/>
      <c r="U830" s="67"/>
      <c r="V830" s="67"/>
      <c r="W830" s="67"/>
      <c r="X830" s="53"/>
      <c r="Y830" s="53"/>
      <c r="Z830" s="53"/>
      <c r="AA830" s="53"/>
      <c r="AB830" s="53"/>
    </row>
    <row r="831" spans="1:28" ht="13.2" x14ac:dyDescent="0.25">
      <c r="A831" s="53"/>
      <c r="B831" s="53"/>
      <c r="C831" s="53"/>
      <c r="D831" s="53"/>
      <c r="E831" s="144"/>
      <c r="F831" s="70"/>
      <c r="G831" s="71"/>
      <c r="H831" s="59"/>
      <c r="I831" s="60"/>
      <c r="J831" s="72"/>
      <c r="K831" s="73"/>
      <c r="L831" s="53"/>
      <c r="M831" s="75"/>
      <c r="N831" s="53"/>
      <c r="O831" s="53"/>
      <c r="P831" s="53"/>
      <c r="Q831" s="53"/>
      <c r="R831" s="99"/>
      <c r="S831" s="67"/>
      <c r="T831" s="67"/>
      <c r="U831" s="67"/>
      <c r="V831" s="67"/>
      <c r="W831" s="67"/>
      <c r="X831" s="53"/>
      <c r="Y831" s="53"/>
      <c r="Z831" s="53"/>
      <c r="AA831" s="53"/>
      <c r="AB831" s="53"/>
    </row>
    <row r="832" spans="1:28" ht="13.2" x14ac:dyDescent="0.25">
      <c r="A832" s="53"/>
      <c r="B832" s="53"/>
      <c r="C832" s="53"/>
      <c r="D832" s="53"/>
      <c r="E832" s="144"/>
      <c r="F832" s="70"/>
      <c r="G832" s="71"/>
      <c r="H832" s="59"/>
      <c r="I832" s="60"/>
      <c r="J832" s="72"/>
      <c r="K832" s="73"/>
      <c r="L832" s="53"/>
      <c r="M832" s="75"/>
      <c r="N832" s="53"/>
      <c r="O832" s="53"/>
      <c r="P832" s="53"/>
      <c r="Q832" s="53"/>
      <c r="R832" s="99"/>
      <c r="S832" s="67"/>
      <c r="T832" s="67"/>
      <c r="U832" s="67"/>
      <c r="V832" s="67"/>
      <c r="W832" s="67"/>
      <c r="X832" s="53"/>
      <c r="Y832" s="53"/>
      <c r="Z832" s="53"/>
      <c r="AA832" s="53"/>
      <c r="AB832" s="53"/>
    </row>
    <row r="833" spans="1:28" ht="13.2" x14ac:dyDescent="0.25">
      <c r="A833" s="53"/>
      <c r="B833" s="53"/>
      <c r="C833" s="53"/>
      <c r="D833" s="53"/>
      <c r="E833" s="144"/>
      <c r="F833" s="70"/>
      <c r="G833" s="71"/>
      <c r="H833" s="59"/>
      <c r="I833" s="60"/>
      <c r="J833" s="72"/>
      <c r="K833" s="73"/>
      <c r="L833" s="53"/>
      <c r="M833" s="75"/>
      <c r="N833" s="53"/>
      <c r="O833" s="53"/>
      <c r="P833" s="53"/>
      <c r="Q833" s="53"/>
      <c r="R833" s="99"/>
      <c r="S833" s="67"/>
      <c r="T833" s="67"/>
      <c r="U833" s="67"/>
      <c r="V833" s="67"/>
      <c r="W833" s="67"/>
      <c r="X833" s="53"/>
      <c r="Y833" s="53"/>
      <c r="Z833" s="53"/>
      <c r="AA833" s="53"/>
      <c r="AB833" s="53"/>
    </row>
    <row r="834" spans="1:28" ht="13.2" x14ac:dyDescent="0.25">
      <c r="A834" s="53"/>
      <c r="B834" s="53"/>
      <c r="C834" s="53"/>
      <c r="D834" s="53"/>
      <c r="E834" s="144"/>
      <c r="F834" s="70"/>
      <c r="G834" s="71"/>
      <c r="H834" s="59"/>
      <c r="I834" s="60"/>
      <c r="J834" s="72"/>
      <c r="K834" s="73"/>
      <c r="L834" s="53"/>
      <c r="M834" s="75"/>
      <c r="N834" s="53"/>
      <c r="O834" s="53"/>
      <c r="P834" s="53"/>
      <c r="Q834" s="53"/>
      <c r="R834" s="99"/>
      <c r="S834" s="67"/>
      <c r="T834" s="67"/>
      <c r="U834" s="67"/>
      <c r="V834" s="67"/>
      <c r="W834" s="67"/>
      <c r="X834" s="53"/>
      <c r="Y834" s="53"/>
      <c r="Z834" s="53"/>
      <c r="AA834" s="53"/>
      <c r="AB834" s="53"/>
    </row>
    <row r="835" spans="1:28" ht="13.2" x14ac:dyDescent="0.25">
      <c r="A835" s="53"/>
      <c r="B835" s="53"/>
      <c r="C835" s="53"/>
      <c r="D835" s="53"/>
      <c r="E835" s="144"/>
      <c r="F835" s="70"/>
      <c r="G835" s="71"/>
      <c r="H835" s="59"/>
      <c r="I835" s="60"/>
      <c r="J835" s="72"/>
      <c r="K835" s="73"/>
      <c r="L835" s="53"/>
      <c r="M835" s="75"/>
      <c r="N835" s="53"/>
      <c r="O835" s="53"/>
      <c r="P835" s="53"/>
      <c r="Q835" s="53"/>
      <c r="R835" s="99"/>
      <c r="S835" s="67"/>
      <c r="T835" s="67"/>
      <c r="U835" s="67"/>
      <c r="V835" s="67"/>
      <c r="W835" s="67"/>
      <c r="X835" s="53"/>
      <c r="Y835" s="53"/>
      <c r="Z835" s="53"/>
      <c r="AA835" s="53"/>
      <c r="AB835" s="53"/>
    </row>
    <row r="836" spans="1:28" ht="13.2" x14ac:dyDescent="0.25">
      <c r="A836" s="53"/>
      <c r="B836" s="53"/>
      <c r="C836" s="53"/>
      <c r="D836" s="53"/>
      <c r="E836" s="144"/>
      <c r="F836" s="70"/>
      <c r="G836" s="71"/>
      <c r="H836" s="59"/>
      <c r="I836" s="60"/>
      <c r="J836" s="72"/>
      <c r="K836" s="73"/>
      <c r="L836" s="53"/>
      <c r="M836" s="75"/>
      <c r="N836" s="53"/>
      <c r="O836" s="53"/>
      <c r="P836" s="53"/>
      <c r="Q836" s="53"/>
      <c r="R836" s="99"/>
      <c r="S836" s="67"/>
      <c r="T836" s="67"/>
      <c r="U836" s="67"/>
      <c r="V836" s="67"/>
      <c r="W836" s="67"/>
      <c r="X836" s="53"/>
      <c r="Y836" s="53"/>
      <c r="Z836" s="53"/>
      <c r="AA836" s="53"/>
      <c r="AB836" s="53"/>
    </row>
    <row r="837" spans="1:28" ht="13.2" x14ac:dyDescent="0.25">
      <c r="A837" s="53"/>
      <c r="B837" s="53"/>
      <c r="C837" s="53"/>
      <c r="D837" s="53"/>
      <c r="E837" s="144"/>
      <c r="F837" s="70"/>
      <c r="G837" s="71"/>
      <c r="H837" s="59"/>
      <c r="I837" s="60"/>
      <c r="J837" s="72"/>
      <c r="K837" s="73"/>
      <c r="L837" s="53"/>
      <c r="M837" s="75"/>
      <c r="N837" s="53"/>
      <c r="O837" s="53"/>
      <c r="P837" s="53"/>
      <c r="Q837" s="53"/>
      <c r="R837" s="99"/>
      <c r="S837" s="67"/>
      <c r="T837" s="67"/>
      <c r="U837" s="67"/>
      <c r="V837" s="67"/>
      <c r="W837" s="67"/>
      <c r="X837" s="53"/>
      <c r="Y837" s="53"/>
      <c r="Z837" s="53"/>
      <c r="AA837" s="53"/>
      <c r="AB837" s="53"/>
    </row>
    <row r="838" spans="1:28" ht="13.2" x14ac:dyDescent="0.25">
      <c r="A838" s="53"/>
      <c r="B838" s="53"/>
      <c r="C838" s="53"/>
      <c r="D838" s="53"/>
      <c r="E838" s="144"/>
      <c r="F838" s="70"/>
      <c r="G838" s="71"/>
      <c r="H838" s="59"/>
      <c r="I838" s="60"/>
      <c r="J838" s="72"/>
      <c r="K838" s="73"/>
      <c r="L838" s="53"/>
      <c r="M838" s="75"/>
      <c r="N838" s="53"/>
      <c r="O838" s="53"/>
      <c r="P838" s="53"/>
      <c r="Q838" s="53"/>
      <c r="R838" s="99"/>
      <c r="S838" s="67"/>
      <c r="T838" s="67"/>
      <c r="U838" s="67"/>
      <c r="V838" s="67"/>
      <c r="W838" s="67"/>
      <c r="X838" s="53"/>
      <c r="Y838" s="53"/>
      <c r="Z838" s="53"/>
      <c r="AA838" s="53"/>
      <c r="AB838" s="53"/>
    </row>
    <row r="839" spans="1:28" ht="13.2" x14ac:dyDescent="0.25">
      <c r="A839" s="53"/>
      <c r="B839" s="53"/>
      <c r="C839" s="53"/>
      <c r="D839" s="53"/>
      <c r="E839" s="144"/>
      <c r="F839" s="70"/>
      <c r="G839" s="71"/>
      <c r="H839" s="59"/>
      <c r="I839" s="60"/>
      <c r="J839" s="72"/>
      <c r="K839" s="73"/>
      <c r="L839" s="53"/>
      <c r="M839" s="75"/>
      <c r="N839" s="53"/>
      <c r="O839" s="53"/>
      <c r="P839" s="53"/>
      <c r="Q839" s="53"/>
      <c r="R839" s="99"/>
      <c r="S839" s="67"/>
      <c r="T839" s="67"/>
      <c r="U839" s="67"/>
      <c r="V839" s="67"/>
      <c r="W839" s="67"/>
      <c r="X839" s="53"/>
      <c r="Y839" s="53"/>
      <c r="Z839" s="53"/>
      <c r="AA839" s="53"/>
      <c r="AB839" s="53"/>
    </row>
    <row r="840" spans="1:28" ht="13.2" x14ac:dyDescent="0.25">
      <c r="A840" s="53"/>
      <c r="B840" s="53"/>
      <c r="C840" s="53"/>
      <c r="D840" s="53"/>
      <c r="E840" s="144"/>
      <c r="F840" s="70"/>
      <c r="G840" s="71"/>
      <c r="H840" s="59"/>
      <c r="I840" s="60"/>
      <c r="J840" s="72"/>
      <c r="K840" s="73"/>
      <c r="L840" s="53"/>
      <c r="M840" s="75"/>
      <c r="N840" s="53"/>
      <c r="O840" s="53"/>
      <c r="P840" s="53"/>
      <c r="Q840" s="53"/>
      <c r="R840" s="99"/>
      <c r="S840" s="67"/>
      <c r="T840" s="67"/>
      <c r="U840" s="67"/>
      <c r="V840" s="67"/>
      <c r="W840" s="67"/>
      <c r="X840" s="53"/>
      <c r="Y840" s="53"/>
      <c r="Z840" s="53"/>
      <c r="AA840" s="53"/>
      <c r="AB840" s="53"/>
    </row>
    <row r="841" spans="1:28" ht="13.2" x14ac:dyDescent="0.25">
      <c r="A841" s="53"/>
      <c r="B841" s="53"/>
      <c r="C841" s="53"/>
      <c r="D841" s="53"/>
      <c r="E841" s="144"/>
      <c r="F841" s="70"/>
      <c r="G841" s="71"/>
      <c r="H841" s="59"/>
      <c r="I841" s="60"/>
      <c r="J841" s="72"/>
      <c r="K841" s="73"/>
      <c r="L841" s="53"/>
      <c r="M841" s="75"/>
      <c r="N841" s="53"/>
      <c r="O841" s="53"/>
      <c r="P841" s="53"/>
      <c r="Q841" s="53"/>
      <c r="R841" s="99"/>
      <c r="S841" s="67"/>
      <c r="T841" s="67"/>
      <c r="U841" s="67"/>
      <c r="V841" s="67"/>
      <c r="W841" s="67"/>
      <c r="X841" s="53"/>
      <c r="Y841" s="53"/>
      <c r="Z841" s="53"/>
      <c r="AA841" s="53"/>
      <c r="AB841" s="53"/>
    </row>
    <row r="842" spans="1:28" ht="13.2" x14ac:dyDescent="0.25">
      <c r="A842" s="53"/>
      <c r="B842" s="53"/>
      <c r="C842" s="53"/>
      <c r="D842" s="53"/>
      <c r="E842" s="144"/>
      <c r="F842" s="70"/>
      <c r="G842" s="71"/>
      <c r="H842" s="59"/>
      <c r="I842" s="60"/>
      <c r="J842" s="72"/>
      <c r="K842" s="73"/>
      <c r="L842" s="53"/>
      <c r="M842" s="75"/>
      <c r="N842" s="53"/>
      <c r="O842" s="53"/>
      <c r="P842" s="53"/>
      <c r="Q842" s="53"/>
      <c r="R842" s="99"/>
      <c r="S842" s="67"/>
      <c r="T842" s="67"/>
      <c r="U842" s="67"/>
      <c r="V842" s="67"/>
      <c r="W842" s="67"/>
      <c r="X842" s="53"/>
      <c r="Y842" s="53"/>
      <c r="Z842" s="53"/>
      <c r="AA842" s="53"/>
      <c r="AB842" s="53"/>
    </row>
    <row r="843" spans="1:28" ht="13.2" x14ac:dyDescent="0.25">
      <c r="A843" s="53"/>
      <c r="B843" s="53"/>
      <c r="C843" s="53"/>
      <c r="D843" s="53"/>
      <c r="E843" s="144"/>
      <c r="F843" s="70"/>
      <c r="G843" s="71"/>
      <c r="H843" s="59"/>
      <c r="I843" s="60"/>
      <c r="J843" s="72"/>
      <c r="K843" s="73"/>
      <c r="L843" s="53"/>
      <c r="M843" s="75"/>
      <c r="N843" s="53"/>
      <c r="O843" s="53"/>
      <c r="P843" s="53"/>
      <c r="Q843" s="53"/>
      <c r="R843" s="99"/>
      <c r="S843" s="67"/>
      <c r="T843" s="67"/>
      <c r="U843" s="67"/>
      <c r="V843" s="67"/>
      <c r="W843" s="67"/>
      <c r="X843" s="53"/>
      <c r="Y843" s="53"/>
      <c r="Z843" s="53"/>
      <c r="AA843" s="53"/>
      <c r="AB843" s="53"/>
    </row>
    <row r="844" spans="1:28" ht="13.2" x14ac:dyDescent="0.25">
      <c r="A844" s="53"/>
      <c r="B844" s="53"/>
      <c r="C844" s="53"/>
      <c r="D844" s="53"/>
      <c r="E844" s="144"/>
      <c r="F844" s="70"/>
      <c r="G844" s="71"/>
      <c r="H844" s="59"/>
      <c r="I844" s="60"/>
      <c r="J844" s="72"/>
      <c r="K844" s="73"/>
      <c r="L844" s="53"/>
      <c r="M844" s="75"/>
      <c r="N844" s="53"/>
      <c r="O844" s="53"/>
      <c r="P844" s="53"/>
      <c r="Q844" s="53"/>
      <c r="R844" s="99"/>
      <c r="S844" s="67"/>
      <c r="T844" s="67"/>
      <c r="U844" s="67"/>
      <c r="V844" s="67"/>
      <c r="W844" s="67"/>
      <c r="X844" s="53"/>
      <c r="Y844" s="53"/>
      <c r="Z844" s="53"/>
      <c r="AA844" s="53"/>
      <c r="AB844" s="53"/>
    </row>
    <row r="845" spans="1:28" ht="13.2" x14ac:dyDescent="0.25">
      <c r="A845" s="53"/>
      <c r="B845" s="53"/>
      <c r="C845" s="53"/>
      <c r="D845" s="53"/>
      <c r="E845" s="144"/>
      <c r="F845" s="70"/>
      <c r="G845" s="71"/>
      <c r="H845" s="59"/>
      <c r="I845" s="60"/>
      <c r="J845" s="72"/>
      <c r="K845" s="73"/>
      <c r="L845" s="53"/>
      <c r="M845" s="75"/>
      <c r="N845" s="53"/>
      <c r="O845" s="53"/>
      <c r="P845" s="53"/>
      <c r="Q845" s="53"/>
      <c r="R845" s="99"/>
      <c r="S845" s="67"/>
      <c r="T845" s="67"/>
      <c r="U845" s="67"/>
      <c r="V845" s="67"/>
      <c r="W845" s="67"/>
      <c r="X845" s="53"/>
      <c r="Y845" s="53"/>
      <c r="Z845" s="53"/>
      <c r="AA845" s="53"/>
      <c r="AB845" s="53"/>
    </row>
    <row r="846" spans="1:28" ht="13.2" x14ac:dyDescent="0.25">
      <c r="A846" s="53"/>
      <c r="B846" s="53"/>
      <c r="C846" s="53"/>
      <c r="D846" s="53"/>
      <c r="E846" s="144"/>
      <c r="F846" s="70"/>
      <c r="G846" s="71"/>
      <c r="H846" s="59"/>
      <c r="I846" s="60"/>
      <c r="J846" s="72"/>
      <c r="K846" s="73"/>
      <c r="L846" s="53"/>
      <c r="M846" s="75"/>
      <c r="N846" s="53"/>
      <c r="O846" s="53"/>
      <c r="P846" s="53"/>
      <c r="Q846" s="53"/>
      <c r="R846" s="99"/>
      <c r="S846" s="67"/>
      <c r="T846" s="67"/>
      <c r="U846" s="67"/>
      <c r="V846" s="67"/>
      <c r="W846" s="67"/>
      <c r="X846" s="53"/>
      <c r="Y846" s="53"/>
      <c r="Z846" s="53"/>
      <c r="AA846" s="53"/>
      <c r="AB846" s="53"/>
    </row>
    <row r="847" spans="1:28" ht="13.2" x14ac:dyDescent="0.25">
      <c r="A847" s="53"/>
      <c r="B847" s="53"/>
      <c r="C847" s="53"/>
      <c r="D847" s="53"/>
      <c r="E847" s="144"/>
      <c r="F847" s="70"/>
      <c r="G847" s="71"/>
      <c r="H847" s="59"/>
      <c r="I847" s="60"/>
      <c r="J847" s="72"/>
      <c r="K847" s="73"/>
      <c r="L847" s="53"/>
      <c r="M847" s="75"/>
      <c r="N847" s="53"/>
      <c r="O847" s="53"/>
      <c r="P847" s="53"/>
      <c r="Q847" s="53"/>
      <c r="R847" s="99"/>
      <c r="S847" s="67"/>
      <c r="T847" s="67"/>
      <c r="U847" s="67"/>
      <c r="V847" s="67"/>
      <c r="W847" s="67"/>
      <c r="X847" s="53"/>
      <c r="Y847" s="53"/>
      <c r="Z847" s="53"/>
      <c r="AA847" s="53"/>
      <c r="AB847" s="53"/>
    </row>
    <row r="848" spans="1:28" ht="13.2" x14ac:dyDescent="0.25">
      <c r="A848" s="53"/>
      <c r="B848" s="53"/>
      <c r="C848" s="53"/>
      <c r="D848" s="53"/>
      <c r="E848" s="144"/>
      <c r="F848" s="70"/>
      <c r="G848" s="71"/>
      <c r="H848" s="59"/>
      <c r="I848" s="60"/>
      <c r="J848" s="72"/>
      <c r="K848" s="73"/>
      <c r="L848" s="53"/>
      <c r="M848" s="75"/>
      <c r="N848" s="53"/>
      <c r="O848" s="53"/>
      <c r="P848" s="53"/>
      <c r="Q848" s="53"/>
      <c r="R848" s="99"/>
      <c r="S848" s="67"/>
      <c r="T848" s="67"/>
      <c r="U848" s="67"/>
      <c r="V848" s="67"/>
      <c r="W848" s="67"/>
      <c r="X848" s="53"/>
      <c r="Y848" s="53"/>
      <c r="Z848" s="53"/>
      <c r="AA848" s="53"/>
      <c r="AB848" s="53"/>
    </row>
    <row r="849" spans="1:28" ht="13.2" x14ac:dyDescent="0.25">
      <c r="A849" s="53"/>
      <c r="B849" s="53"/>
      <c r="C849" s="53"/>
      <c r="D849" s="53"/>
      <c r="E849" s="144"/>
      <c r="F849" s="70"/>
      <c r="G849" s="71"/>
      <c r="H849" s="59"/>
      <c r="I849" s="60"/>
      <c r="J849" s="72"/>
      <c r="K849" s="73"/>
      <c r="L849" s="53"/>
      <c r="M849" s="75"/>
      <c r="N849" s="53"/>
      <c r="O849" s="53"/>
      <c r="P849" s="53"/>
      <c r="Q849" s="53"/>
      <c r="R849" s="99"/>
      <c r="S849" s="67"/>
      <c r="T849" s="67"/>
      <c r="U849" s="67"/>
      <c r="V849" s="67"/>
      <c r="W849" s="67"/>
      <c r="X849" s="53"/>
      <c r="Y849" s="53"/>
      <c r="Z849" s="53"/>
      <c r="AA849" s="53"/>
      <c r="AB849" s="53"/>
    </row>
    <row r="850" spans="1:28" ht="13.2" x14ac:dyDescent="0.25">
      <c r="A850" s="53"/>
      <c r="B850" s="53"/>
      <c r="C850" s="53"/>
      <c r="D850" s="53"/>
      <c r="E850" s="144"/>
      <c r="F850" s="70"/>
      <c r="G850" s="71"/>
      <c r="H850" s="59"/>
      <c r="I850" s="60"/>
      <c r="J850" s="72"/>
      <c r="K850" s="73"/>
      <c r="L850" s="53"/>
      <c r="M850" s="75"/>
      <c r="N850" s="53"/>
      <c r="O850" s="53"/>
      <c r="P850" s="53"/>
      <c r="Q850" s="53"/>
      <c r="R850" s="99"/>
      <c r="S850" s="67"/>
      <c r="T850" s="67"/>
      <c r="U850" s="67"/>
      <c r="V850" s="67"/>
      <c r="W850" s="67"/>
      <c r="X850" s="53"/>
      <c r="Y850" s="53"/>
      <c r="Z850" s="53"/>
      <c r="AA850" s="53"/>
      <c r="AB850" s="53"/>
    </row>
    <row r="851" spans="1:28" ht="13.2" x14ac:dyDescent="0.25">
      <c r="A851" s="53"/>
      <c r="B851" s="53"/>
      <c r="C851" s="53"/>
      <c r="D851" s="53"/>
      <c r="E851" s="144"/>
      <c r="F851" s="70"/>
      <c r="G851" s="71"/>
      <c r="H851" s="59"/>
      <c r="I851" s="60"/>
      <c r="J851" s="72"/>
      <c r="K851" s="73"/>
      <c r="L851" s="53"/>
      <c r="M851" s="75"/>
      <c r="N851" s="53"/>
      <c r="O851" s="53"/>
      <c r="P851" s="53"/>
      <c r="Q851" s="53"/>
      <c r="R851" s="99"/>
      <c r="S851" s="67"/>
      <c r="T851" s="67"/>
      <c r="U851" s="67"/>
      <c r="V851" s="67"/>
      <c r="W851" s="67"/>
      <c r="X851" s="53"/>
      <c r="Y851" s="53"/>
      <c r="Z851" s="53"/>
      <c r="AA851" s="53"/>
      <c r="AB851" s="53"/>
    </row>
    <row r="852" spans="1:28" ht="13.2" x14ac:dyDescent="0.25">
      <c r="A852" s="53"/>
      <c r="B852" s="53"/>
      <c r="C852" s="53"/>
      <c r="D852" s="53"/>
      <c r="E852" s="144"/>
      <c r="F852" s="70"/>
      <c r="G852" s="71"/>
      <c r="H852" s="59"/>
      <c r="I852" s="60"/>
      <c r="J852" s="72"/>
      <c r="K852" s="73"/>
      <c r="L852" s="53"/>
      <c r="M852" s="75"/>
      <c r="N852" s="53"/>
      <c r="O852" s="53"/>
      <c r="P852" s="53"/>
      <c r="Q852" s="53"/>
      <c r="R852" s="99"/>
      <c r="S852" s="67"/>
      <c r="T852" s="67"/>
      <c r="U852" s="67"/>
      <c r="V852" s="67"/>
      <c r="W852" s="67"/>
      <c r="X852" s="53"/>
      <c r="Y852" s="53"/>
      <c r="Z852" s="53"/>
      <c r="AA852" s="53"/>
      <c r="AB852" s="53"/>
    </row>
    <row r="853" spans="1:28" ht="13.2" x14ac:dyDescent="0.25">
      <c r="A853" s="53"/>
      <c r="B853" s="53"/>
      <c r="C853" s="53"/>
      <c r="D853" s="53"/>
      <c r="E853" s="144"/>
      <c r="F853" s="70"/>
      <c r="G853" s="71"/>
      <c r="H853" s="59"/>
      <c r="I853" s="60"/>
      <c r="J853" s="72"/>
      <c r="K853" s="73"/>
      <c r="L853" s="53"/>
      <c r="M853" s="75"/>
      <c r="N853" s="53"/>
      <c r="O853" s="53"/>
      <c r="P853" s="53"/>
      <c r="Q853" s="53"/>
      <c r="R853" s="99"/>
      <c r="S853" s="67"/>
      <c r="T853" s="67"/>
      <c r="U853" s="67"/>
      <c r="V853" s="67"/>
      <c r="W853" s="67"/>
      <c r="X853" s="53"/>
      <c r="Y853" s="53"/>
      <c r="Z853" s="53"/>
      <c r="AA853" s="53"/>
      <c r="AB853" s="53"/>
    </row>
    <row r="854" spans="1:28" ht="13.2" x14ac:dyDescent="0.25">
      <c r="A854" s="53"/>
      <c r="B854" s="53"/>
      <c r="C854" s="53"/>
      <c r="D854" s="53"/>
      <c r="E854" s="144"/>
      <c r="F854" s="70"/>
      <c r="G854" s="71"/>
      <c r="H854" s="59"/>
      <c r="I854" s="60"/>
      <c r="J854" s="72"/>
      <c r="K854" s="73"/>
      <c r="L854" s="53"/>
      <c r="M854" s="75"/>
      <c r="N854" s="53"/>
      <c r="O854" s="53"/>
      <c r="P854" s="53"/>
      <c r="Q854" s="53"/>
      <c r="R854" s="99"/>
      <c r="S854" s="67"/>
      <c r="T854" s="67"/>
      <c r="U854" s="67"/>
      <c r="V854" s="67"/>
      <c r="W854" s="67"/>
      <c r="X854" s="53"/>
      <c r="Y854" s="53"/>
      <c r="Z854" s="53"/>
      <c r="AA854" s="53"/>
      <c r="AB854" s="53"/>
    </row>
    <row r="855" spans="1:28" ht="13.2" x14ac:dyDescent="0.25">
      <c r="A855" s="53"/>
      <c r="B855" s="53"/>
      <c r="C855" s="53"/>
      <c r="D855" s="53"/>
      <c r="E855" s="144"/>
      <c r="F855" s="70"/>
      <c r="G855" s="71"/>
      <c r="H855" s="59"/>
      <c r="I855" s="60"/>
      <c r="J855" s="72"/>
      <c r="K855" s="73"/>
      <c r="L855" s="53"/>
      <c r="M855" s="75"/>
      <c r="N855" s="53"/>
      <c r="O855" s="53"/>
      <c r="P855" s="53"/>
      <c r="Q855" s="53"/>
      <c r="R855" s="99"/>
      <c r="S855" s="67"/>
      <c r="T855" s="67"/>
      <c r="U855" s="67"/>
      <c r="V855" s="67"/>
      <c r="W855" s="67"/>
      <c r="X855" s="53"/>
      <c r="Y855" s="53"/>
      <c r="Z855" s="53"/>
      <c r="AA855" s="53"/>
      <c r="AB855" s="53"/>
    </row>
    <row r="856" spans="1:28" ht="13.2" x14ac:dyDescent="0.25">
      <c r="A856" s="53"/>
      <c r="B856" s="53"/>
      <c r="C856" s="53"/>
      <c r="D856" s="53"/>
      <c r="E856" s="144"/>
      <c r="F856" s="70"/>
      <c r="G856" s="71"/>
      <c r="H856" s="59"/>
      <c r="I856" s="60"/>
      <c r="J856" s="72"/>
      <c r="K856" s="73"/>
      <c r="L856" s="53"/>
      <c r="M856" s="75"/>
      <c r="N856" s="53"/>
      <c r="O856" s="53"/>
      <c r="P856" s="53"/>
      <c r="Q856" s="53"/>
      <c r="R856" s="99"/>
      <c r="S856" s="67"/>
      <c r="T856" s="67"/>
      <c r="U856" s="67"/>
      <c r="V856" s="67"/>
      <c r="W856" s="67"/>
      <c r="X856" s="53"/>
      <c r="Y856" s="53"/>
      <c r="Z856" s="53"/>
      <c r="AA856" s="53"/>
      <c r="AB856" s="53"/>
    </row>
    <row r="857" spans="1:28" ht="13.2" x14ac:dyDescent="0.25">
      <c r="A857" s="53"/>
      <c r="B857" s="53"/>
      <c r="C857" s="53"/>
      <c r="D857" s="53"/>
      <c r="E857" s="144"/>
      <c r="F857" s="70"/>
      <c r="G857" s="71"/>
      <c r="H857" s="59"/>
      <c r="I857" s="60"/>
      <c r="J857" s="72"/>
      <c r="K857" s="73"/>
      <c r="L857" s="53"/>
      <c r="M857" s="75"/>
      <c r="N857" s="53"/>
      <c r="O857" s="53"/>
      <c r="P857" s="53"/>
      <c r="Q857" s="53"/>
      <c r="R857" s="99"/>
      <c r="S857" s="67"/>
      <c r="T857" s="67"/>
      <c r="U857" s="67"/>
      <c r="V857" s="67"/>
      <c r="W857" s="67"/>
      <c r="X857" s="53"/>
      <c r="Y857" s="53"/>
      <c r="Z857" s="53"/>
      <c r="AA857" s="53"/>
      <c r="AB857" s="53"/>
    </row>
    <row r="858" spans="1:28" ht="13.2" x14ac:dyDescent="0.25">
      <c r="A858" s="53"/>
      <c r="B858" s="53"/>
      <c r="C858" s="53"/>
      <c r="D858" s="53"/>
      <c r="E858" s="144"/>
      <c r="F858" s="70"/>
      <c r="G858" s="71"/>
      <c r="H858" s="59"/>
      <c r="I858" s="60"/>
      <c r="J858" s="72"/>
      <c r="K858" s="73"/>
      <c r="L858" s="53"/>
      <c r="M858" s="75"/>
      <c r="N858" s="53"/>
      <c r="O858" s="53"/>
      <c r="P858" s="53"/>
      <c r="Q858" s="53"/>
      <c r="R858" s="99"/>
      <c r="S858" s="67"/>
      <c r="T858" s="67"/>
      <c r="U858" s="67"/>
      <c r="V858" s="67"/>
      <c r="W858" s="67"/>
      <c r="X858" s="53"/>
      <c r="Y858" s="53"/>
      <c r="Z858" s="53"/>
      <c r="AA858" s="53"/>
      <c r="AB858" s="53"/>
    </row>
    <row r="859" spans="1:28" ht="13.2" x14ac:dyDescent="0.25">
      <c r="A859" s="53"/>
      <c r="B859" s="53"/>
      <c r="C859" s="53"/>
      <c r="D859" s="53"/>
      <c r="E859" s="144"/>
      <c r="F859" s="70"/>
      <c r="G859" s="71"/>
      <c r="H859" s="59"/>
      <c r="I859" s="60"/>
      <c r="J859" s="72"/>
      <c r="K859" s="73"/>
      <c r="L859" s="53"/>
      <c r="M859" s="75"/>
      <c r="N859" s="53"/>
      <c r="O859" s="53"/>
      <c r="P859" s="53"/>
      <c r="Q859" s="53"/>
      <c r="R859" s="99"/>
      <c r="S859" s="67"/>
      <c r="T859" s="67"/>
      <c r="U859" s="67"/>
      <c r="V859" s="67"/>
      <c r="W859" s="67"/>
      <c r="X859" s="53"/>
      <c r="Y859" s="53"/>
      <c r="Z859" s="53"/>
      <c r="AA859" s="53"/>
      <c r="AB859" s="53"/>
    </row>
    <row r="860" spans="1:28" ht="13.2" x14ac:dyDescent="0.25">
      <c r="A860" s="53"/>
      <c r="B860" s="53"/>
      <c r="C860" s="53"/>
      <c r="D860" s="53"/>
      <c r="E860" s="144"/>
      <c r="F860" s="70"/>
      <c r="G860" s="71"/>
      <c r="H860" s="59"/>
      <c r="I860" s="60"/>
      <c r="J860" s="72"/>
      <c r="K860" s="73"/>
      <c r="L860" s="53"/>
      <c r="M860" s="75"/>
      <c r="N860" s="53"/>
      <c r="O860" s="53"/>
      <c r="P860" s="53"/>
      <c r="Q860" s="53"/>
      <c r="R860" s="99"/>
      <c r="S860" s="67"/>
      <c r="T860" s="67"/>
      <c r="U860" s="67"/>
      <c r="V860" s="67"/>
      <c r="W860" s="67"/>
      <c r="X860" s="53"/>
      <c r="Y860" s="53"/>
      <c r="Z860" s="53"/>
      <c r="AA860" s="53"/>
      <c r="AB860" s="53"/>
    </row>
    <row r="861" spans="1:28" ht="13.2" x14ac:dyDescent="0.25">
      <c r="A861" s="53"/>
      <c r="B861" s="53"/>
      <c r="C861" s="53"/>
      <c r="D861" s="53"/>
      <c r="E861" s="144"/>
      <c r="F861" s="70"/>
      <c r="G861" s="71"/>
      <c r="H861" s="59"/>
      <c r="I861" s="60"/>
      <c r="J861" s="72"/>
      <c r="K861" s="73"/>
      <c r="L861" s="53"/>
      <c r="M861" s="75"/>
      <c r="N861" s="53"/>
      <c r="O861" s="53"/>
      <c r="P861" s="53"/>
      <c r="Q861" s="53"/>
      <c r="R861" s="99"/>
      <c r="S861" s="67"/>
      <c r="T861" s="67"/>
      <c r="U861" s="67"/>
      <c r="V861" s="67"/>
      <c r="W861" s="67"/>
      <c r="X861" s="53"/>
      <c r="Y861" s="53"/>
      <c r="Z861" s="53"/>
      <c r="AA861" s="53"/>
      <c r="AB861" s="53"/>
    </row>
    <row r="862" spans="1:28" ht="13.2" x14ac:dyDescent="0.25">
      <c r="A862" s="53"/>
      <c r="B862" s="53"/>
      <c r="C862" s="53"/>
      <c r="D862" s="53"/>
      <c r="E862" s="144"/>
      <c r="F862" s="70"/>
      <c r="G862" s="71"/>
      <c r="H862" s="59"/>
      <c r="I862" s="60"/>
      <c r="J862" s="72"/>
      <c r="K862" s="73"/>
      <c r="L862" s="53"/>
      <c r="M862" s="75"/>
      <c r="N862" s="53"/>
      <c r="O862" s="53"/>
      <c r="P862" s="53"/>
      <c r="Q862" s="53"/>
      <c r="R862" s="99"/>
      <c r="S862" s="67"/>
      <c r="T862" s="67"/>
      <c r="U862" s="67"/>
      <c r="V862" s="67"/>
      <c r="W862" s="67"/>
      <c r="X862" s="53"/>
      <c r="Y862" s="53"/>
      <c r="Z862" s="53"/>
      <c r="AA862" s="53"/>
      <c r="AB862" s="53"/>
    </row>
    <row r="863" spans="1:28" ht="13.2" x14ac:dyDescent="0.25">
      <c r="A863" s="53"/>
      <c r="B863" s="53"/>
      <c r="C863" s="53"/>
      <c r="D863" s="53"/>
      <c r="E863" s="144"/>
      <c r="F863" s="70"/>
      <c r="G863" s="71"/>
      <c r="H863" s="59"/>
      <c r="I863" s="60"/>
      <c r="J863" s="72"/>
      <c r="K863" s="73"/>
      <c r="L863" s="53"/>
      <c r="M863" s="75"/>
      <c r="N863" s="53"/>
      <c r="O863" s="53"/>
      <c r="P863" s="53"/>
      <c r="Q863" s="53"/>
      <c r="R863" s="99"/>
      <c r="S863" s="67"/>
      <c r="T863" s="67"/>
      <c r="U863" s="67"/>
      <c r="V863" s="67"/>
      <c r="W863" s="67"/>
      <c r="X863" s="53"/>
      <c r="Y863" s="53"/>
      <c r="Z863" s="53"/>
      <c r="AA863" s="53"/>
      <c r="AB863" s="53"/>
    </row>
    <row r="864" spans="1:28" ht="13.2" x14ac:dyDescent="0.25">
      <c r="A864" s="53"/>
      <c r="B864" s="53"/>
      <c r="C864" s="53"/>
      <c r="D864" s="53"/>
      <c r="E864" s="144"/>
      <c r="F864" s="70"/>
      <c r="G864" s="71"/>
      <c r="H864" s="59"/>
      <c r="I864" s="60"/>
      <c r="J864" s="72"/>
      <c r="K864" s="73"/>
      <c r="L864" s="53"/>
      <c r="M864" s="75"/>
      <c r="N864" s="53"/>
      <c r="O864" s="53"/>
      <c r="P864" s="53"/>
      <c r="Q864" s="53"/>
      <c r="R864" s="99"/>
      <c r="S864" s="67"/>
      <c r="T864" s="67"/>
      <c r="U864" s="67"/>
      <c r="V864" s="67"/>
      <c r="W864" s="67"/>
      <c r="X864" s="53"/>
      <c r="Y864" s="53"/>
      <c r="Z864" s="53"/>
      <c r="AA864" s="53"/>
      <c r="AB864" s="53"/>
    </row>
    <row r="865" spans="1:28" ht="13.2" x14ac:dyDescent="0.25">
      <c r="A865" s="53"/>
      <c r="B865" s="53"/>
      <c r="C865" s="53"/>
      <c r="D865" s="53"/>
      <c r="E865" s="144"/>
      <c r="F865" s="70"/>
      <c r="G865" s="71"/>
      <c r="H865" s="59"/>
      <c r="I865" s="60"/>
      <c r="J865" s="72"/>
      <c r="K865" s="73"/>
      <c r="L865" s="53"/>
      <c r="M865" s="75"/>
      <c r="N865" s="53"/>
      <c r="O865" s="53"/>
      <c r="P865" s="53"/>
      <c r="Q865" s="53"/>
      <c r="R865" s="99"/>
      <c r="S865" s="67"/>
      <c r="T865" s="67"/>
      <c r="U865" s="67"/>
      <c r="V865" s="67"/>
      <c r="W865" s="67"/>
      <c r="X865" s="53"/>
      <c r="Y865" s="53"/>
      <c r="Z865" s="53"/>
      <c r="AA865" s="53"/>
      <c r="AB865" s="53"/>
    </row>
    <row r="866" spans="1:28" ht="13.2" x14ac:dyDescent="0.25">
      <c r="A866" s="53"/>
      <c r="B866" s="53"/>
      <c r="C866" s="53"/>
      <c r="D866" s="53"/>
      <c r="E866" s="144"/>
      <c r="F866" s="70"/>
      <c r="G866" s="71"/>
      <c r="H866" s="59"/>
      <c r="I866" s="60"/>
      <c r="J866" s="72"/>
      <c r="K866" s="73"/>
      <c r="L866" s="53"/>
      <c r="M866" s="75"/>
      <c r="N866" s="53"/>
      <c r="O866" s="53"/>
      <c r="P866" s="53"/>
      <c r="Q866" s="53"/>
      <c r="R866" s="99"/>
      <c r="S866" s="67"/>
      <c r="T866" s="67"/>
      <c r="U866" s="67"/>
      <c r="V866" s="67"/>
      <c r="W866" s="67"/>
      <c r="X866" s="53"/>
      <c r="Y866" s="53"/>
      <c r="Z866" s="53"/>
      <c r="AA866" s="53"/>
      <c r="AB866" s="53"/>
    </row>
    <row r="867" spans="1:28" ht="13.2" x14ac:dyDescent="0.25">
      <c r="A867" s="53"/>
      <c r="B867" s="53"/>
      <c r="C867" s="53"/>
      <c r="D867" s="53"/>
      <c r="E867" s="144"/>
      <c r="F867" s="70"/>
      <c r="G867" s="71"/>
      <c r="H867" s="59"/>
      <c r="I867" s="60"/>
      <c r="J867" s="72"/>
      <c r="K867" s="73"/>
      <c r="L867" s="53"/>
      <c r="M867" s="75"/>
      <c r="N867" s="53"/>
      <c r="O867" s="53"/>
      <c r="P867" s="53"/>
      <c r="Q867" s="53"/>
      <c r="R867" s="99"/>
      <c r="S867" s="67"/>
      <c r="T867" s="67"/>
      <c r="U867" s="67"/>
      <c r="V867" s="67"/>
      <c r="W867" s="67"/>
      <c r="X867" s="53"/>
      <c r="Y867" s="53"/>
      <c r="Z867" s="53"/>
      <c r="AA867" s="53"/>
      <c r="AB867" s="53"/>
    </row>
    <row r="868" spans="1:28" ht="13.2" x14ac:dyDescent="0.25">
      <c r="A868" s="53"/>
      <c r="B868" s="53"/>
      <c r="C868" s="53"/>
      <c r="D868" s="53"/>
      <c r="E868" s="144"/>
      <c r="F868" s="70"/>
      <c r="G868" s="71"/>
      <c r="H868" s="59"/>
      <c r="I868" s="60"/>
      <c r="J868" s="72"/>
      <c r="K868" s="73"/>
      <c r="L868" s="53"/>
      <c r="M868" s="75"/>
      <c r="N868" s="53"/>
      <c r="O868" s="53"/>
      <c r="P868" s="53"/>
      <c r="Q868" s="53"/>
      <c r="R868" s="99"/>
      <c r="S868" s="67"/>
      <c r="T868" s="67"/>
      <c r="U868" s="67"/>
      <c r="V868" s="67"/>
      <c r="W868" s="67"/>
      <c r="X868" s="53"/>
      <c r="Y868" s="53"/>
      <c r="Z868" s="53"/>
      <c r="AA868" s="53"/>
      <c r="AB868" s="53"/>
    </row>
    <row r="869" spans="1:28" ht="13.2" x14ac:dyDescent="0.25">
      <c r="A869" s="53"/>
      <c r="B869" s="53"/>
      <c r="C869" s="53"/>
      <c r="D869" s="53"/>
      <c r="E869" s="144"/>
      <c r="F869" s="70"/>
      <c r="G869" s="71"/>
      <c r="H869" s="59"/>
      <c r="I869" s="60"/>
      <c r="J869" s="72"/>
      <c r="K869" s="73"/>
      <c r="L869" s="53"/>
      <c r="M869" s="75"/>
      <c r="N869" s="53"/>
      <c r="O869" s="53"/>
      <c r="P869" s="53"/>
      <c r="Q869" s="53"/>
      <c r="R869" s="99"/>
      <c r="S869" s="67"/>
      <c r="T869" s="67"/>
      <c r="U869" s="67"/>
      <c r="V869" s="67"/>
      <c r="W869" s="67"/>
      <c r="X869" s="53"/>
      <c r="Y869" s="53"/>
      <c r="Z869" s="53"/>
      <c r="AA869" s="53"/>
      <c r="AB869" s="53"/>
    </row>
    <row r="870" spans="1:28" ht="13.2" x14ac:dyDescent="0.25">
      <c r="A870" s="53"/>
      <c r="B870" s="53"/>
      <c r="C870" s="53"/>
      <c r="D870" s="53"/>
      <c r="E870" s="144"/>
      <c r="F870" s="70"/>
      <c r="G870" s="71"/>
      <c r="H870" s="59"/>
      <c r="I870" s="60"/>
      <c r="J870" s="72"/>
      <c r="K870" s="73"/>
      <c r="L870" s="53"/>
      <c r="M870" s="75"/>
      <c r="N870" s="53"/>
      <c r="O870" s="53"/>
      <c r="P870" s="53"/>
      <c r="Q870" s="53"/>
      <c r="R870" s="99"/>
      <c r="S870" s="67"/>
      <c r="T870" s="67"/>
      <c r="U870" s="67"/>
      <c r="V870" s="67"/>
      <c r="W870" s="67"/>
      <c r="X870" s="53"/>
      <c r="Y870" s="53"/>
      <c r="Z870" s="53"/>
      <c r="AA870" s="53"/>
      <c r="AB870" s="53"/>
    </row>
    <row r="871" spans="1:28" ht="13.2" x14ac:dyDescent="0.25">
      <c r="A871" s="53"/>
      <c r="B871" s="53"/>
      <c r="C871" s="53"/>
      <c r="D871" s="53"/>
      <c r="E871" s="144"/>
      <c r="F871" s="70"/>
      <c r="G871" s="71"/>
      <c r="H871" s="59"/>
      <c r="I871" s="60"/>
      <c r="J871" s="72"/>
      <c r="K871" s="73"/>
      <c r="L871" s="53"/>
      <c r="M871" s="75"/>
      <c r="N871" s="53"/>
      <c r="O871" s="53"/>
      <c r="P871" s="53"/>
      <c r="Q871" s="53"/>
      <c r="R871" s="99"/>
      <c r="S871" s="67"/>
      <c r="T871" s="67"/>
      <c r="U871" s="67"/>
      <c r="V871" s="67"/>
      <c r="W871" s="67"/>
      <c r="X871" s="53"/>
      <c r="Y871" s="53"/>
      <c r="Z871" s="53"/>
      <c r="AA871" s="53"/>
      <c r="AB871" s="53"/>
    </row>
    <row r="872" spans="1:28" ht="13.2" x14ac:dyDescent="0.25">
      <c r="A872" s="53"/>
      <c r="B872" s="53"/>
      <c r="C872" s="53"/>
      <c r="D872" s="53"/>
      <c r="E872" s="144"/>
      <c r="F872" s="70"/>
      <c r="G872" s="71"/>
      <c r="H872" s="59"/>
      <c r="I872" s="60"/>
      <c r="J872" s="72"/>
      <c r="K872" s="73"/>
      <c r="L872" s="53"/>
      <c r="M872" s="75"/>
      <c r="N872" s="53"/>
      <c r="O872" s="53"/>
      <c r="P872" s="53"/>
      <c r="Q872" s="53"/>
      <c r="R872" s="99"/>
      <c r="S872" s="67"/>
      <c r="T872" s="67"/>
      <c r="U872" s="67"/>
      <c r="V872" s="67"/>
      <c r="W872" s="67"/>
      <c r="X872" s="53"/>
      <c r="Y872" s="53"/>
      <c r="Z872" s="53"/>
      <c r="AA872" s="53"/>
      <c r="AB872" s="53"/>
    </row>
    <row r="873" spans="1:28" ht="13.2" x14ac:dyDescent="0.25">
      <c r="A873" s="53"/>
      <c r="B873" s="53"/>
      <c r="C873" s="53"/>
      <c r="D873" s="53"/>
      <c r="E873" s="144"/>
      <c r="F873" s="70"/>
      <c r="G873" s="71"/>
      <c r="H873" s="59"/>
      <c r="I873" s="60"/>
      <c r="J873" s="72"/>
      <c r="K873" s="73"/>
      <c r="L873" s="53"/>
      <c r="M873" s="75"/>
      <c r="N873" s="53"/>
      <c r="O873" s="53"/>
      <c r="P873" s="53"/>
      <c r="Q873" s="53"/>
      <c r="R873" s="99"/>
      <c r="S873" s="67"/>
      <c r="T873" s="67"/>
      <c r="U873" s="67"/>
      <c r="V873" s="67"/>
      <c r="W873" s="67"/>
      <c r="X873" s="53"/>
      <c r="Y873" s="53"/>
      <c r="Z873" s="53"/>
      <c r="AA873" s="53"/>
      <c r="AB873" s="53"/>
    </row>
    <row r="874" spans="1:28" ht="13.2" x14ac:dyDescent="0.25">
      <c r="A874" s="53"/>
      <c r="B874" s="53"/>
      <c r="C874" s="53"/>
      <c r="D874" s="53"/>
      <c r="E874" s="144"/>
      <c r="F874" s="70"/>
      <c r="G874" s="71"/>
      <c r="H874" s="59"/>
      <c r="I874" s="60"/>
      <c r="J874" s="72"/>
      <c r="K874" s="73"/>
      <c r="L874" s="53"/>
      <c r="M874" s="75"/>
      <c r="N874" s="53"/>
      <c r="O874" s="53"/>
      <c r="P874" s="53"/>
      <c r="Q874" s="53"/>
      <c r="R874" s="99"/>
      <c r="S874" s="67"/>
      <c r="T874" s="67"/>
      <c r="U874" s="67"/>
      <c r="V874" s="67"/>
      <c r="W874" s="67"/>
      <c r="X874" s="53"/>
      <c r="Y874" s="53"/>
      <c r="Z874" s="53"/>
      <c r="AA874" s="53"/>
      <c r="AB874" s="53"/>
    </row>
    <row r="875" spans="1:28" ht="13.2" x14ac:dyDescent="0.25">
      <c r="A875" s="53"/>
      <c r="B875" s="53"/>
      <c r="C875" s="53"/>
      <c r="D875" s="53"/>
      <c r="E875" s="144"/>
      <c r="F875" s="70"/>
      <c r="G875" s="71"/>
      <c r="H875" s="59"/>
      <c r="I875" s="60"/>
      <c r="J875" s="72"/>
      <c r="K875" s="73"/>
      <c r="L875" s="53"/>
      <c r="M875" s="75"/>
      <c r="N875" s="53"/>
      <c r="O875" s="53"/>
      <c r="P875" s="53"/>
      <c r="Q875" s="53"/>
      <c r="R875" s="99"/>
      <c r="S875" s="67"/>
      <c r="T875" s="67"/>
      <c r="U875" s="67"/>
      <c r="V875" s="67"/>
      <c r="W875" s="67"/>
      <c r="X875" s="53"/>
      <c r="Y875" s="53"/>
      <c r="Z875" s="53"/>
      <c r="AA875" s="53"/>
      <c r="AB875" s="53"/>
    </row>
    <row r="876" spans="1:28" ht="13.2" x14ac:dyDescent="0.25">
      <c r="A876" s="53"/>
      <c r="B876" s="53"/>
      <c r="C876" s="53"/>
      <c r="D876" s="53"/>
      <c r="E876" s="144"/>
      <c r="F876" s="70"/>
      <c r="G876" s="71"/>
      <c r="H876" s="59"/>
      <c r="I876" s="60"/>
      <c r="J876" s="72"/>
      <c r="K876" s="73"/>
      <c r="L876" s="53"/>
      <c r="M876" s="75"/>
      <c r="N876" s="53"/>
      <c r="O876" s="53"/>
      <c r="P876" s="53"/>
      <c r="Q876" s="53"/>
      <c r="R876" s="99"/>
      <c r="S876" s="67"/>
      <c r="T876" s="67"/>
      <c r="U876" s="67"/>
      <c r="V876" s="67"/>
      <c r="W876" s="67"/>
      <c r="X876" s="53"/>
      <c r="Y876" s="53"/>
      <c r="Z876" s="53"/>
      <c r="AA876" s="53"/>
      <c r="AB876" s="53"/>
    </row>
    <row r="877" spans="1:28" ht="13.2" x14ac:dyDescent="0.25">
      <c r="A877" s="53"/>
      <c r="B877" s="53"/>
      <c r="C877" s="53"/>
      <c r="D877" s="53"/>
      <c r="E877" s="144"/>
      <c r="F877" s="70"/>
      <c r="G877" s="71"/>
      <c r="H877" s="59"/>
      <c r="I877" s="60"/>
      <c r="J877" s="72"/>
      <c r="K877" s="73"/>
      <c r="L877" s="53"/>
      <c r="M877" s="75"/>
      <c r="N877" s="53"/>
      <c r="O877" s="53"/>
      <c r="P877" s="53"/>
      <c r="Q877" s="53"/>
      <c r="R877" s="99"/>
      <c r="S877" s="67"/>
      <c r="T877" s="67"/>
      <c r="U877" s="67"/>
      <c r="V877" s="67"/>
      <c r="W877" s="67"/>
      <c r="X877" s="53"/>
      <c r="Y877" s="53"/>
      <c r="Z877" s="53"/>
      <c r="AA877" s="53"/>
      <c r="AB877" s="53"/>
    </row>
    <row r="878" spans="1:28" ht="13.2" x14ac:dyDescent="0.25">
      <c r="A878" s="53"/>
      <c r="B878" s="53"/>
      <c r="C878" s="53"/>
      <c r="D878" s="53"/>
      <c r="E878" s="144"/>
      <c r="F878" s="70"/>
      <c r="G878" s="71"/>
      <c r="H878" s="59"/>
      <c r="I878" s="60"/>
      <c r="J878" s="72"/>
      <c r="K878" s="73"/>
      <c r="L878" s="53"/>
      <c r="M878" s="75"/>
      <c r="N878" s="53"/>
      <c r="O878" s="53"/>
      <c r="P878" s="53"/>
      <c r="Q878" s="53"/>
      <c r="R878" s="99"/>
      <c r="S878" s="67"/>
      <c r="T878" s="67"/>
      <c r="U878" s="67"/>
      <c r="V878" s="67"/>
      <c r="W878" s="67"/>
      <c r="X878" s="53"/>
      <c r="Y878" s="53"/>
      <c r="Z878" s="53"/>
      <c r="AA878" s="53"/>
      <c r="AB878" s="53"/>
    </row>
    <row r="879" spans="1:28" ht="13.2" x14ac:dyDescent="0.25">
      <c r="A879" s="53"/>
      <c r="B879" s="53"/>
      <c r="C879" s="53"/>
      <c r="D879" s="53"/>
      <c r="E879" s="144"/>
      <c r="F879" s="70"/>
      <c r="G879" s="71"/>
      <c r="H879" s="59"/>
      <c r="I879" s="60"/>
      <c r="J879" s="72"/>
      <c r="K879" s="73"/>
      <c r="L879" s="53"/>
      <c r="M879" s="75"/>
      <c r="N879" s="53"/>
      <c r="O879" s="53"/>
      <c r="P879" s="53"/>
      <c r="Q879" s="53"/>
      <c r="R879" s="99"/>
      <c r="S879" s="67"/>
      <c r="T879" s="67"/>
      <c r="U879" s="67"/>
      <c r="V879" s="67"/>
      <c r="W879" s="67"/>
      <c r="X879" s="53"/>
      <c r="Y879" s="53"/>
      <c r="Z879" s="53"/>
      <c r="AA879" s="53"/>
      <c r="AB879" s="53"/>
    </row>
    <row r="880" spans="1:28" ht="13.2" x14ac:dyDescent="0.25">
      <c r="A880" s="53"/>
      <c r="B880" s="53"/>
      <c r="C880" s="53"/>
      <c r="D880" s="53"/>
      <c r="E880" s="144"/>
      <c r="F880" s="70"/>
      <c r="G880" s="71"/>
      <c r="H880" s="59"/>
      <c r="I880" s="60"/>
      <c r="J880" s="72"/>
      <c r="K880" s="73"/>
      <c r="L880" s="53"/>
      <c r="M880" s="75"/>
      <c r="N880" s="53"/>
      <c r="O880" s="53"/>
      <c r="P880" s="53"/>
      <c r="Q880" s="53"/>
      <c r="R880" s="99"/>
      <c r="S880" s="67"/>
      <c r="T880" s="67"/>
      <c r="U880" s="67"/>
      <c r="V880" s="67"/>
      <c r="W880" s="67"/>
      <c r="X880" s="53"/>
      <c r="Y880" s="53"/>
      <c r="Z880" s="53"/>
      <c r="AA880" s="53"/>
      <c r="AB880" s="53"/>
    </row>
    <row r="881" spans="1:28" ht="13.2" x14ac:dyDescent="0.25">
      <c r="A881" s="53"/>
      <c r="B881" s="53"/>
      <c r="C881" s="53"/>
      <c r="D881" s="53"/>
      <c r="E881" s="144"/>
      <c r="F881" s="70"/>
      <c r="G881" s="71"/>
      <c r="H881" s="59"/>
      <c r="I881" s="60"/>
      <c r="J881" s="72"/>
      <c r="K881" s="73"/>
      <c r="L881" s="53"/>
      <c r="M881" s="75"/>
      <c r="N881" s="53"/>
      <c r="O881" s="53"/>
      <c r="P881" s="53"/>
      <c r="Q881" s="53"/>
      <c r="R881" s="99"/>
      <c r="S881" s="67"/>
      <c r="T881" s="67"/>
      <c r="U881" s="67"/>
      <c r="V881" s="67"/>
      <c r="W881" s="67"/>
      <c r="X881" s="53"/>
      <c r="Y881" s="53"/>
      <c r="Z881" s="53"/>
      <c r="AA881" s="53"/>
      <c r="AB881" s="53"/>
    </row>
    <row r="882" spans="1:28" ht="13.2" x14ac:dyDescent="0.25">
      <c r="A882" s="53"/>
      <c r="B882" s="53"/>
      <c r="C882" s="53"/>
      <c r="D882" s="53"/>
      <c r="E882" s="144"/>
      <c r="F882" s="70"/>
      <c r="G882" s="71"/>
      <c r="H882" s="59"/>
      <c r="I882" s="60"/>
      <c r="J882" s="72"/>
      <c r="K882" s="73"/>
      <c r="L882" s="53"/>
      <c r="M882" s="75"/>
      <c r="N882" s="53"/>
      <c r="O882" s="53"/>
      <c r="P882" s="53"/>
      <c r="Q882" s="53"/>
      <c r="R882" s="99"/>
      <c r="S882" s="67"/>
      <c r="T882" s="67"/>
      <c r="U882" s="67"/>
      <c r="V882" s="67"/>
      <c r="W882" s="67"/>
      <c r="X882" s="53"/>
      <c r="Y882" s="53"/>
      <c r="Z882" s="53"/>
      <c r="AA882" s="53"/>
      <c r="AB882" s="53"/>
    </row>
    <row r="883" spans="1:28" ht="13.2" x14ac:dyDescent="0.25">
      <c r="A883" s="53"/>
      <c r="B883" s="53"/>
      <c r="C883" s="53"/>
      <c r="D883" s="53"/>
      <c r="E883" s="144"/>
      <c r="F883" s="70"/>
      <c r="G883" s="71"/>
      <c r="H883" s="59"/>
      <c r="I883" s="60"/>
      <c r="J883" s="72"/>
      <c r="K883" s="73"/>
      <c r="L883" s="53"/>
      <c r="M883" s="75"/>
      <c r="N883" s="53"/>
      <c r="O883" s="53"/>
      <c r="P883" s="53"/>
      <c r="Q883" s="53"/>
      <c r="R883" s="99"/>
      <c r="S883" s="67"/>
      <c r="T883" s="67"/>
      <c r="U883" s="67"/>
      <c r="V883" s="67"/>
      <c r="W883" s="67"/>
      <c r="X883" s="53"/>
      <c r="Y883" s="53"/>
      <c r="Z883" s="53"/>
      <c r="AA883" s="53"/>
      <c r="AB883" s="53"/>
    </row>
    <row r="884" spans="1:28" ht="13.2" x14ac:dyDescent="0.25">
      <c r="A884" s="53"/>
      <c r="B884" s="53"/>
      <c r="C884" s="53"/>
      <c r="D884" s="53"/>
      <c r="E884" s="144"/>
      <c r="F884" s="70"/>
      <c r="G884" s="71"/>
      <c r="H884" s="59"/>
      <c r="I884" s="60"/>
      <c r="J884" s="72"/>
      <c r="K884" s="73"/>
      <c r="L884" s="53"/>
      <c r="M884" s="75"/>
      <c r="N884" s="53"/>
      <c r="O884" s="53"/>
      <c r="P884" s="53"/>
      <c r="Q884" s="53"/>
      <c r="R884" s="99"/>
      <c r="S884" s="67"/>
      <c r="T884" s="67"/>
      <c r="U884" s="67"/>
      <c r="V884" s="67"/>
      <c r="W884" s="67"/>
      <c r="X884" s="53"/>
      <c r="Y884" s="53"/>
      <c r="Z884" s="53"/>
      <c r="AA884" s="53"/>
      <c r="AB884" s="53"/>
    </row>
    <row r="885" spans="1:28" ht="13.2" x14ac:dyDescent="0.25">
      <c r="A885" s="53"/>
      <c r="B885" s="53"/>
      <c r="C885" s="53"/>
      <c r="D885" s="53"/>
      <c r="E885" s="144"/>
      <c r="F885" s="70"/>
      <c r="G885" s="71"/>
      <c r="H885" s="59"/>
      <c r="I885" s="60"/>
      <c r="J885" s="72"/>
      <c r="K885" s="73"/>
      <c r="L885" s="53"/>
      <c r="M885" s="75"/>
      <c r="N885" s="53"/>
      <c r="O885" s="53"/>
      <c r="P885" s="53"/>
      <c r="Q885" s="53"/>
      <c r="R885" s="99"/>
      <c r="S885" s="67"/>
      <c r="T885" s="67"/>
      <c r="U885" s="67"/>
      <c r="V885" s="67"/>
      <c r="W885" s="67"/>
      <c r="X885" s="53"/>
      <c r="Y885" s="53"/>
      <c r="Z885" s="53"/>
      <c r="AA885" s="53"/>
      <c r="AB885" s="53"/>
    </row>
    <row r="886" spans="1:28" ht="13.2" x14ac:dyDescent="0.25">
      <c r="A886" s="53"/>
      <c r="B886" s="53"/>
      <c r="C886" s="53"/>
      <c r="D886" s="53"/>
      <c r="E886" s="144"/>
      <c r="F886" s="70"/>
      <c r="G886" s="71"/>
      <c r="H886" s="59"/>
      <c r="I886" s="60"/>
      <c r="J886" s="72"/>
      <c r="K886" s="73"/>
      <c r="L886" s="53"/>
      <c r="M886" s="75"/>
      <c r="N886" s="53"/>
      <c r="O886" s="53"/>
      <c r="P886" s="53"/>
      <c r="Q886" s="53"/>
      <c r="R886" s="99"/>
      <c r="S886" s="67"/>
      <c r="T886" s="67"/>
      <c r="U886" s="67"/>
      <c r="V886" s="67"/>
      <c r="W886" s="67"/>
      <c r="X886" s="53"/>
      <c r="Y886" s="53"/>
      <c r="Z886" s="53"/>
      <c r="AA886" s="53"/>
      <c r="AB886" s="53"/>
    </row>
    <row r="887" spans="1:28" ht="13.2" x14ac:dyDescent="0.25">
      <c r="A887" s="53"/>
      <c r="B887" s="53"/>
      <c r="C887" s="53"/>
      <c r="D887" s="53"/>
      <c r="E887" s="144"/>
      <c r="F887" s="70"/>
      <c r="G887" s="71"/>
      <c r="H887" s="59"/>
      <c r="I887" s="60"/>
      <c r="J887" s="72"/>
      <c r="K887" s="73"/>
      <c r="L887" s="53"/>
      <c r="M887" s="75"/>
      <c r="N887" s="53"/>
      <c r="O887" s="53"/>
      <c r="P887" s="53"/>
      <c r="Q887" s="53"/>
      <c r="R887" s="99"/>
      <c r="S887" s="67"/>
      <c r="T887" s="67"/>
      <c r="U887" s="67"/>
      <c r="V887" s="67"/>
      <c r="W887" s="67"/>
      <c r="X887" s="53"/>
      <c r="Y887" s="53"/>
      <c r="Z887" s="53"/>
      <c r="AA887" s="53"/>
      <c r="AB887" s="53"/>
    </row>
    <row r="888" spans="1:28" ht="13.2" x14ac:dyDescent="0.25">
      <c r="A888" s="53"/>
      <c r="B888" s="53"/>
      <c r="C888" s="53"/>
      <c r="D888" s="53"/>
      <c r="E888" s="144"/>
      <c r="F888" s="70"/>
      <c r="G888" s="71"/>
      <c r="H888" s="59"/>
      <c r="I888" s="60"/>
      <c r="J888" s="72"/>
      <c r="K888" s="73"/>
      <c r="L888" s="53"/>
      <c r="M888" s="75"/>
      <c r="N888" s="53"/>
      <c r="O888" s="53"/>
      <c r="P888" s="53"/>
      <c r="Q888" s="53"/>
      <c r="R888" s="99"/>
      <c r="S888" s="67"/>
      <c r="T888" s="67"/>
      <c r="U888" s="67"/>
      <c r="V888" s="67"/>
      <c r="W888" s="67"/>
      <c r="X888" s="53"/>
      <c r="Y888" s="53"/>
      <c r="Z888" s="53"/>
      <c r="AA888" s="53"/>
      <c r="AB888" s="53"/>
    </row>
    <row r="889" spans="1:28" ht="13.2" x14ac:dyDescent="0.25">
      <c r="A889" s="53"/>
      <c r="B889" s="53"/>
      <c r="C889" s="53"/>
      <c r="D889" s="53"/>
      <c r="E889" s="144"/>
      <c r="F889" s="70"/>
      <c r="G889" s="71"/>
      <c r="H889" s="59"/>
      <c r="I889" s="60"/>
      <c r="J889" s="72"/>
      <c r="K889" s="73"/>
      <c r="L889" s="53"/>
      <c r="M889" s="75"/>
      <c r="N889" s="53"/>
      <c r="O889" s="53"/>
      <c r="P889" s="53"/>
      <c r="Q889" s="53"/>
      <c r="R889" s="99"/>
      <c r="S889" s="67"/>
      <c r="T889" s="67"/>
      <c r="U889" s="67"/>
      <c r="V889" s="67"/>
      <c r="W889" s="67"/>
      <c r="X889" s="53"/>
      <c r="Y889" s="53"/>
      <c r="Z889" s="53"/>
      <c r="AA889" s="53"/>
      <c r="AB889" s="53"/>
    </row>
    <row r="890" spans="1:28" ht="13.2" x14ac:dyDescent="0.25">
      <c r="A890" s="53"/>
      <c r="B890" s="53"/>
      <c r="C890" s="53"/>
      <c r="D890" s="53"/>
      <c r="E890" s="144"/>
      <c r="F890" s="70"/>
      <c r="G890" s="71"/>
      <c r="H890" s="59"/>
      <c r="I890" s="60"/>
      <c r="J890" s="72"/>
      <c r="K890" s="73"/>
      <c r="L890" s="53"/>
      <c r="M890" s="75"/>
      <c r="N890" s="53"/>
      <c r="O890" s="53"/>
      <c r="P890" s="53"/>
      <c r="Q890" s="53"/>
      <c r="R890" s="99"/>
      <c r="S890" s="67"/>
      <c r="T890" s="67"/>
      <c r="U890" s="67"/>
      <c r="V890" s="67"/>
      <c r="W890" s="67"/>
      <c r="X890" s="53"/>
      <c r="Y890" s="53"/>
      <c r="Z890" s="53"/>
      <c r="AA890" s="53"/>
      <c r="AB890" s="53"/>
    </row>
    <row r="891" spans="1:28" ht="13.2" x14ac:dyDescent="0.25">
      <c r="A891" s="53"/>
      <c r="B891" s="53"/>
      <c r="C891" s="53"/>
      <c r="D891" s="53"/>
      <c r="E891" s="144"/>
      <c r="F891" s="70"/>
      <c r="G891" s="71"/>
      <c r="H891" s="59"/>
      <c r="I891" s="60"/>
      <c r="J891" s="72"/>
      <c r="K891" s="73"/>
      <c r="L891" s="53"/>
      <c r="M891" s="75"/>
      <c r="N891" s="53"/>
      <c r="O891" s="53"/>
      <c r="P891" s="53"/>
      <c r="Q891" s="53"/>
      <c r="R891" s="99"/>
      <c r="S891" s="67"/>
      <c r="T891" s="67"/>
      <c r="U891" s="67"/>
      <c r="V891" s="67"/>
      <c r="W891" s="67"/>
      <c r="X891" s="53"/>
      <c r="Y891" s="53"/>
      <c r="Z891" s="53"/>
      <c r="AA891" s="53"/>
      <c r="AB891" s="53"/>
    </row>
    <row r="892" spans="1:28" ht="13.2" x14ac:dyDescent="0.25">
      <c r="A892" s="53"/>
      <c r="B892" s="53"/>
      <c r="C892" s="53"/>
      <c r="D892" s="53"/>
      <c r="E892" s="144"/>
      <c r="F892" s="70"/>
      <c r="G892" s="71"/>
      <c r="H892" s="59"/>
      <c r="I892" s="60"/>
      <c r="J892" s="72"/>
      <c r="K892" s="73"/>
      <c r="L892" s="53"/>
      <c r="M892" s="75"/>
      <c r="N892" s="53"/>
      <c r="O892" s="53"/>
      <c r="P892" s="53"/>
      <c r="Q892" s="53"/>
      <c r="R892" s="99"/>
      <c r="S892" s="67"/>
      <c r="T892" s="67"/>
      <c r="U892" s="67"/>
      <c r="V892" s="67"/>
      <c r="W892" s="67"/>
      <c r="X892" s="53"/>
      <c r="Y892" s="53"/>
      <c r="Z892" s="53"/>
      <c r="AA892" s="53"/>
      <c r="AB892" s="53"/>
    </row>
    <row r="893" spans="1:28" ht="13.2" x14ac:dyDescent="0.25">
      <c r="A893" s="53"/>
      <c r="B893" s="53"/>
      <c r="C893" s="53"/>
      <c r="D893" s="53"/>
      <c r="E893" s="144"/>
      <c r="F893" s="70"/>
      <c r="G893" s="71"/>
      <c r="H893" s="59"/>
      <c r="I893" s="60"/>
      <c r="J893" s="72"/>
      <c r="K893" s="73"/>
      <c r="L893" s="53"/>
      <c r="M893" s="75"/>
      <c r="N893" s="53"/>
      <c r="O893" s="53"/>
      <c r="P893" s="53"/>
      <c r="Q893" s="53"/>
      <c r="R893" s="99"/>
      <c r="S893" s="67"/>
      <c r="T893" s="67"/>
      <c r="U893" s="67"/>
      <c r="V893" s="67"/>
      <c r="W893" s="67"/>
      <c r="X893" s="53"/>
      <c r="Y893" s="53"/>
      <c r="Z893" s="53"/>
      <c r="AA893" s="53"/>
      <c r="AB893" s="53"/>
    </row>
    <row r="894" spans="1:28" ht="13.2" x14ac:dyDescent="0.25">
      <c r="A894" s="53"/>
      <c r="B894" s="53"/>
      <c r="C894" s="53"/>
      <c r="D894" s="53"/>
      <c r="E894" s="144"/>
      <c r="F894" s="70"/>
      <c r="G894" s="71"/>
      <c r="H894" s="59"/>
      <c r="I894" s="60"/>
      <c r="J894" s="72"/>
      <c r="K894" s="73"/>
      <c r="L894" s="53"/>
      <c r="M894" s="75"/>
      <c r="N894" s="53"/>
      <c r="O894" s="53"/>
      <c r="P894" s="53"/>
      <c r="Q894" s="53"/>
      <c r="R894" s="99"/>
      <c r="S894" s="67"/>
      <c r="T894" s="67"/>
      <c r="U894" s="67"/>
      <c r="V894" s="67"/>
      <c r="W894" s="67"/>
      <c r="X894" s="53"/>
      <c r="Y894" s="53"/>
      <c r="Z894" s="53"/>
      <c r="AA894" s="53"/>
      <c r="AB894" s="53"/>
    </row>
    <row r="895" spans="1:28" ht="13.2" x14ac:dyDescent="0.25">
      <c r="A895" s="53"/>
      <c r="B895" s="53"/>
      <c r="C895" s="53"/>
      <c r="D895" s="53"/>
      <c r="E895" s="144"/>
      <c r="F895" s="70"/>
      <c r="G895" s="71"/>
      <c r="H895" s="59"/>
      <c r="I895" s="60"/>
      <c r="J895" s="72"/>
      <c r="K895" s="73"/>
      <c r="L895" s="53"/>
      <c r="M895" s="75"/>
      <c r="N895" s="53"/>
      <c r="O895" s="53"/>
      <c r="P895" s="53"/>
      <c r="Q895" s="53"/>
      <c r="R895" s="99"/>
      <c r="S895" s="67"/>
      <c r="T895" s="67"/>
      <c r="U895" s="67"/>
      <c r="V895" s="67"/>
      <c r="W895" s="67"/>
      <c r="X895" s="53"/>
      <c r="Y895" s="53"/>
      <c r="Z895" s="53"/>
      <c r="AA895" s="53"/>
      <c r="AB895" s="53"/>
    </row>
    <row r="896" spans="1:28" ht="13.2" x14ac:dyDescent="0.25">
      <c r="A896" s="53"/>
      <c r="B896" s="53"/>
      <c r="C896" s="53"/>
      <c r="D896" s="53"/>
      <c r="E896" s="144"/>
      <c r="F896" s="70"/>
      <c r="G896" s="71"/>
      <c r="H896" s="59"/>
      <c r="I896" s="60"/>
      <c r="J896" s="72"/>
      <c r="K896" s="73"/>
      <c r="L896" s="53"/>
      <c r="M896" s="75"/>
      <c r="N896" s="53"/>
      <c r="O896" s="53"/>
      <c r="P896" s="53"/>
      <c r="Q896" s="53"/>
      <c r="R896" s="99"/>
      <c r="S896" s="67"/>
      <c r="T896" s="67"/>
      <c r="U896" s="67"/>
      <c r="V896" s="67"/>
      <c r="W896" s="67"/>
      <c r="X896" s="53"/>
      <c r="Y896" s="53"/>
      <c r="Z896" s="53"/>
      <c r="AA896" s="53"/>
      <c r="AB896" s="53"/>
    </row>
    <row r="897" spans="1:28" ht="13.2" x14ac:dyDescent="0.25">
      <c r="A897" s="53"/>
      <c r="B897" s="53"/>
      <c r="C897" s="53"/>
      <c r="D897" s="53"/>
      <c r="E897" s="144"/>
      <c r="F897" s="70"/>
      <c r="G897" s="71"/>
      <c r="H897" s="59"/>
      <c r="I897" s="60"/>
      <c r="J897" s="72"/>
      <c r="K897" s="73"/>
      <c r="L897" s="53"/>
      <c r="M897" s="75"/>
      <c r="N897" s="53"/>
      <c r="O897" s="53"/>
      <c r="P897" s="53"/>
      <c r="Q897" s="53"/>
      <c r="R897" s="99"/>
      <c r="S897" s="67"/>
      <c r="T897" s="67"/>
      <c r="U897" s="67"/>
      <c r="V897" s="67"/>
      <c r="W897" s="67"/>
      <c r="X897" s="53"/>
      <c r="Y897" s="53"/>
      <c r="Z897" s="53"/>
      <c r="AA897" s="53"/>
      <c r="AB897" s="53"/>
    </row>
    <row r="898" spans="1:28" ht="13.2" x14ac:dyDescent="0.25">
      <c r="A898" s="53"/>
      <c r="B898" s="53"/>
      <c r="C898" s="53"/>
      <c r="D898" s="53"/>
      <c r="E898" s="144"/>
      <c r="F898" s="70"/>
      <c r="G898" s="71"/>
      <c r="H898" s="59"/>
      <c r="I898" s="60"/>
      <c r="J898" s="72"/>
      <c r="K898" s="73"/>
      <c r="L898" s="53"/>
      <c r="M898" s="75"/>
      <c r="N898" s="53"/>
      <c r="O898" s="53"/>
      <c r="P898" s="53"/>
      <c r="Q898" s="53"/>
      <c r="R898" s="99"/>
      <c r="S898" s="67"/>
      <c r="T898" s="67"/>
      <c r="U898" s="67"/>
      <c r="V898" s="67"/>
      <c r="W898" s="67"/>
      <c r="X898" s="53"/>
      <c r="Y898" s="53"/>
      <c r="Z898" s="53"/>
      <c r="AA898" s="53"/>
      <c r="AB898" s="53"/>
    </row>
    <row r="899" spans="1:28" ht="13.2" x14ac:dyDescent="0.25">
      <c r="A899" s="53"/>
      <c r="B899" s="53"/>
      <c r="C899" s="53"/>
      <c r="D899" s="53"/>
      <c r="E899" s="144"/>
      <c r="F899" s="70"/>
      <c r="G899" s="71"/>
      <c r="H899" s="59"/>
      <c r="I899" s="60"/>
      <c r="J899" s="72"/>
      <c r="K899" s="73"/>
      <c r="L899" s="53"/>
      <c r="M899" s="75"/>
      <c r="N899" s="53"/>
      <c r="O899" s="53"/>
      <c r="P899" s="53"/>
      <c r="Q899" s="53"/>
      <c r="R899" s="99"/>
      <c r="S899" s="67"/>
      <c r="T899" s="67"/>
      <c r="U899" s="67"/>
      <c r="V899" s="67"/>
      <c r="W899" s="67"/>
      <c r="X899" s="53"/>
      <c r="Y899" s="53"/>
      <c r="Z899" s="53"/>
      <c r="AA899" s="53"/>
      <c r="AB899" s="53"/>
    </row>
    <row r="900" spans="1:28" ht="13.2" x14ac:dyDescent="0.25">
      <c r="A900" s="53"/>
      <c r="B900" s="53"/>
      <c r="C900" s="53"/>
      <c r="D900" s="53"/>
      <c r="E900" s="144"/>
      <c r="F900" s="70"/>
      <c r="G900" s="71"/>
      <c r="H900" s="59"/>
      <c r="I900" s="60"/>
      <c r="J900" s="72"/>
      <c r="K900" s="73"/>
      <c r="L900" s="53"/>
      <c r="M900" s="75"/>
      <c r="N900" s="53"/>
      <c r="O900" s="53"/>
      <c r="P900" s="53"/>
      <c r="Q900" s="53"/>
      <c r="R900" s="99"/>
      <c r="S900" s="67"/>
      <c r="T900" s="67"/>
      <c r="U900" s="67"/>
      <c r="V900" s="67"/>
      <c r="W900" s="67"/>
      <c r="X900" s="53"/>
      <c r="Y900" s="53"/>
      <c r="Z900" s="53"/>
      <c r="AA900" s="53"/>
      <c r="AB900" s="53"/>
    </row>
    <row r="901" spans="1:28" ht="13.2" x14ac:dyDescent="0.25">
      <c r="A901" s="53"/>
      <c r="B901" s="53"/>
      <c r="C901" s="53"/>
      <c r="D901" s="53"/>
      <c r="E901" s="144"/>
      <c r="F901" s="70"/>
      <c r="G901" s="71"/>
      <c r="H901" s="59"/>
      <c r="I901" s="60"/>
      <c r="J901" s="72"/>
      <c r="K901" s="73"/>
      <c r="L901" s="53"/>
      <c r="M901" s="75"/>
      <c r="N901" s="53"/>
      <c r="O901" s="53"/>
      <c r="P901" s="53"/>
      <c r="Q901" s="53"/>
      <c r="R901" s="99"/>
      <c r="S901" s="67"/>
      <c r="T901" s="67"/>
      <c r="U901" s="67"/>
      <c r="V901" s="67"/>
      <c r="W901" s="67"/>
      <c r="X901" s="53"/>
      <c r="Y901" s="53"/>
      <c r="Z901" s="53"/>
      <c r="AA901" s="53"/>
      <c r="AB901" s="53"/>
    </row>
    <row r="902" spans="1:28" ht="13.2" x14ac:dyDescent="0.25">
      <c r="A902" s="53"/>
      <c r="B902" s="53"/>
      <c r="C902" s="53"/>
      <c r="D902" s="53"/>
      <c r="E902" s="144"/>
      <c r="F902" s="70"/>
      <c r="G902" s="71"/>
      <c r="H902" s="59"/>
      <c r="I902" s="60"/>
      <c r="J902" s="72"/>
      <c r="K902" s="73"/>
      <c r="L902" s="53"/>
      <c r="M902" s="75"/>
      <c r="N902" s="53"/>
      <c r="O902" s="53"/>
      <c r="P902" s="53"/>
      <c r="Q902" s="53"/>
      <c r="R902" s="99"/>
      <c r="S902" s="67"/>
      <c r="T902" s="67"/>
      <c r="U902" s="67"/>
      <c r="V902" s="67"/>
      <c r="W902" s="67"/>
      <c r="X902" s="53"/>
      <c r="Y902" s="53"/>
      <c r="Z902" s="53"/>
      <c r="AA902" s="53"/>
      <c r="AB902" s="53"/>
    </row>
    <row r="903" spans="1:28" ht="13.2" x14ac:dyDescent="0.25">
      <c r="A903" s="53"/>
      <c r="B903" s="53"/>
      <c r="C903" s="53"/>
      <c r="D903" s="53"/>
      <c r="E903" s="144"/>
      <c r="F903" s="70"/>
      <c r="G903" s="71"/>
      <c r="H903" s="59"/>
      <c r="I903" s="60"/>
      <c r="J903" s="72"/>
      <c r="K903" s="73"/>
      <c r="L903" s="53"/>
      <c r="M903" s="75"/>
      <c r="N903" s="53"/>
      <c r="O903" s="53"/>
      <c r="P903" s="53"/>
      <c r="Q903" s="53"/>
      <c r="R903" s="99"/>
      <c r="S903" s="67"/>
      <c r="T903" s="67"/>
      <c r="U903" s="67"/>
      <c r="V903" s="67"/>
      <c r="W903" s="67"/>
      <c r="X903" s="53"/>
      <c r="Y903" s="53"/>
      <c r="Z903" s="53"/>
      <c r="AA903" s="53"/>
      <c r="AB903" s="53"/>
    </row>
    <row r="904" spans="1:28" ht="13.2" x14ac:dyDescent="0.25">
      <c r="A904" s="53"/>
      <c r="B904" s="53"/>
      <c r="C904" s="53"/>
      <c r="D904" s="53"/>
      <c r="E904" s="144"/>
      <c r="F904" s="70"/>
      <c r="G904" s="71"/>
      <c r="H904" s="59"/>
      <c r="I904" s="60"/>
      <c r="J904" s="72"/>
      <c r="K904" s="73"/>
      <c r="L904" s="53"/>
      <c r="M904" s="75"/>
      <c r="N904" s="53"/>
      <c r="O904" s="53"/>
      <c r="P904" s="53"/>
      <c r="Q904" s="53"/>
      <c r="R904" s="99"/>
      <c r="S904" s="67"/>
      <c r="T904" s="67"/>
      <c r="U904" s="67"/>
      <c r="V904" s="67"/>
      <c r="W904" s="67"/>
      <c r="X904" s="53"/>
      <c r="Y904" s="53"/>
      <c r="Z904" s="53"/>
      <c r="AA904" s="53"/>
      <c r="AB904" s="53"/>
    </row>
    <row r="905" spans="1:28" ht="13.2" x14ac:dyDescent="0.25">
      <c r="A905" s="53"/>
      <c r="B905" s="53"/>
      <c r="C905" s="53"/>
      <c r="D905" s="53"/>
      <c r="E905" s="144"/>
      <c r="F905" s="70"/>
      <c r="G905" s="71"/>
      <c r="H905" s="59"/>
      <c r="I905" s="60"/>
      <c r="J905" s="72"/>
      <c r="K905" s="73"/>
      <c r="L905" s="53"/>
      <c r="M905" s="75"/>
      <c r="N905" s="53"/>
      <c r="O905" s="53"/>
      <c r="P905" s="53"/>
      <c r="Q905" s="53"/>
      <c r="R905" s="99"/>
      <c r="S905" s="67"/>
      <c r="T905" s="67"/>
      <c r="U905" s="67"/>
      <c r="V905" s="67"/>
      <c r="W905" s="67"/>
      <c r="X905" s="53"/>
      <c r="Y905" s="53"/>
      <c r="Z905" s="53"/>
      <c r="AA905" s="53"/>
      <c r="AB905" s="53"/>
    </row>
    <row r="906" spans="1:28" ht="13.2" x14ac:dyDescent="0.25">
      <c r="A906" s="53"/>
      <c r="B906" s="53"/>
      <c r="C906" s="53"/>
      <c r="D906" s="53"/>
      <c r="E906" s="144"/>
      <c r="F906" s="70"/>
      <c r="G906" s="71"/>
      <c r="H906" s="59"/>
      <c r="I906" s="60"/>
      <c r="J906" s="72"/>
      <c r="K906" s="73"/>
      <c r="L906" s="53"/>
      <c r="M906" s="75"/>
      <c r="N906" s="53"/>
      <c r="O906" s="53"/>
      <c r="P906" s="53"/>
      <c r="Q906" s="53"/>
      <c r="R906" s="99"/>
      <c r="S906" s="67"/>
      <c r="T906" s="67"/>
      <c r="U906" s="67"/>
      <c r="V906" s="67"/>
      <c r="W906" s="67"/>
      <c r="X906" s="53"/>
      <c r="Y906" s="53"/>
      <c r="Z906" s="53"/>
      <c r="AA906" s="53"/>
      <c r="AB906" s="53"/>
    </row>
    <row r="907" spans="1:28" ht="13.2" x14ac:dyDescent="0.25">
      <c r="A907" s="53"/>
      <c r="B907" s="53"/>
      <c r="C907" s="53"/>
      <c r="D907" s="53"/>
      <c r="E907" s="144"/>
      <c r="F907" s="70"/>
      <c r="G907" s="71"/>
      <c r="H907" s="59"/>
      <c r="I907" s="60"/>
      <c r="J907" s="72"/>
      <c r="K907" s="73"/>
      <c r="L907" s="53"/>
      <c r="M907" s="75"/>
      <c r="N907" s="53"/>
      <c r="O907" s="53"/>
      <c r="P907" s="53"/>
      <c r="Q907" s="53"/>
      <c r="R907" s="99"/>
      <c r="S907" s="67"/>
      <c r="T907" s="67"/>
      <c r="U907" s="67"/>
      <c r="V907" s="67"/>
      <c r="W907" s="67"/>
      <c r="X907" s="53"/>
      <c r="Y907" s="53"/>
      <c r="Z907" s="53"/>
      <c r="AA907" s="53"/>
      <c r="AB907" s="53"/>
    </row>
    <row r="908" spans="1:28" ht="13.2" x14ac:dyDescent="0.25">
      <c r="A908" s="53"/>
      <c r="B908" s="53"/>
      <c r="C908" s="53"/>
      <c r="D908" s="53"/>
      <c r="E908" s="144"/>
      <c r="F908" s="70"/>
      <c r="G908" s="71"/>
      <c r="H908" s="59"/>
      <c r="I908" s="60"/>
      <c r="J908" s="72"/>
      <c r="K908" s="73"/>
      <c r="L908" s="53"/>
      <c r="M908" s="75"/>
      <c r="N908" s="53"/>
      <c r="O908" s="53"/>
      <c r="P908" s="53"/>
      <c r="Q908" s="53"/>
      <c r="R908" s="99"/>
      <c r="S908" s="67"/>
      <c r="T908" s="67"/>
      <c r="U908" s="67"/>
      <c r="V908" s="67"/>
      <c r="W908" s="67"/>
      <c r="X908" s="53"/>
      <c r="Y908" s="53"/>
      <c r="Z908" s="53"/>
      <c r="AA908" s="53"/>
      <c r="AB908" s="53"/>
    </row>
    <row r="909" spans="1:28" ht="13.2" x14ac:dyDescent="0.25">
      <c r="A909" s="53"/>
      <c r="B909" s="53"/>
      <c r="C909" s="53"/>
      <c r="D909" s="53"/>
      <c r="E909" s="144"/>
      <c r="F909" s="70"/>
      <c r="G909" s="71"/>
      <c r="H909" s="59"/>
      <c r="I909" s="60"/>
      <c r="J909" s="72"/>
      <c r="K909" s="73"/>
      <c r="L909" s="53"/>
      <c r="M909" s="75"/>
      <c r="N909" s="53"/>
      <c r="O909" s="53"/>
      <c r="P909" s="53"/>
      <c r="Q909" s="53"/>
      <c r="R909" s="99"/>
      <c r="S909" s="67"/>
      <c r="T909" s="67"/>
      <c r="U909" s="67"/>
      <c r="V909" s="67"/>
      <c r="W909" s="67"/>
      <c r="X909" s="53"/>
      <c r="Y909" s="53"/>
      <c r="Z909" s="53"/>
      <c r="AA909" s="53"/>
      <c r="AB909" s="53"/>
    </row>
    <row r="910" spans="1:28" ht="13.2" x14ac:dyDescent="0.25">
      <c r="A910" s="53"/>
      <c r="B910" s="53"/>
      <c r="C910" s="53"/>
      <c r="D910" s="53"/>
      <c r="E910" s="144"/>
      <c r="F910" s="70"/>
      <c r="G910" s="71"/>
      <c r="H910" s="59"/>
      <c r="I910" s="60"/>
      <c r="J910" s="72"/>
      <c r="K910" s="73"/>
      <c r="L910" s="53"/>
      <c r="M910" s="75"/>
      <c r="N910" s="53"/>
      <c r="O910" s="53"/>
      <c r="P910" s="53"/>
      <c r="Q910" s="53"/>
      <c r="R910" s="99"/>
      <c r="S910" s="67"/>
      <c r="T910" s="67"/>
      <c r="U910" s="67"/>
      <c r="V910" s="67"/>
      <c r="W910" s="67"/>
      <c r="X910" s="53"/>
      <c r="Y910" s="53"/>
      <c r="Z910" s="53"/>
      <c r="AA910" s="53"/>
      <c r="AB910" s="53"/>
    </row>
    <row r="911" spans="1:28" ht="13.2" x14ac:dyDescent="0.25">
      <c r="A911" s="53"/>
      <c r="B911" s="53"/>
      <c r="C911" s="53"/>
      <c r="D911" s="53"/>
      <c r="E911" s="144"/>
      <c r="F911" s="70"/>
      <c r="G911" s="71"/>
      <c r="H911" s="59"/>
      <c r="I911" s="60"/>
      <c r="J911" s="72"/>
      <c r="K911" s="73"/>
      <c r="L911" s="53"/>
      <c r="M911" s="75"/>
      <c r="N911" s="53"/>
      <c r="O911" s="53"/>
      <c r="P911" s="53"/>
      <c r="Q911" s="53"/>
      <c r="R911" s="99"/>
      <c r="S911" s="67"/>
      <c r="T911" s="67"/>
      <c r="U911" s="67"/>
      <c r="V911" s="67"/>
      <c r="W911" s="67"/>
      <c r="X911" s="53"/>
      <c r="Y911" s="53"/>
      <c r="Z911" s="53"/>
      <c r="AA911" s="53"/>
      <c r="AB911" s="53"/>
    </row>
    <row r="912" spans="1:28" ht="13.2" x14ac:dyDescent="0.25">
      <c r="A912" s="53"/>
      <c r="B912" s="53"/>
      <c r="C912" s="53"/>
      <c r="D912" s="53"/>
      <c r="E912" s="144"/>
      <c r="F912" s="70"/>
      <c r="G912" s="71"/>
      <c r="H912" s="59"/>
      <c r="I912" s="60"/>
      <c r="J912" s="72"/>
      <c r="K912" s="73"/>
      <c r="L912" s="53"/>
      <c r="M912" s="75"/>
      <c r="N912" s="53"/>
      <c r="O912" s="53"/>
      <c r="P912" s="53"/>
      <c r="Q912" s="53"/>
      <c r="R912" s="99"/>
      <c r="S912" s="67"/>
      <c r="T912" s="67"/>
      <c r="U912" s="67"/>
      <c r="V912" s="67"/>
      <c r="W912" s="67"/>
      <c r="X912" s="53"/>
      <c r="Y912" s="53"/>
      <c r="Z912" s="53"/>
      <c r="AA912" s="53"/>
      <c r="AB912" s="53"/>
    </row>
    <row r="913" spans="1:28" ht="13.2" x14ac:dyDescent="0.25">
      <c r="A913" s="53"/>
      <c r="B913" s="53"/>
      <c r="C913" s="53"/>
      <c r="D913" s="53"/>
      <c r="E913" s="144"/>
      <c r="F913" s="70"/>
      <c r="G913" s="71"/>
      <c r="H913" s="59"/>
      <c r="I913" s="60"/>
      <c r="J913" s="72"/>
      <c r="K913" s="73"/>
      <c r="L913" s="53"/>
      <c r="M913" s="75"/>
      <c r="N913" s="53"/>
      <c r="O913" s="53"/>
      <c r="P913" s="53"/>
      <c r="Q913" s="53"/>
      <c r="R913" s="99"/>
      <c r="S913" s="67"/>
      <c r="T913" s="67"/>
      <c r="U913" s="67"/>
      <c r="V913" s="67"/>
      <c r="W913" s="67"/>
      <c r="X913" s="53"/>
      <c r="Y913" s="53"/>
      <c r="Z913" s="53"/>
      <c r="AA913" s="53"/>
      <c r="AB913" s="53"/>
    </row>
    <row r="914" spans="1:28" ht="13.2" x14ac:dyDescent="0.25">
      <c r="A914" s="53"/>
      <c r="B914" s="53"/>
      <c r="C914" s="53"/>
      <c r="D914" s="53"/>
      <c r="E914" s="144"/>
      <c r="F914" s="70"/>
      <c r="G914" s="71"/>
      <c r="H914" s="59"/>
      <c r="I914" s="60"/>
      <c r="J914" s="72"/>
      <c r="K914" s="73"/>
      <c r="L914" s="53"/>
      <c r="M914" s="75"/>
      <c r="N914" s="53"/>
      <c r="O914" s="53"/>
      <c r="P914" s="53"/>
      <c r="Q914" s="53"/>
      <c r="R914" s="99"/>
      <c r="S914" s="67"/>
      <c r="T914" s="67"/>
      <c r="U914" s="67"/>
      <c r="V914" s="67"/>
      <c r="W914" s="67"/>
      <c r="X914" s="53"/>
      <c r="Y914" s="53"/>
      <c r="Z914" s="53"/>
      <c r="AA914" s="53"/>
      <c r="AB914" s="53"/>
    </row>
    <row r="915" spans="1:28" ht="13.2" x14ac:dyDescent="0.25">
      <c r="A915" s="53"/>
      <c r="B915" s="53"/>
      <c r="C915" s="53"/>
      <c r="D915" s="53"/>
      <c r="E915" s="144"/>
      <c r="F915" s="70"/>
      <c r="G915" s="71"/>
      <c r="H915" s="59"/>
      <c r="I915" s="60"/>
      <c r="J915" s="72"/>
      <c r="K915" s="73"/>
      <c r="L915" s="53"/>
      <c r="M915" s="75"/>
      <c r="N915" s="53"/>
      <c r="O915" s="53"/>
      <c r="P915" s="53"/>
      <c r="Q915" s="53"/>
      <c r="R915" s="99"/>
      <c r="S915" s="67"/>
      <c r="T915" s="67"/>
      <c r="U915" s="67"/>
      <c r="V915" s="67"/>
      <c r="W915" s="67"/>
      <c r="X915" s="53"/>
      <c r="Y915" s="53"/>
      <c r="Z915" s="53"/>
      <c r="AA915" s="53"/>
      <c r="AB915" s="53"/>
    </row>
    <row r="916" spans="1:28" ht="13.2" x14ac:dyDescent="0.25">
      <c r="A916" s="53"/>
      <c r="B916" s="53"/>
      <c r="C916" s="53"/>
      <c r="D916" s="53"/>
      <c r="E916" s="144"/>
      <c r="F916" s="70"/>
      <c r="G916" s="71"/>
      <c r="H916" s="59"/>
      <c r="I916" s="60"/>
      <c r="J916" s="72"/>
      <c r="K916" s="73"/>
      <c r="L916" s="53"/>
      <c r="M916" s="75"/>
      <c r="N916" s="53"/>
      <c r="O916" s="53"/>
      <c r="P916" s="53"/>
      <c r="Q916" s="53"/>
      <c r="R916" s="99"/>
      <c r="S916" s="67"/>
      <c r="T916" s="67"/>
      <c r="U916" s="67"/>
      <c r="V916" s="67"/>
      <c r="W916" s="67"/>
      <c r="X916" s="53"/>
      <c r="Y916" s="53"/>
      <c r="Z916" s="53"/>
      <c r="AA916" s="53"/>
      <c r="AB916" s="53"/>
    </row>
    <row r="917" spans="1:28" ht="13.2" x14ac:dyDescent="0.25">
      <c r="A917" s="53"/>
      <c r="B917" s="53"/>
      <c r="C917" s="53"/>
      <c r="D917" s="53"/>
      <c r="E917" s="144"/>
      <c r="F917" s="70"/>
      <c r="G917" s="71"/>
      <c r="H917" s="59"/>
      <c r="I917" s="60"/>
      <c r="J917" s="72"/>
      <c r="K917" s="73"/>
      <c r="L917" s="53"/>
      <c r="M917" s="75"/>
      <c r="N917" s="53"/>
      <c r="O917" s="53"/>
      <c r="P917" s="53"/>
      <c r="Q917" s="53"/>
      <c r="R917" s="99"/>
      <c r="S917" s="67"/>
      <c r="T917" s="67"/>
      <c r="U917" s="67"/>
      <c r="V917" s="67"/>
      <c r="W917" s="67"/>
      <c r="X917" s="53"/>
      <c r="Y917" s="53"/>
      <c r="Z917" s="53"/>
      <c r="AA917" s="53"/>
      <c r="AB917" s="53"/>
    </row>
    <row r="918" spans="1:28" ht="13.2" x14ac:dyDescent="0.25">
      <c r="A918" s="53"/>
      <c r="B918" s="53"/>
      <c r="C918" s="53"/>
      <c r="D918" s="53"/>
      <c r="E918" s="144"/>
      <c r="F918" s="70"/>
      <c r="G918" s="71"/>
      <c r="H918" s="59"/>
      <c r="I918" s="60"/>
      <c r="J918" s="72"/>
      <c r="K918" s="73"/>
      <c r="L918" s="53"/>
      <c r="M918" s="75"/>
      <c r="N918" s="53"/>
      <c r="O918" s="53"/>
      <c r="P918" s="53"/>
      <c r="Q918" s="53"/>
      <c r="R918" s="99"/>
      <c r="S918" s="67"/>
      <c r="T918" s="67"/>
      <c r="U918" s="67"/>
      <c r="V918" s="67"/>
      <c r="W918" s="67"/>
      <c r="X918" s="53"/>
      <c r="Y918" s="53"/>
      <c r="Z918" s="53"/>
      <c r="AA918" s="53"/>
      <c r="AB918" s="53"/>
    </row>
    <row r="919" spans="1:28" ht="13.2" x14ac:dyDescent="0.25">
      <c r="A919" s="53"/>
      <c r="B919" s="53"/>
      <c r="C919" s="53"/>
      <c r="D919" s="53"/>
      <c r="E919" s="144"/>
      <c r="F919" s="70"/>
      <c r="G919" s="71"/>
      <c r="H919" s="59"/>
      <c r="I919" s="60"/>
      <c r="J919" s="72"/>
      <c r="K919" s="73"/>
      <c r="L919" s="53"/>
      <c r="M919" s="75"/>
      <c r="N919" s="53"/>
      <c r="O919" s="53"/>
      <c r="P919" s="53"/>
      <c r="Q919" s="53"/>
      <c r="R919" s="99"/>
      <c r="S919" s="67"/>
      <c r="T919" s="67"/>
      <c r="U919" s="67"/>
      <c r="V919" s="67"/>
      <c r="W919" s="67"/>
      <c r="X919" s="53"/>
      <c r="Y919" s="53"/>
      <c r="Z919" s="53"/>
      <c r="AA919" s="53"/>
      <c r="AB919" s="53"/>
    </row>
    <row r="920" spans="1:28" ht="13.2" x14ac:dyDescent="0.25">
      <c r="A920" s="53"/>
      <c r="B920" s="53"/>
      <c r="C920" s="53"/>
      <c r="D920" s="53"/>
      <c r="E920" s="144"/>
      <c r="F920" s="70"/>
      <c r="G920" s="71"/>
      <c r="H920" s="59"/>
      <c r="I920" s="60"/>
      <c r="J920" s="72"/>
      <c r="K920" s="73"/>
      <c r="L920" s="53"/>
      <c r="M920" s="75"/>
      <c r="N920" s="53"/>
      <c r="O920" s="53"/>
      <c r="P920" s="53"/>
      <c r="Q920" s="53"/>
      <c r="R920" s="99"/>
      <c r="S920" s="67"/>
      <c r="T920" s="67"/>
      <c r="U920" s="67"/>
      <c r="V920" s="67"/>
      <c r="W920" s="67"/>
      <c r="X920" s="53"/>
      <c r="Y920" s="53"/>
      <c r="Z920" s="53"/>
      <c r="AA920" s="53"/>
      <c r="AB920" s="53"/>
    </row>
    <row r="921" spans="1:28" ht="13.2" x14ac:dyDescent="0.25">
      <c r="A921" s="53"/>
      <c r="B921" s="53"/>
      <c r="C921" s="53"/>
      <c r="D921" s="53"/>
      <c r="E921" s="144"/>
      <c r="F921" s="70"/>
      <c r="G921" s="71"/>
      <c r="H921" s="59"/>
      <c r="I921" s="60"/>
      <c r="J921" s="72"/>
      <c r="K921" s="73"/>
      <c r="L921" s="53"/>
      <c r="M921" s="75"/>
      <c r="N921" s="53"/>
      <c r="O921" s="53"/>
      <c r="P921" s="53"/>
      <c r="Q921" s="53"/>
      <c r="R921" s="99"/>
      <c r="S921" s="67"/>
      <c r="T921" s="67"/>
      <c r="U921" s="67"/>
      <c r="V921" s="67"/>
      <c r="W921" s="67"/>
      <c r="X921" s="53"/>
      <c r="Y921" s="53"/>
      <c r="Z921" s="53"/>
      <c r="AA921" s="53"/>
      <c r="AB921" s="53"/>
    </row>
    <row r="922" spans="1:28" ht="13.2" x14ac:dyDescent="0.25">
      <c r="A922" s="53"/>
      <c r="B922" s="53"/>
      <c r="C922" s="53"/>
      <c r="D922" s="53"/>
      <c r="E922" s="144"/>
      <c r="F922" s="70"/>
      <c r="G922" s="71"/>
      <c r="H922" s="59"/>
      <c r="I922" s="60"/>
      <c r="J922" s="72"/>
      <c r="K922" s="73"/>
      <c r="L922" s="53"/>
      <c r="M922" s="75"/>
      <c r="N922" s="53"/>
      <c r="O922" s="53"/>
      <c r="P922" s="53"/>
      <c r="Q922" s="53"/>
      <c r="R922" s="99"/>
      <c r="S922" s="67"/>
      <c r="T922" s="67"/>
      <c r="U922" s="67"/>
      <c r="V922" s="67"/>
      <c r="W922" s="67"/>
      <c r="X922" s="53"/>
      <c r="Y922" s="53"/>
      <c r="Z922" s="53"/>
      <c r="AA922" s="53"/>
      <c r="AB922" s="53"/>
    </row>
    <row r="923" spans="1:28" ht="13.2" x14ac:dyDescent="0.25">
      <c r="A923" s="53"/>
      <c r="B923" s="53"/>
      <c r="C923" s="53"/>
      <c r="D923" s="53"/>
      <c r="E923" s="144"/>
      <c r="F923" s="70"/>
      <c r="G923" s="71"/>
      <c r="H923" s="59"/>
      <c r="I923" s="60"/>
      <c r="J923" s="72"/>
      <c r="K923" s="73"/>
      <c r="L923" s="53"/>
      <c r="M923" s="75"/>
      <c r="N923" s="53"/>
      <c r="O923" s="53"/>
      <c r="P923" s="53"/>
      <c r="Q923" s="53"/>
      <c r="R923" s="99"/>
      <c r="S923" s="67"/>
      <c r="T923" s="67"/>
      <c r="U923" s="67"/>
      <c r="V923" s="67"/>
      <c r="W923" s="67"/>
      <c r="X923" s="53"/>
      <c r="Y923" s="53"/>
      <c r="Z923" s="53"/>
      <c r="AA923" s="53"/>
      <c r="AB923" s="53"/>
    </row>
    <row r="924" spans="1:28" ht="13.2" x14ac:dyDescent="0.25">
      <c r="A924" s="53"/>
      <c r="B924" s="53"/>
      <c r="C924" s="53"/>
      <c r="D924" s="53"/>
      <c r="E924" s="144"/>
      <c r="F924" s="70"/>
      <c r="G924" s="71"/>
      <c r="H924" s="59"/>
      <c r="I924" s="60"/>
      <c r="J924" s="72"/>
      <c r="K924" s="73"/>
      <c r="L924" s="53"/>
      <c r="M924" s="75"/>
      <c r="N924" s="53"/>
      <c r="O924" s="53"/>
      <c r="P924" s="53"/>
      <c r="Q924" s="53"/>
      <c r="R924" s="99"/>
      <c r="S924" s="67"/>
      <c r="T924" s="67"/>
      <c r="U924" s="67"/>
      <c r="V924" s="67"/>
      <c r="W924" s="67"/>
      <c r="X924" s="53"/>
      <c r="Y924" s="53"/>
      <c r="Z924" s="53"/>
      <c r="AA924" s="53"/>
      <c r="AB924" s="53"/>
    </row>
    <row r="925" spans="1:28" ht="13.2" x14ac:dyDescent="0.25">
      <c r="A925" s="53"/>
      <c r="B925" s="53"/>
      <c r="C925" s="53"/>
      <c r="D925" s="53"/>
      <c r="E925" s="144"/>
      <c r="F925" s="70"/>
      <c r="G925" s="71"/>
      <c r="H925" s="59"/>
      <c r="I925" s="60"/>
      <c r="J925" s="72"/>
      <c r="K925" s="73"/>
      <c r="L925" s="53"/>
      <c r="M925" s="75"/>
      <c r="N925" s="53"/>
      <c r="O925" s="53"/>
      <c r="P925" s="53"/>
      <c r="Q925" s="53"/>
      <c r="R925" s="99"/>
      <c r="S925" s="67"/>
      <c r="T925" s="67"/>
      <c r="U925" s="67"/>
      <c r="V925" s="67"/>
      <c r="W925" s="67"/>
      <c r="X925" s="53"/>
      <c r="Y925" s="53"/>
      <c r="Z925" s="53"/>
      <c r="AA925" s="53"/>
      <c r="AB925" s="53"/>
    </row>
    <row r="926" spans="1:28" ht="13.2" x14ac:dyDescent="0.25">
      <c r="A926" s="53"/>
      <c r="B926" s="53"/>
      <c r="C926" s="53"/>
      <c r="D926" s="53"/>
      <c r="E926" s="144"/>
      <c r="F926" s="70"/>
      <c r="G926" s="71"/>
      <c r="H926" s="59"/>
      <c r="I926" s="60"/>
      <c r="J926" s="72"/>
      <c r="K926" s="73"/>
      <c r="L926" s="53"/>
      <c r="M926" s="75"/>
      <c r="N926" s="53"/>
      <c r="O926" s="53"/>
      <c r="P926" s="53"/>
      <c r="Q926" s="53"/>
      <c r="R926" s="99"/>
      <c r="S926" s="67"/>
      <c r="T926" s="67"/>
      <c r="U926" s="67"/>
      <c r="V926" s="67"/>
      <c r="W926" s="67"/>
      <c r="X926" s="53"/>
      <c r="Y926" s="53"/>
      <c r="Z926" s="53"/>
      <c r="AA926" s="53"/>
      <c r="AB926" s="53"/>
    </row>
    <row r="927" spans="1:28" ht="13.2" x14ac:dyDescent="0.25">
      <c r="A927" s="53"/>
      <c r="B927" s="53"/>
      <c r="C927" s="53"/>
      <c r="D927" s="53"/>
      <c r="E927" s="144"/>
      <c r="F927" s="70"/>
      <c r="G927" s="71"/>
      <c r="H927" s="59"/>
      <c r="I927" s="60"/>
      <c r="J927" s="72"/>
      <c r="K927" s="73"/>
      <c r="L927" s="53"/>
      <c r="M927" s="75"/>
      <c r="N927" s="53"/>
      <c r="O927" s="53"/>
      <c r="P927" s="53"/>
      <c r="Q927" s="53"/>
      <c r="R927" s="99"/>
      <c r="S927" s="67"/>
      <c r="T927" s="67"/>
      <c r="U927" s="67"/>
      <c r="V927" s="67"/>
      <c r="W927" s="67"/>
      <c r="X927" s="53"/>
      <c r="Y927" s="53"/>
      <c r="Z927" s="53"/>
      <c r="AA927" s="53"/>
      <c r="AB927" s="53"/>
    </row>
    <row r="928" spans="1:28" ht="13.2" x14ac:dyDescent="0.25">
      <c r="A928" s="53"/>
      <c r="B928" s="53"/>
      <c r="C928" s="53"/>
      <c r="D928" s="53"/>
      <c r="E928" s="144"/>
      <c r="F928" s="70"/>
      <c r="G928" s="71"/>
      <c r="H928" s="59"/>
      <c r="I928" s="60"/>
      <c r="J928" s="72"/>
      <c r="K928" s="73"/>
      <c r="L928" s="53"/>
      <c r="M928" s="75"/>
      <c r="N928" s="53"/>
      <c r="O928" s="53"/>
      <c r="P928" s="53"/>
      <c r="Q928" s="53"/>
      <c r="R928" s="99"/>
      <c r="S928" s="67"/>
      <c r="T928" s="67"/>
      <c r="U928" s="67"/>
      <c r="V928" s="67"/>
      <c r="W928" s="67"/>
      <c r="X928" s="53"/>
      <c r="Y928" s="53"/>
      <c r="Z928" s="53"/>
      <c r="AA928" s="53"/>
      <c r="AB928" s="53"/>
    </row>
    <row r="929" spans="1:28" ht="13.2" x14ac:dyDescent="0.25">
      <c r="A929" s="53"/>
      <c r="B929" s="53"/>
      <c r="C929" s="53"/>
      <c r="D929" s="53"/>
      <c r="E929" s="144"/>
      <c r="F929" s="70"/>
      <c r="G929" s="71"/>
      <c r="H929" s="59"/>
      <c r="I929" s="60"/>
      <c r="J929" s="72"/>
      <c r="K929" s="73"/>
      <c r="L929" s="53"/>
      <c r="M929" s="75"/>
      <c r="N929" s="53"/>
      <c r="O929" s="53"/>
      <c r="P929" s="53"/>
      <c r="Q929" s="53"/>
      <c r="R929" s="99"/>
      <c r="S929" s="67"/>
      <c r="T929" s="67"/>
      <c r="U929" s="67"/>
      <c r="V929" s="67"/>
      <c r="W929" s="67"/>
      <c r="X929" s="53"/>
      <c r="Y929" s="53"/>
      <c r="Z929" s="53"/>
      <c r="AA929" s="53"/>
      <c r="AB929" s="53"/>
    </row>
    <row r="930" spans="1:28" ht="13.2" x14ac:dyDescent="0.25">
      <c r="A930" s="53"/>
      <c r="B930" s="53"/>
      <c r="C930" s="53"/>
      <c r="D930" s="53"/>
      <c r="E930" s="144"/>
      <c r="F930" s="70"/>
      <c r="G930" s="71"/>
      <c r="H930" s="59"/>
      <c r="I930" s="60"/>
      <c r="J930" s="72"/>
      <c r="K930" s="73"/>
      <c r="L930" s="53"/>
      <c r="M930" s="75"/>
      <c r="N930" s="53"/>
      <c r="O930" s="53"/>
      <c r="P930" s="53"/>
      <c r="Q930" s="53"/>
      <c r="R930" s="99"/>
      <c r="S930" s="67"/>
      <c r="T930" s="67"/>
      <c r="U930" s="67"/>
      <c r="V930" s="67"/>
      <c r="W930" s="67"/>
      <c r="X930" s="53"/>
      <c r="Y930" s="53"/>
      <c r="Z930" s="53"/>
      <c r="AA930" s="53"/>
      <c r="AB930" s="53"/>
    </row>
    <row r="931" spans="1:28" ht="13.2" x14ac:dyDescent="0.25">
      <c r="A931" s="53"/>
      <c r="B931" s="53"/>
      <c r="C931" s="53"/>
      <c r="D931" s="53"/>
      <c r="E931" s="144"/>
      <c r="F931" s="70"/>
      <c r="G931" s="71"/>
      <c r="H931" s="59"/>
      <c r="I931" s="60"/>
      <c r="J931" s="72"/>
      <c r="K931" s="73"/>
      <c r="L931" s="53"/>
      <c r="M931" s="75"/>
      <c r="N931" s="53"/>
      <c r="O931" s="53"/>
      <c r="P931" s="53"/>
      <c r="Q931" s="53"/>
      <c r="R931" s="99"/>
      <c r="S931" s="67"/>
      <c r="T931" s="67"/>
      <c r="U931" s="67"/>
      <c r="V931" s="67"/>
      <c r="W931" s="67"/>
      <c r="X931" s="53"/>
      <c r="Y931" s="53"/>
      <c r="Z931" s="53"/>
      <c r="AA931" s="53"/>
      <c r="AB931" s="53"/>
    </row>
    <row r="932" spans="1:28" ht="13.2" x14ac:dyDescent="0.25">
      <c r="A932" s="53"/>
      <c r="B932" s="53"/>
      <c r="C932" s="53"/>
      <c r="D932" s="53"/>
      <c r="E932" s="144"/>
      <c r="F932" s="70"/>
      <c r="G932" s="71"/>
      <c r="H932" s="59"/>
      <c r="I932" s="60"/>
      <c r="J932" s="72"/>
      <c r="K932" s="73"/>
      <c r="L932" s="53"/>
      <c r="M932" s="75"/>
      <c r="N932" s="53"/>
      <c r="O932" s="53"/>
      <c r="P932" s="53"/>
      <c r="Q932" s="53"/>
      <c r="R932" s="99"/>
      <c r="S932" s="67"/>
      <c r="T932" s="67"/>
      <c r="U932" s="67"/>
      <c r="V932" s="67"/>
      <c r="W932" s="67"/>
      <c r="X932" s="53"/>
      <c r="Y932" s="53"/>
      <c r="Z932" s="53"/>
      <c r="AA932" s="53"/>
      <c r="AB932" s="53"/>
    </row>
    <row r="933" spans="1:28" ht="13.2" x14ac:dyDescent="0.25">
      <c r="A933" s="53"/>
      <c r="B933" s="53"/>
      <c r="C933" s="53"/>
      <c r="D933" s="53"/>
      <c r="E933" s="144"/>
      <c r="F933" s="70"/>
      <c r="G933" s="71"/>
      <c r="H933" s="59"/>
      <c r="I933" s="60"/>
      <c r="J933" s="72"/>
      <c r="K933" s="73"/>
      <c r="L933" s="53"/>
      <c r="M933" s="75"/>
      <c r="N933" s="53"/>
      <c r="O933" s="53"/>
      <c r="P933" s="53"/>
      <c r="Q933" s="53"/>
      <c r="R933" s="99"/>
      <c r="S933" s="67"/>
      <c r="T933" s="67"/>
      <c r="U933" s="67"/>
      <c r="V933" s="67"/>
      <c r="W933" s="67"/>
      <c r="X933" s="53"/>
      <c r="Y933" s="53"/>
      <c r="Z933" s="53"/>
      <c r="AA933" s="53"/>
      <c r="AB933" s="53"/>
    </row>
    <row r="934" spans="1:28" ht="13.2" x14ac:dyDescent="0.25">
      <c r="A934" s="53"/>
      <c r="B934" s="53"/>
      <c r="C934" s="53"/>
      <c r="D934" s="53"/>
      <c r="E934" s="144"/>
      <c r="F934" s="70"/>
      <c r="G934" s="71"/>
      <c r="H934" s="59"/>
      <c r="I934" s="60"/>
      <c r="J934" s="72"/>
      <c r="K934" s="73"/>
      <c r="L934" s="53"/>
      <c r="M934" s="75"/>
      <c r="N934" s="53"/>
      <c r="O934" s="53"/>
      <c r="P934" s="53"/>
      <c r="Q934" s="53"/>
      <c r="R934" s="99"/>
      <c r="S934" s="67"/>
      <c r="T934" s="67"/>
      <c r="U934" s="67"/>
      <c r="V934" s="67"/>
      <c r="W934" s="67"/>
      <c r="X934" s="53"/>
      <c r="Y934" s="53"/>
      <c r="Z934" s="53"/>
      <c r="AA934" s="53"/>
      <c r="AB934" s="53"/>
    </row>
    <row r="935" spans="1:28" ht="13.2" x14ac:dyDescent="0.25">
      <c r="A935" s="53"/>
      <c r="B935" s="53"/>
      <c r="C935" s="53"/>
      <c r="D935" s="53"/>
      <c r="E935" s="144"/>
      <c r="F935" s="70"/>
      <c r="G935" s="71"/>
      <c r="H935" s="59"/>
      <c r="I935" s="60"/>
      <c r="J935" s="72"/>
      <c r="K935" s="73"/>
      <c r="L935" s="53"/>
      <c r="M935" s="75"/>
      <c r="N935" s="53"/>
      <c r="O935" s="53"/>
      <c r="P935" s="53"/>
      <c r="Q935" s="53"/>
      <c r="R935" s="99"/>
      <c r="S935" s="67"/>
      <c r="T935" s="67"/>
      <c r="U935" s="67"/>
      <c r="V935" s="67"/>
      <c r="W935" s="67"/>
      <c r="X935" s="53"/>
      <c r="Y935" s="53"/>
      <c r="Z935" s="53"/>
      <c r="AA935" s="53"/>
      <c r="AB935" s="53"/>
    </row>
    <row r="936" spans="1:28" ht="13.2" x14ac:dyDescent="0.25">
      <c r="A936" s="53"/>
      <c r="B936" s="53"/>
      <c r="C936" s="53"/>
      <c r="D936" s="53"/>
      <c r="E936" s="144"/>
      <c r="F936" s="70"/>
      <c r="G936" s="71"/>
      <c r="H936" s="59"/>
      <c r="I936" s="60"/>
      <c r="J936" s="72"/>
      <c r="K936" s="73"/>
      <c r="L936" s="53"/>
      <c r="M936" s="75"/>
      <c r="N936" s="53"/>
      <c r="O936" s="53"/>
      <c r="P936" s="53"/>
      <c r="Q936" s="53"/>
      <c r="R936" s="99"/>
      <c r="S936" s="67"/>
      <c r="T936" s="67"/>
      <c r="U936" s="67"/>
      <c r="V936" s="67"/>
      <c r="W936" s="67"/>
      <c r="X936" s="53"/>
      <c r="Y936" s="53"/>
      <c r="Z936" s="53"/>
      <c r="AA936" s="53"/>
      <c r="AB936" s="53"/>
    </row>
    <row r="937" spans="1:28" ht="13.2" x14ac:dyDescent="0.25">
      <c r="A937" s="53"/>
      <c r="B937" s="53"/>
      <c r="C937" s="53"/>
      <c r="D937" s="53"/>
      <c r="E937" s="144"/>
      <c r="F937" s="70"/>
      <c r="G937" s="71"/>
      <c r="H937" s="59"/>
      <c r="I937" s="60"/>
      <c r="J937" s="72"/>
      <c r="K937" s="73"/>
      <c r="L937" s="53"/>
      <c r="M937" s="75"/>
      <c r="N937" s="53"/>
      <c r="O937" s="53"/>
      <c r="P937" s="53"/>
      <c r="Q937" s="53"/>
      <c r="R937" s="99"/>
      <c r="S937" s="67"/>
      <c r="T937" s="67"/>
      <c r="U937" s="67"/>
      <c r="V937" s="67"/>
      <c r="W937" s="67"/>
      <c r="X937" s="53"/>
      <c r="Y937" s="53"/>
      <c r="Z937" s="53"/>
      <c r="AA937" s="53"/>
      <c r="AB937" s="53"/>
    </row>
    <row r="938" spans="1:28" ht="13.2" x14ac:dyDescent="0.25">
      <c r="A938" s="53"/>
      <c r="B938" s="53"/>
      <c r="C938" s="53"/>
      <c r="D938" s="53"/>
      <c r="E938" s="144"/>
      <c r="F938" s="70"/>
      <c r="G938" s="71"/>
      <c r="H938" s="59"/>
      <c r="I938" s="60"/>
      <c r="J938" s="72"/>
      <c r="K938" s="73"/>
      <c r="L938" s="53"/>
      <c r="M938" s="75"/>
      <c r="N938" s="53"/>
      <c r="O938" s="53"/>
      <c r="P938" s="53"/>
      <c r="Q938" s="53"/>
      <c r="R938" s="99"/>
      <c r="S938" s="67"/>
      <c r="T938" s="67"/>
      <c r="U938" s="67"/>
      <c r="V938" s="67"/>
      <c r="W938" s="67"/>
      <c r="X938" s="53"/>
      <c r="Y938" s="53"/>
      <c r="Z938" s="53"/>
      <c r="AA938" s="53"/>
      <c r="AB938" s="53"/>
    </row>
    <row r="939" spans="1:28" ht="13.2" x14ac:dyDescent="0.25">
      <c r="A939" s="53"/>
      <c r="B939" s="53"/>
      <c r="C939" s="53"/>
      <c r="D939" s="53"/>
      <c r="E939" s="144"/>
      <c r="F939" s="70"/>
      <c r="G939" s="71"/>
      <c r="H939" s="59"/>
      <c r="I939" s="60"/>
      <c r="J939" s="72"/>
      <c r="K939" s="73"/>
      <c r="L939" s="53"/>
      <c r="M939" s="75"/>
      <c r="N939" s="53"/>
      <c r="O939" s="53"/>
      <c r="P939" s="53"/>
      <c r="Q939" s="53"/>
      <c r="R939" s="99"/>
      <c r="S939" s="67"/>
      <c r="T939" s="67"/>
      <c r="U939" s="67"/>
      <c r="V939" s="67"/>
      <c r="W939" s="67"/>
      <c r="X939" s="53"/>
      <c r="Y939" s="53"/>
      <c r="Z939" s="53"/>
      <c r="AA939" s="53"/>
      <c r="AB939" s="53"/>
    </row>
    <row r="940" spans="1:28" ht="13.2" x14ac:dyDescent="0.25">
      <c r="A940" s="53"/>
      <c r="B940" s="53"/>
      <c r="C940" s="53"/>
      <c r="D940" s="53"/>
      <c r="E940" s="144"/>
      <c r="F940" s="70"/>
      <c r="G940" s="71"/>
      <c r="H940" s="59"/>
      <c r="I940" s="60"/>
      <c r="J940" s="72"/>
      <c r="K940" s="73"/>
      <c r="L940" s="53"/>
      <c r="M940" s="75"/>
      <c r="N940" s="53"/>
      <c r="O940" s="53"/>
      <c r="P940" s="53"/>
      <c r="Q940" s="53"/>
      <c r="R940" s="99"/>
      <c r="S940" s="67"/>
      <c r="T940" s="67"/>
      <c r="U940" s="67"/>
      <c r="V940" s="67"/>
      <c r="W940" s="67"/>
      <c r="X940" s="53"/>
      <c r="Y940" s="53"/>
      <c r="Z940" s="53"/>
      <c r="AA940" s="53"/>
      <c r="AB940" s="53"/>
    </row>
    <row r="941" spans="1:28" ht="13.2" x14ac:dyDescent="0.25">
      <c r="A941" s="53"/>
      <c r="B941" s="53"/>
      <c r="C941" s="53"/>
      <c r="D941" s="53"/>
      <c r="E941" s="144"/>
      <c r="F941" s="70"/>
      <c r="G941" s="71"/>
      <c r="H941" s="59"/>
      <c r="I941" s="60"/>
      <c r="J941" s="72"/>
      <c r="K941" s="73"/>
      <c r="L941" s="53"/>
      <c r="M941" s="75"/>
      <c r="N941" s="53"/>
      <c r="O941" s="53"/>
      <c r="P941" s="53"/>
      <c r="Q941" s="53"/>
      <c r="R941" s="99"/>
      <c r="S941" s="67"/>
      <c r="T941" s="67"/>
      <c r="U941" s="67"/>
      <c r="V941" s="67"/>
      <c r="W941" s="67"/>
      <c r="X941" s="53"/>
      <c r="Y941" s="53"/>
      <c r="Z941" s="53"/>
      <c r="AA941" s="53"/>
      <c r="AB941" s="53"/>
    </row>
    <row r="942" spans="1:28" ht="13.2" x14ac:dyDescent="0.25">
      <c r="A942" s="53"/>
      <c r="B942" s="53"/>
      <c r="C942" s="53"/>
      <c r="D942" s="53"/>
      <c r="E942" s="144"/>
      <c r="F942" s="70"/>
      <c r="G942" s="71"/>
      <c r="H942" s="59"/>
      <c r="I942" s="60"/>
      <c r="J942" s="72"/>
      <c r="K942" s="73"/>
      <c r="L942" s="53"/>
      <c r="M942" s="75"/>
      <c r="N942" s="53"/>
      <c r="O942" s="53"/>
      <c r="P942" s="53"/>
      <c r="Q942" s="53"/>
      <c r="R942" s="99"/>
      <c r="S942" s="67"/>
      <c r="T942" s="67"/>
      <c r="U942" s="67"/>
      <c r="V942" s="67"/>
      <c r="W942" s="67"/>
      <c r="X942" s="53"/>
      <c r="Y942" s="53"/>
      <c r="Z942" s="53"/>
      <c r="AA942" s="53"/>
      <c r="AB942" s="53"/>
    </row>
    <row r="943" spans="1:28" ht="13.2" x14ac:dyDescent="0.25">
      <c r="A943" s="53"/>
      <c r="B943" s="53"/>
      <c r="C943" s="53"/>
      <c r="D943" s="53"/>
      <c r="E943" s="144"/>
      <c r="F943" s="70"/>
      <c r="G943" s="71"/>
      <c r="H943" s="59"/>
      <c r="I943" s="60"/>
      <c r="J943" s="72"/>
      <c r="K943" s="73"/>
      <c r="L943" s="53"/>
      <c r="M943" s="75"/>
      <c r="N943" s="53"/>
      <c r="O943" s="53"/>
      <c r="P943" s="53"/>
      <c r="Q943" s="53"/>
      <c r="R943" s="99"/>
      <c r="S943" s="67"/>
      <c r="T943" s="67"/>
      <c r="U943" s="67"/>
      <c r="V943" s="67"/>
      <c r="W943" s="67"/>
      <c r="X943" s="53"/>
      <c r="Y943" s="53"/>
      <c r="Z943" s="53"/>
      <c r="AA943" s="53"/>
      <c r="AB943" s="53"/>
    </row>
    <row r="944" spans="1:28" ht="13.2" x14ac:dyDescent="0.25">
      <c r="A944" s="53"/>
      <c r="B944" s="53"/>
      <c r="C944" s="53"/>
      <c r="D944" s="53"/>
      <c r="E944" s="144"/>
      <c r="F944" s="70"/>
      <c r="G944" s="71"/>
      <c r="H944" s="59"/>
      <c r="I944" s="60"/>
      <c r="J944" s="72"/>
      <c r="K944" s="73"/>
      <c r="L944" s="53"/>
      <c r="M944" s="75"/>
      <c r="N944" s="53"/>
      <c r="O944" s="53"/>
      <c r="P944" s="53"/>
      <c r="Q944" s="53"/>
      <c r="R944" s="99"/>
      <c r="S944" s="67"/>
      <c r="T944" s="67"/>
      <c r="U944" s="67"/>
      <c r="V944" s="67"/>
      <c r="W944" s="67"/>
      <c r="X944" s="53"/>
      <c r="Y944" s="53"/>
      <c r="Z944" s="53"/>
      <c r="AA944" s="53"/>
      <c r="AB944" s="53"/>
    </row>
    <row r="945" spans="1:28" ht="13.2" x14ac:dyDescent="0.25">
      <c r="A945" s="53"/>
      <c r="B945" s="53"/>
      <c r="C945" s="53"/>
      <c r="D945" s="53"/>
      <c r="E945" s="144"/>
      <c r="F945" s="70"/>
      <c r="G945" s="71"/>
      <c r="H945" s="59"/>
      <c r="I945" s="60"/>
      <c r="J945" s="72"/>
      <c r="K945" s="73"/>
      <c r="L945" s="53"/>
      <c r="M945" s="75"/>
      <c r="N945" s="53"/>
      <c r="O945" s="53"/>
      <c r="P945" s="53"/>
      <c r="Q945" s="53"/>
      <c r="R945" s="99"/>
      <c r="S945" s="67"/>
      <c r="T945" s="67"/>
      <c r="U945" s="67"/>
      <c r="V945" s="67"/>
      <c r="W945" s="67"/>
      <c r="X945" s="53"/>
      <c r="Y945" s="53"/>
      <c r="Z945" s="53"/>
      <c r="AA945" s="53"/>
      <c r="AB945" s="53"/>
    </row>
    <row r="946" spans="1:28" ht="13.2" x14ac:dyDescent="0.25">
      <c r="A946" s="53"/>
      <c r="B946" s="53"/>
      <c r="C946" s="53"/>
      <c r="D946" s="53"/>
      <c r="E946" s="144"/>
      <c r="F946" s="70"/>
      <c r="G946" s="71"/>
      <c r="H946" s="59"/>
      <c r="I946" s="60"/>
      <c r="J946" s="72"/>
      <c r="K946" s="73"/>
      <c r="L946" s="53"/>
      <c r="M946" s="75"/>
      <c r="N946" s="53"/>
      <c r="O946" s="53"/>
      <c r="P946" s="53"/>
      <c r="Q946" s="53"/>
      <c r="R946" s="99"/>
      <c r="S946" s="67"/>
      <c r="T946" s="67"/>
      <c r="U946" s="67"/>
      <c r="V946" s="67"/>
      <c r="W946" s="67"/>
      <c r="X946" s="53"/>
      <c r="Y946" s="53"/>
      <c r="Z946" s="53"/>
      <c r="AA946" s="53"/>
      <c r="AB946" s="53"/>
    </row>
    <row r="947" spans="1:28" ht="13.2" x14ac:dyDescent="0.25">
      <c r="A947" s="53"/>
      <c r="B947" s="53"/>
      <c r="C947" s="53"/>
      <c r="D947" s="53"/>
      <c r="E947" s="144"/>
      <c r="F947" s="70"/>
      <c r="G947" s="71"/>
      <c r="H947" s="59"/>
      <c r="I947" s="60"/>
      <c r="J947" s="72"/>
      <c r="K947" s="73"/>
      <c r="L947" s="53"/>
      <c r="M947" s="75"/>
      <c r="N947" s="53"/>
      <c r="O947" s="53"/>
      <c r="P947" s="53"/>
      <c r="Q947" s="53"/>
      <c r="R947" s="99"/>
      <c r="S947" s="67"/>
      <c r="T947" s="67"/>
      <c r="U947" s="67"/>
      <c r="V947" s="67"/>
      <c r="W947" s="67"/>
      <c r="X947" s="53"/>
      <c r="Y947" s="53"/>
      <c r="Z947" s="53"/>
      <c r="AA947" s="53"/>
      <c r="AB947" s="53"/>
    </row>
    <row r="948" spans="1:28" ht="13.2" x14ac:dyDescent="0.25">
      <c r="A948" s="53"/>
      <c r="B948" s="53"/>
      <c r="C948" s="53"/>
      <c r="D948" s="53"/>
      <c r="E948" s="144"/>
      <c r="F948" s="70"/>
      <c r="G948" s="71"/>
      <c r="H948" s="59"/>
      <c r="I948" s="60"/>
      <c r="J948" s="72"/>
      <c r="K948" s="73"/>
      <c r="L948" s="53"/>
      <c r="M948" s="75"/>
      <c r="N948" s="53"/>
      <c r="O948" s="53"/>
      <c r="P948" s="53"/>
      <c r="Q948" s="53"/>
      <c r="R948" s="99"/>
      <c r="S948" s="67"/>
      <c r="T948" s="67"/>
      <c r="U948" s="67"/>
      <c r="V948" s="67"/>
      <c r="W948" s="67"/>
      <c r="X948" s="53"/>
      <c r="Y948" s="53"/>
      <c r="Z948" s="53"/>
      <c r="AA948" s="53"/>
      <c r="AB948" s="53"/>
    </row>
    <row r="949" spans="1:28" ht="13.2" x14ac:dyDescent="0.25">
      <c r="A949" s="53"/>
      <c r="B949" s="53"/>
      <c r="C949" s="53"/>
      <c r="D949" s="53"/>
      <c r="E949" s="144"/>
      <c r="F949" s="70"/>
      <c r="G949" s="71"/>
      <c r="H949" s="59"/>
      <c r="I949" s="60"/>
      <c r="J949" s="72"/>
      <c r="K949" s="73"/>
      <c r="L949" s="53"/>
      <c r="M949" s="75"/>
      <c r="N949" s="53"/>
      <c r="O949" s="53"/>
      <c r="P949" s="53"/>
      <c r="Q949" s="53"/>
      <c r="R949" s="99"/>
      <c r="S949" s="67"/>
      <c r="T949" s="67"/>
      <c r="U949" s="67"/>
      <c r="V949" s="67"/>
      <c r="W949" s="67"/>
      <c r="X949" s="53"/>
      <c r="Y949" s="53"/>
      <c r="Z949" s="53"/>
      <c r="AA949" s="53"/>
      <c r="AB949" s="53"/>
    </row>
    <row r="950" spans="1:28" ht="13.2" x14ac:dyDescent="0.25">
      <c r="A950" s="53"/>
      <c r="B950" s="53"/>
      <c r="C950" s="53"/>
      <c r="D950" s="53"/>
      <c r="E950" s="144"/>
      <c r="F950" s="70"/>
      <c r="G950" s="71"/>
      <c r="H950" s="59"/>
      <c r="I950" s="60"/>
      <c r="J950" s="72"/>
      <c r="K950" s="73"/>
      <c r="L950" s="53"/>
      <c r="M950" s="75"/>
      <c r="N950" s="53"/>
      <c r="O950" s="53"/>
      <c r="P950" s="53"/>
      <c r="Q950" s="53"/>
      <c r="R950" s="99"/>
      <c r="S950" s="67"/>
      <c r="T950" s="67"/>
      <c r="U950" s="67"/>
      <c r="V950" s="67"/>
      <c r="W950" s="67"/>
      <c r="X950" s="53"/>
      <c r="Y950" s="53"/>
      <c r="Z950" s="53"/>
      <c r="AA950" s="53"/>
      <c r="AB950" s="53"/>
    </row>
    <row r="951" spans="1:28" ht="13.2" x14ac:dyDescent="0.25">
      <c r="A951" s="53"/>
      <c r="B951" s="53"/>
      <c r="C951" s="53"/>
      <c r="D951" s="53"/>
      <c r="E951" s="144"/>
      <c r="F951" s="70"/>
      <c r="G951" s="71"/>
      <c r="H951" s="59"/>
      <c r="I951" s="60"/>
      <c r="J951" s="72"/>
      <c r="K951" s="73"/>
      <c r="L951" s="53"/>
      <c r="M951" s="75"/>
      <c r="N951" s="53"/>
      <c r="O951" s="53"/>
      <c r="P951" s="53"/>
      <c r="Q951" s="53"/>
      <c r="R951" s="99"/>
      <c r="S951" s="67"/>
      <c r="T951" s="67"/>
      <c r="U951" s="67"/>
      <c r="V951" s="67"/>
      <c r="W951" s="67"/>
      <c r="X951" s="53"/>
      <c r="Y951" s="53"/>
      <c r="Z951" s="53"/>
      <c r="AA951" s="53"/>
      <c r="AB951" s="53"/>
    </row>
    <row r="952" spans="1:28" ht="13.2" x14ac:dyDescent="0.25">
      <c r="A952" s="53"/>
      <c r="B952" s="53"/>
      <c r="C952" s="53"/>
      <c r="D952" s="53"/>
      <c r="E952" s="144"/>
      <c r="F952" s="70"/>
      <c r="G952" s="71"/>
      <c r="H952" s="59"/>
      <c r="I952" s="60"/>
      <c r="J952" s="72"/>
      <c r="K952" s="73"/>
      <c r="L952" s="53"/>
      <c r="M952" s="75"/>
      <c r="N952" s="53"/>
      <c r="O952" s="53"/>
      <c r="P952" s="53"/>
      <c r="Q952" s="53"/>
      <c r="R952" s="99"/>
      <c r="S952" s="67"/>
      <c r="T952" s="67"/>
      <c r="U952" s="67"/>
      <c r="V952" s="67"/>
      <c r="W952" s="67"/>
      <c r="X952" s="53"/>
      <c r="Y952" s="53"/>
      <c r="Z952" s="53"/>
      <c r="AA952" s="53"/>
      <c r="AB952" s="53"/>
    </row>
    <row r="953" spans="1:28" ht="13.2" x14ac:dyDescent="0.25">
      <c r="A953" s="53"/>
      <c r="B953" s="53"/>
      <c r="C953" s="53"/>
      <c r="D953" s="53"/>
      <c r="E953" s="144"/>
      <c r="F953" s="70"/>
      <c r="G953" s="71"/>
      <c r="H953" s="59"/>
      <c r="I953" s="60"/>
      <c r="J953" s="72"/>
      <c r="K953" s="73"/>
      <c r="L953" s="53"/>
      <c r="M953" s="75"/>
      <c r="N953" s="53"/>
      <c r="O953" s="53"/>
      <c r="P953" s="53"/>
      <c r="Q953" s="53"/>
      <c r="R953" s="99"/>
      <c r="S953" s="67"/>
      <c r="T953" s="67"/>
      <c r="U953" s="67"/>
      <c r="V953" s="67"/>
      <c r="W953" s="67"/>
      <c r="X953" s="53"/>
      <c r="Y953" s="53"/>
      <c r="Z953" s="53"/>
      <c r="AA953" s="53"/>
      <c r="AB953" s="53"/>
    </row>
    <row r="954" spans="1:28" ht="13.2" x14ac:dyDescent="0.25">
      <c r="A954" s="53"/>
      <c r="B954" s="53"/>
      <c r="C954" s="53"/>
      <c r="D954" s="53"/>
      <c r="E954" s="144"/>
      <c r="F954" s="70"/>
      <c r="G954" s="71"/>
      <c r="H954" s="59"/>
      <c r="I954" s="60"/>
      <c r="J954" s="72"/>
      <c r="K954" s="73"/>
      <c r="L954" s="53"/>
      <c r="M954" s="75"/>
      <c r="N954" s="53"/>
      <c r="O954" s="53"/>
      <c r="P954" s="53"/>
      <c r="Q954" s="53"/>
      <c r="R954" s="99"/>
      <c r="S954" s="67"/>
      <c r="T954" s="67"/>
      <c r="U954" s="67"/>
      <c r="V954" s="67"/>
      <c r="W954" s="67"/>
      <c r="X954" s="53"/>
      <c r="Y954" s="53"/>
      <c r="Z954" s="53"/>
      <c r="AA954" s="53"/>
      <c r="AB954" s="53"/>
    </row>
    <row r="955" spans="1:28" ht="13.2" x14ac:dyDescent="0.25">
      <c r="A955" s="53"/>
      <c r="B955" s="53"/>
      <c r="C955" s="53"/>
      <c r="D955" s="53"/>
      <c r="E955" s="144"/>
      <c r="F955" s="70"/>
      <c r="G955" s="71"/>
      <c r="H955" s="59"/>
      <c r="I955" s="60"/>
      <c r="J955" s="72"/>
      <c r="K955" s="73"/>
      <c r="L955" s="53"/>
      <c r="M955" s="75"/>
      <c r="N955" s="53"/>
      <c r="O955" s="53"/>
      <c r="P955" s="53"/>
      <c r="Q955" s="53"/>
      <c r="R955" s="99"/>
      <c r="S955" s="67"/>
      <c r="T955" s="67"/>
      <c r="U955" s="67"/>
      <c r="V955" s="67"/>
      <c r="W955" s="67"/>
      <c r="X955" s="53"/>
      <c r="Y955" s="53"/>
      <c r="Z955" s="53"/>
      <c r="AA955" s="53"/>
      <c r="AB955" s="53"/>
    </row>
    <row r="956" spans="1:28" ht="13.2" x14ac:dyDescent="0.25">
      <c r="A956" s="53"/>
      <c r="B956" s="53"/>
      <c r="C956" s="53"/>
      <c r="D956" s="53"/>
      <c r="E956" s="144"/>
      <c r="F956" s="70"/>
      <c r="G956" s="71"/>
      <c r="H956" s="59"/>
      <c r="I956" s="60"/>
      <c r="J956" s="72"/>
      <c r="K956" s="73"/>
      <c r="L956" s="53"/>
      <c r="M956" s="75"/>
      <c r="N956" s="53"/>
      <c r="O956" s="53"/>
      <c r="P956" s="53"/>
      <c r="Q956" s="53"/>
      <c r="R956" s="99"/>
      <c r="S956" s="67"/>
      <c r="T956" s="67"/>
      <c r="U956" s="67"/>
      <c r="V956" s="67"/>
      <c r="W956" s="67"/>
      <c r="X956" s="53"/>
      <c r="Y956" s="53"/>
      <c r="Z956" s="53"/>
      <c r="AA956" s="53"/>
      <c r="AB956" s="53"/>
    </row>
    <row r="957" spans="1:28" ht="13.2" x14ac:dyDescent="0.25">
      <c r="A957" s="53"/>
      <c r="B957" s="53"/>
      <c r="C957" s="53"/>
      <c r="D957" s="53"/>
      <c r="E957" s="144"/>
      <c r="F957" s="70"/>
      <c r="G957" s="71"/>
      <c r="H957" s="59"/>
      <c r="I957" s="60"/>
      <c r="J957" s="72"/>
      <c r="K957" s="73"/>
      <c r="L957" s="53"/>
      <c r="M957" s="75"/>
      <c r="N957" s="53"/>
      <c r="O957" s="53"/>
      <c r="P957" s="53"/>
      <c r="Q957" s="53"/>
      <c r="R957" s="99"/>
      <c r="S957" s="67"/>
      <c r="T957" s="67"/>
      <c r="U957" s="67"/>
      <c r="V957" s="67"/>
      <c r="W957" s="67"/>
      <c r="X957" s="53"/>
      <c r="Y957" s="53"/>
      <c r="Z957" s="53"/>
      <c r="AA957" s="53"/>
      <c r="AB957" s="53"/>
    </row>
    <row r="958" spans="1:28" ht="13.2" x14ac:dyDescent="0.25">
      <c r="A958" s="53"/>
      <c r="B958" s="53"/>
      <c r="C958" s="53"/>
      <c r="D958" s="53"/>
      <c r="E958" s="144"/>
      <c r="F958" s="70"/>
      <c r="G958" s="71"/>
      <c r="H958" s="59"/>
      <c r="I958" s="60"/>
      <c r="J958" s="72"/>
      <c r="K958" s="73"/>
      <c r="L958" s="53"/>
      <c r="M958" s="75"/>
      <c r="N958" s="53"/>
      <c r="O958" s="53"/>
      <c r="P958" s="53"/>
      <c r="Q958" s="53"/>
      <c r="R958" s="99"/>
      <c r="S958" s="67"/>
      <c r="T958" s="67"/>
      <c r="U958" s="67"/>
      <c r="V958" s="67"/>
      <c r="W958" s="67"/>
      <c r="X958" s="53"/>
      <c r="Y958" s="53"/>
      <c r="Z958" s="53"/>
      <c r="AA958" s="53"/>
      <c r="AB958" s="53"/>
    </row>
    <row r="959" spans="1:28" ht="13.2" x14ac:dyDescent="0.25">
      <c r="A959" s="53"/>
      <c r="B959" s="53"/>
      <c r="C959" s="53"/>
      <c r="D959" s="53"/>
      <c r="E959" s="144"/>
      <c r="F959" s="70"/>
      <c r="G959" s="71"/>
      <c r="H959" s="59"/>
      <c r="I959" s="60"/>
      <c r="J959" s="72"/>
      <c r="K959" s="73"/>
      <c r="L959" s="53"/>
      <c r="M959" s="75"/>
      <c r="N959" s="53"/>
      <c r="O959" s="53"/>
      <c r="P959" s="53"/>
      <c r="Q959" s="53"/>
      <c r="R959" s="99"/>
      <c r="S959" s="67"/>
      <c r="T959" s="67"/>
      <c r="U959" s="67"/>
      <c r="V959" s="67"/>
      <c r="W959" s="67"/>
      <c r="X959" s="53"/>
      <c r="Y959" s="53"/>
      <c r="Z959" s="53"/>
      <c r="AA959" s="53"/>
      <c r="AB959" s="53"/>
    </row>
    <row r="960" spans="1:28" ht="13.2" x14ac:dyDescent="0.25">
      <c r="A960" s="53"/>
      <c r="B960" s="53"/>
      <c r="C960" s="53"/>
      <c r="D960" s="53"/>
      <c r="E960" s="144"/>
      <c r="F960" s="70"/>
      <c r="G960" s="71"/>
      <c r="H960" s="59"/>
      <c r="I960" s="60"/>
      <c r="J960" s="72"/>
      <c r="K960" s="73"/>
      <c r="L960" s="53"/>
      <c r="M960" s="75"/>
      <c r="N960" s="53"/>
      <c r="O960" s="53"/>
      <c r="P960" s="53"/>
      <c r="Q960" s="53"/>
      <c r="R960" s="99"/>
      <c r="S960" s="67"/>
      <c r="T960" s="67"/>
      <c r="U960" s="67"/>
      <c r="V960" s="67"/>
      <c r="W960" s="67"/>
      <c r="X960" s="53"/>
      <c r="Y960" s="53"/>
      <c r="Z960" s="53"/>
      <c r="AA960" s="53"/>
      <c r="AB960" s="53"/>
    </row>
    <row r="961" spans="1:28" ht="13.2" x14ac:dyDescent="0.25">
      <c r="A961" s="53"/>
      <c r="B961" s="53"/>
      <c r="C961" s="53"/>
      <c r="D961" s="53"/>
      <c r="E961" s="144"/>
      <c r="F961" s="70"/>
      <c r="G961" s="71"/>
      <c r="H961" s="59"/>
      <c r="I961" s="60"/>
      <c r="J961" s="72"/>
      <c r="K961" s="73"/>
      <c r="L961" s="53"/>
      <c r="M961" s="75"/>
      <c r="N961" s="53"/>
      <c r="O961" s="53"/>
      <c r="P961" s="53"/>
      <c r="Q961" s="53"/>
      <c r="R961" s="99"/>
      <c r="S961" s="67"/>
      <c r="T961" s="67"/>
      <c r="U961" s="67"/>
      <c r="V961" s="67"/>
      <c r="W961" s="67"/>
      <c r="X961" s="53"/>
      <c r="Y961" s="53"/>
      <c r="Z961" s="53"/>
      <c r="AA961" s="53"/>
      <c r="AB961" s="53"/>
    </row>
    <row r="962" spans="1:28" ht="13.2" x14ac:dyDescent="0.25">
      <c r="A962" s="53"/>
      <c r="B962" s="53"/>
      <c r="C962" s="53"/>
      <c r="D962" s="53"/>
      <c r="E962" s="144"/>
      <c r="F962" s="70"/>
      <c r="G962" s="71"/>
      <c r="H962" s="59"/>
      <c r="I962" s="60"/>
      <c r="J962" s="72"/>
      <c r="K962" s="73"/>
      <c r="L962" s="53"/>
      <c r="M962" s="75"/>
      <c r="N962" s="53"/>
      <c r="O962" s="53"/>
      <c r="P962" s="53"/>
      <c r="Q962" s="53"/>
      <c r="R962" s="99"/>
      <c r="S962" s="67"/>
      <c r="T962" s="67"/>
      <c r="U962" s="67"/>
      <c r="V962" s="67"/>
      <c r="W962" s="67"/>
      <c r="X962" s="53"/>
      <c r="Y962" s="53"/>
      <c r="Z962" s="53"/>
      <c r="AA962" s="53"/>
      <c r="AB962" s="53"/>
    </row>
    <row r="963" spans="1:28" ht="13.2" x14ac:dyDescent="0.25">
      <c r="A963" s="53"/>
      <c r="B963" s="53"/>
      <c r="C963" s="53"/>
      <c r="D963" s="53"/>
      <c r="E963" s="144"/>
      <c r="F963" s="70"/>
      <c r="G963" s="71"/>
      <c r="H963" s="59"/>
      <c r="I963" s="60"/>
      <c r="J963" s="72"/>
      <c r="K963" s="73"/>
      <c r="L963" s="53"/>
      <c r="M963" s="75"/>
      <c r="N963" s="53"/>
      <c r="O963" s="53"/>
      <c r="P963" s="53"/>
      <c r="Q963" s="53"/>
      <c r="R963" s="99"/>
      <c r="S963" s="67"/>
      <c r="T963" s="67"/>
      <c r="U963" s="67"/>
      <c r="V963" s="67"/>
      <c r="W963" s="67"/>
      <c r="X963" s="53"/>
      <c r="Y963" s="53"/>
      <c r="Z963" s="53"/>
      <c r="AA963" s="53"/>
      <c r="AB963" s="53"/>
    </row>
    <row r="964" spans="1:28" ht="13.2" x14ac:dyDescent="0.25">
      <c r="A964" s="53"/>
      <c r="B964" s="53"/>
      <c r="C964" s="53"/>
      <c r="D964" s="53"/>
      <c r="E964" s="144"/>
      <c r="F964" s="70"/>
      <c r="G964" s="71"/>
      <c r="H964" s="59"/>
      <c r="I964" s="60"/>
      <c r="J964" s="72"/>
      <c r="K964" s="73"/>
      <c r="L964" s="53"/>
      <c r="M964" s="75"/>
      <c r="N964" s="53"/>
      <c r="O964" s="53"/>
      <c r="P964" s="53"/>
      <c r="Q964" s="53"/>
      <c r="R964" s="99"/>
      <c r="S964" s="67"/>
      <c r="T964" s="67"/>
      <c r="U964" s="67"/>
      <c r="V964" s="67"/>
      <c r="W964" s="67"/>
      <c r="X964" s="53"/>
      <c r="Y964" s="53"/>
      <c r="Z964" s="53"/>
      <c r="AA964" s="53"/>
      <c r="AB964" s="53"/>
    </row>
    <row r="965" spans="1:28" ht="13.2" x14ac:dyDescent="0.25">
      <c r="A965" s="53"/>
      <c r="B965" s="53"/>
      <c r="C965" s="53"/>
      <c r="D965" s="53"/>
      <c r="E965" s="144"/>
      <c r="F965" s="70"/>
      <c r="G965" s="71"/>
      <c r="H965" s="59"/>
      <c r="I965" s="60"/>
      <c r="J965" s="72"/>
      <c r="K965" s="73"/>
      <c r="L965" s="53"/>
      <c r="M965" s="75"/>
      <c r="N965" s="53"/>
      <c r="O965" s="53"/>
      <c r="P965" s="53"/>
      <c r="Q965" s="53"/>
      <c r="R965" s="99"/>
      <c r="S965" s="67"/>
      <c r="T965" s="67"/>
      <c r="U965" s="67"/>
      <c r="V965" s="67"/>
      <c r="W965" s="67"/>
      <c r="X965" s="53"/>
      <c r="Y965" s="53"/>
      <c r="Z965" s="53"/>
      <c r="AA965" s="53"/>
      <c r="AB965" s="53"/>
    </row>
    <row r="966" spans="1:28" ht="13.2" x14ac:dyDescent="0.25">
      <c r="A966" s="53"/>
      <c r="B966" s="53"/>
      <c r="C966" s="53"/>
      <c r="D966" s="53"/>
      <c r="E966" s="144"/>
      <c r="F966" s="70"/>
      <c r="G966" s="71"/>
      <c r="H966" s="59"/>
      <c r="I966" s="60"/>
      <c r="J966" s="72"/>
      <c r="K966" s="73"/>
      <c r="L966" s="53"/>
      <c r="M966" s="75"/>
      <c r="N966" s="53"/>
      <c r="O966" s="53"/>
      <c r="P966" s="53"/>
      <c r="Q966" s="53"/>
      <c r="R966" s="99"/>
      <c r="S966" s="67"/>
      <c r="T966" s="67"/>
      <c r="U966" s="67"/>
      <c r="V966" s="67"/>
      <c r="W966" s="67"/>
      <c r="X966" s="53"/>
      <c r="Y966" s="53"/>
      <c r="Z966" s="53"/>
      <c r="AA966" s="53"/>
      <c r="AB966" s="53"/>
    </row>
    <row r="967" spans="1:28" ht="13.2" x14ac:dyDescent="0.25">
      <c r="A967" s="53"/>
      <c r="B967" s="53"/>
      <c r="C967" s="53"/>
      <c r="D967" s="53"/>
      <c r="E967" s="144"/>
      <c r="F967" s="70"/>
      <c r="G967" s="71"/>
      <c r="H967" s="59"/>
      <c r="I967" s="60"/>
      <c r="J967" s="72"/>
      <c r="K967" s="73"/>
      <c r="L967" s="53"/>
      <c r="M967" s="75"/>
      <c r="N967" s="53"/>
      <c r="O967" s="53"/>
      <c r="P967" s="53"/>
      <c r="Q967" s="53"/>
      <c r="R967" s="99"/>
      <c r="S967" s="67"/>
      <c r="T967" s="67"/>
      <c r="U967" s="67"/>
      <c r="V967" s="67"/>
      <c r="W967" s="67"/>
      <c r="X967" s="53"/>
      <c r="Y967" s="53"/>
      <c r="Z967" s="53"/>
      <c r="AA967" s="53"/>
      <c r="AB967" s="53"/>
    </row>
    <row r="968" spans="1:28" ht="13.2" x14ac:dyDescent="0.25">
      <c r="A968" s="53"/>
      <c r="B968" s="53"/>
      <c r="C968" s="53"/>
      <c r="D968" s="53"/>
      <c r="E968" s="144"/>
      <c r="F968" s="70"/>
      <c r="G968" s="71"/>
      <c r="H968" s="59"/>
      <c r="I968" s="60"/>
      <c r="J968" s="72"/>
      <c r="K968" s="73"/>
      <c r="L968" s="53"/>
      <c r="M968" s="75"/>
      <c r="N968" s="53"/>
      <c r="O968" s="53"/>
      <c r="P968" s="53"/>
      <c r="Q968" s="53"/>
      <c r="R968" s="99"/>
      <c r="S968" s="67"/>
      <c r="T968" s="67"/>
      <c r="U968" s="67"/>
      <c r="V968" s="67"/>
      <c r="W968" s="67"/>
      <c r="X968" s="53"/>
      <c r="Y968" s="53"/>
      <c r="Z968" s="53"/>
      <c r="AA968" s="53"/>
      <c r="AB968" s="53"/>
    </row>
    <row r="969" spans="1:28" ht="13.2" x14ac:dyDescent="0.25">
      <c r="A969" s="53"/>
      <c r="B969" s="53"/>
      <c r="C969" s="53"/>
      <c r="D969" s="53"/>
      <c r="E969" s="144"/>
      <c r="F969" s="70"/>
      <c r="G969" s="71"/>
      <c r="H969" s="59"/>
      <c r="I969" s="60"/>
      <c r="J969" s="72"/>
      <c r="K969" s="73"/>
      <c r="L969" s="53"/>
      <c r="M969" s="75"/>
      <c r="N969" s="53"/>
      <c r="O969" s="53"/>
      <c r="P969" s="53"/>
      <c r="Q969" s="53"/>
      <c r="R969" s="99"/>
      <c r="S969" s="67"/>
      <c r="T969" s="67"/>
      <c r="U969" s="67"/>
      <c r="V969" s="67"/>
      <c r="W969" s="67"/>
      <c r="X969" s="53"/>
      <c r="Y969" s="53"/>
      <c r="Z969" s="53"/>
      <c r="AA969" s="53"/>
      <c r="AB969" s="53"/>
    </row>
    <row r="970" spans="1:28" ht="13.2" x14ac:dyDescent="0.25">
      <c r="A970" s="53"/>
      <c r="B970" s="53"/>
      <c r="C970" s="53"/>
      <c r="D970" s="53"/>
      <c r="E970" s="144"/>
      <c r="F970" s="70"/>
      <c r="G970" s="71"/>
      <c r="H970" s="59"/>
      <c r="I970" s="60"/>
      <c r="J970" s="72"/>
      <c r="K970" s="73"/>
      <c r="L970" s="53"/>
      <c r="M970" s="75"/>
      <c r="N970" s="53"/>
      <c r="O970" s="53"/>
      <c r="P970" s="53"/>
      <c r="Q970" s="53"/>
      <c r="R970" s="99"/>
      <c r="S970" s="67"/>
      <c r="T970" s="67"/>
      <c r="U970" s="67"/>
      <c r="V970" s="67"/>
      <c r="W970" s="67"/>
      <c r="X970" s="53"/>
      <c r="Y970" s="53"/>
      <c r="Z970" s="53"/>
      <c r="AA970" s="53"/>
      <c r="AB970" s="53"/>
    </row>
    <row r="971" spans="1:28" ht="13.2" x14ac:dyDescent="0.25">
      <c r="A971" s="53"/>
      <c r="B971" s="53"/>
      <c r="C971" s="53"/>
      <c r="D971" s="53"/>
      <c r="E971" s="144"/>
      <c r="F971" s="70"/>
      <c r="G971" s="71"/>
      <c r="H971" s="59"/>
      <c r="I971" s="60"/>
      <c r="J971" s="72"/>
      <c r="K971" s="73"/>
      <c r="L971" s="53"/>
      <c r="M971" s="75"/>
      <c r="N971" s="53"/>
      <c r="O971" s="53"/>
      <c r="P971" s="53"/>
      <c r="Q971" s="53"/>
      <c r="R971" s="99"/>
      <c r="S971" s="67"/>
      <c r="T971" s="67"/>
      <c r="U971" s="67"/>
      <c r="V971" s="67"/>
      <c r="W971" s="67"/>
      <c r="X971" s="53"/>
      <c r="Y971" s="53"/>
      <c r="Z971" s="53"/>
      <c r="AA971" s="53"/>
      <c r="AB971" s="53"/>
    </row>
    <row r="972" spans="1:28" ht="13.2" x14ac:dyDescent="0.25">
      <c r="A972" s="53"/>
      <c r="B972" s="53"/>
      <c r="C972" s="53"/>
      <c r="D972" s="53"/>
      <c r="E972" s="144"/>
      <c r="F972" s="70"/>
      <c r="G972" s="71"/>
      <c r="H972" s="59"/>
      <c r="I972" s="60"/>
      <c r="J972" s="72"/>
      <c r="K972" s="73"/>
      <c r="L972" s="53"/>
      <c r="M972" s="75"/>
      <c r="N972" s="53"/>
      <c r="O972" s="53"/>
      <c r="P972" s="53"/>
      <c r="Q972" s="53"/>
      <c r="R972" s="99"/>
      <c r="S972" s="67"/>
      <c r="T972" s="67"/>
      <c r="U972" s="67"/>
      <c r="V972" s="67"/>
      <c r="W972" s="67"/>
      <c r="X972" s="53"/>
      <c r="Y972" s="53"/>
      <c r="Z972" s="53"/>
      <c r="AA972" s="53"/>
      <c r="AB972" s="53"/>
    </row>
    <row r="973" spans="1:28" ht="13.2" x14ac:dyDescent="0.25">
      <c r="A973" s="53"/>
      <c r="B973" s="53"/>
      <c r="C973" s="53"/>
      <c r="D973" s="53"/>
      <c r="E973" s="144"/>
      <c r="F973" s="70"/>
      <c r="G973" s="71"/>
      <c r="H973" s="59"/>
      <c r="I973" s="60"/>
      <c r="J973" s="72"/>
      <c r="K973" s="73"/>
      <c r="L973" s="53"/>
      <c r="M973" s="75"/>
      <c r="N973" s="53"/>
      <c r="O973" s="53"/>
      <c r="P973" s="53"/>
      <c r="Q973" s="53"/>
      <c r="R973" s="99"/>
      <c r="S973" s="67"/>
      <c r="T973" s="67"/>
      <c r="U973" s="67"/>
      <c r="V973" s="67"/>
      <c r="W973" s="67"/>
      <c r="X973" s="53"/>
      <c r="Y973" s="53"/>
      <c r="Z973" s="53"/>
      <c r="AA973" s="53"/>
      <c r="AB973" s="53"/>
    </row>
    <row r="974" spans="1:28" ht="13.2" x14ac:dyDescent="0.25">
      <c r="A974" s="53"/>
      <c r="B974" s="53"/>
      <c r="C974" s="53"/>
      <c r="D974" s="53"/>
      <c r="E974" s="144"/>
      <c r="F974" s="70"/>
      <c r="G974" s="71"/>
      <c r="H974" s="59"/>
      <c r="I974" s="60"/>
      <c r="J974" s="72"/>
      <c r="K974" s="73"/>
      <c r="L974" s="53"/>
      <c r="M974" s="75"/>
      <c r="N974" s="53"/>
      <c r="O974" s="53"/>
      <c r="P974" s="53"/>
      <c r="Q974" s="53"/>
      <c r="R974" s="99"/>
      <c r="S974" s="67"/>
      <c r="T974" s="67"/>
      <c r="U974" s="67"/>
      <c r="V974" s="67"/>
      <c r="W974" s="67"/>
      <c r="X974" s="53"/>
      <c r="Y974" s="53"/>
      <c r="Z974" s="53"/>
      <c r="AA974" s="53"/>
      <c r="AB974" s="53"/>
    </row>
    <row r="975" spans="1:28" ht="13.2" x14ac:dyDescent="0.25">
      <c r="A975" s="53"/>
      <c r="B975" s="53"/>
      <c r="C975" s="53"/>
      <c r="D975" s="53"/>
      <c r="E975" s="144"/>
      <c r="F975" s="70"/>
      <c r="G975" s="71"/>
      <c r="H975" s="59"/>
      <c r="I975" s="60"/>
      <c r="J975" s="72"/>
      <c r="K975" s="73"/>
      <c r="L975" s="53"/>
      <c r="M975" s="75"/>
      <c r="N975" s="53"/>
      <c r="O975" s="53"/>
      <c r="P975" s="53"/>
      <c r="Q975" s="53"/>
      <c r="R975" s="99"/>
      <c r="S975" s="67"/>
      <c r="T975" s="67"/>
      <c r="U975" s="67"/>
      <c r="V975" s="67"/>
      <c r="W975" s="67"/>
      <c r="X975" s="53"/>
      <c r="Y975" s="53"/>
      <c r="Z975" s="53"/>
      <c r="AA975" s="53"/>
      <c r="AB975" s="53"/>
    </row>
    <row r="976" spans="1:28" ht="13.2" x14ac:dyDescent="0.25">
      <c r="A976" s="53"/>
      <c r="B976" s="53"/>
      <c r="C976" s="53"/>
      <c r="D976" s="53"/>
      <c r="E976" s="144"/>
      <c r="F976" s="70"/>
      <c r="G976" s="71"/>
      <c r="H976" s="59"/>
      <c r="I976" s="60"/>
      <c r="J976" s="72"/>
      <c r="K976" s="73"/>
      <c r="L976" s="53"/>
      <c r="M976" s="75"/>
      <c r="N976" s="53"/>
      <c r="O976" s="53"/>
      <c r="P976" s="53"/>
      <c r="Q976" s="53"/>
      <c r="R976" s="99"/>
      <c r="S976" s="67"/>
      <c r="T976" s="67"/>
      <c r="U976" s="67"/>
      <c r="V976" s="67"/>
      <c r="W976" s="67"/>
      <c r="X976" s="53"/>
      <c r="Y976" s="53"/>
      <c r="Z976" s="53"/>
      <c r="AA976" s="53"/>
      <c r="AB976" s="53"/>
    </row>
    <row r="977" spans="1:28" ht="13.2" x14ac:dyDescent="0.25">
      <c r="A977" s="53"/>
      <c r="B977" s="53"/>
      <c r="C977" s="53"/>
      <c r="D977" s="53"/>
      <c r="E977" s="144"/>
      <c r="F977" s="70"/>
      <c r="G977" s="71"/>
      <c r="H977" s="59"/>
      <c r="I977" s="60"/>
      <c r="J977" s="72"/>
      <c r="K977" s="73"/>
      <c r="L977" s="53"/>
      <c r="M977" s="75"/>
      <c r="N977" s="53"/>
      <c r="O977" s="53"/>
      <c r="P977" s="53"/>
      <c r="Q977" s="53"/>
      <c r="R977" s="99"/>
      <c r="S977" s="67"/>
      <c r="T977" s="67"/>
      <c r="U977" s="67"/>
      <c r="V977" s="67"/>
      <c r="W977" s="67"/>
      <c r="X977" s="53"/>
      <c r="Y977" s="53"/>
      <c r="Z977" s="53"/>
      <c r="AA977" s="53"/>
      <c r="AB977" s="53"/>
    </row>
    <row r="978" spans="1:28" ht="13.2" x14ac:dyDescent="0.25">
      <c r="A978" s="53"/>
      <c r="B978" s="53"/>
      <c r="C978" s="53"/>
      <c r="D978" s="53"/>
      <c r="E978" s="144"/>
      <c r="F978" s="70"/>
      <c r="G978" s="71"/>
      <c r="H978" s="59"/>
      <c r="I978" s="60"/>
      <c r="J978" s="72"/>
      <c r="K978" s="73"/>
      <c r="L978" s="53"/>
      <c r="M978" s="75"/>
      <c r="N978" s="53"/>
      <c r="O978" s="53"/>
      <c r="P978" s="53"/>
      <c r="Q978" s="53"/>
      <c r="R978" s="99"/>
      <c r="S978" s="67"/>
      <c r="T978" s="67"/>
      <c r="U978" s="67"/>
      <c r="V978" s="67"/>
      <c r="W978" s="67"/>
      <c r="X978" s="53"/>
      <c r="Y978" s="53"/>
      <c r="Z978" s="53"/>
      <c r="AA978" s="53"/>
      <c r="AB978" s="53"/>
    </row>
    <row r="979" spans="1:28" ht="13.2" x14ac:dyDescent="0.25">
      <c r="A979" s="53"/>
      <c r="B979" s="53"/>
      <c r="C979" s="53"/>
      <c r="D979" s="53"/>
      <c r="E979" s="144"/>
      <c r="F979" s="70"/>
      <c r="G979" s="71"/>
      <c r="H979" s="59"/>
      <c r="I979" s="60"/>
      <c r="J979" s="72"/>
      <c r="K979" s="73"/>
      <c r="L979" s="53"/>
      <c r="M979" s="75"/>
      <c r="N979" s="53"/>
      <c r="O979" s="53"/>
      <c r="P979" s="53"/>
      <c r="Q979" s="53"/>
      <c r="R979" s="99"/>
      <c r="S979" s="67"/>
      <c r="T979" s="67"/>
      <c r="U979" s="67"/>
      <c r="V979" s="67"/>
      <c r="W979" s="67"/>
      <c r="X979" s="53"/>
      <c r="Y979" s="53"/>
      <c r="Z979" s="53"/>
      <c r="AA979" s="53"/>
      <c r="AB979" s="53"/>
    </row>
    <row r="980" spans="1:28" ht="13.2" x14ac:dyDescent="0.25">
      <c r="A980" s="53"/>
      <c r="B980" s="53"/>
      <c r="C980" s="53"/>
      <c r="D980" s="53"/>
      <c r="E980" s="144"/>
      <c r="F980" s="70"/>
      <c r="G980" s="71"/>
      <c r="H980" s="59"/>
      <c r="I980" s="60"/>
      <c r="J980" s="72"/>
      <c r="K980" s="73"/>
      <c r="L980" s="53"/>
      <c r="M980" s="75"/>
      <c r="N980" s="53"/>
      <c r="O980" s="53"/>
      <c r="P980" s="53"/>
      <c r="Q980" s="53"/>
      <c r="R980" s="99"/>
      <c r="S980" s="67"/>
      <c r="T980" s="67"/>
      <c r="U980" s="67"/>
      <c r="V980" s="67"/>
      <c r="W980" s="67"/>
      <c r="X980" s="53"/>
      <c r="Y980" s="53"/>
      <c r="Z980" s="53"/>
      <c r="AA980" s="53"/>
      <c r="AB980" s="53"/>
    </row>
    <row r="981" spans="1:28" ht="13.2" x14ac:dyDescent="0.25">
      <c r="A981" s="53"/>
      <c r="B981" s="53"/>
      <c r="C981" s="53"/>
      <c r="D981" s="53"/>
      <c r="E981" s="144"/>
      <c r="F981" s="70"/>
      <c r="G981" s="71"/>
      <c r="H981" s="59"/>
      <c r="I981" s="60"/>
      <c r="J981" s="72"/>
      <c r="K981" s="73"/>
      <c r="L981" s="53"/>
      <c r="M981" s="75"/>
      <c r="N981" s="53"/>
      <c r="O981" s="53"/>
      <c r="P981" s="53"/>
      <c r="Q981" s="53"/>
      <c r="R981" s="99"/>
      <c r="S981" s="67"/>
      <c r="T981" s="67"/>
      <c r="U981" s="67"/>
      <c r="V981" s="67"/>
      <c r="W981" s="67"/>
      <c r="X981" s="53"/>
      <c r="Y981" s="53"/>
      <c r="Z981" s="53"/>
      <c r="AA981" s="53"/>
      <c r="AB981" s="53"/>
    </row>
    <row r="982" spans="1:28" ht="13.2" x14ac:dyDescent="0.25">
      <c r="A982" s="53"/>
      <c r="B982" s="53"/>
      <c r="C982" s="53"/>
      <c r="D982" s="53"/>
      <c r="E982" s="144"/>
      <c r="F982" s="70"/>
      <c r="G982" s="71"/>
      <c r="H982" s="59"/>
      <c r="I982" s="60"/>
      <c r="J982" s="72"/>
      <c r="K982" s="73"/>
      <c r="L982" s="53"/>
      <c r="M982" s="75"/>
      <c r="N982" s="53"/>
      <c r="O982" s="53"/>
      <c r="P982" s="53"/>
      <c r="Q982" s="53"/>
      <c r="R982" s="99"/>
      <c r="S982" s="67"/>
      <c r="T982" s="67"/>
      <c r="U982" s="67"/>
      <c r="V982" s="67"/>
      <c r="W982" s="67"/>
      <c r="X982" s="53"/>
      <c r="Y982" s="53"/>
      <c r="Z982" s="53"/>
      <c r="AA982" s="53"/>
      <c r="AB982" s="53"/>
    </row>
    <row r="983" spans="1:28" ht="13.2" x14ac:dyDescent="0.25">
      <c r="A983" s="53"/>
      <c r="B983" s="53"/>
      <c r="C983" s="53"/>
      <c r="D983" s="53"/>
      <c r="E983" s="144"/>
      <c r="F983" s="70"/>
      <c r="G983" s="71"/>
      <c r="H983" s="59"/>
      <c r="I983" s="60"/>
      <c r="J983" s="72"/>
      <c r="K983" s="73"/>
      <c r="L983" s="53"/>
      <c r="M983" s="75"/>
      <c r="N983" s="53"/>
      <c r="O983" s="53"/>
      <c r="P983" s="53"/>
      <c r="Q983" s="53"/>
      <c r="R983" s="99"/>
      <c r="S983" s="67"/>
      <c r="T983" s="67"/>
      <c r="U983" s="67"/>
      <c r="V983" s="67"/>
      <c r="W983" s="67"/>
      <c r="X983" s="53"/>
      <c r="Y983" s="53"/>
      <c r="Z983" s="53"/>
      <c r="AA983" s="53"/>
      <c r="AB983" s="53"/>
    </row>
    <row r="984" spans="1:28" ht="13.2" x14ac:dyDescent="0.25">
      <c r="A984" s="53"/>
      <c r="B984" s="53"/>
      <c r="C984" s="53"/>
      <c r="D984" s="53"/>
      <c r="E984" s="144"/>
      <c r="F984" s="70"/>
      <c r="G984" s="71"/>
      <c r="H984" s="59"/>
      <c r="I984" s="60"/>
      <c r="J984" s="72"/>
      <c r="K984" s="73"/>
      <c r="L984" s="53"/>
      <c r="M984" s="75"/>
      <c r="N984" s="53"/>
      <c r="O984" s="53"/>
      <c r="P984" s="53"/>
      <c r="Q984" s="53"/>
      <c r="R984" s="99"/>
      <c r="S984" s="67"/>
      <c r="T984" s="67"/>
      <c r="U984" s="67"/>
      <c r="V984" s="67"/>
      <c r="W984" s="67"/>
      <c r="X984" s="53"/>
      <c r="Y984" s="53"/>
      <c r="Z984" s="53"/>
      <c r="AA984" s="53"/>
      <c r="AB984" s="53"/>
    </row>
    <row r="985" spans="1:28" ht="13.2" x14ac:dyDescent="0.25">
      <c r="A985" s="53"/>
      <c r="B985" s="53"/>
      <c r="C985" s="53"/>
      <c r="D985" s="53"/>
      <c r="E985" s="144"/>
      <c r="F985" s="70"/>
      <c r="G985" s="71"/>
      <c r="H985" s="59"/>
      <c r="I985" s="60"/>
      <c r="J985" s="72"/>
      <c r="K985" s="73"/>
      <c r="L985" s="53"/>
      <c r="M985" s="75"/>
      <c r="N985" s="53"/>
      <c r="O985" s="53"/>
      <c r="P985" s="53"/>
      <c r="Q985" s="53"/>
      <c r="R985" s="99"/>
      <c r="S985" s="67"/>
      <c r="T985" s="67"/>
      <c r="U985" s="67"/>
      <c r="V985" s="67"/>
      <c r="W985" s="67"/>
      <c r="X985" s="53"/>
      <c r="Y985" s="53"/>
      <c r="Z985" s="53"/>
      <c r="AA985" s="53"/>
      <c r="AB985" s="53"/>
    </row>
    <row r="986" spans="1:28" ht="13.2" x14ac:dyDescent="0.25">
      <c r="A986" s="53"/>
      <c r="B986" s="53"/>
      <c r="C986" s="53"/>
      <c r="D986" s="53"/>
      <c r="E986" s="144"/>
      <c r="F986" s="70"/>
      <c r="G986" s="71"/>
      <c r="H986" s="59"/>
      <c r="I986" s="60"/>
      <c r="J986" s="72"/>
      <c r="K986" s="73"/>
      <c r="L986" s="53"/>
      <c r="M986" s="75"/>
      <c r="N986" s="53"/>
      <c r="O986" s="53"/>
      <c r="P986" s="53"/>
      <c r="Q986" s="53"/>
      <c r="R986" s="99"/>
      <c r="S986" s="67"/>
      <c r="T986" s="67"/>
      <c r="U986" s="67"/>
      <c r="V986" s="67"/>
      <c r="W986" s="67"/>
      <c r="X986" s="53"/>
      <c r="Y986" s="53"/>
      <c r="Z986" s="53"/>
      <c r="AA986" s="53"/>
      <c r="AB986" s="53"/>
    </row>
    <row r="987" spans="1:28" ht="13.2" x14ac:dyDescent="0.25">
      <c r="A987" s="53"/>
      <c r="B987" s="53"/>
      <c r="C987" s="53"/>
      <c r="D987" s="53"/>
      <c r="E987" s="144"/>
      <c r="F987" s="70"/>
      <c r="G987" s="71"/>
      <c r="H987" s="59"/>
      <c r="I987" s="60"/>
      <c r="J987" s="72"/>
      <c r="K987" s="73"/>
      <c r="L987" s="53"/>
      <c r="M987" s="75"/>
      <c r="N987" s="53"/>
      <c r="O987" s="53"/>
      <c r="P987" s="53"/>
      <c r="Q987" s="53"/>
      <c r="R987" s="99"/>
      <c r="S987" s="67"/>
      <c r="T987" s="67"/>
      <c r="U987" s="67"/>
      <c r="V987" s="67"/>
      <c r="W987" s="67"/>
      <c r="X987" s="53"/>
      <c r="Y987" s="53"/>
      <c r="Z987" s="53"/>
      <c r="AA987" s="53"/>
      <c r="AB987" s="53"/>
    </row>
    <row r="988" spans="1:28" ht="13.2" x14ac:dyDescent="0.25">
      <c r="A988" s="53"/>
      <c r="B988" s="53"/>
      <c r="C988" s="53"/>
      <c r="D988" s="53"/>
      <c r="E988" s="144"/>
      <c r="F988" s="70"/>
      <c r="G988" s="71"/>
      <c r="H988" s="59"/>
      <c r="I988" s="60"/>
      <c r="J988" s="72"/>
      <c r="K988" s="73"/>
      <c r="L988" s="53"/>
      <c r="M988" s="75"/>
      <c r="N988" s="53"/>
      <c r="O988" s="53"/>
      <c r="P988" s="53"/>
      <c r="Q988" s="53"/>
      <c r="R988" s="99"/>
      <c r="S988" s="67"/>
      <c r="T988" s="67"/>
      <c r="U988" s="67"/>
      <c r="V988" s="67"/>
      <c r="W988" s="67"/>
      <c r="X988" s="53"/>
      <c r="Y988" s="53"/>
      <c r="Z988" s="53"/>
      <c r="AA988" s="53"/>
      <c r="AB988" s="53"/>
    </row>
    <row r="989" spans="1:28" ht="13.2" x14ac:dyDescent="0.25">
      <c r="A989" s="53"/>
      <c r="B989" s="53"/>
      <c r="C989" s="53"/>
      <c r="D989" s="53"/>
      <c r="E989" s="144"/>
      <c r="F989" s="70"/>
      <c r="G989" s="71"/>
      <c r="H989" s="59"/>
      <c r="I989" s="60"/>
      <c r="J989" s="72"/>
      <c r="K989" s="73"/>
      <c r="L989" s="53"/>
      <c r="M989" s="75"/>
      <c r="N989" s="53"/>
      <c r="O989" s="53"/>
      <c r="P989" s="53"/>
      <c r="Q989" s="53"/>
      <c r="R989" s="99"/>
      <c r="S989" s="67"/>
      <c r="T989" s="67"/>
      <c r="U989" s="67"/>
      <c r="V989" s="67"/>
      <c r="W989" s="67"/>
      <c r="X989" s="53"/>
      <c r="Y989" s="53"/>
      <c r="Z989" s="53"/>
      <c r="AA989" s="53"/>
      <c r="AB989" s="53"/>
    </row>
    <row r="990" spans="1:28" ht="13.2" x14ac:dyDescent="0.25">
      <c r="A990" s="53"/>
      <c r="B990" s="53"/>
      <c r="C990" s="53"/>
      <c r="D990" s="53"/>
      <c r="E990" s="144"/>
      <c r="F990" s="70"/>
      <c r="G990" s="71"/>
      <c r="H990" s="59"/>
      <c r="I990" s="60"/>
      <c r="J990" s="72"/>
      <c r="K990" s="73"/>
      <c r="L990" s="53"/>
      <c r="M990" s="75"/>
      <c r="N990" s="53"/>
      <c r="O990" s="53"/>
      <c r="P990" s="53"/>
      <c r="Q990" s="53"/>
      <c r="R990" s="99"/>
      <c r="S990" s="67"/>
      <c r="T990" s="67"/>
      <c r="U990" s="67"/>
      <c r="V990" s="67"/>
      <c r="W990" s="67"/>
      <c r="X990" s="53"/>
      <c r="Y990" s="53"/>
      <c r="Z990" s="53"/>
      <c r="AA990" s="53"/>
      <c r="AB990" s="53"/>
    </row>
    <row r="991" spans="1:28" ht="13.2" x14ac:dyDescent="0.25">
      <c r="A991" s="53"/>
      <c r="B991" s="53"/>
      <c r="C991" s="53"/>
      <c r="D991" s="53"/>
      <c r="E991" s="144"/>
      <c r="F991" s="70"/>
      <c r="G991" s="71"/>
      <c r="H991" s="59"/>
      <c r="I991" s="60"/>
      <c r="J991" s="72"/>
      <c r="K991" s="73"/>
      <c r="L991" s="53"/>
      <c r="M991" s="75"/>
      <c r="N991" s="53"/>
      <c r="O991" s="53"/>
      <c r="P991" s="53"/>
      <c r="Q991" s="53"/>
      <c r="R991" s="99"/>
      <c r="S991" s="67"/>
      <c r="T991" s="67"/>
      <c r="U991" s="67"/>
      <c r="V991" s="67"/>
      <c r="W991" s="67"/>
      <c r="X991" s="53"/>
      <c r="Y991" s="53"/>
      <c r="Z991" s="53"/>
      <c r="AA991" s="53"/>
      <c r="AB991" s="53"/>
    </row>
    <row r="992" spans="1:28" ht="13.2" x14ac:dyDescent="0.25">
      <c r="A992" s="53"/>
      <c r="B992" s="53"/>
      <c r="C992" s="53"/>
      <c r="D992" s="53"/>
      <c r="E992" s="144"/>
      <c r="F992" s="70"/>
      <c r="G992" s="71"/>
      <c r="H992" s="59"/>
      <c r="I992" s="60"/>
      <c r="J992" s="72"/>
      <c r="K992" s="73"/>
      <c r="L992" s="53"/>
      <c r="M992" s="75"/>
      <c r="N992" s="53"/>
      <c r="O992" s="53"/>
      <c r="P992" s="53"/>
      <c r="Q992" s="53"/>
      <c r="R992" s="99"/>
      <c r="S992" s="67"/>
      <c r="T992" s="67"/>
      <c r="U992" s="67"/>
      <c r="V992" s="67"/>
      <c r="W992" s="67"/>
      <c r="X992" s="53"/>
      <c r="Y992" s="53"/>
      <c r="Z992" s="53"/>
      <c r="AA992" s="53"/>
      <c r="AB992" s="53"/>
    </row>
    <row r="993" spans="1:28" ht="13.2" x14ac:dyDescent="0.25">
      <c r="A993" s="53"/>
      <c r="B993" s="53"/>
      <c r="C993" s="53"/>
      <c r="D993" s="53"/>
      <c r="E993" s="144"/>
      <c r="F993" s="70"/>
      <c r="G993" s="71"/>
      <c r="H993" s="59"/>
      <c r="I993" s="60"/>
      <c r="J993" s="72"/>
      <c r="K993" s="73"/>
      <c r="L993" s="53"/>
      <c r="M993" s="75"/>
      <c r="N993" s="53"/>
      <c r="O993" s="53"/>
      <c r="P993" s="53"/>
      <c r="Q993" s="53"/>
      <c r="R993" s="99"/>
      <c r="S993" s="67"/>
      <c r="T993" s="67"/>
      <c r="U993" s="67"/>
      <c r="V993" s="67"/>
      <c r="W993" s="67"/>
      <c r="X993" s="53"/>
      <c r="Y993" s="53"/>
      <c r="Z993" s="53"/>
      <c r="AA993" s="53"/>
      <c r="AB993" s="53"/>
    </row>
    <row r="994" spans="1:28" ht="13.2" x14ac:dyDescent="0.25">
      <c r="A994" s="53"/>
      <c r="B994" s="53"/>
      <c r="C994" s="53"/>
      <c r="D994" s="53"/>
      <c r="E994" s="144"/>
      <c r="F994" s="70"/>
      <c r="G994" s="71"/>
      <c r="H994" s="59"/>
      <c r="I994" s="60"/>
      <c r="J994" s="72"/>
      <c r="K994" s="73"/>
      <c r="L994" s="53"/>
      <c r="M994" s="75"/>
      <c r="N994" s="53"/>
      <c r="O994" s="53"/>
      <c r="P994" s="53"/>
      <c r="Q994" s="53"/>
      <c r="R994" s="99"/>
      <c r="S994" s="67"/>
      <c r="T994" s="67"/>
      <c r="U994" s="67"/>
      <c r="V994" s="67"/>
      <c r="W994" s="67"/>
      <c r="X994" s="53"/>
      <c r="Y994" s="53"/>
      <c r="Z994" s="53"/>
      <c r="AA994" s="53"/>
      <c r="AB994" s="53"/>
    </row>
    <row r="995" spans="1:28" ht="13.2" x14ac:dyDescent="0.25">
      <c r="A995" s="53"/>
      <c r="B995" s="53"/>
      <c r="C995" s="53"/>
      <c r="D995" s="53"/>
      <c r="E995" s="144"/>
      <c r="F995" s="70"/>
      <c r="G995" s="71"/>
      <c r="H995" s="59"/>
      <c r="I995" s="60"/>
      <c r="J995" s="72"/>
      <c r="K995" s="73"/>
      <c r="L995" s="53"/>
      <c r="M995" s="75"/>
      <c r="N995" s="53"/>
      <c r="O995" s="53"/>
      <c r="P995" s="53"/>
      <c r="Q995" s="53"/>
      <c r="R995" s="99"/>
      <c r="S995" s="67"/>
      <c r="T995" s="67"/>
      <c r="U995" s="67"/>
      <c r="V995" s="67"/>
      <c r="W995" s="67"/>
      <c r="X995" s="53"/>
      <c r="Y995" s="53"/>
      <c r="Z995" s="53"/>
      <c r="AA995" s="53"/>
      <c r="AB995" s="53"/>
    </row>
    <row r="996" spans="1:28" ht="13.2" x14ac:dyDescent="0.25">
      <c r="A996" s="53"/>
      <c r="B996" s="53"/>
      <c r="C996" s="53"/>
      <c r="D996" s="53"/>
      <c r="E996" s="144"/>
      <c r="F996" s="70"/>
      <c r="G996" s="71"/>
      <c r="H996" s="59"/>
      <c r="I996" s="60"/>
      <c r="J996" s="72"/>
      <c r="K996" s="73"/>
      <c r="L996" s="53"/>
      <c r="M996" s="75"/>
      <c r="N996" s="53"/>
      <c r="O996" s="53"/>
      <c r="P996" s="53"/>
      <c r="Q996" s="53"/>
      <c r="R996" s="99"/>
      <c r="S996" s="67"/>
      <c r="T996" s="67"/>
      <c r="U996" s="67"/>
      <c r="V996" s="67"/>
      <c r="W996" s="67"/>
      <c r="X996" s="53"/>
      <c r="Y996" s="53"/>
      <c r="Z996" s="53"/>
      <c r="AA996" s="53"/>
      <c r="AB996" s="53"/>
    </row>
    <row r="997" spans="1:28" ht="13.2" x14ac:dyDescent="0.25">
      <c r="A997" s="53"/>
      <c r="B997" s="53"/>
      <c r="C997" s="53"/>
      <c r="D997" s="53"/>
      <c r="E997" s="144"/>
      <c r="F997" s="70"/>
      <c r="G997" s="71"/>
      <c r="H997" s="59"/>
      <c r="I997" s="60"/>
      <c r="J997" s="72"/>
      <c r="K997" s="73"/>
      <c r="L997" s="53"/>
      <c r="M997" s="75"/>
      <c r="N997" s="53"/>
      <c r="O997" s="53"/>
      <c r="P997" s="53"/>
      <c r="Q997" s="53"/>
      <c r="R997" s="99"/>
      <c r="S997" s="67"/>
      <c r="T997" s="67"/>
      <c r="U997" s="67"/>
      <c r="V997" s="67"/>
      <c r="W997" s="67"/>
      <c r="X997" s="53"/>
      <c r="Y997" s="53"/>
      <c r="Z997" s="53"/>
      <c r="AA997" s="53"/>
      <c r="AB997" s="53"/>
    </row>
    <row r="998" spans="1:28" ht="13.2" x14ac:dyDescent="0.25">
      <c r="A998" s="53"/>
      <c r="B998" s="53"/>
      <c r="C998" s="53"/>
      <c r="D998" s="53"/>
      <c r="E998" s="144"/>
      <c r="F998" s="70"/>
      <c r="G998" s="71"/>
      <c r="H998" s="59"/>
      <c r="I998" s="60"/>
      <c r="J998" s="72"/>
      <c r="K998" s="73"/>
      <c r="L998" s="53"/>
      <c r="M998" s="75"/>
      <c r="N998" s="53"/>
      <c r="O998" s="53"/>
      <c r="P998" s="53"/>
      <c r="Q998" s="53"/>
      <c r="R998" s="99"/>
      <c r="S998" s="67"/>
      <c r="T998" s="67"/>
      <c r="U998" s="67"/>
      <c r="V998" s="67"/>
      <c r="W998" s="67"/>
      <c r="X998" s="53"/>
      <c r="Y998" s="53"/>
      <c r="Z998" s="53"/>
      <c r="AA998" s="53"/>
      <c r="AB998" s="53"/>
    </row>
    <row r="999" spans="1:28" ht="13.2" x14ac:dyDescent="0.25">
      <c r="A999" s="53"/>
      <c r="B999" s="53"/>
      <c r="C999" s="53"/>
      <c r="D999" s="53"/>
      <c r="E999" s="144"/>
      <c r="F999" s="70"/>
      <c r="G999" s="71"/>
      <c r="H999" s="59"/>
      <c r="I999" s="60"/>
      <c r="J999" s="72"/>
      <c r="K999" s="73"/>
      <c r="L999" s="53"/>
      <c r="M999" s="75"/>
      <c r="N999" s="53"/>
      <c r="O999" s="53"/>
      <c r="P999" s="53"/>
      <c r="Q999" s="53"/>
      <c r="R999" s="99"/>
      <c r="S999" s="67"/>
      <c r="T999" s="67"/>
      <c r="U999" s="67"/>
      <c r="V999" s="67"/>
      <c r="W999" s="67"/>
      <c r="X999" s="53"/>
      <c r="Y999" s="53"/>
      <c r="Z999" s="53"/>
      <c r="AA999" s="53"/>
      <c r="AB999" s="53"/>
    </row>
    <row r="1000" spans="1:28" ht="13.2" x14ac:dyDescent="0.25">
      <c r="A1000" s="53"/>
      <c r="B1000" s="53"/>
      <c r="C1000" s="53"/>
      <c r="D1000" s="53"/>
      <c r="E1000" s="144"/>
      <c r="F1000" s="70"/>
      <c r="G1000" s="71"/>
      <c r="H1000" s="59"/>
      <c r="I1000" s="60"/>
      <c r="J1000" s="72"/>
      <c r="K1000" s="73"/>
      <c r="L1000" s="53"/>
      <c r="M1000" s="75"/>
      <c r="N1000" s="53"/>
      <c r="O1000" s="53"/>
      <c r="P1000" s="53"/>
      <c r="Q1000" s="53"/>
      <c r="R1000" s="99"/>
      <c r="S1000" s="67"/>
      <c r="T1000" s="67"/>
      <c r="U1000" s="67"/>
      <c r="V1000" s="67"/>
      <c r="W1000" s="67"/>
      <c r="X1000" s="53"/>
      <c r="Y1000" s="53"/>
      <c r="Z1000" s="53"/>
      <c r="AA1000" s="53"/>
      <c r="AB1000" s="53"/>
    </row>
    <row r="1001" spans="1:28" ht="13.2" x14ac:dyDescent="0.25">
      <c r="A1001" s="53"/>
      <c r="B1001" s="53"/>
      <c r="C1001" s="53"/>
      <c r="D1001" s="53"/>
      <c r="E1001" s="144"/>
      <c r="F1001" s="70"/>
      <c r="G1001" s="71"/>
      <c r="H1001" s="59"/>
      <c r="I1001" s="60"/>
      <c r="J1001" s="72"/>
      <c r="K1001" s="73"/>
      <c r="L1001" s="53"/>
      <c r="M1001" s="75"/>
      <c r="N1001" s="53"/>
      <c r="O1001" s="53"/>
      <c r="P1001" s="53"/>
      <c r="Q1001" s="53"/>
      <c r="R1001" s="99"/>
      <c r="S1001" s="67"/>
      <c r="T1001" s="67"/>
      <c r="U1001" s="67"/>
      <c r="V1001" s="67"/>
      <c r="W1001" s="67"/>
      <c r="X1001" s="53"/>
      <c r="Y1001" s="53"/>
      <c r="Z1001" s="53"/>
      <c r="AA1001" s="53"/>
      <c r="AB1001" s="53"/>
    </row>
    <row r="1002" spans="1:28" ht="13.2" x14ac:dyDescent="0.25">
      <c r="A1002" s="53"/>
      <c r="B1002" s="53"/>
      <c r="C1002" s="53"/>
      <c r="D1002" s="53"/>
      <c r="E1002" s="144"/>
      <c r="F1002" s="70"/>
      <c r="G1002" s="71"/>
      <c r="H1002" s="59"/>
      <c r="I1002" s="60"/>
      <c r="J1002" s="72"/>
      <c r="K1002" s="73"/>
      <c r="L1002" s="53"/>
      <c r="M1002" s="75"/>
      <c r="N1002" s="53"/>
      <c r="O1002" s="53"/>
      <c r="P1002" s="53"/>
      <c r="Q1002" s="53"/>
      <c r="R1002" s="99"/>
      <c r="S1002" s="67"/>
      <c r="T1002" s="67"/>
      <c r="U1002" s="67"/>
      <c r="V1002" s="67"/>
      <c r="W1002" s="67"/>
      <c r="X1002" s="53"/>
      <c r="Y1002" s="53"/>
      <c r="Z1002" s="53"/>
      <c r="AA1002" s="53"/>
      <c r="AB1002" s="53"/>
    </row>
    <row r="1003" spans="1:28" ht="13.2" x14ac:dyDescent="0.25">
      <c r="A1003" s="53"/>
      <c r="B1003" s="53"/>
      <c r="C1003" s="53"/>
      <c r="D1003" s="53"/>
      <c r="E1003" s="144"/>
      <c r="F1003" s="70"/>
      <c r="G1003" s="71"/>
      <c r="H1003" s="59"/>
      <c r="I1003" s="60"/>
      <c r="J1003" s="72"/>
      <c r="K1003" s="73"/>
      <c r="L1003" s="53"/>
      <c r="M1003" s="75"/>
      <c r="N1003" s="53"/>
      <c r="O1003" s="53"/>
      <c r="P1003" s="53"/>
      <c r="Q1003" s="53"/>
      <c r="R1003" s="99"/>
      <c r="S1003" s="67"/>
      <c r="T1003" s="67"/>
      <c r="U1003" s="67"/>
      <c r="V1003" s="67"/>
      <c r="W1003" s="67"/>
      <c r="X1003" s="53"/>
      <c r="Y1003" s="53"/>
      <c r="Z1003" s="53"/>
      <c r="AA1003" s="53"/>
      <c r="AB1003" s="53"/>
    </row>
    <row r="1004" spans="1:28" ht="13.2" x14ac:dyDescent="0.25">
      <c r="A1004" s="53"/>
      <c r="B1004" s="53"/>
      <c r="C1004" s="53"/>
      <c r="D1004" s="53"/>
      <c r="E1004" s="144"/>
      <c r="F1004" s="70"/>
      <c r="G1004" s="71"/>
      <c r="H1004" s="59"/>
      <c r="I1004" s="60"/>
      <c r="J1004" s="72"/>
      <c r="K1004" s="73"/>
      <c r="L1004" s="53"/>
      <c r="M1004" s="75"/>
      <c r="N1004" s="53"/>
      <c r="O1004" s="53"/>
      <c r="P1004" s="53"/>
      <c r="Q1004" s="53"/>
      <c r="R1004" s="99"/>
      <c r="S1004" s="67"/>
      <c r="T1004" s="67"/>
      <c r="U1004" s="67"/>
      <c r="V1004" s="67"/>
      <c r="W1004" s="67"/>
      <c r="X1004" s="53"/>
      <c r="Y1004" s="53"/>
      <c r="Z1004" s="53"/>
      <c r="AA1004" s="53"/>
      <c r="AB1004" s="53"/>
    </row>
    <row r="1005" spans="1:28" ht="13.2" x14ac:dyDescent="0.25">
      <c r="A1005" s="53"/>
      <c r="B1005" s="53"/>
      <c r="C1005" s="53"/>
      <c r="D1005" s="53"/>
      <c r="E1005" s="144"/>
      <c r="F1005" s="70"/>
      <c r="G1005" s="71"/>
      <c r="H1005" s="59"/>
      <c r="I1005" s="60"/>
      <c r="J1005" s="72"/>
      <c r="K1005" s="73"/>
      <c r="L1005" s="53"/>
      <c r="M1005" s="75"/>
      <c r="N1005" s="53"/>
      <c r="O1005" s="53"/>
      <c r="P1005" s="53"/>
      <c r="Q1005" s="53"/>
      <c r="R1005" s="99"/>
      <c r="S1005" s="67"/>
      <c r="T1005" s="67"/>
      <c r="U1005" s="67"/>
      <c r="V1005" s="67"/>
      <c r="W1005" s="67"/>
      <c r="X1005" s="53"/>
      <c r="Y1005" s="53"/>
      <c r="Z1005" s="53"/>
      <c r="AA1005" s="53"/>
      <c r="AB1005" s="53"/>
    </row>
    <row r="1006" spans="1:28" ht="13.2" x14ac:dyDescent="0.25">
      <c r="A1006" s="53"/>
      <c r="B1006" s="53"/>
      <c r="C1006" s="53"/>
      <c r="D1006" s="53"/>
      <c r="E1006" s="144"/>
      <c r="F1006" s="70"/>
      <c r="G1006" s="71"/>
      <c r="H1006" s="59"/>
      <c r="I1006" s="60"/>
      <c r="J1006" s="72"/>
      <c r="K1006" s="73"/>
      <c r="L1006" s="53"/>
      <c r="M1006" s="75"/>
      <c r="N1006" s="53"/>
      <c r="O1006" s="53"/>
      <c r="P1006" s="53"/>
      <c r="Q1006" s="53"/>
      <c r="R1006" s="99"/>
      <c r="S1006" s="67"/>
      <c r="T1006" s="67"/>
      <c r="U1006" s="67"/>
      <c r="V1006" s="67"/>
      <c r="W1006" s="67"/>
      <c r="X1006" s="53"/>
      <c r="Y1006" s="53"/>
      <c r="Z1006" s="53"/>
      <c r="AA1006" s="53"/>
      <c r="AB1006" s="53"/>
    </row>
    <row r="1007" spans="1:28" ht="13.2" x14ac:dyDescent="0.25">
      <c r="A1007" s="53"/>
      <c r="B1007" s="53"/>
      <c r="C1007" s="53"/>
      <c r="D1007" s="53"/>
      <c r="E1007" s="144"/>
      <c r="F1007" s="70"/>
      <c r="G1007" s="71"/>
      <c r="H1007" s="59"/>
      <c r="I1007" s="60"/>
      <c r="J1007" s="72"/>
      <c r="K1007" s="73"/>
      <c r="L1007" s="53"/>
      <c r="M1007" s="75"/>
      <c r="N1007" s="53"/>
      <c r="O1007" s="53"/>
      <c r="P1007" s="53"/>
      <c r="Q1007" s="53"/>
      <c r="R1007" s="99"/>
      <c r="S1007" s="67"/>
      <c r="T1007" s="67"/>
      <c r="U1007" s="67"/>
      <c r="V1007" s="67"/>
      <c r="W1007" s="67"/>
      <c r="X1007" s="53"/>
      <c r="Y1007" s="53"/>
      <c r="Z1007" s="53"/>
      <c r="AA1007" s="53"/>
      <c r="AB1007" s="53"/>
    </row>
    <row r="1008" spans="1:28" ht="13.2" x14ac:dyDescent="0.25">
      <c r="A1008" s="53"/>
      <c r="B1008" s="53"/>
      <c r="C1008" s="53"/>
      <c r="D1008" s="53"/>
      <c r="E1008" s="144"/>
      <c r="F1008" s="70"/>
      <c r="G1008" s="71"/>
      <c r="H1008" s="59"/>
      <c r="I1008" s="60"/>
      <c r="J1008" s="72"/>
      <c r="K1008" s="73"/>
      <c r="L1008" s="53"/>
      <c r="M1008" s="75"/>
      <c r="N1008" s="53"/>
      <c r="O1008" s="53"/>
      <c r="P1008" s="53"/>
      <c r="Q1008" s="53"/>
      <c r="R1008" s="99"/>
      <c r="S1008" s="67"/>
      <c r="T1008" s="67"/>
      <c r="U1008" s="67"/>
      <c r="V1008" s="67"/>
      <c r="W1008" s="67"/>
      <c r="X1008" s="53"/>
      <c r="Y1008" s="53"/>
      <c r="Z1008" s="53"/>
      <c r="AA1008" s="53"/>
      <c r="AB1008" s="53"/>
    </row>
    <row r="1009" spans="1:28" ht="13.2" x14ac:dyDescent="0.25">
      <c r="A1009" s="53"/>
      <c r="B1009" s="53"/>
      <c r="C1009" s="53"/>
      <c r="D1009" s="53"/>
      <c r="E1009" s="144"/>
      <c r="F1009" s="70"/>
      <c r="G1009" s="71"/>
      <c r="H1009" s="59"/>
      <c r="I1009" s="60"/>
      <c r="J1009" s="72"/>
      <c r="K1009" s="73"/>
      <c r="L1009" s="53"/>
      <c r="M1009" s="75"/>
      <c r="N1009" s="53"/>
      <c r="O1009" s="53"/>
      <c r="P1009" s="53"/>
      <c r="Q1009" s="53"/>
      <c r="R1009" s="99"/>
      <c r="S1009" s="67"/>
      <c r="T1009" s="67"/>
      <c r="U1009" s="67"/>
      <c r="V1009" s="67"/>
      <c r="W1009" s="67"/>
      <c r="X1009" s="53"/>
      <c r="Y1009" s="53"/>
      <c r="Z1009" s="53"/>
      <c r="AA1009" s="53"/>
      <c r="AB1009" s="53"/>
    </row>
    <row r="1010" spans="1:28" ht="13.2" x14ac:dyDescent="0.25">
      <c r="A1010" s="53"/>
      <c r="B1010" s="53"/>
      <c r="C1010" s="53"/>
      <c r="D1010" s="53"/>
      <c r="E1010" s="144"/>
      <c r="F1010" s="70"/>
      <c r="G1010" s="71"/>
      <c r="H1010" s="59"/>
      <c r="I1010" s="60"/>
      <c r="J1010" s="72"/>
      <c r="K1010" s="73"/>
      <c r="L1010" s="53"/>
      <c r="M1010" s="75"/>
      <c r="N1010" s="53"/>
      <c r="O1010" s="53"/>
      <c r="P1010" s="53"/>
      <c r="Q1010" s="53"/>
      <c r="R1010" s="99"/>
      <c r="S1010" s="67"/>
      <c r="T1010" s="67"/>
      <c r="U1010" s="67"/>
      <c r="V1010" s="67"/>
      <c r="W1010" s="67"/>
      <c r="X1010" s="53"/>
      <c r="Y1010" s="53"/>
      <c r="Z1010" s="53"/>
      <c r="AA1010" s="53"/>
      <c r="AB1010" s="53"/>
    </row>
    <row r="1011" spans="1:28" ht="13.2" x14ac:dyDescent="0.25">
      <c r="A1011" s="53"/>
      <c r="B1011" s="53"/>
      <c r="C1011" s="53"/>
      <c r="D1011" s="53"/>
      <c r="E1011" s="144"/>
      <c r="F1011" s="70"/>
      <c r="G1011" s="71"/>
      <c r="H1011" s="59"/>
      <c r="I1011" s="60"/>
      <c r="J1011" s="72"/>
      <c r="K1011" s="73"/>
      <c r="L1011" s="53"/>
      <c r="M1011" s="75"/>
      <c r="N1011" s="53"/>
      <c r="O1011" s="53"/>
      <c r="P1011" s="53"/>
      <c r="Q1011" s="53"/>
      <c r="R1011" s="99"/>
      <c r="S1011" s="67"/>
      <c r="T1011" s="67"/>
      <c r="U1011" s="67"/>
      <c r="V1011" s="67"/>
      <c r="W1011" s="67"/>
      <c r="X1011" s="53"/>
      <c r="Y1011" s="53"/>
      <c r="Z1011" s="53"/>
      <c r="AA1011" s="53"/>
      <c r="AB1011" s="53"/>
    </row>
    <row r="1012" spans="1:28" ht="13.2" x14ac:dyDescent="0.25">
      <c r="A1012" s="53"/>
      <c r="B1012" s="53"/>
      <c r="C1012" s="53"/>
      <c r="D1012" s="53"/>
      <c r="E1012" s="144"/>
      <c r="F1012" s="70"/>
      <c r="G1012" s="71"/>
      <c r="H1012" s="59"/>
      <c r="I1012" s="60"/>
      <c r="J1012" s="72"/>
      <c r="K1012" s="73"/>
      <c r="L1012" s="53"/>
      <c r="M1012" s="75"/>
      <c r="N1012" s="53"/>
      <c r="O1012" s="53"/>
      <c r="P1012" s="53"/>
      <c r="Q1012" s="53"/>
      <c r="R1012" s="99"/>
      <c r="S1012" s="67"/>
      <c r="T1012" s="67"/>
      <c r="U1012" s="67"/>
      <c r="V1012" s="67"/>
      <c r="W1012" s="67"/>
      <c r="X1012" s="53"/>
      <c r="Y1012" s="53"/>
      <c r="Z1012" s="53"/>
      <c r="AA1012" s="53"/>
      <c r="AB1012" s="53"/>
    </row>
    <row r="1013" spans="1:28" ht="13.2" x14ac:dyDescent="0.25">
      <c r="A1013" s="53"/>
      <c r="B1013" s="53"/>
      <c r="C1013" s="53"/>
      <c r="D1013" s="53"/>
      <c r="E1013" s="144"/>
      <c r="F1013" s="70"/>
      <c r="G1013" s="71"/>
      <c r="H1013" s="59"/>
      <c r="I1013" s="60"/>
      <c r="J1013" s="72"/>
      <c r="K1013" s="73"/>
      <c r="L1013" s="53"/>
      <c r="M1013" s="75"/>
      <c r="N1013" s="53"/>
      <c r="O1013" s="53"/>
      <c r="P1013" s="53"/>
      <c r="Q1013" s="53"/>
      <c r="R1013" s="99"/>
      <c r="S1013" s="67"/>
      <c r="T1013" s="67"/>
      <c r="U1013" s="67"/>
      <c r="V1013" s="67"/>
      <c r="W1013" s="67"/>
      <c r="X1013" s="53"/>
      <c r="Y1013" s="53"/>
      <c r="Z1013" s="53"/>
      <c r="AA1013" s="53"/>
      <c r="AB1013" s="53"/>
    </row>
    <row r="1014" spans="1:28" ht="13.2" x14ac:dyDescent="0.25">
      <c r="A1014" s="53"/>
      <c r="B1014" s="53"/>
      <c r="C1014" s="53"/>
      <c r="D1014" s="53"/>
      <c r="E1014" s="144"/>
      <c r="F1014" s="70"/>
      <c r="G1014" s="71"/>
      <c r="H1014" s="59"/>
      <c r="I1014" s="60"/>
      <c r="J1014" s="72"/>
      <c r="K1014" s="73"/>
      <c r="L1014" s="53"/>
      <c r="M1014" s="75"/>
      <c r="N1014" s="53"/>
      <c r="O1014" s="53"/>
      <c r="P1014" s="53"/>
      <c r="Q1014" s="53"/>
      <c r="R1014" s="99"/>
      <c r="S1014" s="67"/>
      <c r="T1014" s="67"/>
      <c r="U1014" s="67"/>
      <c r="V1014" s="67"/>
      <c r="W1014" s="67"/>
      <c r="X1014" s="53"/>
      <c r="Y1014" s="53"/>
      <c r="Z1014" s="53"/>
      <c r="AA1014" s="53"/>
      <c r="AB1014" s="53"/>
    </row>
    <row r="1015" spans="1:28" ht="13.2" x14ac:dyDescent="0.25">
      <c r="A1015" s="53"/>
      <c r="B1015" s="53"/>
      <c r="C1015" s="53"/>
      <c r="D1015" s="53"/>
      <c r="E1015" s="144"/>
      <c r="F1015" s="70"/>
      <c r="G1015" s="71"/>
      <c r="H1015" s="59"/>
      <c r="I1015" s="60"/>
      <c r="J1015" s="72"/>
      <c r="K1015" s="73"/>
      <c r="L1015" s="53"/>
      <c r="M1015" s="75"/>
      <c r="N1015" s="53"/>
      <c r="O1015" s="53"/>
      <c r="P1015" s="53"/>
      <c r="Q1015" s="53"/>
      <c r="R1015" s="99"/>
      <c r="S1015" s="67"/>
      <c r="T1015" s="67"/>
      <c r="U1015" s="67"/>
      <c r="V1015" s="67"/>
      <c r="W1015" s="67"/>
      <c r="X1015" s="53"/>
      <c r="Y1015" s="53"/>
      <c r="Z1015" s="53"/>
      <c r="AA1015" s="53"/>
      <c r="AB1015" s="53"/>
    </row>
    <row r="1016" spans="1:28" ht="13.2" x14ac:dyDescent="0.25">
      <c r="A1016" s="53"/>
      <c r="B1016" s="53"/>
      <c r="C1016" s="53"/>
      <c r="D1016" s="53"/>
      <c r="E1016" s="144"/>
      <c r="F1016" s="70"/>
      <c r="G1016" s="71"/>
      <c r="H1016" s="59"/>
      <c r="I1016" s="60"/>
      <c r="J1016" s="72"/>
      <c r="K1016" s="73"/>
      <c r="L1016" s="53"/>
      <c r="M1016" s="75"/>
      <c r="N1016" s="53"/>
      <c r="O1016" s="53"/>
      <c r="P1016" s="53"/>
      <c r="Q1016" s="53"/>
      <c r="R1016" s="99"/>
      <c r="S1016" s="67"/>
      <c r="T1016" s="67"/>
      <c r="U1016" s="67"/>
      <c r="V1016" s="67"/>
      <c r="W1016" s="67"/>
      <c r="X1016" s="53"/>
      <c r="Y1016" s="53"/>
      <c r="Z1016" s="53"/>
      <c r="AA1016" s="53"/>
      <c r="AB1016" s="53"/>
    </row>
    <row r="1017" spans="1:28" ht="13.2" x14ac:dyDescent="0.25">
      <c r="A1017" s="53"/>
      <c r="B1017" s="53"/>
      <c r="C1017" s="53"/>
      <c r="D1017" s="53"/>
      <c r="E1017" s="144"/>
      <c r="F1017" s="70"/>
      <c r="G1017" s="71"/>
      <c r="H1017" s="59"/>
      <c r="I1017" s="60"/>
      <c r="J1017" s="72"/>
      <c r="K1017" s="73"/>
      <c r="L1017" s="53"/>
      <c r="M1017" s="75"/>
      <c r="N1017" s="53"/>
      <c r="O1017" s="53"/>
      <c r="P1017" s="53"/>
      <c r="Q1017" s="53"/>
      <c r="R1017" s="99"/>
      <c r="S1017" s="67"/>
      <c r="T1017" s="67"/>
      <c r="U1017" s="67"/>
      <c r="V1017" s="67"/>
      <c r="W1017" s="67"/>
      <c r="X1017" s="53"/>
      <c r="Y1017" s="53"/>
      <c r="Z1017" s="53"/>
      <c r="AA1017" s="53"/>
      <c r="AB1017" s="53"/>
    </row>
    <row r="1018" spans="1:28" ht="13.2" x14ac:dyDescent="0.25">
      <c r="F1018" s="70"/>
      <c r="G1018" s="71"/>
      <c r="H1018" s="59"/>
      <c r="I1018" s="60"/>
      <c r="J1018" s="72"/>
      <c r="K1018" s="73"/>
      <c r="P1018" s="53"/>
      <c r="Q1018" s="53"/>
      <c r="R1018" s="99"/>
      <c r="S1018" s="67"/>
      <c r="T1018" s="67"/>
      <c r="U1018" s="67"/>
      <c r="V1018" s="67"/>
      <c r="W1018" s="67"/>
      <c r="X1018" s="53"/>
      <c r="Y1018" s="53"/>
      <c r="Z1018" s="53"/>
      <c r="AA1018" s="53"/>
      <c r="AB1018" s="53"/>
    </row>
  </sheetData>
  <conditionalFormatting sqref="M2:M32">
    <cfRule type="cellIs" dxfId="12" priority="1" operator="lessThan">
      <formula>8</formula>
    </cfRule>
  </conditionalFormatting>
  <conditionalFormatting sqref="O2:O31">
    <cfRule type="expression" dxfId="11" priority="2">
      <formula>O2=MAX($O$2:$O$31)</formula>
    </cfRule>
  </conditionalFormatting>
  <conditionalFormatting sqref="R2:V31">
    <cfRule type="cellIs" dxfId="10" priority="3" operator="lessThan">
      <formula>2</formula>
    </cfRule>
  </conditionalFormatting>
  <conditionalFormatting sqref="V33">
    <cfRule type="notContainsBlanks" dxfId="9" priority="4">
      <formula>LEN(TRIM(V33))&gt;0</formula>
    </cfRule>
  </conditionalFormatting>
  <conditionalFormatting sqref="D8">
    <cfRule type="notContainsBlanks" dxfId="8" priority="5">
      <formula>LEN(TRIM(D8))&gt;0</formula>
    </cfRule>
  </conditionalFormatting>
  <conditionalFormatting sqref="N2:N31">
    <cfRule type="expression" dxfId="7" priority="6">
      <formula>N2=MAX($N$2:$N$31)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18"/>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6.6640625" customWidth="1"/>
    <col min="2" max="2" width="15.5546875" customWidth="1"/>
    <col min="3" max="3" width="14.44140625" customWidth="1"/>
    <col min="4" max="4" width="40" customWidth="1"/>
    <col min="5" max="5" width="47.33203125" customWidth="1"/>
    <col min="6" max="6" width="16.44140625" customWidth="1"/>
    <col min="7" max="7" width="16.33203125" customWidth="1"/>
    <col min="8" max="9" width="17" customWidth="1"/>
    <col min="10" max="10" width="16.5546875" customWidth="1"/>
    <col min="11" max="11" width="3.6640625" customWidth="1"/>
    <col min="12" max="12" width="14.6640625" customWidth="1"/>
    <col min="13" max="13" width="20.109375" customWidth="1"/>
    <col min="14" max="15" width="12.88671875" customWidth="1"/>
    <col min="16" max="16" width="3.33203125" customWidth="1"/>
    <col min="17" max="17" width="16.6640625" customWidth="1"/>
    <col min="18" max="18" width="14.33203125" customWidth="1"/>
    <col min="19" max="19" width="14.44140625" customWidth="1"/>
    <col min="23" max="23" width="6.6640625" customWidth="1"/>
    <col min="24" max="24" width="3.44140625" customWidth="1"/>
    <col min="26" max="26" width="10" customWidth="1"/>
  </cols>
  <sheetData>
    <row r="1" spans="1:28" x14ac:dyDescent="0.25">
      <c r="A1" s="37" t="s">
        <v>155</v>
      </c>
      <c r="B1" s="37" t="s">
        <v>450</v>
      </c>
      <c r="C1" s="37" t="s">
        <v>157</v>
      </c>
      <c r="D1" s="37" t="s">
        <v>158</v>
      </c>
      <c r="E1" s="38" t="s">
        <v>6</v>
      </c>
      <c r="F1" s="39" t="str">
        <f ca="1">"1st day: " &amp; COUNTA(F2:F31) &amp;"/30"</f>
        <v>1st day: 28/30</v>
      </c>
      <c r="G1" s="40" t="str">
        <f ca="1">"2nd day: " &amp; COUNTA(G2:G31) &amp;"/30"</f>
        <v>2nd day: 30/30</v>
      </c>
      <c r="H1" s="157" t="str">
        <f ca="1">"3rd day: " &amp; COUNTA(H2:H31) &amp;"/30"</f>
        <v>3rd day: 29/30</v>
      </c>
      <c r="I1" s="42" t="str">
        <f ca="1">"4th day: " &amp; COUNTA(I2:I31) &amp;"/30"</f>
        <v>4th day: 28/30</v>
      </c>
      <c r="J1" s="43" t="str">
        <f ca="1">"5th day: " &amp; COUNTA(J2:J31) &amp;"/30"</f>
        <v>5th day: 24/30</v>
      </c>
      <c r="K1" s="44"/>
      <c r="L1" s="45" t="str">
        <f ca="1">IFERROR(__xludf.DUMMYFUNCTION("ArrayFormula(QUERY(A1:A998&amp;{"""",""""},""select Col1, count(Col2) where Col1 != '' group by Col1 label count(Col2) 'Attempts + Carry Over'"",1))"),"Player Name")</f>
        <v>Player Name</v>
      </c>
      <c r="M1" s="46" t="str">
        <f ca="1">IFERROR(__xludf.DUMMYFUNCTION("""COMPUTED_VALUE"""),"Attempts + Carry Over")</f>
        <v>Attempts + Carry Over</v>
      </c>
      <c r="N1" s="47" t="s">
        <v>159</v>
      </c>
      <c r="O1" s="48" t="s">
        <v>160</v>
      </c>
      <c r="P1" s="49"/>
      <c r="Q1" s="50" t="s">
        <v>161</v>
      </c>
      <c r="R1" s="37" t="s">
        <v>162</v>
      </c>
      <c r="S1" s="1" t="s">
        <v>163</v>
      </c>
      <c r="T1" s="1" t="s">
        <v>164</v>
      </c>
      <c r="U1" s="1" t="s">
        <v>165</v>
      </c>
      <c r="V1" s="1" t="s">
        <v>166</v>
      </c>
      <c r="W1" s="1" t="s">
        <v>167</v>
      </c>
      <c r="X1" s="51"/>
      <c r="Y1" s="52"/>
      <c r="AA1" s="53"/>
      <c r="AB1" s="52"/>
    </row>
    <row r="2" spans="1:28" x14ac:dyDescent="0.25">
      <c r="A2" s="90" t="s">
        <v>33</v>
      </c>
      <c r="B2" s="90">
        <v>1798837</v>
      </c>
      <c r="C2" s="90" t="s">
        <v>451</v>
      </c>
      <c r="D2" s="90" t="s">
        <v>452</v>
      </c>
      <c r="E2" s="91"/>
      <c r="F2" s="57" t="str">
        <f ca="1">IFERROR(__xludf.DUMMYFUNCTION("UNIQUE(A2:A86)"),"Rezael")</f>
        <v>Rezael</v>
      </c>
      <c r="G2" s="58" t="str">
        <f ca="1">IFERROR(__xludf.DUMMYFUNCTION("UNIQUE(A87:A174)"),"Mumrik")</f>
        <v>Mumrik</v>
      </c>
      <c r="H2" s="158" t="str">
        <f ca="1">IFERROR(__xludf.DUMMYFUNCTION("UNIQUE(A175:A262)"),"Hironnad")</f>
        <v>Hironnad</v>
      </c>
      <c r="I2" s="60" t="str">
        <f ca="1">IFERROR(__xludf.DUMMYFUNCTION("UNIQUE(A263:A349)"),"Hironnad")</f>
        <v>Hironnad</v>
      </c>
      <c r="J2" s="61" t="str">
        <f ca="1">IFERROR(__xludf.DUMMYFUNCTION("UNIQUE(A350:A1018)"),"FLus")</f>
        <v>FLus</v>
      </c>
      <c r="K2" s="62"/>
      <c r="L2" s="63" t="str">
        <f ca="1">IFERROR(__xludf.DUMMYFUNCTION("""COMPUTED_VALUE"""),"Aeongie")</f>
        <v>Aeongie</v>
      </c>
      <c r="M2" s="64">
        <f ca="1">IFERROR(__xludf.DUMMYFUNCTION("""COMPUTED_VALUE"""),13)</f>
        <v>13</v>
      </c>
      <c r="N2" s="65">
        <f t="shared" ref="N2:N31" ca="1" si="0">IF($M2&gt;15, ROUND($O2/15,0), IF(AND($M2&gt;13, $R2&lt;4, $S2&lt;4, $T2&lt;4, $U2&lt;4, $V2&lt;4), ROUND($O2/($M2-0.2),0), ROUND($O2/$M2,0)))</f>
        <v>1182328</v>
      </c>
      <c r="O2" s="66">
        <f t="shared" ref="O2:O31" ca="1" si="1">SUMIF($A$2:$A1018, L2, $B$2:$B1018)</f>
        <v>15370261</v>
      </c>
      <c r="P2" s="49"/>
      <c r="Q2" s="65" t="e">
        <f>#REF!</f>
        <v>#REF!</v>
      </c>
      <c r="R2" s="24">
        <f t="shared" ref="R2:R31" si="2">COUNTIF($A$2:$A$86, $Q2)</f>
        <v>0</v>
      </c>
      <c r="S2" s="24">
        <f t="shared" ref="S2:S31" si="3">COUNTIF($A$87:$A$174, $Q2)</f>
        <v>0</v>
      </c>
      <c r="T2" s="67">
        <f t="shared" ref="T2:T31" si="4">COUNTIF($A$175:$A$262, $Q2)</f>
        <v>0</v>
      </c>
      <c r="U2" s="68">
        <f t="shared" ref="U2:U31" si="5">COUNTIF($A$263:$A$349, $Q2)</f>
        <v>0</v>
      </c>
      <c r="V2" s="67">
        <f t="shared" ref="V2:V31" si="6">COUNTIF($A$350:$A$541, $Q2)</f>
        <v>0</v>
      </c>
      <c r="W2" s="67">
        <f t="shared" ref="W2:W31" si="7">SUM(R2:V2)</f>
        <v>0</v>
      </c>
      <c r="X2" s="51"/>
      <c r="Y2" s="52"/>
      <c r="AA2" s="52"/>
      <c r="AB2" s="53"/>
    </row>
    <row r="3" spans="1:28" x14ac:dyDescent="0.25">
      <c r="A3" s="90" t="s">
        <v>33</v>
      </c>
      <c r="B3" s="90">
        <v>493786</v>
      </c>
      <c r="C3" s="90" t="s">
        <v>451</v>
      </c>
      <c r="D3" s="90" t="s">
        <v>453</v>
      </c>
      <c r="E3" s="97"/>
      <c r="F3" s="70" t="str">
        <f ca="1">IFERROR(__xludf.DUMMYFUNCTION("""COMPUTED_VALUE"""),"Mumrik")</f>
        <v>Mumrik</v>
      </c>
      <c r="G3" s="71" t="str">
        <f ca="1">IFERROR(__xludf.DUMMYFUNCTION("""COMPUTED_VALUE"""),"Hironnad")</f>
        <v>Hironnad</v>
      </c>
      <c r="H3" s="158" t="str">
        <f ca="1">IFERROR(__xludf.DUMMYFUNCTION("""COMPUTED_VALUE"""),"TomX204")</f>
        <v>TomX204</v>
      </c>
      <c r="I3" s="60" t="str">
        <f ca="1">IFERROR(__xludf.DUMMYFUNCTION("""COMPUTED_VALUE"""),"Nefaerien")</f>
        <v>Nefaerien</v>
      </c>
      <c r="J3" s="72" t="str">
        <f ca="1">IFERROR(__xludf.DUMMYFUNCTION("""COMPUTED_VALUE"""),"Mumrik")</f>
        <v>Mumrik</v>
      </c>
      <c r="K3" s="73"/>
      <c r="L3" s="74" t="str">
        <f ca="1">IFERROR(__xludf.DUMMYFUNCTION("""COMPUTED_VALUE"""),"Anjelly")</f>
        <v>Anjelly</v>
      </c>
      <c r="M3" s="75">
        <f ca="1">IFERROR(__xludf.DUMMYFUNCTION("""COMPUTED_VALUE"""),16)</f>
        <v>16</v>
      </c>
      <c r="N3" s="65">
        <f t="shared" ca="1" si="0"/>
        <v>1315201</v>
      </c>
      <c r="O3" s="66">
        <f t="shared" ca="1" si="1"/>
        <v>19728021</v>
      </c>
      <c r="P3" s="49"/>
      <c r="Q3" s="65" t="str">
        <f>'Clan Members'!$A2</f>
        <v>Aeongie</v>
      </c>
      <c r="R3" s="24">
        <f t="shared" si="2"/>
        <v>3</v>
      </c>
      <c r="S3" s="24">
        <f t="shared" si="3"/>
        <v>2</v>
      </c>
      <c r="T3" s="67">
        <f t="shared" si="4"/>
        <v>4</v>
      </c>
      <c r="U3" s="68">
        <f t="shared" si="5"/>
        <v>4</v>
      </c>
      <c r="V3" s="67">
        <f t="shared" si="6"/>
        <v>0</v>
      </c>
      <c r="W3" s="67">
        <f t="shared" si="7"/>
        <v>13</v>
      </c>
      <c r="X3" s="51"/>
      <c r="Y3" s="52"/>
      <c r="AA3" s="52"/>
      <c r="AB3" s="53"/>
    </row>
    <row r="4" spans="1:28" x14ac:dyDescent="0.25">
      <c r="A4" s="90" t="s">
        <v>27</v>
      </c>
      <c r="B4" s="90">
        <v>2260724</v>
      </c>
      <c r="C4" s="90" t="s">
        <v>451</v>
      </c>
      <c r="D4" s="90" t="s">
        <v>454</v>
      </c>
      <c r="E4" s="97"/>
      <c r="F4" s="57" t="str">
        <f ca="1">IFERROR(__xludf.DUMMYFUNCTION("""COMPUTED_VALUE"""),"Hirako")</f>
        <v>Hirako</v>
      </c>
      <c r="G4" s="71" t="str">
        <f ca="1">IFERROR(__xludf.DUMMYFUNCTION("""COMPUTED_VALUE"""),"TomX204")</f>
        <v>TomX204</v>
      </c>
      <c r="H4" s="158" t="str">
        <f ca="1">IFERROR(__xludf.DUMMYFUNCTION("""COMPUTED_VALUE"""),"Mumrik")</f>
        <v>Mumrik</v>
      </c>
      <c r="I4" s="60" t="str">
        <f ca="1">IFERROR(__xludf.DUMMYFUNCTION("""COMPUTED_VALUE"""),"Mumrik")</f>
        <v>Mumrik</v>
      </c>
      <c r="J4" s="72" t="str">
        <f ca="1">IFERROR(__xludf.DUMMYFUNCTION("""COMPUTED_VALUE"""),"RCA")</f>
        <v>RCA</v>
      </c>
      <c r="K4" s="73"/>
      <c r="L4" s="63" t="str">
        <f ca="1">IFERROR(__xludf.DUMMYFUNCTION("""COMPUTED_VALUE"""),"Aused")</f>
        <v>Aused</v>
      </c>
      <c r="M4" s="64">
        <f ca="1">IFERROR(__xludf.DUMMYFUNCTION("""COMPUTED_VALUE"""),15)</f>
        <v>15</v>
      </c>
      <c r="N4" s="65">
        <f t="shared" ca="1" si="0"/>
        <v>588987</v>
      </c>
      <c r="O4" s="66">
        <f t="shared" ca="1" si="1"/>
        <v>8834798</v>
      </c>
      <c r="P4" s="49"/>
      <c r="Q4" s="65" t="str">
        <f>'Clan Members'!$A3</f>
        <v>Anjelly</v>
      </c>
      <c r="R4" s="24">
        <f t="shared" si="2"/>
        <v>3</v>
      </c>
      <c r="S4" s="24">
        <f t="shared" si="3"/>
        <v>3</v>
      </c>
      <c r="T4" s="67">
        <f t="shared" si="4"/>
        <v>3</v>
      </c>
      <c r="U4" s="68">
        <f t="shared" si="5"/>
        <v>4</v>
      </c>
      <c r="V4" s="67">
        <f t="shared" si="6"/>
        <v>3</v>
      </c>
      <c r="W4" s="67">
        <f t="shared" si="7"/>
        <v>16</v>
      </c>
      <c r="X4" s="51"/>
      <c r="Y4" s="52"/>
      <c r="Z4" s="53"/>
      <c r="AA4" s="53"/>
      <c r="AB4" s="53"/>
    </row>
    <row r="5" spans="1:28" x14ac:dyDescent="0.25">
      <c r="A5" s="90" t="s">
        <v>19</v>
      </c>
      <c r="B5" s="90">
        <v>1446653</v>
      </c>
      <c r="C5" s="90" t="s">
        <v>451</v>
      </c>
      <c r="D5" s="90" t="s">
        <v>455</v>
      </c>
      <c r="E5" s="97"/>
      <c r="F5" s="70" t="str">
        <f ca="1">IFERROR(__xludf.DUMMYFUNCTION("""COMPUTED_VALUE"""),"Anjelly")</f>
        <v>Anjelly</v>
      </c>
      <c r="G5" s="71" t="str">
        <f ca="1">IFERROR(__xludf.DUMMYFUNCTION("""COMPUTED_VALUE"""),"Hirako")</f>
        <v>Hirako</v>
      </c>
      <c r="H5" s="158" t="str">
        <f ca="1">IFERROR(__xludf.DUMMYFUNCTION("""COMPUTED_VALUE"""),"Hirako")</f>
        <v>Hirako</v>
      </c>
      <c r="I5" s="60" t="str">
        <f ca="1">IFERROR(__xludf.DUMMYFUNCTION("""COMPUTED_VALUE"""),"Hirako")</f>
        <v>Hirako</v>
      </c>
      <c r="J5" s="72" t="str">
        <f ca="1">IFERROR(__xludf.DUMMYFUNCTION("""COMPUTED_VALUE"""),"Kako")</f>
        <v>Kako</v>
      </c>
      <c r="K5" s="73"/>
      <c r="L5" s="63" t="str">
        <f ca="1">IFERROR(__xludf.DUMMYFUNCTION("""COMPUTED_VALUE"""),"Easan")</f>
        <v>Easan</v>
      </c>
      <c r="M5" s="64">
        <f ca="1">IFERROR(__xludf.DUMMYFUNCTION("""COMPUTED_VALUE"""),12)</f>
        <v>12</v>
      </c>
      <c r="N5" s="65">
        <f t="shared" ca="1" si="0"/>
        <v>998331</v>
      </c>
      <c r="O5" s="66">
        <f t="shared" ca="1" si="1"/>
        <v>11979975</v>
      </c>
      <c r="P5" s="49"/>
      <c r="Q5" s="65" t="str">
        <f>'Clan Members'!$A4</f>
        <v>Aused</v>
      </c>
      <c r="R5" s="24">
        <f t="shared" si="2"/>
        <v>3</v>
      </c>
      <c r="S5" s="24">
        <f t="shared" si="3"/>
        <v>3</v>
      </c>
      <c r="T5" s="67">
        <f t="shared" si="4"/>
        <v>3</v>
      </c>
      <c r="U5" s="68">
        <f t="shared" si="5"/>
        <v>3</v>
      </c>
      <c r="V5" s="67">
        <f t="shared" si="6"/>
        <v>3</v>
      </c>
      <c r="W5" s="67">
        <f t="shared" si="7"/>
        <v>15</v>
      </c>
      <c r="X5" s="51"/>
      <c r="Y5" s="52"/>
      <c r="Z5" s="53"/>
      <c r="AA5" s="53"/>
      <c r="AB5" s="53"/>
    </row>
    <row r="6" spans="1:28" x14ac:dyDescent="0.25">
      <c r="A6" s="90" t="s">
        <v>19</v>
      </c>
      <c r="B6" s="90">
        <v>615750</v>
      </c>
      <c r="C6" s="90" t="s">
        <v>172</v>
      </c>
      <c r="D6" s="90" t="s">
        <v>455</v>
      </c>
      <c r="E6" s="97"/>
      <c r="F6" s="70" t="str">
        <f ca="1">IFERROR(__xludf.DUMMYFUNCTION("""COMPUTED_VALUE"""),"kcireu")</f>
        <v>kcireu</v>
      </c>
      <c r="G6" s="71" t="str">
        <f ca="1">IFERROR(__xludf.DUMMYFUNCTION("""COMPUTED_VALUE"""),"FLus")</f>
        <v>FLus</v>
      </c>
      <c r="H6" s="158" t="str">
        <f ca="1">IFERROR(__xludf.DUMMYFUNCTION("""COMPUTED_VALUE"""),"Kako")</f>
        <v>Kako</v>
      </c>
      <c r="I6" s="60" t="str">
        <f ca="1">IFERROR(__xludf.DUMMYFUNCTION("""COMPUTED_VALUE"""),"Kako")</f>
        <v>Kako</v>
      </c>
      <c r="J6" s="72" t="str">
        <f ca="1">IFERROR(__xludf.DUMMYFUNCTION("""COMPUTED_VALUE"""),"Hirako")</f>
        <v>Hirako</v>
      </c>
      <c r="K6" s="73"/>
      <c r="L6" s="63" t="str">
        <f ca="1">IFERROR(__xludf.DUMMYFUNCTION("""COMPUTED_VALUE"""),"FLus")</f>
        <v>FLus</v>
      </c>
      <c r="M6" s="64">
        <f ca="1">IFERROR(__xludf.DUMMYFUNCTION("""COMPUTED_VALUE"""),13)</f>
        <v>13</v>
      </c>
      <c r="N6" s="65">
        <f t="shared" ca="1" si="0"/>
        <v>1245677</v>
      </c>
      <c r="O6" s="66">
        <f t="shared" ca="1" si="1"/>
        <v>16193806</v>
      </c>
      <c r="P6" s="49"/>
      <c r="Q6" s="65" t="str">
        <f>'Clan Members'!$A5</f>
        <v>Easan</v>
      </c>
      <c r="R6" s="24">
        <f t="shared" si="2"/>
        <v>3</v>
      </c>
      <c r="S6" s="24">
        <f t="shared" si="3"/>
        <v>3</v>
      </c>
      <c r="T6" s="67">
        <f t="shared" si="4"/>
        <v>3</v>
      </c>
      <c r="U6" s="68">
        <f t="shared" si="5"/>
        <v>3</v>
      </c>
      <c r="V6" s="67">
        <f t="shared" si="6"/>
        <v>0</v>
      </c>
      <c r="W6" s="67">
        <f t="shared" si="7"/>
        <v>12</v>
      </c>
      <c r="X6" s="76"/>
      <c r="Y6" s="53"/>
      <c r="Z6" s="53"/>
      <c r="AA6" s="53"/>
      <c r="AB6" s="53"/>
    </row>
    <row r="7" spans="1:28" x14ac:dyDescent="0.25">
      <c r="A7" s="90" t="s">
        <v>10</v>
      </c>
      <c r="B7" s="90">
        <v>1801934</v>
      </c>
      <c r="C7" s="90" t="s">
        <v>172</v>
      </c>
      <c r="D7" s="90" t="s">
        <v>456</v>
      </c>
      <c r="E7" s="91"/>
      <c r="F7" s="70" t="str">
        <f ca="1">IFERROR(__xludf.DUMMYFUNCTION("""COMPUTED_VALUE"""),"Ivy")</f>
        <v>Ivy</v>
      </c>
      <c r="G7" s="71" t="str">
        <f ca="1">IFERROR(__xludf.DUMMYFUNCTION("""COMPUTED_VALUE"""),"RCA")</f>
        <v>RCA</v>
      </c>
      <c r="H7" s="158" t="str">
        <f ca="1">IFERROR(__xludf.DUMMYFUNCTION("""COMPUTED_VALUE"""),"Yuuki")</f>
        <v>Yuuki</v>
      </c>
      <c r="I7" s="60" t="str">
        <f ca="1">IFERROR(__xludf.DUMMYFUNCTION("""COMPUTED_VALUE"""),"FLus")</f>
        <v>FLus</v>
      </c>
      <c r="J7" s="72" t="str">
        <f ca="1">IFERROR(__xludf.DUMMYFUNCTION("""COMPUTED_VALUE"""),"Nefaerien")</f>
        <v>Nefaerien</v>
      </c>
      <c r="K7" s="73"/>
      <c r="L7" s="63" t="str">
        <f ca="1">IFERROR(__xludf.DUMMYFUNCTION("""COMPUTED_VALUE"""),"Glacel")</f>
        <v>Glacel</v>
      </c>
      <c r="M7" s="64">
        <f ca="1">IFERROR(__xludf.DUMMYFUNCTION("""COMPUTED_VALUE"""),16)</f>
        <v>16</v>
      </c>
      <c r="N7" s="65">
        <f t="shared" ca="1" si="0"/>
        <v>1040863</v>
      </c>
      <c r="O7" s="66">
        <f t="shared" ca="1" si="1"/>
        <v>15612942</v>
      </c>
      <c r="P7" s="49"/>
      <c r="Q7" s="65" t="str">
        <f>'Clan Members'!$A8</f>
        <v>FLus</v>
      </c>
      <c r="R7" s="24">
        <f t="shared" si="2"/>
        <v>2</v>
      </c>
      <c r="S7" s="24">
        <f t="shared" si="3"/>
        <v>3</v>
      </c>
      <c r="T7" s="67">
        <f t="shared" si="4"/>
        <v>3</v>
      </c>
      <c r="U7" s="68">
        <f t="shared" si="5"/>
        <v>2</v>
      </c>
      <c r="V7" s="67">
        <f t="shared" si="6"/>
        <v>3</v>
      </c>
      <c r="W7" s="67">
        <f t="shared" si="7"/>
        <v>13</v>
      </c>
      <c r="X7" s="76"/>
      <c r="Y7" s="53"/>
      <c r="Z7" s="53"/>
      <c r="AA7" s="53"/>
      <c r="AB7" s="53"/>
    </row>
    <row r="8" spans="1:28" x14ac:dyDescent="0.25">
      <c r="A8" s="90" t="s">
        <v>10</v>
      </c>
      <c r="B8" s="90">
        <v>1693371</v>
      </c>
      <c r="C8" s="90" t="s">
        <v>172</v>
      </c>
      <c r="D8" s="90" t="s">
        <v>313</v>
      </c>
      <c r="E8" s="97"/>
      <c r="F8" s="70" t="str">
        <f ca="1">IFERROR(__xludf.DUMMYFUNCTION("""COMPUTED_VALUE"""),"pat1413")</f>
        <v>pat1413</v>
      </c>
      <c r="G8" s="71" t="str">
        <f ca="1">IFERROR(__xludf.DUMMYFUNCTION("""COMPUTED_VALUE"""),"Raz")</f>
        <v>Raz</v>
      </c>
      <c r="H8" s="158" t="str">
        <f ca="1">IFERROR(__xludf.DUMMYFUNCTION("""COMPUTED_VALUE"""),"FLus")</f>
        <v>FLus</v>
      </c>
      <c r="I8" s="60" t="str">
        <f ca="1">IFERROR(__xludf.DUMMYFUNCTION("""COMPUTED_VALUE"""),"Raz")</f>
        <v>Raz</v>
      </c>
      <c r="J8" s="72" t="str">
        <f ca="1">IFERROR(__xludf.DUMMYFUNCTION("""COMPUTED_VALUE"""),"⬛⬛ Mya ⬛⬛")</f>
        <v>⬛⬛ Mya ⬛⬛</v>
      </c>
      <c r="K8" s="73"/>
      <c r="L8" s="63" t="str">
        <f ca="1">IFERROR(__xludf.DUMMYFUNCTION("""COMPUTED_VALUE"""),"Half")</f>
        <v>Half</v>
      </c>
      <c r="M8" s="64">
        <f ca="1">IFERROR(__xludf.DUMMYFUNCTION("""COMPUTED_VALUE"""),9)</f>
        <v>9</v>
      </c>
      <c r="N8" s="65">
        <f t="shared" ca="1" si="0"/>
        <v>438701</v>
      </c>
      <c r="O8" s="66">
        <f t="shared" ca="1" si="1"/>
        <v>3948306</v>
      </c>
      <c r="P8" s="49"/>
      <c r="Q8" s="65" t="str">
        <f>'Clan Members'!$A9</f>
        <v>Glacel</v>
      </c>
      <c r="R8" s="24">
        <f t="shared" si="2"/>
        <v>4</v>
      </c>
      <c r="S8" s="24">
        <f t="shared" si="3"/>
        <v>3</v>
      </c>
      <c r="T8" s="67">
        <f t="shared" si="4"/>
        <v>3</v>
      </c>
      <c r="U8" s="68">
        <f t="shared" si="5"/>
        <v>3</v>
      </c>
      <c r="V8" s="67">
        <f t="shared" si="6"/>
        <v>3</v>
      </c>
      <c r="W8" s="67">
        <f t="shared" si="7"/>
        <v>16</v>
      </c>
      <c r="X8" s="76"/>
      <c r="Y8" s="53"/>
      <c r="Z8" s="53"/>
      <c r="AA8" s="53"/>
      <c r="AB8" s="53"/>
    </row>
    <row r="9" spans="1:28" x14ac:dyDescent="0.25">
      <c r="A9" s="90" t="s">
        <v>27</v>
      </c>
      <c r="B9" s="90">
        <v>1646964</v>
      </c>
      <c r="C9" s="90" t="s">
        <v>172</v>
      </c>
      <c r="D9" s="90" t="s">
        <v>457</v>
      </c>
      <c r="E9" s="91"/>
      <c r="F9" s="70" t="str">
        <f ca="1">IFERROR(__xludf.DUMMYFUNCTION("""COMPUTED_VALUE"""),"FLus")</f>
        <v>FLus</v>
      </c>
      <c r="G9" s="71" t="str">
        <f ca="1">IFERROR(__xludf.DUMMYFUNCTION("""COMPUTED_VALUE"""),"紫shino")</f>
        <v>紫shino</v>
      </c>
      <c r="H9" s="158" t="str">
        <f ca="1">IFERROR(__xludf.DUMMYFUNCTION("""COMPUTED_VALUE"""),"Raz")</f>
        <v>Raz</v>
      </c>
      <c r="I9" s="60" t="str">
        <f ca="1">IFERROR(__xludf.DUMMYFUNCTION("""COMPUTED_VALUE"""),"Yuuki")</f>
        <v>Yuuki</v>
      </c>
      <c r="J9" s="72" t="str">
        <f ca="1">IFERROR(__xludf.DUMMYFUNCTION("""COMPUTED_VALUE"""),"Raz")</f>
        <v>Raz</v>
      </c>
      <c r="K9" s="62" t="s">
        <v>177</v>
      </c>
      <c r="L9" s="63" t="str">
        <f ca="1">IFERROR(__xludf.DUMMYFUNCTION("""COMPUTED_VALUE"""),"Hirako")</f>
        <v>Hirako</v>
      </c>
      <c r="M9" s="77">
        <f ca="1">IFERROR(__xludf.DUMMYFUNCTION("""COMPUTED_VALUE"""),12)</f>
        <v>12</v>
      </c>
      <c r="N9" s="65">
        <f t="shared" ca="1" si="0"/>
        <v>1477537</v>
      </c>
      <c r="O9" s="66">
        <f t="shared" ca="1" si="1"/>
        <v>17730445</v>
      </c>
      <c r="P9" s="49"/>
      <c r="Q9" s="65" t="str">
        <f>'Clan Members'!$A11</f>
        <v>Half</v>
      </c>
      <c r="R9" s="24">
        <f t="shared" si="2"/>
        <v>2</v>
      </c>
      <c r="S9" s="24">
        <f t="shared" si="3"/>
        <v>3</v>
      </c>
      <c r="T9" s="67">
        <f t="shared" si="4"/>
        <v>2</v>
      </c>
      <c r="U9" s="68">
        <f t="shared" si="5"/>
        <v>2</v>
      </c>
      <c r="V9" s="67">
        <f t="shared" si="6"/>
        <v>0</v>
      </c>
      <c r="W9" s="67">
        <f t="shared" si="7"/>
        <v>9</v>
      </c>
      <c r="X9" s="76"/>
      <c r="Y9" s="53"/>
      <c r="Z9" s="53"/>
      <c r="AA9" s="53"/>
      <c r="AB9" s="53"/>
    </row>
    <row r="10" spans="1:28" x14ac:dyDescent="0.25">
      <c r="A10" s="90" t="s">
        <v>24</v>
      </c>
      <c r="B10" s="90">
        <v>2126272</v>
      </c>
      <c r="C10" s="90" t="s">
        <v>172</v>
      </c>
      <c r="D10" s="90" t="s">
        <v>452</v>
      </c>
      <c r="E10" s="91"/>
      <c r="F10" s="70" t="str">
        <f ca="1">IFERROR(__xludf.DUMMYFUNCTION("""COMPUTED_VALUE"""),"Aused")</f>
        <v>Aused</v>
      </c>
      <c r="G10" s="71" t="str">
        <f ca="1">IFERROR(__xludf.DUMMYFUNCTION("""COMPUTED_VALUE"""),"Yuuki")</f>
        <v>Yuuki</v>
      </c>
      <c r="H10" s="158" t="str">
        <f ca="1">IFERROR(__xludf.DUMMYFUNCTION("""COMPUTED_VALUE"""),"紫shino")</f>
        <v>紫shino</v>
      </c>
      <c r="I10" s="60" t="str">
        <f ca="1">IFERROR(__xludf.DUMMYFUNCTION("""COMPUTED_VALUE"""),"NiR")</f>
        <v>NiR</v>
      </c>
      <c r="J10" s="72" t="str">
        <f ca="1">IFERROR(__xludf.DUMMYFUNCTION("""COMPUTED_VALUE"""),"Yuuki")</f>
        <v>Yuuki</v>
      </c>
      <c r="K10" s="73"/>
      <c r="L10" s="63" t="str">
        <f ca="1">IFERROR(__xludf.DUMMYFUNCTION("""COMPUTED_VALUE"""),"Hironnad")</f>
        <v>Hironnad</v>
      </c>
      <c r="M10" s="64">
        <f ca="1">IFERROR(__xludf.DUMMYFUNCTION("""COMPUTED_VALUE"""),18)</f>
        <v>18</v>
      </c>
      <c r="N10" s="65">
        <f t="shared" ca="1" si="0"/>
        <v>1923116</v>
      </c>
      <c r="O10" s="66">
        <f t="shared" ca="1" si="1"/>
        <v>28846739</v>
      </c>
      <c r="P10" s="49"/>
      <c r="Q10" s="65" t="str">
        <f>'Clan Members'!$A12</f>
        <v>Hirako</v>
      </c>
      <c r="R10" s="24">
        <f t="shared" si="2"/>
        <v>4</v>
      </c>
      <c r="S10" s="24">
        <f t="shared" si="3"/>
        <v>2</v>
      </c>
      <c r="T10" s="67">
        <f t="shared" si="4"/>
        <v>2</v>
      </c>
      <c r="U10" s="68">
        <f t="shared" si="5"/>
        <v>2</v>
      </c>
      <c r="V10" s="67">
        <f t="shared" si="6"/>
        <v>2</v>
      </c>
      <c r="W10" s="67">
        <f t="shared" si="7"/>
        <v>12</v>
      </c>
      <c r="X10" s="76"/>
      <c r="Y10" s="53"/>
      <c r="Z10" s="53"/>
      <c r="AA10" s="53"/>
      <c r="AB10" s="53"/>
    </row>
    <row r="11" spans="1:28" x14ac:dyDescent="0.25">
      <c r="A11" s="90" t="s">
        <v>458</v>
      </c>
      <c r="B11" s="90">
        <v>2169757</v>
      </c>
      <c r="C11" s="90" t="s">
        <v>172</v>
      </c>
      <c r="D11" s="90" t="s">
        <v>459</v>
      </c>
      <c r="E11" s="97"/>
      <c r="F11" s="70" t="str">
        <f ca="1">IFERROR(__xludf.DUMMYFUNCTION("""COMPUTED_VALUE"""),"NiR")</f>
        <v>NiR</v>
      </c>
      <c r="G11" s="71" t="str">
        <f ca="1">IFERROR(__xludf.DUMMYFUNCTION("""COMPUTED_VALUE"""),"Anjelly")</f>
        <v>Anjelly</v>
      </c>
      <c r="H11" s="158" t="str">
        <f ca="1">IFERROR(__xludf.DUMMYFUNCTION("""COMPUTED_VALUE"""),"pat1413")</f>
        <v>pat1413</v>
      </c>
      <c r="I11" s="60" t="str">
        <f ca="1">IFERROR(__xludf.DUMMYFUNCTION("""COMPUTED_VALUE"""),"紫shino")</f>
        <v>紫shino</v>
      </c>
      <c r="J11" s="72" t="str">
        <f ca="1">IFERROR(__xludf.DUMMYFUNCTION("""COMPUTED_VALUE"""),"紫shino")</f>
        <v>紫shino</v>
      </c>
      <c r="K11" s="73"/>
      <c r="L11" s="63" t="str">
        <f ca="1">IFERROR(__xludf.DUMMYFUNCTION("""COMPUTED_VALUE"""),"IAMvne")</f>
        <v>IAMvne</v>
      </c>
      <c r="M11" s="64">
        <f ca="1">IFERROR(__xludf.DUMMYFUNCTION("""COMPUTED_VALUE"""),12)</f>
        <v>12</v>
      </c>
      <c r="N11" s="65">
        <f t="shared" ca="1" si="0"/>
        <v>716683</v>
      </c>
      <c r="O11" s="66">
        <f t="shared" ca="1" si="1"/>
        <v>8600194</v>
      </c>
      <c r="P11" s="49"/>
      <c r="Q11" s="65" t="str">
        <f>'Clan Members'!$A13</f>
        <v>Hironnad</v>
      </c>
      <c r="R11" s="24">
        <f t="shared" si="2"/>
        <v>4</v>
      </c>
      <c r="S11" s="24">
        <f t="shared" si="3"/>
        <v>4</v>
      </c>
      <c r="T11" s="67">
        <f t="shared" si="4"/>
        <v>3</v>
      </c>
      <c r="U11" s="68">
        <f t="shared" si="5"/>
        <v>3</v>
      </c>
      <c r="V11" s="67">
        <f t="shared" si="6"/>
        <v>4</v>
      </c>
      <c r="W11" s="67">
        <f t="shared" si="7"/>
        <v>18</v>
      </c>
      <c r="X11" s="76"/>
      <c r="Y11" s="53"/>
      <c r="Z11" s="53"/>
      <c r="AA11" s="53"/>
      <c r="AB11" s="53"/>
    </row>
    <row r="12" spans="1:28" x14ac:dyDescent="0.25">
      <c r="A12" s="90" t="s">
        <v>30</v>
      </c>
      <c r="B12" s="90">
        <v>1684060</v>
      </c>
      <c r="C12" s="90" t="s">
        <v>460</v>
      </c>
      <c r="D12" s="90" t="s">
        <v>461</v>
      </c>
      <c r="E12" s="97"/>
      <c r="F12" s="70" t="str">
        <f ca="1">IFERROR(__xludf.DUMMYFUNCTION("""COMPUTED_VALUE"""),"Raz")</f>
        <v>Raz</v>
      </c>
      <c r="G12" s="71" t="str">
        <f ca="1">IFERROR(__xludf.DUMMYFUNCTION("""COMPUTED_VALUE"""),"pat1413")</f>
        <v>pat1413</v>
      </c>
      <c r="H12" s="158" t="str">
        <f ca="1">IFERROR(__xludf.DUMMYFUNCTION("""COMPUTED_VALUE"""),"Nyara☆")</f>
        <v>Nyara☆</v>
      </c>
      <c r="I12" s="60" t="str">
        <f ca="1">IFERROR(__xludf.DUMMYFUNCTION("""COMPUTED_VALUE"""),"Kokkoro")</f>
        <v>Kokkoro</v>
      </c>
      <c r="J12" s="72" t="str">
        <f ca="1">IFERROR(__xludf.DUMMYFUNCTION("""COMPUTED_VALUE"""),"Hironnad")</f>
        <v>Hironnad</v>
      </c>
      <c r="K12" s="73"/>
      <c r="L12" s="63" t="str">
        <f ca="1">IFERROR(__xludf.DUMMYFUNCTION("""COMPUTED_VALUE"""),"Ivy")</f>
        <v>Ivy</v>
      </c>
      <c r="M12" s="64">
        <f ca="1">IFERROR(__xludf.DUMMYFUNCTION("""COMPUTED_VALUE"""),14)</f>
        <v>14</v>
      </c>
      <c r="N12" s="65">
        <f t="shared" ca="1" si="0"/>
        <v>1489071</v>
      </c>
      <c r="O12" s="66">
        <f t="shared" ca="1" si="1"/>
        <v>20846988</v>
      </c>
      <c r="P12" s="49"/>
      <c r="Q12" s="65" t="str">
        <f>'Clan Members'!$A14</f>
        <v>IAMvne</v>
      </c>
      <c r="R12" s="24">
        <f t="shared" si="2"/>
        <v>0</v>
      </c>
      <c r="S12" s="24">
        <f t="shared" si="3"/>
        <v>3</v>
      </c>
      <c r="T12" s="67">
        <f t="shared" si="4"/>
        <v>3</v>
      </c>
      <c r="U12" s="68">
        <f t="shared" si="5"/>
        <v>4</v>
      </c>
      <c r="V12" s="67">
        <f t="shared" si="6"/>
        <v>2</v>
      </c>
      <c r="W12" s="67">
        <f t="shared" si="7"/>
        <v>12</v>
      </c>
      <c r="X12" s="76"/>
      <c r="Y12" s="53"/>
      <c r="Z12" s="53"/>
      <c r="AA12" s="53"/>
      <c r="AB12" s="53"/>
    </row>
    <row r="13" spans="1:28" x14ac:dyDescent="0.25">
      <c r="A13" s="90" t="s">
        <v>15</v>
      </c>
      <c r="B13" s="90">
        <v>2191766</v>
      </c>
      <c r="C13" s="90" t="s">
        <v>460</v>
      </c>
      <c r="D13" s="90" t="s">
        <v>462</v>
      </c>
      <c r="E13" s="97"/>
      <c r="F13" s="70" t="str">
        <f ca="1">IFERROR(__xludf.DUMMYFUNCTION("""COMPUTED_VALUE"""),"紫shino")</f>
        <v>紫shino</v>
      </c>
      <c r="G13" s="71" t="str">
        <f ca="1">IFERROR(__xludf.DUMMYFUNCTION("""COMPUTED_VALUE"""),"⬛⬛ Mya ⬛⬛")</f>
        <v>⬛⬛ Mya ⬛⬛</v>
      </c>
      <c r="H13" s="158" t="str">
        <f ca="1">IFERROR(__xludf.DUMMYFUNCTION("""COMPUTED_VALUE"""),"⬛⬛ Mya ⬛⬛")</f>
        <v>⬛⬛ Mya ⬛⬛</v>
      </c>
      <c r="I13" s="60" t="str">
        <f ca="1">IFERROR(__xludf.DUMMYFUNCTION("""COMPUTED_VALUE"""),"Tatsumi")</f>
        <v>Tatsumi</v>
      </c>
      <c r="J13" s="72" t="str">
        <f ca="1">IFERROR(__xludf.DUMMYFUNCTION("""COMPUTED_VALUE"""),"pat1413")</f>
        <v>pat1413</v>
      </c>
      <c r="K13" s="73"/>
      <c r="L13" s="63" t="str">
        <f ca="1">IFERROR(__xludf.DUMMYFUNCTION("""COMPUTED_VALUE"""),"Izaku")</f>
        <v>Izaku</v>
      </c>
      <c r="M13" s="64">
        <f ca="1">IFERROR(__xludf.DUMMYFUNCTION("""COMPUTED_VALUE"""),15)</f>
        <v>15</v>
      </c>
      <c r="N13" s="65">
        <f t="shared" ca="1" si="0"/>
        <v>1064794</v>
      </c>
      <c r="O13" s="66">
        <f t="shared" ca="1" si="1"/>
        <v>15758945</v>
      </c>
      <c r="P13" s="49"/>
      <c r="Q13" s="65" t="str">
        <f>'Clan Members'!$A15</f>
        <v>Izaku</v>
      </c>
      <c r="R13" s="24">
        <f t="shared" si="2"/>
        <v>3</v>
      </c>
      <c r="S13" s="24">
        <f t="shared" si="3"/>
        <v>3</v>
      </c>
      <c r="T13" s="67">
        <f t="shared" si="4"/>
        <v>3</v>
      </c>
      <c r="U13" s="68">
        <f t="shared" si="5"/>
        <v>3</v>
      </c>
      <c r="V13" s="67">
        <f t="shared" si="6"/>
        <v>3</v>
      </c>
      <c r="W13" s="67">
        <f t="shared" si="7"/>
        <v>15</v>
      </c>
      <c r="X13" s="76"/>
      <c r="Y13" s="53"/>
      <c r="Z13" s="53"/>
      <c r="AA13" s="53"/>
      <c r="AB13" s="53"/>
    </row>
    <row r="14" spans="1:28" x14ac:dyDescent="0.25">
      <c r="A14" s="90" t="s">
        <v>11</v>
      </c>
      <c r="B14" s="90">
        <v>1290690</v>
      </c>
      <c r="C14" s="90" t="s">
        <v>460</v>
      </c>
      <c r="D14" s="90" t="s">
        <v>463</v>
      </c>
      <c r="E14" s="91"/>
      <c r="F14" s="70" t="str">
        <f ca="1">IFERROR(__xludf.DUMMYFUNCTION("""COMPUTED_VALUE"""),"Yuuki")</f>
        <v>Yuuki</v>
      </c>
      <c r="G14" s="71" t="str">
        <f ca="1">IFERROR(__xludf.DUMMYFUNCTION("""COMPUTED_VALUE"""),"kcireu")</f>
        <v>kcireu</v>
      </c>
      <c r="H14" s="158" t="str">
        <f ca="1">IFERROR(__xludf.DUMMYFUNCTION("""COMPUTED_VALUE"""),"kcireu")</f>
        <v>kcireu</v>
      </c>
      <c r="I14" s="60" t="str">
        <f ca="1">IFERROR(__xludf.DUMMYFUNCTION("""COMPUTED_VALUE"""),"pat1413")</f>
        <v>pat1413</v>
      </c>
      <c r="J14" s="72" t="str">
        <f ca="1">IFERROR(__xludf.DUMMYFUNCTION("""COMPUTED_VALUE"""),"Kokkoro")</f>
        <v>Kokkoro</v>
      </c>
      <c r="K14" s="73"/>
      <c r="L14" s="63" t="str">
        <f ca="1">IFERROR(__xludf.DUMMYFUNCTION("""COMPUTED_VALUE"""),"Kako")</f>
        <v>Kako</v>
      </c>
      <c r="M14" s="64">
        <f ca="1">IFERROR(__xludf.DUMMYFUNCTION("""COMPUTED_VALUE"""),15)</f>
        <v>15</v>
      </c>
      <c r="N14" s="65">
        <f t="shared" ca="1" si="0"/>
        <v>1904387</v>
      </c>
      <c r="O14" s="66">
        <f t="shared" ca="1" si="1"/>
        <v>28184927</v>
      </c>
      <c r="P14" s="49"/>
      <c r="Q14" s="65" t="str">
        <f>'Clan Members'!$A16</f>
        <v>Kako</v>
      </c>
      <c r="R14" s="24">
        <f t="shared" si="2"/>
        <v>3</v>
      </c>
      <c r="S14" s="24">
        <f t="shared" si="3"/>
        <v>3</v>
      </c>
      <c r="T14" s="67">
        <f t="shared" si="4"/>
        <v>3</v>
      </c>
      <c r="U14" s="68">
        <f t="shared" si="5"/>
        <v>3</v>
      </c>
      <c r="V14" s="67">
        <f t="shared" si="6"/>
        <v>3</v>
      </c>
      <c r="W14" s="67">
        <f t="shared" si="7"/>
        <v>15</v>
      </c>
      <c r="X14" s="76"/>
      <c r="Y14" s="53"/>
      <c r="Z14" s="53"/>
      <c r="AA14" s="53"/>
      <c r="AB14" s="53"/>
    </row>
    <row r="15" spans="1:28" x14ac:dyDescent="0.25">
      <c r="A15" s="90" t="s">
        <v>11</v>
      </c>
      <c r="B15" s="90">
        <v>1161235</v>
      </c>
      <c r="C15" s="90" t="s">
        <v>460</v>
      </c>
      <c r="D15" s="90" t="s">
        <v>464</v>
      </c>
      <c r="E15" s="97"/>
      <c r="F15" s="70" t="str">
        <f ca="1">IFERROR(__xludf.DUMMYFUNCTION("""COMPUTED_VALUE"""),"RCA")</f>
        <v>RCA</v>
      </c>
      <c r="G15" s="71" t="str">
        <f ca="1">IFERROR(__xludf.DUMMYFUNCTION("""COMPUTED_VALUE"""),"IAMvne")</f>
        <v>IAMvne</v>
      </c>
      <c r="H15" s="158" t="str">
        <f ca="1">IFERROR(__xludf.DUMMYFUNCTION("""COMPUTED_VALUE"""),"Easan")</f>
        <v>Easan</v>
      </c>
      <c r="I15" s="60" t="str">
        <f ca="1">IFERROR(__xludf.DUMMYFUNCTION("""COMPUTED_VALUE"""),"Anjelly")</f>
        <v>Anjelly</v>
      </c>
      <c r="J15" s="72" t="str">
        <f ca="1">IFERROR(__xludf.DUMMYFUNCTION("""COMPUTED_VALUE"""),"Rezael")</f>
        <v>Rezael</v>
      </c>
      <c r="K15" s="73"/>
      <c r="L15" s="27" t="str">
        <f ca="1">IFERROR(__xludf.DUMMYFUNCTION("""COMPUTED_VALUE"""),"Kokkoro")</f>
        <v>Kokkoro</v>
      </c>
      <c r="M15" s="64">
        <f ca="1">IFERROR(__xludf.DUMMYFUNCTION("""COMPUTED_VALUE"""),13)</f>
        <v>13</v>
      </c>
      <c r="N15" s="65">
        <f t="shared" ca="1" si="0"/>
        <v>848699</v>
      </c>
      <c r="O15" s="66">
        <f t="shared" ca="1" si="1"/>
        <v>11033086</v>
      </c>
      <c r="P15" s="49"/>
      <c r="Q15" s="65" t="str">
        <f>'Clan Members'!$A17</f>
        <v>kcireu</v>
      </c>
      <c r="R15" s="24">
        <f t="shared" si="2"/>
        <v>4</v>
      </c>
      <c r="S15" s="24">
        <f t="shared" si="3"/>
        <v>4</v>
      </c>
      <c r="T15" s="67">
        <f t="shared" si="4"/>
        <v>4</v>
      </c>
      <c r="U15" s="68">
        <f t="shared" si="5"/>
        <v>3</v>
      </c>
      <c r="V15" s="67">
        <f t="shared" si="6"/>
        <v>1</v>
      </c>
      <c r="W15" s="67">
        <f t="shared" si="7"/>
        <v>16</v>
      </c>
      <c r="X15" s="76"/>
      <c r="Y15" s="53"/>
      <c r="Z15" s="53"/>
      <c r="AA15" s="53"/>
      <c r="AB15" s="53"/>
    </row>
    <row r="16" spans="1:28" x14ac:dyDescent="0.25">
      <c r="A16" s="90" t="s">
        <v>11</v>
      </c>
      <c r="B16" s="90">
        <v>586216</v>
      </c>
      <c r="C16" s="90" t="s">
        <v>460</v>
      </c>
      <c r="D16" s="90" t="s">
        <v>465</v>
      </c>
      <c r="E16" s="97"/>
      <c r="F16" s="70" t="str">
        <f ca="1">IFERROR(__xludf.DUMMYFUNCTION("""COMPUTED_VALUE"""),"Hironnad")</f>
        <v>Hironnad</v>
      </c>
      <c r="G16" s="71" t="str">
        <f ca="1">IFERROR(__xludf.DUMMYFUNCTION("""COMPUTED_VALUE"""),"Easan")</f>
        <v>Easan</v>
      </c>
      <c r="H16" s="158" t="str">
        <f ca="1">IFERROR(__xludf.DUMMYFUNCTION("""COMPUTED_VALUE"""),"Anjelly")</f>
        <v>Anjelly</v>
      </c>
      <c r="I16" s="60" t="str">
        <f ca="1">IFERROR(__xludf.DUMMYFUNCTION("""COMPUTED_VALUE"""),"⬛⬛ Mya ⬛⬛")</f>
        <v>⬛⬛ Mya ⬛⬛</v>
      </c>
      <c r="J16" s="72" t="str">
        <f ca="1">IFERROR(__xludf.DUMMYFUNCTION("""COMPUTED_VALUE"""),"TomX204")</f>
        <v>TomX204</v>
      </c>
      <c r="K16" s="73"/>
      <c r="L16" s="63" t="str">
        <f ca="1">IFERROR(__xludf.DUMMYFUNCTION("""COMPUTED_VALUE"""),"Lucas")</f>
        <v>Lucas</v>
      </c>
      <c r="M16" s="64">
        <f ca="1">IFERROR(__xludf.DUMMYFUNCTION("""COMPUTED_VALUE"""),16)</f>
        <v>16</v>
      </c>
      <c r="N16" s="65">
        <f t="shared" ca="1" si="0"/>
        <v>1164543</v>
      </c>
      <c r="O16" s="66">
        <f t="shared" ca="1" si="1"/>
        <v>17468148</v>
      </c>
      <c r="P16" s="49"/>
      <c r="Q16" s="65" t="str">
        <f>'Clan Members'!$A18</f>
        <v>Kokkoro</v>
      </c>
      <c r="R16" s="24">
        <f t="shared" si="2"/>
        <v>4</v>
      </c>
      <c r="S16" s="24">
        <f t="shared" si="3"/>
        <v>1</v>
      </c>
      <c r="T16" s="67">
        <f t="shared" si="4"/>
        <v>3</v>
      </c>
      <c r="U16" s="68">
        <f t="shared" si="5"/>
        <v>2</v>
      </c>
      <c r="V16" s="67">
        <f t="shared" si="6"/>
        <v>3</v>
      </c>
      <c r="W16" s="67">
        <f t="shared" si="7"/>
        <v>13</v>
      </c>
      <c r="X16" s="76"/>
      <c r="Y16" s="53"/>
      <c r="Z16" s="53"/>
      <c r="AA16" s="53"/>
      <c r="AB16" s="53"/>
    </row>
    <row r="17" spans="1:28" x14ac:dyDescent="0.25">
      <c r="A17" s="90" t="s">
        <v>466</v>
      </c>
      <c r="B17" s="90">
        <v>794593</v>
      </c>
      <c r="C17" s="90" t="s">
        <v>460</v>
      </c>
      <c r="D17" s="90" t="s">
        <v>467</v>
      </c>
      <c r="E17" s="91"/>
      <c r="F17" s="70" t="str">
        <f ca="1">IFERROR(__xludf.DUMMYFUNCTION("""COMPUTED_VALUE"""),"⬛⬛ Mya ⬛⬛")</f>
        <v>⬛⬛ Mya ⬛⬛</v>
      </c>
      <c r="G17" s="71" t="str">
        <f ca="1">IFERROR(__xludf.DUMMYFUNCTION("""COMPUTED_VALUE"""),"Nyara☆")</f>
        <v>Nyara☆</v>
      </c>
      <c r="H17" s="158" t="str">
        <f ca="1">IFERROR(__xludf.DUMMYFUNCTION("""COMPUTED_VALUE"""),"Izaku")</f>
        <v>Izaku</v>
      </c>
      <c r="I17" s="60" t="str">
        <f ca="1">IFERROR(__xludf.DUMMYFUNCTION("""COMPUTED_VALUE"""),"Izaku")</f>
        <v>Izaku</v>
      </c>
      <c r="J17" s="72" t="str">
        <f ca="1">IFERROR(__xludf.DUMMYFUNCTION("""COMPUTED_VALUE"""),"kcireu")</f>
        <v>kcireu</v>
      </c>
      <c r="K17" s="73"/>
      <c r="L17" s="63" t="str">
        <f ca="1">IFERROR(__xludf.DUMMYFUNCTION("""COMPUTED_VALUE"""),"Mumrik")</f>
        <v>Mumrik</v>
      </c>
      <c r="M17" s="64">
        <f ca="1">IFERROR(__xludf.DUMMYFUNCTION("""COMPUTED_VALUE"""),16)</f>
        <v>16</v>
      </c>
      <c r="N17" s="65">
        <f t="shared" ca="1" si="0"/>
        <v>1778727</v>
      </c>
      <c r="O17" s="66">
        <f t="shared" ca="1" si="1"/>
        <v>26680909</v>
      </c>
      <c r="P17" s="49"/>
      <c r="Q17" s="65" t="str">
        <f>'Clan Members'!$A19</f>
        <v>Lucas</v>
      </c>
      <c r="R17" s="24">
        <f t="shared" si="2"/>
        <v>3</v>
      </c>
      <c r="S17" s="24">
        <f t="shared" si="3"/>
        <v>3</v>
      </c>
      <c r="T17" s="67">
        <f t="shared" si="4"/>
        <v>4</v>
      </c>
      <c r="U17" s="68">
        <f t="shared" si="5"/>
        <v>3</v>
      </c>
      <c r="V17" s="67">
        <f t="shared" si="6"/>
        <v>3</v>
      </c>
      <c r="W17" s="67">
        <f t="shared" si="7"/>
        <v>16</v>
      </c>
      <c r="X17" s="76"/>
      <c r="Y17" s="53"/>
      <c r="Z17" s="53"/>
      <c r="AA17" s="53"/>
      <c r="AB17" s="53"/>
    </row>
    <row r="18" spans="1:28" x14ac:dyDescent="0.25">
      <c r="A18" s="159" t="s">
        <v>31</v>
      </c>
      <c r="B18" s="159">
        <v>2291440</v>
      </c>
      <c r="C18" s="90" t="s">
        <v>460</v>
      </c>
      <c r="D18" s="90" t="s">
        <v>468</v>
      </c>
      <c r="E18" s="160"/>
      <c r="F18" s="80" t="str">
        <f ca="1">IFERROR(__xludf.DUMMYFUNCTION("""COMPUTED_VALUE"""),"Kokkoro")</f>
        <v>Kokkoro</v>
      </c>
      <c r="G18" s="81" t="str">
        <f ca="1">IFERROR(__xludf.DUMMYFUNCTION("""COMPUTED_VALUE"""),"Ivy")</f>
        <v>Ivy</v>
      </c>
      <c r="H18" s="161" t="str">
        <f ca="1">IFERROR(__xludf.DUMMYFUNCTION("""COMPUTED_VALUE"""),"Aused")</f>
        <v>Aused</v>
      </c>
      <c r="I18" s="83" t="str">
        <f ca="1">IFERROR(__xludf.DUMMYFUNCTION("""COMPUTED_VALUE"""),"Ivy")</f>
        <v>Ivy</v>
      </c>
      <c r="J18" s="84" t="str">
        <f ca="1">IFERROR(__xludf.DUMMYFUNCTION("""COMPUTED_VALUE"""),"Izaku")</f>
        <v>Izaku</v>
      </c>
      <c r="K18" s="85"/>
      <c r="L18" s="63" t="str">
        <f ca="1">IFERROR(__xludf.DUMMYFUNCTION("""COMPUTED_VALUE"""),"Nefaerien")</f>
        <v>Nefaerien</v>
      </c>
      <c r="M18" s="64">
        <f ca="1">IFERROR(__xludf.DUMMYFUNCTION("""COMPUTED_VALUE"""),18)</f>
        <v>18</v>
      </c>
      <c r="N18" s="65">
        <f t="shared" ca="1" si="0"/>
        <v>1234709</v>
      </c>
      <c r="O18" s="66">
        <f t="shared" ca="1" si="1"/>
        <v>18520630</v>
      </c>
      <c r="P18" s="86"/>
      <c r="Q18" s="65" t="e">
        <f>#REF!</f>
        <v>#REF!</v>
      </c>
      <c r="R18" s="24">
        <f t="shared" si="2"/>
        <v>0</v>
      </c>
      <c r="S18" s="24">
        <f t="shared" si="3"/>
        <v>0</v>
      </c>
      <c r="T18" s="67">
        <f t="shared" si="4"/>
        <v>0</v>
      </c>
      <c r="U18" s="68">
        <f t="shared" si="5"/>
        <v>0</v>
      </c>
      <c r="V18" s="67">
        <f t="shared" si="6"/>
        <v>0</v>
      </c>
      <c r="W18" s="67">
        <f t="shared" si="7"/>
        <v>0</v>
      </c>
      <c r="X18" s="76"/>
      <c r="Y18" s="87"/>
      <c r="Z18" s="87"/>
      <c r="AA18" s="87"/>
      <c r="AB18" s="87"/>
    </row>
    <row r="19" spans="1:28" x14ac:dyDescent="0.25">
      <c r="A19" s="159" t="s">
        <v>31</v>
      </c>
      <c r="B19" s="159">
        <v>63388</v>
      </c>
      <c r="C19" s="90" t="s">
        <v>469</v>
      </c>
      <c r="D19" s="90" t="s">
        <v>468</v>
      </c>
      <c r="E19" s="160"/>
      <c r="F19" s="80" t="str">
        <f ca="1">IFERROR(__xludf.DUMMYFUNCTION("""COMPUTED_VALUE"""),"Nefaerien")</f>
        <v>Nefaerien</v>
      </c>
      <c r="G19" s="81" t="str">
        <f ca="1">IFERROR(__xludf.DUMMYFUNCTION("""COMPUTED_VALUE"""),"Kokkoro")</f>
        <v>Kokkoro</v>
      </c>
      <c r="H19" s="161" t="str">
        <f ca="1">IFERROR(__xludf.DUMMYFUNCTION("""COMPUTED_VALUE"""),"IAMvne")</f>
        <v>IAMvne</v>
      </c>
      <c r="I19" s="83" t="str">
        <f ca="1">IFERROR(__xludf.DUMMYFUNCTION("""COMPUTED_VALUE"""),"TomX204")</f>
        <v>TomX204</v>
      </c>
      <c r="J19" s="72" t="str">
        <f ca="1">IFERROR(__xludf.DUMMYFUNCTION("""COMPUTED_VALUE"""),"Ivy")</f>
        <v>Ivy</v>
      </c>
      <c r="K19" s="85"/>
      <c r="L19" s="88" t="str">
        <f ca="1">IFERROR(__xludf.DUMMYFUNCTION("""COMPUTED_VALUE"""),"NiR")</f>
        <v>NiR</v>
      </c>
      <c r="M19" s="89">
        <f ca="1">IFERROR(__xludf.DUMMYFUNCTION("""COMPUTED_VALUE"""),5)</f>
        <v>5</v>
      </c>
      <c r="N19" s="65">
        <f t="shared" ca="1" si="0"/>
        <v>879743</v>
      </c>
      <c r="O19" s="66">
        <f t="shared" ca="1" si="1"/>
        <v>4398716</v>
      </c>
      <c r="P19" s="86"/>
      <c r="Q19" s="65" t="str">
        <f>'Clan Members'!$A20</f>
        <v>Mumrik</v>
      </c>
      <c r="R19" s="24">
        <f t="shared" si="2"/>
        <v>3</v>
      </c>
      <c r="S19" s="24">
        <f t="shared" si="3"/>
        <v>3</v>
      </c>
      <c r="T19" s="67">
        <f t="shared" si="4"/>
        <v>3</v>
      </c>
      <c r="U19" s="68">
        <f t="shared" si="5"/>
        <v>3</v>
      </c>
      <c r="V19" s="67">
        <f t="shared" si="6"/>
        <v>4</v>
      </c>
      <c r="W19" s="67">
        <f t="shared" si="7"/>
        <v>16</v>
      </c>
      <c r="X19" s="76"/>
      <c r="Y19" s="87"/>
      <c r="Z19" s="87"/>
      <c r="AA19" s="87"/>
      <c r="AB19" s="87"/>
    </row>
    <row r="20" spans="1:28" x14ac:dyDescent="0.25">
      <c r="A20" s="159" t="s">
        <v>31</v>
      </c>
      <c r="B20" s="90">
        <v>2052798</v>
      </c>
      <c r="C20" s="90" t="s">
        <v>469</v>
      </c>
      <c r="D20" s="90" t="s">
        <v>470</v>
      </c>
      <c r="E20" s="97"/>
      <c r="F20" s="70" t="str">
        <f ca="1">IFERROR(__xludf.DUMMYFUNCTION("""COMPUTED_VALUE"""),"Easan")</f>
        <v>Easan</v>
      </c>
      <c r="G20" s="71" t="str">
        <f ca="1">IFERROR(__xludf.DUMMYFUNCTION("""COMPUTED_VALUE"""),"Kako")</f>
        <v>Kako</v>
      </c>
      <c r="H20" s="158" t="str">
        <f ca="1">IFERROR(__xludf.DUMMYFUNCTION("""COMPUTED_VALUE"""),"NiR")</f>
        <v>NiR</v>
      </c>
      <c r="I20" s="60" t="str">
        <f ca="1">IFERROR(__xludf.DUMMYFUNCTION("""COMPUTED_VALUE"""),"Easan")</f>
        <v>Easan</v>
      </c>
      <c r="J20" s="72" t="str">
        <f ca="1">IFERROR(__xludf.DUMMYFUNCTION("""COMPUTED_VALUE"""),"Nyara☆")</f>
        <v>Nyara☆</v>
      </c>
      <c r="K20" s="73"/>
      <c r="L20" s="88" t="str">
        <f ca="1">IFERROR(__xludf.DUMMYFUNCTION("""COMPUTED_VALUE"""),"Nyara☆")</f>
        <v>Nyara☆</v>
      </c>
      <c r="M20" s="89">
        <f ca="1">IFERROR(__xludf.DUMMYFUNCTION("""COMPUTED_VALUE"""),18)</f>
        <v>18</v>
      </c>
      <c r="N20" s="65">
        <f t="shared" ca="1" si="0"/>
        <v>1787895</v>
      </c>
      <c r="O20" s="66">
        <f t="shared" ca="1" si="1"/>
        <v>26818429</v>
      </c>
      <c r="P20" s="49"/>
      <c r="Q20" s="65" t="str">
        <f>'Clan Members'!$A21</f>
        <v>Nefaerien</v>
      </c>
      <c r="R20" s="24">
        <f t="shared" si="2"/>
        <v>4</v>
      </c>
      <c r="S20" s="24">
        <f t="shared" si="3"/>
        <v>3</v>
      </c>
      <c r="T20" s="67">
        <f t="shared" si="4"/>
        <v>4</v>
      </c>
      <c r="U20" s="68">
        <f t="shared" si="5"/>
        <v>4</v>
      </c>
      <c r="V20" s="67">
        <f t="shared" si="6"/>
        <v>3</v>
      </c>
      <c r="W20" s="67">
        <f t="shared" si="7"/>
        <v>18</v>
      </c>
      <c r="X20" s="51"/>
      <c r="Y20" s="53"/>
      <c r="Z20" s="53"/>
      <c r="AA20" s="53"/>
      <c r="AB20" s="53"/>
    </row>
    <row r="21" spans="1:28" x14ac:dyDescent="0.25">
      <c r="A21" s="90" t="s">
        <v>38</v>
      </c>
      <c r="B21" s="90">
        <v>2195510</v>
      </c>
      <c r="C21" s="90" t="s">
        <v>469</v>
      </c>
      <c r="D21" s="90" t="s">
        <v>471</v>
      </c>
      <c r="E21" s="91"/>
      <c r="F21" s="70" t="str">
        <f ca="1">IFERROR(__xludf.DUMMYFUNCTION("""COMPUTED_VALUE"""),"TomX204")</f>
        <v>TomX204</v>
      </c>
      <c r="G21" s="71" t="str">
        <f ca="1">IFERROR(__xludf.DUMMYFUNCTION("""COMPUTED_VALUE"""),"Izaku")</f>
        <v>Izaku</v>
      </c>
      <c r="H21" s="158" t="str">
        <f ca="1">IFERROR(__xludf.DUMMYFUNCTION("""COMPUTED_VALUE"""),"Kokkoro")</f>
        <v>Kokkoro</v>
      </c>
      <c r="I21" s="60" t="str">
        <f ca="1">IFERROR(__xludf.DUMMYFUNCTION("""COMPUTED_VALUE"""),"Nyara☆")</f>
        <v>Nyara☆</v>
      </c>
      <c r="J21" s="72" t="str">
        <f ca="1">IFERROR(__xludf.DUMMYFUNCTION("""COMPUTED_VALUE"""),"Aused")</f>
        <v>Aused</v>
      </c>
      <c r="K21" s="73"/>
      <c r="L21" s="88" t="str">
        <f ca="1">IFERROR(__xludf.DUMMYFUNCTION("""COMPUTED_VALUE"""),"RCA")</f>
        <v>RCA</v>
      </c>
      <c r="M21" s="89">
        <f ca="1">IFERROR(__xludf.DUMMYFUNCTION("""COMPUTED_VALUE"""),12)</f>
        <v>12</v>
      </c>
      <c r="N21" s="65">
        <f t="shared" ca="1" si="0"/>
        <v>1266997</v>
      </c>
      <c r="O21" s="66">
        <f t="shared" ca="1" si="1"/>
        <v>15203965</v>
      </c>
      <c r="P21" s="49"/>
      <c r="Q21" s="65" t="e">
        <f>#REF!</f>
        <v>#REF!</v>
      </c>
      <c r="R21" s="24">
        <f t="shared" si="2"/>
        <v>0</v>
      </c>
      <c r="S21" s="24">
        <f t="shared" si="3"/>
        <v>0</v>
      </c>
      <c r="T21" s="67">
        <f t="shared" si="4"/>
        <v>0</v>
      </c>
      <c r="U21" s="68">
        <f t="shared" si="5"/>
        <v>0</v>
      </c>
      <c r="V21" s="67">
        <f t="shared" si="6"/>
        <v>0</v>
      </c>
      <c r="W21" s="67">
        <f t="shared" si="7"/>
        <v>0</v>
      </c>
      <c r="X21" s="51"/>
      <c r="Y21" s="53"/>
      <c r="Z21" s="53"/>
      <c r="AA21" s="53"/>
      <c r="AB21" s="53"/>
    </row>
    <row r="22" spans="1:28" x14ac:dyDescent="0.25">
      <c r="A22" s="90" t="s">
        <v>38</v>
      </c>
      <c r="B22" s="90">
        <v>1946880</v>
      </c>
      <c r="C22" s="90" t="s">
        <v>469</v>
      </c>
      <c r="D22" s="90" t="s">
        <v>472</v>
      </c>
      <c r="E22" s="91"/>
      <c r="F22" s="70" t="str">
        <f ca="1">IFERROR(__xludf.DUMMYFUNCTION("""COMPUTED_VALUE"""),"Kako")</f>
        <v>Kako</v>
      </c>
      <c r="G22" s="71" t="str">
        <f ca="1">IFERROR(__xludf.DUMMYFUNCTION("""COMPUTED_VALUE"""),"Lucas")</f>
        <v>Lucas</v>
      </c>
      <c r="H22" s="158" t="str">
        <f ca="1">IFERROR(__xludf.DUMMYFUNCTION("""COMPUTED_VALUE"""),"RCA")</f>
        <v>RCA</v>
      </c>
      <c r="I22" s="60" t="str">
        <f ca="1">IFERROR(__xludf.DUMMYFUNCTION("""COMPUTED_VALUE"""),"Aused")</f>
        <v>Aused</v>
      </c>
      <c r="J22" s="72" t="str">
        <f ca="1">IFERROR(__xludf.DUMMYFUNCTION("""COMPUTED_VALUE"""),"Anjelly")</f>
        <v>Anjelly</v>
      </c>
      <c r="K22" s="73"/>
      <c r="L22" s="63" t="str">
        <f ca="1">IFERROR(__xludf.DUMMYFUNCTION("""COMPUTED_VALUE"""),"Raz")</f>
        <v>Raz</v>
      </c>
      <c r="M22" s="64">
        <f ca="1">IFERROR(__xludf.DUMMYFUNCTION("""COMPUTED_VALUE"""),17)</f>
        <v>17</v>
      </c>
      <c r="N22" s="65">
        <f t="shared" ca="1" si="0"/>
        <v>2015631</v>
      </c>
      <c r="O22" s="66">
        <f t="shared" ca="1" si="1"/>
        <v>30234458</v>
      </c>
      <c r="P22" s="49"/>
      <c r="Q22" s="65" t="str">
        <f>'Clan Members'!$A22</f>
        <v>Nyara☆</v>
      </c>
      <c r="R22" s="24">
        <f t="shared" si="2"/>
        <v>3</v>
      </c>
      <c r="S22" s="24">
        <f t="shared" si="3"/>
        <v>5</v>
      </c>
      <c r="T22" s="67">
        <f t="shared" si="4"/>
        <v>4</v>
      </c>
      <c r="U22" s="68">
        <f t="shared" si="5"/>
        <v>3</v>
      </c>
      <c r="V22" s="67">
        <f t="shared" si="6"/>
        <v>3</v>
      </c>
      <c r="W22" s="67">
        <f t="shared" si="7"/>
        <v>18</v>
      </c>
      <c r="X22" s="51"/>
      <c r="Y22" s="53"/>
      <c r="Z22" s="53"/>
      <c r="AA22" s="53"/>
      <c r="AB22" s="53"/>
    </row>
    <row r="23" spans="1:28" x14ac:dyDescent="0.25">
      <c r="A23" s="90" t="s">
        <v>37</v>
      </c>
      <c r="B23" s="90">
        <v>574095</v>
      </c>
      <c r="C23" s="90" t="s">
        <v>469</v>
      </c>
      <c r="D23" s="90" t="s">
        <v>473</v>
      </c>
      <c r="E23" s="91"/>
      <c r="F23" s="70" t="str">
        <f ca="1">IFERROR(__xludf.DUMMYFUNCTION("""COMPUTED_VALUE"""),"Nyara☆")</f>
        <v>Nyara☆</v>
      </c>
      <c r="G23" s="71" t="str">
        <f ca="1">IFERROR(__xludf.DUMMYFUNCTION("""COMPUTED_VALUE"""),"NiR")</f>
        <v>NiR</v>
      </c>
      <c r="H23" s="158" t="str">
        <f ca="1">IFERROR(__xludf.DUMMYFUNCTION("""COMPUTED_VALUE"""),"Lucas")</f>
        <v>Lucas</v>
      </c>
      <c r="I23" s="60" t="str">
        <f ca="1">IFERROR(__xludf.DUMMYFUNCTION("""COMPUTED_VALUE"""),"Lucas")</f>
        <v>Lucas</v>
      </c>
      <c r="J23" s="72" t="str">
        <f ca="1">IFERROR(__xludf.DUMMYFUNCTION("""COMPUTED_VALUE"""),"IAMvne")</f>
        <v>IAMvne</v>
      </c>
      <c r="K23" s="73"/>
      <c r="L23" s="63" t="str">
        <f ca="1">IFERROR(__xludf.DUMMYFUNCTION("""COMPUTED_VALUE"""),"Rezael")</f>
        <v>Rezael</v>
      </c>
      <c r="M23" s="64">
        <f ca="1">IFERROR(__xludf.DUMMYFUNCTION("""COMPUTED_VALUE"""),8)</f>
        <v>8</v>
      </c>
      <c r="N23" s="65">
        <f t="shared" ca="1" si="0"/>
        <v>827070</v>
      </c>
      <c r="O23" s="66">
        <f t="shared" ca="1" si="1"/>
        <v>6616559</v>
      </c>
      <c r="P23" s="49"/>
      <c r="Q23" s="65" t="str">
        <f>'Clan Members'!$A23</f>
        <v>pat1413</v>
      </c>
      <c r="R23" s="24">
        <f t="shared" si="2"/>
        <v>4</v>
      </c>
      <c r="S23" s="24">
        <f t="shared" si="3"/>
        <v>4</v>
      </c>
      <c r="T23" s="67">
        <f t="shared" si="4"/>
        <v>3</v>
      </c>
      <c r="U23" s="68">
        <f t="shared" si="5"/>
        <v>3</v>
      </c>
      <c r="V23" s="67">
        <f t="shared" si="6"/>
        <v>1</v>
      </c>
      <c r="W23" s="67">
        <f t="shared" si="7"/>
        <v>15</v>
      </c>
      <c r="X23" s="76"/>
      <c r="Y23" s="53"/>
      <c r="Z23" s="53"/>
      <c r="AA23" s="53"/>
      <c r="AB23" s="53"/>
    </row>
    <row r="24" spans="1:28" x14ac:dyDescent="0.25">
      <c r="A24" s="90" t="s">
        <v>32</v>
      </c>
      <c r="B24" s="90">
        <v>1274352</v>
      </c>
      <c r="C24" s="90" t="s">
        <v>469</v>
      </c>
      <c r="D24" s="90" t="s">
        <v>474</v>
      </c>
      <c r="E24" s="97"/>
      <c r="F24" s="70" t="str">
        <f ca="1">IFERROR(__xludf.DUMMYFUNCTION("""COMPUTED_VALUE"""),"Izaku")</f>
        <v>Izaku</v>
      </c>
      <c r="G24" s="71" t="str">
        <f ca="1">IFERROR(__xludf.DUMMYFUNCTION("""COMPUTED_VALUE"""),"Yukiito")</f>
        <v>Yukiito</v>
      </c>
      <c r="H24" s="158" t="str">
        <f ca="1">IFERROR(__xludf.DUMMYFUNCTION("""COMPUTED_VALUE"""),"Half")</f>
        <v>Half</v>
      </c>
      <c r="I24" s="60" t="str">
        <f ca="1">IFERROR(__xludf.DUMMYFUNCTION("""COMPUTED_VALUE"""),"Half")</f>
        <v>Half</v>
      </c>
      <c r="J24" s="72" t="str">
        <f ca="1">IFERROR(__xludf.DUMMYFUNCTION("""COMPUTED_VALUE"""),"Lucas")</f>
        <v>Lucas</v>
      </c>
      <c r="K24" s="73"/>
      <c r="L24" s="63" t="str">
        <f ca="1">IFERROR(__xludf.DUMMYFUNCTION("""COMPUTED_VALUE"""),"Tatsumi")</f>
        <v>Tatsumi</v>
      </c>
      <c r="M24" s="64">
        <f ca="1">IFERROR(__xludf.DUMMYFUNCTION("""COMPUTED_VALUE"""),9)</f>
        <v>9</v>
      </c>
      <c r="N24" s="65">
        <f t="shared" ca="1" si="0"/>
        <v>1122113</v>
      </c>
      <c r="O24" s="66">
        <f t="shared" ca="1" si="1"/>
        <v>10099020</v>
      </c>
      <c r="P24" s="49"/>
      <c r="Q24" s="65" t="str">
        <f>'Clan Members'!$A24</f>
        <v>Raz</v>
      </c>
      <c r="R24" s="24">
        <f t="shared" si="2"/>
        <v>4</v>
      </c>
      <c r="S24" s="24">
        <f t="shared" si="3"/>
        <v>3</v>
      </c>
      <c r="T24" s="67">
        <f t="shared" si="4"/>
        <v>3</v>
      </c>
      <c r="U24" s="68">
        <f t="shared" si="5"/>
        <v>4</v>
      </c>
      <c r="V24" s="67">
        <f t="shared" si="6"/>
        <v>3</v>
      </c>
      <c r="W24" s="67">
        <f t="shared" si="7"/>
        <v>17</v>
      </c>
      <c r="X24" s="76"/>
      <c r="Y24" s="53"/>
      <c r="Z24" s="53"/>
      <c r="AA24" s="53"/>
      <c r="AB24" s="53"/>
    </row>
    <row r="25" spans="1:28" x14ac:dyDescent="0.25">
      <c r="A25" s="90" t="s">
        <v>32</v>
      </c>
      <c r="B25" s="90">
        <v>1656591</v>
      </c>
      <c r="C25" s="90" t="s">
        <v>469</v>
      </c>
      <c r="D25" s="90" t="s">
        <v>475</v>
      </c>
      <c r="E25" s="97"/>
      <c r="F25" s="70" t="str">
        <f ca="1">IFERROR(__xludf.DUMMYFUNCTION("""COMPUTED_VALUE"""),"Half")</f>
        <v>Half</v>
      </c>
      <c r="G25" s="71" t="str">
        <f ca="1">IFERROR(__xludf.DUMMYFUNCTION("""COMPUTED_VALUE"""),"Aused")</f>
        <v>Aused</v>
      </c>
      <c r="H25" s="158" t="str">
        <f ca="1">IFERROR(__xludf.DUMMYFUNCTION("""COMPUTED_VALUE"""),"Ivy")</f>
        <v>Ivy</v>
      </c>
      <c r="I25" s="60" t="str">
        <f ca="1">IFERROR(__xludf.DUMMYFUNCTION("""COMPUTED_VALUE"""),"Yukiito")</f>
        <v>Yukiito</v>
      </c>
      <c r="J25" s="72" t="str">
        <f ca="1">IFERROR(__xludf.DUMMYFUNCTION("""COMPUTED_VALUE"""),"Glacel")</f>
        <v>Glacel</v>
      </c>
      <c r="K25" s="73"/>
      <c r="L25" s="63" t="str">
        <f ca="1">IFERROR(__xludf.DUMMYFUNCTION("""COMPUTED_VALUE"""),"TomX204")</f>
        <v>TomX204</v>
      </c>
      <c r="M25" s="64">
        <f ca="1">IFERROR(__xludf.DUMMYFUNCTION("""COMPUTED_VALUE"""),19)</f>
        <v>19</v>
      </c>
      <c r="N25" s="65">
        <f t="shared" ca="1" si="0"/>
        <v>1984612</v>
      </c>
      <c r="O25" s="66">
        <f t="shared" ca="1" si="1"/>
        <v>29769179</v>
      </c>
      <c r="P25" s="49"/>
      <c r="Q25" s="65" t="str">
        <f>'Clan Members'!$A25</f>
        <v>RCA</v>
      </c>
      <c r="R25" s="24">
        <f t="shared" si="2"/>
        <v>3</v>
      </c>
      <c r="S25" s="24">
        <f t="shared" si="3"/>
        <v>3</v>
      </c>
      <c r="T25" s="67">
        <f t="shared" si="4"/>
        <v>3</v>
      </c>
      <c r="U25" s="68">
        <f t="shared" si="5"/>
        <v>0</v>
      </c>
      <c r="V25" s="67">
        <f t="shared" si="6"/>
        <v>3</v>
      </c>
      <c r="W25" s="67">
        <f t="shared" si="7"/>
        <v>12</v>
      </c>
      <c r="X25" s="76"/>
      <c r="Y25" s="53"/>
      <c r="Z25" s="53"/>
      <c r="AA25" s="53"/>
      <c r="AB25" s="53"/>
    </row>
    <row r="26" spans="1:28" x14ac:dyDescent="0.25">
      <c r="A26" s="90" t="s">
        <v>32</v>
      </c>
      <c r="B26" s="90">
        <v>1213964</v>
      </c>
      <c r="C26" s="90" t="s">
        <v>469</v>
      </c>
      <c r="D26" s="90" t="s">
        <v>476</v>
      </c>
      <c r="E26" s="97"/>
      <c r="F26" s="70" t="str">
        <f ca="1">IFERROR(__xludf.DUMMYFUNCTION("""COMPUTED_VALUE"""),"Lucas")</f>
        <v>Lucas</v>
      </c>
      <c r="G26" s="71" t="str">
        <f ca="1">IFERROR(__xludf.DUMMYFUNCTION("""COMPUTED_VALUE"""),"Nefaerien")</f>
        <v>Nefaerien</v>
      </c>
      <c r="H26" s="158" t="str">
        <f ca="1">IFERROR(__xludf.DUMMYFUNCTION("""COMPUTED_VALUE"""),"Nefaerien")</f>
        <v>Nefaerien</v>
      </c>
      <c r="I26" s="60" t="str">
        <f ca="1">IFERROR(__xludf.DUMMYFUNCTION("""COMPUTED_VALUE"""),"Aeongie")</f>
        <v>Aeongie</v>
      </c>
      <c r="J26" s="72"/>
      <c r="K26" s="73"/>
      <c r="L26" s="63" t="str">
        <f ca="1">IFERROR(__xludf.DUMMYFUNCTION("""COMPUTED_VALUE"""),"Yukiito")</f>
        <v>Yukiito</v>
      </c>
      <c r="M26" s="64">
        <f ca="1">IFERROR(__xludf.DUMMYFUNCTION("""COMPUTED_VALUE"""),10)</f>
        <v>10</v>
      </c>
      <c r="N26" s="65">
        <f t="shared" ca="1" si="0"/>
        <v>962522</v>
      </c>
      <c r="O26" s="66">
        <f t="shared" ca="1" si="1"/>
        <v>9625220</v>
      </c>
      <c r="P26" s="49"/>
      <c r="Q26" s="65" t="str">
        <f>'Clan Members'!$A26</f>
        <v>Rezael</v>
      </c>
      <c r="R26" s="24">
        <f t="shared" si="2"/>
        <v>2</v>
      </c>
      <c r="S26" s="24">
        <f t="shared" si="3"/>
        <v>2</v>
      </c>
      <c r="T26" s="67">
        <f t="shared" si="4"/>
        <v>2</v>
      </c>
      <c r="U26" s="68">
        <f t="shared" si="5"/>
        <v>0</v>
      </c>
      <c r="V26" s="67">
        <f t="shared" si="6"/>
        <v>2</v>
      </c>
      <c r="W26" s="67">
        <f t="shared" si="7"/>
        <v>8</v>
      </c>
      <c r="X26" s="76"/>
      <c r="Y26" s="53"/>
      <c r="Z26" s="53"/>
      <c r="AA26" s="53"/>
      <c r="AB26" s="53"/>
    </row>
    <row r="27" spans="1:28" x14ac:dyDescent="0.25">
      <c r="A27" s="90" t="s">
        <v>20</v>
      </c>
      <c r="B27" s="90">
        <v>1022434</v>
      </c>
      <c r="C27" s="90" t="s">
        <v>469</v>
      </c>
      <c r="D27" s="90" t="s">
        <v>477</v>
      </c>
      <c r="E27" s="97"/>
      <c r="F27" s="70" t="str">
        <f ca="1">IFERROR(__xludf.DUMMYFUNCTION("""COMPUTED_VALUE"""),"Tatsumi")</f>
        <v>Tatsumi</v>
      </c>
      <c r="G27" s="71" t="str">
        <f ca="1">IFERROR(__xludf.DUMMYFUNCTION("""COMPUTED_VALUE"""),"Half")</f>
        <v>Half</v>
      </c>
      <c r="H27" s="158" t="str">
        <f ca="1">IFERROR(__xludf.DUMMYFUNCTION("""COMPUTED_VALUE"""),"Yukiito")</f>
        <v>Yukiito</v>
      </c>
      <c r="I27" s="60" t="str">
        <f ca="1">IFERROR(__xludf.DUMMYFUNCTION("""COMPUTED_VALUE"""),"kcireu")</f>
        <v>kcireu</v>
      </c>
      <c r="J27" s="72"/>
      <c r="K27" s="73"/>
      <c r="L27" s="63" t="str">
        <f ca="1">IFERROR(__xludf.DUMMYFUNCTION("""COMPUTED_VALUE"""),"Yuuki")</f>
        <v>Yuuki</v>
      </c>
      <c r="M27" s="64">
        <f ca="1">IFERROR(__xludf.DUMMYFUNCTION("""COMPUTED_VALUE"""),7)</f>
        <v>7</v>
      </c>
      <c r="N27" s="65">
        <f t="shared" ca="1" si="0"/>
        <v>499892</v>
      </c>
      <c r="O27" s="66">
        <f t="shared" ca="1" si="1"/>
        <v>3499243</v>
      </c>
      <c r="P27" s="49"/>
      <c r="Q27" s="65" t="str">
        <f>'Clan Members'!$A27</f>
        <v>Tatsumi</v>
      </c>
      <c r="R27" s="24">
        <f t="shared" si="2"/>
        <v>3</v>
      </c>
      <c r="S27" s="24">
        <f t="shared" si="3"/>
        <v>3</v>
      </c>
      <c r="T27" s="67">
        <f t="shared" si="4"/>
        <v>0</v>
      </c>
      <c r="U27" s="68">
        <f t="shared" si="5"/>
        <v>3</v>
      </c>
      <c r="V27" s="67">
        <f t="shared" si="6"/>
        <v>0</v>
      </c>
      <c r="W27" s="67">
        <f t="shared" si="7"/>
        <v>9</v>
      </c>
      <c r="X27" s="76"/>
      <c r="Y27" s="53"/>
      <c r="Z27" s="53"/>
      <c r="AA27" s="53"/>
      <c r="AB27" s="53"/>
    </row>
    <row r="28" spans="1:28" x14ac:dyDescent="0.25">
      <c r="A28" s="90" t="s">
        <v>20</v>
      </c>
      <c r="B28" s="90">
        <v>539268</v>
      </c>
      <c r="C28" s="90" t="s">
        <v>478</v>
      </c>
      <c r="D28" s="90" t="s">
        <v>477</v>
      </c>
      <c r="E28" s="91"/>
      <c r="F28" s="70" t="str">
        <f ca="1">IFERROR(__xludf.DUMMYFUNCTION("""COMPUTED_VALUE"""),"Aeongie")</f>
        <v>Aeongie</v>
      </c>
      <c r="G28" s="71" t="str">
        <f ca="1">IFERROR(__xludf.DUMMYFUNCTION("""COMPUTED_VALUE"""),"Glacel")</f>
        <v>Glacel</v>
      </c>
      <c r="H28" s="158" t="str">
        <f ca="1">IFERROR(__xludf.DUMMYFUNCTION("""COMPUTED_VALUE"""),"Aeongie")</f>
        <v>Aeongie</v>
      </c>
      <c r="I28" s="60" t="str">
        <f ca="1">IFERROR(__xludf.DUMMYFUNCTION("""COMPUTED_VALUE"""),"IAMvne")</f>
        <v>IAMvne</v>
      </c>
      <c r="J28" s="72"/>
      <c r="K28" s="73"/>
      <c r="L28" s="63" t="str">
        <f ca="1">IFERROR(__xludf.DUMMYFUNCTION("""COMPUTED_VALUE"""),"kcireu")</f>
        <v>kcireu</v>
      </c>
      <c r="M28" s="64">
        <f ca="1">IFERROR(__xludf.DUMMYFUNCTION("""COMPUTED_VALUE"""),16)</f>
        <v>16</v>
      </c>
      <c r="N28" s="65">
        <f t="shared" ca="1" si="0"/>
        <v>1602814</v>
      </c>
      <c r="O28" s="66">
        <f t="shared" ca="1" si="1"/>
        <v>24042215</v>
      </c>
      <c r="P28" s="49"/>
      <c r="Q28" s="65" t="str">
        <f>'Clan Members'!$A28</f>
        <v>TomX204</v>
      </c>
      <c r="R28" s="24">
        <f t="shared" si="2"/>
        <v>3</v>
      </c>
      <c r="S28" s="24">
        <f t="shared" si="3"/>
        <v>3</v>
      </c>
      <c r="T28" s="67">
        <f t="shared" si="4"/>
        <v>6</v>
      </c>
      <c r="U28" s="68">
        <f t="shared" si="5"/>
        <v>4</v>
      </c>
      <c r="V28" s="67">
        <f t="shared" si="6"/>
        <v>3</v>
      </c>
      <c r="W28" s="67">
        <f t="shared" si="7"/>
        <v>19</v>
      </c>
      <c r="X28" s="76"/>
      <c r="Y28" s="53"/>
      <c r="Z28" s="53"/>
      <c r="AA28" s="53"/>
      <c r="AB28" s="53"/>
    </row>
    <row r="29" spans="1:28" x14ac:dyDescent="0.25">
      <c r="A29" s="90" t="s">
        <v>479</v>
      </c>
      <c r="B29" s="90">
        <v>2277237</v>
      </c>
      <c r="C29" s="90" t="s">
        <v>478</v>
      </c>
      <c r="D29" s="90" t="s">
        <v>480</v>
      </c>
      <c r="E29" s="91"/>
      <c r="F29" s="70" t="str">
        <f ca="1">IFERROR(__xludf.DUMMYFUNCTION("""COMPUTED_VALUE"""),"Glacel")</f>
        <v>Glacel</v>
      </c>
      <c r="G29" s="71" t="str">
        <f ca="1">IFERROR(__xludf.DUMMYFUNCTION("""COMPUTED_VALUE"""),"Aeongie")</f>
        <v>Aeongie</v>
      </c>
      <c r="H29" s="158" t="str">
        <f ca="1">IFERROR(__xludf.DUMMYFUNCTION("""COMPUTED_VALUE"""),"Glacel")</f>
        <v>Glacel</v>
      </c>
      <c r="I29" s="60" t="str">
        <f ca="1">IFERROR(__xludf.DUMMYFUNCTION("""COMPUTED_VALUE"""),"Glacel")</f>
        <v>Glacel</v>
      </c>
      <c r="J29" s="72"/>
      <c r="K29" s="73"/>
      <c r="L29" s="63" t="str">
        <f ca="1">IFERROR(__xludf.DUMMYFUNCTION("""COMPUTED_VALUE"""),"pat1413")</f>
        <v>pat1413</v>
      </c>
      <c r="M29" s="64">
        <f ca="1">IFERROR(__xludf.DUMMYFUNCTION("""COMPUTED_VALUE"""),15)</f>
        <v>15</v>
      </c>
      <c r="N29" s="65">
        <f t="shared" ca="1" si="0"/>
        <v>974992</v>
      </c>
      <c r="O29" s="66">
        <f t="shared" ca="1" si="1"/>
        <v>14624879</v>
      </c>
      <c r="P29" s="49"/>
      <c r="Q29" s="65" t="str">
        <f>'Clan Members'!$A29</f>
        <v>Yukiito</v>
      </c>
      <c r="R29" s="24">
        <f t="shared" si="2"/>
        <v>0</v>
      </c>
      <c r="S29" s="24">
        <f t="shared" si="3"/>
        <v>4</v>
      </c>
      <c r="T29" s="67">
        <f t="shared" si="4"/>
        <v>3</v>
      </c>
      <c r="U29" s="68">
        <f t="shared" si="5"/>
        <v>3</v>
      </c>
      <c r="V29" s="67">
        <f t="shared" si="6"/>
        <v>0</v>
      </c>
      <c r="W29" s="67">
        <f t="shared" si="7"/>
        <v>10</v>
      </c>
      <c r="X29" s="76"/>
      <c r="Y29" s="53"/>
      <c r="Z29" s="53"/>
      <c r="AA29" s="53"/>
      <c r="AB29" s="53"/>
    </row>
    <row r="30" spans="1:28" x14ac:dyDescent="0.25">
      <c r="A30" s="90" t="s">
        <v>20</v>
      </c>
      <c r="B30" s="90">
        <v>2135586</v>
      </c>
      <c r="C30" s="90" t="s">
        <v>478</v>
      </c>
      <c r="D30" s="90" t="s">
        <v>481</v>
      </c>
      <c r="E30" s="97"/>
      <c r="F30" s="70"/>
      <c r="G30" s="71" t="str">
        <f ca="1">IFERROR(__xludf.DUMMYFUNCTION("""COMPUTED_VALUE"""),"Rezael")</f>
        <v>Rezael</v>
      </c>
      <c r="H30" s="158" t="str">
        <f ca="1">IFERROR(__xludf.DUMMYFUNCTION("""COMPUTED_VALUE"""),"Rezael")</f>
        <v>Rezael</v>
      </c>
      <c r="I30" s="60"/>
      <c r="J30" s="72"/>
      <c r="K30" s="73"/>
      <c r="L30" s="63" t="str">
        <f ca="1">IFERROR(__xludf.DUMMYFUNCTION("""COMPUTED_VALUE"""),"⬛⬛ Mya ⬛⬛")</f>
        <v>⬛⬛ Mya ⬛⬛</v>
      </c>
      <c r="M30" s="64">
        <f ca="1">IFERROR(__xludf.DUMMYFUNCTION("""COMPUTED_VALUE"""),15)</f>
        <v>15</v>
      </c>
      <c r="N30" s="65">
        <f t="shared" ca="1" si="0"/>
        <v>1853755</v>
      </c>
      <c r="O30" s="66">
        <f t="shared" ca="1" si="1"/>
        <v>27435578</v>
      </c>
      <c r="P30" s="49"/>
      <c r="Q30" s="65" t="str">
        <f>'Clan Members'!$A30</f>
        <v>Yuuki</v>
      </c>
      <c r="R30" s="24">
        <f t="shared" si="2"/>
        <v>1</v>
      </c>
      <c r="S30" s="24">
        <f t="shared" si="3"/>
        <v>1</v>
      </c>
      <c r="T30" s="67">
        <f t="shared" si="4"/>
        <v>2</v>
      </c>
      <c r="U30" s="68">
        <f t="shared" si="5"/>
        <v>2</v>
      </c>
      <c r="V30" s="67">
        <f t="shared" si="6"/>
        <v>1</v>
      </c>
      <c r="W30" s="67">
        <f t="shared" si="7"/>
        <v>7</v>
      </c>
      <c r="X30" s="76"/>
      <c r="Y30" s="53"/>
      <c r="Z30" s="53"/>
      <c r="AA30" s="53"/>
      <c r="AB30" s="53"/>
    </row>
    <row r="31" spans="1:28" x14ac:dyDescent="0.25">
      <c r="A31" s="90" t="s">
        <v>20</v>
      </c>
      <c r="B31" s="90">
        <v>2227109</v>
      </c>
      <c r="C31" s="90" t="s">
        <v>478</v>
      </c>
      <c r="D31" s="90" t="s">
        <v>482</v>
      </c>
      <c r="E31" s="91"/>
      <c r="F31" s="70"/>
      <c r="G31" s="71" t="str">
        <f ca="1">IFERROR(__xludf.DUMMYFUNCTION("""COMPUTED_VALUE"""),"Tatsumi")</f>
        <v>Tatsumi</v>
      </c>
      <c r="H31" s="158"/>
      <c r="I31" s="60"/>
      <c r="J31" s="72"/>
      <c r="K31" s="73"/>
      <c r="L31" s="63" t="str">
        <f ca="1">IFERROR(__xludf.DUMMYFUNCTION("""COMPUTED_VALUE"""),"紫shino")</f>
        <v>紫shino</v>
      </c>
      <c r="M31" s="64">
        <f ca="1">IFERROR(__xludf.DUMMYFUNCTION("""COMPUTED_VALUE"""),16)</f>
        <v>16</v>
      </c>
      <c r="N31" s="65">
        <f t="shared" ca="1" si="0"/>
        <v>1455754</v>
      </c>
      <c r="O31" s="66">
        <f t="shared" ca="1" si="1"/>
        <v>21836305</v>
      </c>
      <c r="P31" s="49"/>
      <c r="Q31" s="65" t="str">
        <f>'Clan Members'!$A31</f>
        <v>紫shino</v>
      </c>
      <c r="R31" s="24">
        <f t="shared" si="2"/>
        <v>3</v>
      </c>
      <c r="S31" s="24">
        <f t="shared" si="3"/>
        <v>4</v>
      </c>
      <c r="T31" s="67">
        <f t="shared" si="4"/>
        <v>3</v>
      </c>
      <c r="U31" s="68">
        <f t="shared" si="5"/>
        <v>5</v>
      </c>
      <c r="V31" s="67">
        <f t="shared" si="6"/>
        <v>1</v>
      </c>
      <c r="W31" s="67">
        <f t="shared" si="7"/>
        <v>16</v>
      </c>
      <c r="X31" s="76"/>
      <c r="Y31" s="53"/>
      <c r="Z31" s="53"/>
      <c r="AA31" s="53"/>
      <c r="AB31" s="53"/>
    </row>
    <row r="32" spans="1:28" x14ac:dyDescent="0.25">
      <c r="A32" s="90" t="s">
        <v>479</v>
      </c>
      <c r="B32" s="90">
        <v>1601396</v>
      </c>
      <c r="C32" s="90" t="s">
        <v>478</v>
      </c>
      <c r="D32" s="90" t="s">
        <v>483</v>
      </c>
      <c r="E32" s="91"/>
      <c r="F32" s="70"/>
      <c r="G32" s="71"/>
      <c r="H32" s="158"/>
      <c r="I32" s="60"/>
      <c r="J32" s="72"/>
      <c r="K32" s="73"/>
      <c r="L32" s="92"/>
      <c r="M32" s="93"/>
      <c r="N32" s="92"/>
      <c r="O32" s="92"/>
      <c r="P32" s="73"/>
      <c r="Q32" s="94"/>
      <c r="R32" s="95">
        <f>'Clan Members'!$A32</f>
        <v>0</v>
      </c>
      <c r="S32" s="96"/>
      <c r="T32" s="96"/>
      <c r="U32" s="96"/>
      <c r="V32" s="96"/>
      <c r="W32" s="96"/>
      <c r="X32" s="73"/>
      <c r="Y32" s="53"/>
      <c r="Z32" s="53"/>
      <c r="AA32" s="53"/>
      <c r="AB32" s="53"/>
    </row>
    <row r="33" spans="1:28" x14ac:dyDescent="0.25">
      <c r="A33" s="90" t="s">
        <v>25</v>
      </c>
      <c r="B33" s="90">
        <v>911692</v>
      </c>
      <c r="C33" s="90" t="s">
        <v>478</v>
      </c>
      <c r="D33" s="90" t="s">
        <v>484</v>
      </c>
      <c r="E33" s="91"/>
      <c r="F33" s="70"/>
      <c r="G33" s="71"/>
      <c r="H33" s="158"/>
      <c r="I33" s="60"/>
      <c r="J33" s="72"/>
      <c r="K33" s="73"/>
      <c r="L33" s="53"/>
      <c r="M33" s="75"/>
      <c r="N33" s="53"/>
      <c r="O33" s="53"/>
      <c r="P33" s="53"/>
      <c r="Q33" s="53"/>
      <c r="R33" s="98">
        <f>'Clan Members'!$A32</f>
        <v>0</v>
      </c>
      <c r="S33" s="67"/>
      <c r="T33" s="67"/>
      <c r="U33" s="67"/>
      <c r="V33" s="67"/>
      <c r="W33" s="67"/>
      <c r="X33" s="53"/>
      <c r="Y33" s="53"/>
      <c r="Z33" s="53"/>
      <c r="AA33" s="53"/>
      <c r="AB33" s="53"/>
    </row>
    <row r="34" spans="1:28" x14ac:dyDescent="0.25">
      <c r="A34" s="90" t="s">
        <v>27</v>
      </c>
      <c r="B34" s="90">
        <v>1476731</v>
      </c>
      <c r="C34" s="90" t="s">
        <v>478</v>
      </c>
      <c r="D34" s="90" t="s">
        <v>182</v>
      </c>
      <c r="E34" s="97"/>
      <c r="F34" s="70"/>
      <c r="G34" s="71"/>
      <c r="H34" s="158"/>
      <c r="I34" s="60"/>
      <c r="J34" s="72"/>
      <c r="K34" s="73"/>
      <c r="L34" s="53"/>
      <c r="M34" s="75"/>
      <c r="N34" s="53"/>
      <c r="O34" s="53"/>
      <c r="P34" s="53"/>
      <c r="Q34" s="53"/>
      <c r="R34" s="99"/>
      <c r="S34" s="67"/>
      <c r="T34" s="67"/>
      <c r="U34" s="67"/>
      <c r="V34" s="67"/>
      <c r="W34" s="67"/>
      <c r="X34" s="53"/>
      <c r="Y34" s="53"/>
      <c r="Z34" s="53"/>
      <c r="AA34" s="53"/>
      <c r="AB34" s="53"/>
    </row>
    <row r="35" spans="1:28" x14ac:dyDescent="0.25">
      <c r="A35" s="90" t="s">
        <v>479</v>
      </c>
      <c r="B35" s="90">
        <v>1753378</v>
      </c>
      <c r="C35" s="90" t="s">
        <v>478</v>
      </c>
      <c r="D35" s="90" t="s">
        <v>485</v>
      </c>
      <c r="E35" s="97"/>
      <c r="F35" s="70"/>
      <c r="G35" s="71"/>
      <c r="H35" s="158"/>
      <c r="I35" s="60"/>
      <c r="J35" s="72"/>
      <c r="K35" s="73"/>
      <c r="L35" s="53"/>
      <c r="M35" s="75"/>
      <c r="N35" s="53"/>
      <c r="O35" s="53"/>
      <c r="P35" s="53"/>
      <c r="Q35" s="53"/>
      <c r="R35" s="99"/>
      <c r="S35" s="67"/>
      <c r="T35" s="67"/>
      <c r="U35" s="67"/>
      <c r="V35" s="67"/>
      <c r="W35" s="67"/>
      <c r="X35" s="53"/>
      <c r="Y35" s="53"/>
      <c r="Z35" s="53"/>
      <c r="AA35" s="53"/>
      <c r="AB35" s="53"/>
    </row>
    <row r="36" spans="1:28" x14ac:dyDescent="0.25">
      <c r="A36" s="90" t="s">
        <v>31</v>
      </c>
      <c r="B36" s="90">
        <v>1972523</v>
      </c>
      <c r="C36" s="90" t="s">
        <v>478</v>
      </c>
      <c r="D36" s="90" t="s">
        <v>486</v>
      </c>
      <c r="E36" s="97"/>
      <c r="F36" s="70"/>
      <c r="G36" s="71"/>
      <c r="H36" s="158"/>
      <c r="I36" s="60"/>
      <c r="J36" s="72"/>
      <c r="K36" s="73"/>
      <c r="L36" s="53"/>
      <c r="M36" s="75"/>
      <c r="N36" s="53"/>
      <c r="O36" s="53"/>
      <c r="P36" s="53"/>
      <c r="Q36" s="53"/>
      <c r="R36" s="99"/>
      <c r="S36" s="67"/>
      <c r="T36" s="67"/>
      <c r="U36" s="67"/>
      <c r="V36" s="67"/>
      <c r="W36" s="67"/>
      <c r="X36" s="53"/>
      <c r="Y36" s="53"/>
      <c r="Z36" s="53"/>
      <c r="AA36" s="53"/>
      <c r="AB36" s="53"/>
    </row>
    <row r="37" spans="1:28" x14ac:dyDescent="0.25">
      <c r="A37" s="90" t="s">
        <v>24</v>
      </c>
      <c r="B37" s="90">
        <v>2139608</v>
      </c>
      <c r="C37" s="90" t="s">
        <v>478</v>
      </c>
      <c r="D37" s="90" t="s">
        <v>487</v>
      </c>
      <c r="E37" s="97"/>
      <c r="F37" s="70"/>
      <c r="G37" s="71"/>
      <c r="H37" s="158"/>
      <c r="I37" s="60"/>
      <c r="J37" s="72"/>
      <c r="K37" s="73"/>
      <c r="L37" s="53"/>
      <c r="M37" s="75"/>
      <c r="N37" s="53"/>
      <c r="O37" s="53"/>
      <c r="P37" s="53"/>
      <c r="Q37" s="53"/>
      <c r="R37" s="99"/>
      <c r="S37" s="67"/>
      <c r="T37" s="67"/>
      <c r="U37" s="67"/>
      <c r="V37" s="67"/>
      <c r="W37" s="67"/>
      <c r="X37" s="53"/>
      <c r="Y37" s="53"/>
      <c r="Z37" s="53"/>
      <c r="AA37" s="53"/>
      <c r="AB37" s="53"/>
    </row>
    <row r="38" spans="1:28" x14ac:dyDescent="0.25">
      <c r="A38" s="90" t="s">
        <v>28</v>
      </c>
      <c r="B38" s="90">
        <v>1322941</v>
      </c>
      <c r="C38" s="90" t="s">
        <v>478</v>
      </c>
      <c r="D38" s="90" t="s">
        <v>488</v>
      </c>
      <c r="E38" s="91"/>
      <c r="F38" s="70"/>
      <c r="G38" s="71"/>
      <c r="H38" s="158"/>
      <c r="I38" s="60"/>
      <c r="J38" s="72"/>
      <c r="K38" s="73"/>
      <c r="L38" s="53"/>
      <c r="M38" s="75"/>
      <c r="N38" s="53"/>
      <c r="O38" s="53"/>
      <c r="P38" s="53"/>
      <c r="Q38" s="53"/>
      <c r="R38" s="99"/>
      <c r="S38" s="67"/>
      <c r="T38" s="67"/>
      <c r="U38" s="67"/>
      <c r="V38" s="67"/>
      <c r="W38" s="67"/>
      <c r="X38" s="53"/>
      <c r="Y38" s="53"/>
      <c r="Z38" s="53"/>
      <c r="AA38" s="53"/>
      <c r="AB38" s="53"/>
    </row>
    <row r="39" spans="1:28" x14ac:dyDescent="0.25">
      <c r="A39" s="90" t="s">
        <v>28</v>
      </c>
      <c r="B39" s="90">
        <v>1452108</v>
      </c>
      <c r="C39" s="90" t="s">
        <v>478</v>
      </c>
      <c r="D39" s="90" t="s">
        <v>489</v>
      </c>
      <c r="E39" s="91"/>
      <c r="F39" s="70"/>
      <c r="G39" s="71"/>
      <c r="H39" s="158"/>
      <c r="I39" s="60"/>
      <c r="J39" s="72"/>
      <c r="K39" s="73"/>
      <c r="L39" s="53"/>
      <c r="M39" s="75"/>
      <c r="N39" s="53"/>
      <c r="O39" s="53"/>
      <c r="P39" s="53"/>
      <c r="Q39" s="53"/>
      <c r="R39" s="99"/>
      <c r="S39" s="67"/>
      <c r="T39" s="67"/>
      <c r="U39" s="67"/>
      <c r="V39" s="67"/>
      <c r="W39" s="67"/>
      <c r="X39" s="53"/>
      <c r="Y39" s="53"/>
      <c r="Z39" s="53"/>
      <c r="AA39" s="53"/>
      <c r="AB39" s="53"/>
    </row>
    <row r="40" spans="1:28" x14ac:dyDescent="0.25">
      <c r="A40" s="90" t="s">
        <v>24</v>
      </c>
      <c r="B40" s="90">
        <v>190423</v>
      </c>
      <c r="C40" s="90" t="s">
        <v>478</v>
      </c>
      <c r="D40" s="90" t="s">
        <v>490</v>
      </c>
      <c r="E40" s="91" t="s">
        <v>491</v>
      </c>
      <c r="F40" s="70"/>
      <c r="G40" s="71"/>
      <c r="H40" s="158"/>
      <c r="I40" s="60"/>
      <c r="J40" s="72"/>
      <c r="K40" s="73"/>
      <c r="L40" s="53"/>
      <c r="M40" s="75"/>
      <c r="N40" s="53"/>
      <c r="O40" s="53"/>
      <c r="P40" s="53"/>
      <c r="Q40" s="53"/>
      <c r="R40" s="99"/>
      <c r="S40" s="67"/>
      <c r="T40" s="100"/>
      <c r="U40" s="67"/>
      <c r="V40" s="67"/>
      <c r="W40" s="67"/>
      <c r="X40" s="53"/>
      <c r="Y40" s="53"/>
      <c r="Z40" s="53"/>
      <c r="AA40" s="53"/>
      <c r="AB40" s="53"/>
    </row>
    <row r="41" spans="1:28" x14ac:dyDescent="0.25">
      <c r="A41" s="116" t="s">
        <v>24</v>
      </c>
      <c r="B41" s="116">
        <v>1530183</v>
      </c>
      <c r="C41" s="116" t="s">
        <v>451</v>
      </c>
      <c r="D41" s="116" t="s">
        <v>490</v>
      </c>
      <c r="E41" s="118"/>
      <c r="F41" s="70"/>
      <c r="G41" s="71"/>
      <c r="H41" s="158"/>
      <c r="I41" s="60"/>
      <c r="J41" s="72"/>
      <c r="K41" s="73"/>
      <c r="L41" s="53"/>
      <c r="M41" s="75"/>
      <c r="N41" s="53"/>
      <c r="O41" s="53"/>
      <c r="P41" s="53"/>
      <c r="Q41" s="53"/>
      <c r="R41" s="99"/>
      <c r="S41" s="67"/>
      <c r="T41" s="99"/>
      <c r="U41" s="67"/>
      <c r="V41" s="67"/>
      <c r="W41" s="67"/>
      <c r="X41" s="53"/>
      <c r="Y41" s="53"/>
      <c r="Z41" s="53"/>
      <c r="AA41" s="53"/>
      <c r="AB41" s="53"/>
    </row>
    <row r="42" spans="1:28" x14ac:dyDescent="0.25">
      <c r="A42" s="116" t="s">
        <v>12</v>
      </c>
      <c r="B42" s="116">
        <v>1842942</v>
      </c>
      <c r="C42" s="116" t="s">
        <v>451</v>
      </c>
      <c r="D42" s="116" t="s">
        <v>492</v>
      </c>
      <c r="E42" s="118"/>
      <c r="F42" s="70"/>
      <c r="G42" s="71"/>
      <c r="H42" s="158"/>
      <c r="I42" s="60"/>
      <c r="J42" s="72"/>
      <c r="K42" s="73"/>
      <c r="L42" s="53"/>
      <c r="M42" s="75"/>
      <c r="N42" s="53"/>
      <c r="O42" s="53"/>
      <c r="P42" s="53"/>
      <c r="Q42" s="53"/>
      <c r="R42" s="99"/>
      <c r="S42" s="67"/>
      <c r="T42" s="67"/>
      <c r="U42" s="67"/>
      <c r="V42" s="67"/>
      <c r="W42" s="67"/>
      <c r="X42" s="53"/>
      <c r="Y42" s="53"/>
      <c r="Z42" s="53"/>
      <c r="AA42" s="53"/>
      <c r="AB42" s="53"/>
    </row>
    <row r="43" spans="1:28" x14ac:dyDescent="0.25">
      <c r="A43" s="116" t="s">
        <v>12</v>
      </c>
      <c r="B43" s="116">
        <v>1101721</v>
      </c>
      <c r="C43" s="116" t="s">
        <v>451</v>
      </c>
      <c r="D43" s="116" t="s">
        <v>493</v>
      </c>
      <c r="E43" s="118"/>
      <c r="F43" s="70"/>
      <c r="G43" s="71"/>
      <c r="H43" s="158"/>
      <c r="I43" s="60"/>
      <c r="J43" s="72"/>
      <c r="K43" s="73"/>
      <c r="L43" s="53"/>
      <c r="M43" s="75"/>
      <c r="N43" s="53"/>
      <c r="O43" s="53"/>
      <c r="P43" s="53"/>
      <c r="Q43" s="53"/>
      <c r="R43" s="99"/>
      <c r="S43" s="67"/>
      <c r="T43" s="67"/>
      <c r="U43" s="67"/>
      <c r="V43" s="67"/>
      <c r="W43" s="67"/>
      <c r="X43" s="53"/>
      <c r="Y43" s="53"/>
      <c r="Z43" s="53"/>
      <c r="AA43" s="53"/>
      <c r="AB43" s="53"/>
    </row>
    <row r="44" spans="1:28" x14ac:dyDescent="0.25">
      <c r="A44" s="116" t="s">
        <v>12</v>
      </c>
      <c r="B44" s="116">
        <v>680093</v>
      </c>
      <c r="C44" s="116" t="s">
        <v>451</v>
      </c>
      <c r="D44" s="116" t="s">
        <v>494</v>
      </c>
      <c r="E44" s="117"/>
      <c r="F44" s="70"/>
      <c r="G44" s="71"/>
      <c r="H44" s="158"/>
      <c r="I44" s="60"/>
      <c r="J44" s="72"/>
      <c r="K44" s="73"/>
      <c r="L44" s="53"/>
      <c r="M44" s="75"/>
      <c r="N44" s="53"/>
      <c r="O44" s="53"/>
      <c r="P44" s="53"/>
      <c r="Q44" s="53"/>
      <c r="R44" s="99"/>
      <c r="S44" s="67"/>
      <c r="T44" s="100"/>
      <c r="U44" s="67"/>
      <c r="V44" s="67"/>
      <c r="W44" s="67"/>
      <c r="X44" s="53"/>
      <c r="Y44" s="53"/>
      <c r="Z44" s="53"/>
      <c r="AA44" s="53"/>
      <c r="AB44" s="53"/>
    </row>
    <row r="45" spans="1:28" x14ac:dyDescent="0.25">
      <c r="A45" s="116" t="s">
        <v>28</v>
      </c>
      <c r="B45" s="116">
        <v>845061</v>
      </c>
      <c r="C45" s="116" t="s">
        <v>451</v>
      </c>
      <c r="D45" s="116" t="s">
        <v>495</v>
      </c>
      <c r="E45" s="118"/>
      <c r="F45" s="70"/>
      <c r="G45" s="71"/>
      <c r="H45" s="158"/>
      <c r="I45" s="60"/>
      <c r="J45" s="72"/>
      <c r="K45" s="73"/>
      <c r="L45" s="53"/>
      <c r="M45" s="75"/>
      <c r="N45" s="53"/>
      <c r="O45" s="53"/>
      <c r="P45" s="53"/>
      <c r="Q45" s="53"/>
      <c r="R45" s="99"/>
      <c r="S45" s="67"/>
      <c r="T45" s="67"/>
      <c r="U45" s="67"/>
      <c r="V45" s="67"/>
      <c r="W45" s="67"/>
      <c r="X45" s="53"/>
      <c r="Y45" s="53"/>
      <c r="Z45" s="53"/>
      <c r="AA45" s="53"/>
      <c r="AB45" s="53"/>
    </row>
    <row r="46" spans="1:28" x14ac:dyDescent="0.25">
      <c r="A46" s="116" t="s">
        <v>28</v>
      </c>
      <c r="B46" s="116">
        <v>232898</v>
      </c>
      <c r="C46" s="116" t="s">
        <v>172</v>
      </c>
      <c r="D46" s="116" t="s">
        <v>495</v>
      </c>
      <c r="E46" s="117"/>
      <c r="F46" s="70"/>
      <c r="G46" s="71"/>
      <c r="H46" s="158"/>
      <c r="I46" s="60"/>
      <c r="J46" s="72"/>
      <c r="K46" s="73"/>
      <c r="L46" s="53"/>
      <c r="M46" s="75"/>
      <c r="N46" s="53"/>
      <c r="O46" s="53"/>
      <c r="P46" s="53"/>
      <c r="Q46" s="53"/>
      <c r="R46" s="99"/>
      <c r="S46" s="67"/>
      <c r="T46" s="67"/>
      <c r="U46" s="67"/>
      <c r="V46" s="67"/>
      <c r="W46" s="67"/>
      <c r="X46" s="53"/>
      <c r="Y46" s="53"/>
      <c r="Z46" s="53"/>
      <c r="AA46" s="53"/>
      <c r="AB46" s="53"/>
    </row>
    <row r="47" spans="1:28" x14ac:dyDescent="0.25">
      <c r="A47" s="116" t="s">
        <v>35</v>
      </c>
      <c r="B47" s="116">
        <v>2455301</v>
      </c>
      <c r="C47" s="116" t="s">
        <v>172</v>
      </c>
      <c r="D47" s="116" t="s">
        <v>496</v>
      </c>
      <c r="E47" s="118" t="s">
        <v>497</v>
      </c>
      <c r="F47" s="70"/>
      <c r="G47" s="71"/>
      <c r="H47" s="158"/>
      <c r="I47" s="60"/>
      <c r="J47" s="72"/>
      <c r="K47" s="73"/>
      <c r="L47" s="53"/>
      <c r="M47" s="75"/>
      <c r="N47" s="53"/>
      <c r="O47" s="53"/>
      <c r="P47" s="53"/>
      <c r="Q47" s="53"/>
      <c r="R47" s="99"/>
      <c r="S47" s="67"/>
      <c r="T47" s="67"/>
      <c r="U47" s="67"/>
      <c r="V47" s="67"/>
      <c r="W47" s="67"/>
      <c r="X47" s="53"/>
      <c r="Y47" s="53"/>
      <c r="Z47" s="53"/>
      <c r="AA47" s="53"/>
      <c r="AB47" s="53"/>
    </row>
    <row r="48" spans="1:28" x14ac:dyDescent="0.25">
      <c r="A48" s="116" t="s">
        <v>35</v>
      </c>
      <c r="B48" s="116">
        <v>1994338</v>
      </c>
      <c r="C48" s="116" t="s">
        <v>172</v>
      </c>
      <c r="D48" s="116" t="s">
        <v>498</v>
      </c>
      <c r="E48" s="117"/>
      <c r="F48" s="70"/>
      <c r="G48" s="71"/>
      <c r="H48" s="158"/>
      <c r="I48" s="60"/>
      <c r="J48" s="72"/>
      <c r="K48" s="73"/>
      <c r="L48" s="53"/>
      <c r="M48" s="75"/>
      <c r="N48" s="53"/>
      <c r="O48" s="53"/>
      <c r="P48" s="53"/>
      <c r="Q48" s="53"/>
      <c r="R48" s="99"/>
      <c r="S48" s="67"/>
      <c r="T48" s="67"/>
      <c r="U48" s="67"/>
      <c r="V48" s="67"/>
      <c r="W48" s="67"/>
      <c r="X48" s="53"/>
      <c r="Y48" s="53"/>
      <c r="Z48" s="53"/>
      <c r="AA48" s="53"/>
      <c r="AB48" s="53"/>
    </row>
    <row r="49" spans="1:28" x14ac:dyDescent="0.25">
      <c r="A49" s="116" t="s">
        <v>23</v>
      </c>
      <c r="B49" s="116">
        <v>2111042</v>
      </c>
      <c r="C49" s="116" t="s">
        <v>172</v>
      </c>
      <c r="D49" s="121" t="s">
        <v>499</v>
      </c>
      <c r="E49" s="117"/>
      <c r="F49" s="70"/>
      <c r="G49" s="71"/>
      <c r="H49" s="158"/>
      <c r="I49" s="60"/>
      <c r="J49" s="72"/>
      <c r="K49" s="73"/>
      <c r="L49" s="53"/>
      <c r="M49" s="75"/>
      <c r="N49" s="53"/>
      <c r="O49" s="53"/>
      <c r="P49" s="53"/>
      <c r="Q49" s="53"/>
      <c r="R49" s="99"/>
      <c r="S49" s="67"/>
      <c r="T49" s="67"/>
      <c r="U49" s="67"/>
      <c r="V49" s="67"/>
      <c r="W49" s="67"/>
      <c r="X49" s="53"/>
      <c r="Y49" s="53"/>
      <c r="Z49" s="53"/>
      <c r="AA49" s="53"/>
      <c r="AB49" s="53"/>
    </row>
    <row r="50" spans="1:28" x14ac:dyDescent="0.25">
      <c r="A50" s="116" t="s">
        <v>10</v>
      </c>
      <c r="B50" s="116">
        <v>731693</v>
      </c>
      <c r="C50" s="116" t="s">
        <v>172</v>
      </c>
      <c r="D50" s="116" t="s">
        <v>500</v>
      </c>
      <c r="E50" s="117"/>
      <c r="F50" s="70"/>
      <c r="G50" s="71"/>
      <c r="H50" s="158"/>
      <c r="I50" s="60"/>
      <c r="J50" s="72"/>
      <c r="K50" s="73"/>
      <c r="L50" s="53"/>
      <c r="M50" s="75"/>
      <c r="N50" s="53"/>
      <c r="O50" s="53"/>
      <c r="P50" s="53"/>
      <c r="Q50" s="53"/>
      <c r="R50" s="99"/>
      <c r="S50" s="67"/>
      <c r="T50" s="67"/>
      <c r="U50" s="67"/>
      <c r="V50" s="67"/>
      <c r="W50" s="67"/>
      <c r="X50" s="53"/>
      <c r="Y50" s="53"/>
      <c r="Z50" s="53"/>
      <c r="AA50" s="53"/>
      <c r="AB50" s="53"/>
    </row>
    <row r="51" spans="1:28" x14ac:dyDescent="0.25">
      <c r="A51" s="116" t="s">
        <v>19</v>
      </c>
      <c r="B51" s="116">
        <v>474728</v>
      </c>
      <c r="C51" s="116" t="s">
        <v>172</v>
      </c>
      <c r="D51" s="116" t="s">
        <v>501</v>
      </c>
      <c r="E51" s="117"/>
      <c r="F51" s="70"/>
      <c r="G51" s="71"/>
      <c r="H51" s="158"/>
      <c r="I51" s="60"/>
      <c r="J51" s="72"/>
      <c r="K51" s="73"/>
      <c r="L51" s="53"/>
      <c r="M51" s="75"/>
      <c r="N51" s="53"/>
      <c r="O51" s="53"/>
      <c r="P51" s="53"/>
      <c r="Q51" s="53"/>
      <c r="R51" s="99"/>
      <c r="S51" s="67"/>
      <c r="T51" s="99"/>
      <c r="U51" s="67"/>
      <c r="V51" s="67"/>
      <c r="W51" s="67"/>
      <c r="X51" s="53"/>
      <c r="Y51" s="53"/>
      <c r="Z51" s="53"/>
      <c r="AA51" s="53"/>
      <c r="AB51" s="53"/>
    </row>
    <row r="52" spans="1:28" x14ac:dyDescent="0.25">
      <c r="A52" s="116" t="s">
        <v>19</v>
      </c>
      <c r="B52" s="116">
        <v>1071589</v>
      </c>
      <c r="C52" s="116" t="s">
        <v>460</v>
      </c>
      <c r="D52" s="116" t="s">
        <v>501</v>
      </c>
      <c r="E52" s="118"/>
      <c r="F52" s="39"/>
      <c r="G52" s="71"/>
      <c r="H52" s="158"/>
      <c r="I52" s="60"/>
      <c r="J52" s="72"/>
      <c r="K52" s="73"/>
      <c r="L52" s="53"/>
      <c r="M52" s="75"/>
      <c r="N52" s="53"/>
      <c r="O52" s="53"/>
      <c r="P52" s="53"/>
      <c r="Q52" s="53"/>
      <c r="R52" s="99"/>
      <c r="S52" s="67"/>
      <c r="T52" s="67"/>
      <c r="U52" s="67"/>
      <c r="V52" s="67"/>
      <c r="W52" s="67"/>
      <c r="X52" s="53"/>
      <c r="Y52" s="53"/>
      <c r="Z52" s="53"/>
      <c r="AA52" s="53"/>
      <c r="AB52" s="53"/>
    </row>
    <row r="53" spans="1:28" x14ac:dyDescent="0.25">
      <c r="A53" s="116" t="s">
        <v>15</v>
      </c>
      <c r="B53" s="116">
        <v>1569836</v>
      </c>
      <c r="C53" s="116" t="s">
        <v>460</v>
      </c>
      <c r="D53" s="116" t="s">
        <v>502</v>
      </c>
      <c r="E53" s="117"/>
      <c r="F53" s="70"/>
      <c r="G53" s="71"/>
      <c r="H53" s="158"/>
      <c r="I53" s="60"/>
      <c r="J53" s="72"/>
      <c r="K53" s="73"/>
      <c r="L53" s="53"/>
      <c r="M53" s="75"/>
      <c r="N53" s="53"/>
      <c r="O53" s="53"/>
      <c r="P53" s="53"/>
      <c r="Q53" s="53"/>
      <c r="R53" s="99"/>
      <c r="S53" s="67"/>
      <c r="T53" s="67"/>
      <c r="U53" s="67"/>
      <c r="V53" s="67"/>
      <c r="W53" s="67"/>
      <c r="X53" s="53"/>
      <c r="Y53" s="53"/>
      <c r="Z53" s="53"/>
      <c r="AA53" s="53"/>
      <c r="AB53" s="53"/>
    </row>
    <row r="54" spans="1:28" x14ac:dyDescent="0.25">
      <c r="A54" s="162" t="s">
        <v>29</v>
      </c>
      <c r="B54" s="116">
        <v>2131978</v>
      </c>
      <c r="C54" s="116" t="s">
        <v>460</v>
      </c>
      <c r="D54" s="116" t="s">
        <v>503</v>
      </c>
      <c r="E54" s="117"/>
      <c r="F54" s="70"/>
      <c r="G54" s="71"/>
      <c r="H54" s="158"/>
      <c r="I54" s="60"/>
      <c r="J54" s="72"/>
      <c r="K54" s="73"/>
      <c r="L54" s="53"/>
      <c r="M54" s="75"/>
      <c r="N54" s="53"/>
      <c r="O54" s="53"/>
      <c r="P54" s="53"/>
      <c r="Q54" s="53"/>
      <c r="R54" s="99"/>
      <c r="S54" s="67"/>
      <c r="T54" s="67"/>
      <c r="U54" s="67"/>
      <c r="V54" s="67"/>
      <c r="W54" s="67"/>
      <c r="X54" s="53"/>
      <c r="Y54" s="53"/>
      <c r="Z54" s="53"/>
      <c r="AA54" s="53"/>
      <c r="AB54" s="53"/>
    </row>
    <row r="55" spans="1:28" x14ac:dyDescent="0.25">
      <c r="A55" s="116" t="s">
        <v>22</v>
      </c>
      <c r="B55" s="116">
        <v>1866327</v>
      </c>
      <c r="C55" s="116" t="s">
        <v>460</v>
      </c>
      <c r="D55" s="116" t="s">
        <v>504</v>
      </c>
      <c r="E55" s="117"/>
      <c r="F55" s="70"/>
      <c r="G55" s="71"/>
      <c r="H55" s="158"/>
      <c r="I55" s="60"/>
      <c r="J55" s="72"/>
      <c r="K55" s="73"/>
      <c r="L55" s="53"/>
      <c r="M55" s="75"/>
      <c r="N55" s="53"/>
      <c r="O55" s="53"/>
      <c r="P55" s="53"/>
      <c r="Q55" s="53"/>
      <c r="R55" s="99"/>
      <c r="S55" s="67"/>
      <c r="T55" s="67"/>
      <c r="U55" s="67"/>
      <c r="V55" s="67"/>
      <c r="W55" s="67"/>
      <c r="X55" s="53"/>
      <c r="Y55" s="53"/>
      <c r="Z55" s="53"/>
      <c r="AA55" s="53"/>
      <c r="AB55" s="53"/>
    </row>
    <row r="56" spans="1:28" x14ac:dyDescent="0.25">
      <c r="A56" s="116" t="s">
        <v>22</v>
      </c>
      <c r="B56" s="116">
        <v>1296269</v>
      </c>
      <c r="C56" s="116" t="s">
        <v>460</v>
      </c>
      <c r="D56" s="116" t="s">
        <v>505</v>
      </c>
      <c r="E56" s="117"/>
      <c r="F56" s="70"/>
      <c r="G56" s="71"/>
      <c r="H56" s="158"/>
      <c r="I56" s="60"/>
      <c r="J56" s="72"/>
      <c r="K56" s="73"/>
      <c r="L56" s="53"/>
      <c r="M56" s="75"/>
      <c r="N56" s="53"/>
      <c r="O56" s="53"/>
      <c r="P56" s="53"/>
      <c r="Q56" s="53"/>
      <c r="R56" s="99"/>
      <c r="S56" s="67"/>
      <c r="T56" s="67"/>
      <c r="U56" s="67"/>
      <c r="V56" s="67"/>
      <c r="W56" s="67"/>
      <c r="X56" s="53"/>
      <c r="Y56" s="53"/>
      <c r="Z56" s="53"/>
      <c r="AA56" s="53"/>
      <c r="AB56" s="53"/>
    </row>
    <row r="57" spans="1:28" x14ac:dyDescent="0.25">
      <c r="A57" s="116" t="s">
        <v>22</v>
      </c>
      <c r="B57" s="121">
        <v>867891</v>
      </c>
      <c r="C57" s="116" t="s">
        <v>460</v>
      </c>
      <c r="D57" s="121" t="s">
        <v>506</v>
      </c>
      <c r="E57" s="118"/>
      <c r="F57" s="70"/>
      <c r="G57" s="71"/>
      <c r="H57" s="158"/>
      <c r="I57" s="60"/>
      <c r="J57" s="72"/>
      <c r="K57" s="73"/>
      <c r="L57" s="53"/>
      <c r="M57" s="75"/>
      <c r="N57" s="53"/>
      <c r="O57" s="53"/>
      <c r="P57" s="53"/>
      <c r="Q57" s="53"/>
      <c r="R57" s="99"/>
      <c r="S57" s="67"/>
      <c r="T57" s="67"/>
      <c r="U57" s="67"/>
      <c r="V57" s="67"/>
      <c r="W57" s="67"/>
      <c r="X57" s="53"/>
      <c r="Y57" s="53"/>
      <c r="Z57" s="53"/>
      <c r="AA57" s="53"/>
      <c r="AB57" s="53"/>
    </row>
    <row r="58" spans="1:28" x14ac:dyDescent="0.25">
      <c r="A58" s="116" t="s">
        <v>25</v>
      </c>
      <c r="B58" s="116">
        <v>1196110</v>
      </c>
      <c r="C58" s="116" t="s">
        <v>460</v>
      </c>
      <c r="D58" s="116" t="s">
        <v>507</v>
      </c>
      <c r="E58" s="117"/>
      <c r="F58" s="70"/>
      <c r="G58" s="71"/>
      <c r="H58" s="158"/>
      <c r="I58" s="60"/>
      <c r="J58" s="72"/>
      <c r="K58" s="73"/>
      <c r="L58" s="53"/>
      <c r="M58" s="75"/>
      <c r="N58" s="53"/>
      <c r="O58" s="53"/>
      <c r="P58" s="53"/>
      <c r="Q58" s="53"/>
      <c r="R58" s="99"/>
      <c r="S58" s="67"/>
      <c r="T58" s="67"/>
      <c r="U58" s="67"/>
      <c r="V58" s="67"/>
      <c r="W58" s="67"/>
      <c r="X58" s="53"/>
      <c r="Y58" s="53"/>
      <c r="Z58" s="53"/>
      <c r="AA58" s="53"/>
      <c r="AB58" s="53"/>
    </row>
    <row r="59" spans="1:28" x14ac:dyDescent="0.25">
      <c r="A59" s="116" t="s">
        <v>25</v>
      </c>
      <c r="B59" s="116">
        <v>40158</v>
      </c>
      <c r="C59" s="116" t="s">
        <v>469</v>
      </c>
      <c r="D59" s="116" t="s">
        <v>507</v>
      </c>
      <c r="E59" s="117"/>
      <c r="F59" s="70"/>
      <c r="G59" s="71"/>
      <c r="H59" s="158"/>
      <c r="I59" s="60"/>
      <c r="J59" s="72"/>
      <c r="K59" s="73"/>
      <c r="L59" s="53"/>
      <c r="M59" s="75"/>
      <c r="N59" s="53"/>
      <c r="O59" s="53"/>
      <c r="P59" s="53"/>
      <c r="Q59" s="53"/>
      <c r="R59" s="99"/>
      <c r="S59" s="67"/>
      <c r="T59" s="67"/>
      <c r="U59" s="67"/>
      <c r="V59" s="67"/>
      <c r="W59" s="67"/>
      <c r="X59" s="53"/>
      <c r="Y59" s="53"/>
      <c r="Z59" s="53"/>
      <c r="AA59" s="53"/>
      <c r="AB59" s="53"/>
    </row>
    <row r="60" spans="1:28" x14ac:dyDescent="0.25">
      <c r="A60" s="116" t="s">
        <v>25</v>
      </c>
      <c r="B60" s="116">
        <v>1139033</v>
      </c>
      <c r="C60" s="116" t="s">
        <v>469</v>
      </c>
      <c r="D60" s="116" t="s">
        <v>508</v>
      </c>
      <c r="E60" s="117"/>
      <c r="F60" s="70"/>
      <c r="G60" s="71"/>
      <c r="H60" s="158"/>
      <c r="I60" s="60"/>
      <c r="J60" s="72"/>
      <c r="K60" s="73"/>
      <c r="L60" s="53"/>
      <c r="M60" s="75"/>
      <c r="N60" s="53"/>
      <c r="O60" s="53"/>
      <c r="P60" s="53"/>
      <c r="Q60" s="53"/>
      <c r="R60" s="99"/>
      <c r="S60" s="67"/>
      <c r="T60" s="67"/>
      <c r="U60" s="67"/>
      <c r="V60" s="67"/>
      <c r="W60" s="67"/>
      <c r="X60" s="53"/>
      <c r="Y60" s="53"/>
      <c r="Z60" s="53"/>
      <c r="AA60" s="53"/>
      <c r="AB60" s="53"/>
    </row>
    <row r="61" spans="1:28" x14ac:dyDescent="0.25">
      <c r="A61" s="116" t="s">
        <v>29</v>
      </c>
      <c r="B61" s="116">
        <v>1805818</v>
      </c>
      <c r="C61" s="116" t="s">
        <v>469</v>
      </c>
      <c r="D61" s="116" t="s">
        <v>509</v>
      </c>
      <c r="E61" s="118"/>
      <c r="F61" s="70"/>
      <c r="G61" s="71"/>
      <c r="H61" s="158"/>
      <c r="I61" s="60"/>
      <c r="J61" s="72"/>
      <c r="K61" s="73"/>
      <c r="L61" s="53"/>
      <c r="M61" s="75"/>
      <c r="N61" s="53"/>
      <c r="O61" s="53"/>
      <c r="P61" s="53"/>
      <c r="Q61" s="53"/>
      <c r="R61" s="99"/>
      <c r="S61" s="67"/>
      <c r="T61" s="67"/>
      <c r="U61" s="67"/>
      <c r="V61" s="67"/>
      <c r="W61" s="67"/>
      <c r="X61" s="53"/>
      <c r="Y61" s="53"/>
      <c r="Z61" s="53"/>
      <c r="AA61" s="53"/>
      <c r="AB61" s="53"/>
    </row>
    <row r="62" spans="1:28" x14ac:dyDescent="0.25">
      <c r="A62" s="116" t="s">
        <v>38</v>
      </c>
      <c r="B62" s="116">
        <v>1289156</v>
      </c>
      <c r="C62" s="116" t="s">
        <v>469</v>
      </c>
      <c r="D62" s="116" t="s">
        <v>510</v>
      </c>
      <c r="E62" s="117"/>
      <c r="F62" s="70"/>
      <c r="G62" s="71"/>
      <c r="H62" s="158"/>
      <c r="I62" s="60"/>
      <c r="J62" s="72"/>
      <c r="K62" s="73"/>
      <c r="L62" s="53"/>
      <c r="M62" s="75"/>
      <c r="N62" s="53"/>
      <c r="O62" s="53"/>
      <c r="P62" s="53"/>
      <c r="Q62" s="53"/>
      <c r="R62" s="99"/>
      <c r="S62" s="67"/>
      <c r="T62" s="67"/>
      <c r="U62" s="67"/>
      <c r="V62" s="67"/>
      <c r="W62" s="67"/>
      <c r="X62" s="53"/>
      <c r="Y62" s="53"/>
      <c r="Z62" s="53"/>
      <c r="AA62" s="53"/>
      <c r="AB62" s="53"/>
    </row>
    <row r="63" spans="1:28" x14ac:dyDescent="0.25">
      <c r="A63" s="116" t="s">
        <v>18</v>
      </c>
      <c r="B63" s="116">
        <v>410898</v>
      </c>
      <c r="C63" s="116" t="s">
        <v>469</v>
      </c>
      <c r="D63" s="116" t="s">
        <v>390</v>
      </c>
      <c r="E63" s="117"/>
      <c r="F63" s="70"/>
      <c r="G63" s="71"/>
      <c r="H63" s="158"/>
      <c r="I63" s="60"/>
      <c r="J63" s="72"/>
      <c r="K63" s="73"/>
      <c r="L63" s="53"/>
      <c r="M63" s="75"/>
      <c r="N63" s="53"/>
      <c r="O63" s="53"/>
      <c r="P63" s="53"/>
      <c r="Q63" s="53"/>
      <c r="R63" s="99"/>
      <c r="S63" s="67"/>
      <c r="T63" s="67"/>
      <c r="U63" s="67"/>
      <c r="V63" s="67"/>
      <c r="W63" s="67"/>
      <c r="X63" s="53"/>
      <c r="Y63" s="53"/>
      <c r="Z63" s="53"/>
      <c r="AA63" s="53"/>
      <c r="AB63" s="53"/>
    </row>
    <row r="64" spans="1:28" x14ac:dyDescent="0.25">
      <c r="A64" s="116" t="s">
        <v>18</v>
      </c>
      <c r="B64" s="119">
        <v>655412</v>
      </c>
      <c r="C64" s="116" t="s">
        <v>469</v>
      </c>
      <c r="D64" s="116" t="s">
        <v>511</v>
      </c>
      <c r="E64" s="117"/>
      <c r="F64" s="70"/>
      <c r="G64" s="71"/>
      <c r="H64" s="158"/>
      <c r="I64" s="60"/>
      <c r="J64" s="72"/>
      <c r="K64" s="73"/>
      <c r="L64" s="53"/>
      <c r="M64" s="75"/>
      <c r="N64" s="53"/>
      <c r="O64" s="53"/>
      <c r="P64" s="53"/>
      <c r="Q64" s="53"/>
      <c r="R64" s="99"/>
      <c r="S64" s="67"/>
      <c r="T64" s="67"/>
      <c r="U64" s="67"/>
      <c r="V64" s="67"/>
      <c r="W64" s="67"/>
      <c r="X64" s="53"/>
      <c r="Y64" s="53"/>
      <c r="Z64" s="53"/>
      <c r="AA64" s="53"/>
      <c r="AB64" s="53"/>
    </row>
    <row r="65" spans="1:28" x14ac:dyDescent="0.25">
      <c r="A65" s="116" t="s">
        <v>26</v>
      </c>
      <c r="B65" s="119">
        <v>1745289</v>
      </c>
      <c r="C65" s="116" t="s">
        <v>469</v>
      </c>
      <c r="D65" s="116" t="s">
        <v>512</v>
      </c>
      <c r="E65" s="118"/>
      <c r="F65" s="70"/>
      <c r="G65" s="71"/>
      <c r="H65" s="158"/>
      <c r="I65" s="60"/>
      <c r="J65" s="72"/>
      <c r="K65" s="73"/>
      <c r="L65" s="53"/>
      <c r="M65" s="75"/>
      <c r="N65" s="53"/>
      <c r="O65" s="53"/>
      <c r="P65" s="53"/>
      <c r="Q65" s="53"/>
      <c r="R65" s="99"/>
      <c r="S65" s="67"/>
      <c r="T65" s="67"/>
      <c r="U65" s="67"/>
      <c r="V65" s="67"/>
      <c r="W65" s="67"/>
      <c r="X65" s="53"/>
      <c r="Y65" s="53"/>
      <c r="Z65" s="53"/>
      <c r="AA65" s="53"/>
      <c r="AB65" s="53"/>
    </row>
    <row r="66" spans="1:28" x14ac:dyDescent="0.25">
      <c r="A66" s="116" t="s">
        <v>26</v>
      </c>
      <c r="B66" s="119">
        <v>1308952</v>
      </c>
      <c r="C66" s="116" t="s">
        <v>469</v>
      </c>
      <c r="D66" s="116" t="s">
        <v>513</v>
      </c>
      <c r="E66" s="117"/>
      <c r="F66" s="70"/>
      <c r="G66" s="71"/>
      <c r="H66" s="158"/>
      <c r="I66" s="60"/>
      <c r="J66" s="72"/>
      <c r="K66" s="73"/>
      <c r="L66" s="53"/>
      <c r="M66" s="75"/>
      <c r="N66" s="53"/>
      <c r="O66" s="53"/>
      <c r="P66" s="53"/>
      <c r="Q66" s="53"/>
      <c r="R66" s="99"/>
      <c r="S66" s="67"/>
      <c r="T66" s="67"/>
      <c r="U66" s="67"/>
      <c r="V66" s="67"/>
      <c r="W66" s="67"/>
      <c r="X66" s="53"/>
      <c r="Y66" s="53"/>
      <c r="Z66" s="53"/>
      <c r="AA66" s="53"/>
      <c r="AB66" s="53"/>
    </row>
    <row r="67" spans="1:28" x14ac:dyDescent="0.25">
      <c r="A67" s="116" t="s">
        <v>26</v>
      </c>
      <c r="B67" s="119">
        <v>1104133</v>
      </c>
      <c r="C67" s="116" t="s">
        <v>469</v>
      </c>
      <c r="D67" s="116" t="s">
        <v>514</v>
      </c>
      <c r="E67" s="118"/>
      <c r="F67" s="70"/>
      <c r="G67" s="71"/>
      <c r="H67" s="158"/>
      <c r="I67" s="60"/>
      <c r="J67" s="72"/>
      <c r="K67" s="73"/>
      <c r="L67" s="53"/>
      <c r="M67" s="75"/>
      <c r="N67" s="53"/>
      <c r="O67" s="53"/>
      <c r="P67" s="53"/>
      <c r="Q67" s="53"/>
      <c r="R67" s="99"/>
      <c r="S67" s="67"/>
      <c r="T67" s="67"/>
      <c r="U67" s="67"/>
      <c r="V67" s="67"/>
      <c r="W67" s="67"/>
      <c r="X67" s="53"/>
      <c r="Y67" s="53"/>
      <c r="Z67" s="53"/>
      <c r="AA67" s="53"/>
      <c r="AB67" s="53"/>
    </row>
    <row r="68" spans="1:28" x14ac:dyDescent="0.25">
      <c r="A68" s="116" t="s">
        <v>30</v>
      </c>
      <c r="B68" s="119">
        <v>1296654</v>
      </c>
      <c r="C68" s="116" t="s">
        <v>469</v>
      </c>
      <c r="D68" s="163" t="s">
        <v>515</v>
      </c>
      <c r="E68" s="117"/>
      <c r="F68" s="70"/>
      <c r="G68" s="71"/>
      <c r="H68" s="158"/>
      <c r="I68" s="60"/>
      <c r="J68" s="72"/>
      <c r="K68" s="73"/>
      <c r="L68" s="53"/>
      <c r="M68" s="75"/>
      <c r="N68" s="53"/>
      <c r="O68" s="53"/>
      <c r="P68" s="53"/>
      <c r="Q68" s="53"/>
      <c r="R68" s="99"/>
      <c r="S68" s="67"/>
      <c r="T68" s="67"/>
      <c r="U68" s="67"/>
      <c r="V68" s="67"/>
      <c r="W68" s="67"/>
      <c r="X68" s="53"/>
      <c r="Y68" s="53"/>
      <c r="Z68" s="53"/>
      <c r="AA68" s="53"/>
      <c r="AB68" s="53"/>
    </row>
    <row r="69" spans="1:28" x14ac:dyDescent="0.25">
      <c r="A69" s="116" t="s">
        <v>30</v>
      </c>
      <c r="B69" s="116">
        <v>1204497</v>
      </c>
      <c r="C69" s="116" t="s">
        <v>469</v>
      </c>
      <c r="D69" s="116" t="s">
        <v>516</v>
      </c>
      <c r="E69" s="117"/>
      <c r="F69" s="70"/>
      <c r="G69" s="71"/>
      <c r="H69" s="158"/>
      <c r="I69" s="60"/>
      <c r="J69" s="72"/>
      <c r="K69" s="73"/>
      <c r="L69" s="53"/>
      <c r="M69" s="75"/>
      <c r="N69" s="53"/>
      <c r="O69" s="53"/>
      <c r="P69" s="53"/>
      <c r="Q69" s="53"/>
      <c r="R69" s="99"/>
      <c r="S69" s="67"/>
      <c r="T69" s="67"/>
      <c r="U69" s="67"/>
      <c r="V69" s="67"/>
      <c r="W69" s="67"/>
      <c r="X69" s="53"/>
      <c r="Y69" s="53"/>
      <c r="Z69" s="53"/>
      <c r="AA69" s="53"/>
      <c r="AB69" s="53"/>
    </row>
    <row r="70" spans="1:28" x14ac:dyDescent="0.25">
      <c r="A70" s="116" t="s">
        <v>30</v>
      </c>
      <c r="B70" s="116">
        <v>226898</v>
      </c>
      <c r="C70" s="116" t="s">
        <v>478</v>
      </c>
      <c r="D70" s="116" t="s">
        <v>516</v>
      </c>
      <c r="E70" s="117"/>
      <c r="F70" s="70"/>
      <c r="G70" s="71"/>
      <c r="H70" s="158"/>
      <c r="I70" s="60"/>
      <c r="J70" s="72"/>
      <c r="K70" s="73"/>
      <c r="L70" s="53"/>
      <c r="M70" s="75"/>
      <c r="N70" s="53"/>
      <c r="O70" s="53"/>
      <c r="P70" s="53"/>
      <c r="Q70" s="53"/>
      <c r="R70" s="99"/>
      <c r="S70" s="67"/>
      <c r="T70" s="67"/>
      <c r="U70" s="67"/>
      <c r="V70" s="67"/>
      <c r="W70" s="67"/>
      <c r="X70" s="53"/>
      <c r="Y70" s="53"/>
      <c r="Z70" s="53"/>
      <c r="AA70" s="53"/>
      <c r="AB70" s="53"/>
    </row>
    <row r="71" spans="1:28" x14ac:dyDescent="0.25">
      <c r="A71" s="116" t="s">
        <v>29</v>
      </c>
      <c r="B71" s="119">
        <v>1357327</v>
      </c>
      <c r="C71" s="116" t="s">
        <v>478</v>
      </c>
      <c r="D71" s="116" t="s">
        <v>517</v>
      </c>
      <c r="E71" s="117"/>
      <c r="F71" s="70"/>
      <c r="G71" s="71"/>
      <c r="H71" s="158"/>
      <c r="I71" s="60"/>
      <c r="J71" s="72"/>
      <c r="K71" s="73"/>
      <c r="L71" s="53"/>
      <c r="M71" s="75"/>
      <c r="N71" s="53"/>
      <c r="O71" s="53"/>
      <c r="P71" s="53"/>
      <c r="Q71" s="53"/>
      <c r="R71" s="99"/>
      <c r="S71" s="67"/>
      <c r="T71" s="67"/>
      <c r="U71" s="67"/>
      <c r="V71" s="67"/>
      <c r="W71" s="67"/>
      <c r="X71" s="53"/>
      <c r="Y71" s="53"/>
      <c r="Z71" s="53"/>
      <c r="AA71" s="53"/>
      <c r="AB71" s="53"/>
    </row>
    <row r="72" spans="1:28" x14ac:dyDescent="0.25">
      <c r="A72" s="116" t="s">
        <v>35</v>
      </c>
      <c r="B72" s="119">
        <v>1643265</v>
      </c>
      <c r="C72" s="116" t="s">
        <v>478</v>
      </c>
      <c r="D72" s="116" t="s">
        <v>518</v>
      </c>
      <c r="E72" s="117"/>
      <c r="F72" s="70"/>
      <c r="G72" s="71"/>
      <c r="H72" s="158"/>
      <c r="I72" s="60"/>
      <c r="J72" s="72"/>
      <c r="K72" s="73"/>
      <c r="L72" s="53"/>
      <c r="M72" s="75"/>
      <c r="N72" s="53"/>
      <c r="O72" s="53"/>
      <c r="P72" s="53"/>
      <c r="Q72" s="53"/>
      <c r="R72" s="99"/>
      <c r="S72" s="67"/>
      <c r="T72" s="67"/>
      <c r="U72" s="67"/>
      <c r="V72" s="67"/>
      <c r="W72" s="67"/>
      <c r="X72" s="53"/>
      <c r="Y72" s="53"/>
      <c r="Z72" s="53"/>
      <c r="AA72" s="53"/>
      <c r="AB72" s="53"/>
    </row>
    <row r="73" spans="1:28" x14ac:dyDescent="0.25">
      <c r="A73" s="116" t="s">
        <v>34</v>
      </c>
      <c r="B73" s="119">
        <v>1334016</v>
      </c>
      <c r="C73" s="116" t="s">
        <v>478</v>
      </c>
      <c r="D73" s="116" t="s">
        <v>355</v>
      </c>
      <c r="E73" s="117"/>
      <c r="F73" s="70"/>
      <c r="G73" s="71"/>
      <c r="H73" s="158"/>
      <c r="I73" s="60"/>
      <c r="J73" s="72"/>
      <c r="K73" s="73"/>
      <c r="L73" s="53"/>
      <c r="M73" s="75"/>
      <c r="N73" s="53"/>
      <c r="O73" s="53"/>
      <c r="P73" s="53"/>
      <c r="Q73" s="53"/>
      <c r="R73" s="99"/>
      <c r="S73" s="67"/>
      <c r="T73" s="67"/>
      <c r="U73" s="67"/>
      <c r="V73" s="67"/>
      <c r="W73" s="67"/>
      <c r="X73" s="53"/>
      <c r="Y73" s="53"/>
      <c r="Z73" s="53"/>
      <c r="AA73" s="53"/>
      <c r="AB73" s="53"/>
    </row>
    <row r="74" spans="1:28" x14ac:dyDescent="0.25">
      <c r="A74" s="116" t="s">
        <v>34</v>
      </c>
      <c r="B74" s="116">
        <v>1508873</v>
      </c>
      <c r="C74" s="116" t="s">
        <v>478</v>
      </c>
      <c r="D74" s="116" t="s">
        <v>519</v>
      </c>
      <c r="E74" s="117"/>
      <c r="F74" s="70"/>
      <c r="G74" s="71"/>
      <c r="H74" s="158"/>
      <c r="I74" s="60"/>
      <c r="J74" s="72"/>
      <c r="K74" s="73"/>
      <c r="L74" s="53"/>
      <c r="M74" s="75"/>
      <c r="N74" s="53"/>
      <c r="O74" s="53"/>
      <c r="P74" s="53"/>
      <c r="Q74" s="53"/>
      <c r="R74" s="99"/>
      <c r="S74" s="67"/>
      <c r="T74" s="67"/>
      <c r="U74" s="67"/>
      <c r="V74" s="67"/>
      <c r="W74" s="67"/>
      <c r="X74" s="53"/>
      <c r="Y74" s="53"/>
      <c r="Z74" s="53"/>
      <c r="AA74" s="53"/>
      <c r="AB74" s="53"/>
    </row>
    <row r="75" spans="1:28" x14ac:dyDescent="0.25">
      <c r="A75" s="116" t="s">
        <v>34</v>
      </c>
      <c r="B75" s="116">
        <v>1652850</v>
      </c>
      <c r="C75" s="116" t="s">
        <v>478</v>
      </c>
      <c r="D75" s="116" t="s">
        <v>520</v>
      </c>
      <c r="E75" s="118"/>
      <c r="F75" s="70"/>
      <c r="G75" s="71"/>
      <c r="H75" s="158"/>
      <c r="I75" s="60"/>
      <c r="J75" s="72"/>
      <c r="K75" s="73"/>
      <c r="L75" s="53"/>
      <c r="M75" s="75"/>
      <c r="N75" s="53"/>
      <c r="O75" s="53"/>
      <c r="P75" s="53"/>
      <c r="Q75" s="53"/>
      <c r="R75" s="99"/>
      <c r="S75" s="67"/>
      <c r="T75" s="67"/>
      <c r="U75" s="67"/>
      <c r="V75" s="67"/>
      <c r="W75" s="67"/>
      <c r="X75" s="53"/>
      <c r="Y75" s="53"/>
      <c r="Z75" s="53"/>
      <c r="AA75" s="53"/>
      <c r="AB75" s="53"/>
    </row>
    <row r="76" spans="1:28" x14ac:dyDescent="0.25">
      <c r="A76" s="116" t="s">
        <v>458</v>
      </c>
      <c r="B76" s="116">
        <v>1565016</v>
      </c>
      <c r="C76" s="116" t="s">
        <v>478</v>
      </c>
      <c r="D76" s="116" t="s">
        <v>459</v>
      </c>
      <c r="E76" s="117"/>
      <c r="F76" s="70"/>
      <c r="G76" s="71"/>
      <c r="H76" s="158"/>
      <c r="I76" s="60"/>
      <c r="J76" s="72"/>
      <c r="K76" s="73"/>
      <c r="L76" s="53"/>
      <c r="M76" s="75"/>
      <c r="N76" s="53"/>
      <c r="O76" s="53"/>
      <c r="P76" s="53"/>
      <c r="Q76" s="53"/>
      <c r="R76" s="99"/>
      <c r="S76" s="67"/>
      <c r="T76" s="67"/>
      <c r="U76" s="67"/>
      <c r="V76" s="67"/>
      <c r="W76" s="67"/>
      <c r="X76" s="53"/>
      <c r="Y76" s="53"/>
      <c r="Z76" s="53"/>
      <c r="AA76" s="53"/>
      <c r="AB76" s="53"/>
    </row>
    <row r="77" spans="1:28" x14ac:dyDescent="0.25">
      <c r="A77" s="116" t="s">
        <v>458</v>
      </c>
      <c r="B77" s="119">
        <v>1297381</v>
      </c>
      <c r="C77" s="116" t="s">
        <v>478</v>
      </c>
      <c r="D77" s="116" t="s">
        <v>521</v>
      </c>
      <c r="E77" s="117"/>
      <c r="F77" s="70"/>
      <c r="G77" s="71"/>
      <c r="H77" s="158"/>
      <c r="I77" s="60"/>
      <c r="J77" s="72"/>
      <c r="K77" s="73"/>
      <c r="L77" s="53"/>
      <c r="M77" s="75"/>
      <c r="N77" s="53"/>
      <c r="O77" s="53"/>
      <c r="P77" s="53"/>
      <c r="Q77" s="53"/>
      <c r="R77" s="99"/>
      <c r="S77" s="67"/>
      <c r="T77" s="67"/>
      <c r="U77" s="67"/>
      <c r="V77" s="67"/>
      <c r="W77" s="67"/>
      <c r="X77" s="53"/>
      <c r="Y77" s="53"/>
      <c r="Z77" s="53"/>
      <c r="AA77" s="53"/>
      <c r="AB77" s="53"/>
    </row>
    <row r="78" spans="1:28" x14ac:dyDescent="0.25">
      <c r="A78" s="116" t="s">
        <v>8</v>
      </c>
      <c r="B78" s="119">
        <v>1797552</v>
      </c>
      <c r="C78" s="116" t="s">
        <v>478</v>
      </c>
      <c r="D78" s="116" t="s">
        <v>394</v>
      </c>
      <c r="E78" s="117"/>
      <c r="F78" s="70"/>
      <c r="G78" s="71"/>
      <c r="H78" s="158"/>
      <c r="I78" s="60"/>
      <c r="J78" s="72"/>
      <c r="K78" s="73"/>
      <c r="L78" s="53"/>
      <c r="M78" s="75"/>
      <c r="N78" s="53"/>
      <c r="O78" s="53"/>
      <c r="P78" s="53"/>
      <c r="Q78" s="53"/>
      <c r="R78" s="99"/>
      <c r="S78" s="67"/>
      <c r="T78" s="67"/>
      <c r="U78" s="67"/>
      <c r="V78" s="67"/>
      <c r="W78" s="67"/>
      <c r="X78" s="53"/>
      <c r="Y78" s="53"/>
      <c r="Z78" s="53"/>
      <c r="AA78" s="53"/>
      <c r="AB78" s="53"/>
    </row>
    <row r="79" spans="1:28" x14ac:dyDescent="0.25">
      <c r="A79" s="116" t="s">
        <v>8</v>
      </c>
      <c r="B79" s="121">
        <v>1331630</v>
      </c>
      <c r="C79" s="116" t="s">
        <v>478</v>
      </c>
      <c r="D79" s="116" t="s">
        <v>246</v>
      </c>
      <c r="E79" s="117"/>
      <c r="F79" s="70"/>
      <c r="G79" s="71"/>
      <c r="H79" s="158"/>
      <c r="I79" s="60"/>
      <c r="J79" s="72"/>
      <c r="K79" s="73"/>
      <c r="L79" s="53"/>
      <c r="M79" s="75"/>
      <c r="N79" s="53"/>
      <c r="O79" s="53"/>
      <c r="P79" s="53"/>
      <c r="Q79" s="53"/>
      <c r="R79" s="99"/>
      <c r="S79" s="67"/>
      <c r="T79" s="67"/>
      <c r="U79" s="67"/>
      <c r="V79" s="67"/>
      <c r="W79" s="67"/>
      <c r="X79" s="53"/>
      <c r="Y79" s="53"/>
      <c r="Z79" s="53"/>
      <c r="AA79" s="53"/>
      <c r="AB79" s="53"/>
    </row>
    <row r="80" spans="1:28" x14ac:dyDescent="0.25">
      <c r="A80" s="116" t="s">
        <v>8</v>
      </c>
      <c r="B80" s="119">
        <v>1428702</v>
      </c>
      <c r="C80" s="116" t="s">
        <v>478</v>
      </c>
      <c r="D80" s="116" t="s">
        <v>522</v>
      </c>
      <c r="E80" s="118"/>
      <c r="F80" s="70"/>
      <c r="G80" s="71"/>
      <c r="H80" s="158"/>
      <c r="I80" s="60"/>
      <c r="J80" s="72"/>
      <c r="K80" s="73"/>
      <c r="L80" s="53"/>
      <c r="M80" s="75"/>
      <c r="N80" s="53"/>
      <c r="O80" s="53"/>
      <c r="P80" s="53"/>
      <c r="Q80" s="53"/>
      <c r="R80" s="99"/>
      <c r="S80" s="67"/>
      <c r="T80" s="67"/>
      <c r="U80" s="67"/>
      <c r="V80" s="67"/>
      <c r="W80" s="67"/>
      <c r="X80" s="53"/>
      <c r="Y80" s="53"/>
      <c r="Z80" s="53"/>
      <c r="AA80" s="53"/>
      <c r="AB80" s="53"/>
    </row>
    <row r="81" spans="1:28" x14ac:dyDescent="0.25">
      <c r="A81" s="116" t="s">
        <v>23</v>
      </c>
      <c r="B81" s="119">
        <v>1719440</v>
      </c>
      <c r="C81" s="116" t="s">
        <v>478</v>
      </c>
      <c r="D81" s="164" t="s">
        <v>521</v>
      </c>
      <c r="E81" s="117"/>
      <c r="F81" s="70"/>
      <c r="G81" s="71"/>
      <c r="H81" s="158"/>
      <c r="I81" s="60"/>
      <c r="J81" s="72"/>
      <c r="K81" s="73"/>
      <c r="L81" s="53"/>
      <c r="M81" s="75"/>
      <c r="N81" s="53"/>
      <c r="O81" s="53"/>
      <c r="P81" s="53"/>
      <c r="Q81" s="53"/>
      <c r="R81" s="99"/>
      <c r="S81" s="67"/>
      <c r="T81" s="67"/>
      <c r="U81" s="67"/>
      <c r="V81" s="67"/>
      <c r="W81" s="67"/>
      <c r="X81" s="53"/>
      <c r="Y81" s="53"/>
      <c r="Z81" s="53"/>
      <c r="AA81" s="53"/>
      <c r="AB81" s="53"/>
    </row>
    <row r="82" spans="1:28" x14ac:dyDescent="0.25">
      <c r="A82" s="116" t="s">
        <v>16</v>
      </c>
      <c r="B82" s="116">
        <v>1455440</v>
      </c>
      <c r="C82" s="116" t="s">
        <v>478</v>
      </c>
      <c r="D82" s="116" t="s">
        <v>302</v>
      </c>
      <c r="E82" s="117"/>
      <c r="F82" s="70"/>
      <c r="G82" s="71"/>
      <c r="H82" s="158"/>
      <c r="I82" s="60"/>
      <c r="J82" s="72"/>
      <c r="K82" s="73"/>
      <c r="L82" s="53"/>
      <c r="M82" s="75"/>
      <c r="N82" s="53"/>
      <c r="O82" s="53"/>
      <c r="P82" s="53"/>
      <c r="Q82" s="53"/>
      <c r="R82" s="99"/>
      <c r="S82" s="67"/>
      <c r="T82" s="67"/>
      <c r="U82" s="67"/>
      <c r="V82" s="67"/>
      <c r="W82" s="67"/>
      <c r="X82" s="53"/>
      <c r="Y82" s="53"/>
      <c r="Z82" s="53"/>
      <c r="AA82" s="53"/>
      <c r="AB82" s="53"/>
    </row>
    <row r="83" spans="1:28" x14ac:dyDescent="0.25">
      <c r="A83" s="116" t="s">
        <v>16</v>
      </c>
      <c r="B83" s="116">
        <v>1034398</v>
      </c>
      <c r="C83" s="116" t="s">
        <v>478</v>
      </c>
      <c r="D83" s="116" t="s">
        <v>523</v>
      </c>
      <c r="E83" s="118"/>
      <c r="F83" s="70"/>
      <c r="G83" s="71"/>
      <c r="H83" s="158"/>
      <c r="I83" s="60"/>
      <c r="J83" s="72"/>
      <c r="K83" s="73"/>
      <c r="L83" s="53"/>
      <c r="M83" s="75"/>
      <c r="N83" s="53"/>
      <c r="O83" s="53"/>
      <c r="P83" s="53"/>
      <c r="Q83" s="53"/>
      <c r="R83" s="99"/>
      <c r="S83" s="67"/>
      <c r="T83" s="67"/>
      <c r="U83" s="67"/>
      <c r="V83" s="67"/>
      <c r="W83" s="67"/>
      <c r="X83" s="53"/>
      <c r="Y83" s="53"/>
      <c r="Z83" s="53"/>
      <c r="AA83" s="53"/>
      <c r="AB83" s="53"/>
    </row>
    <row r="84" spans="1:28" x14ac:dyDescent="0.25">
      <c r="A84" s="116" t="s">
        <v>16</v>
      </c>
      <c r="B84" s="116">
        <v>647212</v>
      </c>
      <c r="C84" s="116" t="s">
        <v>478</v>
      </c>
      <c r="D84" s="116" t="s">
        <v>524</v>
      </c>
      <c r="E84" s="118" t="s">
        <v>525</v>
      </c>
      <c r="F84" s="70"/>
      <c r="G84" s="71"/>
      <c r="H84" s="158"/>
      <c r="I84" s="60"/>
      <c r="J84" s="72"/>
      <c r="K84" s="73"/>
      <c r="L84" s="53"/>
      <c r="M84" s="75"/>
      <c r="N84" s="53"/>
      <c r="O84" s="53"/>
      <c r="P84" s="53"/>
      <c r="Q84" s="53"/>
      <c r="R84" s="99"/>
      <c r="S84" s="67"/>
      <c r="T84" s="67"/>
      <c r="U84" s="67"/>
      <c r="V84" s="67"/>
      <c r="W84" s="67"/>
      <c r="X84" s="53"/>
      <c r="Y84" s="53"/>
      <c r="Z84" s="53"/>
      <c r="AA84" s="53"/>
      <c r="AB84" s="53"/>
    </row>
    <row r="85" spans="1:28" x14ac:dyDescent="0.25">
      <c r="A85" s="110" t="s">
        <v>16</v>
      </c>
      <c r="B85" s="110">
        <v>385413</v>
      </c>
      <c r="C85" s="110" t="s">
        <v>451</v>
      </c>
      <c r="D85" s="110" t="s">
        <v>524</v>
      </c>
      <c r="E85" s="111"/>
      <c r="F85" s="70"/>
      <c r="G85" s="71"/>
      <c r="H85" s="158"/>
      <c r="I85" s="60"/>
      <c r="J85" s="72"/>
      <c r="K85" s="73"/>
      <c r="L85" s="53"/>
      <c r="M85" s="75"/>
      <c r="N85" s="53"/>
      <c r="O85" s="53"/>
      <c r="P85" s="53"/>
      <c r="Q85" s="53"/>
      <c r="R85" s="99"/>
      <c r="S85" s="67"/>
      <c r="T85" s="67"/>
      <c r="U85" s="67"/>
      <c r="V85" s="67"/>
      <c r="W85" s="67"/>
      <c r="X85" s="53"/>
      <c r="Y85" s="53"/>
      <c r="Z85" s="53"/>
      <c r="AA85" s="53"/>
      <c r="AB85" s="53"/>
    </row>
    <row r="86" spans="1:28" x14ac:dyDescent="0.25">
      <c r="A86" s="110" t="s">
        <v>23</v>
      </c>
      <c r="B86" s="110">
        <v>2026310</v>
      </c>
      <c r="C86" s="110" t="s">
        <v>451</v>
      </c>
      <c r="D86" s="110" t="s">
        <v>526</v>
      </c>
      <c r="E86" s="113"/>
      <c r="F86" s="70"/>
      <c r="G86" s="71"/>
      <c r="H86" s="158"/>
      <c r="I86" s="60"/>
      <c r="J86" s="72"/>
      <c r="K86" s="73"/>
      <c r="L86" s="53"/>
      <c r="M86" s="75"/>
      <c r="N86" s="53"/>
      <c r="O86" s="53"/>
      <c r="P86" s="53"/>
      <c r="Q86" s="53"/>
      <c r="R86" s="99"/>
      <c r="S86" s="67"/>
      <c r="T86" s="67"/>
      <c r="U86" s="67"/>
      <c r="V86" s="67"/>
      <c r="W86" s="67"/>
      <c r="X86" s="53"/>
      <c r="Y86" s="53"/>
      <c r="Z86" s="53"/>
      <c r="AA86" s="53"/>
      <c r="AB86" s="53"/>
    </row>
    <row r="87" spans="1:28" x14ac:dyDescent="0.25">
      <c r="A87" s="110" t="s">
        <v>27</v>
      </c>
      <c r="B87" s="110">
        <v>1892544</v>
      </c>
      <c r="C87" s="110" t="s">
        <v>451</v>
      </c>
      <c r="D87" s="110" t="s">
        <v>455</v>
      </c>
      <c r="E87" s="113"/>
      <c r="F87" s="70"/>
      <c r="G87" s="71"/>
      <c r="H87" s="158"/>
      <c r="I87" s="60"/>
      <c r="J87" s="72"/>
      <c r="K87" s="73"/>
      <c r="L87" s="53"/>
      <c r="M87" s="75"/>
      <c r="N87" s="53"/>
      <c r="O87" s="53"/>
      <c r="P87" s="53"/>
      <c r="Q87" s="53"/>
      <c r="R87" s="99"/>
      <c r="S87" s="67"/>
      <c r="T87" s="67"/>
      <c r="U87" s="67"/>
      <c r="V87" s="67"/>
      <c r="W87" s="67"/>
      <c r="X87" s="53"/>
      <c r="Y87" s="53"/>
      <c r="Z87" s="53"/>
      <c r="AA87" s="53"/>
      <c r="AB87" s="53"/>
    </row>
    <row r="88" spans="1:28" x14ac:dyDescent="0.25">
      <c r="A88" s="110" t="s">
        <v>20</v>
      </c>
      <c r="B88" s="110">
        <v>1695733</v>
      </c>
      <c r="C88" s="110" t="s">
        <v>451</v>
      </c>
      <c r="D88" s="110" t="s">
        <v>527</v>
      </c>
      <c r="E88" s="111"/>
      <c r="F88" s="70"/>
      <c r="G88" s="71"/>
      <c r="H88" s="158"/>
      <c r="I88" s="60"/>
      <c r="J88" s="72"/>
      <c r="K88" s="73"/>
      <c r="L88" s="53"/>
      <c r="M88" s="75"/>
      <c r="N88" s="53"/>
      <c r="O88" s="53"/>
      <c r="P88" s="53"/>
      <c r="Q88" s="53"/>
      <c r="R88" s="99"/>
      <c r="S88" s="67"/>
      <c r="T88" s="67"/>
      <c r="U88" s="67"/>
      <c r="V88" s="67"/>
      <c r="W88" s="67"/>
      <c r="X88" s="53"/>
      <c r="Y88" s="53"/>
      <c r="Z88" s="53"/>
      <c r="AA88" s="53"/>
      <c r="AB88" s="53"/>
    </row>
    <row r="89" spans="1:28" x14ac:dyDescent="0.25">
      <c r="A89" s="110" t="s">
        <v>20</v>
      </c>
      <c r="B89" s="110">
        <v>317237</v>
      </c>
      <c r="C89" s="110" t="s">
        <v>172</v>
      </c>
      <c r="D89" s="110" t="s">
        <v>527</v>
      </c>
      <c r="E89" s="111"/>
      <c r="F89" s="70"/>
      <c r="G89" s="71"/>
      <c r="H89" s="158"/>
      <c r="I89" s="60"/>
      <c r="J89" s="72"/>
      <c r="K89" s="73"/>
      <c r="L89" s="53"/>
      <c r="M89" s="75"/>
      <c r="N89" s="53"/>
      <c r="O89" s="53"/>
      <c r="P89" s="53"/>
      <c r="Q89" s="53"/>
      <c r="R89" s="99"/>
      <c r="S89" s="67"/>
      <c r="T89" s="67"/>
      <c r="U89" s="67"/>
      <c r="V89" s="67"/>
      <c r="W89" s="67"/>
      <c r="X89" s="53"/>
      <c r="Y89" s="53"/>
      <c r="Z89" s="53"/>
      <c r="AA89" s="53"/>
      <c r="AB89" s="53"/>
    </row>
    <row r="90" spans="1:28" x14ac:dyDescent="0.25">
      <c r="A90" s="110" t="s">
        <v>35</v>
      </c>
      <c r="B90" s="110">
        <v>1928526</v>
      </c>
      <c r="C90" s="110" t="s">
        <v>172</v>
      </c>
      <c r="D90" s="110" t="s">
        <v>498</v>
      </c>
      <c r="E90" s="111"/>
      <c r="F90" s="70"/>
      <c r="G90" s="71"/>
      <c r="H90" s="158"/>
      <c r="I90" s="60"/>
      <c r="J90" s="72"/>
      <c r="K90" s="73"/>
      <c r="L90" s="53"/>
      <c r="M90" s="75"/>
      <c r="N90" s="53"/>
      <c r="O90" s="53"/>
      <c r="P90" s="53"/>
      <c r="Q90" s="53"/>
      <c r="R90" s="99"/>
      <c r="S90" s="67"/>
      <c r="T90" s="67"/>
      <c r="U90" s="67"/>
      <c r="V90" s="67"/>
      <c r="W90" s="67"/>
      <c r="X90" s="53"/>
      <c r="Y90" s="53"/>
      <c r="Z90" s="53"/>
      <c r="AA90" s="53"/>
      <c r="AB90" s="53"/>
    </row>
    <row r="91" spans="1:28" x14ac:dyDescent="0.25">
      <c r="A91" s="110" t="s">
        <v>19</v>
      </c>
      <c r="B91" s="110">
        <v>2209920</v>
      </c>
      <c r="C91" s="110" t="s">
        <v>172</v>
      </c>
      <c r="D91" s="110" t="s">
        <v>454</v>
      </c>
      <c r="E91" s="111"/>
      <c r="F91" s="70"/>
      <c r="G91" s="71"/>
      <c r="H91" s="158"/>
      <c r="I91" s="60"/>
      <c r="J91" s="72"/>
      <c r="K91" s="73"/>
      <c r="L91" s="53"/>
      <c r="M91" s="75"/>
      <c r="N91" s="53"/>
      <c r="O91" s="53"/>
      <c r="P91" s="53"/>
      <c r="Q91" s="53"/>
      <c r="R91" s="99"/>
      <c r="S91" s="67"/>
      <c r="T91" s="67"/>
      <c r="U91" s="67"/>
      <c r="V91" s="67"/>
      <c r="W91" s="67"/>
      <c r="X91" s="53"/>
      <c r="Y91" s="53"/>
      <c r="Z91" s="53"/>
      <c r="AA91" s="53"/>
      <c r="AB91" s="53"/>
    </row>
    <row r="92" spans="1:28" x14ac:dyDescent="0.25">
      <c r="A92" s="110" t="s">
        <v>35</v>
      </c>
      <c r="B92" s="110">
        <v>2464898</v>
      </c>
      <c r="C92" s="110" t="s">
        <v>172</v>
      </c>
      <c r="D92" s="110" t="s">
        <v>496</v>
      </c>
      <c r="E92" s="113" t="s">
        <v>528</v>
      </c>
      <c r="F92" s="70"/>
      <c r="G92" s="71"/>
      <c r="H92" s="158"/>
      <c r="I92" s="60"/>
      <c r="J92" s="72"/>
      <c r="K92" s="73"/>
      <c r="L92" s="53"/>
      <c r="M92" s="75"/>
      <c r="N92" s="53"/>
      <c r="O92" s="53"/>
      <c r="P92" s="53"/>
      <c r="Q92" s="53"/>
      <c r="R92" s="99"/>
      <c r="S92" s="67"/>
      <c r="T92" s="67"/>
      <c r="U92" s="67"/>
      <c r="V92" s="67"/>
      <c r="W92" s="67"/>
      <c r="X92" s="53"/>
      <c r="Y92" s="53"/>
      <c r="Z92" s="53"/>
      <c r="AA92" s="53"/>
      <c r="AB92" s="53"/>
    </row>
    <row r="93" spans="1:28" x14ac:dyDescent="0.25">
      <c r="A93" s="110" t="s">
        <v>15</v>
      </c>
      <c r="B93" s="110">
        <v>1079419</v>
      </c>
      <c r="C93" s="110" t="s">
        <v>172</v>
      </c>
      <c r="D93" s="110" t="s">
        <v>529</v>
      </c>
      <c r="E93" s="111"/>
      <c r="F93" s="70"/>
      <c r="G93" s="71"/>
      <c r="H93" s="158"/>
      <c r="I93" s="60"/>
      <c r="J93" s="72"/>
      <c r="K93" s="73"/>
      <c r="L93" s="53"/>
      <c r="M93" s="75"/>
      <c r="N93" s="53"/>
      <c r="O93" s="53"/>
      <c r="P93" s="53"/>
      <c r="Q93" s="53"/>
      <c r="R93" s="99"/>
      <c r="S93" s="67"/>
      <c r="T93" s="67"/>
      <c r="U93" s="67"/>
      <c r="V93" s="67"/>
      <c r="W93" s="67"/>
      <c r="X93" s="53"/>
      <c r="Y93" s="53"/>
      <c r="Z93" s="53"/>
      <c r="AA93" s="53"/>
      <c r="AB93" s="53"/>
    </row>
    <row r="94" spans="1:28" x14ac:dyDescent="0.25">
      <c r="A94" s="110" t="s">
        <v>15</v>
      </c>
      <c r="B94" s="110">
        <v>629864</v>
      </c>
      <c r="C94" s="110" t="s">
        <v>460</v>
      </c>
      <c r="D94" s="110" t="s">
        <v>529</v>
      </c>
      <c r="E94" s="113"/>
      <c r="F94" s="70"/>
      <c r="G94" s="71"/>
      <c r="H94" s="158"/>
      <c r="I94" s="60"/>
      <c r="J94" s="72"/>
      <c r="K94" s="73"/>
      <c r="L94" s="53"/>
      <c r="M94" s="75"/>
      <c r="N94" s="53"/>
      <c r="O94" s="53"/>
      <c r="P94" s="53"/>
      <c r="Q94" s="53"/>
      <c r="R94" s="99"/>
      <c r="S94" s="67"/>
      <c r="T94" s="67"/>
      <c r="U94" s="67"/>
      <c r="V94" s="67"/>
      <c r="W94" s="67"/>
      <c r="X94" s="53"/>
      <c r="Y94" s="53"/>
      <c r="Z94" s="53"/>
      <c r="AA94" s="53"/>
      <c r="AB94" s="53"/>
    </row>
    <row r="95" spans="1:28" x14ac:dyDescent="0.25">
      <c r="A95" s="110" t="s">
        <v>32</v>
      </c>
      <c r="B95" s="110">
        <v>1546528</v>
      </c>
      <c r="C95" s="110" t="s">
        <v>460</v>
      </c>
      <c r="D95" s="110" t="s">
        <v>530</v>
      </c>
      <c r="E95" s="113"/>
      <c r="F95" s="70"/>
      <c r="G95" s="71"/>
      <c r="H95" s="158"/>
      <c r="I95" s="60"/>
      <c r="J95" s="72"/>
      <c r="K95" s="73"/>
      <c r="L95" s="53"/>
      <c r="M95" s="75"/>
      <c r="N95" s="53"/>
      <c r="O95" s="53"/>
      <c r="P95" s="53"/>
      <c r="Q95" s="53"/>
      <c r="R95" s="99"/>
      <c r="S95" s="67"/>
      <c r="T95" s="67"/>
      <c r="U95" s="67"/>
      <c r="V95" s="67"/>
      <c r="W95" s="67"/>
      <c r="X95" s="53"/>
      <c r="Y95" s="53"/>
      <c r="Z95" s="53"/>
      <c r="AA95" s="53"/>
      <c r="AB95" s="53"/>
    </row>
    <row r="96" spans="1:28" x14ac:dyDescent="0.25">
      <c r="A96" s="110" t="s">
        <v>32</v>
      </c>
      <c r="B96" s="110">
        <v>1524046</v>
      </c>
      <c r="C96" s="110" t="s">
        <v>460</v>
      </c>
      <c r="D96" s="110" t="s">
        <v>531</v>
      </c>
      <c r="E96" s="113"/>
      <c r="F96" s="70"/>
      <c r="G96" s="71"/>
      <c r="H96" s="158"/>
      <c r="I96" s="60"/>
      <c r="J96" s="72"/>
      <c r="K96" s="73"/>
      <c r="L96" s="53"/>
      <c r="M96" s="75"/>
      <c r="N96" s="53"/>
      <c r="O96" s="53"/>
      <c r="P96" s="53"/>
      <c r="Q96" s="53"/>
      <c r="R96" s="99"/>
      <c r="S96" s="67"/>
      <c r="T96" s="67"/>
      <c r="U96" s="67"/>
      <c r="V96" s="67"/>
      <c r="W96" s="67"/>
      <c r="X96" s="53"/>
      <c r="Y96" s="53"/>
      <c r="Z96" s="53"/>
      <c r="AA96" s="53"/>
      <c r="AB96" s="53"/>
    </row>
    <row r="97" spans="1:28" x14ac:dyDescent="0.25">
      <c r="A97" s="110" t="s">
        <v>32</v>
      </c>
      <c r="B97" s="110">
        <v>1109777</v>
      </c>
      <c r="C97" s="110" t="s">
        <v>460</v>
      </c>
      <c r="D97" s="110" t="s">
        <v>532</v>
      </c>
      <c r="E97" s="111"/>
      <c r="F97" s="70"/>
      <c r="G97" s="71"/>
      <c r="H97" s="158"/>
      <c r="I97" s="60"/>
      <c r="J97" s="72"/>
      <c r="K97" s="73"/>
      <c r="L97" s="53"/>
      <c r="M97" s="75"/>
      <c r="N97" s="53"/>
      <c r="O97" s="53"/>
      <c r="P97" s="53"/>
      <c r="Q97" s="53"/>
      <c r="R97" s="99"/>
      <c r="S97" s="67"/>
      <c r="T97" s="67"/>
      <c r="U97" s="67"/>
      <c r="V97" s="67"/>
      <c r="W97" s="67"/>
      <c r="X97" s="53"/>
      <c r="Y97" s="53"/>
      <c r="Z97" s="53"/>
      <c r="AA97" s="53"/>
      <c r="AB97" s="53"/>
    </row>
    <row r="98" spans="1:28" x14ac:dyDescent="0.25">
      <c r="A98" s="110" t="s">
        <v>31</v>
      </c>
      <c r="B98" s="110">
        <v>2234747</v>
      </c>
      <c r="C98" s="110" t="s">
        <v>460</v>
      </c>
      <c r="D98" s="110" t="s">
        <v>533</v>
      </c>
      <c r="E98" s="111"/>
      <c r="F98" s="70"/>
      <c r="G98" s="71"/>
      <c r="H98" s="158"/>
      <c r="I98" s="60"/>
      <c r="J98" s="72"/>
      <c r="K98" s="73"/>
      <c r="L98" s="53"/>
      <c r="M98" s="75"/>
      <c r="N98" s="53"/>
      <c r="O98" s="53"/>
      <c r="P98" s="53"/>
      <c r="Q98" s="53"/>
      <c r="R98" s="99"/>
      <c r="S98" s="67"/>
      <c r="T98" s="67"/>
      <c r="U98" s="67"/>
      <c r="V98" s="67"/>
      <c r="W98" s="67"/>
      <c r="X98" s="53"/>
      <c r="Y98" s="53"/>
      <c r="Z98" s="53"/>
      <c r="AA98" s="53"/>
      <c r="AB98" s="53"/>
    </row>
    <row r="99" spans="1:28" x14ac:dyDescent="0.25">
      <c r="A99" s="112" t="s">
        <v>38</v>
      </c>
      <c r="B99" s="110">
        <v>1796004</v>
      </c>
      <c r="C99" s="110" t="s">
        <v>460</v>
      </c>
      <c r="D99" s="110" t="s">
        <v>534</v>
      </c>
      <c r="E99" s="111"/>
      <c r="F99" s="70"/>
      <c r="G99" s="71"/>
      <c r="H99" s="158"/>
      <c r="I99" s="60"/>
      <c r="J99" s="72"/>
      <c r="K99" s="73"/>
      <c r="L99" s="53"/>
      <c r="M99" s="75"/>
      <c r="N99" s="53"/>
      <c r="O99" s="53"/>
      <c r="P99" s="53"/>
      <c r="Q99" s="53"/>
      <c r="R99" s="99"/>
      <c r="S99" s="67"/>
      <c r="T99" s="67"/>
      <c r="U99" s="67"/>
      <c r="V99" s="67"/>
      <c r="W99" s="67"/>
      <c r="X99" s="53"/>
      <c r="Y99" s="53"/>
      <c r="Z99" s="53"/>
      <c r="AA99" s="53"/>
      <c r="AB99" s="53"/>
    </row>
    <row r="100" spans="1:28" x14ac:dyDescent="0.25">
      <c r="A100" s="112" t="s">
        <v>38</v>
      </c>
      <c r="B100" s="110">
        <v>1159034</v>
      </c>
      <c r="C100" s="110" t="s">
        <v>460</v>
      </c>
      <c r="D100" s="110" t="s">
        <v>535</v>
      </c>
      <c r="E100" s="111"/>
      <c r="F100" s="70"/>
      <c r="G100" s="71"/>
      <c r="H100" s="158"/>
      <c r="I100" s="60"/>
      <c r="J100" s="72"/>
      <c r="K100" s="73"/>
      <c r="L100" s="53"/>
      <c r="M100" s="75"/>
      <c r="N100" s="53"/>
      <c r="O100" s="53"/>
      <c r="P100" s="53"/>
      <c r="Q100" s="53"/>
      <c r="R100" s="99"/>
      <c r="S100" s="67"/>
      <c r="T100" s="67"/>
      <c r="U100" s="67"/>
      <c r="V100" s="67"/>
      <c r="W100" s="67"/>
      <c r="X100" s="53"/>
      <c r="Y100" s="53"/>
      <c r="Z100" s="53"/>
      <c r="AA100" s="53"/>
      <c r="AB100" s="53"/>
    </row>
    <row r="101" spans="1:28" x14ac:dyDescent="0.25">
      <c r="A101" s="112" t="s">
        <v>38</v>
      </c>
      <c r="B101" s="110">
        <v>374036</v>
      </c>
      <c r="C101" s="110" t="s">
        <v>469</v>
      </c>
      <c r="D101" s="110" t="s">
        <v>535</v>
      </c>
      <c r="E101" s="111"/>
      <c r="F101" s="70"/>
      <c r="G101" s="71"/>
      <c r="H101" s="158"/>
      <c r="I101" s="60"/>
      <c r="J101" s="72"/>
      <c r="K101" s="73"/>
      <c r="L101" s="53"/>
      <c r="M101" s="75"/>
      <c r="N101" s="53"/>
      <c r="O101" s="53"/>
      <c r="P101" s="53"/>
      <c r="Q101" s="53"/>
      <c r="R101" s="99"/>
      <c r="S101" s="67"/>
      <c r="T101" s="67"/>
      <c r="U101" s="67"/>
      <c r="V101" s="67"/>
      <c r="W101" s="67"/>
      <c r="X101" s="53"/>
      <c r="Y101" s="53"/>
      <c r="Z101" s="53"/>
      <c r="AA101" s="53"/>
      <c r="AB101" s="53"/>
    </row>
    <row r="102" spans="1:28" x14ac:dyDescent="0.25">
      <c r="A102" s="110" t="s">
        <v>27</v>
      </c>
      <c r="B102" s="110">
        <v>1785110</v>
      </c>
      <c r="C102" s="110" t="s">
        <v>469</v>
      </c>
      <c r="D102" s="110" t="s">
        <v>536</v>
      </c>
      <c r="E102" s="111"/>
      <c r="F102" s="70"/>
      <c r="G102" s="71"/>
      <c r="H102" s="158"/>
      <c r="I102" s="60"/>
      <c r="J102" s="72"/>
      <c r="K102" s="73"/>
      <c r="L102" s="53"/>
      <c r="M102" s="75"/>
      <c r="N102" s="53"/>
      <c r="O102" s="53"/>
      <c r="P102" s="53"/>
      <c r="Q102" s="53"/>
      <c r="R102" s="99"/>
      <c r="S102" s="67"/>
      <c r="T102" s="67"/>
      <c r="U102" s="67"/>
      <c r="V102" s="67"/>
      <c r="W102" s="67"/>
      <c r="X102" s="53"/>
      <c r="Y102" s="53"/>
      <c r="Z102" s="53"/>
      <c r="AA102" s="53"/>
      <c r="AB102" s="53"/>
    </row>
    <row r="103" spans="1:28" x14ac:dyDescent="0.25">
      <c r="A103" s="112" t="s">
        <v>38</v>
      </c>
      <c r="B103" s="110">
        <v>1909801</v>
      </c>
      <c r="C103" s="110" t="s">
        <v>469</v>
      </c>
      <c r="D103" s="110" t="s">
        <v>537</v>
      </c>
      <c r="E103" s="113"/>
      <c r="F103" s="70"/>
      <c r="G103" s="71"/>
      <c r="H103" s="158"/>
      <c r="I103" s="60"/>
      <c r="J103" s="72"/>
      <c r="K103" s="73"/>
      <c r="L103" s="53"/>
      <c r="M103" s="75"/>
      <c r="N103" s="53"/>
      <c r="O103" s="53"/>
      <c r="P103" s="53"/>
      <c r="Q103" s="53"/>
      <c r="R103" s="99"/>
      <c r="S103" s="67"/>
      <c r="T103" s="67"/>
      <c r="U103" s="67"/>
      <c r="V103" s="67"/>
      <c r="W103" s="67"/>
      <c r="X103" s="53"/>
      <c r="Y103" s="53"/>
      <c r="Z103" s="53"/>
      <c r="AA103" s="53"/>
      <c r="AB103" s="53"/>
    </row>
    <row r="104" spans="1:28" x14ac:dyDescent="0.25">
      <c r="A104" s="110" t="s">
        <v>37</v>
      </c>
      <c r="B104" s="110">
        <v>541826</v>
      </c>
      <c r="C104" s="110" t="s">
        <v>469</v>
      </c>
      <c r="D104" s="110" t="s">
        <v>473</v>
      </c>
      <c r="E104" s="111"/>
      <c r="F104" s="70"/>
      <c r="G104" s="71"/>
      <c r="H104" s="158"/>
      <c r="I104" s="60"/>
      <c r="J104" s="72"/>
      <c r="K104" s="73"/>
      <c r="L104" s="53"/>
      <c r="M104" s="75"/>
      <c r="N104" s="53"/>
      <c r="O104" s="53"/>
      <c r="P104" s="53"/>
      <c r="Q104" s="53"/>
      <c r="R104" s="99"/>
      <c r="S104" s="67"/>
      <c r="T104" s="67"/>
      <c r="U104" s="67"/>
      <c r="V104" s="67"/>
      <c r="W104" s="67"/>
      <c r="X104" s="53"/>
      <c r="Y104" s="53"/>
      <c r="Z104" s="53"/>
      <c r="AA104" s="53"/>
      <c r="AB104" s="53"/>
    </row>
    <row r="105" spans="1:28" x14ac:dyDescent="0.25">
      <c r="A105" s="110" t="s">
        <v>31</v>
      </c>
      <c r="B105" s="110">
        <v>2128888</v>
      </c>
      <c r="C105" s="110" t="s">
        <v>469</v>
      </c>
      <c r="D105" s="110" t="s">
        <v>538</v>
      </c>
      <c r="E105" s="111"/>
      <c r="F105" s="70"/>
      <c r="G105" s="71"/>
      <c r="H105" s="158"/>
      <c r="I105" s="60"/>
      <c r="J105" s="72"/>
      <c r="K105" s="73"/>
      <c r="L105" s="53"/>
      <c r="M105" s="75"/>
      <c r="N105" s="53"/>
      <c r="O105" s="53"/>
      <c r="P105" s="53"/>
      <c r="Q105" s="53"/>
      <c r="R105" s="99"/>
      <c r="S105" s="67"/>
      <c r="T105" s="67"/>
      <c r="U105" s="67"/>
      <c r="V105" s="67"/>
      <c r="W105" s="67"/>
      <c r="X105" s="53"/>
      <c r="Y105" s="53"/>
      <c r="Z105" s="53"/>
      <c r="AA105" s="53"/>
      <c r="AB105" s="53"/>
    </row>
    <row r="106" spans="1:28" x14ac:dyDescent="0.25">
      <c r="A106" s="110" t="s">
        <v>10</v>
      </c>
      <c r="B106" s="110">
        <v>2224730</v>
      </c>
      <c r="C106" s="110" t="s">
        <v>469</v>
      </c>
      <c r="D106" s="110" t="s">
        <v>539</v>
      </c>
      <c r="E106" s="111"/>
      <c r="F106" s="70"/>
      <c r="G106" s="71"/>
      <c r="H106" s="158"/>
      <c r="I106" s="60"/>
      <c r="J106" s="72"/>
      <c r="K106" s="73"/>
      <c r="L106" s="53"/>
      <c r="M106" s="75"/>
      <c r="N106" s="53"/>
      <c r="O106" s="53"/>
      <c r="P106" s="53"/>
      <c r="Q106" s="53"/>
      <c r="R106" s="99"/>
      <c r="S106" s="67"/>
      <c r="T106" s="67"/>
      <c r="U106" s="67"/>
      <c r="V106" s="67"/>
      <c r="W106" s="67"/>
      <c r="X106" s="53"/>
      <c r="Y106" s="53"/>
      <c r="Z106" s="53"/>
      <c r="AA106" s="53"/>
      <c r="AB106" s="53"/>
    </row>
    <row r="107" spans="1:28" x14ac:dyDescent="0.25">
      <c r="A107" s="110" t="s">
        <v>10</v>
      </c>
      <c r="B107" s="110">
        <v>582788</v>
      </c>
      <c r="C107" s="110" t="s">
        <v>469</v>
      </c>
      <c r="D107" s="110" t="s">
        <v>540</v>
      </c>
      <c r="E107" s="111"/>
      <c r="F107" s="70"/>
      <c r="G107" s="71"/>
      <c r="H107" s="158"/>
      <c r="I107" s="60"/>
      <c r="J107" s="72"/>
      <c r="K107" s="73"/>
      <c r="L107" s="53"/>
      <c r="M107" s="75"/>
      <c r="N107" s="53"/>
      <c r="O107" s="53"/>
      <c r="P107" s="53"/>
      <c r="Q107" s="53"/>
      <c r="R107" s="99"/>
      <c r="S107" s="67"/>
      <c r="T107" s="67"/>
      <c r="U107" s="67"/>
      <c r="V107" s="67"/>
      <c r="W107" s="67"/>
      <c r="X107" s="53"/>
      <c r="Y107" s="53"/>
      <c r="Z107" s="53"/>
      <c r="AA107" s="53"/>
      <c r="AB107" s="53"/>
    </row>
    <row r="108" spans="1:28" x14ac:dyDescent="0.25">
      <c r="A108" s="110" t="s">
        <v>10</v>
      </c>
      <c r="B108" s="110">
        <v>1412242</v>
      </c>
      <c r="C108" s="110" t="s">
        <v>469</v>
      </c>
      <c r="D108" s="110" t="s">
        <v>541</v>
      </c>
      <c r="E108" s="113"/>
      <c r="F108" s="70"/>
      <c r="G108" s="71"/>
      <c r="H108" s="158"/>
      <c r="I108" s="60"/>
      <c r="J108" s="72"/>
      <c r="K108" s="73"/>
      <c r="L108" s="53"/>
      <c r="M108" s="75"/>
      <c r="N108" s="53"/>
      <c r="O108" s="53"/>
      <c r="P108" s="53"/>
      <c r="Q108" s="53"/>
      <c r="R108" s="99"/>
      <c r="S108" s="67"/>
      <c r="T108" s="67"/>
      <c r="U108" s="67"/>
      <c r="V108" s="67"/>
      <c r="W108" s="67"/>
      <c r="X108" s="53"/>
      <c r="Y108" s="53"/>
      <c r="Z108" s="53"/>
      <c r="AA108" s="53"/>
      <c r="AB108" s="53"/>
    </row>
    <row r="109" spans="1:28" x14ac:dyDescent="0.25">
      <c r="A109" s="110" t="s">
        <v>30</v>
      </c>
      <c r="B109" s="110">
        <v>1040579</v>
      </c>
      <c r="C109" s="110" t="s">
        <v>469</v>
      </c>
      <c r="D109" s="110" t="s">
        <v>542</v>
      </c>
      <c r="E109" s="113"/>
      <c r="F109" s="70"/>
      <c r="G109" s="71"/>
      <c r="H109" s="158"/>
      <c r="I109" s="60"/>
      <c r="J109" s="72"/>
      <c r="K109" s="73"/>
      <c r="L109" s="53"/>
      <c r="M109" s="75"/>
      <c r="N109" s="53"/>
      <c r="O109" s="53"/>
      <c r="P109" s="53"/>
      <c r="Q109" s="53"/>
      <c r="R109" s="99"/>
      <c r="S109" s="67"/>
      <c r="T109" s="67"/>
      <c r="U109" s="67"/>
      <c r="V109" s="67"/>
      <c r="W109" s="67"/>
      <c r="X109" s="53"/>
      <c r="Y109" s="53"/>
      <c r="Z109" s="53"/>
      <c r="AA109" s="53"/>
      <c r="AB109" s="53"/>
    </row>
    <row r="110" spans="1:28" x14ac:dyDescent="0.25">
      <c r="A110" s="110" t="s">
        <v>30</v>
      </c>
      <c r="B110" s="110">
        <v>399714</v>
      </c>
      <c r="C110" s="110" t="s">
        <v>478</v>
      </c>
      <c r="D110" s="110" t="s">
        <v>542</v>
      </c>
      <c r="E110" s="111"/>
      <c r="F110" s="70"/>
      <c r="G110" s="71"/>
      <c r="H110" s="158"/>
      <c r="I110" s="60"/>
      <c r="J110" s="72"/>
      <c r="K110" s="73"/>
      <c r="L110" s="53"/>
      <c r="M110" s="75"/>
      <c r="N110" s="53"/>
      <c r="O110" s="53"/>
      <c r="P110" s="53"/>
      <c r="Q110" s="53"/>
      <c r="R110" s="99"/>
      <c r="S110" s="67"/>
      <c r="T110" s="67"/>
      <c r="U110" s="67"/>
      <c r="V110" s="67"/>
      <c r="W110" s="67"/>
      <c r="X110" s="53"/>
      <c r="Y110" s="53"/>
      <c r="Z110" s="53"/>
      <c r="AA110" s="53"/>
      <c r="AB110" s="53"/>
    </row>
    <row r="111" spans="1:28" x14ac:dyDescent="0.25">
      <c r="A111" s="110" t="s">
        <v>27</v>
      </c>
      <c r="B111" s="110">
        <v>1540246</v>
      </c>
      <c r="C111" s="110" t="s">
        <v>478</v>
      </c>
      <c r="D111" s="110" t="s">
        <v>543</v>
      </c>
      <c r="E111" s="113"/>
      <c r="F111" s="70"/>
      <c r="G111" s="71"/>
      <c r="H111" s="158"/>
      <c r="I111" s="60"/>
      <c r="J111" s="72"/>
      <c r="K111" s="73"/>
      <c r="L111" s="53"/>
      <c r="M111" s="75"/>
      <c r="N111" s="53"/>
      <c r="O111" s="53"/>
      <c r="P111" s="53"/>
      <c r="Q111" s="53"/>
      <c r="R111" s="99"/>
      <c r="S111" s="67"/>
      <c r="T111" s="67"/>
      <c r="U111" s="67"/>
      <c r="V111" s="67"/>
      <c r="W111" s="67"/>
      <c r="X111" s="53"/>
      <c r="Y111" s="53"/>
      <c r="Z111" s="53"/>
      <c r="AA111" s="53"/>
      <c r="AB111" s="53"/>
    </row>
    <row r="112" spans="1:28" x14ac:dyDescent="0.25">
      <c r="A112" s="112" t="s">
        <v>479</v>
      </c>
      <c r="B112" s="110">
        <v>1858165</v>
      </c>
      <c r="C112" s="110" t="s">
        <v>478</v>
      </c>
      <c r="D112" s="110" t="s">
        <v>541</v>
      </c>
      <c r="E112" s="113"/>
      <c r="F112" s="70"/>
      <c r="G112" s="71"/>
      <c r="H112" s="158"/>
      <c r="I112" s="60"/>
      <c r="J112" s="72"/>
      <c r="K112" s="73"/>
      <c r="L112" s="53"/>
      <c r="M112" s="75"/>
      <c r="N112" s="53"/>
      <c r="O112" s="53"/>
      <c r="P112" s="53"/>
      <c r="Q112" s="53"/>
      <c r="R112" s="99"/>
      <c r="S112" s="67"/>
      <c r="T112" s="67"/>
      <c r="U112" s="67"/>
      <c r="V112" s="67"/>
      <c r="W112" s="67"/>
      <c r="X112" s="53"/>
      <c r="Y112" s="53"/>
      <c r="Z112" s="53"/>
      <c r="AA112" s="53"/>
      <c r="AB112" s="53"/>
    </row>
    <row r="113" spans="1:28" x14ac:dyDescent="0.25">
      <c r="A113" s="112" t="s">
        <v>479</v>
      </c>
      <c r="B113" s="110">
        <v>2295739</v>
      </c>
      <c r="C113" s="110" t="s">
        <v>478</v>
      </c>
      <c r="D113" s="110" t="s">
        <v>544</v>
      </c>
      <c r="E113" s="111"/>
      <c r="F113" s="70"/>
      <c r="G113" s="71"/>
      <c r="H113" s="158"/>
      <c r="I113" s="60"/>
      <c r="J113" s="72"/>
      <c r="K113" s="73"/>
      <c r="L113" s="53"/>
      <c r="M113" s="75"/>
      <c r="N113" s="53"/>
      <c r="O113" s="53"/>
      <c r="P113" s="53"/>
      <c r="Q113" s="53"/>
      <c r="R113" s="99"/>
      <c r="S113" s="67"/>
      <c r="T113" s="67"/>
      <c r="U113" s="67"/>
      <c r="V113" s="67"/>
      <c r="W113" s="67"/>
      <c r="X113" s="53"/>
      <c r="Y113" s="53"/>
      <c r="Z113" s="53"/>
      <c r="AA113" s="53"/>
      <c r="AB113" s="53"/>
    </row>
    <row r="114" spans="1:28" x14ac:dyDescent="0.25">
      <c r="A114" s="112" t="s">
        <v>479</v>
      </c>
      <c r="B114" s="110">
        <v>1729720</v>
      </c>
      <c r="C114" s="110" t="s">
        <v>478</v>
      </c>
      <c r="D114" s="110" t="s">
        <v>545</v>
      </c>
      <c r="E114" s="111"/>
      <c r="F114" s="70"/>
      <c r="G114" s="71"/>
      <c r="H114" s="158"/>
      <c r="I114" s="60"/>
      <c r="J114" s="72"/>
      <c r="K114" s="73"/>
      <c r="L114" s="53"/>
      <c r="M114" s="75"/>
      <c r="N114" s="53"/>
      <c r="O114" s="53"/>
      <c r="P114" s="53"/>
      <c r="Q114" s="53"/>
      <c r="R114" s="99"/>
      <c r="S114" s="67"/>
      <c r="T114" s="67"/>
      <c r="U114" s="67"/>
      <c r="V114" s="67"/>
      <c r="W114" s="67"/>
      <c r="X114" s="53"/>
      <c r="Y114" s="53"/>
      <c r="Z114" s="53"/>
      <c r="AA114" s="53"/>
      <c r="AB114" s="53"/>
    </row>
    <row r="115" spans="1:28" x14ac:dyDescent="0.25">
      <c r="A115" s="110" t="s">
        <v>20</v>
      </c>
      <c r="B115" s="114">
        <v>2220583</v>
      </c>
      <c r="C115" s="110" t="s">
        <v>478</v>
      </c>
      <c r="D115" s="110" t="s">
        <v>546</v>
      </c>
      <c r="E115" s="111"/>
      <c r="F115" s="70"/>
      <c r="G115" s="71"/>
      <c r="H115" s="158"/>
      <c r="I115" s="60"/>
      <c r="J115" s="72"/>
      <c r="K115" s="73"/>
      <c r="L115" s="53"/>
      <c r="M115" s="75"/>
      <c r="N115" s="53"/>
      <c r="O115" s="53"/>
      <c r="P115" s="53"/>
      <c r="Q115" s="53"/>
      <c r="R115" s="99"/>
      <c r="S115" s="67"/>
      <c r="T115" s="67"/>
      <c r="U115" s="67"/>
      <c r="V115" s="67"/>
      <c r="W115" s="67"/>
      <c r="X115" s="53"/>
      <c r="Y115" s="53"/>
      <c r="Z115" s="53"/>
      <c r="AA115" s="53"/>
      <c r="AB115" s="53"/>
    </row>
    <row r="116" spans="1:28" x14ac:dyDescent="0.25">
      <c r="A116" s="110" t="s">
        <v>20</v>
      </c>
      <c r="B116" s="110">
        <v>1857322</v>
      </c>
      <c r="C116" s="110" t="s">
        <v>478</v>
      </c>
      <c r="D116" s="110" t="s">
        <v>547</v>
      </c>
      <c r="E116" s="111"/>
      <c r="F116" s="70"/>
      <c r="G116" s="71"/>
      <c r="H116" s="158"/>
      <c r="I116" s="60"/>
      <c r="J116" s="72"/>
      <c r="K116" s="73"/>
      <c r="L116" s="53"/>
      <c r="M116" s="75"/>
      <c r="N116" s="53"/>
      <c r="O116" s="53"/>
      <c r="P116" s="53"/>
      <c r="Q116" s="53"/>
      <c r="R116" s="99"/>
      <c r="S116" s="67"/>
      <c r="T116" s="67"/>
      <c r="U116" s="67"/>
      <c r="V116" s="67"/>
      <c r="W116" s="67"/>
      <c r="X116" s="53"/>
      <c r="Y116" s="53"/>
      <c r="Z116" s="53"/>
      <c r="AA116" s="53"/>
      <c r="AB116" s="53"/>
    </row>
    <row r="117" spans="1:28" x14ac:dyDescent="0.25">
      <c r="A117" s="110" t="s">
        <v>31</v>
      </c>
      <c r="B117" s="110">
        <v>1282859</v>
      </c>
      <c r="C117" s="110" t="s">
        <v>478</v>
      </c>
      <c r="D117" s="110" t="s">
        <v>548</v>
      </c>
      <c r="E117" s="113" t="s">
        <v>549</v>
      </c>
      <c r="F117" s="70"/>
      <c r="G117" s="71"/>
      <c r="H117" s="158"/>
      <c r="I117" s="60"/>
      <c r="J117" s="72"/>
      <c r="K117" s="73"/>
      <c r="L117" s="53"/>
      <c r="M117" s="75"/>
      <c r="N117" s="53"/>
      <c r="O117" s="53"/>
      <c r="P117" s="53"/>
      <c r="Q117" s="53"/>
      <c r="R117" s="99"/>
      <c r="S117" s="67"/>
      <c r="T117" s="67"/>
      <c r="U117" s="67"/>
      <c r="V117" s="67"/>
      <c r="W117" s="67"/>
      <c r="X117" s="53"/>
      <c r="Y117" s="53"/>
      <c r="Z117" s="53"/>
      <c r="AA117" s="53"/>
      <c r="AB117" s="53"/>
    </row>
    <row r="118" spans="1:28" x14ac:dyDescent="0.25">
      <c r="A118" s="110" t="s">
        <v>35</v>
      </c>
      <c r="B118" s="110">
        <v>1607602</v>
      </c>
      <c r="C118" s="110" t="s">
        <v>478</v>
      </c>
      <c r="D118" s="110" t="s">
        <v>518</v>
      </c>
      <c r="E118" s="113"/>
      <c r="F118" s="70"/>
      <c r="G118" s="71"/>
      <c r="H118" s="158"/>
      <c r="I118" s="60"/>
      <c r="J118" s="72"/>
      <c r="K118" s="73"/>
      <c r="L118" s="53"/>
      <c r="M118" s="75"/>
      <c r="N118" s="53"/>
      <c r="O118" s="53"/>
      <c r="P118" s="53"/>
      <c r="Q118" s="53"/>
      <c r="R118" s="99"/>
      <c r="S118" s="67"/>
      <c r="T118" s="67"/>
      <c r="U118" s="67"/>
      <c r="V118" s="67"/>
      <c r="W118" s="67"/>
      <c r="X118" s="53"/>
      <c r="Y118" s="53"/>
      <c r="Z118" s="53"/>
      <c r="AA118" s="53"/>
      <c r="AB118" s="53"/>
    </row>
    <row r="119" spans="1:28" x14ac:dyDescent="0.25">
      <c r="A119" s="110" t="s">
        <v>24</v>
      </c>
      <c r="B119" s="110">
        <v>1978231</v>
      </c>
      <c r="C119" s="110" t="s">
        <v>478</v>
      </c>
      <c r="D119" s="110" t="s">
        <v>452</v>
      </c>
      <c r="E119" s="111"/>
      <c r="F119" s="70"/>
      <c r="G119" s="71"/>
      <c r="H119" s="158"/>
      <c r="I119" s="60"/>
      <c r="J119" s="72"/>
      <c r="K119" s="73"/>
      <c r="L119" s="53"/>
      <c r="M119" s="75"/>
      <c r="N119" s="53"/>
      <c r="O119" s="53"/>
      <c r="P119" s="53"/>
      <c r="Q119" s="53"/>
      <c r="R119" s="99"/>
      <c r="S119" s="67"/>
      <c r="T119" s="67"/>
      <c r="U119" s="67"/>
      <c r="V119" s="67"/>
      <c r="W119" s="67"/>
      <c r="X119" s="53"/>
      <c r="Y119" s="53"/>
      <c r="Z119" s="53"/>
      <c r="AA119" s="53"/>
      <c r="AB119" s="53"/>
    </row>
    <row r="120" spans="1:28" x14ac:dyDescent="0.25">
      <c r="A120" s="110" t="s">
        <v>21</v>
      </c>
      <c r="B120" s="110">
        <v>1390903</v>
      </c>
      <c r="C120" s="110" t="s">
        <v>478</v>
      </c>
      <c r="D120" s="110" t="s">
        <v>550</v>
      </c>
      <c r="E120" s="111"/>
      <c r="F120" s="70"/>
      <c r="G120" s="71"/>
      <c r="H120" s="158"/>
      <c r="I120" s="60"/>
      <c r="J120" s="72"/>
      <c r="K120" s="73"/>
      <c r="L120" s="53"/>
      <c r="M120" s="75"/>
      <c r="N120" s="53"/>
      <c r="O120" s="53"/>
      <c r="P120" s="53"/>
      <c r="Q120" s="53"/>
      <c r="R120" s="99"/>
      <c r="S120" s="67"/>
      <c r="T120" s="67"/>
      <c r="U120" s="67"/>
      <c r="V120" s="67"/>
      <c r="W120" s="67"/>
      <c r="X120" s="53"/>
      <c r="Y120" s="53"/>
      <c r="Z120" s="53"/>
      <c r="AA120" s="53"/>
      <c r="AB120" s="53"/>
    </row>
    <row r="121" spans="1:28" x14ac:dyDescent="0.25">
      <c r="A121" s="110" t="s">
        <v>12</v>
      </c>
      <c r="B121" s="110">
        <v>1563291</v>
      </c>
      <c r="C121" s="110" t="s">
        <v>478</v>
      </c>
      <c r="D121" s="110" t="s">
        <v>309</v>
      </c>
      <c r="E121" s="113"/>
      <c r="F121" s="70"/>
      <c r="G121" s="71"/>
      <c r="H121" s="158"/>
      <c r="I121" s="60"/>
      <c r="J121" s="72"/>
      <c r="K121" s="73"/>
      <c r="L121" s="53"/>
      <c r="M121" s="75"/>
      <c r="N121" s="53"/>
      <c r="O121" s="53"/>
      <c r="P121" s="53"/>
      <c r="Q121" s="53"/>
      <c r="R121" s="99"/>
      <c r="S121" s="67"/>
      <c r="T121" s="67"/>
      <c r="U121" s="67"/>
      <c r="V121" s="67"/>
      <c r="W121" s="67"/>
      <c r="X121" s="53"/>
      <c r="Y121" s="53"/>
      <c r="Z121" s="53"/>
      <c r="AA121" s="53"/>
      <c r="AB121" s="53"/>
    </row>
    <row r="122" spans="1:28" x14ac:dyDescent="0.25">
      <c r="A122" s="110" t="s">
        <v>24</v>
      </c>
      <c r="B122" s="110">
        <v>1838916</v>
      </c>
      <c r="C122" s="110" t="s">
        <v>478</v>
      </c>
      <c r="D122" s="110" t="s">
        <v>551</v>
      </c>
      <c r="E122" s="113" t="s">
        <v>552</v>
      </c>
      <c r="F122" s="70"/>
      <c r="G122" s="71"/>
      <c r="H122" s="158"/>
      <c r="I122" s="60"/>
      <c r="J122" s="72"/>
      <c r="K122" s="73"/>
      <c r="L122" s="53"/>
      <c r="M122" s="75"/>
      <c r="N122" s="53"/>
      <c r="O122" s="53"/>
      <c r="P122" s="53"/>
      <c r="Q122" s="53"/>
      <c r="R122" s="99"/>
      <c r="S122" s="67"/>
      <c r="T122" s="67"/>
      <c r="U122" s="67"/>
      <c r="V122" s="67"/>
      <c r="W122" s="67"/>
      <c r="X122" s="53"/>
      <c r="Y122" s="53"/>
      <c r="Z122" s="53"/>
      <c r="AA122" s="53"/>
      <c r="AB122" s="53"/>
    </row>
    <row r="123" spans="1:28" x14ac:dyDescent="0.25">
      <c r="A123" s="139" t="s">
        <v>12</v>
      </c>
      <c r="B123" s="139">
        <v>1176307</v>
      </c>
      <c r="C123" s="42" t="s">
        <v>451</v>
      </c>
      <c r="D123" s="139" t="s">
        <v>553</v>
      </c>
      <c r="E123" s="122"/>
      <c r="F123" s="70"/>
      <c r="G123" s="71"/>
      <c r="H123" s="158"/>
      <c r="I123" s="60"/>
      <c r="J123" s="72"/>
      <c r="K123" s="73"/>
      <c r="L123" s="53"/>
      <c r="M123" s="75"/>
      <c r="N123" s="53"/>
      <c r="O123" s="53"/>
      <c r="P123" s="53"/>
      <c r="Q123" s="53"/>
      <c r="R123" s="99"/>
      <c r="S123" s="67"/>
      <c r="T123" s="67"/>
      <c r="U123" s="67"/>
      <c r="V123" s="67"/>
      <c r="W123" s="67"/>
      <c r="X123" s="53"/>
      <c r="Y123" s="53"/>
      <c r="Z123" s="53"/>
      <c r="AA123" s="53"/>
      <c r="AB123" s="53"/>
    </row>
    <row r="124" spans="1:28" x14ac:dyDescent="0.25">
      <c r="A124" s="139" t="s">
        <v>24</v>
      </c>
      <c r="B124" s="42">
        <v>1534635</v>
      </c>
      <c r="C124" s="42" t="s">
        <v>451</v>
      </c>
      <c r="D124" s="42" t="s">
        <v>551</v>
      </c>
      <c r="E124" s="122"/>
      <c r="F124" s="70"/>
      <c r="G124" s="71"/>
      <c r="H124" s="158"/>
      <c r="I124" s="60"/>
      <c r="J124" s="72"/>
      <c r="K124" s="73"/>
      <c r="L124" s="53"/>
      <c r="M124" s="75"/>
      <c r="N124" s="53"/>
      <c r="O124" s="53"/>
      <c r="P124" s="53"/>
      <c r="Q124" s="53"/>
      <c r="R124" s="99"/>
      <c r="S124" s="67"/>
      <c r="T124" s="67"/>
      <c r="U124" s="67"/>
      <c r="V124" s="67"/>
      <c r="W124" s="67"/>
      <c r="X124" s="53"/>
      <c r="Y124" s="53"/>
      <c r="Z124" s="53"/>
      <c r="AA124" s="53"/>
      <c r="AB124" s="53"/>
    </row>
    <row r="125" spans="1:28" x14ac:dyDescent="0.25">
      <c r="A125" s="139" t="s">
        <v>12</v>
      </c>
      <c r="B125" s="42">
        <v>551512</v>
      </c>
      <c r="C125" s="42" t="s">
        <v>451</v>
      </c>
      <c r="D125" s="42" t="s">
        <v>554</v>
      </c>
      <c r="E125" s="122"/>
      <c r="F125" s="70"/>
      <c r="G125" s="71"/>
      <c r="H125" s="158"/>
      <c r="I125" s="60"/>
      <c r="J125" s="72"/>
      <c r="K125" s="73"/>
      <c r="L125" s="53"/>
      <c r="M125" s="75"/>
      <c r="N125" s="53"/>
      <c r="O125" s="53"/>
      <c r="P125" s="53"/>
      <c r="Q125" s="53"/>
      <c r="R125" s="99"/>
      <c r="S125" s="67"/>
      <c r="T125" s="67"/>
      <c r="U125" s="67"/>
      <c r="V125" s="67"/>
      <c r="W125" s="67"/>
      <c r="X125" s="53"/>
      <c r="Y125" s="53"/>
      <c r="Z125" s="53"/>
      <c r="AA125" s="53"/>
      <c r="AB125" s="53"/>
    </row>
    <row r="126" spans="1:28" x14ac:dyDescent="0.25">
      <c r="A126" s="42" t="s">
        <v>24</v>
      </c>
      <c r="B126" s="42">
        <v>1469932</v>
      </c>
      <c r="C126" s="42" t="s">
        <v>451</v>
      </c>
      <c r="D126" s="42" t="s">
        <v>555</v>
      </c>
      <c r="E126" s="122"/>
      <c r="F126" s="70"/>
      <c r="G126" s="71"/>
      <c r="H126" s="158"/>
      <c r="I126" s="60"/>
      <c r="J126" s="72"/>
      <c r="K126" s="73"/>
      <c r="L126" s="53"/>
      <c r="M126" s="75"/>
      <c r="N126" s="53"/>
      <c r="O126" s="53"/>
      <c r="P126" s="53"/>
      <c r="Q126" s="53"/>
      <c r="R126" s="99"/>
      <c r="S126" s="67"/>
      <c r="T126" s="67"/>
      <c r="U126" s="67"/>
      <c r="V126" s="67"/>
      <c r="W126" s="67"/>
      <c r="X126" s="53"/>
      <c r="Y126" s="53"/>
      <c r="Z126" s="53"/>
      <c r="AA126" s="53"/>
      <c r="AB126" s="53"/>
    </row>
    <row r="127" spans="1:28" x14ac:dyDescent="0.25">
      <c r="A127" s="42" t="s">
        <v>29</v>
      </c>
      <c r="B127" s="42">
        <v>1267614</v>
      </c>
      <c r="C127" s="42" t="s">
        <v>451</v>
      </c>
      <c r="D127" s="42" t="s">
        <v>556</v>
      </c>
      <c r="E127" s="122"/>
      <c r="F127" s="70"/>
      <c r="G127" s="71"/>
      <c r="H127" s="158"/>
      <c r="I127" s="60"/>
      <c r="J127" s="72"/>
      <c r="K127" s="73"/>
      <c r="L127" s="53"/>
      <c r="M127" s="75"/>
      <c r="N127" s="53"/>
      <c r="O127" s="53"/>
      <c r="P127" s="53"/>
      <c r="Q127" s="53"/>
      <c r="R127" s="99"/>
      <c r="S127" s="67"/>
      <c r="T127" s="67"/>
      <c r="U127" s="67"/>
      <c r="V127" s="67"/>
      <c r="W127" s="67"/>
      <c r="X127" s="53"/>
      <c r="Y127" s="53"/>
      <c r="Z127" s="53"/>
      <c r="AA127" s="53"/>
      <c r="AB127" s="53"/>
    </row>
    <row r="128" spans="1:28" x14ac:dyDescent="0.25">
      <c r="A128" s="42" t="s">
        <v>29</v>
      </c>
      <c r="B128" s="137">
        <v>249412</v>
      </c>
      <c r="C128" s="42" t="s">
        <v>172</v>
      </c>
      <c r="D128" s="42" t="s">
        <v>556</v>
      </c>
      <c r="E128" s="122"/>
      <c r="F128" s="70"/>
      <c r="G128" s="71"/>
      <c r="H128" s="158"/>
      <c r="I128" s="60"/>
      <c r="J128" s="72"/>
      <c r="K128" s="73"/>
      <c r="L128" s="53"/>
      <c r="M128" s="75"/>
      <c r="N128" s="53"/>
      <c r="O128" s="53"/>
      <c r="P128" s="53"/>
      <c r="Q128" s="53"/>
      <c r="R128" s="99"/>
      <c r="S128" s="67"/>
      <c r="T128" s="67"/>
      <c r="U128" s="67"/>
      <c r="V128" s="67"/>
      <c r="W128" s="67"/>
      <c r="X128" s="53"/>
      <c r="Y128" s="53"/>
      <c r="Z128" s="53"/>
      <c r="AA128" s="53"/>
      <c r="AB128" s="53"/>
    </row>
    <row r="129" spans="1:28" x14ac:dyDescent="0.25">
      <c r="A129" s="42" t="s">
        <v>458</v>
      </c>
      <c r="B129" s="137">
        <v>2261101</v>
      </c>
      <c r="C129" s="42" t="s">
        <v>172</v>
      </c>
      <c r="D129" s="42" t="s">
        <v>557</v>
      </c>
      <c r="E129" s="122"/>
      <c r="F129" s="70"/>
      <c r="G129" s="71"/>
      <c r="H129" s="158"/>
      <c r="I129" s="60"/>
      <c r="J129" s="72"/>
      <c r="K129" s="73"/>
      <c r="L129" s="53"/>
      <c r="M129" s="75"/>
      <c r="N129" s="53"/>
      <c r="O129" s="53"/>
      <c r="P129" s="53"/>
      <c r="Q129" s="53"/>
      <c r="R129" s="99"/>
      <c r="S129" s="67"/>
      <c r="T129" s="67"/>
      <c r="U129" s="67"/>
      <c r="V129" s="67"/>
      <c r="W129" s="67"/>
      <c r="X129" s="53"/>
      <c r="Y129" s="53"/>
      <c r="Z129" s="53"/>
      <c r="AA129" s="53"/>
      <c r="AB129" s="53"/>
    </row>
    <row r="130" spans="1:28" x14ac:dyDescent="0.25">
      <c r="A130" s="42" t="s">
        <v>25</v>
      </c>
      <c r="B130" s="137">
        <v>991506</v>
      </c>
      <c r="C130" s="42" t="s">
        <v>172</v>
      </c>
      <c r="D130" s="42" t="s">
        <v>558</v>
      </c>
      <c r="E130" s="122"/>
      <c r="F130" s="70"/>
      <c r="G130" s="71"/>
      <c r="H130" s="158"/>
      <c r="I130" s="60"/>
      <c r="J130" s="72"/>
      <c r="K130" s="73"/>
      <c r="L130" s="53"/>
      <c r="M130" s="75"/>
      <c r="N130" s="53"/>
      <c r="O130" s="53"/>
      <c r="P130" s="53"/>
      <c r="Q130" s="53"/>
      <c r="R130" s="99"/>
      <c r="S130" s="67"/>
      <c r="T130" s="67"/>
      <c r="U130" s="67"/>
      <c r="V130" s="67"/>
      <c r="W130" s="67"/>
      <c r="X130" s="53"/>
      <c r="Y130" s="53"/>
      <c r="Z130" s="53"/>
      <c r="AA130" s="53"/>
      <c r="AB130" s="53"/>
    </row>
    <row r="131" spans="1:28" x14ac:dyDescent="0.25">
      <c r="A131" s="42" t="s">
        <v>23</v>
      </c>
      <c r="B131" s="42">
        <v>2128594</v>
      </c>
      <c r="C131" s="42" t="s">
        <v>172</v>
      </c>
      <c r="D131" s="42" t="s">
        <v>559</v>
      </c>
      <c r="E131" s="123"/>
      <c r="F131" s="70"/>
      <c r="G131" s="71"/>
      <c r="H131" s="158"/>
      <c r="I131" s="60"/>
      <c r="J131" s="72"/>
      <c r="K131" s="73"/>
      <c r="L131" s="53"/>
      <c r="M131" s="75"/>
      <c r="N131" s="53"/>
      <c r="O131" s="53"/>
      <c r="P131" s="53"/>
      <c r="Q131" s="53"/>
      <c r="R131" s="99"/>
      <c r="S131" s="67"/>
      <c r="T131" s="67"/>
      <c r="U131" s="67"/>
      <c r="V131" s="67"/>
      <c r="W131" s="67"/>
      <c r="X131" s="53"/>
      <c r="Y131" s="53"/>
      <c r="Z131" s="53"/>
      <c r="AA131" s="53"/>
      <c r="AB131" s="53"/>
    </row>
    <row r="132" spans="1:28" x14ac:dyDescent="0.25">
      <c r="A132" s="42" t="s">
        <v>23</v>
      </c>
      <c r="B132" s="137">
        <v>1814283</v>
      </c>
      <c r="C132" s="42" t="s">
        <v>172</v>
      </c>
      <c r="D132" s="42" t="s">
        <v>560</v>
      </c>
      <c r="E132" s="122"/>
      <c r="F132" s="70"/>
      <c r="G132" s="71"/>
      <c r="H132" s="158"/>
      <c r="I132" s="60"/>
      <c r="J132" s="72"/>
      <c r="K132" s="73"/>
      <c r="L132" s="53"/>
      <c r="M132" s="75"/>
      <c r="N132" s="53"/>
      <c r="O132" s="53"/>
      <c r="P132" s="53"/>
      <c r="Q132" s="53"/>
      <c r="R132" s="99"/>
      <c r="S132" s="67"/>
      <c r="T132" s="67"/>
      <c r="U132" s="67"/>
      <c r="V132" s="67"/>
      <c r="W132" s="67"/>
      <c r="X132" s="53"/>
      <c r="Y132" s="53"/>
      <c r="Z132" s="53"/>
      <c r="AA132" s="53"/>
      <c r="AB132" s="53"/>
    </row>
    <row r="133" spans="1:28" x14ac:dyDescent="0.25">
      <c r="A133" s="42" t="s">
        <v>29</v>
      </c>
      <c r="B133" s="42">
        <v>1705870</v>
      </c>
      <c r="C133" s="42" t="s">
        <v>172</v>
      </c>
      <c r="D133" s="42" t="s">
        <v>561</v>
      </c>
      <c r="E133" s="122"/>
      <c r="F133" s="70"/>
      <c r="G133" s="71"/>
      <c r="H133" s="158"/>
      <c r="I133" s="60"/>
      <c r="J133" s="72"/>
      <c r="K133" s="73"/>
      <c r="L133" s="53"/>
      <c r="M133" s="75"/>
      <c r="N133" s="53"/>
      <c r="O133" s="53"/>
      <c r="P133" s="53"/>
      <c r="Q133" s="53"/>
      <c r="R133" s="99"/>
      <c r="S133" s="67"/>
      <c r="T133" s="67"/>
      <c r="U133" s="67"/>
      <c r="V133" s="67"/>
      <c r="W133" s="67"/>
      <c r="X133" s="53"/>
      <c r="Y133" s="53"/>
      <c r="Z133" s="53"/>
      <c r="AA133" s="53"/>
      <c r="AB133" s="53"/>
    </row>
    <row r="134" spans="1:28" x14ac:dyDescent="0.25">
      <c r="A134" s="42" t="s">
        <v>15</v>
      </c>
      <c r="B134" s="42">
        <v>1401237</v>
      </c>
      <c r="C134" s="42" t="s">
        <v>460</v>
      </c>
      <c r="D134" s="42" t="s">
        <v>502</v>
      </c>
      <c r="E134" s="122"/>
      <c r="F134" s="70"/>
      <c r="G134" s="71"/>
      <c r="H134" s="158"/>
      <c r="I134" s="60"/>
      <c r="J134" s="72"/>
      <c r="K134" s="73"/>
      <c r="L134" s="53"/>
      <c r="M134" s="75"/>
      <c r="N134" s="53"/>
      <c r="O134" s="53"/>
      <c r="P134" s="53"/>
      <c r="Q134" s="53"/>
      <c r="R134" s="99"/>
      <c r="S134" s="67"/>
      <c r="T134" s="67"/>
      <c r="U134" s="67"/>
      <c r="V134" s="67"/>
      <c r="W134" s="67"/>
      <c r="X134" s="53"/>
      <c r="Y134" s="53"/>
      <c r="Z134" s="53"/>
      <c r="AA134" s="53"/>
      <c r="AB134" s="53"/>
    </row>
    <row r="135" spans="1:28" x14ac:dyDescent="0.25">
      <c r="A135" s="42" t="s">
        <v>22</v>
      </c>
      <c r="B135" s="42">
        <v>957331</v>
      </c>
      <c r="C135" s="42" t="s">
        <v>460</v>
      </c>
      <c r="D135" s="42" t="s">
        <v>562</v>
      </c>
      <c r="E135" s="122"/>
      <c r="F135" s="70"/>
      <c r="G135" s="71"/>
      <c r="H135" s="158"/>
      <c r="I135" s="60"/>
      <c r="J135" s="72"/>
      <c r="K135" s="73"/>
      <c r="L135" s="53"/>
      <c r="M135" s="75"/>
      <c r="N135" s="53"/>
      <c r="O135" s="53"/>
      <c r="P135" s="53"/>
      <c r="Q135" s="53"/>
      <c r="R135" s="99"/>
      <c r="S135" s="67"/>
      <c r="T135" s="67"/>
      <c r="U135" s="67"/>
      <c r="V135" s="67"/>
      <c r="W135" s="67"/>
      <c r="X135" s="53"/>
      <c r="Y135" s="53"/>
      <c r="Z135" s="53"/>
      <c r="AA135" s="53"/>
      <c r="AB135" s="53"/>
    </row>
    <row r="136" spans="1:28" x14ac:dyDescent="0.25">
      <c r="A136" s="42" t="s">
        <v>22</v>
      </c>
      <c r="B136" s="42">
        <v>1139457</v>
      </c>
      <c r="C136" s="42" t="s">
        <v>460</v>
      </c>
      <c r="D136" s="42" t="s">
        <v>563</v>
      </c>
      <c r="E136" s="122"/>
      <c r="F136" s="70"/>
      <c r="G136" s="71"/>
      <c r="H136" s="158"/>
      <c r="I136" s="60"/>
      <c r="J136" s="72"/>
      <c r="K136" s="73"/>
      <c r="L136" s="53"/>
      <c r="M136" s="75"/>
      <c r="N136" s="53"/>
      <c r="O136" s="53"/>
      <c r="P136" s="53"/>
      <c r="Q136" s="53"/>
      <c r="R136" s="99"/>
      <c r="S136" s="67"/>
      <c r="T136" s="67"/>
      <c r="U136" s="67"/>
      <c r="V136" s="67"/>
      <c r="W136" s="67"/>
      <c r="X136" s="53"/>
      <c r="Y136" s="53"/>
      <c r="Z136" s="53"/>
      <c r="AA136" s="53"/>
      <c r="AB136" s="53"/>
    </row>
    <row r="137" spans="1:28" x14ac:dyDescent="0.25">
      <c r="A137" s="42" t="s">
        <v>22</v>
      </c>
      <c r="B137" s="42">
        <v>667359</v>
      </c>
      <c r="C137" s="42" t="s">
        <v>460</v>
      </c>
      <c r="D137" s="42" t="s">
        <v>564</v>
      </c>
      <c r="E137" s="122"/>
      <c r="F137" s="70"/>
      <c r="G137" s="71"/>
      <c r="H137" s="158"/>
      <c r="I137" s="60"/>
      <c r="J137" s="72"/>
      <c r="K137" s="73"/>
      <c r="L137" s="53"/>
      <c r="M137" s="75"/>
      <c r="N137" s="53"/>
      <c r="O137" s="53"/>
      <c r="P137" s="53"/>
      <c r="Q137" s="53"/>
      <c r="R137" s="99"/>
      <c r="S137" s="67"/>
      <c r="T137" s="67"/>
      <c r="U137" s="67"/>
      <c r="V137" s="67"/>
      <c r="W137" s="67"/>
      <c r="X137" s="53"/>
      <c r="Y137" s="53"/>
      <c r="Z137" s="53"/>
      <c r="AA137" s="53"/>
      <c r="AB137" s="53"/>
    </row>
    <row r="138" spans="1:28" x14ac:dyDescent="0.25">
      <c r="A138" s="42" t="s">
        <v>19</v>
      </c>
      <c r="B138" s="42">
        <v>1547319</v>
      </c>
      <c r="C138" s="42" t="s">
        <v>460</v>
      </c>
      <c r="D138" s="42" t="s">
        <v>565</v>
      </c>
      <c r="E138" s="122"/>
      <c r="F138" s="70"/>
      <c r="G138" s="71"/>
      <c r="H138" s="158"/>
      <c r="I138" s="60"/>
      <c r="J138" s="72"/>
      <c r="K138" s="73"/>
      <c r="L138" s="53"/>
      <c r="M138" s="75"/>
      <c r="N138" s="53"/>
      <c r="O138" s="53"/>
      <c r="P138" s="53"/>
      <c r="Q138" s="53"/>
      <c r="R138" s="99"/>
      <c r="S138" s="67"/>
      <c r="T138" s="67"/>
      <c r="U138" s="67"/>
      <c r="V138" s="67"/>
      <c r="W138" s="67"/>
      <c r="X138" s="53"/>
      <c r="Y138" s="53"/>
      <c r="Z138" s="53"/>
      <c r="AA138" s="53"/>
      <c r="AB138" s="53"/>
    </row>
    <row r="139" spans="1:28" x14ac:dyDescent="0.25">
      <c r="A139" s="42" t="s">
        <v>26</v>
      </c>
      <c r="B139" s="137">
        <v>1143258</v>
      </c>
      <c r="C139" s="42" t="s">
        <v>460</v>
      </c>
      <c r="D139" s="42" t="s">
        <v>566</v>
      </c>
      <c r="E139" s="123"/>
      <c r="F139" s="70"/>
      <c r="G139" s="71"/>
      <c r="H139" s="158"/>
      <c r="I139" s="60"/>
      <c r="J139" s="72"/>
      <c r="K139" s="73"/>
      <c r="L139" s="53"/>
      <c r="M139" s="75"/>
      <c r="N139" s="53"/>
      <c r="O139" s="53"/>
      <c r="P139" s="53"/>
      <c r="Q139" s="53"/>
      <c r="R139" s="99"/>
      <c r="S139" s="67"/>
      <c r="T139" s="67"/>
      <c r="U139" s="67"/>
      <c r="V139" s="67"/>
      <c r="W139" s="67"/>
      <c r="X139" s="53"/>
      <c r="Y139" s="53"/>
      <c r="Z139" s="53"/>
      <c r="AA139" s="53"/>
      <c r="AB139" s="53"/>
    </row>
    <row r="140" spans="1:28" x14ac:dyDescent="0.25">
      <c r="A140" s="42" t="s">
        <v>466</v>
      </c>
      <c r="B140" s="42">
        <v>744157</v>
      </c>
      <c r="C140" s="42" t="s">
        <v>460</v>
      </c>
      <c r="D140" s="42" t="s">
        <v>567</v>
      </c>
      <c r="E140" s="123"/>
      <c r="F140" s="70"/>
      <c r="G140" s="71"/>
      <c r="H140" s="158"/>
      <c r="I140" s="60"/>
      <c r="J140" s="72"/>
      <c r="K140" s="73"/>
      <c r="L140" s="53"/>
      <c r="M140" s="75"/>
      <c r="N140" s="53"/>
      <c r="O140" s="53"/>
      <c r="P140" s="53"/>
      <c r="Q140" s="53"/>
      <c r="R140" s="99"/>
      <c r="S140" s="67"/>
      <c r="T140" s="67"/>
      <c r="U140" s="67"/>
      <c r="V140" s="67"/>
      <c r="W140" s="67"/>
      <c r="X140" s="53"/>
      <c r="Y140" s="53"/>
      <c r="Z140" s="53"/>
      <c r="AA140" s="53"/>
      <c r="AB140" s="53"/>
    </row>
    <row r="141" spans="1:28" x14ac:dyDescent="0.25">
      <c r="A141" s="42" t="s">
        <v>26</v>
      </c>
      <c r="B141" s="137">
        <v>1375269</v>
      </c>
      <c r="C141" s="42" t="s">
        <v>460</v>
      </c>
      <c r="D141" s="42" t="s">
        <v>568</v>
      </c>
      <c r="E141" s="122"/>
      <c r="F141" s="70"/>
      <c r="G141" s="71"/>
      <c r="H141" s="158"/>
      <c r="I141" s="60"/>
      <c r="J141" s="72"/>
      <c r="K141" s="73"/>
      <c r="L141" s="53"/>
      <c r="M141" s="75"/>
      <c r="N141" s="53"/>
      <c r="O141" s="53"/>
      <c r="P141" s="53"/>
      <c r="Q141" s="53"/>
      <c r="R141" s="99"/>
      <c r="S141" s="67"/>
      <c r="T141" s="67"/>
      <c r="U141" s="67"/>
      <c r="V141" s="67"/>
      <c r="W141" s="67"/>
      <c r="X141" s="53"/>
      <c r="Y141" s="53"/>
      <c r="Z141" s="53"/>
      <c r="AA141" s="53"/>
      <c r="AB141" s="53"/>
    </row>
    <row r="142" spans="1:28" x14ac:dyDescent="0.25">
      <c r="A142" s="42" t="s">
        <v>26</v>
      </c>
      <c r="B142" s="137">
        <v>992450</v>
      </c>
      <c r="C142" s="42" t="s">
        <v>460</v>
      </c>
      <c r="D142" s="42" t="s">
        <v>569</v>
      </c>
      <c r="E142" s="122"/>
      <c r="F142" s="70"/>
      <c r="G142" s="71"/>
      <c r="H142" s="158"/>
      <c r="I142" s="60"/>
      <c r="J142" s="72"/>
      <c r="K142" s="73"/>
      <c r="L142" s="53"/>
      <c r="M142" s="75"/>
      <c r="N142" s="53"/>
      <c r="O142" s="53"/>
      <c r="P142" s="53"/>
      <c r="Q142" s="53"/>
      <c r="R142" s="99"/>
      <c r="S142" s="67"/>
      <c r="T142" s="67"/>
      <c r="U142" s="67"/>
      <c r="V142" s="67"/>
      <c r="W142" s="67"/>
      <c r="X142" s="53"/>
      <c r="Y142" s="53"/>
      <c r="Z142" s="53"/>
      <c r="AA142" s="53"/>
      <c r="AB142" s="53"/>
    </row>
    <row r="143" spans="1:28" x14ac:dyDescent="0.25">
      <c r="A143" s="42" t="s">
        <v>36</v>
      </c>
      <c r="B143" s="42">
        <v>33163</v>
      </c>
      <c r="C143" s="42" t="s">
        <v>460</v>
      </c>
      <c r="D143" s="42" t="s">
        <v>570</v>
      </c>
      <c r="E143" s="122"/>
      <c r="F143" s="70"/>
      <c r="G143" s="71"/>
      <c r="H143" s="158"/>
      <c r="I143" s="60"/>
      <c r="J143" s="72"/>
      <c r="K143" s="73"/>
      <c r="L143" s="53"/>
      <c r="M143" s="75"/>
      <c r="N143" s="53"/>
      <c r="O143" s="53"/>
      <c r="P143" s="53"/>
      <c r="Q143" s="53"/>
      <c r="R143" s="99"/>
      <c r="S143" s="67"/>
      <c r="T143" s="67"/>
      <c r="U143" s="67"/>
      <c r="V143" s="67"/>
      <c r="W143" s="67"/>
      <c r="X143" s="53"/>
      <c r="Y143" s="53"/>
      <c r="Z143" s="53"/>
      <c r="AA143" s="53"/>
      <c r="AB143" s="53"/>
    </row>
    <row r="144" spans="1:28" x14ac:dyDescent="0.25">
      <c r="A144" s="42" t="s">
        <v>36</v>
      </c>
      <c r="B144" s="42">
        <v>589626</v>
      </c>
      <c r="C144" s="42" t="s">
        <v>469</v>
      </c>
      <c r="D144" s="42" t="s">
        <v>570</v>
      </c>
      <c r="E144" s="122"/>
      <c r="F144" s="70"/>
      <c r="G144" s="71"/>
      <c r="H144" s="158"/>
      <c r="I144" s="60"/>
      <c r="J144" s="72"/>
      <c r="K144" s="73"/>
      <c r="L144" s="53"/>
      <c r="M144" s="75"/>
      <c r="N144" s="53"/>
      <c r="O144" s="53"/>
      <c r="P144" s="53"/>
      <c r="Q144" s="53"/>
      <c r="R144" s="99"/>
      <c r="S144" s="67"/>
      <c r="T144" s="67"/>
      <c r="U144" s="67"/>
      <c r="V144" s="67"/>
      <c r="W144" s="67"/>
      <c r="X144" s="53"/>
      <c r="Y144" s="53"/>
      <c r="Z144" s="53"/>
      <c r="AA144" s="53"/>
      <c r="AB144" s="53"/>
    </row>
    <row r="145" spans="1:28" x14ac:dyDescent="0.25">
      <c r="A145" s="42" t="s">
        <v>36</v>
      </c>
      <c r="B145" s="42">
        <v>1087592</v>
      </c>
      <c r="C145" s="42" t="s">
        <v>469</v>
      </c>
      <c r="D145" s="42" t="s">
        <v>571</v>
      </c>
      <c r="E145" s="122"/>
      <c r="F145" s="70"/>
      <c r="G145" s="71"/>
      <c r="H145" s="158"/>
      <c r="I145" s="60"/>
      <c r="J145" s="72"/>
      <c r="K145" s="73"/>
      <c r="L145" s="53"/>
      <c r="M145" s="75"/>
      <c r="N145" s="53"/>
      <c r="O145" s="53"/>
      <c r="P145" s="53"/>
      <c r="Q145" s="53"/>
      <c r="R145" s="99"/>
      <c r="S145" s="67"/>
      <c r="T145" s="67"/>
      <c r="U145" s="67"/>
      <c r="V145" s="67"/>
      <c r="W145" s="67"/>
      <c r="X145" s="53"/>
      <c r="Y145" s="53"/>
      <c r="Z145" s="53"/>
      <c r="AA145" s="53"/>
      <c r="AB145" s="53"/>
    </row>
    <row r="146" spans="1:28" x14ac:dyDescent="0.25">
      <c r="A146" s="42" t="s">
        <v>36</v>
      </c>
      <c r="B146" s="42">
        <v>842483</v>
      </c>
      <c r="C146" s="42" t="s">
        <v>469</v>
      </c>
      <c r="D146" s="42" t="s">
        <v>572</v>
      </c>
      <c r="E146" s="123"/>
      <c r="F146" s="70"/>
      <c r="G146" s="71"/>
      <c r="H146" s="158"/>
      <c r="I146" s="60"/>
      <c r="J146" s="72"/>
      <c r="K146" s="73"/>
      <c r="L146" s="53"/>
      <c r="M146" s="75"/>
      <c r="N146" s="53"/>
      <c r="O146" s="53"/>
      <c r="P146" s="53"/>
      <c r="Q146" s="53"/>
      <c r="R146" s="99"/>
      <c r="S146" s="67"/>
      <c r="T146" s="67"/>
      <c r="U146" s="67"/>
      <c r="V146" s="67"/>
      <c r="W146" s="67"/>
      <c r="X146" s="53"/>
      <c r="Y146" s="53"/>
      <c r="Z146" s="53"/>
      <c r="AA146" s="53"/>
      <c r="AB146" s="53"/>
    </row>
    <row r="147" spans="1:28" x14ac:dyDescent="0.25">
      <c r="A147" s="42" t="s">
        <v>23</v>
      </c>
      <c r="B147" s="42">
        <v>1329950</v>
      </c>
      <c r="C147" s="42" t="s">
        <v>469</v>
      </c>
      <c r="D147" s="42" t="s">
        <v>573</v>
      </c>
      <c r="E147" s="122"/>
      <c r="F147" s="70"/>
      <c r="G147" s="71"/>
      <c r="H147" s="158"/>
      <c r="I147" s="60"/>
      <c r="J147" s="72"/>
      <c r="K147" s="73"/>
      <c r="L147" s="53"/>
      <c r="M147" s="75"/>
      <c r="N147" s="53"/>
      <c r="O147" s="53"/>
      <c r="P147" s="53"/>
      <c r="Q147" s="53"/>
      <c r="R147" s="99"/>
      <c r="S147" s="67"/>
      <c r="T147" s="67"/>
      <c r="U147" s="67"/>
      <c r="V147" s="67"/>
      <c r="W147" s="67"/>
      <c r="X147" s="53"/>
      <c r="Y147" s="53"/>
      <c r="Z147" s="53"/>
      <c r="AA147" s="53"/>
      <c r="AB147" s="53"/>
    </row>
    <row r="148" spans="1:28" x14ac:dyDescent="0.25">
      <c r="A148" s="42" t="s">
        <v>29</v>
      </c>
      <c r="B148" s="42">
        <v>1075915</v>
      </c>
      <c r="C148" s="42" t="s">
        <v>469</v>
      </c>
      <c r="D148" s="42" t="s">
        <v>561</v>
      </c>
      <c r="E148" s="122"/>
      <c r="F148" s="70"/>
      <c r="G148" s="71"/>
      <c r="H148" s="158"/>
      <c r="I148" s="60"/>
      <c r="J148" s="72"/>
      <c r="K148" s="73"/>
      <c r="L148" s="53"/>
      <c r="M148" s="75"/>
      <c r="N148" s="53"/>
      <c r="O148" s="53"/>
      <c r="P148" s="53"/>
      <c r="Q148" s="53"/>
      <c r="R148" s="99"/>
      <c r="S148" s="67"/>
      <c r="T148" s="67"/>
      <c r="U148" s="67"/>
      <c r="V148" s="67"/>
      <c r="W148" s="67"/>
      <c r="X148" s="53"/>
      <c r="Y148" s="53"/>
      <c r="Z148" s="53"/>
      <c r="AA148" s="53"/>
      <c r="AB148" s="53"/>
    </row>
    <row r="149" spans="1:28" x14ac:dyDescent="0.25">
      <c r="A149" s="42" t="s">
        <v>11</v>
      </c>
      <c r="B149" s="42">
        <v>660932</v>
      </c>
      <c r="C149" s="42" t="s">
        <v>469</v>
      </c>
      <c r="D149" s="42" t="s">
        <v>574</v>
      </c>
      <c r="E149" s="122"/>
      <c r="F149" s="70"/>
      <c r="G149" s="71"/>
      <c r="H149" s="158"/>
      <c r="I149" s="60"/>
      <c r="J149" s="72"/>
      <c r="K149" s="73"/>
      <c r="L149" s="53"/>
      <c r="M149" s="75"/>
      <c r="N149" s="53"/>
      <c r="O149" s="53"/>
      <c r="P149" s="53"/>
      <c r="Q149" s="53"/>
      <c r="R149" s="99"/>
      <c r="S149" s="67"/>
      <c r="T149" s="67"/>
      <c r="U149" s="67"/>
      <c r="V149" s="67"/>
      <c r="W149" s="67"/>
      <c r="X149" s="53"/>
      <c r="Y149" s="53"/>
      <c r="Z149" s="53"/>
      <c r="AA149" s="53"/>
      <c r="AB149" s="53"/>
    </row>
    <row r="150" spans="1:28" x14ac:dyDescent="0.25">
      <c r="A150" s="42" t="s">
        <v>11</v>
      </c>
      <c r="B150" s="137">
        <v>846621</v>
      </c>
      <c r="C150" s="42" t="s">
        <v>469</v>
      </c>
      <c r="D150" s="42" t="s">
        <v>575</v>
      </c>
      <c r="E150" s="122"/>
      <c r="F150" s="70"/>
      <c r="G150" s="71"/>
      <c r="H150" s="158"/>
      <c r="I150" s="60"/>
      <c r="J150" s="72"/>
      <c r="K150" s="73"/>
      <c r="L150" s="53"/>
      <c r="M150" s="75"/>
      <c r="N150" s="53"/>
      <c r="O150" s="53"/>
      <c r="P150" s="53"/>
      <c r="Q150" s="53"/>
      <c r="R150" s="99"/>
      <c r="S150" s="67"/>
      <c r="T150" s="67"/>
      <c r="U150" s="67"/>
      <c r="V150" s="67"/>
      <c r="W150" s="67"/>
      <c r="X150" s="53"/>
      <c r="Y150" s="53"/>
      <c r="Z150" s="53"/>
      <c r="AA150" s="53"/>
      <c r="AB150" s="53"/>
    </row>
    <row r="151" spans="1:28" x14ac:dyDescent="0.25">
      <c r="A151" s="42" t="s">
        <v>11</v>
      </c>
      <c r="B151" s="137">
        <v>534268</v>
      </c>
      <c r="C151" s="42" t="s">
        <v>469</v>
      </c>
      <c r="D151" s="42" t="s">
        <v>576</v>
      </c>
      <c r="E151" s="122"/>
      <c r="F151" s="70"/>
      <c r="G151" s="71"/>
      <c r="H151" s="158"/>
      <c r="I151" s="60"/>
      <c r="J151" s="72"/>
      <c r="K151" s="73"/>
      <c r="L151" s="53"/>
      <c r="M151" s="75"/>
      <c r="N151" s="53"/>
      <c r="O151" s="53"/>
      <c r="P151" s="53"/>
      <c r="Q151" s="53"/>
      <c r="R151" s="99"/>
      <c r="S151" s="67"/>
      <c r="T151" s="67"/>
      <c r="U151" s="67"/>
      <c r="V151" s="67"/>
      <c r="W151" s="67"/>
      <c r="X151" s="53"/>
      <c r="Y151" s="53"/>
      <c r="Z151" s="53"/>
      <c r="AA151" s="53"/>
      <c r="AB151" s="53"/>
    </row>
    <row r="152" spans="1:28" x14ac:dyDescent="0.25">
      <c r="A152" s="42" t="s">
        <v>28</v>
      </c>
      <c r="B152" s="42">
        <v>1516341</v>
      </c>
      <c r="C152" s="42" t="s">
        <v>469</v>
      </c>
      <c r="D152" s="42" t="s">
        <v>577</v>
      </c>
      <c r="E152" s="122"/>
      <c r="F152" s="70"/>
      <c r="G152" s="71"/>
      <c r="H152" s="158"/>
      <c r="I152" s="60"/>
      <c r="J152" s="72"/>
      <c r="K152" s="73"/>
      <c r="L152" s="53"/>
      <c r="M152" s="75"/>
      <c r="N152" s="53"/>
      <c r="O152" s="53"/>
      <c r="P152" s="53"/>
      <c r="Q152" s="53"/>
      <c r="R152" s="99"/>
      <c r="S152" s="67"/>
      <c r="T152" s="67"/>
      <c r="U152" s="67"/>
      <c r="V152" s="67"/>
      <c r="W152" s="67"/>
      <c r="X152" s="53"/>
      <c r="Y152" s="53"/>
      <c r="Z152" s="53"/>
      <c r="AA152" s="53"/>
      <c r="AB152" s="53"/>
    </row>
    <row r="153" spans="1:28" x14ac:dyDescent="0.25">
      <c r="A153" s="42" t="s">
        <v>28</v>
      </c>
      <c r="B153" s="42">
        <v>1389919</v>
      </c>
      <c r="C153" s="42" t="s">
        <v>469</v>
      </c>
      <c r="D153" s="42" t="s">
        <v>578</v>
      </c>
      <c r="E153" s="122"/>
      <c r="F153" s="70"/>
      <c r="G153" s="71"/>
      <c r="H153" s="158"/>
      <c r="I153" s="60"/>
      <c r="J153" s="72"/>
      <c r="K153" s="73"/>
      <c r="L153" s="53"/>
      <c r="M153" s="75"/>
      <c r="N153" s="53"/>
      <c r="O153" s="53"/>
      <c r="P153" s="53"/>
      <c r="Q153" s="53"/>
      <c r="R153" s="99"/>
      <c r="S153" s="67"/>
      <c r="T153" s="67"/>
      <c r="U153" s="67"/>
      <c r="V153" s="67"/>
      <c r="W153" s="67"/>
      <c r="X153" s="53"/>
      <c r="Y153" s="53"/>
      <c r="Z153" s="53"/>
      <c r="AA153" s="53"/>
      <c r="AB153" s="53"/>
    </row>
    <row r="154" spans="1:28" x14ac:dyDescent="0.25">
      <c r="A154" s="42" t="s">
        <v>28</v>
      </c>
      <c r="B154" s="42">
        <v>470562</v>
      </c>
      <c r="C154" s="42" t="s">
        <v>469</v>
      </c>
      <c r="D154" s="42" t="s">
        <v>579</v>
      </c>
      <c r="E154" s="122"/>
      <c r="F154" s="70"/>
      <c r="G154" s="71"/>
      <c r="H154" s="158"/>
      <c r="I154" s="60"/>
      <c r="J154" s="72"/>
      <c r="K154" s="73"/>
      <c r="L154" s="53"/>
      <c r="M154" s="75"/>
      <c r="N154" s="53"/>
      <c r="O154" s="53"/>
      <c r="P154" s="53"/>
      <c r="Q154" s="53"/>
      <c r="R154" s="99"/>
      <c r="S154" s="67"/>
      <c r="T154" s="67"/>
      <c r="U154" s="67"/>
      <c r="V154" s="67"/>
      <c r="W154" s="67"/>
      <c r="X154" s="53"/>
      <c r="Y154" s="53"/>
      <c r="Z154" s="53"/>
      <c r="AA154" s="53"/>
      <c r="AB154" s="53"/>
    </row>
    <row r="155" spans="1:28" x14ac:dyDescent="0.25">
      <c r="A155" s="42" t="s">
        <v>21</v>
      </c>
      <c r="B155" s="137">
        <v>755047</v>
      </c>
      <c r="C155" s="42" t="s">
        <v>469</v>
      </c>
      <c r="D155" s="42" t="s">
        <v>580</v>
      </c>
      <c r="E155" s="123"/>
      <c r="F155" s="70"/>
      <c r="G155" s="71"/>
      <c r="H155" s="158"/>
      <c r="I155" s="60"/>
      <c r="J155" s="72"/>
      <c r="K155" s="73"/>
      <c r="L155" s="53"/>
      <c r="M155" s="75"/>
      <c r="N155" s="53"/>
      <c r="O155" s="53"/>
      <c r="P155" s="53"/>
      <c r="Q155" s="53"/>
      <c r="R155" s="99"/>
      <c r="S155" s="67"/>
      <c r="T155" s="67"/>
      <c r="U155" s="67"/>
      <c r="V155" s="67"/>
      <c r="W155" s="67"/>
      <c r="X155" s="53"/>
      <c r="Y155" s="53"/>
      <c r="Z155" s="53"/>
      <c r="AA155" s="53"/>
      <c r="AB155" s="53"/>
    </row>
    <row r="156" spans="1:28" x14ac:dyDescent="0.25">
      <c r="A156" s="42" t="s">
        <v>18</v>
      </c>
      <c r="B156" s="137">
        <v>566144</v>
      </c>
      <c r="C156" s="42" t="s">
        <v>469</v>
      </c>
      <c r="D156" s="42" t="s">
        <v>390</v>
      </c>
      <c r="E156" s="122"/>
      <c r="F156" s="70"/>
      <c r="G156" s="71"/>
      <c r="H156" s="158"/>
      <c r="I156" s="60"/>
      <c r="J156" s="72"/>
      <c r="K156" s="73"/>
      <c r="L156" s="53"/>
      <c r="M156" s="75"/>
      <c r="N156" s="53"/>
      <c r="O156" s="53"/>
      <c r="P156" s="53"/>
      <c r="Q156" s="53"/>
      <c r="R156" s="99"/>
      <c r="S156" s="67"/>
      <c r="T156" s="67"/>
      <c r="U156" s="67"/>
      <c r="V156" s="67"/>
      <c r="W156" s="67"/>
      <c r="X156" s="53"/>
      <c r="Y156" s="53"/>
      <c r="Z156" s="53"/>
      <c r="AA156" s="53"/>
      <c r="AB156" s="53"/>
    </row>
    <row r="157" spans="1:28" x14ac:dyDescent="0.25">
      <c r="A157" s="42" t="s">
        <v>18</v>
      </c>
      <c r="B157" s="137">
        <v>334600</v>
      </c>
      <c r="C157" s="42" t="s">
        <v>469</v>
      </c>
      <c r="D157" s="42" t="s">
        <v>581</v>
      </c>
      <c r="E157" s="122"/>
      <c r="F157" s="70"/>
      <c r="G157" s="71"/>
      <c r="H157" s="158"/>
      <c r="I157" s="60"/>
      <c r="J157" s="72"/>
      <c r="K157" s="73"/>
      <c r="L157" s="53"/>
      <c r="M157" s="75"/>
      <c r="N157" s="53"/>
      <c r="O157" s="53"/>
      <c r="P157" s="53"/>
      <c r="Q157" s="53"/>
      <c r="R157" s="99"/>
      <c r="S157" s="67"/>
      <c r="T157" s="67"/>
      <c r="U157" s="67"/>
      <c r="V157" s="67"/>
      <c r="W157" s="67"/>
      <c r="X157" s="53"/>
      <c r="Y157" s="53"/>
      <c r="Z157" s="53"/>
      <c r="AA157" s="53"/>
      <c r="AB157" s="53"/>
    </row>
    <row r="158" spans="1:28" x14ac:dyDescent="0.25">
      <c r="A158" s="42" t="s">
        <v>18</v>
      </c>
      <c r="B158" s="42">
        <v>138861</v>
      </c>
      <c r="C158" s="42" t="s">
        <v>478</v>
      </c>
      <c r="D158" s="42" t="s">
        <v>581</v>
      </c>
      <c r="E158" s="122"/>
      <c r="F158" s="70"/>
      <c r="G158" s="71"/>
      <c r="H158" s="158"/>
      <c r="I158" s="60"/>
      <c r="J158" s="72"/>
      <c r="K158" s="73"/>
      <c r="L158" s="53"/>
      <c r="M158" s="75"/>
      <c r="N158" s="53"/>
      <c r="O158" s="53"/>
      <c r="P158" s="53"/>
      <c r="Q158" s="53"/>
      <c r="R158" s="99"/>
      <c r="S158" s="67"/>
      <c r="T158" s="67"/>
      <c r="U158" s="67"/>
      <c r="V158" s="67"/>
      <c r="W158" s="67"/>
      <c r="X158" s="53"/>
      <c r="Y158" s="53"/>
      <c r="Z158" s="53"/>
      <c r="AA158" s="53"/>
      <c r="AB158" s="53"/>
    </row>
    <row r="159" spans="1:28" x14ac:dyDescent="0.25">
      <c r="A159" s="42" t="s">
        <v>30</v>
      </c>
      <c r="B159" s="42">
        <v>1559001</v>
      </c>
      <c r="C159" s="42" t="s">
        <v>478</v>
      </c>
      <c r="D159" s="42" t="s">
        <v>582</v>
      </c>
      <c r="E159" s="122"/>
      <c r="F159" s="70"/>
      <c r="G159" s="71"/>
      <c r="H159" s="158"/>
      <c r="I159" s="60"/>
      <c r="J159" s="72"/>
      <c r="K159" s="73"/>
      <c r="L159" s="53"/>
      <c r="M159" s="75"/>
      <c r="N159" s="53"/>
      <c r="O159" s="53"/>
      <c r="P159" s="53"/>
      <c r="Q159" s="53"/>
      <c r="R159" s="99"/>
      <c r="S159" s="67"/>
      <c r="T159" s="67"/>
      <c r="U159" s="67"/>
      <c r="V159" s="67"/>
      <c r="W159" s="67"/>
      <c r="X159" s="53"/>
      <c r="Y159" s="53"/>
      <c r="Z159" s="53"/>
      <c r="AA159" s="53"/>
      <c r="AB159" s="53"/>
    </row>
    <row r="160" spans="1:28" x14ac:dyDescent="0.25">
      <c r="A160" s="42" t="s">
        <v>30</v>
      </c>
      <c r="B160" s="42">
        <v>377984</v>
      </c>
      <c r="C160" s="42" t="s">
        <v>478</v>
      </c>
      <c r="D160" s="42" t="s">
        <v>583</v>
      </c>
      <c r="E160" s="122"/>
      <c r="F160" s="70"/>
      <c r="G160" s="71"/>
      <c r="H160" s="158"/>
      <c r="I160" s="60"/>
      <c r="J160" s="72"/>
      <c r="K160" s="73"/>
      <c r="L160" s="53"/>
      <c r="M160" s="75"/>
      <c r="N160" s="53"/>
      <c r="O160" s="53"/>
      <c r="P160" s="53"/>
      <c r="Q160" s="53"/>
      <c r="R160" s="99"/>
      <c r="S160" s="67"/>
      <c r="T160" s="67"/>
      <c r="U160" s="67"/>
      <c r="V160" s="67"/>
      <c r="W160" s="67"/>
      <c r="X160" s="53"/>
      <c r="Y160" s="53"/>
      <c r="Z160" s="53"/>
      <c r="AA160" s="53"/>
      <c r="AB160" s="53"/>
    </row>
    <row r="161" spans="1:28" x14ac:dyDescent="0.25">
      <c r="A161" s="42" t="s">
        <v>21</v>
      </c>
      <c r="B161" s="42">
        <v>686874</v>
      </c>
      <c r="C161" s="42" t="s">
        <v>478</v>
      </c>
      <c r="D161" s="42" t="s">
        <v>584</v>
      </c>
      <c r="E161" s="122"/>
      <c r="F161" s="70"/>
      <c r="G161" s="71"/>
      <c r="H161" s="158"/>
      <c r="I161" s="60"/>
      <c r="J161" s="72"/>
      <c r="K161" s="73"/>
      <c r="L161" s="53"/>
      <c r="M161" s="75"/>
      <c r="N161" s="53"/>
      <c r="O161" s="53"/>
      <c r="P161" s="53"/>
      <c r="Q161" s="53"/>
      <c r="R161" s="99"/>
      <c r="S161" s="67"/>
      <c r="T161" s="67"/>
      <c r="U161" s="67"/>
      <c r="V161" s="67"/>
      <c r="W161" s="67"/>
      <c r="X161" s="53"/>
      <c r="Y161" s="53"/>
      <c r="Z161" s="53"/>
      <c r="AA161" s="53"/>
      <c r="AB161" s="53"/>
    </row>
    <row r="162" spans="1:28" x14ac:dyDescent="0.25">
      <c r="A162" s="42" t="s">
        <v>16</v>
      </c>
      <c r="B162" s="42">
        <v>779539</v>
      </c>
      <c r="C162" s="42" t="s">
        <v>478</v>
      </c>
      <c r="D162" s="42" t="s">
        <v>303</v>
      </c>
      <c r="E162" s="122"/>
      <c r="F162" s="70"/>
      <c r="G162" s="71"/>
      <c r="H162" s="158"/>
      <c r="I162" s="60"/>
      <c r="J162" s="72"/>
      <c r="K162" s="73"/>
      <c r="L162" s="53"/>
      <c r="M162" s="75"/>
      <c r="N162" s="53"/>
      <c r="O162" s="53"/>
      <c r="P162" s="53"/>
      <c r="Q162" s="53"/>
      <c r="R162" s="99"/>
      <c r="S162" s="67"/>
      <c r="T162" s="67"/>
      <c r="U162" s="67"/>
      <c r="V162" s="67"/>
      <c r="W162" s="67"/>
      <c r="X162" s="53"/>
      <c r="Y162" s="53"/>
      <c r="Z162" s="53"/>
      <c r="AA162" s="53"/>
      <c r="AB162" s="53"/>
    </row>
    <row r="163" spans="1:28" x14ac:dyDescent="0.25">
      <c r="A163" s="42" t="s">
        <v>16</v>
      </c>
      <c r="B163" s="42">
        <v>1728117</v>
      </c>
      <c r="C163" s="42" t="s">
        <v>478</v>
      </c>
      <c r="D163" s="42" t="s">
        <v>246</v>
      </c>
      <c r="E163" s="122"/>
      <c r="F163" s="70"/>
      <c r="G163" s="71"/>
      <c r="H163" s="158"/>
      <c r="I163" s="60"/>
      <c r="J163" s="72"/>
      <c r="K163" s="73"/>
      <c r="L163" s="53"/>
      <c r="M163" s="75"/>
      <c r="N163" s="53"/>
      <c r="O163" s="53"/>
      <c r="P163" s="53"/>
      <c r="Q163" s="53"/>
      <c r="R163" s="99"/>
      <c r="S163" s="67"/>
      <c r="T163" s="67"/>
      <c r="U163" s="67"/>
      <c r="V163" s="67"/>
      <c r="W163" s="67"/>
      <c r="X163" s="53"/>
      <c r="Y163" s="53"/>
      <c r="Z163" s="53"/>
      <c r="AA163" s="53"/>
      <c r="AB163" s="53"/>
    </row>
    <row r="164" spans="1:28" x14ac:dyDescent="0.25">
      <c r="A164" s="42" t="s">
        <v>16</v>
      </c>
      <c r="B164" s="42">
        <v>889056</v>
      </c>
      <c r="C164" s="42" t="s">
        <v>478</v>
      </c>
      <c r="D164" s="42" t="s">
        <v>585</v>
      </c>
      <c r="E164" s="122"/>
      <c r="F164" s="70"/>
      <c r="G164" s="71"/>
      <c r="H164" s="158"/>
      <c r="I164" s="60"/>
      <c r="J164" s="72"/>
      <c r="K164" s="73"/>
      <c r="L164" s="53"/>
      <c r="M164" s="75"/>
      <c r="N164" s="53"/>
      <c r="O164" s="53"/>
      <c r="P164" s="53"/>
      <c r="Q164" s="53"/>
      <c r="R164" s="99"/>
      <c r="S164" s="67"/>
      <c r="T164" s="67"/>
      <c r="U164" s="67"/>
      <c r="V164" s="67"/>
      <c r="W164" s="67"/>
      <c r="X164" s="53"/>
      <c r="Y164" s="53"/>
      <c r="Z164" s="53"/>
      <c r="AA164" s="53"/>
      <c r="AB164" s="53"/>
    </row>
    <row r="165" spans="1:28" x14ac:dyDescent="0.25">
      <c r="A165" s="42" t="s">
        <v>458</v>
      </c>
      <c r="B165" s="42">
        <v>1509382</v>
      </c>
      <c r="C165" s="42" t="s">
        <v>478</v>
      </c>
      <c r="D165" s="42" t="s">
        <v>246</v>
      </c>
      <c r="E165" s="122"/>
      <c r="F165" s="70"/>
      <c r="G165" s="71"/>
      <c r="H165" s="158"/>
      <c r="I165" s="60"/>
      <c r="J165" s="72"/>
      <c r="K165" s="73"/>
      <c r="L165" s="53"/>
      <c r="M165" s="75"/>
      <c r="N165" s="53"/>
      <c r="O165" s="53"/>
      <c r="P165" s="53"/>
      <c r="Q165" s="53"/>
      <c r="R165" s="99"/>
      <c r="S165" s="67"/>
      <c r="T165" s="67"/>
      <c r="U165" s="67"/>
      <c r="V165" s="67"/>
      <c r="W165" s="67"/>
      <c r="X165" s="53"/>
      <c r="Y165" s="53"/>
      <c r="Z165" s="53"/>
      <c r="AA165" s="53"/>
      <c r="AB165" s="53"/>
    </row>
    <row r="166" spans="1:28" x14ac:dyDescent="0.25">
      <c r="A166" s="42" t="s">
        <v>29</v>
      </c>
      <c r="B166" s="42">
        <v>1672729</v>
      </c>
      <c r="C166" s="42" t="s">
        <v>478</v>
      </c>
      <c r="D166" s="42" t="s">
        <v>586</v>
      </c>
      <c r="E166" s="122"/>
      <c r="F166" s="70"/>
      <c r="G166" s="71"/>
      <c r="H166" s="158"/>
      <c r="I166" s="60"/>
      <c r="J166" s="72"/>
      <c r="K166" s="73"/>
      <c r="L166" s="53"/>
      <c r="M166" s="75"/>
      <c r="N166" s="53"/>
      <c r="O166" s="53"/>
      <c r="P166" s="53"/>
      <c r="Q166" s="53"/>
      <c r="R166" s="99"/>
      <c r="S166" s="67"/>
      <c r="T166" s="67"/>
      <c r="U166" s="67"/>
      <c r="V166" s="67"/>
      <c r="W166" s="67"/>
      <c r="X166" s="53"/>
      <c r="Y166" s="53"/>
      <c r="Z166" s="53"/>
      <c r="AA166" s="53"/>
      <c r="AB166" s="53"/>
    </row>
    <row r="167" spans="1:28" x14ac:dyDescent="0.25">
      <c r="A167" s="42" t="s">
        <v>8</v>
      </c>
      <c r="B167" s="42">
        <v>1399130</v>
      </c>
      <c r="C167" s="42" t="s">
        <v>478</v>
      </c>
      <c r="D167" s="42" t="s">
        <v>246</v>
      </c>
      <c r="E167" s="123"/>
      <c r="F167" s="70"/>
      <c r="G167" s="71"/>
      <c r="H167" s="158"/>
      <c r="I167" s="60"/>
      <c r="J167" s="72"/>
      <c r="K167" s="73"/>
      <c r="L167" s="53"/>
      <c r="M167" s="75"/>
      <c r="N167" s="53"/>
      <c r="O167" s="53"/>
      <c r="P167" s="53"/>
      <c r="Q167" s="53"/>
      <c r="R167" s="99"/>
      <c r="S167" s="67"/>
      <c r="T167" s="67"/>
      <c r="U167" s="67"/>
      <c r="V167" s="67"/>
      <c r="W167" s="67"/>
      <c r="X167" s="53"/>
      <c r="Y167" s="53"/>
      <c r="Z167" s="53"/>
      <c r="AA167" s="53"/>
      <c r="AB167" s="53"/>
    </row>
    <row r="168" spans="1:28" x14ac:dyDescent="0.25">
      <c r="A168" s="42" t="s">
        <v>8</v>
      </c>
      <c r="B168" s="42">
        <v>1345926</v>
      </c>
      <c r="C168" s="42" t="s">
        <v>478</v>
      </c>
      <c r="D168" s="42" t="s">
        <v>296</v>
      </c>
      <c r="E168" s="123"/>
      <c r="F168" s="70"/>
      <c r="G168" s="71"/>
      <c r="H168" s="158"/>
      <c r="I168" s="60"/>
      <c r="J168" s="72"/>
      <c r="K168" s="73"/>
      <c r="L168" s="53"/>
      <c r="M168" s="75"/>
      <c r="N168" s="53"/>
      <c r="O168" s="53"/>
      <c r="P168" s="53"/>
      <c r="Q168" s="53"/>
      <c r="R168" s="99"/>
      <c r="S168" s="67"/>
      <c r="T168" s="67"/>
      <c r="U168" s="67"/>
      <c r="V168" s="67"/>
      <c r="W168" s="67"/>
      <c r="X168" s="53"/>
      <c r="Y168" s="53"/>
      <c r="Z168" s="53"/>
      <c r="AA168" s="53"/>
      <c r="AB168" s="53"/>
    </row>
    <row r="169" spans="1:28" x14ac:dyDescent="0.25">
      <c r="A169" s="42" t="s">
        <v>33</v>
      </c>
      <c r="B169" s="42">
        <v>881197</v>
      </c>
      <c r="C169" s="42" t="s">
        <v>478</v>
      </c>
      <c r="D169" s="42" t="s">
        <v>587</v>
      </c>
      <c r="E169" s="122"/>
      <c r="F169" s="70"/>
      <c r="G169" s="71"/>
      <c r="H169" s="158"/>
      <c r="I169" s="60"/>
      <c r="J169" s="72"/>
      <c r="K169" s="73"/>
      <c r="L169" s="53"/>
      <c r="M169" s="75"/>
      <c r="N169" s="53"/>
      <c r="O169" s="53"/>
      <c r="P169" s="53"/>
      <c r="Q169" s="53"/>
      <c r="R169" s="99"/>
      <c r="S169" s="67"/>
      <c r="T169" s="67"/>
      <c r="U169" s="67"/>
      <c r="V169" s="67"/>
      <c r="W169" s="67"/>
      <c r="X169" s="53"/>
      <c r="Y169" s="53"/>
      <c r="Z169" s="53"/>
      <c r="AA169" s="53"/>
      <c r="AB169" s="53"/>
    </row>
    <row r="170" spans="1:28" x14ac:dyDescent="0.25">
      <c r="A170" s="42" t="s">
        <v>33</v>
      </c>
      <c r="B170" s="42">
        <v>332276</v>
      </c>
      <c r="C170" s="42" t="s">
        <v>478</v>
      </c>
      <c r="D170" s="42" t="s">
        <v>588</v>
      </c>
      <c r="E170" s="122"/>
      <c r="F170" s="70"/>
      <c r="G170" s="71"/>
      <c r="H170" s="158"/>
      <c r="I170" s="60"/>
      <c r="J170" s="72"/>
      <c r="K170" s="73"/>
      <c r="L170" s="53"/>
      <c r="M170" s="75"/>
      <c r="N170" s="53"/>
      <c r="O170" s="53"/>
      <c r="P170" s="53"/>
      <c r="Q170" s="53"/>
      <c r="R170" s="99"/>
      <c r="S170" s="67"/>
      <c r="T170" s="67"/>
      <c r="U170" s="67"/>
      <c r="V170" s="67"/>
      <c r="W170" s="67"/>
      <c r="X170" s="53"/>
      <c r="Y170" s="53"/>
      <c r="Z170" s="53"/>
      <c r="AA170" s="53"/>
      <c r="AB170" s="53"/>
    </row>
    <row r="171" spans="1:28" x14ac:dyDescent="0.25">
      <c r="A171" s="42" t="s">
        <v>34</v>
      </c>
      <c r="B171" s="42">
        <v>829452</v>
      </c>
      <c r="C171" s="42" t="s">
        <v>478</v>
      </c>
      <c r="D171" s="42" t="s">
        <v>519</v>
      </c>
      <c r="E171" s="123"/>
      <c r="F171" s="70"/>
      <c r="G171" s="71"/>
      <c r="H171" s="158"/>
      <c r="I171" s="60"/>
      <c r="J171" s="72"/>
      <c r="K171" s="73"/>
      <c r="L171" s="53"/>
      <c r="M171" s="75"/>
      <c r="N171" s="53"/>
      <c r="O171" s="53"/>
      <c r="P171" s="53"/>
      <c r="Q171" s="53"/>
      <c r="R171" s="99"/>
      <c r="S171" s="67"/>
      <c r="T171" s="67"/>
      <c r="U171" s="67"/>
      <c r="V171" s="67"/>
      <c r="W171" s="67"/>
      <c r="X171" s="53"/>
      <c r="Y171" s="53"/>
      <c r="Z171" s="53"/>
      <c r="AA171" s="53"/>
      <c r="AB171" s="53"/>
    </row>
    <row r="172" spans="1:28" x14ac:dyDescent="0.25">
      <c r="A172" s="42" t="s">
        <v>34</v>
      </c>
      <c r="B172" s="42">
        <v>736103</v>
      </c>
      <c r="C172" s="42" t="s">
        <v>478</v>
      </c>
      <c r="D172" s="42" t="s">
        <v>355</v>
      </c>
      <c r="E172" s="122"/>
      <c r="F172" s="70"/>
      <c r="G172" s="71"/>
      <c r="H172" s="158"/>
      <c r="I172" s="60"/>
      <c r="J172" s="72"/>
      <c r="K172" s="73"/>
      <c r="L172" s="53"/>
      <c r="M172" s="75"/>
      <c r="N172" s="53"/>
      <c r="O172" s="53"/>
      <c r="P172" s="53"/>
      <c r="Q172" s="53"/>
      <c r="R172" s="99"/>
      <c r="S172" s="67"/>
      <c r="T172" s="67"/>
      <c r="U172" s="67"/>
      <c r="V172" s="67"/>
      <c r="W172" s="67"/>
      <c r="X172" s="53"/>
      <c r="Y172" s="53"/>
      <c r="Z172" s="53"/>
      <c r="AA172" s="53"/>
      <c r="AB172" s="53"/>
    </row>
    <row r="173" spans="1:28" x14ac:dyDescent="0.25">
      <c r="A173" s="42" t="s">
        <v>34</v>
      </c>
      <c r="B173" s="42">
        <v>780339</v>
      </c>
      <c r="C173" s="42" t="s">
        <v>478</v>
      </c>
      <c r="D173" s="42" t="s">
        <v>589</v>
      </c>
      <c r="E173" s="122"/>
      <c r="F173" s="70"/>
      <c r="G173" s="71"/>
      <c r="H173" s="158"/>
      <c r="I173" s="60"/>
      <c r="J173" s="72"/>
      <c r="K173" s="73"/>
      <c r="L173" s="53"/>
      <c r="M173" s="75"/>
      <c r="N173" s="53"/>
      <c r="O173" s="53"/>
      <c r="P173" s="53"/>
      <c r="Q173" s="53"/>
      <c r="R173" s="99"/>
      <c r="S173" s="67"/>
      <c r="T173" s="67"/>
      <c r="U173" s="67"/>
      <c r="V173" s="67"/>
      <c r="W173" s="67"/>
      <c r="X173" s="53"/>
      <c r="Y173" s="53"/>
      <c r="Z173" s="53"/>
      <c r="AA173" s="53"/>
      <c r="AB173" s="53"/>
    </row>
    <row r="174" spans="1:28" x14ac:dyDescent="0.25">
      <c r="A174" s="42" t="s">
        <v>458</v>
      </c>
      <c r="B174" s="42">
        <v>1255725</v>
      </c>
      <c r="C174" s="42" t="s">
        <v>478</v>
      </c>
      <c r="D174" s="42" t="s">
        <v>590</v>
      </c>
      <c r="E174" s="122"/>
      <c r="F174" s="70"/>
      <c r="G174" s="71"/>
      <c r="H174" s="158"/>
      <c r="I174" s="60"/>
      <c r="J174" s="72"/>
      <c r="K174" s="73"/>
      <c r="L174" s="53"/>
      <c r="M174" s="75"/>
      <c r="N174" s="53"/>
      <c r="O174" s="53"/>
      <c r="P174" s="53"/>
      <c r="Q174" s="53"/>
      <c r="R174" s="99"/>
      <c r="S174" s="67"/>
      <c r="T174" s="67"/>
      <c r="U174" s="67"/>
      <c r="V174" s="67"/>
      <c r="W174" s="67"/>
      <c r="X174" s="53"/>
      <c r="Y174" s="53"/>
      <c r="Z174" s="53"/>
      <c r="AA174" s="53"/>
      <c r="AB174" s="53"/>
    </row>
    <row r="175" spans="1:28" x14ac:dyDescent="0.25">
      <c r="A175" s="42" t="s">
        <v>20</v>
      </c>
      <c r="B175" s="42">
        <v>1559553</v>
      </c>
      <c r="C175" s="42" t="s">
        <v>478</v>
      </c>
      <c r="D175" s="42" t="s">
        <v>246</v>
      </c>
      <c r="E175" s="122"/>
      <c r="F175" s="70"/>
      <c r="G175" s="71"/>
      <c r="H175" s="158"/>
      <c r="I175" s="60"/>
      <c r="J175" s="72"/>
      <c r="K175" s="73"/>
      <c r="L175" s="53"/>
      <c r="M175" s="75"/>
      <c r="N175" s="53"/>
      <c r="O175" s="53"/>
      <c r="P175" s="53"/>
      <c r="Q175" s="53"/>
      <c r="R175" s="99"/>
      <c r="S175" s="67"/>
      <c r="T175" s="67"/>
      <c r="U175" s="67"/>
      <c r="V175" s="67"/>
      <c r="W175" s="67"/>
      <c r="X175" s="53"/>
      <c r="Y175" s="53"/>
      <c r="Z175" s="53"/>
      <c r="AA175" s="53"/>
      <c r="AB175" s="53"/>
    </row>
    <row r="176" spans="1:28" x14ac:dyDescent="0.25">
      <c r="A176" s="42" t="s">
        <v>35</v>
      </c>
      <c r="B176" s="42">
        <v>1538756</v>
      </c>
      <c r="C176" s="42" t="s">
        <v>478</v>
      </c>
      <c r="D176" s="42" t="s">
        <v>246</v>
      </c>
      <c r="E176" s="123" t="s">
        <v>591</v>
      </c>
      <c r="F176" s="70"/>
      <c r="G176" s="71"/>
      <c r="H176" s="158"/>
      <c r="I176" s="60"/>
      <c r="J176" s="72"/>
      <c r="K176" s="73"/>
      <c r="L176" s="53"/>
      <c r="M176" s="75"/>
      <c r="N176" s="53"/>
      <c r="O176" s="53"/>
      <c r="P176" s="53"/>
      <c r="Q176" s="53"/>
      <c r="R176" s="99"/>
      <c r="S176" s="67"/>
      <c r="T176" s="67"/>
      <c r="U176" s="67"/>
      <c r="V176" s="67"/>
      <c r="W176" s="67"/>
      <c r="X176" s="53"/>
      <c r="Y176" s="53"/>
      <c r="Z176" s="53"/>
      <c r="AA176" s="53"/>
      <c r="AB176" s="53"/>
    </row>
    <row r="177" spans="1:28" x14ac:dyDescent="0.25">
      <c r="A177" s="40" t="s">
        <v>35</v>
      </c>
      <c r="B177" s="40">
        <v>98028</v>
      </c>
      <c r="C177" s="40" t="s">
        <v>451</v>
      </c>
      <c r="D177" s="40" t="s">
        <v>246</v>
      </c>
      <c r="E177" s="165"/>
      <c r="F177" s="70"/>
      <c r="G177" s="71"/>
      <c r="H177" s="158"/>
      <c r="I177" s="60"/>
      <c r="J177" s="72"/>
      <c r="K177" s="73"/>
      <c r="L177" s="53"/>
      <c r="M177" s="75"/>
      <c r="N177" s="53"/>
      <c r="O177" s="53"/>
      <c r="P177" s="53"/>
      <c r="Q177" s="53"/>
      <c r="R177" s="99"/>
      <c r="S177" s="67"/>
      <c r="T177" s="67"/>
      <c r="U177" s="67"/>
      <c r="V177" s="67"/>
      <c r="W177" s="67"/>
      <c r="X177" s="53"/>
      <c r="Y177" s="53"/>
      <c r="Z177" s="53"/>
      <c r="AA177" s="53"/>
      <c r="AB177" s="53"/>
    </row>
    <row r="178" spans="1:28" x14ac:dyDescent="0.25">
      <c r="A178" s="40" t="s">
        <v>27</v>
      </c>
      <c r="B178" s="166">
        <v>2192335</v>
      </c>
      <c r="C178" s="40" t="s">
        <v>451</v>
      </c>
      <c r="D178" s="40" t="s">
        <v>592</v>
      </c>
      <c r="E178" s="167"/>
      <c r="F178" s="70"/>
      <c r="G178" s="71"/>
      <c r="H178" s="158"/>
      <c r="I178" s="60"/>
      <c r="J178" s="72"/>
      <c r="K178" s="73"/>
      <c r="L178" s="53"/>
      <c r="M178" s="75"/>
      <c r="N178" s="53"/>
      <c r="O178" s="53"/>
      <c r="P178" s="53"/>
      <c r="Q178" s="53"/>
      <c r="R178" s="99"/>
      <c r="S178" s="67"/>
      <c r="T178" s="67"/>
      <c r="U178" s="67"/>
      <c r="V178" s="67"/>
      <c r="W178" s="67"/>
      <c r="X178" s="53"/>
      <c r="Y178" s="53"/>
      <c r="Z178" s="53"/>
      <c r="AA178" s="53"/>
      <c r="AB178" s="53"/>
    </row>
    <row r="179" spans="1:28" x14ac:dyDescent="0.25">
      <c r="A179" s="40" t="s">
        <v>20</v>
      </c>
      <c r="B179" s="40">
        <v>2423725</v>
      </c>
      <c r="C179" s="40" t="s">
        <v>451</v>
      </c>
      <c r="D179" s="40" t="s">
        <v>593</v>
      </c>
      <c r="E179" s="165"/>
      <c r="F179" s="70"/>
      <c r="G179" s="71"/>
      <c r="H179" s="158"/>
      <c r="I179" s="60"/>
      <c r="J179" s="72"/>
      <c r="K179" s="73"/>
      <c r="L179" s="53"/>
      <c r="M179" s="75"/>
      <c r="N179" s="53"/>
      <c r="O179" s="53"/>
      <c r="P179" s="53"/>
      <c r="Q179" s="53"/>
      <c r="R179" s="99"/>
      <c r="S179" s="67"/>
      <c r="T179" s="67"/>
      <c r="U179" s="67"/>
      <c r="V179" s="67"/>
      <c r="W179" s="67"/>
      <c r="X179" s="53"/>
      <c r="Y179" s="53"/>
      <c r="Z179" s="53"/>
      <c r="AA179" s="53"/>
      <c r="AB179" s="53"/>
    </row>
    <row r="180" spans="1:28" x14ac:dyDescent="0.25">
      <c r="A180" s="40" t="s">
        <v>35</v>
      </c>
      <c r="B180" s="40">
        <v>2213005</v>
      </c>
      <c r="C180" s="40" t="s">
        <v>451</v>
      </c>
      <c r="D180" s="40" t="s">
        <v>594</v>
      </c>
      <c r="E180" s="165"/>
      <c r="F180" s="70"/>
      <c r="G180" s="71"/>
      <c r="H180" s="158"/>
      <c r="I180" s="60"/>
      <c r="J180" s="72"/>
      <c r="K180" s="73"/>
      <c r="L180" s="53"/>
      <c r="M180" s="75"/>
      <c r="N180" s="53"/>
      <c r="O180" s="53"/>
      <c r="P180" s="53"/>
      <c r="Q180" s="53"/>
      <c r="R180" s="99"/>
      <c r="S180" s="67"/>
      <c r="T180" s="67"/>
      <c r="U180" s="67"/>
      <c r="V180" s="67"/>
      <c r="W180" s="67"/>
      <c r="X180" s="53"/>
      <c r="Y180" s="53"/>
      <c r="Z180" s="53"/>
      <c r="AA180" s="53"/>
      <c r="AB180" s="53"/>
    </row>
    <row r="181" spans="1:28" x14ac:dyDescent="0.25">
      <c r="A181" s="40" t="s">
        <v>35</v>
      </c>
      <c r="B181" s="40">
        <v>944080</v>
      </c>
      <c r="C181" s="40" t="s">
        <v>172</v>
      </c>
      <c r="D181" s="40" t="s">
        <v>594</v>
      </c>
      <c r="E181" s="165"/>
      <c r="F181" s="70"/>
      <c r="G181" s="71"/>
      <c r="H181" s="158"/>
      <c r="I181" s="60"/>
      <c r="J181" s="72"/>
      <c r="K181" s="73"/>
      <c r="L181" s="53"/>
      <c r="M181" s="75"/>
      <c r="N181" s="53"/>
      <c r="O181" s="53"/>
      <c r="P181" s="53"/>
      <c r="Q181" s="53"/>
      <c r="R181" s="99"/>
      <c r="S181" s="67"/>
      <c r="T181" s="67"/>
      <c r="U181" s="67"/>
      <c r="V181" s="67"/>
      <c r="W181" s="67"/>
      <c r="X181" s="53"/>
      <c r="Y181" s="53"/>
      <c r="Z181" s="53"/>
      <c r="AA181" s="53"/>
      <c r="AB181" s="53"/>
    </row>
    <row r="182" spans="1:28" x14ac:dyDescent="0.25">
      <c r="A182" s="40" t="s">
        <v>27</v>
      </c>
      <c r="B182" s="40">
        <v>2027026</v>
      </c>
      <c r="C182" s="40" t="s">
        <v>172</v>
      </c>
      <c r="D182" s="40" t="s">
        <v>595</v>
      </c>
      <c r="E182" s="165"/>
      <c r="F182" s="70"/>
      <c r="G182" s="71"/>
      <c r="H182" s="158"/>
      <c r="I182" s="60"/>
      <c r="J182" s="72"/>
      <c r="K182" s="73"/>
      <c r="L182" s="53"/>
      <c r="M182" s="75"/>
      <c r="N182" s="53"/>
      <c r="O182" s="53"/>
      <c r="P182" s="53"/>
      <c r="Q182" s="53"/>
      <c r="R182" s="99"/>
      <c r="S182" s="67"/>
      <c r="T182" s="67"/>
      <c r="U182" s="67"/>
      <c r="V182" s="67"/>
      <c r="W182" s="67"/>
      <c r="X182" s="53"/>
      <c r="Y182" s="53"/>
      <c r="Z182" s="53"/>
      <c r="AA182" s="53"/>
      <c r="AB182" s="53"/>
    </row>
    <row r="183" spans="1:28" x14ac:dyDescent="0.25">
      <c r="A183" s="40" t="s">
        <v>19</v>
      </c>
      <c r="B183" s="40">
        <v>2010934</v>
      </c>
      <c r="C183" s="40" t="s">
        <v>172</v>
      </c>
      <c r="D183" s="40" t="s">
        <v>596</v>
      </c>
      <c r="E183" s="165"/>
      <c r="F183" s="70"/>
      <c r="G183" s="71"/>
      <c r="H183" s="158"/>
      <c r="I183" s="60"/>
      <c r="J183" s="72"/>
      <c r="K183" s="73"/>
      <c r="L183" s="53"/>
      <c r="M183" s="75"/>
      <c r="N183" s="53"/>
      <c r="O183" s="53"/>
      <c r="P183" s="53"/>
      <c r="Q183" s="53"/>
      <c r="R183" s="99"/>
      <c r="S183" s="67"/>
      <c r="T183" s="67"/>
      <c r="U183" s="67"/>
      <c r="V183" s="67"/>
      <c r="W183" s="67"/>
      <c r="X183" s="53"/>
      <c r="Y183" s="53"/>
      <c r="Z183" s="53"/>
      <c r="AA183" s="53"/>
      <c r="AB183" s="53"/>
    </row>
    <row r="184" spans="1:28" x14ac:dyDescent="0.25">
      <c r="A184" s="40" t="s">
        <v>23</v>
      </c>
      <c r="B184" s="40">
        <v>1850726</v>
      </c>
      <c r="C184" s="40" t="s">
        <v>172</v>
      </c>
      <c r="D184" s="40" t="s">
        <v>597</v>
      </c>
      <c r="E184" s="165"/>
      <c r="F184" s="70"/>
      <c r="G184" s="71"/>
      <c r="H184" s="158"/>
      <c r="I184" s="60"/>
      <c r="J184" s="72"/>
      <c r="K184" s="73"/>
      <c r="L184" s="53"/>
      <c r="M184" s="75"/>
      <c r="N184" s="53"/>
      <c r="O184" s="53"/>
      <c r="P184" s="53"/>
      <c r="Q184" s="53"/>
      <c r="R184" s="99"/>
      <c r="S184" s="67"/>
      <c r="T184" s="67"/>
      <c r="U184" s="67"/>
      <c r="V184" s="67"/>
      <c r="W184" s="67"/>
      <c r="X184" s="53"/>
      <c r="Y184" s="53"/>
      <c r="Z184" s="53"/>
      <c r="AA184" s="53"/>
      <c r="AB184" s="53"/>
    </row>
    <row r="185" spans="1:28" x14ac:dyDescent="0.25">
      <c r="A185" s="40" t="s">
        <v>35</v>
      </c>
      <c r="B185" s="40">
        <v>1924422</v>
      </c>
      <c r="C185" s="40" t="s">
        <v>172</v>
      </c>
      <c r="D185" s="40" t="s">
        <v>598</v>
      </c>
      <c r="E185" s="167" t="s">
        <v>599</v>
      </c>
      <c r="F185" s="70"/>
      <c r="G185" s="71"/>
      <c r="H185" s="158"/>
      <c r="I185" s="60"/>
      <c r="J185" s="72"/>
      <c r="K185" s="73"/>
      <c r="L185" s="53"/>
      <c r="M185" s="75"/>
      <c r="N185" s="53"/>
      <c r="O185" s="53"/>
      <c r="P185" s="53"/>
      <c r="Q185" s="53"/>
      <c r="R185" s="99"/>
      <c r="S185" s="67"/>
      <c r="T185" s="67"/>
      <c r="U185" s="67"/>
      <c r="V185" s="67"/>
      <c r="W185" s="67"/>
      <c r="X185" s="53"/>
      <c r="Y185" s="53"/>
      <c r="Z185" s="53"/>
      <c r="AA185" s="53"/>
      <c r="AB185" s="53"/>
    </row>
    <row r="186" spans="1:28" x14ac:dyDescent="0.25">
      <c r="A186" s="40" t="s">
        <v>37</v>
      </c>
      <c r="B186" s="40">
        <v>551494</v>
      </c>
      <c r="C186" s="40" t="s">
        <v>460</v>
      </c>
      <c r="D186" s="40" t="s">
        <v>473</v>
      </c>
      <c r="E186" s="165"/>
      <c r="F186" s="70"/>
      <c r="G186" s="71"/>
      <c r="H186" s="158"/>
      <c r="I186" s="60"/>
      <c r="J186" s="72"/>
      <c r="K186" s="73"/>
      <c r="L186" s="53"/>
      <c r="M186" s="75"/>
      <c r="N186" s="53"/>
      <c r="O186" s="53"/>
      <c r="P186" s="53"/>
      <c r="Q186" s="53"/>
      <c r="R186" s="99"/>
      <c r="S186" s="67"/>
      <c r="T186" s="67"/>
      <c r="U186" s="67"/>
      <c r="V186" s="67"/>
      <c r="W186" s="67"/>
      <c r="X186" s="53"/>
      <c r="Y186" s="53"/>
      <c r="Z186" s="53"/>
      <c r="AA186" s="53"/>
      <c r="AB186" s="53"/>
    </row>
    <row r="187" spans="1:28" x14ac:dyDescent="0.25">
      <c r="A187" s="40" t="s">
        <v>15</v>
      </c>
      <c r="B187" s="40">
        <v>1792229</v>
      </c>
      <c r="C187" s="40" t="s">
        <v>460</v>
      </c>
      <c r="D187" s="40" t="s">
        <v>529</v>
      </c>
      <c r="E187" s="165"/>
      <c r="F187" s="70"/>
      <c r="G187" s="71"/>
      <c r="H187" s="158"/>
      <c r="I187" s="60"/>
      <c r="J187" s="72"/>
      <c r="K187" s="73"/>
      <c r="L187" s="53"/>
      <c r="M187" s="75"/>
      <c r="N187" s="53"/>
      <c r="O187" s="53"/>
      <c r="P187" s="53"/>
      <c r="Q187" s="53"/>
      <c r="R187" s="99"/>
      <c r="S187" s="67"/>
      <c r="T187" s="67"/>
      <c r="U187" s="67"/>
      <c r="V187" s="67"/>
      <c r="W187" s="67"/>
      <c r="X187" s="53"/>
      <c r="Y187" s="53"/>
      <c r="Z187" s="53"/>
      <c r="AA187" s="53"/>
      <c r="AB187" s="53"/>
    </row>
    <row r="188" spans="1:28" x14ac:dyDescent="0.25">
      <c r="A188" s="40" t="s">
        <v>37</v>
      </c>
      <c r="B188" s="40">
        <v>419761</v>
      </c>
      <c r="C188" s="40" t="s">
        <v>460</v>
      </c>
      <c r="D188" s="40" t="s">
        <v>600</v>
      </c>
      <c r="E188" s="167"/>
      <c r="F188" s="70"/>
      <c r="G188" s="71"/>
      <c r="H188" s="158"/>
      <c r="I188" s="60"/>
      <c r="J188" s="72"/>
      <c r="K188" s="73"/>
      <c r="L188" s="53"/>
      <c r="M188" s="75"/>
      <c r="N188" s="53"/>
      <c r="O188" s="53"/>
      <c r="P188" s="53"/>
      <c r="Q188" s="53"/>
      <c r="R188" s="99"/>
      <c r="S188" s="67"/>
      <c r="T188" s="67"/>
      <c r="U188" s="67"/>
      <c r="V188" s="67"/>
      <c r="W188" s="67"/>
      <c r="X188" s="53"/>
      <c r="Y188" s="53"/>
      <c r="Z188" s="53"/>
      <c r="AA188" s="53"/>
      <c r="AB188" s="53"/>
    </row>
    <row r="189" spans="1:28" x14ac:dyDescent="0.25">
      <c r="A189" s="40" t="s">
        <v>31</v>
      </c>
      <c r="B189" s="40">
        <v>1869998</v>
      </c>
      <c r="C189" s="40" t="s">
        <v>460</v>
      </c>
      <c r="D189" s="40" t="s">
        <v>601</v>
      </c>
      <c r="E189" s="167"/>
      <c r="F189" s="70"/>
      <c r="G189" s="71"/>
      <c r="H189" s="158"/>
      <c r="I189" s="60"/>
      <c r="J189" s="72"/>
      <c r="K189" s="73"/>
      <c r="L189" s="53"/>
      <c r="M189" s="75"/>
      <c r="N189" s="53"/>
      <c r="O189" s="53"/>
      <c r="P189" s="53"/>
      <c r="Q189" s="53"/>
      <c r="R189" s="99"/>
      <c r="S189" s="67"/>
      <c r="T189" s="67"/>
      <c r="U189" s="67"/>
      <c r="V189" s="67"/>
      <c r="W189" s="67"/>
      <c r="X189" s="53"/>
      <c r="Y189" s="53"/>
      <c r="Z189" s="53"/>
      <c r="AA189" s="53"/>
      <c r="AB189" s="53"/>
    </row>
    <row r="190" spans="1:28" x14ac:dyDescent="0.25">
      <c r="A190" s="168" t="s">
        <v>38</v>
      </c>
      <c r="B190" s="40">
        <v>1978130</v>
      </c>
      <c r="C190" s="40" t="s">
        <v>460</v>
      </c>
      <c r="D190" s="40" t="s">
        <v>602</v>
      </c>
      <c r="E190" s="167"/>
      <c r="F190" s="70"/>
      <c r="G190" s="71"/>
      <c r="H190" s="158"/>
      <c r="I190" s="60"/>
      <c r="J190" s="72"/>
      <c r="K190" s="73"/>
      <c r="L190" s="53"/>
      <c r="M190" s="75"/>
      <c r="N190" s="53"/>
      <c r="O190" s="53"/>
      <c r="P190" s="53"/>
      <c r="Q190" s="53"/>
      <c r="R190" s="99"/>
      <c r="S190" s="67"/>
      <c r="T190" s="67"/>
      <c r="U190" s="67"/>
      <c r="V190" s="67"/>
      <c r="W190" s="67"/>
      <c r="X190" s="53"/>
      <c r="Y190" s="53"/>
      <c r="Z190" s="53"/>
      <c r="AA190" s="53"/>
      <c r="AB190" s="53"/>
    </row>
    <row r="191" spans="1:28" x14ac:dyDescent="0.25">
      <c r="A191" s="40" t="s">
        <v>30</v>
      </c>
      <c r="B191" s="40">
        <v>569800</v>
      </c>
      <c r="C191" s="40" t="s">
        <v>460</v>
      </c>
      <c r="D191" s="40" t="s">
        <v>603</v>
      </c>
      <c r="E191" s="165"/>
      <c r="F191" s="70"/>
      <c r="G191" s="71"/>
      <c r="H191" s="158"/>
      <c r="I191" s="60"/>
      <c r="J191" s="72"/>
      <c r="K191" s="73"/>
      <c r="L191" s="53"/>
      <c r="M191" s="75"/>
      <c r="N191" s="53"/>
      <c r="O191" s="53"/>
      <c r="P191" s="53"/>
      <c r="Q191" s="53"/>
      <c r="R191" s="99"/>
      <c r="S191" s="67"/>
      <c r="T191" s="67"/>
      <c r="U191" s="67"/>
      <c r="V191" s="67"/>
      <c r="W191" s="67"/>
      <c r="X191" s="53"/>
      <c r="Y191" s="53"/>
      <c r="Z191" s="53"/>
      <c r="AA191" s="53"/>
      <c r="AB191" s="53"/>
    </row>
    <row r="192" spans="1:28" x14ac:dyDescent="0.25">
      <c r="A192" s="168" t="s">
        <v>38</v>
      </c>
      <c r="B192" s="40">
        <v>1705110</v>
      </c>
      <c r="C192" s="40" t="s">
        <v>460</v>
      </c>
      <c r="D192" s="40" t="s">
        <v>604</v>
      </c>
      <c r="E192" s="167"/>
      <c r="F192" s="70"/>
      <c r="G192" s="71"/>
      <c r="H192" s="158"/>
      <c r="I192" s="60"/>
      <c r="J192" s="72"/>
      <c r="K192" s="73"/>
      <c r="L192" s="53"/>
      <c r="M192" s="75"/>
      <c r="N192" s="53"/>
      <c r="O192" s="53"/>
      <c r="P192" s="53"/>
      <c r="Q192" s="53"/>
      <c r="R192" s="99"/>
      <c r="S192" s="67"/>
      <c r="T192" s="67"/>
      <c r="U192" s="67"/>
      <c r="V192" s="67"/>
      <c r="W192" s="67"/>
      <c r="X192" s="53"/>
      <c r="Y192" s="53"/>
      <c r="Z192" s="53"/>
      <c r="AA192" s="53"/>
      <c r="AB192" s="53"/>
    </row>
    <row r="193" spans="1:28" x14ac:dyDescent="0.25">
      <c r="A193" s="168" t="s">
        <v>38</v>
      </c>
      <c r="B193" s="40">
        <v>934410</v>
      </c>
      <c r="C193" s="40" t="s">
        <v>460</v>
      </c>
      <c r="D193" s="40" t="s">
        <v>605</v>
      </c>
      <c r="E193" s="165"/>
      <c r="F193" s="70"/>
      <c r="G193" s="71"/>
      <c r="H193" s="158"/>
      <c r="I193" s="60"/>
      <c r="J193" s="72"/>
      <c r="K193" s="73"/>
      <c r="L193" s="53"/>
      <c r="M193" s="75"/>
      <c r="N193" s="53"/>
      <c r="O193" s="53"/>
      <c r="P193" s="53"/>
      <c r="Q193" s="53"/>
      <c r="R193" s="99"/>
      <c r="S193" s="67"/>
      <c r="T193" s="67"/>
      <c r="U193" s="67"/>
      <c r="V193" s="67"/>
      <c r="W193" s="67"/>
      <c r="X193" s="53"/>
      <c r="Y193" s="53"/>
      <c r="Z193" s="53"/>
      <c r="AA193" s="53"/>
      <c r="AB193" s="53"/>
    </row>
    <row r="194" spans="1:28" x14ac:dyDescent="0.25">
      <c r="A194" s="168" t="s">
        <v>29</v>
      </c>
      <c r="B194" s="40">
        <v>179068</v>
      </c>
      <c r="C194" s="40" t="s">
        <v>460</v>
      </c>
      <c r="D194" s="40" t="s">
        <v>606</v>
      </c>
      <c r="E194" s="165"/>
      <c r="F194" s="70"/>
      <c r="G194" s="71"/>
      <c r="H194" s="158"/>
      <c r="I194" s="60"/>
      <c r="J194" s="72"/>
      <c r="K194" s="73"/>
      <c r="L194" s="53"/>
      <c r="M194" s="75"/>
      <c r="N194" s="53"/>
      <c r="O194" s="53"/>
      <c r="P194" s="53"/>
      <c r="Q194" s="53"/>
      <c r="R194" s="99"/>
      <c r="S194" s="67"/>
      <c r="T194" s="67"/>
      <c r="U194" s="67"/>
      <c r="V194" s="67"/>
      <c r="W194" s="67"/>
      <c r="X194" s="53"/>
      <c r="Y194" s="53"/>
      <c r="Z194" s="53"/>
      <c r="AA194" s="53"/>
      <c r="AB194" s="53"/>
    </row>
    <row r="195" spans="1:28" x14ac:dyDescent="0.25">
      <c r="A195" s="168" t="s">
        <v>29</v>
      </c>
      <c r="B195" s="40">
        <v>1782967</v>
      </c>
      <c r="C195" s="40" t="s">
        <v>469</v>
      </c>
      <c r="D195" s="40" t="s">
        <v>606</v>
      </c>
      <c r="E195" s="165"/>
      <c r="F195" s="70"/>
      <c r="G195" s="71"/>
      <c r="H195" s="158"/>
      <c r="I195" s="60"/>
      <c r="J195" s="72"/>
      <c r="K195" s="73"/>
      <c r="L195" s="53"/>
      <c r="M195" s="75"/>
      <c r="N195" s="53"/>
      <c r="O195" s="53"/>
      <c r="P195" s="53"/>
      <c r="Q195" s="53"/>
      <c r="R195" s="99"/>
      <c r="S195" s="67"/>
      <c r="T195" s="67"/>
      <c r="U195" s="67"/>
      <c r="V195" s="67"/>
      <c r="W195" s="67"/>
      <c r="X195" s="53"/>
      <c r="Y195" s="53"/>
      <c r="Z195" s="53"/>
      <c r="AA195" s="53"/>
      <c r="AB195" s="53"/>
    </row>
    <row r="196" spans="1:28" x14ac:dyDescent="0.25">
      <c r="A196" s="168" t="s">
        <v>479</v>
      </c>
      <c r="B196" s="40">
        <v>1989669</v>
      </c>
      <c r="C196" s="40" t="s">
        <v>469</v>
      </c>
      <c r="D196" s="40" t="s">
        <v>607</v>
      </c>
      <c r="E196" s="165"/>
      <c r="F196" s="70"/>
      <c r="G196" s="71"/>
      <c r="H196" s="158"/>
      <c r="I196" s="60"/>
      <c r="J196" s="72"/>
      <c r="K196" s="73"/>
      <c r="L196" s="53"/>
      <c r="M196" s="75"/>
      <c r="N196" s="53"/>
      <c r="O196" s="53"/>
      <c r="P196" s="53"/>
      <c r="Q196" s="53"/>
      <c r="R196" s="99"/>
      <c r="S196" s="67"/>
      <c r="T196" s="67"/>
      <c r="U196" s="67"/>
      <c r="V196" s="67"/>
      <c r="W196" s="67"/>
      <c r="X196" s="53"/>
      <c r="Y196" s="53"/>
      <c r="Z196" s="53"/>
      <c r="AA196" s="53"/>
      <c r="AB196" s="53"/>
    </row>
    <row r="197" spans="1:28" x14ac:dyDescent="0.25">
      <c r="A197" s="168" t="s">
        <v>479</v>
      </c>
      <c r="B197" s="169">
        <v>1652452</v>
      </c>
      <c r="C197" s="40" t="s">
        <v>469</v>
      </c>
      <c r="D197" s="169" t="s">
        <v>608</v>
      </c>
      <c r="E197" s="170"/>
      <c r="F197" s="70"/>
      <c r="G197" s="71"/>
      <c r="H197" s="158"/>
      <c r="I197" s="60"/>
      <c r="J197" s="72"/>
      <c r="K197" s="73"/>
      <c r="L197" s="126"/>
      <c r="M197" s="127"/>
      <c r="N197" s="126"/>
      <c r="O197" s="126"/>
      <c r="P197" s="53"/>
      <c r="Q197" s="53"/>
      <c r="R197" s="99"/>
      <c r="S197" s="67"/>
      <c r="T197" s="67"/>
      <c r="U197" s="67"/>
      <c r="V197" s="67"/>
      <c r="W197" s="67"/>
      <c r="X197" s="53"/>
      <c r="Y197" s="53"/>
      <c r="Z197" s="53"/>
      <c r="AA197" s="53"/>
      <c r="AB197" s="53"/>
    </row>
    <row r="198" spans="1:28" x14ac:dyDescent="0.25">
      <c r="A198" s="169" t="s">
        <v>20</v>
      </c>
      <c r="B198" s="171">
        <v>1715647</v>
      </c>
      <c r="C198" s="40" t="s">
        <v>469</v>
      </c>
      <c r="D198" s="169" t="s">
        <v>609</v>
      </c>
      <c r="E198" s="170"/>
      <c r="F198" s="129"/>
      <c r="G198" s="130"/>
      <c r="H198" s="172"/>
      <c r="I198" s="132"/>
      <c r="J198" s="133"/>
      <c r="K198" s="134"/>
      <c r="L198" s="126"/>
      <c r="M198" s="127"/>
      <c r="N198" s="126"/>
      <c r="O198" s="126"/>
      <c r="P198" s="126"/>
      <c r="Q198" s="126"/>
      <c r="R198" s="135"/>
      <c r="S198" s="136"/>
      <c r="T198" s="136"/>
      <c r="U198" s="136"/>
      <c r="V198" s="136"/>
      <c r="W198" s="136"/>
      <c r="X198" s="126"/>
      <c r="Y198" s="126"/>
      <c r="Z198" s="126"/>
      <c r="AA198" s="126"/>
      <c r="AB198" s="126"/>
    </row>
    <row r="199" spans="1:28" x14ac:dyDescent="0.25">
      <c r="A199" s="40" t="s">
        <v>31</v>
      </c>
      <c r="B199" s="173">
        <v>2221664</v>
      </c>
      <c r="C199" s="40" t="s">
        <v>469</v>
      </c>
      <c r="D199" s="40" t="s">
        <v>610</v>
      </c>
      <c r="E199" s="165"/>
      <c r="F199" s="129"/>
      <c r="G199" s="130"/>
      <c r="H199" s="172"/>
      <c r="I199" s="132"/>
      <c r="J199" s="133"/>
      <c r="K199" s="134"/>
      <c r="L199" s="53"/>
      <c r="M199" s="75"/>
      <c r="N199" s="53"/>
      <c r="O199" s="53"/>
      <c r="P199" s="126"/>
      <c r="Q199" s="126"/>
      <c r="R199" s="135"/>
      <c r="S199" s="136"/>
      <c r="T199" s="136"/>
      <c r="U199" s="136"/>
      <c r="V199" s="136"/>
      <c r="W199" s="136"/>
      <c r="X199" s="126"/>
      <c r="Y199" s="126"/>
      <c r="Z199" s="126"/>
      <c r="AA199" s="126"/>
      <c r="AB199" s="126"/>
    </row>
    <row r="200" spans="1:28" x14ac:dyDescent="0.25">
      <c r="A200" s="40" t="s">
        <v>24</v>
      </c>
      <c r="B200" s="173">
        <v>1757404</v>
      </c>
      <c r="C200" s="40" t="s">
        <v>469</v>
      </c>
      <c r="D200" s="40" t="s">
        <v>611</v>
      </c>
      <c r="E200" s="167"/>
      <c r="F200" s="70"/>
      <c r="G200" s="71"/>
      <c r="H200" s="158"/>
      <c r="I200" s="60"/>
      <c r="J200" s="72"/>
      <c r="K200" s="73"/>
      <c r="L200" s="53"/>
      <c r="M200" s="75"/>
      <c r="N200" s="53"/>
      <c r="O200" s="53"/>
      <c r="P200" s="53"/>
      <c r="Q200" s="53"/>
      <c r="R200" s="99"/>
      <c r="S200" s="67"/>
      <c r="T200" s="67"/>
      <c r="U200" s="67"/>
      <c r="V200" s="67"/>
      <c r="W200" s="67"/>
      <c r="X200" s="53"/>
      <c r="Y200" s="53"/>
      <c r="Z200" s="53"/>
      <c r="AA200" s="53"/>
      <c r="AB200" s="53"/>
    </row>
    <row r="201" spans="1:28" x14ac:dyDescent="0.25">
      <c r="A201" s="40" t="s">
        <v>24</v>
      </c>
      <c r="B201" s="40">
        <v>880197</v>
      </c>
      <c r="C201" s="40" t="s">
        <v>469</v>
      </c>
      <c r="D201" s="40" t="s">
        <v>612</v>
      </c>
      <c r="E201" s="165"/>
      <c r="F201" s="39" t="s">
        <v>177</v>
      </c>
      <c r="G201" s="71"/>
      <c r="H201" s="157" t="s">
        <v>177</v>
      </c>
      <c r="I201" s="60"/>
      <c r="J201" s="72"/>
      <c r="K201" s="73"/>
      <c r="L201" s="53"/>
      <c r="M201" s="75"/>
      <c r="N201" s="53"/>
      <c r="O201" s="53"/>
      <c r="P201" s="53"/>
      <c r="Q201" s="53"/>
      <c r="R201" s="99"/>
      <c r="S201" s="67"/>
      <c r="T201" s="67"/>
      <c r="U201" s="67"/>
      <c r="V201" s="67"/>
      <c r="W201" s="67"/>
      <c r="X201" s="53"/>
      <c r="Y201" s="53"/>
      <c r="Z201" s="53"/>
      <c r="AA201" s="53"/>
      <c r="AB201" s="53"/>
    </row>
    <row r="202" spans="1:28" x14ac:dyDescent="0.25">
      <c r="A202" s="40" t="s">
        <v>24</v>
      </c>
      <c r="B202" s="40">
        <v>547786</v>
      </c>
      <c r="C202" s="40" t="s">
        <v>478</v>
      </c>
      <c r="D202" s="40" t="s">
        <v>612</v>
      </c>
      <c r="E202" s="167"/>
      <c r="F202" s="70"/>
      <c r="G202" s="71"/>
      <c r="H202" s="158"/>
      <c r="I202" s="60"/>
      <c r="J202" s="72"/>
      <c r="K202" s="73"/>
      <c r="L202" s="53"/>
      <c r="M202" s="75"/>
      <c r="N202" s="53"/>
      <c r="O202" s="53"/>
      <c r="P202" s="53"/>
      <c r="Q202" s="53"/>
      <c r="R202" s="99"/>
      <c r="S202" s="67"/>
      <c r="T202" s="67"/>
      <c r="U202" s="67"/>
      <c r="V202" s="67"/>
      <c r="W202" s="67"/>
      <c r="X202" s="53"/>
      <c r="Y202" s="53"/>
      <c r="Z202" s="53"/>
      <c r="AA202" s="53"/>
      <c r="AB202" s="53"/>
    </row>
    <row r="203" spans="1:28" x14ac:dyDescent="0.25">
      <c r="A203" s="168" t="s">
        <v>479</v>
      </c>
      <c r="B203" s="40">
        <v>1631987</v>
      </c>
      <c r="C203" s="40" t="s">
        <v>478</v>
      </c>
      <c r="D203" s="40" t="s">
        <v>543</v>
      </c>
      <c r="E203" s="165"/>
      <c r="F203" s="70"/>
      <c r="G203" s="71"/>
      <c r="H203" s="158"/>
      <c r="I203" s="60"/>
      <c r="J203" s="72"/>
      <c r="K203" s="73"/>
      <c r="L203" s="53"/>
      <c r="M203" s="75"/>
      <c r="N203" s="53"/>
      <c r="O203" s="53"/>
      <c r="P203" s="53"/>
      <c r="Q203" s="53"/>
      <c r="R203" s="99"/>
      <c r="S203" s="67"/>
      <c r="T203" s="67"/>
      <c r="U203" s="67"/>
      <c r="V203" s="67"/>
      <c r="W203" s="67"/>
      <c r="X203" s="53"/>
      <c r="Y203" s="53"/>
      <c r="Z203" s="53"/>
      <c r="AA203" s="53"/>
      <c r="AB203" s="53"/>
    </row>
    <row r="204" spans="1:28" x14ac:dyDescent="0.25">
      <c r="A204" s="40" t="s">
        <v>24</v>
      </c>
      <c r="B204" s="40">
        <v>1595427</v>
      </c>
      <c r="C204" s="40" t="s">
        <v>478</v>
      </c>
      <c r="D204" s="40" t="s">
        <v>543</v>
      </c>
      <c r="E204" s="167"/>
      <c r="F204" s="70"/>
      <c r="G204" s="71"/>
      <c r="H204" s="158"/>
      <c r="I204" s="60"/>
      <c r="J204" s="72"/>
      <c r="K204" s="73"/>
      <c r="L204" s="53"/>
      <c r="M204" s="75"/>
      <c r="N204" s="53"/>
      <c r="O204" s="53"/>
      <c r="P204" s="53"/>
      <c r="Q204" s="53"/>
      <c r="R204" s="99"/>
      <c r="S204" s="67"/>
      <c r="T204" s="67"/>
      <c r="U204" s="67"/>
      <c r="V204" s="67"/>
      <c r="W204" s="67"/>
      <c r="X204" s="53"/>
      <c r="Y204" s="53"/>
      <c r="Z204" s="53"/>
      <c r="AA204" s="53"/>
      <c r="AB204" s="53"/>
    </row>
    <row r="205" spans="1:28" x14ac:dyDescent="0.25">
      <c r="A205" s="40" t="s">
        <v>31</v>
      </c>
      <c r="B205" s="40">
        <v>1844930</v>
      </c>
      <c r="C205" s="40" t="s">
        <v>478</v>
      </c>
      <c r="D205" s="40" t="s">
        <v>613</v>
      </c>
      <c r="E205" s="167" t="s">
        <v>614</v>
      </c>
      <c r="F205" s="70"/>
      <c r="G205" s="71"/>
      <c r="H205" s="158"/>
      <c r="I205" s="60"/>
      <c r="J205" s="72"/>
      <c r="K205" s="73"/>
      <c r="L205" s="53"/>
      <c r="M205" s="75"/>
      <c r="N205" s="53"/>
      <c r="O205" s="53"/>
      <c r="P205" s="53"/>
      <c r="Q205" s="53"/>
      <c r="R205" s="99"/>
      <c r="S205" s="67"/>
      <c r="T205" s="67"/>
      <c r="U205" s="67"/>
      <c r="V205" s="67"/>
      <c r="W205" s="67"/>
      <c r="X205" s="53"/>
      <c r="Y205" s="53"/>
      <c r="Z205" s="53"/>
      <c r="AA205" s="53"/>
      <c r="AB205" s="53"/>
    </row>
    <row r="206" spans="1:28" x14ac:dyDescent="0.25">
      <c r="A206" s="40" t="s">
        <v>23</v>
      </c>
      <c r="B206" s="40">
        <v>1532847</v>
      </c>
      <c r="C206" s="40" t="s">
        <v>478</v>
      </c>
      <c r="D206" s="40" t="s">
        <v>615</v>
      </c>
      <c r="E206" s="165"/>
      <c r="F206" s="70"/>
      <c r="G206" s="71"/>
      <c r="H206" s="158"/>
      <c r="I206" s="60"/>
      <c r="J206" s="72"/>
      <c r="K206" s="73"/>
      <c r="L206" s="53"/>
      <c r="M206" s="75"/>
      <c r="N206" s="53"/>
      <c r="O206" s="53"/>
      <c r="P206" s="53"/>
      <c r="Q206" s="53"/>
      <c r="R206" s="99"/>
      <c r="S206" s="67"/>
      <c r="T206" s="67"/>
      <c r="U206" s="67"/>
      <c r="V206" s="67"/>
      <c r="W206" s="67"/>
      <c r="X206" s="53"/>
      <c r="Y206" s="53"/>
      <c r="Z206" s="53"/>
      <c r="AA206" s="53"/>
      <c r="AB206" s="53"/>
    </row>
    <row r="207" spans="1:28" x14ac:dyDescent="0.25">
      <c r="A207" s="40" t="s">
        <v>12</v>
      </c>
      <c r="B207" s="40">
        <v>1066175</v>
      </c>
      <c r="C207" s="40" t="s">
        <v>478</v>
      </c>
      <c r="D207" s="40" t="s">
        <v>616</v>
      </c>
      <c r="E207" s="165"/>
      <c r="F207" s="70"/>
      <c r="G207" s="71"/>
      <c r="H207" s="158"/>
      <c r="I207" s="60"/>
      <c r="J207" s="72"/>
      <c r="K207" s="73"/>
      <c r="L207" s="53"/>
      <c r="M207" s="75"/>
      <c r="N207" s="53"/>
      <c r="O207" s="53"/>
      <c r="P207" s="53"/>
      <c r="Q207" s="53"/>
      <c r="R207" s="99"/>
      <c r="S207" s="67"/>
      <c r="T207" s="67"/>
      <c r="U207" s="67"/>
      <c r="V207" s="67"/>
      <c r="W207" s="67"/>
      <c r="X207" s="53"/>
      <c r="Y207" s="53"/>
      <c r="Z207" s="53"/>
      <c r="AA207" s="53"/>
      <c r="AB207" s="53"/>
    </row>
    <row r="208" spans="1:28" x14ac:dyDescent="0.25">
      <c r="A208" s="40" t="s">
        <v>12</v>
      </c>
      <c r="B208" s="40">
        <v>1164059</v>
      </c>
      <c r="C208" s="40" t="s">
        <v>478</v>
      </c>
      <c r="D208" s="166" t="s">
        <v>617</v>
      </c>
      <c r="E208" s="167"/>
      <c r="F208" s="70"/>
      <c r="G208" s="71"/>
      <c r="H208" s="158"/>
      <c r="I208" s="60"/>
      <c r="J208" s="72"/>
      <c r="K208" s="73"/>
      <c r="L208" s="53"/>
      <c r="M208" s="75"/>
      <c r="N208" s="53"/>
      <c r="O208" s="53"/>
      <c r="P208" s="53"/>
      <c r="Q208" s="53"/>
      <c r="R208" s="99"/>
      <c r="S208" s="67"/>
      <c r="T208" s="67"/>
      <c r="U208" s="67"/>
      <c r="V208" s="67"/>
      <c r="W208" s="67"/>
      <c r="X208" s="53"/>
      <c r="Y208" s="53"/>
      <c r="Z208" s="53"/>
      <c r="AA208" s="53"/>
      <c r="AB208" s="53"/>
    </row>
    <row r="209" spans="1:28" x14ac:dyDescent="0.25">
      <c r="A209" s="40" t="s">
        <v>12</v>
      </c>
      <c r="B209" s="40">
        <v>317095</v>
      </c>
      <c r="C209" s="40" t="s">
        <v>478</v>
      </c>
      <c r="D209" s="40" t="s">
        <v>618</v>
      </c>
      <c r="E209" s="165"/>
      <c r="F209" s="70"/>
      <c r="G209" s="71"/>
      <c r="H209" s="158"/>
      <c r="I209" s="60"/>
      <c r="J209" s="72"/>
      <c r="K209" s="73"/>
      <c r="L209" s="53"/>
      <c r="M209" s="75"/>
      <c r="N209" s="53"/>
      <c r="O209" s="53"/>
      <c r="P209" s="53"/>
      <c r="Q209" s="53"/>
      <c r="R209" s="99"/>
      <c r="S209" s="67"/>
      <c r="T209" s="67"/>
      <c r="U209" s="67"/>
      <c r="V209" s="67"/>
      <c r="W209" s="67"/>
      <c r="X209" s="53"/>
      <c r="Y209" s="53"/>
      <c r="Z209" s="53"/>
      <c r="AA209" s="53"/>
      <c r="AB209" s="53"/>
    </row>
    <row r="210" spans="1:28" x14ac:dyDescent="0.25">
      <c r="A210" s="40" t="s">
        <v>35</v>
      </c>
      <c r="B210" s="40">
        <v>515018</v>
      </c>
      <c r="C210" s="40" t="s">
        <v>478</v>
      </c>
      <c r="D210" s="40" t="s">
        <v>619</v>
      </c>
      <c r="E210" s="165"/>
      <c r="F210" s="70"/>
      <c r="G210" s="71"/>
      <c r="H210" s="158"/>
      <c r="I210" s="60"/>
      <c r="J210" s="72"/>
      <c r="K210" s="73"/>
      <c r="L210" s="53"/>
      <c r="M210" s="75"/>
      <c r="N210" s="53"/>
      <c r="O210" s="53"/>
      <c r="P210" s="53"/>
      <c r="Q210" s="53"/>
      <c r="R210" s="99"/>
      <c r="S210" s="67"/>
      <c r="T210" s="67"/>
      <c r="U210" s="67"/>
      <c r="V210" s="67"/>
      <c r="W210" s="67"/>
      <c r="X210" s="53"/>
      <c r="Y210" s="53"/>
      <c r="Z210" s="53"/>
      <c r="AA210" s="53"/>
      <c r="AB210" s="53"/>
    </row>
    <row r="211" spans="1:28" x14ac:dyDescent="0.25">
      <c r="A211" s="40" t="s">
        <v>29</v>
      </c>
      <c r="B211" s="40">
        <v>1701847</v>
      </c>
      <c r="C211" s="40" t="s">
        <v>478</v>
      </c>
      <c r="D211" s="40" t="s">
        <v>396</v>
      </c>
      <c r="E211" s="165"/>
      <c r="F211" s="70"/>
      <c r="G211" s="71"/>
      <c r="H211" s="158"/>
      <c r="I211" s="60"/>
      <c r="J211" s="72"/>
      <c r="K211" s="73"/>
      <c r="L211" s="53"/>
      <c r="M211" s="75"/>
      <c r="N211" s="53"/>
      <c r="O211" s="53"/>
      <c r="P211" s="53"/>
      <c r="Q211" s="53"/>
      <c r="R211" s="99"/>
      <c r="S211" s="67"/>
      <c r="T211" s="67"/>
      <c r="U211" s="67"/>
      <c r="V211" s="67"/>
      <c r="W211" s="67"/>
      <c r="X211" s="53"/>
      <c r="Y211" s="53"/>
      <c r="Z211" s="53"/>
      <c r="AA211" s="53"/>
      <c r="AB211" s="53"/>
    </row>
    <row r="212" spans="1:28" x14ac:dyDescent="0.25">
      <c r="A212" s="40" t="s">
        <v>10</v>
      </c>
      <c r="B212" s="173">
        <v>1437961</v>
      </c>
      <c r="C212" s="40" t="s">
        <v>478</v>
      </c>
      <c r="D212" s="40" t="s">
        <v>620</v>
      </c>
      <c r="E212" s="165"/>
      <c r="F212" s="70"/>
      <c r="G212" s="71"/>
      <c r="H212" s="158"/>
      <c r="I212" s="60"/>
      <c r="J212" s="72"/>
      <c r="K212" s="73"/>
      <c r="L212" s="53"/>
      <c r="M212" s="75"/>
      <c r="N212" s="53"/>
      <c r="O212" s="53"/>
      <c r="P212" s="53"/>
      <c r="Q212" s="53"/>
      <c r="R212" s="99"/>
      <c r="S212" s="67"/>
      <c r="T212" s="67"/>
      <c r="U212" s="67"/>
      <c r="V212" s="67"/>
      <c r="W212" s="67"/>
      <c r="X212" s="53"/>
      <c r="Y212" s="53"/>
      <c r="Z212" s="53"/>
      <c r="AA212" s="53"/>
      <c r="AB212" s="53"/>
    </row>
    <row r="213" spans="1:28" x14ac:dyDescent="0.25">
      <c r="A213" s="40" t="s">
        <v>22</v>
      </c>
      <c r="B213" s="173">
        <v>1177571</v>
      </c>
      <c r="C213" s="40" t="s">
        <v>478</v>
      </c>
      <c r="D213" s="40" t="s">
        <v>617</v>
      </c>
      <c r="E213" s="165"/>
      <c r="F213" s="70"/>
      <c r="G213" s="71"/>
      <c r="H213" s="158"/>
      <c r="I213" s="60"/>
      <c r="J213" s="72"/>
      <c r="K213" s="73"/>
      <c r="L213" s="53"/>
      <c r="M213" s="75"/>
      <c r="N213" s="53"/>
      <c r="O213" s="53"/>
      <c r="P213" s="53"/>
      <c r="Q213" s="53"/>
      <c r="R213" s="99"/>
      <c r="S213" s="67"/>
      <c r="T213" s="67"/>
      <c r="U213" s="67"/>
      <c r="V213" s="67"/>
      <c r="W213" s="67"/>
      <c r="X213" s="53"/>
      <c r="Y213" s="53"/>
      <c r="Z213" s="53"/>
      <c r="AA213" s="53"/>
      <c r="AB213" s="53"/>
    </row>
    <row r="214" spans="1:28" x14ac:dyDescent="0.25">
      <c r="A214" s="40" t="s">
        <v>10</v>
      </c>
      <c r="B214" s="173">
        <v>1225368</v>
      </c>
      <c r="C214" s="40" t="s">
        <v>478</v>
      </c>
      <c r="D214" s="40" t="s">
        <v>617</v>
      </c>
      <c r="E214" s="165"/>
      <c r="F214" s="70"/>
      <c r="G214" s="71"/>
      <c r="H214" s="158"/>
      <c r="I214" s="60"/>
      <c r="J214" s="72"/>
      <c r="K214" s="73"/>
      <c r="L214" s="53"/>
      <c r="M214" s="75"/>
      <c r="N214" s="53"/>
      <c r="O214" s="53"/>
      <c r="P214" s="53"/>
      <c r="Q214" s="53"/>
      <c r="R214" s="99"/>
      <c r="S214" s="67"/>
      <c r="T214" s="67"/>
      <c r="U214" s="67"/>
      <c r="V214" s="67"/>
      <c r="W214" s="67"/>
      <c r="X214" s="53"/>
      <c r="Y214" s="53"/>
      <c r="Z214" s="53"/>
      <c r="AA214" s="53"/>
      <c r="AB214" s="53"/>
    </row>
    <row r="215" spans="1:28" x14ac:dyDescent="0.25">
      <c r="A215" s="40" t="s">
        <v>11</v>
      </c>
      <c r="B215" s="40">
        <v>562533</v>
      </c>
      <c r="C215" s="40" t="s">
        <v>478</v>
      </c>
      <c r="D215" s="40" t="s">
        <v>621</v>
      </c>
      <c r="E215" s="165"/>
      <c r="F215" s="70"/>
      <c r="G215" s="71"/>
      <c r="H215" s="158"/>
      <c r="I215" s="60"/>
      <c r="J215" s="72"/>
      <c r="K215" s="73"/>
      <c r="L215" s="53"/>
      <c r="M215" s="75"/>
      <c r="N215" s="53"/>
      <c r="O215" s="53"/>
      <c r="P215" s="53"/>
      <c r="Q215" s="53"/>
      <c r="R215" s="99"/>
      <c r="S215" s="67"/>
      <c r="T215" s="67"/>
      <c r="U215" s="67"/>
      <c r="V215" s="67"/>
      <c r="W215" s="67"/>
      <c r="X215" s="53"/>
      <c r="Y215" s="53"/>
      <c r="Z215" s="53"/>
      <c r="AA215" s="53"/>
      <c r="AB215" s="53"/>
    </row>
    <row r="216" spans="1:28" x14ac:dyDescent="0.25">
      <c r="A216" s="40" t="s">
        <v>11</v>
      </c>
      <c r="B216" s="40">
        <v>282797</v>
      </c>
      <c r="C216" s="40" t="s">
        <v>478</v>
      </c>
      <c r="D216" s="40" t="s">
        <v>622</v>
      </c>
      <c r="E216" s="167"/>
      <c r="F216" s="70"/>
      <c r="G216" s="71"/>
      <c r="H216" s="158"/>
      <c r="I216" s="60"/>
      <c r="J216" s="72"/>
      <c r="K216" s="73"/>
      <c r="L216" s="53"/>
      <c r="M216" s="75"/>
      <c r="N216" s="53"/>
      <c r="O216" s="53"/>
      <c r="P216" s="53"/>
      <c r="Q216" s="53"/>
      <c r="R216" s="99"/>
      <c r="S216" s="67"/>
      <c r="T216" s="67"/>
      <c r="U216" s="67"/>
      <c r="V216" s="67"/>
      <c r="W216" s="67"/>
      <c r="X216" s="53"/>
      <c r="Y216" s="53"/>
      <c r="Z216" s="53"/>
      <c r="AA216" s="53"/>
      <c r="AB216" s="53"/>
    </row>
    <row r="217" spans="1:28" x14ac:dyDescent="0.25">
      <c r="A217" s="40" t="s">
        <v>10</v>
      </c>
      <c r="B217" s="173">
        <v>1054282</v>
      </c>
      <c r="C217" s="40" t="s">
        <v>478</v>
      </c>
      <c r="D217" s="40" t="s">
        <v>623</v>
      </c>
      <c r="E217" s="165"/>
      <c r="F217" s="70"/>
      <c r="G217" s="71"/>
      <c r="H217" s="158"/>
      <c r="I217" s="60"/>
      <c r="J217" s="72"/>
      <c r="K217" s="73"/>
      <c r="L217" s="53"/>
      <c r="M217" s="75"/>
      <c r="N217" s="53"/>
      <c r="O217" s="53"/>
      <c r="P217" s="53"/>
      <c r="Q217" s="53"/>
      <c r="R217" s="99"/>
      <c r="S217" s="67"/>
      <c r="T217" s="67"/>
      <c r="U217" s="67"/>
      <c r="V217" s="67"/>
      <c r="W217" s="67"/>
      <c r="X217" s="53"/>
      <c r="Y217" s="53"/>
      <c r="Z217" s="53"/>
      <c r="AA217" s="53"/>
      <c r="AB217" s="53"/>
    </row>
    <row r="218" spans="1:28" x14ac:dyDescent="0.25">
      <c r="A218" s="40" t="s">
        <v>11</v>
      </c>
      <c r="B218" s="40">
        <v>317941</v>
      </c>
      <c r="C218" s="40" t="s">
        <v>478</v>
      </c>
      <c r="D218" s="40" t="s">
        <v>624</v>
      </c>
      <c r="E218" s="165"/>
      <c r="F218" s="70"/>
      <c r="G218" s="71"/>
      <c r="H218" s="158"/>
      <c r="I218" s="60"/>
      <c r="J218" s="72"/>
      <c r="K218" s="73"/>
      <c r="L218" s="53"/>
      <c r="M218" s="75"/>
      <c r="N218" s="53"/>
      <c r="O218" s="53"/>
      <c r="P218" s="53"/>
      <c r="Q218" s="53"/>
      <c r="R218" s="99"/>
      <c r="S218" s="67"/>
      <c r="T218" s="67"/>
      <c r="U218" s="67"/>
      <c r="V218" s="67"/>
      <c r="W218" s="67"/>
      <c r="X218" s="53"/>
      <c r="Y218" s="53"/>
      <c r="Z218" s="53"/>
      <c r="AA218" s="53"/>
      <c r="AB218" s="53"/>
    </row>
    <row r="219" spans="1:28" x14ac:dyDescent="0.25">
      <c r="A219" s="40" t="s">
        <v>22</v>
      </c>
      <c r="B219" s="40">
        <v>879036</v>
      </c>
      <c r="C219" s="40" t="s">
        <v>478</v>
      </c>
      <c r="D219" s="40" t="s">
        <v>564</v>
      </c>
      <c r="E219" s="165"/>
      <c r="F219" s="70"/>
      <c r="G219" s="71"/>
      <c r="H219" s="158"/>
      <c r="I219" s="60"/>
      <c r="J219" s="72"/>
      <c r="K219" s="73"/>
      <c r="L219" s="53"/>
      <c r="M219" s="75"/>
      <c r="N219" s="53"/>
      <c r="O219" s="53"/>
      <c r="P219" s="53"/>
      <c r="Q219" s="53"/>
      <c r="R219" s="99"/>
      <c r="S219" s="67"/>
      <c r="T219" s="67"/>
      <c r="U219" s="67"/>
      <c r="V219" s="67"/>
      <c r="W219" s="67"/>
      <c r="X219" s="53"/>
      <c r="Y219" s="53"/>
      <c r="Z219" s="53"/>
      <c r="AA219" s="53"/>
      <c r="AB219" s="53"/>
    </row>
    <row r="220" spans="1:28" x14ac:dyDescent="0.25">
      <c r="A220" s="40" t="s">
        <v>22</v>
      </c>
      <c r="B220" s="173">
        <v>369066</v>
      </c>
      <c r="C220" s="40" t="s">
        <v>478</v>
      </c>
      <c r="D220" s="40" t="s">
        <v>625</v>
      </c>
      <c r="E220" s="165"/>
      <c r="F220" s="70"/>
      <c r="G220" s="71"/>
      <c r="H220" s="158"/>
      <c r="I220" s="60"/>
      <c r="J220" s="72"/>
      <c r="K220" s="73"/>
      <c r="L220" s="53"/>
      <c r="M220" s="75"/>
      <c r="N220" s="53"/>
      <c r="O220" s="53"/>
      <c r="P220" s="53"/>
      <c r="Q220" s="53"/>
      <c r="R220" s="99"/>
      <c r="S220" s="67"/>
      <c r="T220" s="67"/>
      <c r="U220" s="67"/>
      <c r="V220" s="67"/>
      <c r="W220" s="67"/>
      <c r="X220" s="53"/>
      <c r="Y220" s="53"/>
      <c r="Z220" s="53"/>
      <c r="AA220" s="53"/>
      <c r="AB220" s="53"/>
    </row>
    <row r="221" spans="1:28" x14ac:dyDescent="0.25">
      <c r="A221" s="40" t="s">
        <v>15</v>
      </c>
      <c r="B221" s="173">
        <v>776274</v>
      </c>
      <c r="C221" s="40" t="s">
        <v>478</v>
      </c>
      <c r="D221" s="40" t="s">
        <v>246</v>
      </c>
      <c r="E221" s="167" t="s">
        <v>626</v>
      </c>
      <c r="F221" s="70"/>
      <c r="G221" s="71"/>
      <c r="H221" s="158"/>
      <c r="I221" s="60"/>
      <c r="J221" s="72"/>
      <c r="K221" s="73"/>
      <c r="L221" s="53"/>
      <c r="M221" s="75"/>
      <c r="N221" s="53"/>
      <c r="O221" s="53"/>
      <c r="P221" s="53"/>
      <c r="Q221" s="53"/>
      <c r="R221" s="99"/>
      <c r="S221" s="67"/>
      <c r="T221" s="67"/>
      <c r="U221" s="67"/>
      <c r="V221" s="67"/>
      <c r="W221" s="67"/>
      <c r="X221" s="53"/>
      <c r="Y221" s="53"/>
      <c r="Z221" s="53"/>
      <c r="AA221" s="53"/>
      <c r="AB221" s="53"/>
    </row>
    <row r="222" spans="1:28" x14ac:dyDescent="0.25">
      <c r="A222" s="90" t="s">
        <v>15</v>
      </c>
      <c r="B222" s="101">
        <v>656754</v>
      </c>
      <c r="C222" s="90" t="s">
        <v>451</v>
      </c>
      <c r="D222" s="90" t="s">
        <v>246</v>
      </c>
      <c r="E222" s="97"/>
      <c r="F222" s="70"/>
      <c r="G222" s="71"/>
      <c r="H222" s="158"/>
      <c r="I222" s="60"/>
      <c r="J222" s="72"/>
      <c r="K222" s="73"/>
      <c r="L222" s="53"/>
      <c r="M222" s="75"/>
      <c r="N222" s="53"/>
      <c r="O222" s="53"/>
      <c r="P222" s="53"/>
      <c r="Q222" s="53"/>
      <c r="R222" s="99"/>
      <c r="S222" s="67"/>
      <c r="T222" s="67"/>
      <c r="U222" s="67"/>
      <c r="V222" s="67"/>
      <c r="W222" s="67"/>
      <c r="X222" s="53"/>
      <c r="Y222" s="53"/>
      <c r="Z222" s="53"/>
      <c r="AA222" s="53"/>
      <c r="AB222" s="53"/>
    </row>
    <row r="223" spans="1:28" x14ac:dyDescent="0.25">
      <c r="A223" s="90" t="s">
        <v>19</v>
      </c>
      <c r="B223" s="90">
        <v>1425811</v>
      </c>
      <c r="C223" s="90" t="s">
        <v>451</v>
      </c>
      <c r="D223" s="90" t="s">
        <v>627</v>
      </c>
      <c r="E223" s="97"/>
      <c r="F223" s="70"/>
      <c r="G223" s="71"/>
      <c r="H223" s="158"/>
      <c r="I223" s="60"/>
      <c r="J223" s="72"/>
      <c r="K223" s="73"/>
      <c r="L223" s="53"/>
      <c r="M223" s="75"/>
      <c r="N223" s="53"/>
      <c r="O223" s="53"/>
      <c r="P223" s="53"/>
      <c r="Q223" s="53"/>
      <c r="R223" s="99"/>
      <c r="S223" s="67"/>
      <c r="T223" s="67"/>
      <c r="U223" s="67"/>
      <c r="V223" s="67"/>
      <c r="W223" s="67"/>
      <c r="X223" s="53"/>
      <c r="Y223" s="53"/>
      <c r="Z223" s="53"/>
      <c r="AA223" s="53"/>
      <c r="AB223" s="53"/>
    </row>
    <row r="224" spans="1:28" x14ac:dyDescent="0.25">
      <c r="A224" s="90" t="s">
        <v>21</v>
      </c>
      <c r="B224" s="90">
        <v>1548245</v>
      </c>
      <c r="C224" s="90" t="s">
        <v>451</v>
      </c>
      <c r="D224" s="90" t="s">
        <v>593</v>
      </c>
      <c r="E224" s="97"/>
      <c r="F224" s="70"/>
      <c r="G224" s="71"/>
      <c r="H224" s="158"/>
      <c r="I224" s="60"/>
      <c r="J224" s="72"/>
      <c r="K224" s="73"/>
      <c r="L224" s="53"/>
      <c r="M224" s="75"/>
      <c r="N224" s="53"/>
      <c r="O224" s="53"/>
      <c r="P224" s="53"/>
      <c r="Q224" s="53"/>
      <c r="R224" s="99"/>
      <c r="S224" s="67"/>
      <c r="T224" s="67"/>
      <c r="U224" s="67"/>
      <c r="V224" s="67"/>
      <c r="W224" s="67"/>
      <c r="X224" s="53"/>
      <c r="Y224" s="53"/>
      <c r="Z224" s="53"/>
      <c r="AA224" s="53"/>
      <c r="AB224" s="53"/>
    </row>
    <row r="225" spans="1:28" x14ac:dyDescent="0.25">
      <c r="A225" s="90" t="s">
        <v>466</v>
      </c>
      <c r="B225" s="90">
        <v>1606710</v>
      </c>
      <c r="C225" s="90" t="s">
        <v>451</v>
      </c>
      <c r="D225" s="90" t="s">
        <v>628</v>
      </c>
      <c r="E225" s="91"/>
      <c r="F225" s="70"/>
      <c r="G225" s="71"/>
      <c r="H225" s="158"/>
      <c r="I225" s="60"/>
      <c r="J225" s="72"/>
      <c r="K225" s="73"/>
      <c r="L225" s="53"/>
      <c r="M225" s="75"/>
      <c r="N225" s="53"/>
      <c r="O225" s="53"/>
      <c r="P225" s="53"/>
      <c r="Q225" s="53"/>
      <c r="R225" s="99"/>
      <c r="S225" s="67"/>
      <c r="T225" s="67"/>
      <c r="U225" s="67"/>
      <c r="V225" s="67"/>
      <c r="W225" s="67"/>
      <c r="X225" s="53"/>
      <c r="Y225" s="53"/>
      <c r="Z225" s="53"/>
      <c r="AA225" s="53"/>
      <c r="AB225" s="53"/>
    </row>
    <row r="226" spans="1:28" x14ac:dyDescent="0.25">
      <c r="A226" s="90" t="s">
        <v>25</v>
      </c>
      <c r="B226" s="90">
        <v>762480</v>
      </c>
      <c r="C226" s="90" t="s">
        <v>451</v>
      </c>
      <c r="D226" s="90" t="s">
        <v>558</v>
      </c>
      <c r="E226" s="97"/>
      <c r="F226" s="70"/>
      <c r="G226" s="71"/>
      <c r="H226" s="158"/>
      <c r="I226" s="60"/>
      <c r="J226" s="72"/>
      <c r="K226" s="73"/>
      <c r="L226" s="53"/>
      <c r="M226" s="75"/>
      <c r="N226" s="53"/>
      <c r="O226" s="53"/>
      <c r="P226" s="53"/>
      <c r="Q226" s="53"/>
      <c r="R226" s="99"/>
      <c r="S226" s="67"/>
      <c r="T226" s="67"/>
      <c r="U226" s="67"/>
      <c r="V226" s="67"/>
      <c r="W226" s="67"/>
      <c r="X226" s="53"/>
      <c r="Y226" s="53"/>
      <c r="Z226" s="53"/>
      <c r="AA226" s="53"/>
      <c r="AB226" s="53"/>
    </row>
    <row r="227" spans="1:28" x14ac:dyDescent="0.25">
      <c r="A227" s="90" t="s">
        <v>25</v>
      </c>
      <c r="B227" s="90">
        <v>209999</v>
      </c>
      <c r="C227" s="90" t="s">
        <v>172</v>
      </c>
      <c r="D227" s="90" t="s">
        <v>558</v>
      </c>
      <c r="E227" s="97"/>
      <c r="F227" s="70"/>
      <c r="G227" s="71"/>
      <c r="H227" s="158"/>
      <c r="I227" s="60"/>
      <c r="J227" s="72"/>
      <c r="K227" s="73"/>
      <c r="L227" s="53"/>
      <c r="M227" s="75"/>
      <c r="N227" s="53"/>
      <c r="O227" s="53"/>
      <c r="P227" s="53"/>
      <c r="Q227" s="53"/>
      <c r="R227" s="99"/>
      <c r="S227" s="67"/>
      <c r="T227" s="67"/>
      <c r="U227" s="67"/>
      <c r="V227" s="67"/>
      <c r="W227" s="67"/>
      <c r="X227" s="53"/>
      <c r="Y227" s="53"/>
      <c r="Z227" s="53"/>
      <c r="AA227" s="53"/>
      <c r="AB227" s="53"/>
    </row>
    <row r="228" spans="1:28" x14ac:dyDescent="0.25">
      <c r="A228" s="90" t="s">
        <v>25</v>
      </c>
      <c r="B228" s="102">
        <v>1201279</v>
      </c>
      <c r="C228" s="90" t="s">
        <v>172</v>
      </c>
      <c r="D228" s="90" t="s">
        <v>629</v>
      </c>
      <c r="E228" s="97"/>
      <c r="F228" s="70"/>
      <c r="G228" s="71"/>
      <c r="H228" s="158"/>
      <c r="I228" s="60"/>
      <c r="J228" s="72"/>
      <c r="K228" s="73"/>
      <c r="L228" s="53"/>
      <c r="M228" s="75"/>
      <c r="N228" s="53"/>
      <c r="O228" s="53"/>
      <c r="P228" s="53"/>
      <c r="Q228" s="53"/>
      <c r="R228" s="99"/>
      <c r="S228" s="67"/>
      <c r="T228" s="67"/>
      <c r="U228" s="67"/>
      <c r="V228" s="67"/>
      <c r="W228" s="67"/>
      <c r="X228" s="53"/>
      <c r="Y228" s="53"/>
      <c r="Z228" s="53"/>
      <c r="AA228" s="53"/>
      <c r="AB228" s="53"/>
    </row>
    <row r="229" spans="1:28" x14ac:dyDescent="0.25">
      <c r="A229" s="90" t="s">
        <v>32</v>
      </c>
      <c r="B229" s="102">
        <v>1056932</v>
      </c>
      <c r="C229" s="90" t="s">
        <v>172</v>
      </c>
      <c r="D229" s="90" t="s">
        <v>630</v>
      </c>
      <c r="E229" s="97"/>
      <c r="F229" s="70"/>
      <c r="G229" s="71"/>
      <c r="H229" s="158"/>
      <c r="I229" s="60"/>
      <c r="J229" s="72"/>
      <c r="K229" s="73"/>
      <c r="L229" s="53"/>
      <c r="M229" s="75"/>
      <c r="N229" s="53"/>
      <c r="O229" s="53"/>
      <c r="P229" s="53"/>
      <c r="Q229" s="53"/>
      <c r="R229" s="99"/>
      <c r="S229" s="67"/>
      <c r="T229" s="67"/>
      <c r="U229" s="67"/>
      <c r="V229" s="67"/>
      <c r="W229" s="67"/>
      <c r="X229" s="53"/>
      <c r="Y229" s="53"/>
      <c r="Z229" s="53"/>
      <c r="AA229" s="53"/>
      <c r="AB229" s="53"/>
    </row>
    <row r="230" spans="1:28" x14ac:dyDescent="0.25">
      <c r="A230" s="90" t="s">
        <v>32</v>
      </c>
      <c r="B230" s="102">
        <v>1765593</v>
      </c>
      <c r="C230" s="90" t="s">
        <v>172</v>
      </c>
      <c r="D230" s="90" t="s">
        <v>631</v>
      </c>
      <c r="E230" s="97"/>
      <c r="F230" s="70"/>
      <c r="G230" s="71"/>
      <c r="H230" s="158"/>
      <c r="I230" s="60"/>
      <c r="J230" s="72"/>
      <c r="K230" s="73"/>
      <c r="L230" s="53"/>
      <c r="M230" s="75"/>
      <c r="N230" s="53"/>
      <c r="O230" s="53"/>
      <c r="P230" s="53"/>
      <c r="Q230" s="53"/>
      <c r="R230" s="99"/>
      <c r="S230" s="67"/>
      <c r="T230" s="67"/>
      <c r="U230" s="67"/>
      <c r="V230" s="67"/>
      <c r="W230" s="67"/>
      <c r="X230" s="53"/>
      <c r="Y230" s="53"/>
      <c r="Z230" s="53"/>
      <c r="AA230" s="53"/>
      <c r="AB230" s="53"/>
    </row>
    <row r="231" spans="1:28" x14ac:dyDescent="0.25">
      <c r="A231" s="90" t="s">
        <v>32</v>
      </c>
      <c r="B231" s="90">
        <v>1485643</v>
      </c>
      <c r="C231" s="90" t="s">
        <v>172</v>
      </c>
      <c r="D231" s="90" t="s">
        <v>632</v>
      </c>
      <c r="E231" s="97"/>
      <c r="F231" s="70"/>
      <c r="G231" s="71"/>
      <c r="H231" s="158"/>
      <c r="I231" s="60"/>
      <c r="J231" s="72"/>
      <c r="K231" s="73"/>
      <c r="L231" s="53"/>
      <c r="M231" s="75"/>
      <c r="N231" s="53"/>
      <c r="O231" s="53"/>
      <c r="P231" s="53"/>
      <c r="Q231" s="53"/>
      <c r="R231" s="99"/>
      <c r="S231" s="67"/>
      <c r="T231" s="67"/>
      <c r="U231" s="67"/>
      <c r="V231" s="67"/>
      <c r="W231" s="67"/>
      <c r="X231" s="53"/>
      <c r="Y231" s="53"/>
      <c r="Z231" s="53"/>
      <c r="AA231" s="53"/>
      <c r="AB231" s="53"/>
    </row>
    <row r="232" spans="1:28" x14ac:dyDescent="0.25">
      <c r="A232" s="90" t="s">
        <v>29</v>
      </c>
      <c r="B232" s="90">
        <v>1588724</v>
      </c>
      <c r="C232" s="90" t="s">
        <v>172</v>
      </c>
      <c r="D232" s="90" t="s">
        <v>633</v>
      </c>
      <c r="E232" s="97"/>
      <c r="F232" s="70"/>
      <c r="G232" s="71"/>
      <c r="H232" s="158"/>
      <c r="I232" s="60"/>
      <c r="J232" s="72"/>
      <c r="K232" s="73"/>
      <c r="L232" s="53"/>
      <c r="M232" s="75"/>
      <c r="N232" s="53"/>
      <c r="O232" s="53"/>
      <c r="P232" s="53"/>
      <c r="Q232" s="53"/>
      <c r="R232" s="99"/>
      <c r="S232" s="67"/>
      <c r="T232" s="67"/>
      <c r="U232" s="67"/>
      <c r="V232" s="67"/>
      <c r="W232" s="67"/>
      <c r="X232" s="53"/>
      <c r="Y232" s="53"/>
      <c r="Z232" s="53"/>
      <c r="AA232" s="53"/>
      <c r="AB232" s="53"/>
    </row>
    <row r="233" spans="1:28" x14ac:dyDescent="0.25">
      <c r="A233" s="90" t="s">
        <v>26</v>
      </c>
      <c r="B233" s="102">
        <v>691830</v>
      </c>
      <c r="C233" s="90" t="s">
        <v>172</v>
      </c>
      <c r="D233" s="90" t="s">
        <v>634</v>
      </c>
      <c r="E233" s="97"/>
      <c r="F233" s="70"/>
      <c r="G233" s="71"/>
      <c r="H233" s="158"/>
      <c r="I233" s="60"/>
      <c r="J233" s="72"/>
      <c r="K233" s="73"/>
      <c r="L233" s="53"/>
      <c r="M233" s="75"/>
      <c r="N233" s="53"/>
      <c r="O233" s="53"/>
      <c r="P233" s="53"/>
      <c r="Q233" s="53"/>
      <c r="R233" s="99"/>
      <c r="S233" s="67"/>
      <c r="T233" s="67"/>
      <c r="U233" s="67"/>
      <c r="V233" s="67"/>
      <c r="W233" s="67"/>
      <c r="X233" s="53"/>
      <c r="Y233" s="53"/>
      <c r="Z233" s="53"/>
      <c r="AA233" s="53"/>
      <c r="AB233" s="53"/>
    </row>
    <row r="234" spans="1:28" x14ac:dyDescent="0.25">
      <c r="A234" s="90" t="s">
        <v>26</v>
      </c>
      <c r="B234" s="102">
        <v>313062</v>
      </c>
      <c r="C234" s="90" t="s">
        <v>460</v>
      </c>
      <c r="D234" s="174" t="s">
        <v>634</v>
      </c>
      <c r="E234" s="97"/>
      <c r="F234" s="70"/>
      <c r="G234" s="71"/>
      <c r="H234" s="158"/>
      <c r="I234" s="60"/>
      <c r="J234" s="72"/>
      <c r="K234" s="73"/>
      <c r="L234" s="53"/>
      <c r="M234" s="75"/>
      <c r="N234" s="53"/>
      <c r="O234" s="53"/>
      <c r="P234" s="53"/>
      <c r="Q234" s="53"/>
      <c r="R234" s="99"/>
      <c r="S234" s="67"/>
      <c r="T234" s="67"/>
      <c r="U234" s="67"/>
      <c r="V234" s="67"/>
      <c r="W234" s="67"/>
      <c r="X234" s="53"/>
      <c r="Y234" s="53"/>
      <c r="Z234" s="53"/>
      <c r="AA234" s="53"/>
      <c r="AB234" s="53"/>
    </row>
    <row r="235" spans="1:28" x14ac:dyDescent="0.25">
      <c r="A235" s="90" t="s">
        <v>26</v>
      </c>
      <c r="B235" s="102">
        <v>1203620</v>
      </c>
      <c r="C235" s="90" t="s">
        <v>460</v>
      </c>
      <c r="D235" s="90" t="s">
        <v>566</v>
      </c>
      <c r="E235" s="97"/>
      <c r="F235" s="70"/>
      <c r="G235" s="71"/>
      <c r="H235" s="158"/>
      <c r="I235" s="60"/>
      <c r="J235" s="72"/>
      <c r="K235" s="73"/>
      <c r="L235" s="53"/>
      <c r="M235" s="75"/>
      <c r="N235" s="53"/>
      <c r="O235" s="53"/>
      <c r="P235" s="53"/>
      <c r="Q235" s="53"/>
      <c r="R235" s="99"/>
      <c r="S235" s="67"/>
      <c r="T235" s="67"/>
      <c r="U235" s="67"/>
      <c r="V235" s="67"/>
      <c r="W235" s="67"/>
      <c r="X235" s="53"/>
      <c r="Y235" s="53"/>
      <c r="Z235" s="53"/>
      <c r="AA235" s="53"/>
      <c r="AB235" s="53"/>
    </row>
    <row r="236" spans="1:28" x14ac:dyDescent="0.25">
      <c r="A236" s="90" t="s">
        <v>26</v>
      </c>
      <c r="B236" s="102">
        <v>1315192</v>
      </c>
      <c r="C236" s="90" t="s">
        <v>460</v>
      </c>
      <c r="D236" s="90" t="s">
        <v>568</v>
      </c>
      <c r="E236" s="97"/>
      <c r="F236" s="70"/>
      <c r="G236" s="71"/>
      <c r="H236" s="158"/>
      <c r="I236" s="60"/>
      <c r="J236" s="72"/>
      <c r="K236" s="73"/>
      <c r="L236" s="53"/>
      <c r="M236" s="75"/>
      <c r="N236" s="53"/>
      <c r="O236" s="53"/>
      <c r="P236" s="53"/>
      <c r="Q236" s="53"/>
      <c r="R236" s="99"/>
      <c r="S236" s="67"/>
      <c r="T236" s="67"/>
      <c r="U236" s="67"/>
      <c r="V236" s="67"/>
      <c r="W236" s="67"/>
      <c r="X236" s="53"/>
      <c r="Y236" s="53"/>
      <c r="Z236" s="53"/>
      <c r="AA236" s="53"/>
      <c r="AB236" s="53"/>
    </row>
    <row r="237" spans="1:28" x14ac:dyDescent="0.25">
      <c r="A237" s="90" t="s">
        <v>18</v>
      </c>
      <c r="B237" s="90">
        <v>425014</v>
      </c>
      <c r="C237" s="90" t="s">
        <v>460</v>
      </c>
      <c r="D237" s="90" t="s">
        <v>390</v>
      </c>
      <c r="E237" s="91"/>
      <c r="F237" s="70"/>
      <c r="G237" s="71"/>
      <c r="H237" s="158"/>
      <c r="I237" s="60"/>
      <c r="J237" s="72"/>
      <c r="K237" s="73"/>
      <c r="L237" s="53"/>
      <c r="M237" s="75"/>
      <c r="N237" s="53"/>
      <c r="O237" s="53"/>
      <c r="P237" s="53"/>
      <c r="Q237" s="53"/>
      <c r="R237" s="99"/>
      <c r="S237" s="67"/>
      <c r="T237" s="67"/>
      <c r="U237" s="67"/>
      <c r="V237" s="67"/>
      <c r="W237" s="67"/>
      <c r="X237" s="53"/>
      <c r="Y237" s="53"/>
      <c r="Z237" s="53"/>
      <c r="AA237" s="53"/>
      <c r="AB237" s="53"/>
    </row>
    <row r="238" spans="1:28" x14ac:dyDescent="0.25">
      <c r="A238" s="90" t="s">
        <v>18</v>
      </c>
      <c r="B238" s="90">
        <v>412899</v>
      </c>
      <c r="C238" s="90" t="s">
        <v>460</v>
      </c>
      <c r="D238" s="90" t="s">
        <v>635</v>
      </c>
      <c r="E238" s="97"/>
      <c r="F238" s="70"/>
      <c r="G238" s="71"/>
      <c r="H238" s="158"/>
      <c r="I238" s="60"/>
      <c r="J238" s="72"/>
      <c r="K238" s="73"/>
      <c r="L238" s="53"/>
      <c r="M238" s="75"/>
      <c r="N238" s="53"/>
      <c r="O238" s="53"/>
      <c r="P238" s="53"/>
      <c r="Q238" s="53"/>
      <c r="R238" s="99"/>
      <c r="S238" s="67"/>
      <c r="T238" s="67"/>
      <c r="U238" s="67"/>
      <c r="V238" s="67"/>
      <c r="W238" s="67"/>
      <c r="X238" s="53"/>
      <c r="Y238" s="53"/>
      <c r="Z238" s="53"/>
      <c r="AA238" s="53"/>
      <c r="AB238" s="53"/>
    </row>
    <row r="239" spans="1:28" x14ac:dyDescent="0.25">
      <c r="A239" s="90" t="s">
        <v>458</v>
      </c>
      <c r="B239" s="90">
        <v>867878</v>
      </c>
      <c r="C239" s="90" t="s">
        <v>460</v>
      </c>
      <c r="D239" s="90" t="s">
        <v>636</v>
      </c>
      <c r="E239" s="91"/>
      <c r="F239" s="70"/>
      <c r="G239" s="71"/>
      <c r="H239" s="158"/>
      <c r="I239" s="60"/>
      <c r="J239" s="72"/>
      <c r="K239" s="73"/>
      <c r="L239" s="53"/>
      <c r="M239" s="75"/>
      <c r="N239" s="53"/>
      <c r="O239" s="53"/>
      <c r="P239" s="53"/>
      <c r="Q239" s="53"/>
      <c r="R239" s="99"/>
      <c r="S239" s="67"/>
      <c r="T239" s="67"/>
      <c r="U239" s="67"/>
      <c r="V239" s="67"/>
      <c r="W239" s="67"/>
      <c r="X239" s="53"/>
      <c r="Y239" s="53"/>
      <c r="Z239" s="53"/>
      <c r="AA239" s="53"/>
      <c r="AB239" s="53"/>
    </row>
    <row r="240" spans="1:28" x14ac:dyDescent="0.25">
      <c r="A240" s="90" t="s">
        <v>30</v>
      </c>
      <c r="B240" s="90">
        <v>1715845</v>
      </c>
      <c r="C240" s="90" t="s">
        <v>460</v>
      </c>
      <c r="D240" s="90" t="s">
        <v>637</v>
      </c>
      <c r="E240" s="97"/>
      <c r="F240" s="70"/>
      <c r="G240" s="71"/>
      <c r="H240" s="158"/>
      <c r="I240" s="60"/>
      <c r="J240" s="72"/>
      <c r="K240" s="73"/>
      <c r="L240" s="53"/>
      <c r="M240" s="75"/>
      <c r="N240" s="53"/>
      <c r="O240" s="53"/>
      <c r="P240" s="53"/>
      <c r="Q240" s="53"/>
      <c r="R240" s="99"/>
      <c r="S240" s="67"/>
      <c r="T240" s="67"/>
      <c r="U240" s="67"/>
      <c r="V240" s="67"/>
      <c r="W240" s="67"/>
      <c r="X240" s="53"/>
      <c r="Y240" s="53"/>
      <c r="Z240" s="53"/>
      <c r="AA240" s="53"/>
      <c r="AB240" s="53"/>
    </row>
    <row r="241" spans="1:28" x14ac:dyDescent="0.25">
      <c r="A241" s="90" t="s">
        <v>30</v>
      </c>
      <c r="B241" s="90">
        <v>1045761</v>
      </c>
      <c r="C241" s="90" t="s">
        <v>460</v>
      </c>
      <c r="D241" s="90" t="s">
        <v>516</v>
      </c>
      <c r="E241" s="97"/>
      <c r="F241" s="70"/>
      <c r="G241" s="71"/>
      <c r="H241" s="158"/>
      <c r="I241" s="60"/>
      <c r="J241" s="72"/>
      <c r="K241" s="73"/>
      <c r="L241" s="53"/>
      <c r="M241" s="75"/>
      <c r="N241" s="53"/>
      <c r="O241" s="53"/>
      <c r="P241" s="53"/>
      <c r="Q241" s="53"/>
      <c r="R241" s="99"/>
      <c r="S241" s="67"/>
      <c r="T241" s="67"/>
      <c r="U241" s="67"/>
      <c r="V241" s="67"/>
      <c r="W241" s="67"/>
      <c r="X241" s="53"/>
      <c r="Y241" s="53"/>
      <c r="Z241" s="53"/>
      <c r="AA241" s="53"/>
      <c r="AB241" s="53"/>
    </row>
    <row r="242" spans="1:28" x14ac:dyDescent="0.25">
      <c r="A242" s="90" t="s">
        <v>28</v>
      </c>
      <c r="B242" s="90">
        <v>1251913</v>
      </c>
      <c r="C242" s="90" t="s">
        <v>460</v>
      </c>
      <c r="D242" s="90" t="s">
        <v>638</v>
      </c>
      <c r="E242" s="97"/>
      <c r="F242" s="70"/>
      <c r="G242" s="71"/>
      <c r="H242" s="158"/>
      <c r="I242" s="60"/>
      <c r="J242" s="72"/>
      <c r="K242" s="73"/>
      <c r="L242" s="53"/>
      <c r="M242" s="75"/>
      <c r="N242" s="53"/>
      <c r="O242" s="53"/>
      <c r="P242" s="53"/>
      <c r="Q242" s="53"/>
      <c r="R242" s="99"/>
      <c r="S242" s="67"/>
      <c r="T242" s="67"/>
      <c r="U242" s="67"/>
      <c r="V242" s="67"/>
      <c r="W242" s="67"/>
      <c r="X242" s="53"/>
      <c r="Y242" s="53"/>
      <c r="Z242" s="53"/>
      <c r="AA242" s="53"/>
      <c r="AB242" s="53"/>
    </row>
    <row r="243" spans="1:28" x14ac:dyDescent="0.25">
      <c r="A243" s="90" t="s">
        <v>28</v>
      </c>
      <c r="B243" s="90">
        <v>1448816</v>
      </c>
      <c r="C243" s="90" t="s">
        <v>460</v>
      </c>
      <c r="D243" s="90" t="s">
        <v>639</v>
      </c>
      <c r="E243" s="97"/>
      <c r="F243" s="70"/>
      <c r="G243" s="71"/>
      <c r="H243" s="158"/>
      <c r="I243" s="60"/>
      <c r="J243" s="72"/>
      <c r="K243" s="73"/>
      <c r="L243" s="53"/>
      <c r="M243" s="75"/>
      <c r="N243" s="53"/>
      <c r="O243" s="53"/>
      <c r="P243" s="53"/>
      <c r="Q243" s="53"/>
      <c r="R243" s="99"/>
      <c r="S243" s="67"/>
      <c r="T243" s="67"/>
      <c r="U243" s="67"/>
      <c r="V243" s="67"/>
      <c r="W243" s="67"/>
      <c r="X243" s="53"/>
      <c r="Y243" s="53"/>
      <c r="Z243" s="53"/>
      <c r="AA243" s="53"/>
      <c r="AB243" s="53"/>
    </row>
    <row r="244" spans="1:28" x14ac:dyDescent="0.25">
      <c r="A244" s="90" t="s">
        <v>28</v>
      </c>
      <c r="B244" s="90">
        <v>121198</v>
      </c>
      <c r="C244" s="90" t="s">
        <v>469</v>
      </c>
      <c r="D244" s="90" t="s">
        <v>639</v>
      </c>
      <c r="E244" s="97"/>
      <c r="F244" s="70"/>
      <c r="G244" s="71"/>
      <c r="H244" s="158"/>
      <c r="I244" s="60"/>
      <c r="J244" s="72"/>
      <c r="K244" s="73"/>
      <c r="L244" s="53"/>
      <c r="M244" s="75"/>
      <c r="N244" s="53"/>
      <c r="O244" s="53"/>
      <c r="P244" s="53"/>
      <c r="Q244" s="53"/>
      <c r="R244" s="99"/>
      <c r="S244" s="67"/>
      <c r="T244" s="67"/>
      <c r="U244" s="67"/>
      <c r="V244" s="67"/>
      <c r="W244" s="67"/>
      <c r="X244" s="53"/>
      <c r="Y244" s="53"/>
      <c r="Z244" s="53"/>
      <c r="AA244" s="53"/>
      <c r="AB244" s="53"/>
    </row>
    <row r="245" spans="1:28" x14ac:dyDescent="0.25">
      <c r="A245" s="90" t="s">
        <v>28</v>
      </c>
      <c r="B245" s="90">
        <v>1196550</v>
      </c>
      <c r="C245" s="90" t="s">
        <v>469</v>
      </c>
      <c r="D245" s="90" t="s">
        <v>516</v>
      </c>
      <c r="E245" s="97"/>
      <c r="F245" s="70"/>
      <c r="G245" s="71"/>
      <c r="H245" s="158"/>
      <c r="I245" s="60"/>
      <c r="J245" s="72"/>
      <c r="K245" s="73"/>
      <c r="L245" s="53"/>
      <c r="M245" s="75"/>
      <c r="N245" s="53"/>
      <c r="O245" s="53"/>
      <c r="P245" s="53"/>
      <c r="Q245" s="53"/>
      <c r="R245" s="99"/>
      <c r="S245" s="67"/>
      <c r="T245" s="67"/>
      <c r="U245" s="67"/>
      <c r="V245" s="67"/>
      <c r="W245" s="67"/>
      <c r="X245" s="53"/>
      <c r="Y245" s="53"/>
      <c r="Z245" s="53"/>
      <c r="AA245" s="53"/>
      <c r="AB245" s="53"/>
    </row>
    <row r="246" spans="1:28" x14ac:dyDescent="0.25">
      <c r="A246" s="90" t="s">
        <v>36</v>
      </c>
      <c r="B246" s="90">
        <v>943374</v>
      </c>
      <c r="C246" s="90" t="s">
        <v>469</v>
      </c>
      <c r="D246" s="90" t="s">
        <v>640</v>
      </c>
      <c r="E246" s="97"/>
      <c r="F246" s="70"/>
      <c r="G246" s="71"/>
      <c r="H246" s="158"/>
      <c r="I246" s="60"/>
      <c r="J246" s="72"/>
      <c r="K246" s="73"/>
      <c r="L246" s="53"/>
      <c r="M246" s="75"/>
      <c r="N246" s="53"/>
      <c r="O246" s="53"/>
      <c r="P246" s="53"/>
      <c r="Q246" s="53"/>
      <c r="R246" s="99"/>
      <c r="S246" s="67"/>
      <c r="T246" s="67"/>
      <c r="U246" s="67"/>
      <c r="V246" s="67"/>
      <c r="W246" s="67"/>
      <c r="X246" s="53"/>
      <c r="Y246" s="53"/>
      <c r="Z246" s="53"/>
      <c r="AA246" s="53"/>
      <c r="AB246" s="53"/>
    </row>
    <row r="247" spans="1:28" x14ac:dyDescent="0.25">
      <c r="A247" s="90" t="s">
        <v>27</v>
      </c>
      <c r="B247" s="90">
        <v>1141498</v>
      </c>
      <c r="C247" s="90" t="s">
        <v>469</v>
      </c>
      <c r="D247" s="90" t="s">
        <v>641</v>
      </c>
      <c r="E247" s="97"/>
      <c r="F247" s="70"/>
      <c r="G247" s="71"/>
      <c r="H247" s="158"/>
      <c r="I247" s="60"/>
      <c r="J247" s="72"/>
      <c r="K247" s="73"/>
      <c r="L247" s="53"/>
      <c r="M247" s="75"/>
      <c r="N247" s="53"/>
      <c r="O247" s="53"/>
      <c r="P247" s="53"/>
      <c r="Q247" s="53"/>
      <c r="R247" s="99"/>
      <c r="S247" s="67"/>
      <c r="T247" s="67"/>
      <c r="U247" s="67"/>
      <c r="V247" s="67"/>
      <c r="W247" s="67"/>
      <c r="X247" s="53"/>
      <c r="Y247" s="53"/>
      <c r="Z247" s="53"/>
      <c r="AA247" s="53"/>
      <c r="AB247" s="53"/>
    </row>
    <row r="248" spans="1:28" x14ac:dyDescent="0.25">
      <c r="A248" s="90" t="s">
        <v>36</v>
      </c>
      <c r="B248" s="90">
        <v>1137553</v>
      </c>
      <c r="C248" s="90" t="s">
        <v>469</v>
      </c>
      <c r="D248" s="90" t="s">
        <v>571</v>
      </c>
      <c r="E248" s="97"/>
      <c r="F248" s="70"/>
      <c r="G248" s="71"/>
      <c r="H248" s="158"/>
      <c r="I248" s="60"/>
      <c r="J248" s="72"/>
      <c r="K248" s="73"/>
      <c r="L248" s="53"/>
      <c r="M248" s="75"/>
      <c r="N248" s="53"/>
      <c r="O248" s="53"/>
      <c r="P248" s="53"/>
      <c r="Q248" s="53"/>
      <c r="R248" s="99"/>
      <c r="S248" s="67"/>
      <c r="T248" s="67"/>
      <c r="U248" s="67"/>
      <c r="V248" s="67"/>
      <c r="W248" s="67"/>
      <c r="X248" s="53"/>
      <c r="Y248" s="53"/>
      <c r="Z248" s="53"/>
      <c r="AA248" s="53"/>
      <c r="AB248" s="53"/>
    </row>
    <row r="249" spans="1:28" x14ac:dyDescent="0.25">
      <c r="A249" s="90" t="s">
        <v>8</v>
      </c>
      <c r="B249" s="90">
        <v>1425517</v>
      </c>
      <c r="C249" s="90" t="s">
        <v>469</v>
      </c>
      <c r="D249" s="90" t="s">
        <v>642</v>
      </c>
      <c r="E249" s="97"/>
      <c r="F249" s="70"/>
      <c r="G249" s="71"/>
      <c r="H249" s="158"/>
      <c r="I249" s="60"/>
      <c r="J249" s="72"/>
      <c r="K249" s="73"/>
      <c r="L249" s="53"/>
      <c r="M249" s="75"/>
      <c r="N249" s="53"/>
      <c r="O249" s="53"/>
      <c r="P249" s="53"/>
      <c r="Q249" s="53"/>
      <c r="R249" s="99"/>
      <c r="S249" s="67"/>
      <c r="T249" s="67"/>
      <c r="U249" s="67"/>
      <c r="V249" s="67"/>
      <c r="W249" s="67"/>
      <c r="X249" s="53"/>
      <c r="Y249" s="53"/>
      <c r="Z249" s="53"/>
      <c r="AA249" s="53"/>
      <c r="AB249" s="53"/>
    </row>
    <row r="250" spans="1:28" x14ac:dyDescent="0.25">
      <c r="A250" s="90" t="s">
        <v>458</v>
      </c>
      <c r="B250" s="90">
        <v>1850181</v>
      </c>
      <c r="C250" s="90" t="s">
        <v>469</v>
      </c>
      <c r="D250" s="90" t="s">
        <v>643</v>
      </c>
      <c r="E250" s="91"/>
      <c r="F250" s="70"/>
      <c r="G250" s="71"/>
      <c r="H250" s="158"/>
      <c r="I250" s="60"/>
      <c r="J250" s="72"/>
      <c r="K250" s="73"/>
      <c r="L250" s="53"/>
      <c r="M250" s="75"/>
      <c r="N250" s="53"/>
      <c r="O250" s="53"/>
      <c r="P250" s="53"/>
      <c r="Q250" s="53"/>
      <c r="R250" s="99"/>
      <c r="S250" s="67"/>
      <c r="T250" s="67"/>
      <c r="U250" s="67"/>
      <c r="V250" s="67"/>
      <c r="W250" s="67"/>
      <c r="X250" s="53"/>
      <c r="Y250" s="53"/>
      <c r="Z250" s="53"/>
      <c r="AA250" s="53"/>
      <c r="AB250" s="53"/>
    </row>
    <row r="251" spans="1:28" x14ac:dyDescent="0.25">
      <c r="A251" s="90" t="s">
        <v>23</v>
      </c>
      <c r="B251" s="90">
        <v>1803349</v>
      </c>
      <c r="C251" s="90" t="s">
        <v>469</v>
      </c>
      <c r="D251" s="90" t="s">
        <v>644</v>
      </c>
      <c r="E251" s="91"/>
      <c r="F251" s="70"/>
      <c r="G251" s="71"/>
      <c r="H251" s="158"/>
      <c r="I251" s="60"/>
      <c r="J251" s="72"/>
      <c r="K251" s="73"/>
      <c r="L251" s="53"/>
      <c r="M251" s="75"/>
      <c r="N251" s="53"/>
      <c r="O251" s="53"/>
      <c r="P251" s="53"/>
      <c r="Q251" s="53"/>
      <c r="R251" s="99"/>
      <c r="S251" s="67"/>
      <c r="T251" s="67"/>
      <c r="U251" s="67"/>
      <c r="V251" s="67"/>
      <c r="W251" s="67"/>
      <c r="X251" s="53"/>
      <c r="Y251" s="53"/>
      <c r="Z251" s="53"/>
      <c r="AA251" s="53"/>
      <c r="AB251" s="53"/>
    </row>
    <row r="252" spans="1:28" x14ac:dyDescent="0.25">
      <c r="A252" s="101" t="s">
        <v>36</v>
      </c>
      <c r="B252" s="90">
        <v>836583</v>
      </c>
      <c r="C252" s="90" t="s">
        <v>469</v>
      </c>
      <c r="D252" s="90" t="s">
        <v>645</v>
      </c>
      <c r="E252" s="97"/>
      <c r="F252" s="70"/>
      <c r="G252" s="71"/>
      <c r="H252" s="158"/>
      <c r="I252" s="60"/>
      <c r="J252" s="72"/>
      <c r="K252" s="73"/>
      <c r="L252" s="53"/>
      <c r="M252" s="75"/>
      <c r="N252" s="53"/>
      <c r="O252" s="53"/>
      <c r="P252" s="53"/>
      <c r="Q252" s="53"/>
      <c r="R252" s="99"/>
      <c r="S252" s="67"/>
      <c r="T252" s="67"/>
      <c r="U252" s="67"/>
      <c r="V252" s="67"/>
      <c r="W252" s="67"/>
      <c r="X252" s="53"/>
      <c r="Y252" s="53"/>
      <c r="Z252" s="53"/>
      <c r="AA252" s="53"/>
      <c r="AB252" s="53"/>
    </row>
    <row r="253" spans="1:28" x14ac:dyDescent="0.25">
      <c r="A253" s="90" t="s">
        <v>8</v>
      </c>
      <c r="B253" s="90">
        <v>824254</v>
      </c>
      <c r="C253" s="90" t="s">
        <v>469</v>
      </c>
      <c r="D253" s="90" t="s">
        <v>646</v>
      </c>
      <c r="E253" s="97"/>
      <c r="F253" s="70"/>
      <c r="G253" s="71"/>
      <c r="H253" s="158"/>
      <c r="I253" s="60"/>
      <c r="J253" s="72"/>
      <c r="K253" s="73"/>
      <c r="L253" s="53"/>
      <c r="M253" s="75"/>
      <c r="N253" s="53"/>
      <c r="O253" s="53"/>
      <c r="P253" s="53"/>
      <c r="Q253" s="53"/>
      <c r="R253" s="99"/>
      <c r="S253" s="67"/>
      <c r="T253" s="67"/>
      <c r="U253" s="67"/>
      <c r="V253" s="67"/>
      <c r="W253" s="67"/>
      <c r="X253" s="53"/>
      <c r="Y253" s="53"/>
      <c r="Z253" s="53"/>
      <c r="AA253" s="53"/>
      <c r="AB253" s="53"/>
    </row>
    <row r="254" spans="1:28" x14ac:dyDescent="0.25">
      <c r="A254" s="90" t="s">
        <v>16</v>
      </c>
      <c r="B254" s="90">
        <v>698200</v>
      </c>
      <c r="C254" s="90" t="s">
        <v>469</v>
      </c>
      <c r="D254" s="90" t="s">
        <v>647</v>
      </c>
      <c r="E254" s="97"/>
      <c r="F254" s="70"/>
      <c r="G254" s="71"/>
      <c r="H254" s="158"/>
      <c r="I254" s="60"/>
      <c r="J254" s="72"/>
      <c r="K254" s="73"/>
      <c r="L254" s="53"/>
      <c r="M254" s="75"/>
      <c r="N254" s="53"/>
      <c r="O254" s="53"/>
      <c r="P254" s="53"/>
      <c r="Q254" s="53"/>
      <c r="R254" s="99"/>
      <c r="S254" s="67"/>
      <c r="T254" s="67"/>
      <c r="U254" s="67"/>
      <c r="V254" s="67"/>
      <c r="W254" s="67"/>
      <c r="X254" s="53"/>
      <c r="Y254" s="53"/>
      <c r="Z254" s="53"/>
      <c r="AA254" s="53"/>
      <c r="AB254" s="53"/>
    </row>
    <row r="255" spans="1:28" x14ac:dyDescent="0.25">
      <c r="A255" s="90" t="s">
        <v>8</v>
      </c>
      <c r="B255" s="90">
        <v>719943</v>
      </c>
      <c r="C255" s="90" t="s">
        <v>469</v>
      </c>
      <c r="D255" s="90" t="s">
        <v>648</v>
      </c>
      <c r="E255" s="97"/>
      <c r="F255" s="70"/>
      <c r="G255" s="71"/>
      <c r="H255" s="158"/>
      <c r="I255" s="60"/>
      <c r="J255" s="72"/>
      <c r="K255" s="73"/>
      <c r="L255" s="53"/>
      <c r="M255" s="75"/>
      <c r="N255" s="53"/>
      <c r="O255" s="53"/>
      <c r="P255" s="53"/>
      <c r="Q255" s="53"/>
      <c r="R255" s="99"/>
      <c r="S255" s="67"/>
      <c r="T255" s="67"/>
      <c r="U255" s="67"/>
      <c r="V255" s="67"/>
      <c r="W255" s="67"/>
      <c r="X255" s="53"/>
      <c r="Y255" s="53"/>
      <c r="Z255" s="53"/>
      <c r="AA255" s="53"/>
      <c r="AB255" s="53"/>
    </row>
    <row r="256" spans="1:28" x14ac:dyDescent="0.25">
      <c r="A256" s="90" t="s">
        <v>8</v>
      </c>
      <c r="B256" s="90">
        <v>931640</v>
      </c>
      <c r="C256" s="90" t="s">
        <v>478</v>
      </c>
      <c r="D256" s="90" t="s">
        <v>648</v>
      </c>
      <c r="E256" s="97"/>
      <c r="F256" s="70"/>
      <c r="G256" s="71"/>
      <c r="H256" s="158"/>
      <c r="I256" s="60"/>
      <c r="J256" s="72"/>
      <c r="K256" s="73"/>
      <c r="L256" s="53"/>
      <c r="M256" s="75"/>
      <c r="N256" s="53"/>
      <c r="O256" s="53"/>
      <c r="P256" s="53"/>
      <c r="Q256" s="53"/>
      <c r="R256" s="99"/>
      <c r="S256" s="67"/>
      <c r="T256" s="67"/>
      <c r="U256" s="67"/>
      <c r="V256" s="67"/>
      <c r="W256" s="67"/>
      <c r="X256" s="53"/>
      <c r="Y256" s="53"/>
      <c r="Z256" s="53"/>
      <c r="AA256" s="53"/>
      <c r="AB256" s="53"/>
    </row>
    <row r="257" spans="1:28" x14ac:dyDescent="0.25">
      <c r="A257" s="90" t="s">
        <v>16</v>
      </c>
      <c r="B257" s="90">
        <v>683126</v>
      </c>
      <c r="C257" s="90" t="s">
        <v>478</v>
      </c>
      <c r="D257" s="90" t="s">
        <v>649</v>
      </c>
      <c r="E257" s="91"/>
      <c r="F257" s="70"/>
      <c r="G257" s="71"/>
      <c r="H257" s="158"/>
      <c r="I257" s="60"/>
      <c r="J257" s="72"/>
      <c r="K257" s="73"/>
      <c r="L257" s="53"/>
      <c r="M257" s="75"/>
      <c r="N257" s="53"/>
      <c r="O257" s="53"/>
      <c r="P257" s="53"/>
      <c r="Q257" s="53"/>
      <c r="R257" s="99"/>
      <c r="S257" s="67"/>
      <c r="T257" s="67"/>
      <c r="U257" s="67"/>
      <c r="V257" s="67"/>
      <c r="W257" s="67"/>
      <c r="X257" s="53"/>
      <c r="Y257" s="53"/>
      <c r="Z257" s="53"/>
      <c r="AA257" s="53"/>
      <c r="AB257" s="53"/>
    </row>
    <row r="258" spans="1:28" x14ac:dyDescent="0.25">
      <c r="A258" s="90" t="s">
        <v>21</v>
      </c>
      <c r="B258" s="90">
        <v>689480</v>
      </c>
      <c r="C258" s="90" t="s">
        <v>478</v>
      </c>
      <c r="D258" s="90" t="s">
        <v>584</v>
      </c>
      <c r="E258" s="97"/>
      <c r="F258" s="70"/>
      <c r="G258" s="71"/>
      <c r="H258" s="158"/>
      <c r="I258" s="60"/>
      <c r="J258" s="72"/>
      <c r="K258" s="73"/>
      <c r="L258" s="53"/>
      <c r="M258" s="75"/>
      <c r="N258" s="53"/>
      <c r="O258" s="53"/>
      <c r="P258" s="53"/>
      <c r="Q258" s="53"/>
      <c r="R258" s="99"/>
      <c r="S258" s="67"/>
      <c r="T258" s="67"/>
      <c r="U258" s="67"/>
      <c r="V258" s="67"/>
      <c r="W258" s="67"/>
      <c r="X258" s="53"/>
      <c r="Y258" s="53"/>
      <c r="Z258" s="53"/>
      <c r="AA258" s="53"/>
      <c r="AB258" s="53"/>
    </row>
    <row r="259" spans="1:28" x14ac:dyDescent="0.25">
      <c r="A259" s="90" t="s">
        <v>16</v>
      </c>
      <c r="B259" s="90">
        <v>1775066</v>
      </c>
      <c r="C259" s="90" t="s">
        <v>478</v>
      </c>
      <c r="D259" s="90" t="s">
        <v>246</v>
      </c>
      <c r="E259" s="97"/>
      <c r="F259" s="70"/>
      <c r="G259" s="71"/>
      <c r="H259" s="158"/>
      <c r="I259" s="60"/>
      <c r="J259" s="72"/>
      <c r="K259" s="73"/>
      <c r="L259" s="53"/>
      <c r="M259" s="75"/>
      <c r="N259" s="53"/>
      <c r="O259" s="53"/>
      <c r="P259" s="53"/>
      <c r="Q259" s="53"/>
      <c r="R259" s="99"/>
      <c r="S259" s="67"/>
      <c r="T259" s="67"/>
      <c r="U259" s="67"/>
      <c r="V259" s="67"/>
      <c r="W259" s="67"/>
      <c r="X259" s="53"/>
      <c r="Y259" s="53"/>
      <c r="Z259" s="53"/>
      <c r="AA259" s="53"/>
      <c r="AB259" s="53"/>
    </row>
    <row r="260" spans="1:28" x14ac:dyDescent="0.25">
      <c r="A260" s="90" t="s">
        <v>33</v>
      </c>
      <c r="B260" s="90">
        <v>712731</v>
      </c>
      <c r="C260" s="90" t="s">
        <v>478</v>
      </c>
      <c r="D260" s="90" t="s">
        <v>650</v>
      </c>
      <c r="E260" s="91"/>
      <c r="F260" s="70"/>
      <c r="G260" s="71"/>
      <c r="H260" s="158"/>
      <c r="I260" s="60"/>
      <c r="J260" s="72"/>
      <c r="K260" s="73"/>
      <c r="L260" s="53"/>
      <c r="M260" s="75"/>
      <c r="N260" s="53"/>
      <c r="O260" s="53"/>
      <c r="P260" s="53"/>
      <c r="Q260" s="53"/>
      <c r="R260" s="99"/>
      <c r="S260" s="67"/>
      <c r="T260" s="67"/>
      <c r="U260" s="67"/>
      <c r="V260" s="67"/>
      <c r="W260" s="67"/>
      <c r="X260" s="53"/>
      <c r="Y260" s="53"/>
      <c r="Z260" s="53"/>
      <c r="AA260" s="53"/>
      <c r="AB260" s="53"/>
    </row>
    <row r="261" spans="1:28" x14ac:dyDescent="0.25">
      <c r="A261" s="90" t="s">
        <v>33</v>
      </c>
      <c r="B261" s="90">
        <v>397372</v>
      </c>
      <c r="C261" s="90" t="s">
        <v>478</v>
      </c>
      <c r="D261" s="90" t="s">
        <v>651</v>
      </c>
      <c r="E261" s="97"/>
      <c r="F261" s="70"/>
      <c r="G261" s="71"/>
      <c r="H261" s="158"/>
      <c r="I261" s="60"/>
      <c r="J261" s="72"/>
      <c r="K261" s="73"/>
      <c r="L261" s="53"/>
      <c r="M261" s="75"/>
      <c r="N261" s="53"/>
      <c r="O261" s="53"/>
      <c r="P261" s="53"/>
      <c r="Q261" s="53"/>
      <c r="R261" s="99"/>
      <c r="S261" s="67"/>
      <c r="T261" s="67"/>
      <c r="U261" s="67"/>
      <c r="V261" s="67"/>
      <c r="W261" s="67"/>
      <c r="X261" s="53"/>
      <c r="Y261" s="53"/>
      <c r="Z261" s="53"/>
      <c r="AA261" s="53"/>
      <c r="AB261" s="53"/>
    </row>
    <row r="262" spans="1:28" x14ac:dyDescent="0.25">
      <c r="A262" s="90" t="s">
        <v>21</v>
      </c>
      <c r="B262" s="90">
        <v>276550</v>
      </c>
      <c r="C262" s="90" t="s">
        <v>478</v>
      </c>
      <c r="D262" s="90" t="s">
        <v>652</v>
      </c>
      <c r="E262" s="97"/>
      <c r="F262" s="70"/>
      <c r="G262" s="71"/>
      <c r="H262" s="158"/>
      <c r="I262" s="60"/>
      <c r="J262" s="72"/>
      <c r="K262" s="73"/>
      <c r="L262" s="53"/>
      <c r="M262" s="75"/>
      <c r="N262" s="53"/>
      <c r="O262" s="53"/>
      <c r="P262" s="53"/>
      <c r="Q262" s="53"/>
      <c r="R262" s="99"/>
      <c r="S262" s="67"/>
      <c r="T262" s="67"/>
      <c r="U262" s="67"/>
      <c r="V262" s="67"/>
      <c r="W262" s="67"/>
      <c r="X262" s="53"/>
      <c r="Y262" s="53"/>
      <c r="Z262" s="53"/>
      <c r="AA262" s="53"/>
      <c r="AB262" s="53"/>
    </row>
    <row r="263" spans="1:28" x14ac:dyDescent="0.25">
      <c r="A263" s="90" t="s">
        <v>20</v>
      </c>
      <c r="B263" s="90">
        <v>1844338</v>
      </c>
      <c r="C263" s="90" t="s">
        <v>478</v>
      </c>
      <c r="D263" s="90" t="s">
        <v>613</v>
      </c>
      <c r="E263" s="97"/>
      <c r="F263" s="70"/>
      <c r="G263" s="71"/>
      <c r="H263" s="158"/>
      <c r="I263" s="60"/>
      <c r="J263" s="72"/>
      <c r="K263" s="73"/>
      <c r="L263" s="53"/>
      <c r="M263" s="75"/>
      <c r="N263" s="53"/>
      <c r="O263" s="53"/>
      <c r="P263" s="53"/>
      <c r="Q263" s="53"/>
      <c r="R263" s="99"/>
      <c r="S263" s="67"/>
      <c r="T263" s="67"/>
      <c r="U263" s="67"/>
      <c r="V263" s="67"/>
      <c r="W263" s="67"/>
      <c r="X263" s="53"/>
      <c r="Y263" s="53"/>
      <c r="Z263" s="53"/>
      <c r="AA263" s="53"/>
      <c r="AB263" s="53"/>
    </row>
    <row r="264" spans="1:28" x14ac:dyDescent="0.25">
      <c r="A264" s="101" t="s">
        <v>28</v>
      </c>
      <c r="B264" s="101">
        <v>1076261</v>
      </c>
      <c r="C264" s="90" t="s">
        <v>478</v>
      </c>
      <c r="D264" s="90" t="s">
        <v>653</v>
      </c>
      <c r="E264" s="97"/>
      <c r="F264" s="70"/>
      <c r="G264" s="71"/>
      <c r="H264" s="158"/>
      <c r="I264" s="60"/>
      <c r="J264" s="72"/>
      <c r="K264" s="73"/>
      <c r="L264" s="53"/>
      <c r="M264" s="75"/>
      <c r="N264" s="53"/>
      <c r="O264" s="53"/>
      <c r="P264" s="53"/>
      <c r="Q264" s="53"/>
      <c r="R264" s="99"/>
      <c r="S264" s="67"/>
      <c r="T264" s="67"/>
      <c r="U264" s="67"/>
      <c r="V264" s="67"/>
      <c r="W264" s="67"/>
      <c r="X264" s="53"/>
      <c r="Y264" s="53"/>
      <c r="Z264" s="53"/>
      <c r="AA264" s="53"/>
      <c r="AB264" s="53"/>
    </row>
    <row r="265" spans="1:28" x14ac:dyDescent="0.25">
      <c r="A265" s="90" t="s">
        <v>27</v>
      </c>
      <c r="B265" s="90">
        <v>1630214</v>
      </c>
      <c r="C265" s="90" t="s">
        <v>478</v>
      </c>
      <c r="D265" s="90" t="s">
        <v>182</v>
      </c>
      <c r="E265" s="97"/>
      <c r="F265" s="70"/>
      <c r="G265" s="71"/>
      <c r="H265" s="158"/>
      <c r="I265" s="60"/>
      <c r="J265" s="72"/>
      <c r="K265" s="73"/>
      <c r="L265" s="53"/>
      <c r="M265" s="75"/>
      <c r="N265" s="53"/>
      <c r="O265" s="53"/>
      <c r="P265" s="53"/>
      <c r="Q265" s="53"/>
      <c r="R265" s="99"/>
      <c r="S265" s="67"/>
      <c r="T265" s="67"/>
      <c r="U265" s="67"/>
      <c r="V265" s="67"/>
      <c r="W265" s="67"/>
      <c r="X265" s="53"/>
      <c r="Y265" s="53"/>
      <c r="Z265" s="53"/>
      <c r="AA265" s="53"/>
      <c r="AB265" s="53"/>
    </row>
    <row r="266" spans="1:28" x14ac:dyDescent="0.25">
      <c r="A266" s="101" t="s">
        <v>28</v>
      </c>
      <c r="B266" s="101">
        <v>1151093</v>
      </c>
      <c r="C266" s="90" t="s">
        <v>478</v>
      </c>
      <c r="D266" s="101" t="s">
        <v>654</v>
      </c>
      <c r="E266" s="97"/>
      <c r="F266" s="70"/>
      <c r="G266" s="71"/>
      <c r="H266" s="158"/>
      <c r="I266" s="60"/>
      <c r="J266" s="72"/>
      <c r="K266" s="73"/>
      <c r="L266" s="53"/>
      <c r="M266" s="75"/>
      <c r="N266" s="53"/>
      <c r="O266" s="53"/>
      <c r="P266" s="53"/>
      <c r="Q266" s="53"/>
      <c r="R266" s="99"/>
      <c r="S266" s="67"/>
      <c r="T266" s="67"/>
      <c r="U266" s="67"/>
      <c r="V266" s="67"/>
      <c r="W266" s="67"/>
      <c r="X266" s="53"/>
      <c r="Y266" s="53"/>
      <c r="Z266" s="53"/>
      <c r="AA266" s="53"/>
      <c r="AB266" s="53"/>
    </row>
    <row r="267" spans="1:28" x14ac:dyDescent="0.25">
      <c r="A267" s="101" t="s">
        <v>19</v>
      </c>
      <c r="B267" s="101">
        <v>1452785</v>
      </c>
      <c r="C267" s="90" t="s">
        <v>478</v>
      </c>
      <c r="D267" s="101" t="s">
        <v>182</v>
      </c>
      <c r="E267" s="97"/>
      <c r="F267" s="70"/>
      <c r="G267" s="71"/>
      <c r="H267" s="158"/>
      <c r="I267" s="60"/>
      <c r="J267" s="72"/>
      <c r="K267" s="73"/>
      <c r="L267" s="53"/>
      <c r="M267" s="75"/>
      <c r="N267" s="53"/>
      <c r="O267" s="53"/>
      <c r="P267" s="53"/>
      <c r="Q267" s="53"/>
      <c r="R267" s="99"/>
      <c r="S267" s="67"/>
      <c r="T267" s="67"/>
      <c r="U267" s="67"/>
      <c r="V267" s="67"/>
      <c r="W267" s="67"/>
      <c r="X267" s="53"/>
      <c r="Y267" s="53"/>
      <c r="Z267" s="53"/>
      <c r="AA267" s="53"/>
      <c r="AB267" s="53"/>
    </row>
    <row r="268" spans="1:28" x14ac:dyDescent="0.25">
      <c r="A268" s="101" t="s">
        <v>23</v>
      </c>
      <c r="B268" s="101">
        <v>1661049</v>
      </c>
      <c r="C268" s="90" t="s">
        <v>478</v>
      </c>
      <c r="D268" s="101" t="s">
        <v>655</v>
      </c>
      <c r="E268" s="97"/>
      <c r="F268" s="70"/>
      <c r="G268" s="71"/>
      <c r="H268" s="158"/>
      <c r="I268" s="60"/>
      <c r="J268" s="72"/>
      <c r="K268" s="73"/>
      <c r="L268" s="53"/>
      <c r="M268" s="75"/>
      <c r="N268" s="53"/>
      <c r="O268" s="53"/>
      <c r="P268" s="53"/>
      <c r="Q268" s="53"/>
      <c r="R268" s="99"/>
      <c r="S268" s="67"/>
      <c r="T268" s="67"/>
      <c r="U268" s="67"/>
      <c r="V268" s="67"/>
      <c r="W268" s="67"/>
      <c r="X268" s="53"/>
      <c r="Y268" s="53"/>
      <c r="Z268" s="53"/>
      <c r="AA268" s="53"/>
      <c r="AB268" s="53"/>
    </row>
    <row r="269" spans="1:28" x14ac:dyDescent="0.25">
      <c r="A269" s="90" t="s">
        <v>15</v>
      </c>
      <c r="B269" s="90">
        <v>1442565</v>
      </c>
      <c r="C269" s="90" t="s">
        <v>478</v>
      </c>
      <c r="D269" s="101" t="s">
        <v>182</v>
      </c>
      <c r="E269" s="97"/>
      <c r="F269" s="70"/>
      <c r="G269" s="71"/>
      <c r="H269" s="158"/>
      <c r="I269" s="60"/>
      <c r="J269" s="72"/>
      <c r="K269" s="73"/>
      <c r="L269" s="53"/>
      <c r="M269" s="75"/>
      <c r="N269" s="53"/>
      <c r="O269" s="53"/>
      <c r="P269" s="53"/>
      <c r="Q269" s="53"/>
      <c r="R269" s="99"/>
      <c r="S269" s="67"/>
      <c r="T269" s="67"/>
      <c r="U269" s="67"/>
      <c r="V269" s="67"/>
      <c r="W269" s="67"/>
      <c r="X269" s="53"/>
      <c r="Y269" s="53"/>
      <c r="Z269" s="53"/>
      <c r="AA269" s="53"/>
      <c r="AB269" s="53"/>
    </row>
    <row r="270" spans="1:28" x14ac:dyDescent="0.25">
      <c r="A270" s="90" t="s">
        <v>31</v>
      </c>
      <c r="B270" s="90">
        <v>1933581</v>
      </c>
      <c r="C270" s="90" t="s">
        <v>478</v>
      </c>
      <c r="D270" s="90" t="s">
        <v>656</v>
      </c>
      <c r="E270" s="91" t="s">
        <v>657</v>
      </c>
      <c r="F270" s="70"/>
      <c r="G270" s="71"/>
      <c r="H270" s="158"/>
      <c r="I270" s="60"/>
      <c r="J270" s="72"/>
      <c r="K270" s="73"/>
      <c r="L270" s="53"/>
      <c r="M270" s="75"/>
      <c r="N270" s="53"/>
      <c r="O270" s="53"/>
      <c r="P270" s="53"/>
      <c r="Q270" s="53"/>
      <c r="R270" s="99"/>
      <c r="S270" s="67"/>
      <c r="T270" s="67"/>
      <c r="U270" s="67"/>
      <c r="V270" s="67"/>
      <c r="W270" s="67"/>
      <c r="X270" s="53"/>
      <c r="Y270" s="53"/>
      <c r="Z270" s="53"/>
      <c r="AA270" s="53"/>
      <c r="AB270" s="53"/>
    </row>
    <row r="271" spans="1:28" x14ac:dyDescent="0.25">
      <c r="A271" s="90" t="s">
        <v>37</v>
      </c>
      <c r="B271" s="90">
        <v>519285</v>
      </c>
      <c r="C271" s="90" t="s">
        <v>478</v>
      </c>
      <c r="D271" s="90" t="s">
        <v>473</v>
      </c>
      <c r="E271" s="97"/>
      <c r="F271" s="70"/>
      <c r="G271" s="71"/>
      <c r="H271" s="158"/>
      <c r="I271" s="60"/>
      <c r="J271" s="72"/>
      <c r="K271" s="73"/>
      <c r="L271" s="53"/>
      <c r="M271" s="75"/>
      <c r="N271" s="53"/>
      <c r="O271" s="53"/>
      <c r="P271" s="53"/>
      <c r="Q271" s="53"/>
      <c r="R271" s="99"/>
      <c r="S271" s="67"/>
      <c r="T271" s="67"/>
      <c r="U271" s="67"/>
      <c r="V271" s="67"/>
      <c r="W271" s="67"/>
      <c r="X271" s="53"/>
      <c r="Y271" s="53"/>
      <c r="Z271" s="53"/>
      <c r="AA271" s="53"/>
      <c r="AB271" s="53"/>
    </row>
    <row r="272" spans="1:28" x14ac:dyDescent="0.25">
      <c r="A272" s="90" t="s">
        <v>466</v>
      </c>
      <c r="B272" s="90">
        <v>936700</v>
      </c>
      <c r="C272" s="90" t="s">
        <v>478</v>
      </c>
      <c r="D272" s="90" t="s">
        <v>658</v>
      </c>
      <c r="E272" s="97"/>
      <c r="F272" s="70"/>
      <c r="G272" s="71"/>
      <c r="H272" s="158"/>
      <c r="I272" s="60"/>
      <c r="J272" s="72"/>
      <c r="K272" s="73"/>
      <c r="L272" s="53"/>
      <c r="M272" s="75"/>
      <c r="N272" s="53"/>
      <c r="O272" s="53"/>
      <c r="P272" s="53"/>
      <c r="Q272" s="53"/>
      <c r="R272" s="99"/>
      <c r="S272" s="67"/>
      <c r="T272" s="67"/>
      <c r="U272" s="67"/>
      <c r="V272" s="67"/>
      <c r="W272" s="67"/>
      <c r="X272" s="53"/>
      <c r="Y272" s="53"/>
      <c r="Z272" s="53"/>
      <c r="AA272" s="53"/>
      <c r="AB272" s="53"/>
    </row>
    <row r="273" spans="1:28" x14ac:dyDescent="0.25">
      <c r="A273" s="175" t="s">
        <v>38</v>
      </c>
      <c r="B273" s="102">
        <v>886164</v>
      </c>
      <c r="C273" s="90" t="s">
        <v>478</v>
      </c>
      <c r="D273" s="90" t="s">
        <v>659</v>
      </c>
      <c r="E273" s="91" t="s">
        <v>660</v>
      </c>
      <c r="F273" s="70"/>
      <c r="G273" s="71"/>
      <c r="H273" s="158"/>
      <c r="I273" s="60"/>
      <c r="J273" s="72"/>
      <c r="K273" s="73"/>
      <c r="L273" s="53"/>
      <c r="M273" s="75"/>
      <c r="N273" s="53"/>
      <c r="O273" s="53"/>
      <c r="P273" s="53"/>
      <c r="Q273" s="53"/>
      <c r="R273" s="99"/>
      <c r="S273" s="67"/>
      <c r="T273" s="67"/>
      <c r="U273" s="67"/>
      <c r="V273" s="67"/>
      <c r="W273" s="67"/>
      <c r="X273" s="53"/>
      <c r="Y273" s="53"/>
      <c r="Z273" s="53"/>
      <c r="AA273" s="53"/>
      <c r="AB273" s="53"/>
    </row>
    <row r="274" spans="1:28" x14ac:dyDescent="0.25">
      <c r="A274" s="120" t="s">
        <v>38</v>
      </c>
      <c r="B274" s="119">
        <v>277403</v>
      </c>
      <c r="C274" s="116" t="s">
        <v>451</v>
      </c>
      <c r="D274" s="116" t="s">
        <v>659</v>
      </c>
      <c r="E274" s="117"/>
      <c r="F274" s="70"/>
      <c r="G274" s="71"/>
      <c r="H274" s="158"/>
      <c r="I274" s="60"/>
      <c r="J274" s="72"/>
      <c r="K274" s="73"/>
      <c r="L274" s="53"/>
      <c r="M274" s="75"/>
      <c r="N274" s="53"/>
      <c r="O274" s="53"/>
      <c r="P274" s="53"/>
      <c r="Q274" s="53"/>
      <c r="R274" s="99"/>
      <c r="S274" s="67"/>
      <c r="T274" s="67"/>
      <c r="U274" s="67"/>
      <c r="V274" s="67"/>
      <c r="W274" s="67"/>
      <c r="X274" s="53"/>
      <c r="Y274" s="53"/>
      <c r="Z274" s="53"/>
      <c r="AA274" s="53"/>
      <c r="AB274" s="53"/>
    </row>
    <row r="275" spans="1:28" x14ac:dyDescent="0.25">
      <c r="A275" s="120" t="s">
        <v>38</v>
      </c>
      <c r="B275" s="119">
        <v>2219686</v>
      </c>
      <c r="C275" s="116" t="s">
        <v>451</v>
      </c>
      <c r="D275" s="116" t="s">
        <v>661</v>
      </c>
      <c r="E275" s="118"/>
      <c r="F275" s="70"/>
      <c r="G275" s="71"/>
      <c r="H275" s="158"/>
      <c r="I275" s="60"/>
      <c r="J275" s="72"/>
      <c r="K275" s="73"/>
      <c r="L275" s="53"/>
      <c r="M275" s="75"/>
      <c r="N275" s="53"/>
      <c r="O275" s="53"/>
      <c r="P275" s="53"/>
      <c r="Q275" s="53"/>
      <c r="R275" s="99"/>
      <c r="S275" s="67"/>
      <c r="T275" s="67"/>
      <c r="U275" s="67"/>
      <c r="V275" s="67"/>
      <c r="W275" s="67"/>
      <c r="X275" s="53"/>
      <c r="Y275" s="53"/>
      <c r="Z275" s="53"/>
      <c r="AA275" s="53"/>
      <c r="AB275" s="53"/>
    </row>
    <row r="276" spans="1:28" x14ac:dyDescent="0.25">
      <c r="A276" s="121" t="s">
        <v>23</v>
      </c>
      <c r="B276" s="121">
        <v>2082483</v>
      </c>
      <c r="C276" s="116" t="s">
        <v>451</v>
      </c>
      <c r="D276" s="121" t="s">
        <v>662</v>
      </c>
      <c r="E276" s="117"/>
      <c r="F276" s="70"/>
      <c r="G276" s="71"/>
      <c r="H276" s="158"/>
      <c r="I276" s="42"/>
      <c r="J276" s="72"/>
      <c r="K276" s="73"/>
      <c r="L276" s="53"/>
      <c r="M276" s="75"/>
      <c r="N276" s="53"/>
      <c r="O276" s="53"/>
      <c r="P276" s="53"/>
      <c r="Q276" s="53"/>
      <c r="R276" s="99"/>
      <c r="S276" s="67"/>
      <c r="T276" s="67"/>
      <c r="U276" s="67"/>
      <c r="V276" s="67"/>
      <c r="W276" s="67"/>
      <c r="X276" s="53"/>
      <c r="Y276" s="53"/>
      <c r="Z276" s="53"/>
      <c r="AA276" s="53"/>
      <c r="AB276" s="53"/>
    </row>
    <row r="277" spans="1:28" x14ac:dyDescent="0.25">
      <c r="A277" s="176" t="s">
        <v>38</v>
      </c>
      <c r="B277" s="121">
        <v>1420428</v>
      </c>
      <c r="C277" s="116" t="s">
        <v>451</v>
      </c>
      <c r="D277" s="121" t="s">
        <v>663</v>
      </c>
      <c r="E277" s="117"/>
      <c r="F277" s="70"/>
      <c r="G277" s="71"/>
      <c r="H277" s="158"/>
      <c r="I277" s="60"/>
      <c r="J277" s="72"/>
      <c r="K277" s="73"/>
      <c r="L277" s="53"/>
      <c r="M277" s="75"/>
      <c r="N277" s="53"/>
      <c r="O277" s="53"/>
      <c r="P277" s="53"/>
      <c r="Q277" s="53"/>
      <c r="R277" s="99"/>
      <c r="S277" s="67"/>
      <c r="T277" s="67"/>
      <c r="U277" s="67"/>
      <c r="V277" s="67"/>
      <c r="W277" s="67"/>
      <c r="X277" s="53"/>
      <c r="Y277" s="53"/>
      <c r="Z277" s="53"/>
      <c r="AA277" s="53"/>
      <c r="AB277" s="53"/>
    </row>
    <row r="278" spans="1:28" x14ac:dyDescent="0.25">
      <c r="A278" s="176" t="s">
        <v>38</v>
      </c>
      <c r="B278" s="121">
        <v>513010</v>
      </c>
      <c r="C278" s="116" t="s">
        <v>172</v>
      </c>
      <c r="D278" s="121" t="s">
        <v>663</v>
      </c>
      <c r="E278" s="118"/>
      <c r="F278" s="70"/>
      <c r="G278" s="71"/>
      <c r="H278" s="158"/>
      <c r="I278" s="60"/>
      <c r="J278" s="72"/>
      <c r="K278" s="73"/>
      <c r="L278" s="53"/>
      <c r="M278" s="75"/>
      <c r="N278" s="53"/>
      <c r="O278" s="53"/>
      <c r="P278" s="53"/>
      <c r="Q278" s="53"/>
      <c r="R278" s="99"/>
      <c r="S278" s="67"/>
      <c r="T278" s="67"/>
      <c r="U278" s="67"/>
      <c r="V278" s="67"/>
      <c r="W278" s="67"/>
      <c r="X278" s="53"/>
      <c r="Y278" s="53"/>
      <c r="Z278" s="53"/>
      <c r="AA278" s="53"/>
      <c r="AB278" s="53"/>
    </row>
    <row r="279" spans="1:28" x14ac:dyDescent="0.25">
      <c r="A279" s="121" t="s">
        <v>23</v>
      </c>
      <c r="B279" s="121">
        <v>2044636</v>
      </c>
      <c r="C279" s="116" t="s">
        <v>172</v>
      </c>
      <c r="D279" s="121" t="s">
        <v>664</v>
      </c>
      <c r="E279" s="117"/>
      <c r="F279" s="70"/>
      <c r="G279" s="71"/>
      <c r="H279" s="158"/>
      <c r="I279" s="60"/>
      <c r="J279" s="72"/>
      <c r="K279" s="73"/>
      <c r="L279" s="53"/>
      <c r="M279" s="75"/>
      <c r="N279" s="53"/>
      <c r="O279" s="53"/>
      <c r="P279" s="53"/>
      <c r="Q279" s="53"/>
      <c r="R279" s="99"/>
      <c r="S279" s="67"/>
      <c r="T279" s="67"/>
      <c r="U279" s="67"/>
      <c r="V279" s="67"/>
      <c r="W279" s="67"/>
      <c r="X279" s="53"/>
      <c r="Y279" s="53"/>
      <c r="Z279" s="53"/>
      <c r="AA279" s="53"/>
      <c r="AB279" s="53"/>
    </row>
    <row r="280" spans="1:28" x14ac:dyDescent="0.25">
      <c r="A280" s="121" t="s">
        <v>27</v>
      </c>
      <c r="B280" s="116">
        <v>2194377</v>
      </c>
      <c r="C280" s="116" t="s">
        <v>172</v>
      </c>
      <c r="D280" s="116" t="s">
        <v>665</v>
      </c>
      <c r="E280" s="117"/>
      <c r="F280" s="70"/>
      <c r="G280" s="71"/>
      <c r="H280" s="158"/>
      <c r="I280" s="60"/>
      <c r="J280" s="72"/>
      <c r="K280" s="73"/>
      <c r="L280" s="53"/>
      <c r="M280" s="75"/>
      <c r="N280" s="53"/>
      <c r="O280" s="53"/>
      <c r="P280" s="53"/>
      <c r="Q280" s="53"/>
      <c r="R280" s="99"/>
      <c r="S280" s="67"/>
      <c r="T280" s="67"/>
      <c r="U280" s="67"/>
      <c r="V280" s="67"/>
      <c r="W280" s="67"/>
      <c r="X280" s="53"/>
      <c r="Y280" s="53"/>
      <c r="Z280" s="53"/>
      <c r="AA280" s="53"/>
      <c r="AB280" s="53"/>
    </row>
    <row r="281" spans="1:28" x14ac:dyDescent="0.25">
      <c r="A281" s="116" t="s">
        <v>27</v>
      </c>
      <c r="B281" s="116">
        <v>1810441</v>
      </c>
      <c r="C281" s="116" t="s">
        <v>172</v>
      </c>
      <c r="D281" s="116" t="s">
        <v>666</v>
      </c>
      <c r="E281" s="117"/>
      <c r="F281" s="70"/>
      <c r="G281" s="71"/>
      <c r="H281" s="158"/>
      <c r="I281" s="60"/>
      <c r="J281" s="72"/>
      <c r="K281" s="73"/>
      <c r="L281" s="53"/>
      <c r="M281" s="75"/>
      <c r="N281" s="53"/>
      <c r="O281" s="53"/>
      <c r="P281" s="53"/>
      <c r="Q281" s="53"/>
      <c r="R281" s="99"/>
      <c r="S281" s="67"/>
      <c r="T281" s="67"/>
      <c r="U281" s="67"/>
      <c r="V281" s="67"/>
      <c r="W281" s="67"/>
      <c r="X281" s="53"/>
      <c r="Y281" s="53"/>
      <c r="Z281" s="53"/>
      <c r="AA281" s="53"/>
      <c r="AB281" s="53"/>
    </row>
    <row r="282" spans="1:28" x14ac:dyDescent="0.25">
      <c r="A282" s="116" t="s">
        <v>31</v>
      </c>
      <c r="B282" s="116">
        <v>1437536</v>
      </c>
      <c r="C282" s="116" t="s">
        <v>172</v>
      </c>
      <c r="D282" s="116" t="s">
        <v>667</v>
      </c>
      <c r="E282" s="117"/>
      <c r="F282" s="70"/>
      <c r="G282" s="71"/>
      <c r="H282" s="158"/>
      <c r="I282" s="60"/>
      <c r="J282" s="72"/>
      <c r="K282" s="73"/>
      <c r="L282" s="53"/>
      <c r="M282" s="75"/>
      <c r="N282" s="53"/>
      <c r="O282" s="53"/>
      <c r="P282" s="53"/>
      <c r="Q282" s="53"/>
      <c r="R282" s="99"/>
      <c r="S282" s="67"/>
      <c r="T282" s="67"/>
      <c r="U282" s="67"/>
      <c r="V282" s="67"/>
      <c r="W282" s="67"/>
      <c r="X282" s="53"/>
      <c r="Y282" s="53"/>
      <c r="Z282" s="53"/>
      <c r="AA282" s="53"/>
      <c r="AB282" s="53"/>
    </row>
    <row r="283" spans="1:28" x14ac:dyDescent="0.25">
      <c r="A283" s="116" t="s">
        <v>31</v>
      </c>
      <c r="B283" s="116">
        <v>409240</v>
      </c>
      <c r="C283" s="116" t="s">
        <v>460</v>
      </c>
      <c r="D283" s="116" t="s">
        <v>667</v>
      </c>
      <c r="E283" s="117"/>
      <c r="F283" s="70"/>
      <c r="G283" s="71"/>
      <c r="H283" s="158"/>
      <c r="I283" s="60"/>
      <c r="J283" s="72"/>
      <c r="K283" s="73"/>
      <c r="L283" s="53"/>
      <c r="M283" s="75"/>
      <c r="N283" s="53"/>
      <c r="O283" s="53"/>
      <c r="P283" s="53"/>
      <c r="Q283" s="53"/>
      <c r="R283" s="99"/>
      <c r="S283" s="67"/>
      <c r="T283" s="67"/>
      <c r="U283" s="67"/>
      <c r="V283" s="67"/>
      <c r="W283" s="67"/>
      <c r="X283" s="53"/>
      <c r="Y283" s="53"/>
      <c r="Z283" s="53"/>
      <c r="AA283" s="53"/>
      <c r="AB283" s="53"/>
    </row>
    <row r="284" spans="1:28" x14ac:dyDescent="0.25">
      <c r="A284" s="116" t="s">
        <v>25</v>
      </c>
      <c r="B284" s="116">
        <v>1235431</v>
      </c>
      <c r="C284" s="116" t="s">
        <v>460</v>
      </c>
      <c r="D284" s="116" t="s">
        <v>668</v>
      </c>
      <c r="E284" s="118"/>
      <c r="F284" s="70"/>
      <c r="G284" s="71"/>
      <c r="H284" s="158"/>
      <c r="I284" s="60"/>
      <c r="J284" s="72"/>
      <c r="K284" s="73"/>
      <c r="L284" s="53"/>
      <c r="M284" s="75"/>
      <c r="N284" s="53"/>
      <c r="O284" s="53"/>
      <c r="P284" s="53"/>
      <c r="Q284" s="53"/>
      <c r="R284" s="99"/>
      <c r="S284" s="67"/>
      <c r="T284" s="67"/>
      <c r="U284" s="67"/>
      <c r="V284" s="67"/>
      <c r="W284" s="67"/>
      <c r="X284" s="53"/>
      <c r="Y284" s="53"/>
      <c r="Z284" s="53"/>
      <c r="AA284" s="53"/>
      <c r="AB284" s="53"/>
    </row>
    <row r="285" spans="1:28" x14ac:dyDescent="0.25">
      <c r="A285" s="116" t="s">
        <v>34</v>
      </c>
      <c r="B285" s="116">
        <v>1136145</v>
      </c>
      <c r="C285" s="116" t="s">
        <v>460</v>
      </c>
      <c r="D285" s="116" t="s">
        <v>669</v>
      </c>
      <c r="E285" s="118"/>
      <c r="F285" s="39" t="s">
        <v>177</v>
      </c>
      <c r="G285" s="71"/>
      <c r="H285" s="158"/>
      <c r="I285" s="60"/>
      <c r="J285" s="72"/>
      <c r="K285" s="73"/>
      <c r="L285" s="53"/>
      <c r="M285" s="75"/>
      <c r="N285" s="53"/>
      <c r="O285" s="53"/>
      <c r="P285" s="53"/>
      <c r="Q285" s="53"/>
      <c r="R285" s="99"/>
      <c r="S285" s="67"/>
      <c r="T285" s="67"/>
      <c r="U285" s="67"/>
      <c r="V285" s="67"/>
      <c r="W285" s="67"/>
      <c r="X285" s="53"/>
      <c r="Y285" s="53"/>
      <c r="Z285" s="53"/>
      <c r="AA285" s="53"/>
      <c r="AB285" s="53"/>
    </row>
    <row r="286" spans="1:28" x14ac:dyDescent="0.25">
      <c r="A286" s="116" t="s">
        <v>31</v>
      </c>
      <c r="B286" s="121">
        <v>2008483</v>
      </c>
      <c r="C286" s="116" t="s">
        <v>460</v>
      </c>
      <c r="D286" s="116" t="s">
        <v>602</v>
      </c>
      <c r="E286" s="118"/>
      <c r="F286" s="70"/>
      <c r="G286" s="71"/>
      <c r="H286" s="158"/>
      <c r="I286" s="60"/>
      <c r="J286" s="72"/>
      <c r="K286" s="73"/>
      <c r="L286" s="53"/>
      <c r="M286" s="75"/>
      <c r="N286" s="53"/>
      <c r="O286" s="53"/>
      <c r="P286" s="53"/>
      <c r="Q286" s="53"/>
      <c r="R286" s="99"/>
      <c r="S286" s="67"/>
      <c r="T286" s="67"/>
      <c r="U286" s="67"/>
      <c r="V286" s="67"/>
      <c r="W286" s="67"/>
      <c r="X286" s="53"/>
      <c r="Y286" s="53"/>
      <c r="Z286" s="53"/>
      <c r="AA286" s="53"/>
      <c r="AB286" s="53"/>
    </row>
    <row r="287" spans="1:28" x14ac:dyDescent="0.25">
      <c r="A287" s="116" t="s">
        <v>30</v>
      </c>
      <c r="B287" s="116">
        <v>811240</v>
      </c>
      <c r="C287" s="116" t="s">
        <v>460</v>
      </c>
      <c r="D287" s="116" t="s">
        <v>670</v>
      </c>
      <c r="E287" s="117"/>
      <c r="F287" s="70"/>
      <c r="G287" s="71"/>
      <c r="H287" s="158"/>
      <c r="I287" s="60"/>
      <c r="J287" s="72"/>
      <c r="K287" s="73"/>
      <c r="L287" s="53"/>
      <c r="M287" s="75"/>
      <c r="N287" s="53"/>
      <c r="O287" s="53"/>
      <c r="P287" s="53"/>
      <c r="Q287" s="53"/>
      <c r="R287" s="99"/>
      <c r="S287" s="67"/>
      <c r="T287" s="67"/>
      <c r="U287" s="67"/>
      <c r="V287" s="67"/>
      <c r="W287" s="67"/>
      <c r="X287" s="53"/>
      <c r="Y287" s="53"/>
      <c r="Z287" s="53"/>
      <c r="AA287" s="53"/>
      <c r="AB287" s="53"/>
    </row>
    <row r="288" spans="1:28" x14ac:dyDescent="0.25">
      <c r="A288" s="116" t="s">
        <v>20</v>
      </c>
      <c r="B288" s="119">
        <v>2109033</v>
      </c>
      <c r="C288" s="116" t="s">
        <v>460</v>
      </c>
      <c r="D288" s="116" t="s">
        <v>671</v>
      </c>
      <c r="E288" s="117"/>
      <c r="F288" s="70"/>
      <c r="G288" s="71"/>
      <c r="H288" s="158"/>
      <c r="I288" s="60"/>
      <c r="J288" s="72"/>
      <c r="K288" s="73"/>
      <c r="L288" s="53"/>
      <c r="M288" s="75"/>
      <c r="N288" s="53"/>
      <c r="O288" s="53"/>
      <c r="P288" s="53"/>
      <c r="Q288" s="53"/>
      <c r="R288" s="99"/>
      <c r="S288" s="67"/>
      <c r="T288" s="67"/>
      <c r="U288" s="67"/>
      <c r="V288" s="67"/>
      <c r="W288" s="67"/>
      <c r="X288" s="53"/>
      <c r="Y288" s="53"/>
      <c r="Z288" s="53"/>
      <c r="AA288" s="53"/>
      <c r="AB288" s="53"/>
    </row>
    <row r="289" spans="1:28" x14ac:dyDescent="0.25">
      <c r="A289" s="116" t="s">
        <v>10</v>
      </c>
      <c r="B289" s="119">
        <v>1402413</v>
      </c>
      <c r="C289" s="116" t="s">
        <v>460</v>
      </c>
      <c r="D289" s="116" t="s">
        <v>672</v>
      </c>
      <c r="E289" s="118"/>
      <c r="F289" s="70"/>
      <c r="G289" s="71"/>
      <c r="H289" s="158"/>
      <c r="I289" s="60"/>
      <c r="J289" s="72"/>
      <c r="K289" s="73"/>
      <c r="L289" s="53"/>
      <c r="M289" s="75"/>
      <c r="N289" s="53"/>
      <c r="O289" s="53"/>
      <c r="P289" s="53"/>
      <c r="Q289" s="53"/>
      <c r="R289" s="99"/>
      <c r="S289" s="67"/>
      <c r="T289" s="67"/>
      <c r="U289" s="67"/>
      <c r="V289" s="67"/>
      <c r="W289" s="67"/>
      <c r="X289" s="53"/>
      <c r="Y289" s="53"/>
      <c r="Z289" s="53"/>
      <c r="AA289" s="53"/>
      <c r="AB289" s="53"/>
    </row>
    <row r="290" spans="1:28" x14ac:dyDescent="0.25">
      <c r="A290" s="116" t="s">
        <v>10</v>
      </c>
      <c r="B290" s="119">
        <v>888015</v>
      </c>
      <c r="C290" s="116" t="s">
        <v>460</v>
      </c>
      <c r="D290" s="116" t="s">
        <v>673</v>
      </c>
      <c r="E290" s="117"/>
      <c r="F290" s="70"/>
      <c r="G290" s="71"/>
      <c r="H290" s="158"/>
      <c r="I290" s="60"/>
      <c r="J290" s="72"/>
      <c r="K290" s="73"/>
      <c r="L290" s="53"/>
      <c r="M290" s="75"/>
      <c r="N290" s="53"/>
      <c r="O290" s="53"/>
      <c r="P290" s="53"/>
      <c r="Q290" s="53"/>
      <c r="R290" s="99"/>
      <c r="S290" s="67"/>
      <c r="T290" s="67"/>
      <c r="U290" s="67"/>
      <c r="V290" s="67"/>
      <c r="W290" s="67"/>
      <c r="X290" s="53"/>
      <c r="Y290" s="53"/>
      <c r="Z290" s="53"/>
      <c r="AA290" s="53"/>
      <c r="AB290" s="53"/>
    </row>
    <row r="291" spans="1:28" x14ac:dyDescent="0.25">
      <c r="A291" s="116" t="s">
        <v>10</v>
      </c>
      <c r="B291" s="119">
        <v>75860</v>
      </c>
      <c r="C291" s="116" t="s">
        <v>469</v>
      </c>
      <c r="D291" s="116" t="s">
        <v>673</v>
      </c>
      <c r="E291" s="117"/>
      <c r="F291" s="70"/>
      <c r="G291" s="71"/>
      <c r="H291" s="158"/>
      <c r="I291" s="60"/>
      <c r="J291" s="72"/>
      <c r="K291" s="73"/>
      <c r="L291" s="53"/>
      <c r="M291" s="75"/>
      <c r="N291" s="53"/>
      <c r="O291" s="53"/>
      <c r="P291" s="53"/>
      <c r="Q291" s="53"/>
      <c r="R291" s="99"/>
      <c r="S291" s="67"/>
      <c r="T291" s="67"/>
      <c r="U291" s="67"/>
      <c r="V291" s="67"/>
      <c r="W291" s="67"/>
      <c r="X291" s="53"/>
      <c r="Y291" s="53"/>
      <c r="Z291" s="53"/>
      <c r="AA291" s="53"/>
      <c r="AB291" s="53"/>
    </row>
    <row r="292" spans="1:28" x14ac:dyDescent="0.25">
      <c r="A292" s="120" t="s">
        <v>479</v>
      </c>
      <c r="B292" s="119">
        <v>2025226</v>
      </c>
      <c r="C292" s="116" t="s">
        <v>469</v>
      </c>
      <c r="D292" s="116" t="s">
        <v>674</v>
      </c>
      <c r="E292" s="118"/>
      <c r="F292" s="70"/>
      <c r="G292" s="71"/>
      <c r="H292" s="158"/>
      <c r="I292" s="60"/>
      <c r="J292" s="72"/>
      <c r="K292" s="73"/>
      <c r="L292" s="53"/>
      <c r="M292" s="75"/>
      <c r="N292" s="53"/>
      <c r="O292" s="53"/>
      <c r="P292" s="53"/>
      <c r="Q292" s="53"/>
      <c r="R292" s="99"/>
      <c r="S292" s="67"/>
      <c r="T292" s="67"/>
      <c r="U292" s="67"/>
      <c r="V292" s="67"/>
      <c r="W292" s="67"/>
      <c r="X292" s="53"/>
      <c r="Y292" s="53"/>
      <c r="Z292" s="53"/>
      <c r="AA292" s="53"/>
      <c r="AB292" s="53"/>
    </row>
    <row r="293" spans="1:28" x14ac:dyDescent="0.25">
      <c r="A293" s="120" t="s">
        <v>479</v>
      </c>
      <c r="B293" s="116">
        <v>1576845</v>
      </c>
      <c r="C293" s="116" t="s">
        <v>469</v>
      </c>
      <c r="D293" s="116" t="s">
        <v>675</v>
      </c>
      <c r="E293" s="118"/>
      <c r="F293" s="70"/>
      <c r="G293" s="71"/>
      <c r="H293" s="158"/>
      <c r="I293" s="60"/>
      <c r="J293" s="72"/>
      <c r="K293" s="73"/>
      <c r="L293" s="53"/>
      <c r="M293" s="75"/>
      <c r="N293" s="53"/>
      <c r="O293" s="53"/>
      <c r="P293" s="53"/>
      <c r="Q293" s="53"/>
      <c r="R293" s="99"/>
      <c r="S293" s="67"/>
      <c r="T293" s="67"/>
      <c r="U293" s="67"/>
      <c r="V293" s="67"/>
      <c r="W293" s="67"/>
      <c r="X293" s="53"/>
      <c r="Y293" s="53"/>
      <c r="Z293" s="53"/>
      <c r="AA293" s="53"/>
      <c r="AB293" s="53"/>
    </row>
    <row r="294" spans="1:28" x14ac:dyDescent="0.25">
      <c r="A294" s="121" t="s">
        <v>22</v>
      </c>
      <c r="B294" s="116">
        <v>1813655</v>
      </c>
      <c r="C294" s="116" t="s">
        <v>469</v>
      </c>
      <c r="D294" s="116" t="s">
        <v>676</v>
      </c>
      <c r="E294" s="118"/>
      <c r="F294" s="70"/>
      <c r="G294" s="71"/>
      <c r="H294" s="158"/>
      <c r="I294" s="60"/>
      <c r="J294" s="72"/>
      <c r="K294" s="73"/>
      <c r="L294" s="53"/>
      <c r="M294" s="75"/>
      <c r="N294" s="53"/>
      <c r="O294" s="53"/>
      <c r="P294" s="53"/>
      <c r="Q294" s="53"/>
      <c r="R294" s="99"/>
      <c r="S294" s="67"/>
      <c r="T294" s="67"/>
      <c r="U294" s="67"/>
      <c r="V294" s="67"/>
      <c r="W294" s="67"/>
      <c r="X294" s="53"/>
      <c r="Y294" s="53"/>
      <c r="Z294" s="53"/>
      <c r="AA294" s="53"/>
      <c r="AB294" s="53"/>
    </row>
    <row r="295" spans="1:28" x14ac:dyDescent="0.25">
      <c r="A295" s="121" t="s">
        <v>15</v>
      </c>
      <c r="B295" s="119">
        <v>1938497</v>
      </c>
      <c r="C295" s="116" t="s">
        <v>469</v>
      </c>
      <c r="D295" s="116" t="s">
        <v>480</v>
      </c>
      <c r="E295" s="118"/>
      <c r="F295" s="70"/>
      <c r="G295" s="71"/>
      <c r="H295" s="158"/>
      <c r="I295" s="60"/>
      <c r="J295" s="72"/>
      <c r="K295" s="73"/>
      <c r="L295" s="53"/>
      <c r="M295" s="75"/>
      <c r="N295" s="53"/>
      <c r="O295" s="53"/>
      <c r="P295" s="53"/>
      <c r="Q295" s="53"/>
      <c r="R295" s="99"/>
      <c r="S295" s="67"/>
      <c r="T295" s="67"/>
      <c r="U295" s="67"/>
      <c r="V295" s="67"/>
      <c r="W295" s="67"/>
      <c r="X295" s="53"/>
      <c r="Y295" s="53"/>
      <c r="Z295" s="53"/>
      <c r="AA295" s="53"/>
      <c r="AB295" s="53"/>
    </row>
    <row r="296" spans="1:28" x14ac:dyDescent="0.25">
      <c r="A296" s="121" t="s">
        <v>22</v>
      </c>
      <c r="B296" s="119">
        <v>585094</v>
      </c>
      <c r="C296" s="116" t="s">
        <v>469</v>
      </c>
      <c r="D296" s="116" t="s">
        <v>677</v>
      </c>
      <c r="E296" s="117"/>
      <c r="F296" s="70"/>
      <c r="G296" s="71"/>
      <c r="H296" s="158"/>
      <c r="I296" s="60"/>
      <c r="J296" s="72"/>
      <c r="K296" s="73"/>
      <c r="L296" s="53"/>
      <c r="M296" s="75"/>
      <c r="N296" s="53"/>
      <c r="O296" s="53"/>
      <c r="P296" s="53"/>
      <c r="Q296" s="53"/>
      <c r="R296" s="99"/>
      <c r="S296" s="67"/>
      <c r="T296" s="67"/>
      <c r="U296" s="67"/>
      <c r="V296" s="67"/>
      <c r="W296" s="67"/>
      <c r="X296" s="53"/>
      <c r="Y296" s="53"/>
      <c r="Z296" s="53"/>
      <c r="AA296" s="53"/>
      <c r="AB296" s="53"/>
    </row>
    <row r="297" spans="1:28" x14ac:dyDescent="0.25">
      <c r="A297" s="121" t="s">
        <v>19</v>
      </c>
      <c r="B297" s="119">
        <v>1891014</v>
      </c>
      <c r="C297" s="116" t="s">
        <v>469</v>
      </c>
      <c r="D297" s="116" t="s">
        <v>480</v>
      </c>
      <c r="E297" s="117"/>
      <c r="F297" s="70"/>
      <c r="G297" s="71"/>
      <c r="H297" s="158"/>
      <c r="I297" s="60"/>
      <c r="J297" s="72"/>
      <c r="K297" s="73"/>
      <c r="L297" s="53"/>
      <c r="M297" s="75"/>
      <c r="N297" s="53"/>
      <c r="O297" s="53"/>
      <c r="P297" s="53"/>
      <c r="Q297" s="53"/>
      <c r="R297" s="99"/>
      <c r="S297" s="67"/>
      <c r="T297" s="67"/>
      <c r="U297" s="67"/>
      <c r="V297" s="67"/>
      <c r="W297" s="67"/>
      <c r="X297" s="53"/>
      <c r="Y297" s="53"/>
      <c r="Z297" s="53"/>
      <c r="AA297" s="53"/>
      <c r="AB297" s="53"/>
    </row>
    <row r="298" spans="1:28" x14ac:dyDescent="0.25">
      <c r="A298" s="116" t="s">
        <v>37</v>
      </c>
      <c r="B298" s="116">
        <v>363961</v>
      </c>
      <c r="C298" s="116" t="s">
        <v>469</v>
      </c>
      <c r="D298" s="116" t="s">
        <v>678</v>
      </c>
      <c r="E298" s="117"/>
      <c r="F298" s="70"/>
      <c r="G298" s="71"/>
      <c r="H298" s="158"/>
      <c r="I298" s="60"/>
      <c r="J298" s="72"/>
      <c r="K298" s="73"/>
      <c r="L298" s="53"/>
      <c r="M298" s="75"/>
      <c r="N298" s="53"/>
      <c r="O298" s="53"/>
      <c r="P298" s="53"/>
      <c r="Q298" s="53"/>
      <c r="R298" s="99"/>
      <c r="S298" s="67"/>
      <c r="T298" s="67"/>
      <c r="U298" s="67"/>
      <c r="V298" s="67"/>
      <c r="W298" s="67"/>
      <c r="X298" s="53"/>
      <c r="Y298" s="53"/>
      <c r="Z298" s="53"/>
      <c r="AA298" s="53"/>
      <c r="AB298" s="53"/>
    </row>
    <row r="299" spans="1:28" x14ac:dyDescent="0.25">
      <c r="A299" s="116" t="s">
        <v>22</v>
      </c>
      <c r="B299" s="119">
        <v>777983</v>
      </c>
      <c r="C299" s="116" t="s">
        <v>469</v>
      </c>
      <c r="D299" s="116" t="s">
        <v>679</v>
      </c>
      <c r="E299" s="117"/>
      <c r="F299" s="70"/>
      <c r="G299" s="71"/>
      <c r="H299" s="158"/>
      <c r="I299" s="60"/>
      <c r="J299" s="72"/>
      <c r="K299" s="73"/>
      <c r="L299" s="53"/>
      <c r="M299" s="75"/>
      <c r="N299" s="53"/>
      <c r="O299" s="53"/>
      <c r="P299" s="53"/>
      <c r="Q299" s="53"/>
      <c r="R299" s="99"/>
      <c r="S299" s="67"/>
      <c r="T299" s="67"/>
      <c r="U299" s="67"/>
      <c r="V299" s="67"/>
      <c r="W299" s="67"/>
      <c r="X299" s="53"/>
      <c r="Y299" s="53"/>
      <c r="Z299" s="53"/>
      <c r="AA299" s="53"/>
      <c r="AB299" s="53"/>
    </row>
    <row r="300" spans="1:28" x14ac:dyDescent="0.25">
      <c r="A300" s="116" t="s">
        <v>458</v>
      </c>
      <c r="B300" s="119">
        <v>951865</v>
      </c>
      <c r="C300" s="116" t="s">
        <v>469</v>
      </c>
      <c r="D300" s="116" t="s">
        <v>680</v>
      </c>
      <c r="E300" s="117"/>
      <c r="F300" s="70"/>
      <c r="G300" s="71"/>
      <c r="H300" s="158"/>
      <c r="I300" s="60"/>
      <c r="J300" s="72"/>
      <c r="K300" s="73"/>
      <c r="L300" s="53"/>
      <c r="M300" s="75"/>
      <c r="N300" s="53"/>
      <c r="O300" s="53"/>
      <c r="P300" s="53"/>
      <c r="Q300" s="53"/>
      <c r="R300" s="99"/>
      <c r="S300" s="67"/>
      <c r="T300" s="67"/>
      <c r="U300" s="67"/>
      <c r="V300" s="67"/>
      <c r="W300" s="67"/>
      <c r="X300" s="53"/>
      <c r="Y300" s="53"/>
      <c r="Z300" s="53"/>
      <c r="AA300" s="53"/>
      <c r="AB300" s="53"/>
    </row>
    <row r="301" spans="1:28" x14ac:dyDescent="0.25">
      <c r="A301" s="116" t="s">
        <v>458</v>
      </c>
      <c r="B301" s="116">
        <v>411693</v>
      </c>
      <c r="C301" s="116" t="s">
        <v>478</v>
      </c>
      <c r="D301" s="116" t="s">
        <v>680</v>
      </c>
      <c r="E301" s="117"/>
      <c r="F301" s="70"/>
      <c r="G301" s="71"/>
      <c r="H301" s="158"/>
      <c r="I301" s="60"/>
      <c r="J301" s="72"/>
      <c r="K301" s="73"/>
      <c r="L301" s="53"/>
      <c r="M301" s="75"/>
      <c r="N301" s="53"/>
      <c r="O301" s="53"/>
      <c r="P301" s="53"/>
      <c r="Q301" s="53"/>
      <c r="R301" s="99"/>
      <c r="S301" s="67"/>
      <c r="T301" s="67"/>
      <c r="U301" s="67"/>
      <c r="V301" s="67"/>
      <c r="W301" s="67"/>
      <c r="X301" s="53"/>
      <c r="Y301" s="53"/>
      <c r="Z301" s="53"/>
      <c r="AA301" s="53"/>
      <c r="AB301" s="53"/>
    </row>
    <row r="302" spans="1:28" x14ac:dyDescent="0.25">
      <c r="A302" s="120" t="s">
        <v>479</v>
      </c>
      <c r="B302" s="116">
        <v>1684062</v>
      </c>
      <c r="C302" s="116" t="s">
        <v>478</v>
      </c>
      <c r="D302" s="116" t="s">
        <v>615</v>
      </c>
      <c r="E302" s="117"/>
      <c r="F302" s="70"/>
      <c r="G302" s="71"/>
      <c r="H302" s="158"/>
      <c r="I302" s="60"/>
      <c r="J302" s="72"/>
      <c r="K302" s="73"/>
      <c r="L302" s="53"/>
      <c r="M302" s="75"/>
      <c r="N302" s="53"/>
      <c r="O302" s="53"/>
      <c r="P302" s="53"/>
      <c r="Q302" s="53"/>
      <c r="R302" s="99"/>
      <c r="S302" s="67"/>
      <c r="T302" s="67"/>
      <c r="U302" s="67"/>
      <c r="V302" s="67"/>
      <c r="W302" s="67"/>
      <c r="X302" s="53"/>
      <c r="Y302" s="53"/>
      <c r="Z302" s="53"/>
      <c r="AA302" s="53"/>
      <c r="AB302" s="53"/>
    </row>
    <row r="303" spans="1:28" x14ac:dyDescent="0.25">
      <c r="A303" s="116" t="s">
        <v>35</v>
      </c>
      <c r="B303" s="116">
        <v>1216087</v>
      </c>
      <c r="C303" s="116" t="s">
        <v>478</v>
      </c>
      <c r="D303" s="116" t="s">
        <v>246</v>
      </c>
      <c r="E303" s="118" t="s">
        <v>681</v>
      </c>
      <c r="F303" s="70"/>
      <c r="G303" s="71"/>
      <c r="H303" s="158"/>
      <c r="I303" s="60"/>
      <c r="J303" s="72"/>
      <c r="K303" s="73"/>
      <c r="L303" s="53"/>
      <c r="M303" s="75"/>
      <c r="N303" s="53"/>
      <c r="O303" s="53"/>
      <c r="P303" s="53"/>
      <c r="Q303" s="53"/>
      <c r="R303" s="99"/>
      <c r="S303" s="67"/>
      <c r="T303" s="67"/>
      <c r="U303" s="67"/>
      <c r="V303" s="67"/>
      <c r="W303" s="67"/>
      <c r="X303" s="53"/>
      <c r="Y303" s="53"/>
      <c r="Z303" s="53"/>
      <c r="AA303" s="53"/>
      <c r="AB303" s="53"/>
    </row>
    <row r="304" spans="1:28" x14ac:dyDescent="0.25">
      <c r="A304" s="116" t="s">
        <v>12</v>
      </c>
      <c r="B304" s="116">
        <v>1256924</v>
      </c>
      <c r="C304" s="116" t="s">
        <v>478</v>
      </c>
      <c r="D304" s="116" t="s">
        <v>617</v>
      </c>
      <c r="E304" s="117"/>
      <c r="F304" s="70"/>
      <c r="G304" s="71"/>
      <c r="H304" s="158"/>
      <c r="I304" s="60"/>
      <c r="J304" s="72"/>
      <c r="K304" s="73"/>
      <c r="L304" s="53"/>
      <c r="M304" s="75"/>
      <c r="N304" s="53"/>
      <c r="O304" s="53"/>
      <c r="P304" s="53"/>
      <c r="Q304" s="53"/>
      <c r="R304" s="99"/>
      <c r="S304" s="67"/>
      <c r="T304" s="67"/>
      <c r="U304" s="67"/>
      <c r="V304" s="67"/>
      <c r="W304" s="67"/>
      <c r="X304" s="53"/>
      <c r="Y304" s="53"/>
      <c r="Z304" s="53"/>
      <c r="AA304" s="53"/>
      <c r="AB304" s="53"/>
    </row>
    <row r="305" spans="1:28" x14ac:dyDescent="0.25">
      <c r="A305" s="116" t="s">
        <v>12</v>
      </c>
      <c r="B305" s="116">
        <v>914717</v>
      </c>
      <c r="C305" s="116" t="s">
        <v>478</v>
      </c>
      <c r="D305" s="116" t="s">
        <v>682</v>
      </c>
      <c r="E305" s="117"/>
      <c r="F305" s="70"/>
      <c r="G305" s="71"/>
      <c r="H305" s="158"/>
      <c r="I305" s="60"/>
      <c r="J305" s="72"/>
      <c r="K305" s="73"/>
      <c r="L305" s="53"/>
      <c r="M305" s="75"/>
      <c r="N305" s="53"/>
      <c r="O305" s="53"/>
      <c r="P305" s="53"/>
      <c r="Q305" s="53"/>
      <c r="R305" s="99"/>
      <c r="S305" s="67"/>
      <c r="T305" s="67"/>
      <c r="U305" s="67"/>
      <c r="V305" s="67"/>
      <c r="W305" s="67"/>
      <c r="X305" s="53"/>
      <c r="Y305" s="53"/>
      <c r="Z305" s="53"/>
      <c r="AA305" s="53"/>
      <c r="AB305" s="53"/>
    </row>
    <row r="306" spans="1:28" x14ac:dyDescent="0.25">
      <c r="A306" s="116" t="s">
        <v>12</v>
      </c>
      <c r="B306" s="116">
        <v>345139</v>
      </c>
      <c r="C306" s="116" t="s">
        <v>478</v>
      </c>
      <c r="D306" s="116" t="s">
        <v>683</v>
      </c>
      <c r="E306" s="117"/>
      <c r="F306" s="70"/>
      <c r="G306" s="71"/>
      <c r="H306" s="158"/>
      <c r="I306" s="60"/>
      <c r="J306" s="72"/>
      <c r="K306" s="73"/>
      <c r="L306" s="53"/>
      <c r="M306" s="75"/>
      <c r="N306" s="53"/>
      <c r="O306" s="53"/>
      <c r="P306" s="53"/>
      <c r="Q306" s="53"/>
      <c r="R306" s="99"/>
      <c r="S306" s="67"/>
      <c r="T306" s="67"/>
      <c r="U306" s="67"/>
      <c r="V306" s="67"/>
      <c r="W306" s="67"/>
      <c r="X306" s="53"/>
      <c r="Y306" s="53"/>
      <c r="Z306" s="53"/>
      <c r="AA306" s="53"/>
      <c r="AB306" s="53"/>
    </row>
    <row r="307" spans="1:28" x14ac:dyDescent="0.25">
      <c r="A307" s="116" t="s">
        <v>29</v>
      </c>
      <c r="B307" s="116">
        <v>1822246</v>
      </c>
      <c r="C307" s="116" t="s">
        <v>478</v>
      </c>
      <c r="D307" s="116" t="s">
        <v>396</v>
      </c>
      <c r="E307" s="118"/>
      <c r="F307" s="70"/>
      <c r="G307" s="71"/>
      <c r="H307" s="158"/>
      <c r="I307" s="60"/>
      <c r="J307" s="72"/>
      <c r="K307" s="73"/>
      <c r="L307" s="53"/>
      <c r="M307" s="75"/>
      <c r="N307" s="53"/>
      <c r="O307" s="53"/>
      <c r="P307" s="53"/>
      <c r="Q307" s="53"/>
      <c r="R307" s="99"/>
      <c r="S307" s="67"/>
      <c r="T307" s="67"/>
      <c r="U307" s="67"/>
      <c r="V307" s="67"/>
      <c r="W307" s="67"/>
      <c r="X307" s="53"/>
      <c r="Y307" s="53"/>
      <c r="Z307" s="53"/>
      <c r="AA307" s="53"/>
      <c r="AB307" s="53"/>
    </row>
    <row r="308" spans="1:28" x14ac:dyDescent="0.25">
      <c r="A308" s="121" t="s">
        <v>11</v>
      </c>
      <c r="B308" s="121">
        <v>543681</v>
      </c>
      <c r="C308" s="116" t="s">
        <v>478</v>
      </c>
      <c r="D308" s="121" t="s">
        <v>621</v>
      </c>
      <c r="E308" s="117"/>
      <c r="F308" s="70"/>
      <c r="G308" s="71"/>
      <c r="H308" s="158"/>
      <c r="I308" s="60"/>
      <c r="J308" s="72"/>
      <c r="K308" s="73"/>
      <c r="L308" s="53"/>
      <c r="M308" s="75"/>
      <c r="N308" s="53"/>
      <c r="O308" s="53"/>
      <c r="P308" s="53"/>
      <c r="Q308" s="53"/>
      <c r="R308" s="99"/>
      <c r="S308" s="67"/>
      <c r="T308" s="67"/>
      <c r="U308" s="67"/>
      <c r="V308" s="67"/>
      <c r="W308" s="67"/>
      <c r="X308" s="53"/>
      <c r="Y308" s="53"/>
      <c r="Z308" s="53"/>
      <c r="AA308" s="53"/>
      <c r="AB308" s="53"/>
    </row>
    <row r="309" spans="1:28" x14ac:dyDescent="0.25">
      <c r="A309" s="121" t="s">
        <v>11</v>
      </c>
      <c r="B309" s="121">
        <v>291818</v>
      </c>
      <c r="C309" s="116" t="s">
        <v>478</v>
      </c>
      <c r="D309" s="121" t="s">
        <v>622</v>
      </c>
      <c r="E309" s="117"/>
      <c r="F309" s="70"/>
      <c r="G309" s="71"/>
      <c r="H309" s="158"/>
      <c r="I309" s="60"/>
      <c r="J309" s="72"/>
      <c r="K309" s="73"/>
      <c r="L309" s="53"/>
      <c r="M309" s="75"/>
      <c r="N309" s="53"/>
      <c r="O309" s="53"/>
      <c r="P309" s="53"/>
      <c r="Q309" s="53"/>
      <c r="R309" s="99"/>
      <c r="S309" s="67"/>
      <c r="T309" s="67"/>
      <c r="U309" s="67"/>
      <c r="V309" s="67"/>
      <c r="W309" s="67"/>
      <c r="X309" s="53"/>
      <c r="Y309" s="53"/>
      <c r="Z309" s="53"/>
      <c r="AA309" s="53"/>
      <c r="AB309" s="53"/>
    </row>
    <row r="310" spans="1:28" x14ac:dyDescent="0.25">
      <c r="A310" s="121" t="s">
        <v>11</v>
      </c>
      <c r="B310" s="121">
        <v>320237</v>
      </c>
      <c r="C310" s="116" t="s">
        <v>478</v>
      </c>
      <c r="D310" s="121" t="s">
        <v>576</v>
      </c>
      <c r="E310" s="117"/>
      <c r="F310" s="70"/>
      <c r="G310" s="71"/>
      <c r="H310" s="158"/>
      <c r="I310" s="60"/>
      <c r="J310" s="72"/>
      <c r="K310" s="73"/>
      <c r="L310" s="53"/>
      <c r="M310" s="75"/>
      <c r="N310" s="53"/>
      <c r="O310" s="53"/>
      <c r="P310" s="53"/>
      <c r="Q310" s="53"/>
      <c r="R310" s="99"/>
      <c r="S310" s="67"/>
      <c r="T310" s="67"/>
      <c r="U310" s="67"/>
      <c r="V310" s="67"/>
      <c r="W310" s="67"/>
      <c r="X310" s="53"/>
      <c r="Y310" s="53"/>
      <c r="Z310" s="53"/>
      <c r="AA310" s="53"/>
      <c r="AB310" s="53"/>
    </row>
    <row r="311" spans="1:28" x14ac:dyDescent="0.25">
      <c r="A311" s="121" t="s">
        <v>25</v>
      </c>
      <c r="B311" s="121">
        <v>1359676</v>
      </c>
      <c r="C311" s="116" t="s">
        <v>478</v>
      </c>
      <c r="D311" s="121" t="s">
        <v>558</v>
      </c>
      <c r="E311" s="117"/>
      <c r="F311" s="70"/>
      <c r="G311" s="71"/>
      <c r="H311" s="158"/>
      <c r="I311" s="60"/>
      <c r="J311" s="72"/>
      <c r="K311" s="73"/>
      <c r="L311" s="53"/>
      <c r="M311" s="75"/>
      <c r="N311" s="53"/>
      <c r="O311" s="53"/>
      <c r="P311" s="53"/>
      <c r="Q311" s="53"/>
      <c r="R311" s="99"/>
      <c r="S311" s="67"/>
      <c r="T311" s="67"/>
      <c r="U311" s="67"/>
      <c r="V311" s="67"/>
      <c r="W311" s="67"/>
      <c r="X311" s="53"/>
      <c r="Y311" s="53"/>
      <c r="Z311" s="53"/>
      <c r="AA311" s="53"/>
      <c r="AB311" s="53"/>
    </row>
    <row r="312" spans="1:28" x14ac:dyDescent="0.25">
      <c r="A312" s="121" t="s">
        <v>29</v>
      </c>
      <c r="B312" s="121">
        <v>1808180</v>
      </c>
      <c r="C312" s="116" t="s">
        <v>478</v>
      </c>
      <c r="D312" s="121" t="s">
        <v>684</v>
      </c>
      <c r="E312" s="117"/>
      <c r="F312" s="70"/>
      <c r="G312" s="71"/>
      <c r="H312" s="158"/>
      <c r="I312" s="60"/>
      <c r="J312" s="72"/>
      <c r="K312" s="73"/>
      <c r="L312" s="53"/>
      <c r="M312" s="75"/>
      <c r="N312" s="53"/>
      <c r="O312" s="53"/>
      <c r="P312" s="53"/>
      <c r="Q312" s="53"/>
      <c r="R312" s="99"/>
      <c r="S312" s="67"/>
      <c r="T312" s="67"/>
      <c r="U312" s="67"/>
      <c r="V312" s="67"/>
      <c r="W312" s="67"/>
      <c r="X312" s="53"/>
      <c r="Y312" s="53"/>
      <c r="Z312" s="53"/>
      <c r="AA312" s="53"/>
      <c r="AB312" s="53"/>
    </row>
    <row r="313" spans="1:28" x14ac:dyDescent="0.25">
      <c r="A313" s="116" t="s">
        <v>26</v>
      </c>
      <c r="B313" s="119">
        <v>1358291</v>
      </c>
      <c r="C313" s="116" t="s">
        <v>478</v>
      </c>
      <c r="D313" s="116" t="s">
        <v>512</v>
      </c>
      <c r="E313" s="117"/>
      <c r="F313" s="70"/>
      <c r="G313" s="71"/>
      <c r="H313" s="158"/>
      <c r="I313" s="60"/>
      <c r="J313" s="72"/>
      <c r="K313" s="73"/>
      <c r="L313" s="53"/>
      <c r="M313" s="75"/>
      <c r="N313" s="53"/>
      <c r="O313" s="53"/>
      <c r="P313" s="53"/>
      <c r="Q313" s="53"/>
      <c r="R313" s="99"/>
      <c r="S313" s="67"/>
      <c r="T313" s="67"/>
      <c r="U313" s="67"/>
      <c r="V313" s="67"/>
      <c r="W313" s="67"/>
      <c r="X313" s="53"/>
      <c r="Y313" s="53"/>
      <c r="Z313" s="53"/>
      <c r="AA313" s="53"/>
      <c r="AB313" s="53"/>
    </row>
    <row r="314" spans="1:28" x14ac:dyDescent="0.25">
      <c r="A314" s="116" t="s">
        <v>20</v>
      </c>
      <c r="B314" s="116">
        <v>1737916</v>
      </c>
      <c r="C314" s="116" t="s">
        <v>478</v>
      </c>
      <c r="D314" s="116" t="s">
        <v>685</v>
      </c>
      <c r="E314" s="117"/>
      <c r="F314" s="70"/>
      <c r="G314" s="71"/>
      <c r="H314" s="158"/>
      <c r="I314" s="60"/>
      <c r="J314" s="72"/>
      <c r="K314" s="73"/>
      <c r="L314" s="53"/>
      <c r="M314" s="75"/>
      <c r="N314" s="53"/>
      <c r="O314" s="53"/>
      <c r="P314" s="53"/>
      <c r="Q314" s="53"/>
      <c r="R314" s="99"/>
      <c r="S314" s="67"/>
      <c r="T314" s="67"/>
      <c r="U314" s="67"/>
      <c r="V314" s="67"/>
      <c r="W314" s="67"/>
      <c r="X314" s="53"/>
      <c r="Y314" s="53"/>
      <c r="Z314" s="53"/>
      <c r="AA314" s="53"/>
      <c r="AB314" s="53"/>
    </row>
    <row r="315" spans="1:28" x14ac:dyDescent="0.25">
      <c r="A315" s="116" t="s">
        <v>26</v>
      </c>
      <c r="B315" s="119">
        <v>579813</v>
      </c>
      <c r="C315" s="116" t="s">
        <v>478</v>
      </c>
      <c r="D315" s="116" t="s">
        <v>686</v>
      </c>
      <c r="E315" s="118"/>
      <c r="F315" s="70"/>
      <c r="G315" s="71"/>
      <c r="H315" s="158"/>
      <c r="I315" s="60"/>
      <c r="J315" s="72"/>
      <c r="K315" s="73"/>
      <c r="L315" s="53"/>
      <c r="M315" s="75"/>
      <c r="N315" s="53"/>
      <c r="O315" s="53"/>
      <c r="P315" s="53"/>
      <c r="Q315" s="53"/>
      <c r="R315" s="99"/>
      <c r="S315" s="67"/>
      <c r="T315" s="67"/>
      <c r="U315" s="67"/>
      <c r="V315" s="67"/>
      <c r="W315" s="67"/>
      <c r="X315" s="53"/>
      <c r="Y315" s="53"/>
      <c r="Z315" s="53"/>
      <c r="AA315" s="53"/>
      <c r="AB315" s="53"/>
    </row>
    <row r="316" spans="1:28" x14ac:dyDescent="0.25">
      <c r="A316" s="116" t="s">
        <v>26</v>
      </c>
      <c r="B316" s="119">
        <v>1139539</v>
      </c>
      <c r="C316" s="116" t="s">
        <v>478</v>
      </c>
      <c r="D316" s="116" t="s">
        <v>687</v>
      </c>
      <c r="E316" s="117"/>
      <c r="F316" s="70"/>
      <c r="G316" s="71"/>
      <c r="H316" s="158"/>
      <c r="I316" s="60"/>
      <c r="J316" s="72"/>
      <c r="K316" s="73"/>
      <c r="L316" s="53"/>
      <c r="M316" s="75"/>
      <c r="N316" s="53"/>
      <c r="O316" s="53"/>
      <c r="P316" s="53"/>
      <c r="Q316" s="53"/>
      <c r="R316" s="99"/>
      <c r="S316" s="67"/>
      <c r="T316" s="67"/>
      <c r="U316" s="67"/>
      <c r="V316" s="67"/>
      <c r="W316" s="67"/>
      <c r="X316" s="53"/>
      <c r="Y316" s="53"/>
      <c r="Z316" s="53"/>
      <c r="AA316" s="53"/>
      <c r="AB316" s="53"/>
    </row>
    <row r="317" spans="1:28" x14ac:dyDescent="0.25">
      <c r="A317" s="116" t="s">
        <v>18</v>
      </c>
      <c r="B317" s="116">
        <v>564128</v>
      </c>
      <c r="C317" s="116" t="s">
        <v>478</v>
      </c>
      <c r="D317" s="116" t="s">
        <v>688</v>
      </c>
      <c r="E317" s="117"/>
      <c r="F317" s="70"/>
      <c r="G317" s="71"/>
      <c r="H317" s="158"/>
      <c r="I317" s="60"/>
      <c r="J317" s="72"/>
      <c r="K317" s="73"/>
      <c r="L317" s="53"/>
      <c r="M317" s="75"/>
      <c r="N317" s="53"/>
      <c r="O317" s="53"/>
      <c r="P317" s="53"/>
      <c r="Q317" s="53"/>
      <c r="R317" s="99"/>
      <c r="S317" s="67"/>
      <c r="T317" s="67"/>
      <c r="U317" s="67"/>
      <c r="V317" s="67"/>
      <c r="W317" s="67"/>
      <c r="X317" s="53"/>
      <c r="Y317" s="53"/>
      <c r="Z317" s="53"/>
      <c r="AA317" s="53"/>
      <c r="AB317" s="53"/>
    </row>
    <row r="318" spans="1:28" x14ac:dyDescent="0.25">
      <c r="A318" s="116" t="s">
        <v>18</v>
      </c>
      <c r="B318" s="116">
        <v>440350</v>
      </c>
      <c r="C318" s="116" t="s">
        <v>478</v>
      </c>
      <c r="D318" s="116" t="s">
        <v>689</v>
      </c>
      <c r="E318" s="117"/>
      <c r="F318" s="70"/>
      <c r="G318" s="71"/>
      <c r="H318" s="158"/>
      <c r="I318" s="60"/>
      <c r="J318" s="72"/>
      <c r="K318" s="73"/>
      <c r="L318" s="53"/>
      <c r="M318" s="75"/>
      <c r="N318" s="53"/>
      <c r="O318" s="53"/>
      <c r="P318" s="53"/>
      <c r="Q318" s="53"/>
      <c r="R318" s="99"/>
      <c r="S318" s="67"/>
      <c r="T318" s="67"/>
      <c r="U318" s="67"/>
      <c r="V318" s="67"/>
      <c r="W318" s="67"/>
      <c r="X318" s="53"/>
      <c r="Y318" s="53"/>
      <c r="Z318" s="53"/>
      <c r="AA318" s="53"/>
      <c r="AB318" s="53"/>
    </row>
    <row r="319" spans="1:28" x14ac:dyDescent="0.25">
      <c r="A319" s="116" t="s">
        <v>30</v>
      </c>
      <c r="B319" s="116">
        <v>1672704</v>
      </c>
      <c r="C319" s="116" t="s">
        <v>478</v>
      </c>
      <c r="D319" s="116" t="s">
        <v>582</v>
      </c>
      <c r="E319" s="117"/>
      <c r="F319" s="70"/>
      <c r="G319" s="71"/>
      <c r="H319" s="158"/>
      <c r="I319" s="60"/>
      <c r="J319" s="72"/>
      <c r="K319" s="73"/>
      <c r="L319" s="53"/>
      <c r="M319" s="75"/>
      <c r="N319" s="53"/>
      <c r="O319" s="53"/>
      <c r="P319" s="53"/>
      <c r="Q319" s="53"/>
      <c r="R319" s="99"/>
      <c r="S319" s="67"/>
      <c r="T319" s="67"/>
      <c r="U319" s="67"/>
      <c r="V319" s="67"/>
      <c r="W319" s="67"/>
      <c r="X319" s="53"/>
      <c r="Y319" s="53"/>
      <c r="Z319" s="53"/>
      <c r="AA319" s="53"/>
      <c r="AB319" s="53"/>
    </row>
    <row r="320" spans="1:28" x14ac:dyDescent="0.25">
      <c r="A320" s="116" t="s">
        <v>30</v>
      </c>
      <c r="B320" s="116">
        <v>516862</v>
      </c>
      <c r="C320" s="116" t="s">
        <v>478</v>
      </c>
      <c r="D320" s="116" t="s">
        <v>690</v>
      </c>
      <c r="E320" s="118"/>
      <c r="F320" s="70"/>
      <c r="G320" s="71"/>
      <c r="H320" s="158"/>
      <c r="I320" s="60"/>
      <c r="J320" s="72"/>
      <c r="K320" s="73"/>
      <c r="L320" s="53"/>
      <c r="M320" s="75"/>
      <c r="N320" s="53"/>
      <c r="O320" s="53"/>
      <c r="P320" s="53"/>
      <c r="Q320" s="53"/>
      <c r="R320" s="99"/>
      <c r="S320" s="67"/>
      <c r="T320" s="67"/>
      <c r="U320" s="67"/>
      <c r="V320" s="67"/>
      <c r="W320" s="67"/>
      <c r="X320" s="53"/>
      <c r="Y320" s="53"/>
      <c r="Z320" s="53"/>
      <c r="AA320" s="53"/>
      <c r="AB320" s="53"/>
    </row>
    <row r="321" spans="1:28" x14ac:dyDescent="0.25">
      <c r="A321" s="116" t="s">
        <v>28</v>
      </c>
      <c r="B321" s="116">
        <v>15937</v>
      </c>
      <c r="C321" s="116" t="s">
        <v>478</v>
      </c>
      <c r="D321" s="116" t="s">
        <v>691</v>
      </c>
      <c r="E321" s="118" t="s">
        <v>692</v>
      </c>
      <c r="F321" s="70"/>
      <c r="G321" s="71"/>
      <c r="H321" s="158"/>
      <c r="I321" s="60"/>
      <c r="J321" s="72"/>
      <c r="K321" s="73"/>
      <c r="L321" s="53"/>
      <c r="M321" s="75"/>
      <c r="N321" s="53"/>
      <c r="O321" s="53"/>
      <c r="P321" s="53"/>
      <c r="Q321" s="53"/>
      <c r="R321" s="99"/>
      <c r="S321" s="67"/>
      <c r="T321" s="67"/>
      <c r="U321" s="67"/>
      <c r="V321" s="67"/>
      <c r="W321" s="67"/>
      <c r="X321" s="53"/>
      <c r="Y321" s="53"/>
      <c r="Z321" s="53"/>
      <c r="AA321" s="53"/>
      <c r="AB321" s="53"/>
    </row>
    <row r="322" spans="1:28" x14ac:dyDescent="0.25">
      <c r="A322" s="39" t="s">
        <v>28</v>
      </c>
      <c r="B322" s="39">
        <v>1600914</v>
      </c>
      <c r="C322" s="39" t="s">
        <v>451</v>
      </c>
      <c r="D322" s="39" t="s">
        <v>691</v>
      </c>
      <c r="E322" s="177"/>
      <c r="F322" s="70"/>
      <c r="G322" s="71"/>
      <c r="H322" s="158"/>
      <c r="I322" s="60"/>
      <c r="J322" s="72"/>
      <c r="K322" s="73"/>
      <c r="L322" s="53"/>
      <c r="M322" s="75"/>
      <c r="N322" s="53"/>
      <c r="O322" s="53"/>
      <c r="P322" s="53"/>
      <c r="Q322" s="53"/>
      <c r="R322" s="99"/>
      <c r="S322" s="67"/>
      <c r="T322" s="67"/>
      <c r="U322" s="67"/>
      <c r="V322" s="67"/>
      <c r="W322" s="67"/>
      <c r="X322" s="53"/>
      <c r="Y322" s="53"/>
      <c r="Z322" s="53"/>
      <c r="AA322" s="53"/>
      <c r="AB322" s="53"/>
    </row>
    <row r="323" spans="1:28" x14ac:dyDescent="0.25">
      <c r="A323" s="39" t="s">
        <v>36</v>
      </c>
      <c r="B323" s="39">
        <v>1191519</v>
      </c>
      <c r="C323" s="39" t="s">
        <v>451</v>
      </c>
      <c r="D323" s="39" t="s">
        <v>693</v>
      </c>
      <c r="E323" s="177"/>
      <c r="F323" s="70"/>
      <c r="G323" s="71"/>
      <c r="H323" s="158"/>
      <c r="I323" s="60"/>
      <c r="J323" s="72"/>
      <c r="K323" s="73"/>
      <c r="L323" s="53"/>
      <c r="M323" s="75"/>
      <c r="N323" s="53"/>
      <c r="O323" s="53"/>
      <c r="P323" s="53"/>
      <c r="Q323" s="53"/>
      <c r="R323" s="99"/>
      <c r="S323" s="67"/>
      <c r="T323" s="67"/>
      <c r="U323" s="67"/>
      <c r="V323" s="67"/>
      <c r="W323" s="67"/>
      <c r="X323" s="53"/>
      <c r="Y323" s="53"/>
      <c r="Z323" s="53"/>
      <c r="AA323" s="53"/>
      <c r="AB323" s="53"/>
    </row>
    <row r="324" spans="1:28" x14ac:dyDescent="0.25">
      <c r="A324" s="39" t="s">
        <v>36</v>
      </c>
      <c r="B324" s="39">
        <v>1534893</v>
      </c>
      <c r="C324" s="39" t="s">
        <v>451</v>
      </c>
      <c r="D324" s="39" t="s">
        <v>694</v>
      </c>
      <c r="E324" s="177"/>
      <c r="F324" s="70"/>
      <c r="G324" s="71"/>
      <c r="H324" s="158"/>
      <c r="I324" s="60"/>
      <c r="J324" s="72"/>
      <c r="K324" s="73"/>
      <c r="L324" s="53"/>
      <c r="M324" s="75"/>
      <c r="N324" s="53"/>
      <c r="O324" s="53"/>
      <c r="P324" s="53"/>
      <c r="Q324" s="53"/>
      <c r="R324" s="99"/>
      <c r="S324" s="67"/>
      <c r="T324" s="67"/>
      <c r="U324" s="67"/>
      <c r="V324" s="67"/>
      <c r="W324" s="67"/>
      <c r="X324" s="53"/>
      <c r="Y324" s="53"/>
      <c r="Z324" s="53"/>
      <c r="AA324" s="53"/>
      <c r="AB324" s="53"/>
    </row>
    <row r="325" spans="1:28" x14ac:dyDescent="0.25">
      <c r="A325" s="39" t="s">
        <v>36</v>
      </c>
      <c r="B325" s="39">
        <v>1428434</v>
      </c>
      <c r="C325" s="39" t="s">
        <v>451</v>
      </c>
      <c r="D325" s="39" t="s">
        <v>695</v>
      </c>
      <c r="E325" s="178" t="s">
        <v>696</v>
      </c>
      <c r="F325" s="70"/>
      <c r="G325" s="71"/>
      <c r="H325" s="158"/>
      <c r="I325" s="60"/>
      <c r="J325" s="72"/>
      <c r="K325" s="73"/>
      <c r="L325" s="53"/>
      <c r="M325" s="75"/>
      <c r="N325" s="53"/>
      <c r="O325" s="53"/>
      <c r="P325" s="53"/>
      <c r="Q325" s="53"/>
      <c r="R325" s="99"/>
      <c r="S325" s="67"/>
      <c r="T325" s="67"/>
      <c r="U325" s="67"/>
      <c r="V325" s="67"/>
      <c r="W325" s="67"/>
      <c r="X325" s="53"/>
      <c r="Y325" s="53"/>
      <c r="Z325" s="53"/>
      <c r="AA325" s="53"/>
      <c r="AB325" s="53"/>
    </row>
    <row r="326" spans="1:28" x14ac:dyDescent="0.25">
      <c r="A326" s="39" t="s">
        <v>35</v>
      </c>
      <c r="B326" s="39">
        <v>244240</v>
      </c>
      <c r="C326" s="39" t="s">
        <v>451</v>
      </c>
      <c r="D326" s="39" t="s">
        <v>498</v>
      </c>
      <c r="E326" s="177"/>
      <c r="F326" s="70"/>
      <c r="G326" s="71"/>
      <c r="H326" s="158"/>
      <c r="I326" s="60"/>
      <c r="J326" s="72"/>
      <c r="K326" s="73"/>
      <c r="L326" s="53"/>
      <c r="M326" s="75"/>
      <c r="N326" s="53"/>
      <c r="O326" s="53"/>
      <c r="P326" s="53"/>
      <c r="Q326" s="53"/>
      <c r="R326" s="99"/>
      <c r="S326" s="67"/>
      <c r="T326" s="67"/>
      <c r="U326" s="67"/>
      <c r="V326" s="67"/>
      <c r="W326" s="67"/>
      <c r="X326" s="53"/>
      <c r="Y326" s="53"/>
      <c r="Z326" s="53"/>
      <c r="AA326" s="53"/>
      <c r="AB326" s="53"/>
    </row>
    <row r="327" spans="1:28" x14ac:dyDescent="0.25">
      <c r="A327" s="39" t="s">
        <v>35</v>
      </c>
      <c r="B327" s="39">
        <v>1387214</v>
      </c>
      <c r="C327" s="39" t="s">
        <v>172</v>
      </c>
      <c r="D327" s="39" t="s">
        <v>498</v>
      </c>
      <c r="E327" s="177"/>
      <c r="F327" s="70"/>
      <c r="G327" s="71"/>
      <c r="H327" s="158"/>
      <c r="I327" s="60"/>
      <c r="J327" s="72"/>
      <c r="K327" s="73"/>
      <c r="L327" s="53"/>
      <c r="M327" s="75"/>
      <c r="N327" s="53"/>
      <c r="O327" s="53"/>
      <c r="P327" s="53"/>
      <c r="Q327" s="53"/>
      <c r="R327" s="99"/>
      <c r="S327" s="67"/>
      <c r="T327" s="67"/>
      <c r="U327" s="67"/>
      <c r="V327" s="67"/>
      <c r="W327" s="67"/>
      <c r="X327" s="53"/>
      <c r="Y327" s="53"/>
      <c r="Z327" s="53"/>
      <c r="AA327" s="53"/>
      <c r="AB327" s="53"/>
    </row>
    <row r="328" spans="1:28" x14ac:dyDescent="0.25">
      <c r="A328" s="39" t="s">
        <v>35</v>
      </c>
      <c r="B328" s="39">
        <v>2147105</v>
      </c>
      <c r="C328" s="39" t="s">
        <v>172</v>
      </c>
      <c r="D328" s="39" t="s">
        <v>496</v>
      </c>
      <c r="E328" s="178" t="s">
        <v>697</v>
      </c>
      <c r="F328" s="70"/>
      <c r="G328" s="71"/>
      <c r="H328" s="158"/>
      <c r="I328" s="60"/>
      <c r="J328" s="72"/>
      <c r="K328" s="73"/>
      <c r="L328" s="53"/>
      <c r="M328" s="75"/>
      <c r="N328" s="53"/>
      <c r="O328" s="53"/>
      <c r="P328" s="53"/>
      <c r="Q328" s="53"/>
      <c r="R328" s="99"/>
      <c r="S328" s="67"/>
      <c r="T328" s="67"/>
      <c r="U328" s="67"/>
      <c r="V328" s="67"/>
      <c r="W328" s="67"/>
      <c r="X328" s="53"/>
      <c r="Y328" s="53"/>
      <c r="Z328" s="53"/>
      <c r="AA328" s="53"/>
      <c r="AB328" s="53"/>
    </row>
    <row r="329" spans="1:28" x14ac:dyDescent="0.25">
      <c r="A329" s="39" t="s">
        <v>466</v>
      </c>
      <c r="B329" s="39">
        <v>316556</v>
      </c>
      <c r="C329" s="39" t="s">
        <v>172</v>
      </c>
      <c r="D329" s="39" t="s">
        <v>698</v>
      </c>
      <c r="E329" s="177"/>
      <c r="F329" s="70"/>
      <c r="G329" s="71"/>
      <c r="H329" s="158"/>
      <c r="I329" s="60"/>
      <c r="J329" s="72"/>
      <c r="K329" s="73"/>
      <c r="L329" s="53"/>
      <c r="M329" s="75"/>
      <c r="N329" s="53"/>
      <c r="O329" s="53"/>
      <c r="P329" s="53"/>
      <c r="Q329" s="53"/>
      <c r="R329" s="99"/>
      <c r="S329" s="67"/>
      <c r="T329" s="67"/>
      <c r="U329" s="67"/>
      <c r="V329" s="67"/>
      <c r="W329" s="67"/>
      <c r="X329" s="53"/>
      <c r="Y329" s="53"/>
      <c r="Z329" s="53"/>
      <c r="AA329" s="53"/>
      <c r="AB329" s="53"/>
    </row>
    <row r="330" spans="1:28" x14ac:dyDescent="0.25">
      <c r="A330" s="39" t="s">
        <v>8</v>
      </c>
      <c r="B330" s="39">
        <v>1979267</v>
      </c>
      <c r="C330" s="39" t="s">
        <v>172</v>
      </c>
      <c r="D330" s="39" t="s">
        <v>699</v>
      </c>
      <c r="E330" s="177"/>
      <c r="F330" s="70"/>
      <c r="G330" s="71"/>
      <c r="H330" s="158"/>
      <c r="I330" s="60"/>
      <c r="J330" s="72"/>
      <c r="K330" s="73"/>
      <c r="L330" s="53"/>
      <c r="M330" s="75"/>
      <c r="N330" s="53"/>
      <c r="O330" s="53"/>
      <c r="P330" s="53"/>
      <c r="Q330" s="53"/>
      <c r="R330" s="99"/>
      <c r="S330" s="67"/>
      <c r="T330" s="67"/>
      <c r="U330" s="67"/>
      <c r="V330" s="67"/>
      <c r="W330" s="67"/>
      <c r="X330" s="53"/>
      <c r="Y330" s="53"/>
      <c r="Z330" s="53"/>
      <c r="AA330" s="53"/>
      <c r="AB330" s="53"/>
    </row>
    <row r="331" spans="1:28" x14ac:dyDescent="0.25">
      <c r="A331" s="39" t="s">
        <v>24</v>
      </c>
      <c r="B331" s="39">
        <v>1992058</v>
      </c>
      <c r="C331" s="39" t="s">
        <v>172</v>
      </c>
      <c r="D331" s="39" t="s">
        <v>452</v>
      </c>
      <c r="E331" s="177"/>
      <c r="F331" s="70"/>
      <c r="G331" s="71"/>
      <c r="H331" s="158"/>
      <c r="I331" s="60"/>
      <c r="J331" s="72"/>
      <c r="K331" s="73"/>
      <c r="L331" s="53"/>
      <c r="M331" s="75"/>
      <c r="N331" s="53"/>
      <c r="O331" s="53"/>
      <c r="P331" s="53"/>
      <c r="Q331" s="53"/>
      <c r="R331" s="99"/>
      <c r="S331" s="67"/>
      <c r="T331" s="67"/>
      <c r="U331" s="67"/>
      <c r="V331" s="67"/>
      <c r="W331" s="67"/>
      <c r="X331" s="53"/>
      <c r="Y331" s="53"/>
      <c r="Z331" s="53"/>
      <c r="AA331" s="53"/>
      <c r="AB331" s="53"/>
    </row>
    <row r="332" spans="1:28" x14ac:dyDescent="0.25">
      <c r="A332" s="39" t="s">
        <v>8</v>
      </c>
      <c r="B332" s="39">
        <v>177800</v>
      </c>
      <c r="C332" s="39" t="s">
        <v>172</v>
      </c>
      <c r="D332" s="39" t="s">
        <v>700</v>
      </c>
      <c r="E332" s="177"/>
      <c r="F332" s="70"/>
      <c r="G332" s="71"/>
      <c r="H332" s="158"/>
      <c r="I332" s="60"/>
      <c r="J332" s="72"/>
      <c r="K332" s="73"/>
      <c r="L332" s="53"/>
      <c r="M332" s="75"/>
      <c r="N332" s="53"/>
      <c r="O332" s="53"/>
      <c r="P332" s="53"/>
      <c r="Q332" s="53"/>
      <c r="R332" s="99"/>
      <c r="S332" s="67"/>
      <c r="T332" s="67"/>
      <c r="U332" s="67"/>
      <c r="V332" s="67"/>
      <c r="W332" s="67"/>
      <c r="X332" s="53"/>
      <c r="Y332" s="53"/>
      <c r="Z332" s="53"/>
      <c r="AA332" s="53"/>
      <c r="AB332" s="53"/>
    </row>
    <row r="333" spans="1:28" x14ac:dyDescent="0.25">
      <c r="A333" s="39" t="s">
        <v>8</v>
      </c>
      <c r="B333" s="39">
        <v>948408</v>
      </c>
      <c r="C333" s="39" t="s">
        <v>460</v>
      </c>
      <c r="D333" s="39" t="s">
        <v>700</v>
      </c>
      <c r="E333" s="177"/>
      <c r="F333" s="70"/>
      <c r="G333" s="71"/>
      <c r="H333" s="158"/>
      <c r="I333" s="60"/>
      <c r="J333" s="72"/>
      <c r="K333" s="73"/>
      <c r="L333" s="53"/>
      <c r="M333" s="75"/>
      <c r="N333" s="53"/>
      <c r="O333" s="53"/>
      <c r="P333" s="53"/>
      <c r="Q333" s="53"/>
      <c r="R333" s="99"/>
      <c r="S333" s="67"/>
      <c r="T333" s="67"/>
      <c r="U333" s="67"/>
      <c r="V333" s="67"/>
      <c r="W333" s="67"/>
      <c r="X333" s="53"/>
      <c r="Y333" s="53"/>
      <c r="Z333" s="53"/>
      <c r="AA333" s="53"/>
      <c r="AB333" s="53"/>
    </row>
    <row r="334" spans="1:28" x14ac:dyDescent="0.25">
      <c r="A334" s="39" t="s">
        <v>24</v>
      </c>
      <c r="B334" s="39">
        <v>1552795</v>
      </c>
      <c r="C334" s="39" t="s">
        <v>460</v>
      </c>
      <c r="D334" s="39" t="s">
        <v>701</v>
      </c>
      <c r="E334" s="177"/>
      <c r="F334" s="70"/>
      <c r="G334" s="71"/>
      <c r="H334" s="158"/>
      <c r="I334" s="60"/>
      <c r="J334" s="72"/>
      <c r="K334" s="73"/>
      <c r="L334" s="53"/>
      <c r="M334" s="75"/>
      <c r="N334" s="53"/>
      <c r="O334" s="53"/>
      <c r="P334" s="53"/>
      <c r="Q334" s="53"/>
      <c r="R334" s="99"/>
      <c r="S334" s="67"/>
      <c r="T334" s="67"/>
      <c r="U334" s="67"/>
      <c r="V334" s="67"/>
      <c r="W334" s="67"/>
      <c r="X334" s="53"/>
      <c r="Y334" s="53"/>
      <c r="Z334" s="53"/>
      <c r="AA334" s="53"/>
      <c r="AB334" s="53"/>
    </row>
    <row r="335" spans="1:28" x14ac:dyDescent="0.25">
      <c r="A335" s="39" t="s">
        <v>8</v>
      </c>
      <c r="B335" s="39">
        <v>1060492</v>
      </c>
      <c r="C335" s="39" t="s">
        <v>460</v>
      </c>
      <c r="D335" s="39" t="s">
        <v>702</v>
      </c>
      <c r="E335" s="178"/>
      <c r="F335" s="70"/>
      <c r="G335" s="71"/>
      <c r="H335" s="158"/>
      <c r="I335" s="60"/>
      <c r="J335" s="72"/>
      <c r="K335" s="73"/>
      <c r="L335" s="53"/>
      <c r="M335" s="75"/>
      <c r="N335" s="53"/>
      <c r="O335" s="53"/>
      <c r="P335" s="53"/>
      <c r="Q335" s="53"/>
      <c r="R335" s="99"/>
      <c r="S335" s="67"/>
      <c r="T335" s="67"/>
      <c r="U335" s="67"/>
      <c r="V335" s="67"/>
      <c r="W335" s="67"/>
      <c r="X335" s="53"/>
      <c r="Y335" s="53"/>
      <c r="Z335" s="53"/>
      <c r="AA335" s="53"/>
      <c r="AB335" s="53"/>
    </row>
    <row r="336" spans="1:28" x14ac:dyDescent="0.25">
      <c r="A336" s="39" t="s">
        <v>24</v>
      </c>
      <c r="B336" s="39">
        <v>1185045</v>
      </c>
      <c r="C336" s="39" t="s">
        <v>460</v>
      </c>
      <c r="D336" s="39" t="s">
        <v>641</v>
      </c>
      <c r="E336" s="177"/>
      <c r="F336" s="70"/>
      <c r="G336" s="71"/>
      <c r="H336" s="158"/>
      <c r="I336" s="60"/>
      <c r="J336" s="72"/>
      <c r="K336" s="73"/>
      <c r="L336" s="53"/>
      <c r="M336" s="75"/>
      <c r="N336" s="53"/>
      <c r="O336" s="53"/>
      <c r="P336" s="53"/>
      <c r="Q336" s="53"/>
      <c r="R336" s="99"/>
      <c r="S336" s="67"/>
      <c r="T336" s="67"/>
      <c r="U336" s="67"/>
      <c r="V336" s="67"/>
      <c r="W336" s="67"/>
      <c r="X336" s="53"/>
      <c r="Y336" s="53"/>
      <c r="Z336" s="53"/>
      <c r="AA336" s="53"/>
      <c r="AB336" s="53"/>
    </row>
    <row r="337" spans="1:28" x14ac:dyDescent="0.25">
      <c r="A337" s="39" t="s">
        <v>29</v>
      </c>
      <c r="B337" s="39">
        <v>1474224</v>
      </c>
      <c r="C337" s="39" t="s">
        <v>460</v>
      </c>
      <c r="D337" s="39" t="s">
        <v>703</v>
      </c>
      <c r="E337" s="177"/>
      <c r="F337" s="70"/>
      <c r="G337" s="71"/>
      <c r="H337" s="158"/>
      <c r="I337" s="60"/>
      <c r="J337" s="72"/>
      <c r="K337" s="73"/>
      <c r="L337" s="53"/>
      <c r="M337" s="75"/>
      <c r="N337" s="53"/>
      <c r="O337" s="53"/>
      <c r="P337" s="53"/>
      <c r="Q337" s="53"/>
      <c r="R337" s="99"/>
      <c r="S337" s="67"/>
      <c r="T337" s="67"/>
      <c r="U337" s="67"/>
      <c r="V337" s="67"/>
      <c r="W337" s="67"/>
      <c r="X337" s="53"/>
      <c r="Y337" s="53"/>
      <c r="Z337" s="53"/>
      <c r="AA337" s="53"/>
      <c r="AB337" s="53"/>
    </row>
    <row r="338" spans="1:28" x14ac:dyDescent="0.25">
      <c r="A338" s="39" t="s">
        <v>21</v>
      </c>
      <c r="B338" s="39">
        <v>414789</v>
      </c>
      <c r="C338" s="39" t="s">
        <v>460</v>
      </c>
      <c r="D338" s="39" t="s">
        <v>704</v>
      </c>
      <c r="E338" s="177"/>
      <c r="F338" s="70"/>
      <c r="G338" s="71"/>
      <c r="H338" s="158"/>
      <c r="I338" s="60"/>
      <c r="J338" s="72"/>
      <c r="K338" s="73"/>
      <c r="L338" s="53"/>
      <c r="M338" s="75"/>
      <c r="N338" s="53"/>
      <c r="O338" s="53"/>
      <c r="P338" s="53"/>
      <c r="Q338" s="53"/>
      <c r="R338" s="99"/>
      <c r="S338" s="67"/>
      <c r="T338" s="67"/>
      <c r="U338" s="67"/>
      <c r="V338" s="67"/>
      <c r="W338" s="67"/>
      <c r="X338" s="53"/>
      <c r="Y338" s="53"/>
      <c r="Z338" s="53"/>
      <c r="AA338" s="53"/>
      <c r="AB338" s="53"/>
    </row>
    <row r="339" spans="1:28" x14ac:dyDescent="0.25">
      <c r="A339" s="39" t="s">
        <v>458</v>
      </c>
      <c r="B339" s="39">
        <v>1726003</v>
      </c>
      <c r="C339" s="39" t="s">
        <v>460</v>
      </c>
      <c r="D339" s="39" t="s">
        <v>462</v>
      </c>
      <c r="E339" s="177"/>
      <c r="F339" s="70"/>
      <c r="G339" s="71"/>
      <c r="H339" s="158"/>
      <c r="I339" s="60"/>
      <c r="J339" s="72"/>
      <c r="K339" s="73"/>
      <c r="L339" s="53"/>
      <c r="M339" s="75"/>
      <c r="N339" s="53"/>
      <c r="O339" s="53"/>
      <c r="P339" s="53"/>
      <c r="Q339" s="53"/>
      <c r="R339" s="99"/>
      <c r="S339" s="67"/>
      <c r="T339" s="67"/>
      <c r="U339" s="67"/>
      <c r="V339" s="67"/>
      <c r="W339" s="67"/>
      <c r="X339" s="53"/>
      <c r="Y339" s="53"/>
      <c r="Z339" s="53"/>
      <c r="AA339" s="53"/>
      <c r="AB339" s="53"/>
    </row>
    <row r="340" spans="1:28" x14ac:dyDescent="0.25">
      <c r="A340" s="39" t="s">
        <v>10</v>
      </c>
      <c r="B340" s="39">
        <v>1058262</v>
      </c>
      <c r="C340" s="39" t="s">
        <v>460</v>
      </c>
      <c r="D340" s="39" t="s">
        <v>396</v>
      </c>
      <c r="E340" s="177"/>
      <c r="F340" s="70"/>
      <c r="G340" s="71"/>
      <c r="H340" s="158"/>
      <c r="I340" s="60"/>
      <c r="J340" s="72"/>
      <c r="K340" s="73"/>
      <c r="L340" s="53"/>
      <c r="M340" s="75"/>
      <c r="N340" s="53"/>
      <c r="O340" s="53"/>
      <c r="P340" s="53"/>
      <c r="Q340" s="53"/>
      <c r="R340" s="99"/>
      <c r="S340" s="67"/>
      <c r="T340" s="67"/>
      <c r="U340" s="67"/>
      <c r="V340" s="67"/>
      <c r="W340" s="67"/>
      <c r="X340" s="53"/>
      <c r="Y340" s="53"/>
      <c r="Z340" s="53"/>
      <c r="AA340" s="53"/>
      <c r="AB340" s="53"/>
    </row>
    <row r="341" spans="1:28" x14ac:dyDescent="0.25">
      <c r="A341" s="39" t="s">
        <v>21</v>
      </c>
      <c r="B341" s="39">
        <v>579982</v>
      </c>
      <c r="C341" s="39" t="s">
        <v>460</v>
      </c>
      <c r="D341" s="39" t="s">
        <v>601</v>
      </c>
      <c r="E341" s="177"/>
      <c r="F341" s="70"/>
      <c r="G341" s="71"/>
      <c r="H341" s="158"/>
      <c r="I341" s="60"/>
      <c r="J341" s="72"/>
      <c r="K341" s="73"/>
      <c r="L341" s="53"/>
      <c r="M341" s="75"/>
      <c r="N341" s="53"/>
      <c r="O341" s="53"/>
      <c r="P341" s="53"/>
      <c r="Q341" s="53"/>
      <c r="R341" s="99"/>
      <c r="S341" s="67"/>
      <c r="T341" s="67"/>
      <c r="U341" s="67"/>
      <c r="V341" s="67"/>
      <c r="W341" s="67"/>
      <c r="X341" s="53"/>
      <c r="Y341" s="53"/>
      <c r="Z341" s="53"/>
      <c r="AA341" s="53"/>
      <c r="AB341" s="53"/>
    </row>
    <row r="342" spans="1:28" x14ac:dyDescent="0.25">
      <c r="A342" s="39" t="s">
        <v>21</v>
      </c>
      <c r="B342" s="39">
        <v>216783</v>
      </c>
      <c r="C342" s="39" t="s">
        <v>469</v>
      </c>
      <c r="D342" s="39" t="s">
        <v>601</v>
      </c>
      <c r="E342" s="177"/>
      <c r="F342" s="70"/>
      <c r="G342" s="71"/>
      <c r="H342" s="158"/>
      <c r="I342" s="60"/>
      <c r="J342" s="72"/>
      <c r="K342" s="73"/>
      <c r="L342" s="53"/>
      <c r="M342" s="75"/>
      <c r="N342" s="53"/>
      <c r="O342" s="53"/>
      <c r="P342" s="53"/>
      <c r="Q342" s="53"/>
      <c r="R342" s="99"/>
      <c r="S342" s="67"/>
      <c r="T342" s="67"/>
      <c r="U342" s="67"/>
      <c r="V342" s="67"/>
      <c r="W342" s="67"/>
      <c r="X342" s="53"/>
      <c r="Y342" s="53"/>
      <c r="Z342" s="53"/>
      <c r="AA342" s="53"/>
      <c r="AB342" s="53"/>
    </row>
    <row r="343" spans="1:28" x14ac:dyDescent="0.25">
      <c r="A343" s="39" t="s">
        <v>458</v>
      </c>
      <c r="B343" s="39">
        <v>1992652</v>
      </c>
      <c r="C343" s="39" t="s">
        <v>469</v>
      </c>
      <c r="D343" s="39" t="s">
        <v>705</v>
      </c>
      <c r="E343" s="178"/>
      <c r="F343" s="70"/>
      <c r="G343" s="71"/>
      <c r="H343" s="158"/>
      <c r="I343" s="60"/>
      <c r="J343" s="72"/>
      <c r="K343" s="73"/>
      <c r="L343" s="53"/>
      <c r="M343" s="75"/>
      <c r="N343" s="53"/>
      <c r="O343" s="53"/>
      <c r="P343" s="53"/>
      <c r="Q343" s="53"/>
      <c r="R343" s="99"/>
      <c r="S343" s="67"/>
      <c r="T343" s="67"/>
      <c r="U343" s="67"/>
      <c r="V343" s="67"/>
      <c r="W343" s="67"/>
      <c r="X343" s="53"/>
      <c r="Y343" s="53"/>
      <c r="Z343" s="53"/>
      <c r="AA343" s="53"/>
      <c r="AB343" s="53"/>
    </row>
    <row r="344" spans="1:28" x14ac:dyDescent="0.25">
      <c r="A344" s="39" t="s">
        <v>34</v>
      </c>
      <c r="B344" s="39">
        <v>1013366</v>
      </c>
      <c r="C344" s="39" t="s">
        <v>469</v>
      </c>
      <c r="D344" s="39" t="s">
        <v>706</v>
      </c>
      <c r="E344" s="177"/>
      <c r="F344" s="70"/>
      <c r="G344" s="71"/>
      <c r="H344" s="158"/>
      <c r="I344" s="60"/>
      <c r="J344" s="72"/>
      <c r="K344" s="73"/>
      <c r="L344" s="53"/>
      <c r="M344" s="75"/>
      <c r="N344" s="53"/>
      <c r="O344" s="53"/>
      <c r="P344" s="53"/>
      <c r="Q344" s="53"/>
      <c r="R344" s="99"/>
      <c r="S344" s="67"/>
      <c r="T344" s="67"/>
      <c r="U344" s="67"/>
      <c r="V344" s="67"/>
      <c r="W344" s="67"/>
      <c r="X344" s="53"/>
      <c r="Y344" s="53"/>
      <c r="Z344" s="53"/>
      <c r="AA344" s="53"/>
      <c r="AB344" s="53"/>
    </row>
    <row r="345" spans="1:28" x14ac:dyDescent="0.25">
      <c r="A345" s="39" t="s">
        <v>21</v>
      </c>
      <c r="B345" s="39">
        <v>585189</v>
      </c>
      <c r="C345" s="39" t="s">
        <v>469</v>
      </c>
      <c r="D345" s="39" t="s">
        <v>707</v>
      </c>
      <c r="E345" s="177"/>
      <c r="F345" s="70"/>
      <c r="G345" s="71"/>
      <c r="H345" s="158"/>
      <c r="I345" s="60"/>
      <c r="J345" s="72"/>
      <c r="K345" s="73"/>
      <c r="L345" s="53"/>
      <c r="M345" s="75"/>
      <c r="N345" s="53"/>
      <c r="O345" s="53"/>
      <c r="P345" s="53"/>
      <c r="Q345" s="53"/>
      <c r="R345" s="99"/>
      <c r="S345" s="67"/>
      <c r="T345" s="67"/>
      <c r="U345" s="67"/>
      <c r="V345" s="67"/>
      <c r="W345" s="67"/>
      <c r="X345" s="53"/>
      <c r="Y345" s="53"/>
      <c r="Z345" s="53"/>
      <c r="AA345" s="53"/>
      <c r="AB345" s="53"/>
    </row>
    <row r="346" spans="1:28" x14ac:dyDescent="0.25">
      <c r="A346" s="39" t="s">
        <v>34</v>
      </c>
      <c r="B346" s="39">
        <v>1107876</v>
      </c>
      <c r="C346" s="39" t="s">
        <v>469</v>
      </c>
      <c r="D346" s="39" t="s">
        <v>355</v>
      </c>
      <c r="E346" s="177"/>
      <c r="F346" s="70"/>
      <c r="G346" s="71"/>
      <c r="H346" s="158"/>
      <c r="I346" s="60"/>
      <c r="J346" s="72"/>
      <c r="K346" s="73"/>
      <c r="L346" s="53"/>
      <c r="M346" s="75"/>
      <c r="N346" s="53"/>
      <c r="O346" s="53"/>
      <c r="P346" s="53"/>
      <c r="Q346" s="53"/>
      <c r="R346" s="99"/>
      <c r="S346" s="67"/>
      <c r="T346" s="67"/>
      <c r="U346" s="67"/>
      <c r="V346" s="67"/>
      <c r="W346" s="67"/>
      <c r="X346" s="53"/>
      <c r="Y346" s="53"/>
      <c r="Z346" s="53"/>
      <c r="AA346" s="53"/>
      <c r="AB346" s="53"/>
    </row>
    <row r="347" spans="1:28" x14ac:dyDescent="0.25">
      <c r="A347" s="39" t="s">
        <v>16</v>
      </c>
      <c r="B347" s="39">
        <v>912848</v>
      </c>
      <c r="C347" s="39" t="s">
        <v>469</v>
      </c>
      <c r="D347" s="39" t="s">
        <v>708</v>
      </c>
      <c r="E347" s="177"/>
      <c r="F347" s="70"/>
      <c r="G347" s="71"/>
      <c r="H347" s="158"/>
      <c r="I347" s="60"/>
      <c r="J347" s="72"/>
      <c r="K347" s="73"/>
      <c r="L347" s="53"/>
      <c r="M347" s="75"/>
      <c r="N347" s="53"/>
      <c r="O347" s="53"/>
      <c r="P347" s="53"/>
      <c r="Q347" s="53"/>
      <c r="R347" s="99"/>
      <c r="S347" s="67"/>
      <c r="T347" s="67"/>
      <c r="U347" s="67"/>
      <c r="V347" s="67"/>
      <c r="W347" s="67"/>
      <c r="X347" s="53"/>
      <c r="Y347" s="53"/>
      <c r="Z347" s="53"/>
      <c r="AA347" s="53"/>
      <c r="AB347" s="53"/>
    </row>
    <row r="348" spans="1:28" x14ac:dyDescent="0.25">
      <c r="A348" s="39" t="s">
        <v>16</v>
      </c>
      <c r="B348" s="39">
        <v>810964</v>
      </c>
      <c r="C348" s="39" t="s">
        <v>469</v>
      </c>
      <c r="D348" s="39" t="s">
        <v>709</v>
      </c>
      <c r="E348" s="177"/>
      <c r="F348" s="70"/>
      <c r="G348" s="71"/>
      <c r="H348" s="158"/>
      <c r="I348" s="60"/>
      <c r="J348" s="72"/>
      <c r="K348" s="73"/>
      <c r="L348" s="53"/>
      <c r="M348" s="75"/>
      <c r="N348" s="53"/>
      <c r="O348" s="53"/>
      <c r="P348" s="53"/>
      <c r="Q348" s="53"/>
      <c r="R348" s="99"/>
      <c r="S348" s="67"/>
      <c r="T348" s="67"/>
      <c r="U348" s="67"/>
      <c r="V348" s="67"/>
      <c r="W348" s="67"/>
      <c r="X348" s="53"/>
      <c r="Y348" s="53"/>
      <c r="Z348" s="53"/>
      <c r="AA348" s="53"/>
      <c r="AB348" s="53"/>
    </row>
    <row r="349" spans="1:28" x14ac:dyDescent="0.25">
      <c r="A349" s="39" t="s">
        <v>16</v>
      </c>
      <c r="B349" s="179">
        <v>1037640</v>
      </c>
      <c r="C349" s="39" t="s">
        <v>469</v>
      </c>
      <c r="D349" s="39" t="s">
        <v>710</v>
      </c>
      <c r="E349" s="177"/>
      <c r="F349" s="70"/>
      <c r="G349" s="71"/>
      <c r="H349" s="158"/>
      <c r="I349" s="60"/>
      <c r="J349" s="72"/>
      <c r="K349" s="73"/>
      <c r="L349" s="53"/>
      <c r="M349" s="75"/>
      <c r="N349" s="53"/>
      <c r="O349" s="53"/>
      <c r="P349" s="53"/>
      <c r="Q349" s="53"/>
      <c r="R349" s="99"/>
      <c r="S349" s="67"/>
      <c r="T349" s="67"/>
      <c r="U349" s="67"/>
      <c r="V349" s="67"/>
      <c r="W349" s="67"/>
      <c r="X349" s="53"/>
      <c r="Y349" s="53"/>
      <c r="Z349" s="53"/>
      <c r="AA349" s="53"/>
      <c r="AB349" s="53"/>
    </row>
    <row r="350" spans="1:28" x14ac:dyDescent="0.25">
      <c r="A350" s="39" t="s">
        <v>15</v>
      </c>
      <c r="B350" s="39">
        <v>1544470</v>
      </c>
      <c r="C350" s="39" t="s">
        <v>469</v>
      </c>
      <c r="D350" s="39" t="s">
        <v>711</v>
      </c>
      <c r="E350" s="177"/>
      <c r="F350" s="70"/>
      <c r="G350" s="71"/>
      <c r="H350" s="158"/>
      <c r="I350" s="60"/>
      <c r="J350" s="72"/>
      <c r="K350" s="73"/>
      <c r="L350" s="53"/>
      <c r="M350" s="75"/>
      <c r="N350" s="53"/>
      <c r="O350" s="53"/>
      <c r="P350" s="53"/>
      <c r="Q350" s="53"/>
      <c r="R350" s="99"/>
      <c r="S350" s="67"/>
      <c r="T350" s="67"/>
      <c r="U350" s="67"/>
      <c r="V350" s="67"/>
      <c r="W350" s="67"/>
      <c r="X350" s="53"/>
      <c r="Y350" s="53"/>
      <c r="Z350" s="53"/>
      <c r="AA350" s="53"/>
      <c r="AB350" s="53"/>
    </row>
    <row r="351" spans="1:28" x14ac:dyDescent="0.25">
      <c r="A351" s="39" t="s">
        <v>27</v>
      </c>
      <c r="B351" s="179">
        <v>1767900</v>
      </c>
      <c r="C351" s="39" t="s">
        <v>469</v>
      </c>
      <c r="D351" s="39" t="s">
        <v>712</v>
      </c>
      <c r="E351" s="178"/>
      <c r="F351" s="70"/>
      <c r="G351" s="71"/>
      <c r="H351" s="158"/>
      <c r="I351" s="60"/>
      <c r="J351" s="72"/>
      <c r="K351" s="73"/>
      <c r="L351" s="53"/>
      <c r="M351" s="75"/>
      <c r="N351" s="53"/>
      <c r="O351" s="53"/>
      <c r="P351" s="53"/>
      <c r="Q351" s="53"/>
      <c r="R351" s="99"/>
      <c r="S351" s="67"/>
      <c r="T351" s="67"/>
      <c r="U351" s="67"/>
      <c r="V351" s="67"/>
      <c r="W351" s="67"/>
      <c r="X351" s="53"/>
      <c r="Y351" s="53"/>
      <c r="Z351" s="53"/>
      <c r="AA351" s="53"/>
      <c r="AB351" s="53"/>
    </row>
    <row r="352" spans="1:28" x14ac:dyDescent="0.25">
      <c r="A352" s="39" t="s">
        <v>32</v>
      </c>
      <c r="B352" s="179">
        <v>1010312</v>
      </c>
      <c r="C352" s="39" t="s">
        <v>469</v>
      </c>
      <c r="D352" s="39" t="s">
        <v>713</v>
      </c>
      <c r="E352" s="178"/>
      <c r="F352" s="70"/>
      <c r="G352" s="71"/>
      <c r="H352" s="158"/>
      <c r="I352" s="60"/>
      <c r="J352" s="72"/>
      <c r="K352" s="73"/>
      <c r="L352" s="53"/>
      <c r="M352" s="75"/>
      <c r="N352" s="53"/>
      <c r="O352" s="53"/>
      <c r="P352" s="53"/>
      <c r="Q352" s="53"/>
      <c r="R352" s="99"/>
      <c r="S352" s="67"/>
      <c r="T352" s="67"/>
      <c r="U352" s="67"/>
      <c r="V352" s="67"/>
      <c r="W352" s="67"/>
      <c r="X352" s="53"/>
      <c r="Y352" s="53"/>
      <c r="Z352" s="53"/>
      <c r="AA352" s="53"/>
      <c r="AB352" s="53"/>
    </row>
    <row r="353" spans="1:28" x14ac:dyDescent="0.25">
      <c r="A353" s="39" t="s">
        <v>32</v>
      </c>
      <c r="B353" s="39">
        <v>462888</v>
      </c>
      <c r="C353" s="39" t="s">
        <v>478</v>
      </c>
      <c r="D353" s="39" t="s">
        <v>713</v>
      </c>
      <c r="E353" s="178"/>
      <c r="F353" s="70"/>
      <c r="G353" s="71"/>
      <c r="H353" s="158"/>
      <c r="I353" s="60"/>
      <c r="J353" s="72"/>
      <c r="K353" s="73"/>
      <c r="L353" s="53"/>
      <c r="M353" s="75"/>
      <c r="N353" s="53"/>
      <c r="O353" s="53"/>
      <c r="P353" s="53"/>
      <c r="Q353" s="53"/>
      <c r="R353" s="99"/>
      <c r="S353" s="67"/>
      <c r="T353" s="67"/>
      <c r="U353" s="67"/>
      <c r="V353" s="67"/>
      <c r="W353" s="67"/>
      <c r="X353" s="53"/>
      <c r="Y353" s="53"/>
      <c r="Z353" s="53"/>
      <c r="AA353" s="53"/>
      <c r="AB353" s="53"/>
    </row>
    <row r="354" spans="1:28" x14ac:dyDescent="0.25">
      <c r="A354" s="39" t="s">
        <v>32</v>
      </c>
      <c r="B354" s="39">
        <v>1097339</v>
      </c>
      <c r="C354" s="39" t="s">
        <v>478</v>
      </c>
      <c r="D354" s="39" t="s">
        <v>631</v>
      </c>
      <c r="E354" s="177"/>
      <c r="F354" s="70"/>
      <c r="G354" s="71"/>
      <c r="H354" s="158"/>
      <c r="I354" s="60"/>
      <c r="J354" s="72"/>
      <c r="K354" s="73"/>
      <c r="L354" s="53"/>
      <c r="M354" s="75"/>
      <c r="N354" s="53"/>
      <c r="O354" s="53"/>
      <c r="P354" s="53"/>
      <c r="Q354" s="53"/>
      <c r="R354" s="99"/>
      <c r="S354" s="67"/>
      <c r="T354" s="67"/>
      <c r="U354" s="67"/>
      <c r="V354" s="67"/>
      <c r="W354" s="67"/>
      <c r="X354" s="53"/>
      <c r="Y354" s="53"/>
      <c r="Z354" s="53"/>
      <c r="AA354" s="53"/>
      <c r="AB354" s="53"/>
    </row>
    <row r="355" spans="1:28" x14ac:dyDescent="0.25">
      <c r="A355" s="39" t="s">
        <v>23</v>
      </c>
      <c r="B355" s="39">
        <v>1785278</v>
      </c>
      <c r="C355" s="39" t="s">
        <v>478</v>
      </c>
      <c r="D355" s="39" t="s">
        <v>246</v>
      </c>
      <c r="E355" s="177"/>
      <c r="F355" s="70"/>
      <c r="G355" s="71"/>
      <c r="H355" s="158"/>
      <c r="I355" s="60"/>
      <c r="J355" s="72"/>
      <c r="K355" s="73"/>
      <c r="L355" s="53"/>
      <c r="M355" s="75"/>
      <c r="N355" s="53"/>
      <c r="O355" s="53"/>
      <c r="P355" s="53"/>
      <c r="Q355" s="53"/>
      <c r="R355" s="99"/>
      <c r="S355" s="67"/>
      <c r="T355" s="67"/>
      <c r="U355" s="67"/>
      <c r="V355" s="67"/>
      <c r="W355" s="67"/>
      <c r="X355" s="53"/>
      <c r="Y355" s="53"/>
      <c r="Z355" s="53"/>
      <c r="AA355" s="53"/>
      <c r="AB355" s="53"/>
    </row>
    <row r="356" spans="1:28" x14ac:dyDescent="0.25">
      <c r="A356" s="39" t="s">
        <v>19</v>
      </c>
      <c r="B356" s="39">
        <v>1583380</v>
      </c>
      <c r="C356" s="39" t="s">
        <v>478</v>
      </c>
      <c r="D356" s="39" t="s">
        <v>714</v>
      </c>
      <c r="E356" s="177"/>
      <c r="F356" s="70"/>
      <c r="G356" s="71"/>
      <c r="H356" s="158"/>
      <c r="I356" s="60"/>
      <c r="J356" s="72"/>
      <c r="K356" s="73"/>
      <c r="L356" s="53"/>
      <c r="M356" s="75"/>
      <c r="N356" s="53"/>
      <c r="O356" s="53"/>
      <c r="P356" s="53"/>
      <c r="Q356" s="53"/>
      <c r="R356" s="99"/>
      <c r="S356" s="67"/>
      <c r="T356" s="67"/>
      <c r="U356" s="67"/>
      <c r="V356" s="67"/>
      <c r="W356" s="67"/>
      <c r="X356" s="53"/>
      <c r="Y356" s="53"/>
      <c r="Z356" s="53"/>
      <c r="AA356" s="53"/>
      <c r="AB356" s="53"/>
    </row>
    <row r="357" spans="1:28" x14ac:dyDescent="0.25">
      <c r="A357" s="39" t="s">
        <v>28</v>
      </c>
      <c r="B357" s="39">
        <v>1174173</v>
      </c>
      <c r="C357" s="39" t="s">
        <v>478</v>
      </c>
      <c r="D357" s="39" t="s">
        <v>246</v>
      </c>
      <c r="E357" s="177"/>
      <c r="F357" s="70"/>
      <c r="G357" s="71"/>
      <c r="H357" s="158"/>
      <c r="I357" s="60"/>
      <c r="J357" s="72"/>
      <c r="K357" s="73"/>
      <c r="L357" s="53"/>
      <c r="M357" s="75"/>
      <c r="N357" s="53"/>
      <c r="O357" s="53"/>
      <c r="P357" s="53"/>
      <c r="Q357" s="53"/>
      <c r="R357" s="99"/>
      <c r="S357" s="67"/>
      <c r="T357" s="67"/>
      <c r="U357" s="67"/>
      <c r="V357" s="67"/>
      <c r="W357" s="67"/>
      <c r="X357" s="53"/>
      <c r="Y357" s="53"/>
      <c r="Z357" s="53"/>
      <c r="AA357" s="53"/>
      <c r="AB357" s="53"/>
    </row>
    <row r="358" spans="1:28" x14ac:dyDescent="0.25">
      <c r="A358" s="39" t="s">
        <v>28</v>
      </c>
      <c r="B358" s="39">
        <v>1304766</v>
      </c>
      <c r="C358" s="39" t="s">
        <v>478</v>
      </c>
      <c r="D358" s="39" t="s">
        <v>715</v>
      </c>
      <c r="E358" s="177"/>
      <c r="F358" s="70"/>
      <c r="G358" s="71"/>
      <c r="H358" s="158"/>
      <c r="I358" s="60"/>
      <c r="J358" s="72"/>
      <c r="K358" s="73"/>
      <c r="L358" s="53"/>
      <c r="M358" s="75"/>
      <c r="N358" s="53"/>
      <c r="O358" s="53"/>
      <c r="P358" s="53"/>
      <c r="Q358" s="53"/>
      <c r="R358" s="99"/>
      <c r="S358" s="67"/>
      <c r="T358" s="67"/>
      <c r="U358" s="67"/>
      <c r="V358" s="67"/>
      <c r="W358" s="67"/>
      <c r="X358" s="53"/>
      <c r="Y358" s="53"/>
      <c r="Z358" s="53"/>
      <c r="AA358" s="53"/>
      <c r="AB358" s="53"/>
    </row>
    <row r="359" spans="1:28" x14ac:dyDescent="0.25">
      <c r="A359" s="39" t="s">
        <v>27</v>
      </c>
      <c r="B359" s="39">
        <v>1651071</v>
      </c>
      <c r="C359" s="39" t="s">
        <v>478</v>
      </c>
      <c r="D359" s="39" t="s">
        <v>543</v>
      </c>
      <c r="E359" s="177"/>
      <c r="F359" s="70"/>
      <c r="G359" s="71"/>
      <c r="H359" s="158"/>
      <c r="I359" s="60"/>
      <c r="J359" s="72"/>
      <c r="K359" s="73"/>
      <c r="L359" s="53"/>
      <c r="M359" s="75"/>
      <c r="N359" s="53"/>
      <c r="O359" s="53"/>
      <c r="P359" s="53"/>
      <c r="Q359" s="53"/>
      <c r="R359" s="99"/>
      <c r="S359" s="67"/>
      <c r="T359" s="67"/>
      <c r="U359" s="67"/>
      <c r="V359" s="67"/>
      <c r="W359" s="67"/>
      <c r="X359" s="53"/>
      <c r="Y359" s="53"/>
      <c r="Z359" s="53"/>
      <c r="AA359" s="53"/>
      <c r="AB359" s="53"/>
    </row>
    <row r="360" spans="1:28" x14ac:dyDescent="0.25">
      <c r="A360" s="180" t="s">
        <v>479</v>
      </c>
      <c r="B360" s="39">
        <v>1666841</v>
      </c>
      <c r="C360" s="39" t="s">
        <v>478</v>
      </c>
      <c r="D360" s="39" t="s">
        <v>543</v>
      </c>
      <c r="E360" s="177"/>
      <c r="F360" s="70"/>
      <c r="G360" s="71"/>
      <c r="H360" s="158"/>
      <c r="I360" s="60"/>
      <c r="J360" s="72"/>
      <c r="K360" s="73"/>
      <c r="L360" s="53"/>
      <c r="M360" s="75"/>
      <c r="N360" s="53"/>
      <c r="O360" s="53"/>
      <c r="P360" s="53"/>
      <c r="Q360" s="53"/>
      <c r="R360" s="99"/>
      <c r="S360" s="67"/>
      <c r="T360" s="67"/>
      <c r="U360" s="67"/>
      <c r="V360" s="67"/>
      <c r="W360" s="67"/>
      <c r="X360" s="53"/>
      <c r="Y360" s="53"/>
      <c r="Z360" s="53"/>
      <c r="AA360" s="53"/>
      <c r="AB360" s="53"/>
    </row>
    <row r="361" spans="1:28" x14ac:dyDescent="0.25">
      <c r="A361" s="39" t="s">
        <v>31</v>
      </c>
      <c r="B361" s="39">
        <v>1831050</v>
      </c>
      <c r="C361" s="39" t="s">
        <v>478</v>
      </c>
      <c r="D361" s="39" t="s">
        <v>613</v>
      </c>
      <c r="E361" s="178" t="s">
        <v>716</v>
      </c>
      <c r="F361" s="70"/>
      <c r="G361" s="71"/>
      <c r="H361" s="158"/>
      <c r="I361" s="60"/>
      <c r="J361" s="72"/>
      <c r="K361" s="73"/>
      <c r="L361" s="53"/>
      <c r="M361" s="75"/>
      <c r="N361" s="53"/>
      <c r="O361" s="53"/>
      <c r="P361" s="53"/>
      <c r="Q361" s="53"/>
      <c r="R361" s="99"/>
      <c r="S361" s="67"/>
      <c r="T361" s="67"/>
      <c r="U361" s="67"/>
      <c r="V361" s="67"/>
      <c r="W361" s="67"/>
      <c r="X361" s="53"/>
      <c r="Y361" s="53"/>
      <c r="Z361" s="53"/>
      <c r="AA361" s="53"/>
      <c r="AB361" s="53"/>
    </row>
    <row r="362" spans="1:28" x14ac:dyDescent="0.25">
      <c r="A362" s="39" t="s">
        <v>37</v>
      </c>
      <c r="B362" s="39">
        <v>528821</v>
      </c>
      <c r="C362" s="39" t="s">
        <v>478</v>
      </c>
      <c r="D362" s="39" t="s">
        <v>473</v>
      </c>
      <c r="E362" s="177"/>
      <c r="F362" s="70"/>
      <c r="G362" s="71"/>
      <c r="H362" s="158"/>
      <c r="I362" s="60"/>
      <c r="J362" s="72"/>
      <c r="K362" s="73"/>
      <c r="L362" s="53"/>
      <c r="M362" s="75"/>
      <c r="N362" s="53"/>
      <c r="O362" s="53"/>
      <c r="P362" s="53"/>
      <c r="Q362" s="53"/>
      <c r="R362" s="99"/>
      <c r="S362" s="67"/>
      <c r="T362" s="67"/>
      <c r="U362" s="67"/>
      <c r="V362" s="67"/>
      <c r="W362" s="67"/>
      <c r="X362" s="53"/>
      <c r="Y362" s="53"/>
      <c r="Z362" s="53"/>
      <c r="AA362" s="53"/>
      <c r="AB362" s="53"/>
    </row>
    <row r="363" spans="1:28" x14ac:dyDescent="0.25">
      <c r="A363" s="180" t="s">
        <v>38</v>
      </c>
      <c r="B363" s="179">
        <v>1231543</v>
      </c>
      <c r="C363" s="39" t="s">
        <v>478</v>
      </c>
      <c r="D363" s="39" t="s">
        <v>182</v>
      </c>
      <c r="E363" s="178"/>
      <c r="F363" s="70"/>
      <c r="G363" s="71"/>
      <c r="H363" s="158"/>
      <c r="I363" s="60"/>
      <c r="J363" s="72"/>
      <c r="K363" s="73"/>
      <c r="L363" s="53"/>
      <c r="M363" s="75"/>
      <c r="N363" s="53"/>
      <c r="O363" s="53"/>
      <c r="P363" s="53"/>
      <c r="Q363" s="53"/>
      <c r="R363" s="99"/>
      <c r="S363" s="67"/>
      <c r="T363" s="67"/>
      <c r="U363" s="67"/>
      <c r="V363" s="67"/>
      <c r="W363" s="67"/>
      <c r="X363" s="53"/>
      <c r="Y363" s="53"/>
      <c r="Z363" s="53"/>
      <c r="AA363" s="53"/>
      <c r="AB363" s="53"/>
    </row>
    <row r="364" spans="1:28" x14ac:dyDescent="0.25">
      <c r="A364" s="39" t="s">
        <v>20</v>
      </c>
      <c r="B364" s="179">
        <v>1823132</v>
      </c>
      <c r="C364" s="39" t="s">
        <v>478</v>
      </c>
      <c r="D364" s="181" t="s">
        <v>717</v>
      </c>
      <c r="E364" s="177"/>
      <c r="F364" s="70"/>
      <c r="G364" s="71"/>
      <c r="H364" s="158"/>
      <c r="I364" s="60"/>
      <c r="J364" s="72"/>
      <c r="K364" s="73"/>
      <c r="L364" s="53"/>
      <c r="M364" s="75"/>
      <c r="N364" s="53"/>
      <c r="O364" s="53"/>
      <c r="P364" s="53"/>
      <c r="Q364" s="53"/>
      <c r="R364" s="99"/>
      <c r="S364" s="67"/>
      <c r="T364" s="67"/>
      <c r="U364" s="67"/>
      <c r="V364" s="67"/>
      <c r="W364" s="67"/>
      <c r="X364" s="53"/>
      <c r="Y364" s="53"/>
      <c r="Z364" s="53"/>
      <c r="AA364" s="53"/>
      <c r="AB364" s="53"/>
    </row>
    <row r="365" spans="1:28" x14ac:dyDescent="0.25">
      <c r="A365" s="39" t="s">
        <v>20</v>
      </c>
      <c r="B365" s="179">
        <v>2036318</v>
      </c>
      <c r="C365" s="39" t="s">
        <v>478</v>
      </c>
      <c r="D365" s="39" t="s">
        <v>718</v>
      </c>
      <c r="E365" s="177"/>
      <c r="F365" s="70"/>
      <c r="G365" s="71"/>
      <c r="H365" s="158"/>
      <c r="I365" s="60"/>
      <c r="J365" s="72"/>
      <c r="K365" s="73"/>
      <c r="L365" s="53"/>
      <c r="M365" s="75"/>
      <c r="N365" s="53"/>
      <c r="O365" s="53"/>
      <c r="P365" s="53"/>
      <c r="Q365" s="53"/>
      <c r="R365" s="99"/>
      <c r="S365" s="67"/>
      <c r="T365" s="67"/>
      <c r="U365" s="67"/>
      <c r="V365" s="67"/>
      <c r="W365" s="67"/>
      <c r="X365" s="53"/>
      <c r="Y365" s="53"/>
      <c r="Z365" s="53"/>
      <c r="AA365" s="53"/>
      <c r="AB365" s="53"/>
    </row>
    <row r="366" spans="1:28" x14ac:dyDescent="0.25">
      <c r="A366" s="39" t="s">
        <v>30</v>
      </c>
      <c r="B366" s="179">
        <v>503280</v>
      </c>
      <c r="C366" s="39" t="s">
        <v>478</v>
      </c>
      <c r="D366" s="39" t="s">
        <v>719</v>
      </c>
      <c r="E366" s="178"/>
      <c r="F366" s="70"/>
      <c r="G366" s="71"/>
      <c r="H366" s="158"/>
      <c r="I366" s="60"/>
      <c r="J366" s="72"/>
      <c r="K366" s="73"/>
      <c r="L366" s="53"/>
      <c r="M366" s="75"/>
      <c r="N366" s="53"/>
      <c r="O366" s="53"/>
      <c r="P366" s="53"/>
      <c r="Q366" s="53"/>
      <c r="R366" s="99"/>
      <c r="S366" s="67"/>
      <c r="T366" s="67"/>
      <c r="U366" s="67"/>
      <c r="V366" s="67"/>
      <c r="W366" s="67"/>
      <c r="X366" s="53"/>
      <c r="Y366" s="53"/>
      <c r="Z366" s="53"/>
      <c r="AA366" s="53"/>
      <c r="AB366" s="53"/>
    </row>
    <row r="367" spans="1:28" x14ac:dyDescent="0.25">
      <c r="A367" s="39" t="s">
        <v>25</v>
      </c>
      <c r="B367" s="39">
        <v>1320120</v>
      </c>
      <c r="C367" s="39" t="s">
        <v>478</v>
      </c>
      <c r="D367" s="39" t="s">
        <v>720</v>
      </c>
      <c r="E367" s="178" t="s">
        <v>721</v>
      </c>
      <c r="F367" s="70"/>
      <c r="G367" s="71"/>
      <c r="H367" s="158"/>
      <c r="I367" s="60"/>
      <c r="J367" s="72"/>
      <c r="K367" s="73"/>
      <c r="L367" s="53"/>
      <c r="M367" s="75"/>
      <c r="N367" s="53"/>
      <c r="O367" s="53"/>
      <c r="P367" s="53"/>
      <c r="Q367" s="53"/>
      <c r="R367" s="99"/>
      <c r="S367" s="67"/>
      <c r="T367" s="67"/>
      <c r="U367" s="67"/>
      <c r="V367" s="67"/>
      <c r="W367" s="67"/>
      <c r="X367" s="53"/>
      <c r="Y367" s="53"/>
      <c r="Z367" s="53"/>
      <c r="AA367" s="53"/>
      <c r="AB367" s="53"/>
    </row>
    <row r="368" spans="1:28" x14ac:dyDescent="0.25">
      <c r="A368" s="52" t="s">
        <v>25</v>
      </c>
      <c r="B368" s="150">
        <v>63332</v>
      </c>
      <c r="C368" s="52" t="s">
        <v>451</v>
      </c>
      <c r="D368" s="52" t="s">
        <v>720</v>
      </c>
      <c r="E368" s="144"/>
      <c r="F368" s="70"/>
      <c r="G368" s="71"/>
      <c r="H368" s="158"/>
      <c r="I368" s="60"/>
      <c r="J368" s="72"/>
      <c r="K368" s="73"/>
      <c r="L368" s="53"/>
      <c r="M368" s="75"/>
      <c r="N368" s="53"/>
      <c r="O368" s="53"/>
      <c r="P368" s="53"/>
      <c r="Q368" s="53"/>
      <c r="R368" s="99"/>
      <c r="S368" s="67"/>
      <c r="T368" s="67"/>
      <c r="U368" s="67"/>
      <c r="V368" s="67"/>
      <c r="W368" s="67"/>
      <c r="X368" s="53"/>
      <c r="Y368" s="53"/>
      <c r="Z368" s="53"/>
      <c r="AA368" s="53"/>
      <c r="AB368" s="53"/>
    </row>
    <row r="369" spans="1:28" x14ac:dyDescent="0.25">
      <c r="A369" s="52" t="s">
        <v>31</v>
      </c>
      <c r="B369" s="150">
        <v>2616587</v>
      </c>
      <c r="C369" s="52" t="s">
        <v>451</v>
      </c>
      <c r="D369" s="52" t="s">
        <v>667</v>
      </c>
      <c r="E369" s="144"/>
      <c r="F369" s="70"/>
      <c r="G369" s="71"/>
      <c r="H369" s="158"/>
      <c r="I369" s="60"/>
      <c r="J369" s="72"/>
      <c r="K369" s="73"/>
      <c r="L369" s="53"/>
      <c r="M369" s="75"/>
      <c r="N369" s="53"/>
      <c r="O369" s="53"/>
      <c r="P369" s="53"/>
      <c r="Q369" s="53"/>
      <c r="R369" s="99"/>
      <c r="S369" s="67"/>
      <c r="T369" s="67"/>
      <c r="U369" s="67"/>
      <c r="V369" s="67"/>
      <c r="W369" s="67"/>
      <c r="X369" s="53"/>
      <c r="Y369" s="53"/>
      <c r="Z369" s="53"/>
      <c r="AA369" s="53"/>
      <c r="AB369" s="53"/>
    </row>
    <row r="370" spans="1:28" x14ac:dyDescent="0.25">
      <c r="A370" s="52" t="s">
        <v>23</v>
      </c>
      <c r="B370" s="150">
        <v>2252070</v>
      </c>
      <c r="C370" s="52" t="s">
        <v>451</v>
      </c>
      <c r="D370" s="52" t="s">
        <v>662</v>
      </c>
      <c r="E370" s="144"/>
      <c r="F370" s="70"/>
      <c r="G370" s="71"/>
      <c r="H370" s="158"/>
      <c r="I370" s="60"/>
      <c r="J370" s="72"/>
      <c r="K370" s="73"/>
      <c r="L370" s="53"/>
      <c r="M370" s="75"/>
      <c r="N370" s="53"/>
      <c r="O370" s="53"/>
      <c r="P370" s="53"/>
      <c r="Q370" s="53"/>
      <c r="R370" s="99"/>
      <c r="S370" s="67"/>
      <c r="T370" s="67"/>
      <c r="U370" s="67"/>
      <c r="V370" s="67"/>
      <c r="W370" s="67"/>
      <c r="X370" s="53"/>
      <c r="Y370" s="53"/>
      <c r="Z370" s="53"/>
      <c r="AA370" s="53"/>
      <c r="AB370" s="53"/>
    </row>
    <row r="371" spans="1:28" x14ac:dyDescent="0.25">
      <c r="A371" s="52" t="s">
        <v>27</v>
      </c>
      <c r="B371" s="150">
        <v>1068011</v>
      </c>
      <c r="C371" s="52" t="s">
        <v>451</v>
      </c>
      <c r="D371" s="52" t="s">
        <v>722</v>
      </c>
      <c r="E371" s="144"/>
      <c r="F371" s="70"/>
      <c r="G371" s="71"/>
      <c r="H371" s="158"/>
      <c r="I371" s="60"/>
      <c r="J371" s="72"/>
      <c r="K371" s="73"/>
      <c r="L371" s="53"/>
      <c r="M371" s="75"/>
      <c r="N371" s="53"/>
      <c r="O371" s="53"/>
      <c r="P371" s="53"/>
      <c r="Q371" s="53"/>
      <c r="R371" s="99"/>
      <c r="S371" s="67"/>
      <c r="T371" s="67"/>
      <c r="U371" s="67"/>
      <c r="V371" s="67"/>
      <c r="W371" s="67"/>
      <c r="X371" s="53"/>
      <c r="Y371" s="53"/>
      <c r="Z371" s="53"/>
      <c r="AA371" s="53"/>
      <c r="AB371" s="53"/>
    </row>
    <row r="372" spans="1:28" x14ac:dyDescent="0.25">
      <c r="A372" s="52" t="s">
        <v>27</v>
      </c>
      <c r="B372" s="150">
        <v>595717</v>
      </c>
      <c r="C372" s="52" t="s">
        <v>172</v>
      </c>
      <c r="D372" s="52" t="s">
        <v>722</v>
      </c>
      <c r="E372" s="144"/>
      <c r="F372" s="70"/>
      <c r="G372" s="71"/>
      <c r="H372" s="158"/>
      <c r="I372" s="60"/>
      <c r="J372" s="72"/>
      <c r="K372" s="73"/>
      <c r="L372" s="53"/>
      <c r="M372" s="75"/>
      <c r="N372" s="53"/>
      <c r="O372" s="53"/>
      <c r="P372" s="53"/>
      <c r="Q372" s="53"/>
      <c r="R372" s="99"/>
      <c r="S372" s="67"/>
      <c r="T372" s="67"/>
      <c r="U372" s="67"/>
      <c r="V372" s="67"/>
      <c r="W372" s="67"/>
      <c r="X372" s="53"/>
      <c r="Y372" s="53"/>
      <c r="Z372" s="53"/>
      <c r="AA372" s="53"/>
      <c r="AB372" s="53"/>
    </row>
    <row r="373" spans="1:28" x14ac:dyDescent="0.25">
      <c r="A373" s="52" t="s">
        <v>33</v>
      </c>
      <c r="B373" s="150">
        <v>1431463</v>
      </c>
      <c r="C373" s="52" t="s">
        <v>172</v>
      </c>
      <c r="D373" s="52" t="s">
        <v>723</v>
      </c>
      <c r="E373" s="144"/>
      <c r="F373" s="70"/>
      <c r="G373" s="71"/>
      <c r="H373" s="158"/>
      <c r="I373" s="60"/>
      <c r="J373" s="72"/>
      <c r="K373" s="73"/>
      <c r="L373" s="53"/>
      <c r="M373" s="75"/>
      <c r="N373" s="53"/>
      <c r="O373" s="53"/>
      <c r="P373" s="53"/>
      <c r="Q373" s="53"/>
      <c r="R373" s="99"/>
      <c r="S373" s="67"/>
      <c r="T373" s="67"/>
      <c r="U373" s="67"/>
      <c r="V373" s="67"/>
      <c r="W373" s="67"/>
      <c r="X373" s="53"/>
      <c r="Y373" s="53"/>
      <c r="Z373" s="53"/>
      <c r="AA373" s="53"/>
      <c r="AB373" s="53"/>
    </row>
    <row r="374" spans="1:28" x14ac:dyDescent="0.25">
      <c r="A374" s="52" t="s">
        <v>33</v>
      </c>
      <c r="B374" s="150">
        <v>568897</v>
      </c>
      <c r="C374" s="52" t="s">
        <v>172</v>
      </c>
      <c r="D374" s="52" t="s">
        <v>724</v>
      </c>
      <c r="E374" s="146"/>
      <c r="F374" s="70"/>
      <c r="G374" s="71"/>
      <c r="H374" s="158"/>
      <c r="I374" s="60"/>
      <c r="J374" s="72"/>
      <c r="K374" s="73"/>
      <c r="L374" s="53"/>
      <c r="M374" s="75"/>
      <c r="N374" s="53"/>
      <c r="O374" s="53"/>
      <c r="P374" s="53"/>
      <c r="Q374" s="53"/>
      <c r="R374" s="99"/>
      <c r="S374" s="67"/>
      <c r="T374" s="67"/>
      <c r="U374" s="67"/>
      <c r="V374" s="67"/>
      <c r="W374" s="67"/>
      <c r="X374" s="53"/>
      <c r="Y374" s="53"/>
      <c r="Z374" s="53"/>
      <c r="AA374" s="53"/>
      <c r="AB374" s="53"/>
    </row>
    <row r="375" spans="1:28" x14ac:dyDescent="0.25">
      <c r="A375" s="52" t="s">
        <v>23</v>
      </c>
      <c r="B375" s="52">
        <v>2042870</v>
      </c>
      <c r="C375" s="52" t="s">
        <v>172</v>
      </c>
      <c r="D375" s="52" t="s">
        <v>725</v>
      </c>
      <c r="E375" s="144"/>
      <c r="F375" s="70"/>
      <c r="G375" s="71"/>
      <c r="H375" s="158"/>
      <c r="I375" s="60"/>
      <c r="J375" s="72"/>
      <c r="K375" s="73"/>
      <c r="L375" s="53"/>
      <c r="M375" s="75"/>
      <c r="N375" s="53"/>
      <c r="O375" s="53"/>
      <c r="P375" s="53"/>
      <c r="Q375" s="53"/>
      <c r="R375" s="99"/>
      <c r="S375" s="67"/>
      <c r="T375" s="67"/>
      <c r="U375" s="67"/>
      <c r="V375" s="67"/>
      <c r="W375" s="67"/>
      <c r="X375" s="53"/>
      <c r="Y375" s="53"/>
      <c r="Z375" s="53"/>
      <c r="AA375" s="53"/>
      <c r="AB375" s="53"/>
    </row>
    <row r="376" spans="1:28" x14ac:dyDescent="0.25">
      <c r="A376" s="52" t="s">
        <v>35</v>
      </c>
      <c r="B376" s="52">
        <v>2253733</v>
      </c>
      <c r="C376" s="52" t="s">
        <v>172</v>
      </c>
      <c r="D376" s="52" t="s">
        <v>496</v>
      </c>
      <c r="E376" s="144"/>
      <c r="F376" s="70"/>
      <c r="G376" s="71"/>
      <c r="H376" s="158"/>
      <c r="I376" s="60"/>
      <c r="J376" s="72"/>
      <c r="K376" s="73"/>
      <c r="L376" s="53"/>
      <c r="M376" s="75"/>
      <c r="N376" s="53"/>
      <c r="O376" s="53"/>
      <c r="P376" s="53"/>
      <c r="Q376" s="53"/>
      <c r="R376" s="99"/>
      <c r="S376" s="67"/>
      <c r="T376" s="67"/>
      <c r="U376" s="67"/>
      <c r="V376" s="67"/>
      <c r="W376" s="67"/>
      <c r="X376" s="53"/>
      <c r="Y376" s="53"/>
      <c r="Z376" s="53"/>
      <c r="AA376" s="53"/>
      <c r="AB376" s="53"/>
    </row>
    <row r="377" spans="1:28" x14ac:dyDescent="0.25">
      <c r="A377" s="52" t="s">
        <v>20</v>
      </c>
      <c r="B377" s="52">
        <v>1107320</v>
      </c>
      <c r="C377" s="52" t="s">
        <v>172</v>
      </c>
      <c r="D377" s="52" t="s">
        <v>726</v>
      </c>
      <c r="E377" s="146"/>
      <c r="F377" s="70"/>
      <c r="G377" s="71"/>
      <c r="H377" s="158"/>
      <c r="I377" s="60"/>
      <c r="J377" s="72"/>
      <c r="K377" s="73"/>
      <c r="L377" s="53"/>
      <c r="M377" s="75"/>
      <c r="N377" s="53"/>
      <c r="O377" s="53"/>
      <c r="P377" s="53"/>
      <c r="Q377" s="53"/>
      <c r="R377" s="99"/>
      <c r="S377" s="67"/>
      <c r="T377" s="67"/>
      <c r="U377" s="67"/>
      <c r="V377" s="67"/>
      <c r="W377" s="67"/>
      <c r="X377" s="53"/>
      <c r="Y377" s="53"/>
      <c r="Z377" s="53"/>
      <c r="AA377" s="53"/>
      <c r="AB377" s="53"/>
    </row>
    <row r="378" spans="1:28" x14ac:dyDescent="0.25">
      <c r="A378" s="52" t="s">
        <v>20</v>
      </c>
      <c r="B378" s="52">
        <v>474485</v>
      </c>
      <c r="C378" s="52" t="s">
        <v>460</v>
      </c>
      <c r="D378" s="52" t="s">
        <v>726</v>
      </c>
      <c r="E378" s="144"/>
      <c r="F378" s="70"/>
      <c r="G378" s="71"/>
      <c r="H378" s="158"/>
      <c r="I378" s="60"/>
      <c r="J378" s="72"/>
      <c r="K378" s="73"/>
      <c r="L378" s="53"/>
      <c r="M378" s="75"/>
      <c r="N378" s="53"/>
      <c r="O378" s="53"/>
      <c r="P378" s="53"/>
      <c r="Q378" s="53"/>
      <c r="R378" s="99"/>
      <c r="S378" s="67"/>
      <c r="T378" s="67"/>
      <c r="U378" s="67"/>
      <c r="V378" s="67"/>
      <c r="W378" s="67"/>
      <c r="X378" s="53"/>
      <c r="Y378" s="53"/>
      <c r="Z378" s="53"/>
      <c r="AA378" s="53"/>
      <c r="AB378" s="53"/>
    </row>
    <row r="379" spans="1:28" x14ac:dyDescent="0.25">
      <c r="A379" s="52" t="s">
        <v>35</v>
      </c>
      <c r="B379" s="52">
        <v>1867882</v>
      </c>
      <c r="C379" s="52" t="s">
        <v>460</v>
      </c>
      <c r="D379" s="52" t="s">
        <v>636</v>
      </c>
      <c r="E379" s="146"/>
      <c r="F379" s="70"/>
      <c r="G379" s="71"/>
      <c r="H379" s="158"/>
      <c r="I379" s="60"/>
      <c r="J379" s="72"/>
      <c r="K379" s="73"/>
      <c r="L379" s="53"/>
      <c r="M379" s="75"/>
      <c r="N379" s="53"/>
      <c r="O379" s="53"/>
      <c r="P379" s="53"/>
      <c r="Q379" s="53"/>
      <c r="R379" s="99"/>
      <c r="S379" s="67"/>
      <c r="T379" s="67"/>
      <c r="U379" s="67"/>
      <c r="V379" s="67"/>
      <c r="W379" s="67"/>
      <c r="X379" s="53"/>
      <c r="Y379" s="53"/>
      <c r="Z379" s="53"/>
      <c r="AA379" s="53"/>
      <c r="AB379" s="53"/>
    </row>
    <row r="380" spans="1:28" x14ac:dyDescent="0.25">
      <c r="A380" s="52" t="s">
        <v>24</v>
      </c>
      <c r="B380" s="52">
        <v>1723303</v>
      </c>
      <c r="C380" s="52" t="s">
        <v>460</v>
      </c>
      <c r="D380" s="52" t="s">
        <v>636</v>
      </c>
      <c r="E380" s="144"/>
      <c r="F380" s="70"/>
      <c r="G380" s="71"/>
      <c r="H380" s="158"/>
      <c r="I380" s="60"/>
      <c r="J380" s="72"/>
      <c r="K380" s="73"/>
      <c r="L380" s="53"/>
      <c r="M380" s="75"/>
      <c r="N380" s="53"/>
      <c r="O380" s="53"/>
      <c r="P380" s="53"/>
      <c r="Q380" s="53"/>
      <c r="R380" s="99"/>
      <c r="S380" s="67"/>
      <c r="T380" s="67"/>
      <c r="U380" s="67"/>
      <c r="V380" s="67"/>
      <c r="W380" s="67"/>
      <c r="X380" s="53"/>
      <c r="Y380" s="53"/>
      <c r="Z380" s="53"/>
      <c r="AA380" s="53"/>
      <c r="AB380" s="53"/>
    </row>
    <row r="381" spans="1:28" x14ac:dyDescent="0.25">
      <c r="A381" s="52" t="s">
        <v>31</v>
      </c>
      <c r="B381" s="52">
        <v>2034746</v>
      </c>
      <c r="C381" s="52" t="s">
        <v>460</v>
      </c>
      <c r="D381" s="52" t="s">
        <v>601</v>
      </c>
      <c r="E381" s="144"/>
      <c r="F381" s="70"/>
      <c r="G381" s="71"/>
      <c r="H381" s="158"/>
      <c r="I381" s="60"/>
      <c r="J381" s="72"/>
      <c r="K381" s="73"/>
      <c r="L381" s="53"/>
      <c r="M381" s="75"/>
      <c r="N381" s="53"/>
      <c r="O381" s="53"/>
      <c r="P381" s="53"/>
      <c r="Q381" s="53"/>
      <c r="R381" s="99"/>
      <c r="S381" s="67"/>
      <c r="T381" s="67"/>
      <c r="U381" s="67"/>
      <c r="V381" s="67"/>
      <c r="W381" s="67"/>
      <c r="X381" s="53"/>
      <c r="Y381" s="53"/>
      <c r="Z381" s="53"/>
      <c r="AA381" s="53"/>
      <c r="AB381" s="53"/>
    </row>
    <row r="382" spans="1:28" x14ac:dyDescent="0.25">
      <c r="A382" s="52" t="s">
        <v>22</v>
      </c>
      <c r="B382" s="52">
        <v>1541346</v>
      </c>
      <c r="C382" s="52" t="s">
        <v>460</v>
      </c>
      <c r="D382" s="52" t="s">
        <v>636</v>
      </c>
      <c r="E382" s="144"/>
      <c r="F382" s="70"/>
      <c r="G382" s="71"/>
      <c r="H382" s="158"/>
      <c r="I382" s="60"/>
      <c r="J382" s="72"/>
      <c r="K382" s="73"/>
      <c r="L382" s="53"/>
      <c r="M382" s="75"/>
      <c r="N382" s="53"/>
      <c r="O382" s="53"/>
      <c r="P382" s="53"/>
      <c r="Q382" s="53"/>
      <c r="R382" s="99"/>
      <c r="S382" s="67"/>
      <c r="T382" s="67"/>
      <c r="U382" s="67"/>
      <c r="V382" s="67"/>
      <c r="W382" s="67"/>
      <c r="X382" s="53"/>
      <c r="Y382" s="53"/>
      <c r="Z382" s="53"/>
      <c r="AA382" s="53"/>
      <c r="AB382" s="53"/>
    </row>
    <row r="383" spans="1:28" x14ac:dyDescent="0.25">
      <c r="A383" s="52" t="s">
        <v>19</v>
      </c>
      <c r="B383" s="52">
        <v>2000562</v>
      </c>
      <c r="C383" s="52" t="s">
        <v>460</v>
      </c>
      <c r="D383" s="52" t="s">
        <v>462</v>
      </c>
      <c r="E383" s="144"/>
      <c r="F383" s="70"/>
      <c r="G383" s="71"/>
      <c r="H383" s="158"/>
      <c r="I383" s="60"/>
      <c r="J383" s="72"/>
      <c r="K383" s="73"/>
      <c r="L383" s="53"/>
      <c r="M383" s="75"/>
      <c r="N383" s="53"/>
      <c r="O383" s="53"/>
      <c r="P383" s="53"/>
      <c r="Q383" s="53"/>
      <c r="R383" s="99"/>
      <c r="S383" s="67"/>
      <c r="T383" s="67"/>
      <c r="U383" s="67"/>
      <c r="V383" s="67"/>
      <c r="W383" s="67"/>
      <c r="X383" s="53"/>
      <c r="Y383" s="53"/>
      <c r="Z383" s="53"/>
      <c r="AA383" s="53"/>
      <c r="AB383" s="53"/>
    </row>
    <row r="384" spans="1:28" x14ac:dyDescent="0.25">
      <c r="A384" s="52" t="s">
        <v>15</v>
      </c>
      <c r="B384" s="52">
        <v>357676</v>
      </c>
      <c r="C384" s="52" t="s">
        <v>460</v>
      </c>
      <c r="D384" s="52" t="s">
        <v>727</v>
      </c>
      <c r="E384" s="144"/>
      <c r="F384" s="70"/>
      <c r="G384" s="71"/>
      <c r="H384" s="158"/>
      <c r="I384" s="60"/>
      <c r="J384" s="72"/>
      <c r="K384" s="73"/>
      <c r="L384" s="53"/>
      <c r="M384" s="75"/>
      <c r="N384" s="53"/>
      <c r="O384" s="53"/>
      <c r="P384" s="53"/>
      <c r="Q384" s="53"/>
      <c r="R384" s="99"/>
      <c r="S384" s="67"/>
      <c r="T384" s="67"/>
      <c r="U384" s="67"/>
      <c r="V384" s="67"/>
      <c r="W384" s="67"/>
      <c r="X384" s="53"/>
      <c r="Y384" s="53"/>
      <c r="Z384" s="53"/>
      <c r="AA384" s="53"/>
      <c r="AB384" s="53"/>
    </row>
    <row r="385" spans="1:28" x14ac:dyDescent="0.25">
      <c r="A385" s="52" t="s">
        <v>15</v>
      </c>
      <c r="B385" s="52">
        <v>813219</v>
      </c>
      <c r="C385" s="52" t="s">
        <v>469</v>
      </c>
      <c r="D385" s="52" t="s">
        <v>727</v>
      </c>
      <c r="E385" s="144"/>
      <c r="F385" s="70"/>
      <c r="G385" s="71"/>
      <c r="H385" s="158"/>
      <c r="I385" s="60"/>
      <c r="J385" s="72"/>
      <c r="K385" s="73"/>
      <c r="L385" s="53"/>
      <c r="M385" s="75"/>
      <c r="N385" s="53"/>
      <c r="O385" s="53"/>
      <c r="P385" s="53"/>
      <c r="Q385" s="53"/>
      <c r="R385" s="99"/>
      <c r="S385" s="67"/>
      <c r="T385" s="67"/>
      <c r="U385" s="67"/>
      <c r="V385" s="67"/>
      <c r="W385" s="67"/>
      <c r="X385" s="53"/>
      <c r="Y385" s="53"/>
      <c r="Z385" s="53"/>
      <c r="AA385" s="53"/>
      <c r="AB385" s="53"/>
    </row>
    <row r="386" spans="1:28" x14ac:dyDescent="0.25">
      <c r="A386" s="53" t="s">
        <v>479</v>
      </c>
      <c r="B386" s="52">
        <v>1984073</v>
      </c>
      <c r="C386" s="52" t="s">
        <v>469</v>
      </c>
      <c r="D386" s="52" t="s">
        <v>674</v>
      </c>
      <c r="E386" s="144"/>
      <c r="F386" s="70"/>
      <c r="G386" s="71"/>
      <c r="H386" s="158"/>
      <c r="I386" s="60"/>
      <c r="J386" s="72"/>
      <c r="K386" s="73"/>
      <c r="L386" s="53"/>
      <c r="M386" s="75"/>
      <c r="N386" s="53"/>
      <c r="O386" s="53"/>
      <c r="P386" s="53"/>
      <c r="Q386" s="53"/>
      <c r="R386" s="99"/>
      <c r="S386" s="67"/>
      <c r="T386" s="67"/>
      <c r="U386" s="67"/>
      <c r="V386" s="67"/>
      <c r="W386" s="67"/>
      <c r="X386" s="53"/>
      <c r="Y386" s="53"/>
      <c r="Z386" s="53"/>
      <c r="AA386" s="53"/>
      <c r="AB386" s="53"/>
    </row>
    <row r="387" spans="1:28" x14ac:dyDescent="0.25">
      <c r="A387" s="52" t="s">
        <v>22</v>
      </c>
      <c r="B387" s="52">
        <v>1053799</v>
      </c>
      <c r="C387" s="52" t="s">
        <v>469</v>
      </c>
      <c r="D387" s="52" t="s">
        <v>728</v>
      </c>
      <c r="E387" s="144"/>
      <c r="F387" s="70"/>
      <c r="G387" s="71"/>
      <c r="H387" s="158"/>
      <c r="I387" s="60"/>
      <c r="J387" s="72"/>
      <c r="K387" s="73"/>
      <c r="L387" s="53"/>
      <c r="M387" s="75"/>
      <c r="N387" s="53"/>
      <c r="O387" s="53"/>
      <c r="P387" s="53"/>
      <c r="Q387" s="53"/>
      <c r="R387" s="99"/>
      <c r="S387" s="67"/>
      <c r="T387" s="67"/>
      <c r="U387" s="67"/>
      <c r="V387" s="67"/>
      <c r="W387" s="67"/>
      <c r="X387" s="53"/>
      <c r="Y387" s="53"/>
      <c r="Z387" s="53"/>
      <c r="AA387" s="53"/>
      <c r="AB387" s="53"/>
    </row>
    <row r="388" spans="1:28" x14ac:dyDescent="0.25">
      <c r="A388" s="52" t="s">
        <v>458</v>
      </c>
      <c r="B388" s="52">
        <v>947916</v>
      </c>
      <c r="C388" s="52" t="s">
        <v>469</v>
      </c>
      <c r="D388" s="52" t="s">
        <v>521</v>
      </c>
      <c r="E388" s="144"/>
      <c r="F388" s="70"/>
      <c r="G388" s="71"/>
      <c r="H388" s="158"/>
      <c r="I388" s="60"/>
      <c r="J388" s="72"/>
      <c r="K388" s="73"/>
      <c r="L388" s="53"/>
      <c r="M388" s="75"/>
      <c r="N388" s="53"/>
      <c r="O388" s="53"/>
      <c r="P388" s="53"/>
      <c r="Q388" s="53"/>
      <c r="R388" s="99"/>
      <c r="S388" s="67"/>
      <c r="T388" s="67"/>
      <c r="U388" s="67"/>
      <c r="V388" s="67"/>
      <c r="W388" s="67"/>
      <c r="X388" s="53"/>
      <c r="Y388" s="53"/>
      <c r="Z388" s="53"/>
      <c r="AA388" s="53"/>
      <c r="AB388" s="53"/>
    </row>
    <row r="389" spans="1:28" x14ac:dyDescent="0.25">
      <c r="A389" s="52" t="s">
        <v>22</v>
      </c>
      <c r="B389" s="52">
        <v>766761</v>
      </c>
      <c r="C389" s="52" t="s">
        <v>469</v>
      </c>
      <c r="D389" s="52" t="s">
        <v>729</v>
      </c>
      <c r="E389" s="144"/>
      <c r="F389" s="70"/>
      <c r="G389" s="71"/>
      <c r="H389" s="158"/>
      <c r="I389" s="60"/>
      <c r="J389" s="72"/>
      <c r="K389" s="73"/>
      <c r="L389" s="53"/>
      <c r="M389" s="75"/>
      <c r="N389" s="53"/>
      <c r="O389" s="53"/>
      <c r="P389" s="53"/>
      <c r="Q389" s="53"/>
      <c r="R389" s="99"/>
      <c r="S389" s="67"/>
      <c r="T389" s="67"/>
      <c r="U389" s="67"/>
      <c r="V389" s="67"/>
      <c r="W389" s="67"/>
      <c r="X389" s="53"/>
      <c r="Y389" s="53"/>
      <c r="Z389" s="53"/>
      <c r="AA389" s="53"/>
      <c r="AB389" s="53"/>
    </row>
    <row r="390" spans="1:28" x14ac:dyDescent="0.25">
      <c r="A390" s="53" t="s">
        <v>479</v>
      </c>
      <c r="B390" s="52">
        <v>1708788</v>
      </c>
      <c r="C390" s="52" t="s">
        <v>469</v>
      </c>
      <c r="D390" s="52" t="s">
        <v>730</v>
      </c>
      <c r="E390" s="144"/>
      <c r="F390" s="70"/>
      <c r="G390" s="71"/>
      <c r="H390" s="158"/>
      <c r="I390" s="60"/>
      <c r="J390" s="72"/>
      <c r="K390" s="73"/>
      <c r="L390" s="53"/>
      <c r="M390" s="75"/>
      <c r="N390" s="53"/>
      <c r="O390" s="53"/>
      <c r="P390" s="53"/>
      <c r="Q390" s="53"/>
      <c r="R390" s="99"/>
      <c r="S390" s="67"/>
      <c r="T390" s="67"/>
      <c r="U390" s="67"/>
      <c r="V390" s="67"/>
      <c r="W390" s="67"/>
      <c r="X390" s="53"/>
      <c r="Y390" s="53"/>
      <c r="Z390" s="53"/>
      <c r="AA390" s="53"/>
      <c r="AB390" s="53"/>
    </row>
    <row r="391" spans="1:28" x14ac:dyDescent="0.25">
      <c r="A391" s="52" t="s">
        <v>458</v>
      </c>
      <c r="B391" s="52">
        <v>2040438</v>
      </c>
      <c r="C391" s="52" t="s">
        <v>469</v>
      </c>
      <c r="D391" s="52" t="s">
        <v>674</v>
      </c>
      <c r="E391" s="144"/>
      <c r="F391" s="70"/>
      <c r="G391" s="71"/>
      <c r="H391" s="158"/>
      <c r="I391" s="60"/>
      <c r="J391" s="72"/>
      <c r="K391" s="73"/>
      <c r="L391" s="53"/>
      <c r="M391" s="75"/>
      <c r="N391" s="53"/>
      <c r="O391" s="53"/>
      <c r="P391" s="53"/>
      <c r="Q391" s="53"/>
      <c r="R391" s="99"/>
      <c r="S391" s="67"/>
      <c r="T391" s="67"/>
      <c r="U391" s="67"/>
      <c r="V391" s="67"/>
      <c r="W391" s="67"/>
      <c r="X391" s="53"/>
      <c r="Y391" s="53"/>
      <c r="Z391" s="53"/>
      <c r="AA391" s="53"/>
      <c r="AB391" s="53"/>
    </row>
    <row r="392" spans="1:28" x14ac:dyDescent="0.25">
      <c r="A392" s="52" t="s">
        <v>29</v>
      </c>
      <c r="B392" s="52">
        <v>1499443</v>
      </c>
      <c r="C392" s="52" t="s">
        <v>469</v>
      </c>
      <c r="D392" s="52" t="s">
        <v>731</v>
      </c>
      <c r="E392" s="144"/>
      <c r="F392" s="70"/>
      <c r="G392" s="71"/>
      <c r="H392" s="158"/>
      <c r="I392" s="60"/>
      <c r="J392" s="72"/>
      <c r="K392" s="73"/>
      <c r="L392" s="53"/>
      <c r="M392" s="75"/>
      <c r="N392" s="53"/>
      <c r="O392" s="53"/>
      <c r="P392" s="53"/>
      <c r="Q392" s="53"/>
      <c r="R392" s="99"/>
      <c r="S392" s="67"/>
      <c r="T392" s="67"/>
      <c r="U392" s="67"/>
      <c r="V392" s="67"/>
      <c r="W392" s="67"/>
      <c r="X392" s="53"/>
      <c r="Y392" s="53"/>
      <c r="Z392" s="53"/>
      <c r="AA392" s="53"/>
      <c r="AB392" s="53"/>
    </row>
    <row r="393" spans="1:28" x14ac:dyDescent="0.25">
      <c r="A393" s="52" t="s">
        <v>11</v>
      </c>
      <c r="B393" s="52">
        <v>832146</v>
      </c>
      <c r="C393" s="52" t="s">
        <v>469</v>
      </c>
      <c r="D393" s="52" t="s">
        <v>621</v>
      </c>
      <c r="E393" s="144"/>
      <c r="F393" s="70"/>
      <c r="G393" s="71"/>
      <c r="H393" s="158"/>
      <c r="I393" s="60"/>
      <c r="J393" s="72"/>
      <c r="K393" s="73"/>
      <c r="L393" s="53"/>
      <c r="M393" s="75"/>
      <c r="N393" s="53"/>
      <c r="O393" s="53"/>
      <c r="P393" s="53"/>
      <c r="Q393" s="53"/>
      <c r="R393" s="99"/>
      <c r="S393" s="67"/>
      <c r="T393" s="67"/>
      <c r="U393" s="67"/>
      <c r="V393" s="67"/>
      <c r="W393" s="67"/>
      <c r="X393" s="53"/>
      <c r="Y393" s="53"/>
      <c r="Z393" s="53"/>
      <c r="AA393" s="53"/>
      <c r="AB393" s="53"/>
    </row>
    <row r="394" spans="1:28" x14ac:dyDescent="0.25">
      <c r="A394" s="52" t="s">
        <v>11</v>
      </c>
      <c r="B394" s="52">
        <v>353417</v>
      </c>
      <c r="C394" s="52" t="s">
        <v>469</v>
      </c>
      <c r="D394" s="52" t="s">
        <v>576</v>
      </c>
      <c r="E394" s="144"/>
      <c r="F394" s="70"/>
      <c r="G394" s="71"/>
      <c r="H394" s="158"/>
      <c r="I394" s="60"/>
      <c r="J394" s="72"/>
      <c r="K394" s="73"/>
      <c r="L394" s="53"/>
      <c r="M394" s="75"/>
      <c r="N394" s="53"/>
      <c r="O394" s="53"/>
      <c r="P394" s="53"/>
      <c r="Q394" s="53"/>
      <c r="R394" s="99"/>
      <c r="S394" s="67"/>
      <c r="T394" s="67"/>
      <c r="U394" s="67"/>
      <c r="V394" s="67"/>
      <c r="W394" s="67"/>
      <c r="X394" s="53"/>
      <c r="Y394" s="53"/>
      <c r="Z394" s="53"/>
      <c r="AA394" s="53"/>
      <c r="AB394" s="53"/>
    </row>
    <row r="395" spans="1:28" x14ac:dyDescent="0.25">
      <c r="A395" s="52" t="s">
        <v>11</v>
      </c>
      <c r="B395" s="52">
        <v>250266</v>
      </c>
      <c r="C395" s="52" t="s">
        <v>478</v>
      </c>
      <c r="D395" s="52" t="s">
        <v>576</v>
      </c>
      <c r="E395" s="144"/>
      <c r="F395" s="70"/>
      <c r="G395" s="71"/>
      <c r="H395" s="158"/>
      <c r="I395" s="60"/>
      <c r="J395" s="72"/>
      <c r="K395" s="73"/>
      <c r="L395" s="53"/>
      <c r="M395" s="75"/>
      <c r="N395" s="53"/>
      <c r="O395" s="53"/>
      <c r="P395" s="53"/>
      <c r="Q395" s="53"/>
      <c r="R395" s="99"/>
      <c r="S395" s="67"/>
      <c r="T395" s="67"/>
      <c r="U395" s="67"/>
      <c r="V395" s="67"/>
      <c r="W395" s="67"/>
      <c r="X395" s="53"/>
      <c r="Y395" s="53"/>
      <c r="Z395" s="53"/>
      <c r="AA395" s="53"/>
      <c r="AB395" s="53"/>
    </row>
    <row r="396" spans="1:28" x14ac:dyDescent="0.25">
      <c r="A396" s="52" t="s">
        <v>35</v>
      </c>
      <c r="B396" s="52">
        <v>1325679</v>
      </c>
      <c r="C396" s="52" t="s">
        <v>478</v>
      </c>
      <c r="D396" s="52" t="s">
        <v>302</v>
      </c>
      <c r="E396" s="144"/>
      <c r="F396" s="70"/>
      <c r="G396" s="71"/>
      <c r="H396" s="158"/>
      <c r="I396" s="60"/>
      <c r="J396" s="72"/>
      <c r="K396" s="73"/>
      <c r="L396" s="53"/>
      <c r="M396" s="75"/>
      <c r="N396" s="53"/>
      <c r="O396" s="53"/>
      <c r="P396" s="53"/>
      <c r="Q396" s="53"/>
      <c r="R396" s="99"/>
      <c r="S396" s="67"/>
      <c r="T396" s="67"/>
      <c r="U396" s="67"/>
      <c r="V396" s="67"/>
      <c r="W396" s="67"/>
      <c r="X396" s="53"/>
      <c r="Y396" s="53"/>
      <c r="Z396" s="53"/>
      <c r="AA396" s="53"/>
      <c r="AB396" s="53"/>
    </row>
    <row r="397" spans="1:28" x14ac:dyDescent="0.25">
      <c r="A397" s="52" t="s">
        <v>10</v>
      </c>
      <c r="B397" s="52">
        <v>1389476</v>
      </c>
      <c r="C397" s="52" t="s">
        <v>478</v>
      </c>
      <c r="D397" s="52" t="s">
        <v>302</v>
      </c>
      <c r="E397" s="144"/>
      <c r="F397" s="70"/>
      <c r="G397" s="71"/>
      <c r="H397" s="158"/>
      <c r="I397" s="60"/>
      <c r="J397" s="72"/>
      <c r="K397" s="73"/>
      <c r="L397" s="53"/>
      <c r="M397" s="75"/>
      <c r="N397" s="53"/>
      <c r="O397" s="53"/>
      <c r="P397" s="53"/>
      <c r="Q397" s="53"/>
      <c r="R397" s="99"/>
      <c r="S397" s="67"/>
      <c r="T397" s="67"/>
      <c r="U397" s="67"/>
      <c r="V397" s="67"/>
      <c r="W397" s="67"/>
      <c r="X397" s="53"/>
      <c r="Y397" s="53"/>
      <c r="Z397" s="53"/>
      <c r="AA397" s="53"/>
      <c r="AB397" s="53"/>
    </row>
    <row r="398" spans="1:28" x14ac:dyDescent="0.25">
      <c r="A398" s="52" t="s">
        <v>10</v>
      </c>
      <c r="B398" s="52">
        <v>1251110</v>
      </c>
      <c r="C398" s="52" t="s">
        <v>478</v>
      </c>
      <c r="D398" s="52" t="s">
        <v>732</v>
      </c>
      <c r="E398" s="144"/>
      <c r="F398" s="70"/>
      <c r="G398" s="71"/>
      <c r="H398" s="158"/>
      <c r="I398" s="60"/>
      <c r="J398" s="72"/>
      <c r="K398" s="73"/>
      <c r="L398" s="53"/>
      <c r="M398" s="75"/>
      <c r="N398" s="53"/>
      <c r="O398" s="53"/>
      <c r="P398" s="53"/>
      <c r="Q398" s="53"/>
      <c r="R398" s="99"/>
      <c r="S398" s="67"/>
      <c r="T398" s="67"/>
      <c r="U398" s="67"/>
      <c r="V398" s="67"/>
      <c r="W398" s="67"/>
      <c r="X398" s="53"/>
      <c r="Y398" s="53"/>
      <c r="Z398" s="53"/>
      <c r="AA398" s="53"/>
      <c r="AB398" s="53"/>
    </row>
    <row r="399" spans="1:28" x14ac:dyDescent="0.25">
      <c r="A399" s="52" t="s">
        <v>10</v>
      </c>
      <c r="B399" s="52">
        <v>1498516</v>
      </c>
      <c r="C399" s="52" t="s">
        <v>478</v>
      </c>
      <c r="D399" s="52" t="s">
        <v>733</v>
      </c>
      <c r="E399" s="144"/>
      <c r="F399" s="70"/>
      <c r="G399" s="71"/>
      <c r="H399" s="158"/>
      <c r="I399" s="60"/>
      <c r="J399" s="72"/>
      <c r="K399" s="73"/>
      <c r="L399" s="53"/>
      <c r="M399" s="75"/>
      <c r="N399" s="53"/>
      <c r="O399" s="53"/>
      <c r="P399" s="53"/>
      <c r="Q399" s="53"/>
      <c r="R399" s="99"/>
      <c r="S399" s="67"/>
      <c r="T399" s="67"/>
      <c r="U399" s="67"/>
      <c r="V399" s="67"/>
      <c r="W399" s="67"/>
      <c r="X399" s="53"/>
      <c r="Y399" s="53"/>
      <c r="Z399" s="53"/>
      <c r="AA399" s="53"/>
      <c r="AB399" s="53"/>
    </row>
    <row r="400" spans="1:28" x14ac:dyDescent="0.25">
      <c r="A400" s="52" t="s">
        <v>21</v>
      </c>
      <c r="B400" s="52">
        <v>718529</v>
      </c>
      <c r="C400" s="52" t="s">
        <v>478</v>
      </c>
      <c r="D400" s="52" t="s">
        <v>584</v>
      </c>
      <c r="E400" s="144"/>
      <c r="F400" s="70"/>
      <c r="G400" s="71"/>
      <c r="H400" s="158"/>
      <c r="I400" s="60"/>
      <c r="J400" s="72"/>
      <c r="K400" s="73"/>
      <c r="L400" s="53"/>
      <c r="M400" s="75"/>
      <c r="N400" s="53"/>
      <c r="O400" s="53"/>
      <c r="P400" s="53"/>
      <c r="Q400" s="53"/>
      <c r="R400" s="99"/>
      <c r="S400" s="67"/>
      <c r="T400" s="67"/>
      <c r="U400" s="67"/>
      <c r="V400" s="67"/>
      <c r="W400" s="67"/>
      <c r="X400" s="53"/>
      <c r="Y400" s="53"/>
      <c r="Z400" s="53"/>
      <c r="AA400" s="53"/>
      <c r="AB400" s="53"/>
    </row>
    <row r="401" spans="1:28" x14ac:dyDescent="0.25">
      <c r="A401" s="52" t="s">
        <v>29</v>
      </c>
      <c r="B401" s="52">
        <v>1825528</v>
      </c>
      <c r="C401" s="52" t="s">
        <v>478</v>
      </c>
      <c r="D401" s="52" t="s">
        <v>396</v>
      </c>
      <c r="E401" s="144"/>
      <c r="F401" s="70"/>
      <c r="G401" s="71"/>
      <c r="H401" s="158"/>
      <c r="I401" s="60"/>
      <c r="J401" s="72"/>
      <c r="K401" s="73"/>
      <c r="L401" s="53"/>
      <c r="M401" s="75"/>
      <c r="N401" s="53"/>
      <c r="O401" s="53"/>
      <c r="P401" s="53"/>
      <c r="Q401" s="53"/>
      <c r="R401" s="99"/>
      <c r="S401" s="67"/>
      <c r="T401" s="67"/>
      <c r="U401" s="67"/>
      <c r="V401" s="67"/>
      <c r="W401" s="67"/>
      <c r="X401" s="53"/>
      <c r="Y401" s="53"/>
      <c r="Z401" s="53"/>
      <c r="AA401" s="53"/>
      <c r="AB401" s="53"/>
    </row>
    <row r="402" spans="1:28" x14ac:dyDescent="0.25">
      <c r="A402" s="8" t="s">
        <v>25</v>
      </c>
      <c r="B402" s="8">
        <v>602270</v>
      </c>
      <c r="C402" s="52" t="s">
        <v>478</v>
      </c>
      <c r="D402" s="8" t="s">
        <v>206</v>
      </c>
      <c r="E402" s="144"/>
      <c r="F402" s="70"/>
      <c r="G402" s="71"/>
      <c r="H402" s="158"/>
      <c r="I402" s="60"/>
      <c r="J402" s="72"/>
      <c r="K402" s="73"/>
      <c r="L402" s="53"/>
      <c r="M402" s="75"/>
      <c r="N402" s="53"/>
      <c r="O402" s="53"/>
      <c r="P402" s="53"/>
      <c r="Q402" s="53"/>
      <c r="R402" s="99"/>
      <c r="S402" s="67"/>
      <c r="T402" s="67"/>
      <c r="U402" s="67"/>
      <c r="V402" s="67"/>
      <c r="W402" s="67"/>
      <c r="X402" s="53"/>
      <c r="Y402" s="53"/>
      <c r="Z402" s="53"/>
      <c r="AA402" s="53"/>
      <c r="AB402" s="53"/>
    </row>
    <row r="403" spans="1:28" x14ac:dyDescent="0.25">
      <c r="A403" s="8" t="s">
        <v>29</v>
      </c>
      <c r="B403" s="8">
        <v>1869539</v>
      </c>
      <c r="C403" s="52" t="s">
        <v>478</v>
      </c>
      <c r="D403" s="8" t="s">
        <v>684</v>
      </c>
      <c r="E403" s="144"/>
      <c r="F403" s="70"/>
      <c r="G403" s="71"/>
      <c r="H403" s="158"/>
      <c r="I403" s="60"/>
      <c r="J403" s="72"/>
      <c r="K403" s="73"/>
      <c r="L403" s="53"/>
      <c r="M403" s="75"/>
      <c r="N403" s="53"/>
      <c r="O403" s="53"/>
      <c r="P403" s="53"/>
      <c r="Q403" s="53"/>
      <c r="R403" s="99"/>
      <c r="S403" s="67"/>
      <c r="T403" s="67"/>
      <c r="U403" s="67"/>
      <c r="V403" s="67"/>
      <c r="W403" s="67"/>
      <c r="X403" s="53"/>
      <c r="Y403" s="53"/>
      <c r="Z403" s="53"/>
      <c r="AA403" s="53"/>
      <c r="AB403" s="53"/>
    </row>
    <row r="404" spans="1:28" x14ac:dyDescent="0.25">
      <c r="A404" s="52" t="s">
        <v>26</v>
      </c>
      <c r="B404" s="150">
        <v>1046964</v>
      </c>
      <c r="C404" s="52" t="s">
        <v>478</v>
      </c>
      <c r="D404" s="52" t="s">
        <v>566</v>
      </c>
      <c r="E404" s="144"/>
      <c r="F404" s="70"/>
      <c r="G404" s="71"/>
      <c r="H404" s="158"/>
      <c r="I404" s="60"/>
      <c r="J404" s="72"/>
      <c r="K404" s="73"/>
      <c r="L404" s="53"/>
      <c r="M404" s="75"/>
      <c r="N404" s="53"/>
      <c r="O404" s="53"/>
      <c r="P404" s="53"/>
      <c r="Q404" s="53"/>
      <c r="R404" s="99"/>
      <c r="S404" s="67"/>
      <c r="T404" s="67"/>
      <c r="U404" s="67"/>
      <c r="V404" s="67"/>
      <c r="W404" s="67"/>
      <c r="X404" s="53"/>
      <c r="Y404" s="53"/>
      <c r="Z404" s="53"/>
      <c r="AA404" s="53"/>
      <c r="AB404" s="53"/>
    </row>
    <row r="405" spans="1:28" x14ac:dyDescent="0.25">
      <c r="A405" s="52" t="s">
        <v>26</v>
      </c>
      <c r="B405" s="150">
        <v>970958</v>
      </c>
      <c r="C405" s="52" t="s">
        <v>478</v>
      </c>
      <c r="D405" s="52" t="s">
        <v>734</v>
      </c>
      <c r="E405" s="144"/>
      <c r="F405" s="70"/>
      <c r="G405" s="71"/>
      <c r="H405" s="158"/>
      <c r="I405" s="60"/>
      <c r="J405" s="72"/>
      <c r="K405" s="73"/>
      <c r="L405" s="53"/>
      <c r="M405" s="75"/>
      <c r="N405" s="53"/>
      <c r="O405" s="53"/>
      <c r="P405" s="53"/>
      <c r="Q405" s="53"/>
      <c r="R405" s="99"/>
      <c r="S405" s="67"/>
      <c r="T405" s="67"/>
      <c r="U405" s="67"/>
      <c r="V405" s="67"/>
      <c r="W405" s="67"/>
      <c r="X405" s="53"/>
      <c r="Y405" s="53"/>
      <c r="Z405" s="53"/>
      <c r="AA405" s="53"/>
      <c r="AB405" s="53"/>
    </row>
    <row r="406" spans="1:28" x14ac:dyDescent="0.25">
      <c r="A406" s="52" t="s">
        <v>26</v>
      </c>
      <c r="B406" s="150">
        <v>1179528</v>
      </c>
      <c r="C406" s="52" t="s">
        <v>478</v>
      </c>
      <c r="D406" s="52" t="s">
        <v>687</v>
      </c>
      <c r="E406" s="144"/>
      <c r="F406" s="70"/>
      <c r="G406" s="71"/>
      <c r="H406" s="158"/>
      <c r="I406" s="60"/>
      <c r="J406" s="72"/>
      <c r="K406" s="73"/>
      <c r="L406" s="53"/>
      <c r="M406" s="75"/>
      <c r="N406" s="53"/>
      <c r="O406" s="53"/>
      <c r="P406" s="53"/>
      <c r="Q406" s="53"/>
      <c r="R406" s="99"/>
      <c r="S406" s="67"/>
      <c r="T406" s="67"/>
      <c r="U406" s="67"/>
      <c r="V406" s="67"/>
      <c r="W406" s="67"/>
      <c r="X406" s="53"/>
      <c r="Y406" s="53"/>
      <c r="Z406" s="53"/>
      <c r="AA406" s="53"/>
      <c r="AB406" s="53"/>
    </row>
    <row r="407" spans="1:28" x14ac:dyDescent="0.25">
      <c r="A407" s="52" t="s">
        <v>28</v>
      </c>
      <c r="B407" s="52">
        <v>949179</v>
      </c>
      <c r="C407" s="52" t="s">
        <v>478</v>
      </c>
      <c r="D407" s="52" t="s">
        <v>735</v>
      </c>
      <c r="E407" s="144"/>
      <c r="F407" s="70"/>
      <c r="G407" s="71"/>
      <c r="H407" s="158"/>
      <c r="I407" s="60"/>
      <c r="J407" s="72"/>
      <c r="K407" s="73"/>
      <c r="L407" s="53"/>
      <c r="M407" s="75"/>
      <c r="N407" s="53"/>
      <c r="O407" s="53"/>
      <c r="P407" s="53"/>
      <c r="Q407" s="53"/>
      <c r="R407" s="99"/>
      <c r="S407" s="67"/>
      <c r="T407" s="67"/>
      <c r="U407" s="67"/>
      <c r="V407" s="67"/>
      <c r="W407" s="67"/>
      <c r="X407" s="53"/>
      <c r="Y407" s="53"/>
      <c r="Z407" s="53"/>
      <c r="AA407" s="53"/>
      <c r="AB407" s="53"/>
    </row>
    <row r="408" spans="1:28" x14ac:dyDescent="0.25">
      <c r="A408" s="52" t="s">
        <v>21</v>
      </c>
      <c r="B408" s="52">
        <v>737823</v>
      </c>
      <c r="C408" s="52" t="s">
        <v>478</v>
      </c>
      <c r="D408" s="52" t="s">
        <v>736</v>
      </c>
      <c r="E408" s="144"/>
      <c r="F408" s="70"/>
      <c r="G408" s="71"/>
      <c r="H408" s="158"/>
      <c r="I408" s="60"/>
      <c r="J408" s="72"/>
      <c r="K408" s="73"/>
      <c r="L408" s="53"/>
      <c r="M408" s="75"/>
      <c r="N408" s="53"/>
      <c r="O408" s="53"/>
      <c r="P408" s="53"/>
      <c r="Q408" s="53"/>
      <c r="R408" s="99"/>
      <c r="S408" s="67"/>
      <c r="T408" s="67"/>
      <c r="U408" s="67"/>
      <c r="V408" s="67"/>
      <c r="W408" s="67"/>
      <c r="X408" s="53"/>
      <c r="Y408" s="53"/>
      <c r="Z408" s="53"/>
      <c r="AA408" s="53"/>
      <c r="AB408" s="53"/>
    </row>
    <row r="409" spans="1:28" x14ac:dyDescent="0.25">
      <c r="A409" s="52" t="s">
        <v>16</v>
      </c>
      <c r="B409" s="52">
        <v>686151</v>
      </c>
      <c r="C409" s="52" t="s">
        <v>478</v>
      </c>
      <c r="D409" s="52" t="s">
        <v>649</v>
      </c>
      <c r="E409" s="144"/>
      <c r="F409" s="70"/>
      <c r="G409" s="71"/>
      <c r="H409" s="158"/>
      <c r="I409" s="60"/>
      <c r="J409" s="72"/>
      <c r="K409" s="73"/>
      <c r="L409" s="53"/>
      <c r="M409" s="75"/>
      <c r="N409" s="53"/>
      <c r="O409" s="53"/>
      <c r="P409" s="53"/>
      <c r="Q409" s="53"/>
      <c r="R409" s="99"/>
      <c r="S409" s="67"/>
      <c r="T409" s="67"/>
      <c r="U409" s="67"/>
      <c r="V409" s="67"/>
      <c r="W409" s="67"/>
      <c r="X409" s="53"/>
      <c r="Y409" s="53"/>
      <c r="Z409" s="53"/>
      <c r="AA409" s="53"/>
      <c r="AB409" s="53"/>
    </row>
    <row r="410" spans="1:28" x14ac:dyDescent="0.25">
      <c r="A410" s="52" t="s">
        <v>16</v>
      </c>
      <c r="B410" s="52">
        <v>1242179</v>
      </c>
      <c r="C410" s="52" t="s">
        <v>478</v>
      </c>
      <c r="D410" s="52" t="s">
        <v>302</v>
      </c>
      <c r="E410" s="144"/>
      <c r="F410" s="70"/>
      <c r="G410" s="71"/>
      <c r="H410" s="158"/>
      <c r="I410" s="60"/>
      <c r="J410" s="72"/>
      <c r="K410" s="73"/>
      <c r="L410" s="53"/>
      <c r="M410" s="75"/>
      <c r="N410" s="53"/>
      <c r="O410" s="53"/>
      <c r="P410" s="53"/>
      <c r="Q410" s="53"/>
      <c r="R410" s="99"/>
      <c r="S410" s="67"/>
      <c r="T410" s="67"/>
      <c r="U410" s="67"/>
      <c r="V410" s="67"/>
      <c r="W410" s="67"/>
      <c r="X410" s="53"/>
      <c r="Y410" s="53"/>
      <c r="Z410" s="53"/>
      <c r="AA410" s="53"/>
      <c r="AB410" s="53"/>
    </row>
    <row r="411" spans="1:28" x14ac:dyDescent="0.25">
      <c r="A411" s="52" t="s">
        <v>16</v>
      </c>
      <c r="B411" s="52">
        <v>847593</v>
      </c>
      <c r="C411" s="52" t="s">
        <v>478</v>
      </c>
      <c r="D411" s="52" t="s">
        <v>737</v>
      </c>
      <c r="E411" s="144"/>
      <c r="F411" s="70"/>
      <c r="G411" s="71"/>
      <c r="H411" s="158"/>
      <c r="I411" s="60"/>
      <c r="J411" s="72"/>
      <c r="K411" s="73"/>
      <c r="L411" s="53"/>
      <c r="M411" s="75"/>
      <c r="N411" s="53"/>
      <c r="O411" s="53"/>
      <c r="P411" s="53"/>
      <c r="Q411" s="53"/>
      <c r="R411" s="99"/>
      <c r="S411" s="67"/>
      <c r="T411" s="67"/>
      <c r="U411" s="67"/>
      <c r="V411" s="67"/>
      <c r="W411" s="67"/>
      <c r="X411" s="53"/>
      <c r="Y411" s="53"/>
      <c r="Z411" s="53"/>
      <c r="AA411" s="53"/>
      <c r="AB411" s="53"/>
    </row>
    <row r="412" spans="1:28" x14ac:dyDescent="0.25">
      <c r="A412" s="53"/>
      <c r="B412" s="53"/>
      <c r="C412" s="52"/>
      <c r="D412" s="53"/>
      <c r="E412" s="144"/>
      <c r="F412" s="70"/>
      <c r="G412" s="71"/>
      <c r="H412" s="158"/>
      <c r="I412" s="60"/>
      <c r="J412" s="72"/>
      <c r="K412" s="73"/>
      <c r="L412" s="53"/>
      <c r="M412" s="75"/>
      <c r="N412" s="53"/>
      <c r="O412" s="53"/>
      <c r="P412" s="53"/>
      <c r="Q412" s="53"/>
      <c r="R412" s="99"/>
      <c r="S412" s="67"/>
      <c r="T412" s="67"/>
      <c r="U412" s="67"/>
      <c r="V412" s="67"/>
      <c r="W412" s="67"/>
      <c r="X412" s="53"/>
      <c r="Y412" s="53"/>
      <c r="Z412" s="53"/>
      <c r="AA412" s="53"/>
      <c r="AB412" s="53"/>
    </row>
    <row r="413" spans="1:28" x14ac:dyDescent="0.25">
      <c r="A413" s="53"/>
      <c r="B413" s="53"/>
      <c r="C413" s="52"/>
      <c r="D413" s="53"/>
      <c r="E413" s="144"/>
      <c r="F413" s="70"/>
      <c r="G413" s="71"/>
      <c r="H413" s="158"/>
      <c r="I413" s="60"/>
      <c r="J413" s="72"/>
      <c r="K413" s="73"/>
      <c r="L413" s="53"/>
      <c r="M413" s="75"/>
      <c r="N413" s="53"/>
      <c r="O413" s="53"/>
      <c r="P413" s="53"/>
      <c r="Q413" s="53"/>
      <c r="R413" s="99"/>
      <c r="S413" s="67"/>
      <c r="T413" s="67"/>
      <c r="U413" s="67"/>
      <c r="V413" s="67"/>
      <c r="W413" s="67"/>
      <c r="X413" s="53"/>
      <c r="Y413" s="53"/>
      <c r="Z413" s="53"/>
      <c r="AA413" s="53"/>
      <c r="AB413" s="53"/>
    </row>
    <row r="414" spans="1:28" x14ac:dyDescent="0.25">
      <c r="A414" s="53"/>
      <c r="B414" s="53"/>
      <c r="C414" s="52"/>
      <c r="D414" s="53"/>
      <c r="E414" s="144"/>
      <c r="F414" s="70"/>
      <c r="G414" s="71"/>
      <c r="H414" s="158"/>
      <c r="I414" s="60"/>
      <c r="J414" s="72"/>
      <c r="K414" s="73"/>
      <c r="L414" s="53"/>
      <c r="M414" s="75"/>
      <c r="N414" s="53"/>
      <c r="O414" s="53"/>
      <c r="P414" s="53"/>
      <c r="Q414" s="53"/>
      <c r="R414" s="99"/>
      <c r="S414" s="67"/>
      <c r="T414" s="67"/>
      <c r="U414" s="67"/>
      <c r="V414" s="67"/>
      <c r="W414" s="67"/>
      <c r="X414" s="53"/>
      <c r="Y414" s="53"/>
      <c r="Z414" s="53"/>
      <c r="AA414" s="53"/>
      <c r="AB414" s="53"/>
    </row>
    <row r="415" spans="1:28" x14ac:dyDescent="0.25">
      <c r="A415" s="53"/>
      <c r="B415" s="53"/>
      <c r="C415" s="52"/>
      <c r="D415" s="53"/>
      <c r="E415" s="144"/>
      <c r="F415" s="70"/>
      <c r="G415" s="71"/>
      <c r="H415" s="158"/>
      <c r="I415" s="60"/>
      <c r="J415" s="72"/>
      <c r="K415" s="73"/>
      <c r="L415" s="53"/>
      <c r="M415" s="75"/>
      <c r="N415" s="53"/>
      <c r="O415" s="53"/>
      <c r="P415" s="53"/>
      <c r="Q415" s="53"/>
      <c r="R415" s="99"/>
      <c r="S415" s="67"/>
      <c r="T415" s="67"/>
      <c r="U415" s="67"/>
      <c r="V415" s="67"/>
      <c r="W415" s="67"/>
      <c r="X415" s="53"/>
      <c r="Y415" s="53"/>
      <c r="Z415" s="53"/>
      <c r="AA415" s="53"/>
      <c r="AB415" s="53"/>
    </row>
    <row r="416" spans="1:28" x14ac:dyDescent="0.25">
      <c r="A416" s="53"/>
      <c r="B416" s="53"/>
      <c r="C416" s="53"/>
      <c r="D416" s="53"/>
      <c r="E416" s="144"/>
      <c r="F416" s="70"/>
      <c r="G416" s="71"/>
      <c r="H416" s="158"/>
      <c r="I416" s="60"/>
      <c r="J416" s="72"/>
      <c r="K416" s="73"/>
      <c r="L416" s="53"/>
      <c r="M416" s="75"/>
      <c r="N416" s="53"/>
      <c r="O416" s="53"/>
      <c r="P416" s="53"/>
      <c r="Q416" s="53"/>
      <c r="R416" s="99"/>
      <c r="S416" s="67"/>
      <c r="T416" s="67"/>
      <c r="U416" s="67"/>
      <c r="V416" s="67"/>
      <c r="W416" s="67"/>
      <c r="X416" s="53"/>
      <c r="Y416" s="53"/>
      <c r="Z416" s="53"/>
      <c r="AA416" s="53"/>
      <c r="AB416" s="53"/>
    </row>
    <row r="417" spans="1:28" x14ac:dyDescent="0.25">
      <c r="A417" s="53"/>
      <c r="B417" s="53"/>
      <c r="C417" s="53"/>
      <c r="D417" s="53"/>
      <c r="E417" s="144"/>
      <c r="F417" s="70"/>
      <c r="G417" s="71"/>
      <c r="H417" s="158"/>
      <c r="I417" s="60"/>
      <c r="J417" s="72"/>
      <c r="K417" s="73"/>
      <c r="L417" s="53"/>
      <c r="M417" s="75"/>
      <c r="N417" s="53"/>
      <c r="O417" s="53"/>
      <c r="P417" s="53"/>
      <c r="Q417" s="53"/>
      <c r="R417" s="99"/>
      <c r="S417" s="67"/>
      <c r="T417" s="67"/>
      <c r="U417" s="67"/>
      <c r="V417" s="67"/>
      <c r="W417" s="67"/>
      <c r="X417" s="53"/>
      <c r="Y417" s="53"/>
      <c r="Z417" s="53"/>
      <c r="AA417" s="53"/>
      <c r="AB417" s="53"/>
    </row>
    <row r="418" spans="1:28" x14ac:dyDescent="0.25">
      <c r="A418" s="53"/>
      <c r="B418" s="53"/>
      <c r="C418" s="53"/>
      <c r="D418" s="53"/>
      <c r="E418" s="144"/>
      <c r="F418" s="70"/>
      <c r="G418" s="71"/>
      <c r="H418" s="158"/>
      <c r="I418" s="60"/>
      <c r="J418" s="72"/>
      <c r="K418" s="73"/>
      <c r="L418" s="53"/>
      <c r="M418" s="75"/>
      <c r="N418" s="53"/>
      <c r="O418" s="53"/>
      <c r="P418" s="53"/>
      <c r="Q418" s="53"/>
      <c r="R418" s="99"/>
      <c r="S418" s="67"/>
      <c r="T418" s="67"/>
      <c r="U418" s="67"/>
      <c r="V418" s="67"/>
      <c r="W418" s="67"/>
      <c r="X418" s="53"/>
      <c r="Y418" s="53"/>
      <c r="Z418" s="53"/>
      <c r="AA418" s="53"/>
      <c r="AB418" s="53"/>
    </row>
    <row r="419" spans="1:28" x14ac:dyDescent="0.25">
      <c r="A419" s="53"/>
      <c r="B419" s="53"/>
      <c r="C419" s="53"/>
      <c r="D419" s="53"/>
      <c r="E419" s="144"/>
      <c r="F419" s="70"/>
      <c r="G419" s="71"/>
      <c r="H419" s="158"/>
      <c r="I419" s="60"/>
      <c r="J419" s="72"/>
      <c r="K419" s="73"/>
      <c r="L419" s="53"/>
      <c r="M419" s="75"/>
      <c r="N419" s="53"/>
      <c r="O419" s="53"/>
      <c r="P419" s="53"/>
      <c r="Q419" s="53"/>
      <c r="R419" s="99"/>
      <c r="S419" s="67"/>
      <c r="T419" s="67"/>
      <c r="U419" s="67"/>
      <c r="V419" s="67"/>
      <c r="W419" s="67"/>
      <c r="X419" s="53"/>
      <c r="Y419" s="53"/>
      <c r="Z419" s="53"/>
      <c r="AA419" s="53"/>
      <c r="AB419" s="53"/>
    </row>
    <row r="420" spans="1:28" x14ac:dyDescent="0.25">
      <c r="A420" s="53"/>
      <c r="B420" s="53"/>
      <c r="C420" s="53"/>
      <c r="D420" s="53"/>
      <c r="E420" s="144"/>
      <c r="F420" s="70"/>
      <c r="G420" s="71"/>
      <c r="H420" s="158"/>
      <c r="I420" s="60"/>
      <c r="J420" s="72"/>
      <c r="K420" s="73"/>
      <c r="L420" s="53"/>
      <c r="M420" s="75"/>
      <c r="N420" s="53"/>
      <c r="O420" s="53"/>
      <c r="P420" s="53"/>
      <c r="Q420" s="53"/>
      <c r="R420" s="99"/>
      <c r="S420" s="67"/>
      <c r="T420" s="67"/>
      <c r="U420" s="67"/>
      <c r="V420" s="67"/>
      <c r="W420" s="67"/>
      <c r="X420" s="53"/>
      <c r="Y420" s="53"/>
      <c r="Z420" s="53"/>
      <c r="AA420" s="53"/>
      <c r="AB420" s="53"/>
    </row>
    <row r="421" spans="1:28" x14ac:dyDescent="0.25">
      <c r="A421" s="53"/>
      <c r="B421" s="53"/>
      <c r="C421" s="53"/>
      <c r="D421" s="53"/>
      <c r="E421" s="144"/>
      <c r="F421" s="70"/>
      <c r="G421" s="71"/>
      <c r="H421" s="158"/>
      <c r="I421" s="60"/>
      <c r="J421" s="72"/>
      <c r="K421" s="73"/>
      <c r="L421" s="53"/>
      <c r="M421" s="75"/>
      <c r="N421" s="53"/>
      <c r="O421" s="53"/>
      <c r="P421" s="53"/>
      <c r="Q421" s="53"/>
      <c r="R421" s="99"/>
      <c r="S421" s="67"/>
      <c r="T421" s="67"/>
      <c r="U421" s="67"/>
      <c r="V421" s="67"/>
      <c r="W421" s="67"/>
      <c r="X421" s="53"/>
      <c r="Y421" s="53"/>
      <c r="Z421" s="53"/>
      <c r="AA421" s="53"/>
      <c r="AB421" s="53"/>
    </row>
    <row r="422" spans="1:28" x14ac:dyDescent="0.25">
      <c r="A422" s="53"/>
      <c r="B422" s="53"/>
      <c r="C422" s="53"/>
      <c r="D422" s="53"/>
      <c r="E422" s="144"/>
      <c r="F422" s="70"/>
      <c r="G422" s="71"/>
      <c r="H422" s="158"/>
      <c r="I422" s="60"/>
      <c r="J422" s="72"/>
      <c r="K422" s="73"/>
      <c r="L422" s="53"/>
      <c r="M422" s="75"/>
      <c r="N422" s="53"/>
      <c r="O422" s="53"/>
      <c r="P422" s="53"/>
      <c r="Q422" s="53"/>
      <c r="R422" s="99"/>
      <c r="S422" s="67"/>
      <c r="T422" s="67"/>
      <c r="U422" s="67"/>
      <c r="V422" s="67"/>
      <c r="W422" s="67"/>
      <c r="X422" s="53"/>
      <c r="Y422" s="53"/>
      <c r="Z422" s="53"/>
      <c r="AA422" s="53"/>
      <c r="AB422" s="53"/>
    </row>
    <row r="423" spans="1:28" x14ac:dyDescent="0.25">
      <c r="A423" s="53"/>
      <c r="B423" s="53"/>
      <c r="C423" s="53"/>
      <c r="D423" s="53"/>
      <c r="E423" s="144"/>
      <c r="F423" s="70"/>
      <c r="G423" s="71"/>
      <c r="H423" s="158"/>
      <c r="I423" s="60"/>
      <c r="J423" s="72"/>
      <c r="K423" s="73"/>
      <c r="L423" s="53"/>
      <c r="M423" s="75"/>
      <c r="N423" s="53"/>
      <c r="O423" s="53"/>
      <c r="P423" s="53"/>
      <c r="Q423" s="53"/>
      <c r="R423" s="99"/>
      <c r="S423" s="67"/>
      <c r="T423" s="67"/>
      <c r="U423" s="67"/>
      <c r="V423" s="67"/>
      <c r="W423" s="67"/>
      <c r="X423" s="53"/>
      <c r="Y423" s="53"/>
      <c r="Z423" s="53"/>
      <c r="AA423" s="53"/>
      <c r="AB423" s="53"/>
    </row>
    <row r="424" spans="1:28" x14ac:dyDescent="0.25">
      <c r="A424" s="53"/>
      <c r="B424" s="53"/>
      <c r="C424" s="53"/>
      <c r="D424" s="53"/>
      <c r="E424" s="144"/>
      <c r="F424" s="70"/>
      <c r="G424" s="71"/>
      <c r="H424" s="158"/>
      <c r="I424" s="60"/>
      <c r="J424" s="72"/>
      <c r="K424" s="73"/>
      <c r="L424" s="53"/>
      <c r="M424" s="75"/>
      <c r="N424" s="53"/>
      <c r="O424" s="53"/>
      <c r="P424" s="53"/>
      <c r="Q424" s="53"/>
      <c r="R424" s="99"/>
      <c r="S424" s="67"/>
      <c r="T424" s="67"/>
      <c r="U424" s="67"/>
      <c r="V424" s="67"/>
      <c r="W424" s="67"/>
      <c r="X424" s="53"/>
      <c r="Y424" s="53"/>
      <c r="Z424" s="53"/>
      <c r="AA424" s="53"/>
      <c r="AB424" s="53"/>
    </row>
    <row r="425" spans="1:28" x14ac:dyDescent="0.25">
      <c r="A425" s="53"/>
      <c r="B425" s="53"/>
      <c r="C425" s="53"/>
      <c r="D425" s="53"/>
      <c r="E425" s="144"/>
      <c r="F425" s="70"/>
      <c r="G425" s="71"/>
      <c r="H425" s="158"/>
      <c r="I425" s="60"/>
      <c r="J425" s="72"/>
      <c r="K425" s="73"/>
      <c r="L425" s="53"/>
      <c r="M425" s="75"/>
      <c r="N425" s="53"/>
      <c r="O425" s="53"/>
      <c r="P425" s="53"/>
      <c r="Q425" s="53"/>
      <c r="R425" s="99"/>
      <c r="S425" s="67"/>
      <c r="T425" s="67"/>
      <c r="U425" s="67"/>
      <c r="V425" s="67"/>
      <c r="W425" s="67"/>
      <c r="X425" s="53"/>
      <c r="Y425" s="53"/>
      <c r="Z425" s="53"/>
      <c r="AA425" s="53"/>
      <c r="AB425" s="53"/>
    </row>
    <row r="426" spans="1:28" x14ac:dyDescent="0.25">
      <c r="A426" s="53"/>
      <c r="B426" s="53"/>
      <c r="C426" s="53"/>
      <c r="D426" s="53"/>
      <c r="E426" s="144"/>
      <c r="F426" s="70"/>
      <c r="G426" s="71"/>
      <c r="H426" s="158"/>
      <c r="I426" s="60"/>
      <c r="J426" s="72"/>
      <c r="K426" s="73"/>
      <c r="L426" s="53"/>
      <c r="M426" s="75"/>
      <c r="N426" s="53"/>
      <c r="O426" s="53"/>
      <c r="P426" s="53"/>
      <c r="Q426" s="53"/>
      <c r="R426" s="99"/>
      <c r="S426" s="67"/>
      <c r="T426" s="67"/>
      <c r="U426" s="67"/>
      <c r="V426" s="67"/>
      <c r="W426" s="67"/>
      <c r="X426" s="53"/>
      <c r="Y426" s="53"/>
      <c r="Z426" s="53"/>
      <c r="AA426" s="53"/>
      <c r="AB426" s="53"/>
    </row>
    <row r="427" spans="1:28" x14ac:dyDescent="0.25">
      <c r="A427" s="53"/>
      <c r="B427" s="53"/>
      <c r="C427" s="53"/>
      <c r="D427" s="53"/>
      <c r="E427" s="144"/>
      <c r="F427" s="70"/>
      <c r="G427" s="71"/>
      <c r="H427" s="158"/>
      <c r="I427" s="60"/>
      <c r="J427" s="72"/>
      <c r="K427" s="73"/>
      <c r="L427" s="53"/>
      <c r="M427" s="75"/>
      <c r="N427" s="53"/>
      <c r="O427" s="53"/>
      <c r="P427" s="53"/>
      <c r="Q427" s="53"/>
      <c r="R427" s="99"/>
      <c r="S427" s="67"/>
      <c r="T427" s="67"/>
      <c r="U427" s="67"/>
      <c r="V427" s="67"/>
      <c r="W427" s="67"/>
      <c r="X427" s="53"/>
      <c r="Y427" s="53"/>
      <c r="Z427" s="53"/>
      <c r="AA427" s="53"/>
      <c r="AB427" s="53"/>
    </row>
    <row r="428" spans="1:28" x14ac:dyDescent="0.25">
      <c r="A428" s="53"/>
      <c r="B428" s="53"/>
      <c r="C428" s="53"/>
      <c r="D428" s="53"/>
      <c r="E428" s="144"/>
      <c r="F428" s="70"/>
      <c r="G428" s="71"/>
      <c r="H428" s="158"/>
      <c r="I428" s="60"/>
      <c r="J428" s="72"/>
      <c r="K428" s="73"/>
      <c r="L428" s="53"/>
      <c r="M428" s="75"/>
      <c r="N428" s="53"/>
      <c r="O428" s="53"/>
      <c r="P428" s="53"/>
      <c r="Q428" s="53"/>
      <c r="R428" s="99"/>
      <c r="S428" s="67"/>
      <c r="T428" s="67"/>
      <c r="U428" s="67"/>
      <c r="V428" s="67"/>
      <c r="W428" s="67"/>
      <c r="X428" s="53"/>
      <c r="Y428" s="53"/>
      <c r="Z428" s="53"/>
      <c r="AA428" s="53"/>
      <c r="AB428" s="53"/>
    </row>
    <row r="429" spans="1:28" x14ac:dyDescent="0.25">
      <c r="A429" s="53"/>
      <c r="B429" s="53"/>
      <c r="C429" s="53"/>
      <c r="D429" s="53"/>
      <c r="E429" s="144"/>
      <c r="F429" s="70"/>
      <c r="G429" s="71"/>
      <c r="H429" s="158"/>
      <c r="I429" s="60"/>
      <c r="J429" s="72"/>
      <c r="K429" s="73"/>
      <c r="L429" s="53"/>
      <c r="M429" s="75"/>
      <c r="N429" s="53"/>
      <c r="O429" s="53"/>
      <c r="P429" s="53"/>
      <c r="Q429" s="53"/>
      <c r="R429" s="99"/>
      <c r="S429" s="67"/>
      <c r="T429" s="67"/>
      <c r="U429" s="67"/>
      <c r="V429" s="67"/>
      <c r="W429" s="67"/>
      <c r="X429" s="53"/>
      <c r="Y429" s="53"/>
      <c r="Z429" s="53"/>
      <c r="AA429" s="53"/>
      <c r="AB429" s="53"/>
    </row>
    <row r="430" spans="1:28" x14ac:dyDescent="0.25">
      <c r="A430" s="53"/>
      <c r="B430" s="53"/>
      <c r="C430" s="53"/>
      <c r="D430" s="53"/>
      <c r="E430" s="144"/>
      <c r="F430" s="70"/>
      <c r="G430" s="71"/>
      <c r="H430" s="158"/>
      <c r="I430" s="60"/>
      <c r="J430" s="72"/>
      <c r="K430" s="73"/>
      <c r="L430" s="53"/>
      <c r="M430" s="75"/>
      <c r="N430" s="53"/>
      <c r="O430" s="53"/>
      <c r="P430" s="53"/>
      <c r="Q430" s="53"/>
      <c r="R430" s="99"/>
      <c r="S430" s="67"/>
      <c r="T430" s="67"/>
      <c r="U430" s="67"/>
      <c r="V430" s="67"/>
      <c r="W430" s="67"/>
      <c r="X430" s="53"/>
      <c r="Y430" s="53"/>
      <c r="Z430" s="53"/>
      <c r="AA430" s="53"/>
      <c r="AB430" s="53"/>
    </row>
    <row r="431" spans="1:28" x14ac:dyDescent="0.25">
      <c r="A431" s="53"/>
      <c r="B431" s="53"/>
      <c r="C431" s="53"/>
      <c r="D431" s="53"/>
      <c r="E431" s="144"/>
      <c r="F431" s="70"/>
      <c r="G431" s="71"/>
      <c r="H431" s="158"/>
      <c r="I431" s="60"/>
      <c r="J431" s="72"/>
      <c r="K431" s="73"/>
      <c r="L431" s="53"/>
      <c r="M431" s="75"/>
      <c r="N431" s="53"/>
      <c r="O431" s="53"/>
      <c r="P431" s="53"/>
      <c r="Q431" s="53"/>
      <c r="R431" s="99"/>
      <c r="S431" s="67"/>
      <c r="T431" s="67"/>
      <c r="U431" s="67"/>
      <c r="V431" s="67"/>
      <c r="W431" s="67"/>
      <c r="X431" s="53"/>
      <c r="Y431" s="53"/>
      <c r="Z431" s="53"/>
      <c r="AA431" s="53"/>
      <c r="AB431" s="53"/>
    </row>
    <row r="432" spans="1:28" x14ac:dyDescent="0.25">
      <c r="A432" s="53"/>
      <c r="B432" s="53"/>
      <c r="C432" s="53"/>
      <c r="D432" s="53"/>
      <c r="E432" s="144"/>
      <c r="F432" s="70"/>
      <c r="G432" s="71"/>
      <c r="H432" s="158"/>
      <c r="I432" s="60"/>
      <c r="J432" s="72"/>
      <c r="K432" s="73"/>
      <c r="L432" s="53"/>
      <c r="M432" s="75"/>
      <c r="N432" s="53"/>
      <c r="O432" s="53"/>
      <c r="P432" s="53"/>
      <c r="Q432" s="53"/>
      <c r="R432" s="99"/>
      <c r="S432" s="67"/>
      <c r="T432" s="67"/>
      <c r="U432" s="67"/>
      <c r="V432" s="67"/>
      <c r="W432" s="67"/>
      <c r="X432" s="53"/>
      <c r="Y432" s="53"/>
      <c r="Z432" s="53"/>
      <c r="AA432" s="53"/>
      <c r="AB432" s="53"/>
    </row>
    <row r="433" spans="1:28" x14ac:dyDescent="0.25">
      <c r="A433" s="53"/>
      <c r="B433" s="53"/>
      <c r="C433" s="53"/>
      <c r="D433" s="53"/>
      <c r="E433" s="144"/>
      <c r="F433" s="70"/>
      <c r="G433" s="71"/>
      <c r="H433" s="158"/>
      <c r="I433" s="60"/>
      <c r="J433" s="72"/>
      <c r="K433" s="73"/>
      <c r="L433" s="53"/>
      <c r="M433" s="75"/>
      <c r="N433" s="53"/>
      <c r="O433" s="53"/>
      <c r="P433" s="53"/>
      <c r="Q433" s="53"/>
      <c r="R433" s="99"/>
      <c r="S433" s="67"/>
      <c r="T433" s="67"/>
      <c r="U433" s="67"/>
      <c r="V433" s="67"/>
      <c r="W433" s="67"/>
      <c r="X433" s="53"/>
      <c r="Y433" s="53"/>
      <c r="Z433" s="53"/>
      <c r="AA433" s="53"/>
      <c r="AB433" s="53"/>
    </row>
    <row r="434" spans="1:28" x14ac:dyDescent="0.25">
      <c r="A434" s="53"/>
      <c r="B434" s="53"/>
      <c r="C434" s="53"/>
      <c r="D434" s="53"/>
      <c r="E434" s="144"/>
      <c r="F434" s="70"/>
      <c r="G434" s="71"/>
      <c r="H434" s="158"/>
      <c r="I434" s="60"/>
      <c r="J434" s="72"/>
      <c r="K434" s="73"/>
      <c r="L434" s="53"/>
      <c r="M434" s="75"/>
      <c r="N434" s="53"/>
      <c r="O434" s="53"/>
      <c r="P434" s="53"/>
      <c r="Q434" s="53"/>
      <c r="R434" s="99"/>
      <c r="S434" s="67"/>
      <c r="T434" s="67"/>
      <c r="U434" s="67"/>
      <c r="V434" s="67"/>
      <c r="W434" s="67"/>
      <c r="X434" s="53"/>
      <c r="Y434" s="53"/>
      <c r="Z434" s="53"/>
      <c r="AA434" s="53"/>
      <c r="AB434" s="53"/>
    </row>
    <row r="435" spans="1:28" x14ac:dyDescent="0.25">
      <c r="A435" s="53"/>
      <c r="B435" s="53"/>
      <c r="C435" s="53"/>
      <c r="D435" s="53"/>
      <c r="E435" s="144"/>
      <c r="F435" s="70"/>
      <c r="G435" s="71"/>
      <c r="H435" s="158"/>
      <c r="I435" s="60"/>
      <c r="J435" s="72"/>
      <c r="K435" s="73"/>
      <c r="L435" s="53"/>
      <c r="M435" s="75"/>
      <c r="N435" s="53"/>
      <c r="O435" s="53"/>
      <c r="P435" s="53"/>
      <c r="Q435" s="53"/>
      <c r="R435" s="99"/>
      <c r="S435" s="67"/>
      <c r="T435" s="67"/>
      <c r="U435" s="67"/>
      <c r="V435" s="67"/>
      <c r="W435" s="67"/>
      <c r="X435" s="53"/>
      <c r="Y435" s="53"/>
      <c r="Z435" s="53"/>
      <c r="AA435" s="53"/>
      <c r="AB435" s="53"/>
    </row>
    <row r="436" spans="1:28" x14ac:dyDescent="0.25">
      <c r="A436" s="53"/>
      <c r="B436" s="53"/>
      <c r="C436" s="53"/>
      <c r="D436" s="53"/>
      <c r="E436" s="144"/>
      <c r="F436" s="70"/>
      <c r="G436" s="71"/>
      <c r="H436" s="158"/>
      <c r="I436" s="60"/>
      <c r="J436" s="72"/>
      <c r="K436" s="73"/>
      <c r="L436" s="53"/>
      <c r="M436" s="75"/>
      <c r="N436" s="53"/>
      <c r="O436" s="53"/>
      <c r="P436" s="53"/>
      <c r="Q436" s="53"/>
      <c r="R436" s="99"/>
      <c r="S436" s="67"/>
      <c r="T436" s="67"/>
      <c r="U436" s="67"/>
      <c r="V436" s="67"/>
      <c r="W436" s="67"/>
      <c r="X436" s="53"/>
      <c r="Y436" s="53"/>
      <c r="Z436" s="53"/>
      <c r="AA436" s="53"/>
      <c r="AB436" s="53"/>
    </row>
    <row r="437" spans="1:28" x14ac:dyDescent="0.25">
      <c r="A437" s="53"/>
      <c r="B437" s="53"/>
      <c r="C437" s="53"/>
      <c r="D437" s="53"/>
      <c r="E437" s="144"/>
      <c r="F437" s="70"/>
      <c r="G437" s="71"/>
      <c r="H437" s="158"/>
      <c r="I437" s="60"/>
      <c r="J437" s="72"/>
      <c r="K437" s="73"/>
      <c r="L437" s="53"/>
      <c r="M437" s="75"/>
      <c r="N437" s="53"/>
      <c r="O437" s="53"/>
      <c r="P437" s="53"/>
      <c r="Q437" s="53"/>
      <c r="R437" s="99"/>
      <c r="S437" s="67"/>
      <c r="T437" s="67"/>
      <c r="U437" s="67"/>
      <c r="V437" s="67"/>
      <c r="W437" s="67"/>
      <c r="X437" s="53"/>
      <c r="Y437" s="53"/>
      <c r="Z437" s="53"/>
      <c r="AA437" s="53"/>
      <c r="AB437" s="53"/>
    </row>
    <row r="438" spans="1:28" x14ac:dyDescent="0.25">
      <c r="A438" s="53"/>
      <c r="B438" s="53"/>
      <c r="C438" s="53"/>
      <c r="D438" s="53"/>
      <c r="E438" s="144"/>
      <c r="F438" s="70"/>
      <c r="G438" s="71"/>
      <c r="H438" s="158"/>
      <c r="I438" s="60"/>
      <c r="J438" s="72"/>
      <c r="K438" s="73"/>
      <c r="L438" s="53"/>
      <c r="M438" s="75"/>
      <c r="N438" s="53"/>
      <c r="O438" s="53"/>
      <c r="P438" s="53"/>
      <c r="Q438" s="53"/>
      <c r="R438" s="99"/>
      <c r="S438" s="67"/>
      <c r="T438" s="67"/>
      <c r="U438" s="67"/>
      <c r="V438" s="67"/>
      <c r="W438" s="67"/>
      <c r="X438" s="53"/>
      <c r="Y438" s="53"/>
      <c r="Z438" s="53"/>
      <c r="AA438" s="53"/>
      <c r="AB438" s="53"/>
    </row>
    <row r="439" spans="1:28" x14ac:dyDescent="0.25">
      <c r="A439" s="53"/>
      <c r="B439" s="53"/>
      <c r="C439" s="53"/>
      <c r="D439" s="53"/>
      <c r="E439" s="144"/>
      <c r="F439" s="70"/>
      <c r="G439" s="71"/>
      <c r="H439" s="158"/>
      <c r="I439" s="60"/>
      <c r="J439" s="72"/>
      <c r="K439" s="73"/>
      <c r="L439" s="53"/>
      <c r="M439" s="75"/>
      <c r="N439" s="53"/>
      <c r="O439" s="53"/>
      <c r="P439" s="53"/>
      <c r="Q439" s="53"/>
      <c r="R439" s="99"/>
      <c r="S439" s="67"/>
      <c r="T439" s="67"/>
      <c r="U439" s="67"/>
      <c r="V439" s="67"/>
      <c r="W439" s="67"/>
      <c r="X439" s="53"/>
      <c r="Y439" s="53"/>
      <c r="Z439" s="53"/>
      <c r="AA439" s="53"/>
      <c r="AB439" s="53"/>
    </row>
    <row r="440" spans="1:28" x14ac:dyDescent="0.25">
      <c r="A440" s="53"/>
      <c r="B440" s="53"/>
      <c r="C440" s="53"/>
      <c r="D440" s="53"/>
      <c r="E440" s="144"/>
      <c r="F440" s="70"/>
      <c r="G440" s="71"/>
      <c r="H440" s="158"/>
      <c r="I440" s="60"/>
      <c r="J440" s="72"/>
      <c r="K440" s="73"/>
      <c r="L440" s="53"/>
      <c r="M440" s="75"/>
      <c r="N440" s="53"/>
      <c r="O440" s="53"/>
      <c r="P440" s="53"/>
      <c r="Q440" s="53"/>
      <c r="R440" s="99"/>
      <c r="S440" s="67"/>
      <c r="T440" s="67"/>
      <c r="U440" s="67"/>
      <c r="V440" s="67"/>
      <c r="W440" s="67"/>
      <c r="X440" s="53"/>
      <c r="Y440" s="53"/>
      <c r="Z440" s="53"/>
      <c r="AA440" s="53"/>
      <c r="AB440" s="53"/>
    </row>
    <row r="441" spans="1:28" x14ac:dyDescent="0.25">
      <c r="A441" s="53"/>
      <c r="B441" s="53"/>
      <c r="C441" s="53"/>
      <c r="D441" s="53"/>
      <c r="E441" s="144"/>
      <c r="F441" s="70"/>
      <c r="G441" s="71"/>
      <c r="H441" s="158"/>
      <c r="I441" s="60"/>
      <c r="J441" s="72"/>
      <c r="K441" s="73"/>
      <c r="L441" s="53"/>
      <c r="M441" s="75"/>
      <c r="N441" s="53"/>
      <c r="O441" s="53"/>
      <c r="P441" s="53"/>
      <c r="Q441" s="53"/>
      <c r="R441" s="99"/>
      <c r="S441" s="67"/>
      <c r="T441" s="67"/>
      <c r="U441" s="67"/>
      <c r="V441" s="67"/>
      <c r="W441" s="67"/>
      <c r="X441" s="53"/>
      <c r="Y441" s="53"/>
      <c r="Z441" s="53"/>
      <c r="AA441" s="53"/>
      <c r="AB441" s="53"/>
    </row>
    <row r="442" spans="1:28" x14ac:dyDescent="0.25">
      <c r="A442" s="53"/>
      <c r="B442" s="53"/>
      <c r="C442" s="53"/>
      <c r="D442" s="53"/>
      <c r="E442" s="144"/>
      <c r="F442" s="70"/>
      <c r="G442" s="71"/>
      <c r="H442" s="158"/>
      <c r="I442" s="60"/>
      <c r="J442" s="72"/>
      <c r="K442" s="73"/>
      <c r="L442" s="53"/>
      <c r="M442" s="75"/>
      <c r="N442" s="53"/>
      <c r="O442" s="53"/>
      <c r="P442" s="53"/>
      <c r="Q442" s="53"/>
      <c r="R442" s="99"/>
      <c r="S442" s="67"/>
      <c r="T442" s="67"/>
      <c r="U442" s="67"/>
      <c r="V442" s="67"/>
      <c r="W442" s="67"/>
      <c r="X442" s="53"/>
      <c r="Y442" s="53"/>
      <c r="Z442" s="53"/>
      <c r="AA442" s="53"/>
      <c r="AB442" s="53"/>
    </row>
    <row r="443" spans="1:28" x14ac:dyDescent="0.25">
      <c r="A443" s="53"/>
      <c r="B443" s="53"/>
      <c r="C443" s="53"/>
      <c r="D443" s="53"/>
      <c r="E443" s="144"/>
      <c r="F443" s="70"/>
      <c r="G443" s="71"/>
      <c r="H443" s="158"/>
      <c r="I443" s="60"/>
      <c r="J443" s="72"/>
      <c r="K443" s="73"/>
      <c r="L443" s="53"/>
      <c r="M443" s="75"/>
      <c r="N443" s="53"/>
      <c r="O443" s="53"/>
      <c r="P443" s="53"/>
      <c r="Q443" s="53"/>
      <c r="R443" s="99"/>
      <c r="S443" s="67"/>
      <c r="T443" s="67"/>
      <c r="U443" s="67"/>
      <c r="V443" s="67"/>
      <c r="W443" s="67"/>
      <c r="X443" s="53"/>
      <c r="Y443" s="53"/>
      <c r="Z443" s="53"/>
      <c r="AA443" s="53"/>
      <c r="AB443" s="53"/>
    </row>
    <row r="444" spans="1:28" x14ac:dyDescent="0.25">
      <c r="A444" s="53"/>
      <c r="B444" s="53"/>
      <c r="C444" s="53"/>
      <c r="D444" s="53"/>
      <c r="E444" s="144"/>
      <c r="F444" s="70"/>
      <c r="G444" s="71"/>
      <c r="H444" s="158"/>
      <c r="I444" s="60"/>
      <c r="J444" s="72"/>
      <c r="K444" s="73"/>
      <c r="L444" s="53"/>
      <c r="M444" s="75"/>
      <c r="N444" s="53"/>
      <c r="O444" s="53"/>
      <c r="P444" s="53"/>
      <c r="Q444" s="53"/>
      <c r="R444" s="99"/>
      <c r="S444" s="67"/>
      <c r="T444" s="67"/>
      <c r="U444" s="67"/>
      <c r="V444" s="67"/>
      <c r="W444" s="67"/>
      <c r="X444" s="53"/>
      <c r="Y444" s="53"/>
      <c r="Z444" s="53"/>
      <c r="AA444" s="53"/>
      <c r="AB444" s="53"/>
    </row>
    <row r="445" spans="1:28" x14ac:dyDescent="0.25">
      <c r="A445" s="53"/>
      <c r="B445" s="53"/>
      <c r="C445" s="53"/>
      <c r="D445" s="53"/>
      <c r="E445" s="144"/>
      <c r="F445" s="70"/>
      <c r="G445" s="71"/>
      <c r="H445" s="158"/>
      <c r="I445" s="60"/>
      <c r="J445" s="72"/>
      <c r="K445" s="73"/>
      <c r="L445" s="53"/>
      <c r="M445" s="75"/>
      <c r="N445" s="53"/>
      <c r="O445" s="53"/>
      <c r="P445" s="53"/>
      <c r="Q445" s="53"/>
      <c r="R445" s="99"/>
      <c r="S445" s="67"/>
      <c r="T445" s="67"/>
      <c r="U445" s="67"/>
      <c r="V445" s="67"/>
      <c r="W445" s="67"/>
      <c r="X445" s="53"/>
      <c r="Y445" s="53"/>
      <c r="Z445" s="53"/>
      <c r="AA445" s="53"/>
      <c r="AB445" s="53"/>
    </row>
    <row r="446" spans="1:28" x14ac:dyDescent="0.25">
      <c r="A446" s="53"/>
      <c r="B446" s="53"/>
      <c r="C446" s="53"/>
      <c r="D446" s="53"/>
      <c r="E446" s="144"/>
      <c r="F446" s="70"/>
      <c r="G446" s="71"/>
      <c r="H446" s="158"/>
      <c r="I446" s="60"/>
      <c r="J446" s="72"/>
      <c r="K446" s="73"/>
      <c r="L446" s="53"/>
      <c r="M446" s="75"/>
      <c r="N446" s="53"/>
      <c r="O446" s="53"/>
      <c r="P446" s="53"/>
      <c r="Q446" s="53"/>
      <c r="R446" s="99"/>
      <c r="S446" s="67"/>
      <c r="T446" s="67"/>
      <c r="U446" s="67"/>
      <c r="V446" s="67"/>
      <c r="W446" s="67"/>
      <c r="X446" s="53"/>
      <c r="Y446" s="53"/>
      <c r="Z446" s="53"/>
      <c r="AA446" s="53"/>
      <c r="AB446" s="53"/>
    </row>
    <row r="447" spans="1:28" x14ac:dyDescent="0.25">
      <c r="A447" s="53"/>
      <c r="B447" s="53"/>
      <c r="C447" s="53"/>
      <c r="D447" s="53"/>
      <c r="E447" s="144"/>
      <c r="F447" s="70"/>
      <c r="G447" s="71"/>
      <c r="H447" s="158"/>
      <c r="I447" s="60"/>
      <c r="J447" s="72"/>
      <c r="K447" s="73"/>
      <c r="L447" s="53"/>
      <c r="M447" s="75"/>
      <c r="N447" s="53"/>
      <c r="O447" s="53"/>
      <c r="P447" s="53"/>
      <c r="Q447" s="53"/>
      <c r="R447" s="99"/>
      <c r="S447" s="67"/>
      <c r="T447" s="67"/>
      <c r="U447" s="67"/>
      <c r="V447" s="67"/>
      <c r="W447" s="67"/>
      <c r="X447" s="53"/>
      <c r="Y447" s="53"/>
      <c r="Z447" s="53"/>
      <c r="AA447" s="53"/>
      <c r="AB447" s="53"/>
    </row>
    <row r="448" spans="1:28" x14ac:dyDescent="0.25">
      <c r="A448" s="53"/>
      <c r="B448" s="53"/>
      <c r="C448" s="53"/>
      <c r="D448" s="53"/>
      <c r="E448" s="144"/>
      <c r="F448" s="70"/>
      <c r="G448" s="71"/>
      <c r="H448" s="158"/>
      <c r="I448" s="60"/>
      <c r="J448" s="72"/>
      <c r="K448" s="73"/>
      <c r="L448" s="53"/>
      <c r="M448" s="75"/>
      <c r="N448" s="53"/>
      <c r="O448" s="53"/>
      <c r="P448" s="53"/>
      <c r="Q448" s="53"/>
      <c r="R448" s="99"/>
      <c r="S448" s="67"/>
      <c r="T448" s="67"/>
      <c r="U448" s="67"/>
      <c r="V448" s="67"/>
      <c r="W448" s="67"/>
      <c r="X448" s="53"/>
      <c r="Y448" s="53"/>
      <c r="Z448" s="53"/>
      <c r="AA448" s="53"/>
      <c r="AB448" s="53"/>
    </row>
    <row r="449" spans="1:28" x14ac:dyDescent="0.25">
      <c r="A449" s="53"/>
      <c r="B449" s="53"/>
      <c r="C449" s="53"/>
      <c r="D449" s="53"/>
      <c r="E449" s="144"/>
      <c r="F449" s="70"/>
      <c r="G449" s="71"/>
      <c r="H449" s="158"/>
      <c r="I449" s="60"/>
      <c r="J449" s="72"/>
      <c r="K449" s="73"/>
      <c r="L449" s="53"/>
      <c r="M449" s="75"/>
      <c r="N449" s="53"/>
      <c r="O449" s="53"/>
      <c r="P449" s="53"/>
      <c r="Q449" s="53"/>
      <c r="R449" s="99"/>
      <c r="S449" s="67"/>
      <c r="T449" s="67"/>
      <c r="U449" s="67"/>
      <c r="V449" s="67"/>
      <c r="W449" s="67"/>
      <c r="X449" s="53"/>
      <c r="Y449" s="53"/>
      <c r="Z449" s="53"/>
      <c r="AA449" s="53"/>
      <c r="AB449" s="53"/>
    </row>
    <row r="450" spans="1:28" x14ac:dyDescent="0.25">
      <c r="A450" s="53"/>
      <c r="B450" s="53"/>
      <c r="C450" s="53"/>
      <c r="D450" s="53"/>
      <c r="E450" s="144"/>
      <c r="F450" s="70"/>
      <c r="G450" s="71"/>
      <c r="H450" s="158"/>
      <c r="I450" s="60"/>
      <c r="J450" s="72"/>
      <c r="K450" s="73"/>
      <c r="L450" s="53"/>
      <c r="M450" s="75"/>
      <c r="N450" s="53"/>
      <c r="O450" s="53"/>
      <c r="P450" s="53"/>
      <c r="Q450" s="53"/>
      <c r="R450" s="99"/>
      <c r="S450" s="67"/>
      <c r="T450" s="67"/>
      <c r="U450" s="67"/>
      <c r="V450" s="67"/>
      <c r="W450" s="67"/>
      <c r="X450" s="53"/>
      <c r="Y450" s="53"/>
      <c r="Z450" s="53"/>
      <c r="AA450" s="53"/>
      <c r="AB450" s="53"/>
    </row>
    <row r="451" spans="1:28" x14ac:dyDescent="0.25">
      <c r="A451" s="53"/>
      <c r="B451" s="53"/>
      <c r="C451" s="53"/>
      <c r="D451" s="53"/>
      <c r="E451" s="144"/>
      <c r="F451" s="70"/>
      <c r="G451" s="71"/>
      <c r="H451" s="158"/>
      <c r="I451" s="60"/>
      <c r="J451" s="72"/>
      <c r="K451" s="73"/>
      <c r="L451" s="53"/>
      <c r="M451" s="75"/>
      <c r="N451" s="53"/>
      <c r="O451" s="53"/>
      <c r="P451" s="53"/>
      <c r="Q451" s="53"/>
      <c r="R451" s="99"/>
      <c r="S451" s="67"/>
      <c r="T451" s="67"/>
      <c r="U451" s="67"/>
      <c r="V451" s="67"/>
      <c r="W451" s="67"/>
      <c r="X451" s="53"/>
      <c r="Y451" s="53"/>
      <c r="Z451" s="53"/>
      <c r="AA451" s="53"/>
      <c r="AB451" s="53"/>
    </row>
    <row r="452" spans="1:28" x14ac:dyDescent="0.25">
      <c r="A452" s="53"/>
      <c r="B452" s="53"/>
      <c r="C452" s="53"/>
      <c r="D452" s="53"/>
      <c r="E452" s="144"/>
      <c r="F452" s="70"/>
      <c r="G452" s="71"/>
      <c r="H452" s="158"/>
      <c r="I452" s="60"/>
      <c r="J452" s="72"/>
      <c r="K452" s="73"/>
      <c r="L452" s="53"/>
      <c r="M452" s="75"/>
      <c r="N452" s="53"/>
      <c r="O452" s="53"/>
      <c r="P452" s="53"/>
      <c r="Q452" s="53"/>
      <c r="R452" s="99"/>
      <c r="S452" s="67"/>
      <c r="T452" s="67"/>
      <c r="U452" s="67"/>
      <c r="V452" s="67"/>
      <c r="W452" s="67"/>
      <c r="X452" s="53"/>
      <c r="Y452" s="53"/>
      <c r="Z452" s="53"/>
      <c r="AA452" s="53"/>
      <c r="AB452" s="53"/>
    </row>
    <row r="453" spans="1:28" x14ac:dyDescent="0.25">
      <c r="A453" s="53"/>
      <c r="B453" s="53"/>
      <c r="C453" s="53"/>
      <c r="D453" s="53"/>
      <c r="E453" s="144"/>
      <c r="F453" s="70"/>
      <c r="G453" s="71"/>
      <c r="H453" s="158"/>
      <c r="I453" s="60"/>
      <c r="J453" s="72"/>
      <c r="K453" s="73"/>
      <c r="L453" s="53"/>
      <c r="M453" s="75"/>
      <c r="N453" s="53"/>
      <c r="O453" s="53"/>
      <c r="P453" s="53"/>
      <c r="Q453" s="53"/>
      <c r="R453" s="99"/>
      <c r="S453" s="67"/>
      <c r="T453" s="67"/>
      <c r="U453" s="67"/>
      <c r="V453" s="67"/>
      <c r="W453" s="67"/>
      <c r="X453" s="53"/>
      <c r="Y453" s="53"/>
      <c r="Z453" s="53"/>
      <c r="AA453" s="53"/>
      <c r="AB453" s="53"/>
    </row>
    <row r="454" spans="1:28" x14ac:dyDescent="0.25">
      <c r="A454" s="53"/>
      <c r="B454" s="53"/>
      <c r="C454" s="53"/>
      <c r="D454" s="53"/>
      <c r="E454" s="144"/>
      <c r="F454" s="70"/>
      <c r="G454" s="71"/>
      <c r="H454" s="158"/>
      <c r="I454" s="60"/>
      <c r="J454" s="72"/>
      <c r="K454" s="73"/>
      <c r="L454" s="53"/>
      <c r="M454" s="75"/>
      <c r="N454" s="53"/>
      <c r="O454" s="53"/>
      <c r="P454" s="53"/>
      <c r="Q454" s="53"/>
      <c r="R454" s="99"/>
      <c r="S454" s="67"/>
      <c r="T454" s="67"/>
      <c r="U454" s="67"/>
      <c r="V454" s="67"/>
      <c r="W454" s="67"/>
      <c r="X454" s="53"/>
      <c r="Y454" s="53"/>
      <c r="Z454" s="53"/>
      <c r="AA454" s="53"/>
      <c r="AB454" s="53"/>
    </row>
    <row r="455" spans="1:28" x14ac:dyDescent="0.25">
      <c r="A455" s="53"/>
      <c r="B455" s="53"/>
      <c r="C455" s="53"/>
      <c r="D455" s="53"/>
      <c r="E455" s="144"/>
      <c r="F455" s="70"/>
      <c r="G455" s="71"/>
      <c r="H455" s="158"/>
      <c r="I455" s="60"/>
      <c r="J455" s="72"/>
      <c r="K455" s="73"/>
      <c r="L455" s="53"/>
      <c r="M455" s="75"/>
      <c r="N455" s="53"/>
      <c r="O455" s="53"/>
      <c r="P455" s="53"/>
      <c r="Q455" s="53"/>
      <c r="R455" s="99"/>
      <c r="S455" s="67"/>
      <c r="T455" s="67"/>
      <c r="U455" s="67"/>
      <c r="V455" s="67"/>
      <c r="W455" s="67"/>
      <c r="X455" s="53"/>
      <c r="Y455" s="53"/>
      <c r="Z455" s="53"/>
      <c r="AA455" s="53"/>
      <c r="AB455" s="53"/>
    </row>
    <row r="456" spans="1:28" x14ac:dyDescent="0.25">
      <c r="A456" s="53"/>
      <c r="B456" s="53"/>
      <c r="C456" s="53"/>
      <c r="D456" s="53"/>
      <c r="E456" s="144"/>
      <c r="F456" s="70"/>
      <c r="G456" s="71"/>
      <c r="H456" s="158"/>
      <c r="I456" s="60"/>
      <c r="J456" s="72"/>
      <c r="K456" s="73"/>
      <c r="L456" s="53"/>
      <c r="M456" s="75"/>
      <c r="N456" s="53"/>
      <c r="O456" s="53"/>
      <c r="P456" s="53"/>
      <c r="Q456" s="53"/>
      <c r="R456" s="99"/>
      <c r="S456" s="67"/>
      <c r="T456" s="67"/>
      <c r="U456" s="67"/>
      <c r="V456" s="67"/>
      <c r="W456" s="67"/>
      <c r="X456" s="53"/>
      <c r="Y456" s="53"/>
      <c r="Z456" s="53"/>
      <c r="AA456" s="53"/>
      <c r="AB456" s="53"/>
    </row>
    <row r="457" spans="1:28" x14ac:dyDescent="0.25">
      <c r="A457" s="53"/>
      <c r="B457" s="53"/>
      <c r="C457" s="53"/>
      <c r="D457" s="53"/>
      <c r="E457" s="144"/>
      <c r="F457" s="70"/>
      <c r="G457" s="71"/>
      <c r="H457" s="158"/>
      <c r="I457" s="60"/>
      <c r="J457" s="72"/>
      <c r="K457" s="73"/>
      <c r="L457" s="53"/>
      <c r="M457" s="75"/>
      <c r="N457" s="53"/>
      <c r="O457" s="53"/>
      <c r="P457" s="53"/>
      <c r="Q457" s="53"/>
      <c r="R457" s="99"/>
      <c r="S457" s="67"/>
      <c r="T457" s="67"/>
      <c r="U457" s="67"/>
      <c r="V457" s="67"/>
      <c r="W457" s="67"/>
      <c r="X457" s="53"/>
      <c r="Y457" s="53"/>
      <c r="Z457" s="53"/>
      <c r="AA457" s="53"/>
      <c r="AB457" s="53"/>
    </row>
    <row r="458" spans="1:28" x14ac:dyDescent="0.25">
      <c r="A458" s="53"/>
      <c r="B458" s="53"/>
      <c r="C458" s="53"/>
      <c r="D458" s="53"/>
      <c r="E458" s="144"/>
      <c r="F458" s="70"/>
      <c r="G458" s="71"/>
      <c r="H458" s="158"/>
      <c r="I458" s="60"/>
      <c r="J458" s="72"/>
      <c r="K458" s="73"/>
      <c r="L458" s="53"/>
      <c r="M458" s="75"/>
      <c r="N458" s="53"/>
      <c r="O458" s="53"/>
      <c r="P458" s="53"/>
      <c r="Q458" s="53"/>
      <c r="R458" s="99"/>
      <c r="S458" s="67"/>
      <c r="T458" s="67"/>
      <c r="U458" s="67"/>
      <c r="V458" s="67"/>
      <c r="W458" s="67"/>
      <c r="X458" s="53"/>
      <c r="Y458" s="53"/>
      <c r="Z458" s="53"/>
      <c r="AA458" s="53"/>
      <c r="AB458" s="53"/>
    </row>
    <row r="459" spans="1:28" x14ac:dyDescent="0.25">
      <c r="A459" s="53"/>
      <c r="B459" s="53"/>
      <c r="C459" s="53"/>
      <c r="D459" s="53"/>
      <c r="E459" s="144"/>
      <c r="F459" s="70"/>
      <c r="G459" s="71"/>
      <c r="H459" s="158"/>
      <c r="I459" s="60"/>
      <c r="J459" s="72"/>
      <c r="K459" s="73"/>
      <c r="L459" s="53"/>
      <c r="M459" s="75"/>
      <c r="N459" s="53"/>
      <c r="O459" s="53"/>
      <c r="P459" s="53"/>
      <c r="Q459" s="53"/>
      <c r="R459" s="99"/>
      <c r="S459" s="67"/>
      <c r="T459" s="67"/>
      <c r="U459" s="67"/>
      <c r="V459" s="67"/>
      <c r="W459" s="67"/>
      <c r="X459" s="53"/>
      <c r="Y459" s="53"/>
      <c r="Z459" s="53"/>
      <c r="AA459" s="53"/>
      <c r="AB459" s="53"/>
    </row>
    <row r="460" spans="1:28" x14ac:dyDescent="0.25">
      <c r="A460" s="53"/>
      <c r="B460" s="53"/>
      <c r="C460" s="53"/>
      <c r="D460" s="53"/>
      <c r="E460" s="144"/>
      <c r="F460" s="70"/>
      <c r="G460" s="71"/>
      <c r="H460" s="158"/>
      <c r="I460" s="60"/>
      <c r="J460" s="72"/>
      <c r="K460" s="73"/>
      <c r="L460" s="53"/>
      <c r="M460" s="75"/>
      <c r="N460" s="53"/>
      <c r="O460" s="53"/>
      <c r="P460" s="53"/>
      <c r="Q460" s="53"/>
      <c r="R460" s="99"/>
      <c r="S460" s="67"/>
      <c r="T460" s="67"/>
      <c r="U460" s="67"/>
      <c r="V460" s="67"/>
      <c r="W460" s="67"/>
      <c r="X460" s="53"/>
      <c r="Y460" s="53"/>
      <c r="Z460" s="53"/>
      <c r="AA460" s="53"/>
      <c r="AB460" s="53"/>
    </row>
    <row r="461" spans="1:28" x14ac:dyDescent="0.25">
      <c r="A461" s="53"/>
      <c r="B461" s="53"/>
      <c r="C461" s="53"/>
      <c r="D461" s="53"/>
      <c r="E461" s="144"/>
      <c r="F461" s="70"/>
      <c r="G461" s="71"/>
      <c r="H461" s="158"/>
      <c r="I461" s="60"/>
      <c r="J461" s="72"/>
      <c r="K461" s="73"/>
      <c r="L461" s="53"/>
      <c r="M461" s="75"/>
      <c r="N461" s="53"/>
      <c r="O461" s="53"/>
      <c r="P461" s="53"/>
      <c r="Q461" s="53"/>
      <c r="R461" s="99"/>
      <c r="S461" s="67"/>
      <c r="T461" s="67"/>
      <c r="U461" s="67"/>
      <c r="V461" s="67"/>
      <c r="W461" s="67"/>
      <c r="X461" s="53"/>
      <c r="Y461" s="53"/>
      <c r="Z461" s="53"/>
      <c r="AA461" s="53"/>
      <c r="AB461" s="53"/>
    </row>
    <row r="462" spans="1:28" x14ac:dyDescent="0.25">
      <c r="A462" s="53"/>
      <c r="B462" s="53"/>
      <c r="C462" s="53"/>
      <c r="D462" s="53"/>
      <c r="E462" s="144"/>
      <c r="F462" s="70"/>
      <c r="G462" s="71"/>
      <c r="H462" s="158"/>
      <c r="I462" s="60"/>
      <c r="J462" s="72"/>
      <c r="K462" s="73"/>
      <c r="L462" s="53"/>
      <c r="M462" s="75"/>
      <c r="N462" s="53"/>
      <c r="O462" s="53"/>
      <c r="P462" s="53"/>
      <c r="Q462" s="53"/>
      <c r="R462" s="99"/>
      <c r="S462" s="67"/>
      <c r="T462" s="67"/>
      <c r="U462" s="67"/>
      <c r="V462" s="67"/>
      <c r="W462" s="67"/>
      <c r="X462" s="53"/>
      <c r="Y462" s="53"/>
      <c r="Z462" s="53"/>
      <c r="AA462" s="53"/>
      <c r="AB462" s="53"/>
    </row>
    <row r="463" spans="1:28" x14ac:dyDescent="0.25">
      <c r="A463" s="53"/>
      <c r="B463" s="53"/>
      <c r="C463" s="53"/>
      <c r="D463" s="53"/>
      <c r="E463" s="144"/>
      <c r="F463" s="70"/>
      <c r="G463" s="71"/>
      <c r="H463" s="158"/>
      <c r="I463" s="60"/>
      <c r="J463" s="72"/>
      <c r="K463" s="73"/>
      <c r="L463" s="53"/>
      <c r="M463" s="75"/>
      <c r="N463" s="53"/>
      <c r="O463" s="53"/>
      <c r="P463" s="53"/>
      <c r="Q463" s="53"/>
      <c r="R463" s="99"/>
      <c r="S463" s="67"/>
      <c r="T463" s="67"/>
      <c r="U463" s="67"/>
      <c r="V463" s="67"/>
      <c r="W463" s="67"/>
      <c r="X463" s="53"/>
      <c r="Y463" s="53"/>
      <c r="Z463" s="53"/>
      <c r="AA463" s="53"/>
      <c r="AB463" s="53"/>
    </row>
    <row r="464" spans="1:28" x14ac:dyDescent="0.25">
      <c r="A464" s="53"/>
      <c r="B464" s="53"/>
      <c r="C464" s="53"/>
      <c r="D464" s="53"/>
      <c r="E464" s="144"/>
      <c r="F464" s="70"/>
      <c r="G464" s="71"/>
      <c r="H464" s="158"/>
      <c r="I464" s="60"/>
      <c r="J464" s="72"/>
      <c r="K464" s="73"/>
      <c r="L464" s="53"/>
      <c r="M464" s="75"/>
      <c r="N464" s="53"/>
      <c r="O464" s="53"/>
      <c r="P464" s="53"/>
      <c r="Q464" s="53"/>
      <c r="R464" s="99"/>
      <c r="S464" s="67"/>
      <c r="T464" s="67"/>
      <c r="U464" s="67"/>
      <c r="V464" s="67"/>
      <c r="W464" s="67"/>
      <c r="X464" s="53"/>
      <c r="Y464" s="53"/>
      <c r="Z464" s="53"/>
      <c r="AA464" s="53"/>
      <c r="AB464" s="53"/>
    </row>
    <row r="465" spans="1:28" x14ac:dyDescent="0.25">
      <c r="A465" s="53"/>
      <c r="B465" s="53"/>
      <c r="C465" s="53"/>
      <c r="D465" s="53"/>
      <c r="E465" s="144"/>
      <c r="F465" s="70"/>
      <c r="G465" s="71"/>
      <c r="H465" s="158"/>
      <c r="I465" s="60"/>
      <c r="J465" s="72"/>
      <c r="K465" s="73"/>
      <c r="L465" s="53"/>
      <c r="M465" s="75"/>
      <c r="N465" s="53"/>
      <c r="O465" s="53"/>
      <c r="P465" s="53"/>
      <c r="Q465" s="53"/>
      <c r="R465" s="99"/>
      <c r="S465" s="67"/>
      <c r="T465" s="67"/>
      <c r="U465" s="67"/>
      <c r="V465" s="67"/>
      <c r="W465" s="67"/>
      <c r="X465" s="53"/>
      <c r="Y465" s="53"/>
      <c r="Z465" s="53"/>
      <c r="AA465" s="53"/>
      <c r="AB465" s="53"/>
    </row>
    <row r="466" spans="1:28" x14ac:dyDescent="0.25">
      <c r="A466" s="53"/>
      <c r="B466" s="53"/>
      <c r="C466" s="53"/>
      <c r="D466" s="53"/>
      <c r="E466" s="144"/>
      <c r="F466" s="70"/>
      <c r="G466" s="71"/>
      <c r="H466" s="158"/>
      <c r="I466" s="60"/>
      <c r="J466" s="72"/>
      <c r="K466" s="73"/>
      <c r="L466" s="53"/>
      <c r="M466" s="75"/>
      <c r="N466" s="53"/>
      <c r="O466" s="53"/>
      <c r="P466" s="53"/>
      <c r="Q466" s="53"/>
      <c r="R466" s="99"/>
      <c r="S466" s="67"/>
      <c r="T466" s="67"/>
      <c r="U466" s="67"/>
      <c r="V466" s="67"/>
      <c r="W466" s="67"/>
      <c r="X466" s="53"/>
      <c r="Y466" s="53"/>
      <c r="Z466" s="53"/>
      <c r="AA466" s="53"/>
      <c r="AB466" s="53"/>
    </row>
    <row r="467" spans="1:28" x14ac:dyDescent="0.25">
      <c r="A467" s="53"/>
      <c r="B467" s="53"/>
      <c r="C467" s="53"/>
      <c r="D467" s="53"/>
      <c r="E467" s="144"/>
      <c r="F467" s="70"/>
      <c r="G467" s="71"/>
      <c r="H467" s="158"/>
      <c r="I467" s="60"/>
      <c r="J467" s="72"/>
      <c r="K467" s="73"/>
      <c r="L467" s="53"/>
      <c r="M467" s="75"/>
      <c r="N467" s="53"/>
      <c r="O467" s="53"/>
      <c r="P467" s="53"/>
      <c r="Q467" s="53"/>
      <c r="R467" s="99"/>
      <c r="S467" s="67"/>
      <c r="T467" s="67"/>
      <c r="U467" s="67"/>
      <c r="V467" s="67"/>
      <c r="W467" s="67"/>
      <c r="X467" s="53"/>
      <c r="Y467" s="53"/>
      <c r="Z467" s="53"/>
      <c r="AA467" s="53"/>
      <c r="AB467" s="53"/>
    </row>
    <row r="468" spans="1:28" x14ac:dyDescent="0.25">
      <c r="A468" s="53"/>
      <c r="B468" s="53"/>
      <c r="C468" s="53"/>
      <c r="D468" s="53"/>
      <c r="E468" s="144"/>
      <c r="F468" s="70"/>
      <c r="G468" s="71"/>
      <c r="H468" s="158"/>
      <c r="I468" s="60"/>
      <c r="J468" s="72"/>
      <c r="K468" s="73"/>
      <c r="L468" s="53"/>
      <c r="M468" s="75"/>
      <c r="N468" s="53"/>
      <c r="O468" s="53"/>
      <c r="P468" s="53"/>
      <c r="Q468" s="53"/>
      <c r="R468" s="99"/>
      <c r="S468" s="67"/>
      <c r="T468" s="67"/>
      <c r="U468" s="67"/>
      <c r="V468" s="67"/>
      <c r="W468" s="67"/>
      <c r="X468" s="53"/>
      <c r="Y468" s="53"/>
      <c r="Z468" s="53"/>
      <c r="AA468" s="53"/>
      <c r="AB468" s="53"/>
    </row>
    <row r="469" spans="1:28" x14ac:dyDescent="0.25">
      <c r="A469" s="53"/>
      <c r="B469" s="53"/>
      <c r="C469" s="53"/>
      <c r="D469" s="53"/>
      <c r="E469" s="144"/>
      <c r="F469" s="70"/>
      <c r="G469" s="71"/>
      <c r="H469" s="158"/>
      <c r="I469" s="60"/>
      <c r="J469" s="72"/>
      <c r="K469" s="73"/>
      <c r="L469" s="53"/>
      <c r="M469" s="75"/>
      <c r="N469" s="53"/>
      <c r="O469" s="53"/>
      <c r="P469" s="53"/>
      <c r="Q469" s="53"/>
      <c r="R469" s="99"/>
      <c r="S469" s="67"/>
      <c r="T469" s="67"/>
      <c r="U469" s="67"/>
      <c r="V469" s="67"/>
      <c r="W469" s="67"/>
      <c r="X469" s="53"/>
      <c r="Y469" s="53"/>
      <c r="Z469" s="53"/>
      <c r="AA469" s="53"/>
      <c r="AB469" s="53"/>
    </row>
    <row r="470" spans="1:28" x14ac:dyDescent="0.25">
      <c r="A470" s="53"/>
      <c r="B470" s="53"/>
      <c r="C470" s="53"/>
      <c r="D470" s="53"/>
      <c r="E470" s="144"/>
      <c r="F470" s="70"/>
      <c r="G470" s="71"/>
      <c r="H470" s="158"/>
      <c r="I470" s="60"/>
      <c r="J470" s="72"/>
      <c r="K470" s="73"/>
      <c r="L470" s="53"/>
      <c r="M470" s="75"/>
      <c r="N470" s="53"/>
      <c r="O470" s="53"/>
      <c r="P470" s="53"/>
      <c r="Q470" s="53"/>
      <c r="R470" s="99"/>
      <c r="S470" s="67"/>
      <c r="T470" s="67"/>
      <c r="U470" s="67"/>
      <c r="V470" s="67"/>
      <c r="W470" s="67"/>
      <c r="X470" s="53"/>
      <c r="Y470" s="53"/>
      <c r="Z470" s="53"/>
      <c r="AA470" s="53"/>
      <c r="AB470" s="53"/>
    </row>
    <row r="471" spans="1:28" x14ac:dyDescent="0.25">
      <c r="A471" s="53"/>
      <c r="B471" s="53"/>
      <c r="C471" s="53"/>
      <c r="D471" s="53"/>
      <c r="E471" s="144"/>
      <c r="F471" s="70"/>
      <c r="G471" s="71"/>
      <c r="H471" s="158"/>
      <c r="I471" s="60"/>
      <c r="J471" s="72"/>
      <c r="K471" s="73"/>
      <c r="L471" s="53"/>
      <c r="M471" s="75"/>
      <c r="N471" s="53"/>
      <c r="O471" s="53"/>
      <c r="P471" s="53"/>
      <c r="Q471" s="53"/>
      <c r="R471" s="99"/>
      <c r="S471" s="67"/>
      <c r="T471" s="67"/>
      <c r="U471" s="67"/>
      <c r="V471" s="67"/>
      <c r="W471" s="67"/>
      <c r="X471" s="53"/>
      <c r="Y471" s="53"/>
      <c r="Z471" s="53"/>
      <c r="AA471" s="53"/>
      <c r="AB471" s="53"/>
    </row>
    <row r="472" spans="1:28" x14ac:dyDescent="0.25">
      <c r="A472" s="53"/>
      <c r="B472" s="53"/>
      <c r="C472" s="53"/>
      <c r="D472" s="53"/>
      <c r="E472" s="144"/>
      <c r="F472" s="70"/>
      <c r="G472" s="71"/>
      <c r="H472" s="158"/>
      <c r="I472" s="60"/>
      <c r="J472" s="72"/>
      <c r="K472" s="73"/>
      <c r="L472" s="53"/>
      <c r="M472" s="75"/>
      <c r="N472" s="53"/>
      <c r="O472" s="53"/>
      <c r="P472" s="53"/>
      <c r="Q472" s="53"/>
      <c r="R472" s="99"/>
      <c r="S472" s="67"/>
      <c r="T472" s="67"/>
      <c r="U472" s="67"/>
      <c r="V472" s="67"/>
      <c r="W472" s="67"/>
      <c r="X472" s="53"/>
      <c r="Y472" s="53"/>
      <c r="Z472" s="53"/>
      <c r="AA472" s="53"/>
      <c r="AB472" s="53"/>
    </row>
    <row r="473" spans="1:28" x14ac:dyDescent="0.25">
      <c r="A473" s="53"/>
      <c r="B473" s="53"/>
      <c r="C473" s="53"/>
      <c r="D473" s="53"/>
      <c r="E473" s="144"/>
      <c r="F473" s="70"/>
      <c r="G473" s="71"/>
      <c r="H473" s="158"/>
      <c r="I473" s="60"/>
      <c r="J473" s="72"/>
      <c r="K473" s="73"/>
      <c r="L473" s="53"/>
      <c r="M473" s="75"/>
      <c r="N473" s="53"/>
      <c r="O473" s="53"/>
      <c r="P473" s="53"/>
      <c r="Q473" s="53"/>
      <c r="R473" s="99"/>
      <c r="S473" s="67"/>
      <c r="T473" s="67"/>
      <c r="U473" s="67"/>
      <c r="V473" s="67"/>
      <c r="W473" s="67"/>
      <c r="X473" s="53"/>
      <c r="Y473" s="53"/>
      <c r="Z473" s="53"/>
      <c r="AA473" s="53"/>
      <c r="AB473" s="53"/>
    </row>
    <row r="474" spans="1:28" x14ac:dyDescent="0.25">
      <c r="A474" s="53"/>
      <c r="B474" s="53"/>
      <c r="C474" s="53"/>
      <c r="D474" s="53"/>
      <c r="E474" s="144"/>
      <c r="F474" s="70"/>
      <c r="G474" s="71"/>
      <c r="H474" s="158"/>
      <c r="I474" s="60"/>
      <c r="J474" s="72"/>
      <c r="K474" s="73"/>
      <c r="L474" s="53"/>
      <c r="M474" s="75"/>
      <c r="N474" s="53"/>
      <c r="O474" s="53"/>
      <c r="P474" s="53"/>
      <c r="Q474" s="53"/>
      <c r="R474" s="99"/>
      <c r="S474" s="67"/>
      <c r="T474" s="67"/>
      <c r="U474" s="67"/>
      <c r="V474" s="67"/>
      <c r="W474" s="67"/>
      <c r="X474" s="53"/>
      <c r="Y474" s="53"/>
      <c r="Z474" s="53"/>
      <c r="AA474" s="53"/>
      <c r="AB474" s="53"/>
    </row>
    <row r="475" spans="1:28" x14ac:dyDescent="0.25">
      <c r="A475" s="53"/>
      <c r="B475" s="53"/>
      <c r="C475" s="53"/>
      <c r="D475" s="53"/>
      <c r="E475" s="144"/>
      <c r="F475" s="70"/>
      <c r="G475" s="71"/>
      <c r="H475" s="158"/>
      <c r="I475" s="60"/>
      <c r="J475" s="72"/>
      <c r="K475" s="73"/>
      <c r="L475" s="53"/>
      <c r="M475" s="75"/>
      <c r="N475" s="53"/>
      <c r="O475" s="53"/>
      <c r="P475" s="53"/>
      <c r="Q475" s="53"/>
      <c r="R475" s="99"/>
      <c r="S475" s="67"/>
      <c r="T475" s="67"/>
      <c r="U475" s="67"/>
      <c r="V475" s="67"/>
      <c r="W475" s="67"/>
      <c r="X475" s="53"/>
      <c r="Y475" s="53"/>
      <c r="Z475" s="53"/>
      <c r="AA475" s="53"/>
      <c r="AB475" s="53"/>
    </row>
    <row r="476" spans="1:28" x14ac:dyDescent="0.25">
      <c r="A476" s="53"/>
      <c r="B476" s="53"/>
      <c r="C476" s="53"/>
      <c r="D476" s="53"/>
      <c r="E476" s="144"/>
      <c r="F476" s="70"/>
      <c r="G476" s="71"/>
      <c r="H476" s="158"/>
      <c r="I476" s="60"/>
      <c r="J476" s="72"/>
      <c r="K476" s="73"/>
      <c r="L476" s="53"/>
      <c r="M476" s="75"/>
      <c r="N476" s="53"/>
      <c r="O476" s="53"/>
      <c r="P476" s="53"/>
      <c r="Q476" s="53"/>
      <c r="R476" s="99"/>
      <c r="S476" s="67"/>
      <c r="T476" s="67"/>
      <c r="U476" s="67"/>
      <c r="V476" s="67"/>
      <c r="W476" s="67"/>
      <c r="X476" s="53"/>
      <c r="Y476" s="53"/>
      <c r="Z476" s="53"/>
      <c r="AA476" s="53"/>
      <c r="AB476" s="53"/>
    </row>
    <row r="477" spans="1:28" x14ac:dyDescent="0.25">
      <c r="A477" s="53"/>
      <c r="B477" s="53"/>
      <c r="C477" s="53"/>
      <c r="D477" s="53"/>
      <c r="E477" s="144"/>
      <c r="F477" s="70"/>
      <c r="G477" s="71"/>
      <c r="H477" s="158"/>
      <c r="I477" s="60"/>
      <c r="J477" s="72"/>
      <c r="K477" s="73"/>
      <c r="L477" s="53"/>
      <c r="M477" s="75"/>
      <c r="N477" s="53"/>
      <c r="O477" s="53"/>
      <c r="P477" s="53"/>
      <c r="Q477" s="53"/>
      <c r="R477" s="99"/>
      <c r="S477" s="67"/>
      <c r="T477" s="67"/>
      <c r="U477" s="67"/>
      <c r="V477" s="67"/>
      <c r="W477" s="67"/>
      <c r="X477" s="53"/>
      <c r="Y477" s="53"/>
      <c r="Z477" s="53"/>
      <c r="AA477" s="53"/>
      <c r="AB477" s="53"/>
    </row>
    <row r="478" spans="1:28" x14ac:dyDescent="0.25">
      <c r="A478" s="53"/>
      <c r="B478" s="53"/>
      <c r="C478" s="53"/>
      <c r="D478" s="53"/>
      <c r="E478" s="144"/>
      <c r="F478" s="70"/>
      <c r="G478" s="71"/>
      <c r="H478" s="158"/>
      <c r="I478" s="60"/>
      <c r="J478" s="72"/>
      <c r="K478" s="73"/>
      <c r="L478" s="53"/>
      <c r="M478" s="75"/>
      <c r="N478" s="53"/>
      <c r="O478" s="53"/>
      <c r="P478" s="53"/>
      <c r="Q478" s="53"/>
      <c r="R478" s="99"/>
      <c r="S478" s="67"/>
      <c r="T478" s="67"/>
      <c r="U478" s="67"/>
      <c r="V478" s="67"/>
      <c r="W478" s="67"/>
      <c r="X478" s="53"/>
      <c r="Y478" s="53"/>
      <c r="Z478" s="53"/>
      <c r="AA478" s="53"/>
      <c r="AB478" s="53"/>
    </row>
    <row r="479" spans="1:28" x14ac:dyDescent="0.25">
      <c r="A479" s="53"/>
      <c r="B479" s="53"/>
      <c r="C479" s="53"/>
      <c r="D479" s="53"/>
      <c r="E479" s="144"/>
      <c r="F479" s="70"/>
      <c r="G479" s="71"/>
      <c r="H479" s="158"/>
      <c r="I479" s="60"/>
      <c r="J479" s="72"/>
      <c r="K479" s="73"/>
      <c r="L479" s="53"/>
      <c r="M479" s="75"/>
      <c r="N479" s="53"/>
      <c r="O479" s="53"/>
      <c r="P479" s="53"/>
      <c r="Q479" s="53"/>
      <c r="R479" s="99"/>
      <c r="S479" s="67"/>
      <c r="T479" s="67"/>
      <c r="U479" s="67"/>
      <c r="V479" s="67"/>
      <c r="W479" s="67"/>
      <c r="X479" s="53"/>
      <c r="Y479" s="53"/>
      <c r="Z479" s="53"/>
      <c r="AA479" s="53"/>
      <c r="AB479" s="53"/>
    </row>
    <row r="480" spans="1:28" x14ac:dyDescent="0.25">
      <c r="A480" s="53"/>
      <c r="B480" s="53"/>
      <c r="C480" s="53"/>
      <c r="D480" s="53"/>
      <c r="E480" s="144"/>
      <c r="F480" s="70"/>
      <c r="G480" s="71"/>
      <c r="H480" s="158"/>
      <c r="I480" s="60"/>
      <c r="J480" s="72"/>
      <c r="K480" s="73"/>
      <c r="L480" s="53"/>
      <c r="M480" s="75"/>
      <c r="N480" s="53"/>
      <c r="O480" s="53"/>
      <c r="P480" s="53"/>
      <c r="Q480" s="53"/>
      <c r="R480" s="99"/>
      <c r="S480" s="67"/>
      <c r="T480" s="67"/>
      <c r="U480" s="67"/>
      <c r="V480" s="67"/>
      <c r="W480" s="67"/>
      <c r="X480" s="53"/>
      <c r="Y480" s="53"/>
      <c r="Z480" s="53"/>
      <c r="AA480" s="53"/>
      <c r="AB480" s="53"/>
    </row>
    <row r="481" spans="1:28" x14ac:dyDescent="0.25">
      <c r="A481" s="53"/>
      <c r="B481" s="53"/>
      <c r="C481" s="53"/>
      <c r="D481" s="53"/>
      <c r="E481" s="144"/>
      <c r="F481" s="70"/>
      <c r="G481" s="71"/>
      <c r="H481" s="158"/>
      <c r="I481" s="60"/>
      <c r="J481" s="72"/>
      <c r="K481" s="73"/>
      <c r="L481" s="53"/>
      <c r="M481" s="75"/>
      <c r="N481" s="53"/>
      <c r="O481" s="53"/>
      <c r="P481" s="53"/>
      <c r="Q481" s="53"/>
      <c r="R481" s="99"/>
      <c r="S481" s="67"/>
      <c r="T481" s="67"/>
      <c r="U481" s="67"/>
      <c r="V481" s="67"/>
      <c r="W481" s="67"/>
      <c r="X481" s="53"/>
      <c r="Y481" s="53"/>
      <c r="Z481" s="53"/>
      <c r="AA481" s="53"/>
      <c r="AB481" s="53"/>
    </row>
    <row r="482" spans="1:28" x14ac:dyDescent="0.25">
      <c r="A482" s="53"/>
      <c r="B482" s="53"/>
      <c r="C482" s="53"/>
      <c r="D482" s="53"/>
      <c r="E482" s="144"/>
      <c r="F482" s="70"/>
      <c r="G482" s="71"/>
      <c r="H482" s="158"/>
      <c r="I482" s="60"/>
      <c r="J482" s="72"/>
      <c r="K482" s="73"/>
      <c r="L482" s="53"/>
      <c r="M482" s="75"/>
      <c r="N482" s="53"/>
      <c r="O482" s="53"/>
      <c r="P482" s="53"/>
      <c r="Q482" s="53"/>
      <c r="R482" s="99"/>
      <c r="S482" s="67"/>
      <c r="T482" s="67"/>
      <c r="U482" s="67"/>
      <c r="V482" s="67"/>
      <c r="W482" s="67"/>
      <c r="X482" s="53"/>
      <c r="Y482" s="53"/>
      <c r="Z482" s="53"/>
      <c r="AA482" s="53"/>
      <c r="AB482" s="53"/>
    </row>
    <row r="483" spans="1:28" x14ac:dyDescent="0.25">
      <c r="A483" s="53"/>
      <c r="B483" s="53"/>
      <c r="C483" s="53"/>
      <c r="D483" s="53"/>
      <c r="E483" s="144"/>
      <c r="F483" s="70"/>
      <c r="G483" s="71"/>
      <c r="H483" s="158"/>
      <c r="I483" s="60"/>
      <c r="J483" s="72"/>
      <c r="K483" s="73"/>
      <c r="L483" s="53"/>
      <c r="M483" s="75"/>
      <c r="N483" s="53"/>
      <c r="O483" s="53"/>
      <c r="P483" s="53"/>
      <c r="Q483" s="53"/>
      <c r="R483" s="99"/>
      <c r="S483" s="67"/>
      <c r="T483" s="67"/>
      <c r="U483" s="67"/>
      <c r="V483" s="67"/>
      <c r="W483" s="67"/>
      <c r="X483" s="53"/>
      <c r="Y483" s="53"/>
      <c r="Z483" s="53"/>
      <c r="AA483" s="53"/>
      <c r="AB483" s="53"/>
    </row>
    <row r="484" spans="1:28" x14ac:dyDescent="0.25">
      <c r="A484" s="53"/>
      <c r="B484" s="53"/>
      <c r="C484" s="53"/>
      <c r="D484" s="53"/>
      <c r="E484" s="144"/>
      <c r="F484" s="70"/>
      <c r="G484" s="71"/>
      <c r="H484" s="158"/>
      <c r="I484" s="60"/>
      <c r="J484" s="72"/>
      <c r="K484" s="73"/>
      <c r="L484" s="53"/>
      <c r="M484" s="75"/>
      <c r="N484" s="53"/>
      <c r="O484" s="53"/>
      <c r="P484" s="53"/>
      <c r="Q484" s="53"/>
      <c r="R484" s="99"/>
      <c r="S484" s="67"/>
      <c r="T484" s="67"/>
      <c r="U484" s="67"/>
      <c r="V484" s="67"/>
      <c r="W484" s="67"/>
      <c r="X484" s="53"/>
      <c r="Y484" s="53"/>
      <c r="Z484" s="53"/>
      <c r="AA484" s="53"/>
      <c r="AB484" s="53"/>
    </row>
    <row r="485" spans="1:28" x14ac:dyDescent="0.25">
      <c r="A485" s="53"/>
      <c r="B485" s="53"/>
      <c r="C485" s="53"/>
      <c r="D485" s="53"/>
      <c r="E485" s="144"/>
      <c r="F485" s="70"/>
      <c r="G485" s="71"/>
      <c r="H485" s="158"/>
      <c r="I485" s="60"/>
      <c r="J485" s="72"/>
      <c r="K485" s="73"/>
      <c r="L485" s="53"/>
      <c r="M485" s="75"/>
      <c r="N485" s="53"/>
      <c r="O485" s="53"/>
      <c r="P485" s="53"/>
      <c r="Q485" s="53"/>
      <c r="R485" s="99"/>
      <c r="S485" s="67"/>
      <c r="T485" s="67"/>
      <c r="U485" s="67"/>
      <c r="V485" s="67"/>
      <c r="W485" s="67"/>
      <c r="X485" s="53"/>
      <c r="Y485" s="53"/>
      <c r="Z485" s="53"/>
      <c r="AA485" s="53"/>
      <c r="AB485" s="53"/>
    </row>
    <row r="486" spans="1:28" x14ac:dyDescent="0.25">
      <c r="A486" s="53"/>
      <c r="B486" s="53"/>
      <c r="C486" s="53"/>
      <c r="D486" s="53"/>
      <c r="E486" s="144"/>
      <c r="F486" s="70"/>
      <c r="G486" s="71"/>
      <c r="H486" s="158"/>
      <c r="I486" s="60"/>
      <c r="J486" s="72"/>
      <c r="K486" s="73"/>
      <c r="L486" s="53"/>
      <c r="M486" s="75"/>
      <c r="N486" s="53"/>
      <c r="O486" s="53"/>
      <c r="P486" s="53"/>
      <c r="Q486" s="53"/>
      <c r="R486" s="99"/>
      <c r="S486" s="67"/>
      <c r="T486" s="67"/>
      <c r="U486" s="67"/>
      <c r="V486" s="67"/>
      <c r="W486" s="67"/>
      <c r="X486" s="53"/>
      <c r="Y486" s="53"/>
      <c r="Z486" s="53"/>
      <c r="AA486" s="53"/>
      <c r="AB486" s="53"/>
    </row>
    <row r="487" spans="1:28" x14ac:dyDescent="0.25">
      <c r="A487" s="53"/>
      <c r="B487" s="53"/>
      <c r="C487" s="53"/>
      <c r="D487" s="53"/>
      <c r="E487" s="144"/>
      <c r="F487" s="70"/>
      <c r="G487" s="71"/>
      <c r="H487" s="158"/>
      <c r="I487" s="60"/>
      <c r="J487" s="72"/>
      <c r="K487" s="73"/>
      <c r="L487" s="53"/>
      <c r="M487" s="75"/>
      <c r="N487" s="53"/>
      <c r="O487" s="53"/>
      <c r="P487" s="53"/>
      <c r="Q487" s="53"/>
      <c r="R487" s="99"/>
      <c r="S487" s="67"/>
      <c r="T487" s="67"/>
      <c r="U487" s="67"/>
      <c r="V487" s="67"/>
      <c r="W487" s="67"/>
      <c r="X487" s="53"/>
      <c r="Y487" s="53"/>
      <c r="Z487" s="53"/>
      <c r="AA487" s="53"/>
      <c r="AB487" s="53"/>
    </row>
    <row r="488" spans="1:28" x14ac:dyDescent="0.25">
      <c r="A488" s="53"/>
      <c r="B488" s="53"/>
      <c r="C488" s="53"/>
      <c r="D488" s="53"/>
      <c r="E488" s="144"/>
      <c r="F488" s="70"/>
      <c r="G488" s="71"/>
      <c r="H488" s="158"/>
      <c r="I488" s="60"/>
      <c r="J488" s="72"/>
      <c r="K488" s="73"/>
      <c r="L488" s="53"/>
      <c r="M488" s="75"/>
      <c r="N488" s="53"/>
      <c r="O488" s="53"/>
      <c r="P488" s="53"/>
      <c r="Q488" s="53"/>
      <c r="R488" s="99"/>
      <c r="S488" s="67"/>
      <c r="T488" s="67"/>
      <c r="U488" s="67"/>
      <c r="V488" s="67"/>
      <c r="W488" s="67"/>
      <c r="X488" s="53"/>
      <c r="Y488" s="53"/>
      <c r="Z488" s="53"/>
      <c r="AA488" s="53"/>
      <c r="AB488" s="53"/>
    </row>
    <row r="489" spans="1:28" x14ac:dyDescent="0.25">
      <c r="A489" s="53"/>
      <c r="B489" s="53"/>
      <c r="C489" s="53"/>
      <c r="D489" s="53"/>
      <c r="E489" s="144"/>
      <c r="F489" s="70"/>
      <c r="G489" s="71"/>
      <c r="H489" s="158"/>
      <c r="I489" s="60"/>
      <c r="J489" s="72"/>
      <c r="K489" s="73"/>
      <c r="L489" s="53"/>
      <c r="M489" s="75"/>
      <c r="N489" s="53"/>
      <c r="O489" s="53"/>
      <c r="P489" s="53"/>
      <c r="Q489" s="53"/>
      <c r="R489" s="99"/>
      <c r="S489" s="67"/>
      <c r="T489" s="67"/>
      <c r="U489" s="67"/>
      <c r="V489" s="67"/>
      <c r="W489" s="67"/>
      <c r="X489" s="53"/>
      <c r="Y489" s="53"/>
      <c r="Z489" s="53"/>
      <c r="AA489" s="53"/>
      <c r="AB489" s="53"/>
    </row>
    <row r="490" spans="1:28" x14ac:dyDescent="0.25">
      <c r="A490" s="53"/>
      <c r="B490" s="53"/>
      <c r="C490" s="53"/>
      <c r="D490" s="53"/>
      <c r="E490" s="144"/>
      <c r="F490" s="70"/>
      <c r="G490" s="71"/>
      <c r="H490" s="158"/>
      <c r="I490" s="60"/>
      <c r="J490" s="72"/>
      <c r="K490" s="73"/>
      <c r="L490" s="53"/>
      <c r="M490" s="75"/>
      <c r="N490" s="53"/>
      <c r="O490" s="53"/>
      <c r="P490" s="53"/>
      <c r="Q490" s="53"/>
      <c r="R490" s="99"/>
      <c r="S490" s="67"/>
      <c r="T490" s="67"/>
      <c r="U490" s="67"/>
      <c r="V490" s="67"/>
      <c r="W490" s="67"/>
      <c r="X490" s="53"/>
      <c r="Y490" s="53"/>
      <c r="Z490" s="53"/>
      <c r="AA490" s="53"/>
      <c r="AB490" s="53"/>
    </row>
    <row r="491" spans="1:28" x14ac:dyDescent="0.25">
      <c r="A491" s="53"/>
      <c r="B491" s="53"/>
      <c r="C491" s="53"/>
      <c r="D491" s="53"/>
      <c r="E491" s="144"/>
      <c r="F491" s="70"/>
      <c r="G491" s="71"/>
      <c r="H491" s="158"/>
      <c r="I491" s="60"/>
      <c r="J491" s="72"/>
      <c r="K491" s="73"/>
      <c r="L491" s="53"/>
      <c r="M491" s="75"/>
      <c r="N491" s="53"/>
      <c r="O491" s="53"/>
      <c r="P491" s="53"/>
      <c r="Q491" s="53"/>
      <c r="R491" s="99"/>
      <c r="S491" s="67"/>
      <c r="T491" s="67"/>
      <c r="U491" s="67"/>
      <c r="V491" s="67"/>
      <c r="W491" s="67"/>
      <c r="X491" s="53"/>
      <c r="Y491" s="53"/>
      <c r="Z491" s="53"/>
      <c r="AA491" s="53"/>
      <c r="AB491" s="53"/>
    </row>
    <row r="492" spans="1:28" x14ac:dyDescent="0.25">
      <c r="A492" s="53"/>
      <c r="B492" s="53"/>
      <c r="C492" s="53"/>
      <c r="D492" s="53"/>
      <c r="E492" s="144"/>
      <c r="F492" s="70"/>
      <c r="G492" s="71"/>
      <c r="H492" s="158"/>
      <c r="I492" s="60"/>
      <c r="J492" s="72"/>
      <c r="K492" s="73"/>
      <c r="L492" s="53"/>
      <c r="M492" s="75"/>
      <c r="N492" s="53"/>
      <c r="O492" s="53"/>
      <c r="P492" s="53"/>
      <c r="Q492" s="53"/>
      <c r="R492" s="99"/>
      <c r="S492" s="67"/>
      <c r="T492" s="67"/>
      <c r="U492" s="67"/>
      <c r="V492" s="67"/>
      <c r="W492" s="67"/>
      <c r="X492" s="53"/>
      <c r="Y492" s="53"/>
      <c r="Z492" s="53"/>
      <c r="AA492" s="53"/>
      <c r="AB492" s="53"/>
    </row>
    <row r="493" spans="1:28" x14ac:dyDescent="0.25">
      <c r="A493" s="53"/>
      <c r="B493" s="53"/>
      <c r="C493" s="53"/>
      <c r="D493" s="53"/>
      <c r="E493" s="144"/>
      <c r="F493" s="70"/>
      <c r="G493" s="71"/>
      <c r="H493" s="158"/>
      <c r="I493" s="60"/>
      <c r="J493" s="72"/>
      <c r="K493" s="73"/>
      <c r="L493" s="53"/>
      <c r="M493" s="75"/>
      <c r="N493" s="53"/>
      <c r="O493" s="53"/>
      <c r="P493" s="53"/>
      <c r="Q493" s="53"/>
      <c r="R493" s="99"/>
      <c r="S493" s="67"/>
      <c r="T493" s="67"/>
      <c r="U493" s="67"/>
      <c r="V493" s="67"/>
      <c r="W493" s="67"/>
      <c r="X493" s="53"/>
      <c r="Y493" s="53"/>
      <c r="Z493" s="53"/>
      <c r="AA493" s="53"/>
      <c r="AB493" s="53"/>
    </row>
    <row r="494" spans="1:28" x14ac:dyDescent="0.25">
      <c r="A494" s="53"/>
      <c r="B494" s="53"/>
      <c r="C494" s="53"/>
      <c r="D494" s="53"/>
      <c r="E494" s="144"/>
      <c r="F494" s="70"/>
      <c r="G494" s="71"/>
      <c r="H494" s="158"/>
      <c r="I494" s="60"/>
      <c r="J494" s="72"/>
      <c r="K494" s="73"/>
      <c r="L494" s="53"/>
      <c r="M494" s="75"/>
      <c r="N494" s="53"/>
      <c r="O494" s="53"/>
      <c r="P494" s="53"/>
      <c r="Q494" s="53"/>
      <c r="R494" s="99"/>
      <c r="S494" s="67"/>
      <c r="T494" s="67"/>
      <c r="U494" s="67"/>
      <c r="V494" s="67"/>
      <c r="W494" s="67"/>
      <c r="X494" s="53"/>
      <c r="Y494" s="53"/>
      <c r="Z494" s="53"/>
      <c r="AA494" s="53"/>
      <c r="AB494" s="53"/>
    </row>
    <row r="495" spans="1:28" x14ac:dyDescent="0.25">
      <c r="A495" s="53"/>
      <c r="B495" s="53"/>
      <c r="C495" s="53"/>
      <c r="D495" s="53"/>
      <c r="E495" s="144"/>
      <c r="F495" s="70"/>
      <c r="G495" s="71"/>
      <c r="H495" s="158"/>
      <c r="I495" s="60"/>
      <c r="J495" s="72"/>
      <c r="K495" s="73"/>
      <c r="L495" s="53"/>
      <c r="M495" s="75"/>
      <c r="N495" s="53"/>
      <c r="O495" s="53"/>
      <c r="P495" s="53"/>
      <c r="Q495" s="53"/>
      <c r="R495" s="99"/>
      <c r="S495" s="67"/>
      <c r="T495" s="67"/>
      <c r="U495" s="67"/>
      <c r="V495" s="67"/>
      <c r="W495" s="67"/>
      <c r="X495" s="53"/>
      <c r="Y495" s="53"/>
      <c r="Z495" s="53"/>
      <c r="AA495" s="53"/>
      <c r="AB495" s="53"/>
    </row>
    <row r="496" spans="1:28" x14ac:dyDescent="0.25">
      <c r="A496" s="53"/>
      <c r="B496" s="53"/>
      <c r="C496" s="53"/>
      <c r="D496" s="53"/>
      <c r="E496" s="144"/>
      <c r="F496" s="70"/>
      <c r="G496" s="71"/>
      <c r="H496" s="158"/>
      <c r="I496" s="60"/>
      <c r="J496" s="72"/>
      <c r="K496" s="73"/>
      <c r="L496" s="53"/>
      <c r="M496" s="75"/>
      <c r="N496" s="53"/>
      <c r="O496" s="53"/>
      <c r="P496" s="53"/>
      <c r="Q496" s="53"/>
      <c r="R496" s="99"/>
      <c r="S496" s="67"/>
      <c r="T496" s="67"/>
      <c r="U496" s="67"/>
      <c r="V496" s="67"/>
      <c r="W496" s="67"/>
      <c r="X496" s="53"/>
      <c r="Y496" s="53"/>
      <c r="Z496" s="53"/>
      <c r="AA496" s="53"/>
      <c r="AB496" s="53"/>
    </row>
    <row r="497" spans="1:28" x14ac:dyDescent="0.25">
      <c r="A497" s="53"/>
      <c r="B497" s="53"/>
      <c r="C497" s="53"/>
      <c r="D497" s="53"/>
      <c r="E497" s="144"/>
      <c r="F497" s="70"/>
      <c r="G497" s="71"/>
      <c r="H497" s="158"/>
      <c r="I497" s="60"/>
      <c r="J497" s="72"/>
      <c r="K497" s="73"/>
      <c r="L497" s="53"/>
      <c r="M497" s="75"/>
      <c r="N497" s="53"/>
      <c r="O497" s="53"/>
      <c r="P497" s="53"/>
      <c r="Q497" s="53"/>
      <c r="R497" s="99"/>
      <c r="S497" s="67"/>
      <c r="T497" s="67"/>
      <c r="U497" s="67"/>
      <c r="V497" s="67"/>
      <c r="W497" s="67"/>
      <c r="X497" s="53"/>
      <c r="Y497" s="53"/>
      <c r="Z497" s="53"/>
      <c r="AA497" s="53"/>
      <c r="AB497" s="53"/>
    </row>
    <row r="498" spans="1:28" x14ac:dyDescent="0.25">
      <c r="A498" s="53"/>
      <c r="B498" s="53"/>
      <c r="C498" s="53"/>
      <c r="D498" s="53"/>
      <c r="E498" s="144"/>
      <c r="F498" s="70"/>
      <c r="G498" s="71"/>
      <c r="H498" s="158"/>
      <c r="I498" s="60"/>
      <c r="J498" s="72"/>
      <c r="K498" s="73"/>
      <c r="L498" s="53"/>
      <c r="M498" s="75"/>
      <c r="N498" s="53"/>
      <c r="O498" s="53"/>
      <c r="P498" s="53"/>
      <c r="Q498" s="53"/>
      <c r="R498" s="99"/>
      <c r="S498" s="67"/>
      <c r="T498" s="67"/>
      <c r="U498" s="67"/>
      <c r="V498" s="67"/>
      <c r="W498" s="67"/>
      <c r="X498" s="53"/>
      <c r="Y498" s="53"/>
      <c r="Z498" s="53"/>
      <c r="AA498" s="53"/>
      <c r="AB498" s="53"/>
    </row>
    <row r="499" spans="1:28" x14ac:dyDescent="0.25">
      <c r="A499" s="53"/>
      <c r="B499" s="53"/>
      <c r="C499" s="53"/>
      <c r="D499" s="53"/>
      <c r="E499" s="144"/>
      <c r="F499" s="70"/>
      <c r="G499" s="71"/>
      <c r="H499" s="158"/>
      <c r="I499" s="60"/>
      <c r="J499" s="72"/>
      <c r="K499" s="73"/>
      <c r="L499" s="53"/>
      <c r="M499" s="75"/>
      <c r="N499" s="53"/>
      <c r="O499" s="53"/>
      <c r="P499" s="53"/>
      <c r="Q499" s="53"/>
      <c r="R499" s="99"/>
      <c r="S499" s="67"/>
      <c r="T499" s="67"/>
      <c r="U499" s="67"/>
      <c r="V499" s="67"/>
      <c r="W499" s="67"/>
      <c r="X499" s="53"/>
      <c r="Y499" s="53"/>
      <c r="Z499" s="53"/>
      <c r="AA499" s="53"/>
      <c r="AB499" s="53"/>
    </row>
    <row r="500" spans="1:28" x14ac:dyDescent="0.25">
      <c r="A500" s="53"/>
      <c r="B500" s="53"/>
      <c r="C500" s="53"/>
      <c r="D500" s="53"/>
      <c r="E500" s="144"/>
      <c r="F500" s="70"/>
      <c r="G500" s="71"/>
      <c r="H500" s="158"/>
      <c r="I500" s="60"/>
      <c r="J500" s="72"/>
      <c r="K500" s="73"/>
      <c r="L500" s="53"/>
      <c r="M500" s="75"/>
      <c r="N500" s="53"/>
      <c r="O500" s="53"/>
      <c r="P500" s="53"/>
      <c r="Q500" s="53"/>
      <c r="R500" s="99"/>
      <c r="S500" s="67"/>
      <c r="T500" s="67"/>
      <c r="U500" s="67"/>
      <c r="V500" s="67"/>
      <c r="W500" s="67"/>
      <c r="X500" s="53"/>
      <c r="Y500" s="53"/>
      <c r="Z500" s="53"/>
      <c r="AA500" s="53"/>
      <c r="AB500" s="53"/>
    </row>
    <row r="501" spans="1:28" x14ac:dyDescent="0.25">
      <c r="A501" s="53"/>
      <c r="B501" s="53"/>
      <c r="C501" s="53"/>
      <c r="D501" s="53"/>
      <c r="E501" s="144"/>
      <c r="F501" s="70"/>
      <c r="G501" s="71"/>
      <c r="H501" s="158"/>
      <c r="I501" s="60"/>
      <c r="J501" s="72"/>
      <c r="K501" s="73"/>
      <c r="L501" s="53"/>
      <c r="M501" s="75"/>
      <c r="N501" s="53"/>
      <c r="O501" s="53"/>
      <c r="P501" s="53"/>
      <c r="Q501" s="53"/>
      <c r="R501" s="99"/>
      <c r="S501" s="67"/>
      <c r="T501" s="67"/>
      <c r="U501" s="67"/>
      <c r="V501" s="67"/>
      <c r="W501" s="67"/>
      <c r="X501" s="53"/>
      <c r="Y501" s="53"/>
      <c r="Z501" s="53"/>
      <c r="AA501" s="53"/>
      <c r="AB501" s="53"/>
    </row>
    <row r="502" spans="1:28" x14ac:dyDescent="0.25">
      <c r="A502" s="53"/>
      <c r="B502" s="53"/>
      <c r="C502" s="53"/>
      <c r="D502" s="53"/>
      <c r="E502" s="144"/>
      <c r="F502" s="70"/>
      <c r="G502" s="71"/>
      <c r="H502" s="158"/>
      <c r="I502" s="60"/>
      <c r="J502" s="72"/>
      <c r="K502" s="73"/>
      <c r="L502" s="53"/>
      <c r="M502" s="75"/>
      <c r="N502" s="53"/>
      <c r="O502" s="53"/>
      <c r="P502" s="53"/>
      <c r="Q502" s="53"/>
      <c r="R502" s="99"/>
      <c r="S502" s="67"/>
      <c r="T502" s="67"/>
      <c r="U502" s="67"/>
      <c r="V502" s="67"/>
      <c r="W502" s="67"/>
      <c r="X502" s="53"/>
      <c r="Y502" s="53"/>
      <c r="Z502" s="53"/>
      <c r="AA502" s="53"/>
      <c r="AB502" s="53"/>
    </row>
    <row r="503" spans="1:28" x14ac:dyDescent="0.25">
      <c r="A503" s="53"/>
      <c r="B503" s="53"/>
      <c r="C503" s="53"/>
      <c r="D503" s="53"/>
      <c r="E503" s="144"/>
      <c r="F503" s="70"/>
      <c r="G503" s="71"/>
      <c r="H503" s="158"/>
      <c r="I503" s="60"/>
      <c r="J503" s="72"/>
      <c r="K503" s="73"/>
      <c r="L503" s="53"/>
      <c r="M503" s="75"/>
      <c r="N503" s="53"/>
      <c r="O503" s="53"/>
      <c r="P503" s="53"/>
      <c r="Q503" s="53"/>
      <c r="R503" s="99"/>
      <c r="S503" s="67"/>
      <c r="T503" s="67"/>
      <c r="U503" s="67"/>
      <c r="V503" s="67"/>
      <c r="W503" s="67"/>
      <c r="X503" s="53"/>
      <c r="Y503" s="53"/>
      <c r="Z503" s="53"/>
      <c r="AA503" s="53"/>
      <c r="AB503" s="53"/>
    </row>
    <row r="504" spans="1:28" x14ac:dyDescent="0.25">
      <c r="A504" s="53"/>
      <c r="B504" s="53"/>
      <c r="C504" s="53"/>
      <c r="D504" s="53"/>
      <c r="E504" s="144"/>
      <c r="F504" s="70"/>
      <c r="G504" s="71"/>
      <c r="H504" s="158"/>
      <c r="I504" s="60"/>
      <c r="J504" s="72"/>
      <c r="K504" s="73"/>
      <c r="L504" s="53"/>
      <c r="M504" s="75"/>
      <c r="N504" s="53"/>
      <c r="O504" s="53"/>
      <c r="P504" s="53"/>
      <c r="Q504" s="53"/>
      <c r="R504" s="99"/>
      <c r="S504" s="67"/>
      <c r="T504" s="67"/>
      <c r="U504" s="67"/>
      <c r="V504" s="67"/>
      <c r="W504" s="67"/>
      <c r="X504" s="53"/>
      <c r="Y504" s="53"/>
      <c r="Z504" s="53"/>
      <c r="AA504" s="53"/>
      <c r="AB504" s="53"/>
    </row>
    <row r="505" spans="1:28" x14ac:dyDescent="0.25">
      <c r="A505" s="53"/>
      <c r="B505" s="53"/>
      <c r="C505" s="53"/>
      <c r="D505" s="53"/>
      <c r="E505" s="144"/>
      <c r="F505" s="70"/>
      <c r="G505" s="71"/>
      <c r="H505" s="158"/>
      <c r="I505" s="60"/>
      <c r="J505" s="72"/>
      <c r="K505" s="73"/>
      <c r="L505" s="53"/>
      <c r="M505" s="75"/>
      <c r="N505" s="53"/>
      <c r="O505" s="53"/>
      <c r="P505" s="53"/>
      <c r="Q505" s="53"/>
      <c r="R505" s="99"/>
      <c r="S505" s="67"/>
      <c r="T505" s="67"/>
      <c r="U505" s="67"/>
      <c r="V505" s="67"/>
      <c r="W505" s="67"/>
      <c r="X505" s="53"/>
      <c r="Y505" s="53"/>
      <c r="Z505" s="53"/>
      <c r="AA505" s="53"/>
      <c r="AB505" s="53"/>
    </row>
    <row r="506" spans="1:28" x14ac:dyDescent="0.25">
      <c r="A506" s="53"/>
      <c r="B506" s="53"/>
      <c r="C506" s="53"/>
      <c r="D506" s="53"/>
      <c r="E506" s="144"/>
      <c r="F506" s="70"/>
      <c r="G506" s="71"/>
      <c r="H506" s="158"/>
      <c r="I506" s="60"/>
      <c r="J506" s="72"/>
      <c r="K506" s="73"/>
      <c r="L506" s="53"/>
      <c r="M506" s="75"/>
      <c r="N506" s="53"/>
      <c r="O506" s="53"/>
      <c r="P506" s="53"/>
      <c r="Q506" s="53"/>
      <c r="R506" s="99"/>
      <c r="S506" s="67"/>
      <c r="T506" s="67"/>
      <c r="U506" s="67"/>
      <c r="V506" s="67"/>
      <c r="W506" s="67"/>
      <c r="X506" s="53"/>
      <c r="Y506" s="53"/>
      <c r="Z506" s="53"/>
      <c r="AA506" s="53"/>
      <c r="AB506" s="53"/>
    </row>
    <row r="507" spans="1:28" x14ac:dyDescent="0.25">
      <c r="A507" s="53"/>
      <c r="B507" s="53"/>
      <c r="C507" s="53"/>
      <c r="D507" s="53"/>
      <c r="E507" s="144"/>
      <c r="F507" s="70"/>
      <c r="G507" s="71"/>
      <c r="H507" s="158"/>
      <c r="I507" s="60"/>
      <c r="J507" s="72"/>
      <c r="K507" s="73"/>
      <c r="L507" s="53"/>
      <c r="M507" s="75"/>
      <c r="N507" s="53"/>
      <c r="O507" s="53"/>
      <c r="P507" s="53"/>
      <c r="Q507" s="53"/>
      <c r="R507" s="99"/>
      <c r="S507" s="67"/>
      <c r="T507" s="67"/>
      <c r="U507" s="67"/>
      <c r="V507" s="67"/>
      <c r="W507" s="67"/>
      <c r="X507" s="53"/>
      <c r="Y507" s="53"/>
      <c r="Z507" s="53"/>
      <c r="AA507" s="53"/>
      <c r="AB507" s="53"/>
    </row>
    <row r="508" spans="1:28" x14ac:dyDescent="0.25">
      <c r="A508" s="53"/>
      <c r="B508" s="53"/>
      <c r="C508" s="53"/>
      <c r="D508" s="53"/>
      <c r="E508" s="144"/>
      <c r="F508" s="70"/>
      <c r="G508" s="71"/>
      <c r="H508" s="158"/>
      <c r="I508" s="60"/>
      <c r="J508" s="72"/>
      <c r="K508" s="73"/>
      <c r="L508" s="53"/>
      <c r="M508" s="75"/>
      <c r="N508" s="53"/>
      <c r="O508" s="53"/>
      <c r="P508" s="53"/>
      <c r="Q508" s="53"/>
      <c r="R508" s="99"/>
      <c r="S508" s="67"/>
      <c r="T508" s="67"/>
      <c r="U508" s="67"/>
      <c r="V508" s="67"/>
      <c r="W508" s="67"/>
      <c r="X508" s="53"/>
      <c r="Y508" s="53"/>
      <c r="Z508" s="53"/>
      <c r="AA508" s="53"/>
      <c r="AB508" s="53"/>
    </row>
    <row r="509" spans="1:28" x14ac:dyDescent="0.25">
      <c r="A509" s="53"/>
      <c r="B509" s="53"/>
      <c r="C509" s="53"/>
      <c r="D509" s="53"/>
      <c r="E509" s="144"/>
      <c r="F509" s="70"/>
      <c r="G509" s="71"/>
      <c r="H509" s="158"/>
      <c r="I509" s="60"/>
      <c r="J509" s="72"/>
      <c r="K509" s="73"/>
      <c r="L509" s="53"/>
      <c r="M509" s="75"/>
      <c r="N509" s="53"/>
      <c r="O509" s="53"/>
      <c r="P509" s="53"/>
      <c r="Q509" s="53"/>
      <c r="R509" s="99"/>
      <c r="S509" s="67"/>
      <c r="T509" s="67"/>
      <c r="U509" s="67"/>
      <c r="V509" s="67"/>
      <c r="W509" s="67"/>
      <c r="X509" s="53"/>
      <c r="Y509" s="53"/>
      <c r="Z509" s="53"/>
      <c r="AA509" s="53"/>
      <c r="AB509" s="53"/>
    </row>
    <row r="510" spans="1:28" x14ac:dyDescent="0.25">
      <c r="A510" s="53"/>
      <c r="B510" s="53"/>
      <c r="C510" s="53"/>
      <c r="D510" s="53"/>
      <c r="E510" s="144"/>
      <c r="F510" s="70"/>
      <c r="G510" s="71"/>
      <c r="H510" s="158"/>
      <c r="I510" s="60"/>
      <c r="J510" s="72"/>
      <c r="K510" s="73"/>
      <c r="L510" s="53"/>
      <c r="M510" s="75"/>
      <c r="N510" s="53"/>
      <c r="O510" s="53"/>
      <c r="P510" s="53"/>
      <c r="Q510" s="53"/>
      <c r="R510" s="99"/>
      <c r="S510" s="67"/>
      <c r="T510" s="67"/>
      <c r="U510" s="67"/>
      <c r="V510" s="67"/>
      <c r="W510" s="67"/>
      <c r="X510" s="53"/>
      <c r="Y510" s="53"/>
      <c r="Z510" s="53"/>
      <c r="AA510" s="53"/>
      <c r="AB510" s="53"/>
    </row>
    <row r="511" spans="1:28" x14ac:dyDescent="0.25">
      <c r="A511" s="53"/>
      <c r="B511" s="53"/>
      <c r="C511" s="53"/>
      <c r="D511" s="53"/>
      <c r="E511" s="144"/>
      <c r="F511" s="70"/>
      <c r="G511" s="71"/>
      <c r="H511" s="158"/>
      <c r="I511" s="60"/>
      <c r="J511" s="72"/>
      <c r="K511" s="73"/>
      <c r="L511" s="53"/>
      <c r="M511" s="75"/>
      <c r="N511" s="53"/>
      <c r="O511" s="53"/>
      <c r="P511" s="53"/>
      <c r="Q511" s="53"/>
      <c r="R511" s="99"/>
      <c r="S511" s="67"/>
      <c r="T511" s="67"/>
      <c r="U511" s="67"/>
      <c r="V511" s="67"/>
      <c r="W511" s="67"/>
      <c r="X511" s="53"/>
      <c r="Y511" s="53"/>
      <c r="Z511" s="53"/>
      <c r="AA511" s="53"/>
      <c r="AB511" s="53"/>
    </row>
    <row r="512" spans="1:28" x14ac:dyDescent="0.25">
      <c r="A512" s="53"/>
      <c r="B512" s="53"/>
      <c r="C512" s="53"/>
      <c r="D512" s="53"/>
      <c r="E512" s="144"/>
      <c r="F512" s="70"/>
      <c r="G512" s="71"/>
      <c r="H512" s="158"/>
      <c r="I512" s="60"/>
      <c r="J512" s="72"/>
      <c r="K512" s="73"/>
      <c r="L512" s="53"/>
      <c r="M512" s="75"/>
      <c r="N512" s="53"/>
      <c r="O512" s="53"/>
      <c r="P512" s="53"/>
      <c r="Q512" s="53"/>
      <c r="R512" s="99"/>
      <c r="S512" s="67"/>
      <c r="T512" s="67"/>
      <c r="U512" s="67"/>
      <c r="V512" s="67"/>
      <c r="W512" s="67"/>
      <c r="X512" s="53"/>
      <c r="Y512" s="53"/>
      <c r="Z512" s="53"/>
      <c r="AA512" s="53"/>
      <c r="AB512" s="53"/>
    </row>
    <row r="513" spans="1:28" x14ac:dyDescent="0.25">
      <c r="A513" s="53"/>
      <c r="B513" s="53"/>
      <c r="C513" s="53"/>
      <c r="D513" s="53"/>
      <c r="E513" s="144"/>
      <c r="F513" s="70"/>
      <c r="G513" s="71"/>
      <c r="H513" s="158"/>
      <c r="I513" s="60"/>
      <c r="J513" s="72"/>
      <c r="K513" s="73"/>
      <c r="L513" s="53"/>
      <c r="M513" s="75"/>
      <c r="N513" s="53"/>
      <c r="O513" s="53"/>
      <c r="P513" s="53"/>
      <c r="Q513" s="53"/>
      <c r="R513" s="99"/>
      <c r="S513" s="67"/>
      <c r="T513" s="67"/>
      <c r="U513" s="67"/>
      <c r="V513" s="67"/>
      <c r="W513" s="67"/>
      <c r="X513" s="53"/>
      <c r="Y513" s="53"/>
      <c r="Z513" s="53"/>
      <c r="AA513" s="53"/>
      <c r="AB513" s="53"/>
    </row>
    <row r="514" spans="1:28" x14ac:dyDescent="0.25">
      <c r="A514" s="53"/>
      <c r="B514" s="53"/>
      <c r="C514" s="53"/>
      <c r="D514" s="53"/>
      <c r="E514" s="144"/>
      <c r="F514" s="70"/>
      <c r="G514" s="71"/>
      <c r="H514" s="158"/>
      <c r="I514" s="60"/>
      <c r="J514" s="72"/>
      <c r="K514" s="73"/>
      <c r="L514" s="53"/>
      <c r="M514" s="75"/>
      <c r="N514" s="53"/>
      <c r="O514" s="53"/>
      <c r="P514" s="53"/>
      <c r="Q514" s="53"/>
      <c r="R514" s="99"/>
      <c r="S514" s="67"/>
      <c r="T514" s="67"/>
      <c r="U514" s="67"/>
      <c r="V514" s="67"/>
      <c r="W514" s="67"/>
      <c r="X514" s="53"/>
      <c r="Y514" s="53"/>
      <c r="Z514" s="53"/>
      <c r="AA514" s="53"/>
      <c r="AB514" s="53"/>
    </row>
    <row r="515" spans="1:28" x14ac:dyDescent="0.25">
      <c r="A515" s="53"/>
      <c r="B515" s="53"/>
      <c r="C515" s="53"/>
      <c r="D515" s="53"/>
      <c r="E515" s="144"/>
      <c r="F515" s="70"/>
      <c r="G515" s="71"/>
      <c r="H515" s="158"/>
      <c r="I515" s="60"/>
      <c r="J515" s="72"/>
      <c r="K515" s="73"/>
      <c r="L515" s="53"/>
      <c r="M515" s="75"/>
      <c r="N515" s="53"/>
      <c r="O515" s="53"/>
      <c r="P515" s="53"/>
      <c r="Q515" s="53"/>
      <c r="R515" s="99"/>
      <c r="S515" s="67"/>
      <c r="T515" s="67"/>
      <c r="U515" s="67"/>
      <c r="V515" s="67"/>
      <c r="W515" s="67"/>
      <c r="X515" s="53"/>
      <c r="Y515" s="53"/>
      <c r="Z515" s="53"/>
      <c r="AA515" s="53"/>
      <c r="AB515" s="53"/>
    </row>
    <row r="516" spans="1:28" x14ac:dyDescent="0.25">
      <c r="A516" s="53"/>
      <c r="B516" s="53"/>
      <c r="C516" s="53"/>
      <c r="D516" s="53"/>
      <c r="E516" s="144"/>
      <c r="F516" s="70"/>
      <c r="G516" s="71"/>
      <c r="H516" s="158"/>
      <c r="I516" s="60"/>
      <c r="J516" s="72"/>
      <c r="K516" s="73"/>
      <c r="L516" s="53"/>
      <c r="M516" s="75"/>
      <c r="N516" s="53"/>
      <c r="O516" s="53"/>
      <c r="P516" s="53"/>
      <c r="Q516" s="53"/>
      <c r="R516" s="99"/>
      <c r="S516" s="67"/>
      <c r="T516" s="67"/>
      <c r="U516" s="67"/>
      <c r="V516" s="67"/>
      <c r="W516" s="67"/>
      <c r="X516" s="53"/>
      <c r="Y516" s="53"/>
      <c r="Z516" s="53"/>
      <c r="AA516" s="53"/>
      <c r="AB516" s="53"/>
    </row>
    <row r="517" spans="1:28" x14ac:dyDescent="0.25">
      <c r="A517" s="53"/>
      <c r="B517" s="53"/>
      <c r="C517" s="53"/>
      <c r="D517" s="53"/>
      <c r="E517" s="144"/>
      <c r="F517" s="70"/>
      <c r="G517" s="71"/>
      <c r="H517" s="158"/>
      <c r="I517" s="60"/>
      <c r="J517" s="72"/>
      <c r="K517" s="73"/>
      <c r="L517" s="53"/>
      <c r="M517" s="75"/>
      <c r="N517" s="53"/>
      <c r="O517" s="53"/>
      <c r="P517" s="53"/>
      <c r="Q517" s="53"/>
      <c r="R517" s="99"/>
      <c r="S517" s="67"/>
      <c r="T517" s="67"/>
      <c r="U517" s="67"/>
      <c r="V517" s="67"/>
      <c r="W517" s="67"/>
      <c r="X517" s="53"/>
      <c r="Y517" s="53"/>
      <c r="Z517" s="53"/>
      <c r="AA517" s="53"/>
      <c r="AB517" s="53"/>
    </row>
    <row r="518" spans="1:28" x14ac:dyDescent="0.25">
      <c r="A518" s="53"/>
      <c r="B518" s="53"/>
      <c r="C518" s="53"/>
      <c r="D518" s="53"/>
      <c r="E518" s="144"/>
      <c r="F518" s="70"/>
      <c r="G518" s="71"/>
      <c r="H518" s="158"/>
      <c r="I518" s="60"/>
      <c r="J518" s="72"/>
      <c r="K518" s="73"/>
      <c r="L518" s="53"/>
      <c r="M518" s="75"/>
      <c r="N518" s="53"/>
      <c r="O518" s="53"/>
      <c r="P518" s="53"/>
      <c r="Q518" s="53"/>
      <c r="R518" s="99"/>
      <c r="S518" s="67"/>
      <c r="T518" s="67"/>
      <c r="U518" s="67"/>
      <c r="V518" s="67"/>
      <c r="W518" s="67"/>
      <c r="X518" s="53"/>
      <c r="Y518" s="53"/>
      <c r="Z518" s="53"/>
      <c r="AA518" s="53"/>
      <c r="AB518" s="53"/>
    </row>
    <row r="519" spans="1:28" x14ac:dyDescent="0.25">
      <c r="A519" s="53"/>
      <c r="B519" s="53"/>
      <c r="C519" s="53"/>
      <c r="D519" s="53"/>
      <c r="E519" s="144"/>
      <c r="F519" s="70"/>
      <c r="G519" s="71"/>
      <c r="H519" s="158"/>
      <c r="I519" s="60"/>
      <c r="J519" s="72"/>
      <c r="K519" s="73"/>
      <c r="L519" s="53"/>
      <c r="M519" s="75"/>
      <c r="N519" s="53"/>
      <c r="O519" s="53"/>
      <c r="P519" s="53"/>
      <c r="Q519" s="53"/>
      <c r="R519" s="99"/>
      <c r="S519" s="67"/>
      <c r="T519" s="67"/>
      <c r="U519" s="67"/>
      <c r="V519" s="67"/>
      <c r="W519" s="67"/>
      <c r="X519" s="53"/>
      <c r="Y519" s="53"/>
      <c r="Z519" s="53"/>
      <c r="AA519" s="53"/>
      <c r="AB519" s="53"/>
    </row>
    <row r="520" spans="1:28" x14ac:dyDescent="0.25">
      <c r="A520" s="53"/>
      <c r="B520" s="53"/>
      <c r="C520" s="53"/>
      <c r="D520" s="53"/>
      <c r="E520" s="144"/>
      <c r="F520" s="70"/>
      <c r="G520" s="71"/>
      <c r="H520" s="158"/>
      <c r="I520" s="60"/>
      <c r="J520" s="72"/>
      <c r="K520" s="73"/>
      <c r="L520" s="53"/>
      <c r="M520" s="75"/>
      <c r="N520" s="53"/>
      <c r="O520" s="53"/>
      <c r="P520" s="53"/>
      <c r="Q520" s="53"/>
      <c r="R520" s="99"/>
      <c r="S520" s="67"/>
      <c r="T520" s="67"/>
      <c r="U520" s="67"/>
      <c r="V520" s="67"/>
      <c r="W520" s="67"/>
      <c r="X520" s="53"/>
      <c r="Y520" s="53"/>
      <c r="Z520" s="53"/>
      <c r="AA520" s="53"/>
      <c r="AB520" s="53"/>
    </row>
    <row r="521" spans="1:28" x14ac:dyDescent="0.25">
      <c r="A521" s="53"/>
      <c r="B521" s="53"/>
      <c r="C521" s="53"/>
      <c r="D521" s="53"/>
      <c r="E521" s="144"/>
      <c r="F521" s="70"/>
      <c r="G521" s="71"/>
      <c r="H521" s="158"/>
      <c r="I521" s="60"/>
      <c r="J521" s="72"/>
      <c r="K521" s="73"/>
      <c r="L521" s="53"/>
      <c r="M521" s="75"/>
      <c r="N521" s="53"/>
      <c r="O521" s="53"/>
      <c r="P521" s="53"/>
      <c r="Q521" s="53"/>
      <c r="R521" s="99"/>
      <c r="S521" s="67"/>
      <c r="T521" s="67"/>
      <c r="U521" s="67"/>
      <c r="V521" s="67"/>
      <c r="W521" s="67"/>
      <c r="X521" s="53"/>
      <c r="Y521" s="53"/>
      <c r="Z521" s="53"/>
      <c r="AA521" s="53"/>
      <c r="AB521" s="53"/>
    </row>
    <row r="522" spans="1:28" x14ac:dyDescent="0.25">
      <c r="A522" s="53"/>
      <c r="B522" s="53"/>
      <c r="C522" s="53"/>
      <c r="D522" s="53"/>
      <c r="E522" s="144"/>
      <c r="F522" s="70"/>
      <c r="G522" s="71"/>
      <c r="H522" s="158"/>
      <c r="I522" s="60"/>
      <c r="J522" s="72"/>
      <c r="K522" s="73"/>
      <c r="L522" s="53"/>
      <c r="M522" s="75"/>
      <c r="N522" s="53"/>
      <c r="O522" s="53"/>
      <c r="P522" s="53"/>
      <c r="Q522" s="53"/>
      <c r="R522" s="99"/>
      <c r="S522" s="67"/>
      <c r="T522" s="67"/>
      <c r="U522" s="67"/>
      <c r="V522" s="67"/>
      <c r="W522" s="67"/>
      <c r="X522" s="53"/>
      <c r="Y522" s="53"/>
      <c r="Z522" s="53"/>
      <c r="AA522" s="53"/>
      <c r="AB522" s="53"/>
    </row>
    <row r="523" spans="1:28" x14ac:dyDescent="0.25">
      <c r="A523" s="53"/>
      <c r="B523" s="53"/>
      <c r="C523" s="53"/>
      <c r="D523" s="53"/>
      <c r="E523" s="144"/>
      <c r="F523" s="70"/>
      <c r="G523" s="71"/>
      <c r="H523" s="158"/>
      <c r="I523" s="60"/>
      <c r="J523" s="72"/>
      <c r="K523" s="73"/>
      <c r="L523" s="53"/>
      <c r="M523" s="75"/>
      <c r="N523" s="53"/>
      <c r="O523" s="53"/>
      <c r="P523" s="53"/>
      <c r="Q523" s="53"/>
      <c r="R523" s="99"/>
      <c r="S523" s="67"/>
      <c r="T523" s="67"/>
      <c r="U523" s="67"/>
      <c r="V523" s="67"/>
      <c r="W523" s="67"/>
      <c r="X523" s="53"/>
      <c r="Y523" s="53"/>
      <c r="Z523" s="53"/>
      <c r="AA523" s="53"/>
      <c r="AB523" s="53"/>
    </row>
    <row r="524" spans="1:28" x14ac:dyDescent="0.25">
      <c r="A524" s="53"/>
      <c r="B524" s="53"/>
      <c r="C524" s="53"/>
      <c r="D524" s="53"/>
      <c r="E524" s="144"/>
      <c r="F524" s="70"/>
      <c r="G524" s="71"/>
      <c r="H524" s="158"/>
      <c r="I524" s="60"/>
      <c r="J524" s="72"/>
      <c r="K524" s="73"/>
      <c r="L524" s="53"/>
      <c r="M524" s="75"/>
      <c r="N524" s="53"/>
      <c r="O524" s="53"/>
      <c r="P524" s="53"/>
      <c r="Q524" s="53"/>
      <c r="R524" s="99"/>
      <c r="S524" s="67"/>
      <c r="T524" s="67"/>
      <c r="U524" s="67"/>
      <c r="V524" s="67"/>
      <c r="W524" s="67"/>
      <c r="X524" s="53"/>
      <c r="Y524" s="53"/>
      <c r="Z524" s="53"/>
      <c r="AA524" s="53"/>
      <c r="AB524" s="53"/>
    </row>
    <row r="525" spans="1:28" x14ac:dyDescent="0.25">
      <c r="A525" s="53"/>
      <c r="B525" s="53"/>
      <c r="C525" s="53"/>
      <c r="D525" s="53"/>
      <c r="E525" s="144"/>
      <c r="F525" s="70"/>
      <c r="G525" s="71"/>
      <c r="H525" s="158"/>
      <c r="I525" s="60"/>
      <c r="J525" s="72"/>
      <c r="K525" s="73"/>
      <c r="L525" s="53"/>
      <c r="M525" s="75"/>
      <c r="N525" s="53"/>
      <c r="O525" s="53"/>
      <c r="P525" s="53"/>
      <c r="Q525" s="53"/>
      <c r="R525" s="99"/>
      <c r="S525" s="67"/>
      <c r="T525" s="67"/>
      <c r="U525" s="67"/>
      <c r="V525" s="67"/>
      <c r="W525" s="67"/>
      <c r="X525" s="53"/>
      <c r="Y525" s="53"/>
      <c r="Z525" s="53"/>
      <c r="AA525" s="53"/>
      <c r="AB525" s="53"/>
    </row>
    <row r="526" spans="1:28" x14ac:dyDescent="0.25">
      <c r="A526" s="53"/>
      <c r="B526" s="53"/>
      <c r="C526" s="53"/>
      <c r="D526" s="53"/>
      <c r="E526" s="144"/>
      <c r="F526" s="70"/>
      <c r="G526" s="71"/>
      <c r="H526" s="158"/>
      <c r="I526" s="60"/>
      <c r="J526" s="72"/>
      <c r="K526" s="73"/>
      <c r="L526" s="53"/>
      <c r="M526" s="75"/>
      <c r="N526" s="53"/>
      <c r="O526" s="53"/>
      <c r="P526" s="53"/>
      <c r="Q526" s="53"/>
      <c r="R526" s="99"/>
      <c r="S526" s="67"/>
      <c r="T526" s="67"/>
      <c r="U526" s="67"/>
      <c r="V526" s="67"/>
      <c r="W526" s="67"/>
      <c r="X526" s="53"/>
      <c r="Y526" s="53"/>
      <c r="Z526" s="53"/>
      <c r="AA526" s="53"/>
      <c r="AB526" s="53"/>
    </row>
    <row r="527" spans="1:28" x14ac:dyDescent="0.25">
      <c r="A527" s="53"/>
      <c r="B527" s="53"/>
      <c r="C527" s="53"/>
      <c r="D527" s="53"/>
      <c r="E527" s="144"/>
      <c r="F527" s="70"/>
      <c r="G527" s="71"/>
      <c r="H527" s="158"/>
      <c r="I527" s="60"/>
      <c r="J527" s="72"/>
      <c r="K527" s="73"/>
      <c r="L527" s="53"/>
      <c r="M527" s="75"/>
      <c r="N527" s="53"/>
      <c r="O527" s="53"/>
      <c r="P527" s="53"/>
      <c r="Q527" s="53"/>
      <c r="R527" s="99"/>
      <c r="S527" s="67"/>
      <c r="T527" s="67"/>
      <c r="U527" s="67"/>
      <c r="V527" s="67"/>
      <c r="W527" s="67"/>
      <c r="X527" s="53"/>
      <c r="Y527" s="53"/>
      <c r="Z527" s="53"/>
      <c r="AA527" s="53"/>
      <c r="AB527" s="53"/>
    </row>
    <row r="528" spans="1:28" x14ac:dyDescent="0.25">
      <c r="A528" s="53"/>
      <c r="B528" s="53"/>
      <c r="C528" s="53"/>
      <c r="D528" s="53"/>
      <c r="E528" s="144"/>
      <c r="F528" s="70"/>
      <c r="G528" s="71"/>
      <c r="H528" s="158"/>
      <c r="I528" s="60"/>
      <c r="J528" s="72"/>
      <c r="K528" s="73"/>
      <c r="L528" s="53"/>
      <c r="M528" s="75"/>
      <c r="N528" s="53"/>
      <c r="O528" s="53"/>
      <c r="P528" s="53"/>
      <c r="Q528" s="53"/>
      <c r="R528" s="99"/>
      <c r="S528" s="67"/>
      <c r="T528" s="67"/>
      <c r="U528" s="67"/>
      <c r="V528" s="67"/>
      <c r="W528" s="67"/>
      <c r="X528" s="53"/>
      <c r="Y528" s="53"/>
      <c r="Z528" s="53"/>
      <c r="AA528" s="53"/>
      <c r="AB528" s="53"/>
    </row>
    <row r="529" spans="1:28" x14ac:dyDescent="0.25">
      <c r="A529" s="53"/>
      <c r="B529" s="53"/>
      <c r="C529" s="53"/>
      <c r="D529" s="53"/>
      <c r="E529" s="144"/>
      <c r="F529" s="70"/>
      <c r="G529" s="71"/>
      <c r="H529" s="158"/>
      <c r="I529" s="60"/>
      <c r="J529" s="72"/>
      <c r="K529" s="73"/>
      <c r="L529" s="53"/>
      <c r="M529" s="75"/>
      <c r="N529" s="53"/>
      <c r="O529" s="53"/>
      <c r="P529" s="53"/>
      <c r="Q529" s="53"/>
      <c r="R529" s="99"/>
      <c r="S529" s="67"/>
      <c r="T529" s="67"/>
      <c r="U529" s="67"/>
      <c r="V529" s="67"/>
      <c r="W529" s="67"/>
      <c r="X529" s="53"/>
      <c r="Y529" s="53"/>
      <c r="Z529" s="53"/>
      <c r="AA529" s="53"/>
      <c r="AB529" s="53"/>
    </row>
    <row r="530" spans="1:28" x14ac:dyDescent="0.25">
      <c r="A530" s="53"/>
      <c r="B530" s="53"/>
      <c r="C530" s="53"/>
      <c r="D530" s="53"/>
      <c r="E530" s="144"/>
      <c r="F530" s="70"/>
      <c r="G530" s="71"/>
      <c r="H530" s="158"/>
      <c r="I530" s="60"/>
      <c r="J530" s="72"/>
      <c r="K530" s="73"/>
      <c r="L530" s="53"/>
      <c r="M530" s="75"/>
      <c r="N530" s="53"/>
      <c r="O530" s="53"/>
      <c r="P530" s="53"/>
      <c r="Q530" s="53"/>
      <c r="R530" s="99"/>
      <c r="S530" s="67"/>
      <c r="T530" s="67"/>
      <c r="U530" s="67"/>
      <c r="V530" s="67"/>
      <c r="W530" s="67"/>
      <c r="X530" s="53"/>
      <c r="Y530" s="53"/>
      <c r="Z530" s="53"/>
      <c r="AA530" s="53"/>
      <c r="AB530" s="53"/>
    </row>
    <row r="531" spans="1:28" x14ac:dyDescent="0.25">
      <c r="A531" s="53"/>
      <c r="B531" s="53"/>
      <c r="C531" s="53"/>
      <c r="D531" s="53"/>
      <c r="E531" s="144"/>
      <c r="F531" s="70"/>
      <c r="G531" s="71"/>
      <c r="H531" s="158"/>
      <c r="I531" s="60"/>
      <c r="J531" s="72"/>
      <c r="K531" s="73"/>
      <c r="L531" s="53"/>
      <c r="M531" s="75"/>
      <c r="N531" s="53"/>
      <c r="O531" s="53"/>
      <c r="P531" s="53"/>
      <c r="Q531" s="53"/>
      <c r="R531" s="99"/>
      <c r="S531" s="67"/>
      <c r="T531" s="67"/>
      <c r="U531" s="67"/>
      <c r="V531" s="67"/>
      <c r="W531" s="67"/>
      <c r="X531" s="53"/>
      <c r="Y531" s="53"/>
      <c r="Z531" s="53"/>
      <c r="AA531" s="53"/>
      <c r="AB531" s="53"/>
    </row>
    <row r="532" spans="1:28" x14ac:dyDescent="0.25">
      <c r="A532" s="53"/>
      <c r="B532" s="53"/>
      <c r="C532" s="53"/>
      <c r="D532" s="53"/>
      <c r="E532" s="144"/>
      <c r="F532" s="70"/>
      <c r="G532" s="71"/>
      <c r="H532" s="158"/>
      <c r="I532" s="60"/>
      <c r="J532" s="72"/>
      <c r="K532" s="73"/>
      <c r="L532" s="53"/>
      <c r="M532" s="75"/>
      <c r="N532" s="53"/>
      <c r="O532" s="53"/>
      <c r="P532" s="53"/>
      <c r="Q532" s="53"/>
      <c r="R532" s="99"/>
      <c r="S532" s="67"/>
      <c r="T532" s="67"/>
      <c r="U532" s="67"/>
      <c r="V532" s="67"/>
      <c r="W532" s="67"/>
      <c r="X532" s="53"/>
      <c r="Y532" s="53"/>
      <c r="Z532" s="53"/>
      <c r="AA532" s="53"/>
      <c r="AB532" s="53"/>
    </row>
    <row r="533" spans="1:28" x14ac:dyDescent="0.25">
      <c r="A533" s="53"/>
      <c r="B533" s="53"/>
      <c r="C533" s="53"/>
      <c r="D533" s="53"/>
      <c r="E533" s="144"/>
      <c r="F533" s="70"/>
      <c r="G533" s="71"/>
      <c r="H533" s="158"/>
      <c r="I533" s="60"/>
      <c r="J533" s="72"/>
      <c r="K533" s="73"/>
      <c r="L533" s="53"/>
      <c r="M533" s="75"/>
      <c r="N533" s="53"/>
      <c r="O533" s="53"/>
      <c r="P533" s="53"/>
      <c r="Q533" s="53"/>
      <c r="R533" s="99"/>
      <c r="S533" s="67"/>
      <c r="T533" s="67"/>
      <c r="U533" s="67"/>
      <c r="V533" s="67"/>
      <c r="W533" s="67"/>
      <c r="X533" s="53"/>
      <c r="Y533" s="53"/>
      <c r="Z533" s="53"/>
      <c r="AA533" s="53"/>
      <c r="AB533" s="53"/>
    </row>
    <row r="534" spans="1:28" x14ac:dyDescent="0.25">
      <c r="A534" s="53"/>
      <c r="B534" s="53"/>
      <c r="C534" s="53"/>
      <c r="D534" s="53"/>
      <c r="E534" s="144"/>
      <c r="F534" s="70"/>
      <c r="G534" s="71"/>
      <c r="H534" s="158"/>
      <c r="I534" s="60"/>
      <c r="J534" s="72"/>
      <c r="K534" s="73"/>
      <c r="L534" s="53"/>
      <c r="M534" s="75"/>
      <c r="N534" s="53"/>
      <c r="O534" s="53"/>
      <c r="P534" s="53"/>
      <c r="Q534" s="53"/>
      <c r="R534" s="99"/>
      <c r="S534" s="67"/>
      <c r="T534" s="67"/>
      <c r="U534" s="67"/>
      <c r="V534" s="67"/>
      <c r="W534" s="67"/>
      <c r="X534" s="53"/>
      <c r="Y534" s="53"/>
      <c r="Z534" s="53"/>
      <c r="AA534" s="53"/>
      <c r="AB534" s="53"/>
    </row>
    <row r="535" spans="1:28" x14ac:dyDescent="0.25">
      <c r="A535" s="53"/>
      <c r="B535" s="53"/>
      <c r="C535" s="53"/>
      <c r="D535" s="53"/>
      <c r="E535" s="144"/>
      <c r="F535" s="70"/>
      <c r="G535" s="71"/>
      <c r="H535" s="158"/>
      <c r="I535" s="60"/>
      <c r="J535" s="72"/>
      <c r="K535" s="73"/>
      <c r="L535" s="53"/>
      <c r="M535" s="75"/>
      <c r="N535" s="53"/>
      <c r="O535" s="53"/>
      <c r="P535" s="53"/>
      <c r="Q535" s="53"/>
      <c r="R535" s="99"/>
      <c r="S535" s="67"/>
      <c r="T535" s="67"/>
      <c r="U535" s="67"/>
      <c r="V535" s="67"/>
      <c r="W535" s="67"/>
      <c r="X535" s="53"/>
      <c r="Y535" s="53"/>
      <c r="Z535" s="53"/>
      <c r="AA535" s="53"/>
      <c r="AB535" s="53"/>
    </row>
    <row r="536" spans="1:28" x14ac:dyDescent="0.25">
      <c r="A536" s="53"/>
      <c r="B536" s="53"/>
      <c r="C536" s="53"/>
      <c r="D536" s="53"/>
      <c r="E536" s="144"/>
      <c r="F536" s="70"/>
      <c r="G536" s="71"/>
      <c r="H536" s="158"/>
      <c r="I536" s="60"/>
      <c r="J536" s="72"/>
      <c r="K536" s="73"/>
      <c r="L536" s="53"/>
      <c r="M536" s="75"/>
      <c r="N536" s="53"/>
      <c r="O536" s="53"/>
      <c r="P536" s="53"/>
      <c r="Q536" s="53"/>
      <c r="R536" s="99"/>
      <c r="S536" s="67"/>
      <c r="T536" s="67"/>
      <c r="U536" s="67"/>
      <c r="V536" s="67"/>
      <c r="W536" s="67"/>
      <c r="X536" s="53"/>
      <c r="Y536" s="53"/>
      <c r="Z536" s="53"/>
      <c r="AA536" s="53"/>
      <c r="AB536" s="53"/>
    </row>
    <row r="537" spans="1:28" x14ac:dyDescent="0.25">
      <c r="A537" s="53"/>
      <c r="B537" s="53"/>
      <c r="C537" s="53"/>
      <c r="D537" s="53"/>
      <c r="E537" s="144"/>
      <c r="F537" s="70"/>
      <c r="G537" s="71"/>
      <c r="H537" s="158"/>
      <c r="I537" s="60"/>
      <c r="J537" s="72"/>
      <c r="K537" s="73"/>
      <c r="L537" s="53"/>
      <c r="M537" s="75"/>
      <c r="N537" s="53"/>
      <c r="O537" s="53"/>
      <c r="P537" s="53"/>
      <c r="Q537" s="53"/>
      <c r="R537" s="99"/>
      <c r="S537" s="67"/>
      <c r="T537" s="67"/>
      <c r="U537" s="67"/>
      <c r="V537" s="67"/>
      <c r="W537" s="67"/>
      <c r="X537" s="53"/>
      <c r="Y537" s="53"/>
      <c r="Z537" s="53"/>
      <c r="AA537" s="53"/>
      <c r="AB537" s="53"/>
    </row>
    <row r="538" spans="1:28" x14ac:dyDescent="0.25">
      <c r="A538" s="53"/>
      <c r="B538" s="53"/>
      <c r="C538" s="53"/>
      <c r="D538" s="53"/>
      <c r="E538" s="144"/>
      <c r="F538" s="70"/>
      <c r="G538" s="71"/>
      <c r="H538" s="158"/>
      <c r="I538" s="60"/>
      <c r="J538" s="72"/>
      <c r="K538" s="73"/>
      <c r="L538" s="53"/>
      <c r="M538" s="75"/>
      <c r="N538" s="53"/>
      <c r="O538" s="53"/>
      <c r="P538" s="53"/>
      <c r="Q538" s="53"/>
      <c r="R538" s="99"/>
      <c r="S538" s="67"/>
      <c r="T538" s="67"/>
      <c r="U538" s="67"/>
      <c r="V538" s="67"/>
      <c r="W538" s="67"/>
      <c r="X538" s="53"/>
      <c r="Y538" s="53"/>
      <c r="Z538" s="53"/>
      <c r="AA538" s="53"/>
      <c r="AB538" s="53"/>
    </row>
    <row r="539" spans="1:28" x14ac:dyDescent="0.25">
      <c r="A539" s="53"/>
      <c r="B539" s="53"/>
      <c r="C539" s="53"/>
      <c r="D539" s="53"/>
      <c r="E539" s="144"/>
      <c r="F539" s="70"/>
      <c r="G539" s="71"/>
      <c r="H539" s="158"/>
      <c r="I539" s="60"/>
      <c r="J539" s="72"/>
      <c r="K539" s="73"/>
      <c r="L539" s="53"/>
      <c r="M539" s="75"/>
      <c r="N539" s="53"/>
      <c r="O539" s="53"/>
      <c r="P539" s="53"/>
      <c r="Q539" s="53"/>
      <c r="R539" s="99"/>
      <c r="S539" s="67"/>
      <c r="T539" s="67"/>
      <c r="U539" s="67"/>
      <c r="V539" s="67"/>
      <c r="W539" s="67"/>
      <c r="X539" s="53"/>
      <c r="Y539" s="53"/>
      <c r="Z539" s="53"/>
      <c r="AA539" s="53"/>
      <c r="AB539" s="53"/>
    </row>
    <row r="540" spans="1:28" x14ac:dyDescent="0.25">
      <c r="A540" s="53"/>
      <c r="B540" s="53"/>
      <c r="C540" s="53"/>
      <c r="D540" s="53"/>
      <c r="E540" s="144"/>
      <c r="F540" s="70"/>
      <c r="G540" s="71"/>
      <c r="H540" s="158"/>
      <c r="I540" s="60"/>
      <c r="J540" s="72"/>
      <c r="K540" s="73"/>
      <c r="L540" s="53"/>
      <c r="M540" s="75"/>
      <c r="N540" s="53"/>
      <c r="O540" s="53"/>
      <c r="P540" s="53"/>
      <c r="Q540" s="53"/>
      <c r="R540" s="99"/>
      <c r="S540" s="67"/>
      <c r="T540" s="67"/>
      <c r="U540" s="67"/>
      <c r="V540" s="67"/>
      <c r="W540" s="67"/>
      <c r="X540" s="53"/>
      <c r="Y540" s="53"/>
      <c r="Z540" s="53"/>
      <c r="AA540" s="53"/>
      <c r="AB540" s="53"/>
    </row>
    <row r="541" spans="1:28" x14ac:dyDescent="0.25">
      <c r="A541" s="53"/>
      <c r="B541" s="53"/>
      <c r="C541" s="53"/>
      <c r="D541" s="53"/>
      <c r="E541" s="144"/>
      <c r="F541" s="70"/>
      <c r="G541" s="71"/>
      <c r="H541" s="158"/>
      <c r="I541" s="60"/>
      <c r="J541" s="72"/>
      <c r="K541" s="73"/>
      <c r="L541" s="53"/>
      <c r="M541" s="75"/>
      <c r="N541" s="53"/>
      <c r="O541" s="53"/>
      <c r="P541" s="53"/>
      <c r="Q541" s="53"/>
      <c r="R541" s="99"/>
      <c r="S541" s="67"/>
      <c r="T541" s="67"/>
      <c r="U541" s="67"/>
      <c r="V541" s="67"/>
      <c r="W541" s="67"/>
      <c r="X541" s="53"/>
      <c r="Y541" s="53"/>
      <c r="Z541" s="53"/>
      <c r="AA541" s="53"/>
      <c r="AB541" s="53"/>
    </row>
    <row r="542" spans="1:28" x14ac:dyDescent="0.25">
      <c r="A542" s="53"/>
      <c r="B542" s="53"/>
      <c r="C542" s="53"/>
      <c r="D542" s="53"/>
      <c r="E542" s="144"/>
      <c r="F542" s="70"/>
      <c r="G542" s="71"/>
      <c r="H542" s="158"/>
      <c r="I542" s="60"/>
      <c r="J542" s="72"/>
      <c r="K542" s="73"/>
      <c r="L542" s="53"/>
      <c r="M542" s="75"/>
      <c r="N542" s="53"/>
      <c r="O542" s="53"/>
      <c r="P542" s="53"/>
      <c r="Q542" s="53"/>
      <c r="R542" s="99"/>
      <c r="S542" s="67"/>
      <c r="T542" s="67"/>
      <c r="U542" s="67"/>
      <c r="V542" s="67"/>
      <c r="W542" s="67"/>
      <c r="X542" s="53"/>
      <c r="Y542" s="53"/>
      <c r="Z542" s="53"/>
      <c r="AA542" s="53"/>
      <c r="AB542" s="53"/>
    </row>
    <row r="543" spans="1:28" x14ac:dyDescent="0.25">
      <c r="A543" s="53"/>
      <c r="B543" s="53"/>
      <c r="C543" s="53"/>
      <c r="D543" s="53"/>
      <c r="E543" s="144"/>
      <c r="F543" s="70"/>
      <c r="G543" s="71"/>
      <c r="H543" s="158"/>
      <c r="I543" s="60"/>
      <c r="J543" s="72"/>
      <c r="K543" s="73"/>
      <c r="L543" s="53"/>
      <c r="M543" s="75"/>
      <c r="N543" s="53"/>
      <c r="O543" s="53"/>
      <c r="P543" s="53"/>
      <c r="Q543" s="53"/>
      <c r="R543" s="99"/>
      <c r="S543" s="67"/>
      <c r="T543" s="67"/>
      <c r="U543" s="67"/>
      <c r="V543" s="67"/>
      <c r="W543" s="67"/>
      <c r="X543" s="53"/>
      <c r="Y543" s="53"/>
      <c r="Z543" s="53"/>
      <c r="AA543" s="53"/>
      <c r="AB543" s="53"/>
    </row>
    <row r="544" spans="1:28" x14ac:dyDescent="0.25">
      <c r="A544" s="53"/>
      <c r="B544" s="53"/>
      <c r="C544" s="53"/>
      <c r="D544" s="53"/>
      <c r="E544" s="144"/>
      <c r="F544" s="70"/>
      <c r="G544" s="71"/>
      <c r="H544" s="158"/>
      <c r="I544" s="60"/>
      <c r="J544" s="72"/>
      <c r="K544" s="73"/>
      <c r="L544" s="53"/>
      <c r="M544" s="75"/>
      <c r="N544" s="53"/>
      <c r="O544" s="53"/>
      <c r="P544" s="53"/>
      <c r="Q544" s="53"/>
      <c r="R544" s="99"/>
      <c r="S544" s="67"/>
      <c r="T544" s="67"/>
      <c r="U544" s="67"/>
      <c r="V544" s="67"/>
      <c r="W544" s="67"/>
      <c r="X544" s="53"/>
      <c r="Y544" s="53"/>
      <c r="Z544" s="53"/>
      <c r="AA544" s="53"/>
      <c r="AB544" s="53"/>
    </row>
    <row r="545" spans="1:28" x14ac:dyDescent="0.25">
      <c r="A545" s="53"/>
      <c r="B545" s="53"/>
      <c r="C545" s="53"/>
      <c r="D545" s="53"/>
      <c r="E545" s="144"/>
      <c r="F545" s="70"/>
      <c r="G545" s="71"/>
      <c r="H545" s="158"/>
      <c r="I545" s="60"/>
      <c r="J545" s="72"/>
      <c r="K545" s="73"/>
      <c r="L545" s="53"/>
      <c r="M545" s="75"/>
      <c r="N545" s="53"/>
      <c r="O545" s="53"/>
      <c r="P545" s="53"/>
      <c r="Q545" s="53"/>
      <c r="R545" s="99"/>
      <c r="S545" s="67"/>
      <c r="T545" s="67"/>
      <c r="U545" s="67"/>
      <c r="V545" s="67"/>
      <c r="W545" s="67"/>
      <c r="X545" s="53"/>
      <c r="Y545" s="53"/>
      <c r="Z545" s="53"/>
      <c r="AA545" s="53"/>
      <c r="AB545" s="53"/>
    </row>
    <row r="546" spans="1:28" x14ac:dyDescent="0.25">
      <c r="A546" s="53"/>
      <c r="B546" s="53"/>
      <c r="C546" s="53"/>
      <c r="D546" s="53"/>
      <c r="E546" s="144"/>
      <c r="F546" s="70"/>
      <c r="G546" s="71"/>
      <c r="H546" s="158"/>
      <c r="I546" s="60"/>
      <c r="J546" s="72"/>
      <c r="K546" s="73"/>
      <c r="L546" s="53"/>
      <c r="M546" s="75"/>
      <c r="N546" s="53"/>
      <c r="O546" s="53"/>
      <c r="P546" s="53"/>
      <c r="Q546" s="53"/>
      <c r="R546" s="99"/>
      <c r="S546" s="67"/>
      <c r="T546" s="67"/>
      <c r="U546" s="67"/>
      <c r="V546" s="67"/>
      <c r="W546" s="67"/>
      <c r="X546" s="53"/>
      <c r="Y546" s="53"/>
      <c r="Z546" s="53"/>
      <c r="AA546" s="53"/>
      <c r="AB546" s="53"/>
    </row>
    <row r="547" spans="1:28" x14ac:dyDescent="0.25">
      <c r="A547" s="53"/>
      <c r="B547" s="53"/>
      <c r="C547" s="53"/>
      <c r="D547" s="53"/>
      <c r="E547" s="144"/>
      <c r="F547" s="70"/>
      <c r="G547" s="71"/>
      <c r="H547" s="158"/>
      <c r="I547" s="60"/>
      <c r="J547" s="72"/>
      <c r="K547" s="73"/>
      <c r="L547" s="53"/>
      <c r="M547" s="75"/>
      <c r="N547" s="53"/>
      <c r="O547" s="53"/>
      <c r="P547" s="53"/>
      <c r="Q547" s="53"/>
      <c r="R547" s="99"/>
      <c r="S547" s="67"/>
      <c r="T547" s="67"/>
      <c r="U547" s="67"/>
      <c r="V547" s="67"/>
      <c r="W547" s="67"/>
      <c r="X547" s="53"/>
      <c r="Y547" s="53"/>
      <c r="Z547" s="53"/>
      <c r="AA547" s="53"/>
      <c r="AB547" s="53"/>
    </row>
    <row r="548" spans="1:28" x14ac:dyDescent="0.25">
      <c r="A548" s="53"/>
      <c r="B548" s="53"/>
      <c r="C548" s="53"/>
      <c r="D548" s="53"/>
      <c r="E548" s="144"/>
      <c r="F548" s="70"/>
      <c r="G548" s="71"/>
      <c r="H548" s="158"/>
      <c r="I548" s="60"/>
      <c r="J548" s="72"/>
      <c r="K548" s="73"/>
      <c r="L548" s="53"/>
      <c r="M548" s="75"/>
      <c r="N548" s="53"/>
      <c r="O548" s="53"/>
      <c r="P548" s="53"/>
      <c r="Q548" s="53"/>
      <c r="R548" s="99"/>
      <c r="S548" s="67"/>
      <c r="T548" s="67"/>
      <c r="U548" s="67"/>
      <c r="V548" s="67"/>
      <c r="W548" s="67"/>
      <c r="X548" s="53"/>
      <c r="Y548" s="53"/>
      <c r="Z548" s="53"/>
      <c r="AA548" s="53"/>
      <c r="AB548" s="53"/>
    </row>
    <row r="549" spans="1:28" x14ac:dyDescent="0.25">
      <c r="A549" s="53"/>
      <c r="B549" s="53"/>
      <c r="C549" s="53"/>
      <c r="D549" s="53"/>
      <c r="E549" s="144"/>
      <c r="F549" s="70"/>
      <c r="G549" s="71"/>
      <c r="H549" s="158"/>
      <c r="I549" s="60"/>
      <c r="J549" s="72"/>
      <c r="K549" s="73"/>
      <c r="L549" s="53"/>
      <c r="M549" s="75"/>
      <c r="N549" s="53"/>
      <c r="O549" s="53"/>
      <c r="P549" s="53"/>
      <c r="Q549" s="53"/>
      <c r="R549" s="99"/>
      <c r="S549" s="67"/>
      <c r="T549" s="67"/>
      <c r="U549" s="67"/>
      <c r="V549" s="67"/>
      <c r="W549" s="67"/>
      <c r="X549" s="53"/>
      <c r="Y549" s="53"/>
      <c r="Z549" s="53"/>
      <c r="AA549" s="53"/>
      <c r="AB549" s="53"/>
    </row>
    <row r="550" spans="1:28" x14ac:dyDescent="0.25">
      <c r="A550" s="53"/>
      <c r="B550" s="53"/>
      <c r="C550" s="53"/>
      <c r="D550" s="53"/>
      <c r="E550" s="144"/>
      <c r="F550" s="70"/>
      <c r="G550" s="71"/>
      <c r="H550" s="158"/>
      <c r="I550" s="60"/>
      <c r="J550" s="72"/>
      <c r="K550" s="73"/>
      <c r="L550" s="53"/>
      <c r="M550" s="75"/>
      <c r="N550" s="53"/>
      <c r="O550" s="53"/>
      <c r="P550" s="53"/>
      <c r="Q550" s="53"/>
      <c r="R550" s="99"/>
      <c r="S550" s="67"/>
      <c r="T550" s="67"/>
      <c r="U550" s="67"/>
      <c r="V550" s="67"/>
      <c r="W550" s="67"/>
      <c r="X550" s="53"/>
      <c r="Y550" s="53"/>
      <c r="Z550" s="53"/>
      <c r="AA550" s="53"/>
      <c r="AB550" s="53"/>
    </row>
    <row r="551" spans="1:28" x14ac:dyDescent="0.25">
      <c r="A551" s="53"/>
      <c r="B551" s="53"/>
      <c r="C551" s="53"/>
      <c r="D551" s="53"/>
      <c r="E551" s="144"/>
      <c r="F551" s="70"/>
      <c r="G551" s="71"/>
      <c r="H551" s="158"/>
      <c r="I551" s="60"/>
      <c r="J551" s="72"/>
      <c r="K551" s="73"/>
      <c r="L551" s="53"/>
      <c r="M551" s="75"/>
      <c r="N551" s="53"/>
      <c r="O551" s="53"/>
      <c r="P551" s="53"/>
      <c r="Q551" s="53"/>
      <c r="R551" s="99"/>
      <c r="S551" s="67"/>
      <c r="T551" s="67"/>
      <c r="U551" s="67"/>
      <c r="V551" s="67"/>
      <c r="W551" s="67"/>
      <c r="X551" s="53"/>
      <c r="Y551" s="53"/>
      <c r="Z551" s="53"/>
      <c r="AA551" s="53"/>
      <c r="AB551" s="53"/>
    </row>
    <row r="552" spans="1:28" x14ac:dyDescent="0.25">
      <c r="A552" s="53"/>
      <c r="B552" s="53"/>
      <c r="C552" s="53"/>
      <c r="D552" s="53"/>
      <c r="E552" s="144"/>
      <c r="F552" s="70"/>
      <c r="G552" s="71"/>
      <c r="H552" s="158"/>
      <c r="I552" s="60"/>
      <c r="J552" s="72"/>
      <c r="K552" s="73"/>
      <c r="L552" s="53"/>
      <c r="M552" s="75"/>
      <c r="N552" s="53"/>
      <c r="O552" s="53"/>
      <c r="P552" s="53"/>
      <c r="Q552" s="53"/>
      <c r="R552" s="99"/>
      <c r="S552" s="67"/>
      <c r="T552" s="67"/>
      <c r="U552" s="67"/>
      <c r="V552" s="67"/>
      <c r="W552" s="67"/>
      <c r="X552" s="53"/>
      <c r="Y552" s="53"/>
      <c r="Z552" s="53"/>
      <c r="AA552" s="53"/>
      <c r="AB552" s="53"/>
    </row>
    <row r="553" spans="1:28" x14ac:dyDescent="0.25">
      <c r="A553" s="53"/>
      <c r="B553" s="53"/>
      <c r="C553" s="53"/>
      <c r="D553" s="53"/>
      <c r="E553" s="144"/>
      <c r="F553" s="70"/>
      <c r="G553" s="71"/>
      <c r="H553" s="158"/>
      <c r="I553" s="60"/>
      <c r="J553" s="72"/>
      <c r="K553" s="73"/>
      <c r="L553" s="53"/>
      <c r="M553" s="75"/>
      <c r="N553" s="53"/>
      <c r="O553" s="53"/>
      <c r="P553" s="53"/>
      <c r="Q553" s="53"/>
      <c r="R553" s="99"/>
      <c r="S553" s="67"/>
      <c r="T553" s="67"/>
      <c r="U553" s="67"/>
      <c r="V553" s="67"/>
      <c r="W553" s="67"/>
      <c r="X553" s="53"/>
      <c r="Y553" s="53"/>
      <c r="Z553" s="53"/>
      <c r="AA553" s="53"/>
      <c r="AB553" s="53"/>
    </row>
    <row r="554" spans="1:28" x14ac:dyDescent="0.25">
      <c r="A554" s="53"/>
      <c r="B554" s="53"/>
      <c r="C554" s="53"/>
      <c r="D554" s="53"/>
      <c r="E554" s="144"/>
      <c r="F554" s="70"/>
      <c r="G554" s="71"/>
      <c r="H554" s="158"/>
      <c r="I554" s="60"/>
      <c r="J554" s="72"/>
      <c r="K554" s="73"/>
      <c r="L554" s="53"/>
      <c r="M554" s="75"/>
      <c r="N554" s="53"/>
      <c r="O554" s="53"/>
      <c r="P554" s="53"/>
      <c r="Q554" s="53"/>
      <c r="R554" s="99"/>
      <c r="S554" s="67"/>
      <c r="T554" s="67"/>
      <c r="U554" s="67"/>
      <c r="V554" s="67"/>
      <c r="W554" s="67"/>
      <c r="X554" s="53"/>
      <c r="Y554" s="53"/>
      <c r="Z554" s="53"/>
      <c r="AA554" s="53"/>
      <c r="AB554" s="53"/>
    </row>
    <row r="555" spans="1:28" x14ac:dyDescent="0.25">
      <c r="A555" s="53"/>
      <c r="B555" s="53"/>
      <c r="C555" s="53"/>
      <c r="D555" s="53"/>
      <c r="E555" s="144"/>
      <c r="F555" s="70"/>
      <c r="G555" s="71"/>
      <c r="H555" s="158"/>
      <c r="I555" s="60"/>
      <c r="J555" s="72"/>
      <c r="K555" s="73"/>
      <c r="L555" s="53"/>
      <c r="M555" s="75"/>
      <c r="N555" s="53"/>
      <c r="O555" s="53"/>
      <c r="P555" s="53"/>
      <c r="Q555" s="53"/>
      <c r="R555" s="99"/>
      <c r="S555" s="67"/>
      <c r="T555" s="67"/>
      <c r="U555" s="67"/>
      <c r="V555" s="67"/>
      <c r="W555" s="67"/>
      <c r="X555" s="53"/>
      <c r="Y555" s="53"/>
      <c r="Z555" s="53"/>
      <c r="AA555" s="53"/>
      <c r="AB555" s="53"/>
    </row>
    <row r="556" spans="1:28" x14ac:dyDescent="0.25">
      <c r="A556" s="53"/>
      <c r="B556" s="53"/>
      <c r="C556" s="53"/>
      <c r="D556" s="53"/>
      <c r="E556" s="144"/>
      <c r="F556" s="70"/>
      <c r="G556" s="71"/>
      <c r="H556" s="158"/>
      <c r="I556" s="60"/>
      <c r="J556" s="72"/>
      <c r="K556" s="73"/>
      <c r="L556" s="53"/>
      <c r="M556" s="75"/>
      <c r="N556" s="53"/>
      <c r="O556" s="53"/>
      <c r="P556" s="53"/>
      <c r="Q556" s="53"/>
      <c r="R556" s="99"/>
      <c r="S556" s="67"/>
      <c r="T556" s="67"/>
      <c r="U556" s="67"/>
      <c r="V556" s="67"/>
      <c r="W556" s="67"/>
      <c r="X556" s="53"/>
      <c r="Y556" s="53"/>
      <c r="Z556" s="53"/>
      <c r="AA556" s="53"/>
      <c r="AB556" s="53"/>
    </row>
    <row r="557" spans="1:28" x14ac:dyDescent="0.25">
      <c r="A557" s="53"/>
      <c r="B557" s="53"/>
      <c r="C557" s="53"/>
      <c r="D557" s="53"/>
      <c r="E557" s="144"/>
      <c r="F557" s="70"/>
      <c r="G557" s="71"/>
      <c r="H557" s="158"/>
      <c r="I557" s="60"/>
      <c r="J557" s="72"/>
      <c r="K557" s="73"/>
      <c r="L557" s="53"/>
      <c r="M557" s="75"/>
      <c r="N557" s="53"/>
      <c r="O557" s="53"/>
      <c r="P557" s="53"/>
      <c r="Q557" s="53"/>
      <c r="R557" s="99"/>
      <c r="S557" s="67"/>
      <c r="T557" s="67"/>
      <c r="U557" s="67"/>
      <c r="V557" s="67"/>
      <c r="W557" s="67"/>
      <c r="X557" s="53"/>
      <c r="Y557" s="53"/>
      <c r="Z557" s="53"/>
      <c r="AA557" s="53"/>
      <c r="AB557" s="53"/>
    </row>
    <row r="558" spans="1:28" x14ac:dyDescent="0.25">
      <c r="A558" s="53"/>
      <c r="B558" s="53"/>
      <c r="C558" s="53"/>
      <c r="D558" s="53"/>
      <c r="E558" s="144"/>
      <c r="F558" s="70"/>
      <c r="G558" s="71"/>
      <c r="H558" s="158"/>
      <c r="I558" s="60"/>
      <c r="J558" s="72"/>
      <c r="K558" s="73"/>
      <c r="L558" s="53"/>
      <c r="M558" s="75"/>
      <c r="N558" s="53"/>
      <c r="O558" s="53"/>
      <c r="P558" s="53"/>
      <c r="Q558" s="53"/>
      <c r="R558" s="99"/>
      <c r="S558" s="67"/>
      <c r="T558" s="67"/>
      <c r="U558" s="67"/>
      <c r="V558" s="67"/>
      <c r="W558" s="67"/>
      <c r="X558" s="53"/>
      <c r="Y558" s="53"/>
      <c r="Z558" s="53"/>
      <c r="AA558" s="53"/>
      <c r="AB558" s="53"/>
    </row>
    <row r="559" spans="1:28" x14ac:dyDescent="0.25">
      <c r="A559" s="53"/>
      <c r="B559" s="53"/>
      <c r="C559" s="53"/>
      <c r="D559" s="53"/>
      <c r="E559" s="144"/>
      <c r="F559" s="70"/>
      <c r="G559" s="71"/>
      <c r="H559" s="158"/>
      <c r="I559" s="60"/>
      <c r="J559" s="72"/>
      <c r="K559" s="73"/>
      <c r="L559" s="53"/>
      <c r="M559" s="75"/>
      <c r="N559" s="53"/>
      <c r="O559" s="53"/>
      <c r="P559" s="53"/>
      <c r="Q559" s="53"/>
      <c r="R559" s="99"/>
      <c r="S559" s="67"/>
      <c r="T559" s="67"/>
      <c r="U559" s="67"/>
      <c r="V559" s="67"/>
      <c r="W559" s="67"/>
      <c r="X559" s="53"/>
      <c r="Y559" s="53"/>
      <c r="Z559" s="53"/>
      <c r="AA559" s="53"/>
      <c r="AB559" s="53"/>
    </row>
    <row r="560" spans="1:28" x14ac:dyDescent="0.25">
      <c r="A560" s="53"/>
      <c r="B560" s="53"/>
      <c r="C560" s="53"/>
      <c r="D560" s="53"/>
      <c r="E560" s="144"/>
      <c r="F560" s="70"/>
      <c r="G560" s="71"/>
      <c r="H560" s="158"/>
      <c r="I560" s="60"/>
      <c r="J560" s="72"/>
      <c r="K560" s="73"/>
      <c r="L560" s="53"/>
      <c r="M560" s="75"/>
      <c r="N560" s="53"/>
      <c r="O560" s="53"/>
      <c r="P560" s="53"/>
      <c r="Q560" s="53"/>
      <c r="R560" s="99"/>
      <c r="S560" s="67"/>
      <c r="T560" s="67"/>
      <c r="U560" s="67"/>
      <c r="V560" s="67"/>
      <c r="W560" s="67"/>
      <c r="X560" s="53"/>
      <c r="Y560" s="53"/>
      <c r="Z560" s="53"/>
      <c r="AA560" s="53"/>
      <c r="AB560" s="53"/>
    </row>
    <row r="561" spans="1:28" x14ac:dyDescent="0.25">
      <c r="A561" s="53"/>
      <c r="B561" s="53"/>
      <c r="C561" s="53"/>
      <c r="D561" s="53"/>
      <c r="E561" s="144"/>
      <c r="F561" s="70"/>
      <c r="G561" s="71"/>
      <c r="H561" s="158"/>
      <c r="I561" s="60"/>
      <c r="J561" s="72"/>
      <c r="K561" s="73"/>
      <c r="L561" s="53"/>
      <c r="M561" s="75"/>
      <c r="N561" s="53"/>
      <c r="O561" s="53"/>
      <c r="P561" s="53"/>
      <c r="Q561" s="53"/>
      <c r="R561" s="99"/>
      <c r="S561" s="67"/>
      <c r="T561" s="67"/>
      <c r="U561" s="67"/>
      <c r="V561" s="67"/>
      <c r="W561" s="67"/>
      <c r="X561" s="53"/>
      <c r="Y561" s="53"/>
      <c r="Z561" s="53"/>
      <c r="AA561" s="53"/>
      <c r="AB561" s="53"/>
    </row>
    <row r="562" spans="1:28" x14ac:dyDescent="0.25">
      <c r="A562" s="53"/>
      <c r="B562" s="53"/>
      <c r="C562" s="53"/>
      <c r="D562" s="53"/>
      <c r="E562" s="144"/>
      <c r="F562" s="70"/>
      <c r="G562" s="71"/>
      <c r="H562" s="158"/>
      <c r="I562" s="60"/>
      <c r="J562" s="72"/>
      <c r="K562" s="73"/>
      <c r="L562" s="53"/>
      <c r="M562" s="75"/>
      <c r="N562" s="53"/>
      <c r="O562" s="53"/>
      <c r="P562" s="53"/>
      <c r="Q562" s="53"/>
      <c r="R562" s="99"/>
      <c r="S562" s="67"/>
      <c r="T562" s="67"/>
      <c r="U562" s="67"/>
      <c r="V562" s="67"/>
      <c r="W562" s="67"/>
      <c r="X562" s="53"/>
      <c r="Y562" s="53"/>
      <c r="Z562" s="53"/>
      <c r="AA562" s="53"/>
      <c r="AB562" s="53"/>
    </row>
    <row r="563" spans="1:28" x14ac:dyDescent="0.25">
      <c r="A563" s="53"/>
      <c r="B563" s="53"/>
      <c r="C563" s="53"/>
      <c r="D563" s="53"/>
      <c r="E563" s="144"/>
      <c r="F563" s="70"/>
      <c r="G563" s="71"/>
      <c r="H563" s="158"/>
      <c r="I563" s="60"/>
      <c r="J563" s="72"/>
      <c r="K563" s="73"/>
      <c r="L563" s="53"/>
      <c r="M563" s="75"/>
      <c r="N563" s="53"/>
      <c r="O563" s="53"/>
      <c r="P563" s="53"/>
      <c r="Q563" s="53"/>
      <c r="R563" s="99"/>
      <c r="S563" s="67"/>
      <c r="T563" s="67"/>
      <c r="U563" s="67"/>
      <c r="V563" s="67"/>
      <c r="W563" s="67"/>
      <c r="X563" s="53"/>
      <c r="Y563" s="53"/>
      <c r="Z563" s="53"/>
      <c r="AA563" s="53"/>
      <c r="AB563" s="53"/>
    </row>
    <row r="564" spans="1:28" x14ac:dyDescent="0.25">
      <c r="A564" s="53"/>
      <c r="B564" s="53"/>
      <c r="C564" s="53"/>
      <c r="D564" s="53"/>
      <c r="E564" s="144"/>
      <c r="F564" s="70"/>
      <c r="G564" s="71"/>
      <c r="H564" s="158"/>
      <c r="I564" s="60"/>
      <c r="J564" s="72"/>
      <c r="K564" s="73"/>
      <c r="L564" s="53"/>
      <c r="M564" s="75"/>
      <c r="N564" s="53"/>
      <c r="O564" s="53"/>
      <c r="P564" s="53"/>
      <c r="Q564" s="53"/>
      <c r="R564" s="99"/>
      <c r="S564" s="67"/>
      <c r="T564" s="67"/>
      <c r="U564" s="67"/>
      <c r="V564" s="67"/>
      <c r="W564" s="67"/>
      <c r="X564" s="53"/>
      <c r="Y564" s="53"/>
      <c r="Z564" s="53"/>
      <c r="AA564" s="53"/>
      <c r="AB564" s="53"/>
    </row>
    <row r="565" spans="1:28" x14ac:dyDescent="0.25">
      <c r="A565" s="53"/>
      <c r="B565" s="53"/>
      <c r="C565" s="53"/>
      <c r="D565" s="53"/>
      <c r="E565" s="144"/>
      <c r="F565" s="70"/>
      <c r="G565" s="71"/>
      <c r="H565" s="158"/>
      <c r="I565" s="60"/>
      <c r="J565" s="72"/>
      <c r="K565" s="73"/>
      <c r="L565" s="53"/>
      <c r="M565" s="75"/>
      <c r="N565" s="53"/>
      <c r="O565" s="53"/>
      <c r="P565" s="53"/>
      <c r="Q565" s="53"/>
      <c r="R565" s="99"/>
      <c r="S565" s="67"/>
      <c r="T565" s="67"/>
      <c r="U565" s="67"/>
      <c r="V565" s="67"/>
      <c r="W565" s="67"/>
      <c r="X565" s="53"/>
      <c r="Y565" s="53"/>
      <c r="Z565" s="53"/>
      <c r="AA565" s="53"/>
      <c r="AB565" s="53"/>
    </row>
    <row r="566" spans="1:28" x14ac:dyDescent="0.25">
      <c r="A566" s="53"/>
      <c r="B566" s="53"/>
      <c r="C566" s="53"/>
      <c r="D566" s="53"/>
      <c r="E566" s="144"/>
      <c r="F566" s="70"/>
      <c r="G566" s="71"/>
      <c r="H566" s="158"/>
      <c r="I566" s="60"/>
      <c r="J566" s="72"/>
      <c r="K566" s="73"/>
      <c r="L566" s="53"/>
      <c r="M566" s="75"/>
      <c r="N566" s="53"/>
      <c r="O566" s="53"/>
      <c r="P566" s="53"/>
      <c r="Q566" s="53"/>
      <c r="R566" s="99"/>
      <c r="S566" s="67"/>
      <c r="T566" s="67"/>
      <c r="U566" s="67"/>
      <c r="V566" s="67"/>
      <c r="W566" s="67"/>
      <c r="X566" s="53"/>
      <c r="Y566" s="53"/>
      <c r="Z566" s="53"/>
      <c r="AA566" s="53"/>
      <c r="AB566" s="53"/>
    </row>
    <row r="567" spans="1:28" x14ac:dyDescent="0.25">
      <c r="A567" s="53"/>
      <c r="B567" s="53"/>
      <c r="C567" s="53"/>
      <c r="D567" s="53"/>
      <c r="E567" s="144"/>
      <c r="F567" s="70"/>
      <c r="G567" s="71"/>
      <c r="H567" s="158"/>
      <c r="I567" s="60"/>
      <c r="J567" s="72"/>
      <c r="K567" s="73"/>
      <c r="L567" s="53"/>
      <c r="M567" s="75"/>
      <c r="N567" s="53"/>
      <c r="O567" s="53"/>
      <c r="P567" s="53"/>
      <c r="Q567" s="53"/>
      <c r="R567" s="99"/>
      <c r="S567" s="67"/>
      <c r="T567" s="67"/>
      <c r="U567" s="67"/>
      <c r="V567" s="67"/>
      <c r="W567" s="67"/>
      <c r="X567" s="53"/>
      <c r="Y567" s="53"/>
      <c r="Z567" s="53"/>
      <c r="AA567" s="53"/>
      <c r="AB567" s="53"/>
    </row>
    <row r="568" spans="1:28" x14ac:dyDescent="0.25">
      <c r="A568" s="53"/>
      <c r="B568" s="53"/>
      <c r="C568" s="53"/>
      <c r="D568" s="53"/>
      <c r="E568" s="144"/>
      <c r="F568" s="70"/>
      <c r="G568" s="71"/>
      <c r="H568" s="158"/>
      <c r="I568" s="60"/>
      <c r="J568" s="72"/>
      <c r="K568" s="73"/>
      <c r="L568" s="53"/>
      <c r="M568" s="75"/>
      <c r="N568" s="53"/>
      <c r="O568" s="53"/>
      <c r="P568" s="53"/>
      <c r="Q568" s="53"/>
      <c r="R568" s="99"/>
      <c r="S568" s="67"/>
      <c r="T568" s="67"/>
      <c r="U568" s="67"/>
      <c r="V568" s="67"/>
      <c r="W568" s="67"/>
      <c r="X568" s="53"/>
      <c r="Y568" s="53"/>
      <c r="Z568" s="53"/>
      <c r="AA568" s="53"/>
      <c r="AB568" s="53"/>
    </row>
    <row r="569" spans="1:28" x14ac:dyDescent="0.25">
      <c r="A569" s="53"/>
      <c r="B569" s="53"/>
      <c r="C569" s="53"/>
      <c r="D569" s="53"/>
      <c r="E569" s="144"/>
      <c r="F569" s="70"/>
      <c r="G569" s="71"/>
      <c r="H569" s="158"/>
      <c r="I569" s="60"/>
      <c r="J569" s="72"/>
      <c r="K569" s="73"/>
      <c r="L569" s="53"/>
      <c r="M569" s="75"/>
      <c r="N569" s="53"/>
      <c r="O569" s="53"/>
      <c r="P569" s="53"/>
      <c r="Q569" s="53"/>
      <c r="R569" s="99"/>
      <c r="S569" s="67"/>
      <c r="T569" s="67"/>
      <c r="U569" s="67"/>
      <c r="V569" s="67"/>
      <c r="W569" s="67"/>
      <c r="X569" s="53"/>
      <c r="Y569" s="53"/>
      <c r="Z569" s="53"/>
      <c r="AA569" s="53"/>
      <c r="AB569" s="53"/>
    </row>
    <row r="570" spans="1:28" x14ac:dyDescent="0.25">
      <c r="A570" s="53"/>
      <c r="B570" s="53"/>
      <c r="C570" s="53"/>
      <c r="D570" s="53"/>
      <c r="E570" s="144"/>
      <c r="F570" s="70"/>
      <c r="G570" s="71"/>
      <c r="H570" s="158"/>
      <c r="I570" s="60"/>
      <c r="J570" s="72"/>
      <c r="K570" s="73"/>
      <c r="L570" s="53"/>
      <c r="M570" s="75"/>
      <c r="N570" s="53"/>
      <c r="O570" s="53"/>
      <c r="P570" s="53"/>
      <c r="Q570" s="53"/>
      <c r="R570" s="99"/>
      <c r="S570" s="67"/>
      <c r="T570" s="67"/>
      <c r="U570" s="67"/>
      <c r="V570" s="67"/>
      <c r="W570" s="67"/>
      <c r="X570" s="53"/>
      <c r="Y570" s="53"/>
      <c r="Z570" s="53"/>
      <c r="AA570" s="53"/>
      <c r="AB570" s="53"/>
    </row>
    <row r="571" spans="1:28" x14ac:dyDescent="0.25">
      <c r="A571" s="53"/>
      <c r="B571" s="53"/>
      <c r="C571" s="53"/>
      <c r="D571" s="53"/>
      <c r="E571" s="144"/>
      <c r="F571" s="70"/>
      <c r="G571" s="71"/>
      <c r="H571" s="158"/>
      <c r="I571" s="60"/>
      <c r="J571" s="72"/>
      <c r="K571" s="73"/>
      <c r="L571" s="53"/>
      <c r="M571" s="75"/>
      <c r="N571" s="53"/>
      <c r="O571" s="53"/>
      <c r="P571" s="53"/>
      <c r="Q571" s="53"/>
      <c r="R571" s="99"/>
      <c r="S571" s="67"/>
      <c r="T571" s="67"/>
      <c r="U571" s="67"/>
      <c r="V571" s="67"/>
      <c r="W571" s="67"/>
      <c r="X571" s="53"/>
      <c r="Y571" s="53"/>
      <c r="Z571" s="53"/>
      <c r="AA571" s="53"/>
      <c r="AB571" s="53"/>
    </row>
    <row r="572" spans="1:28" x14ac:dyDescent="0.25">
      <c r="A572" s="53"/>
      <c r="B572" s="53"/>
      <c r="C572" s="53"/>
      <c r="D572" s="53"/>
      <c r="E572" s="144"/>
      <c r="F572" s="70"/>
      <c r="G572" s="71"/>
      <c r="H572" s="158"/>
      <c r="I572" s="60"/>
      <c r="J572" s="72"/>
      <c r="K572" s="73"/>
      <c r="L572" s="53"/>
      <c r="M572" s="75"/>
      <c r="N572" s="53"/>
      <c r="O572" s="53"/>
      <c r="P572" s="53"/>
      <c r="Q572" s="53"/>
      <c r="R572" s="99"/>
      <c r="S572" s="67"/>
      <c r="T572" s="67"/>
      <c r="U572" s="67"/>
      <c r="V572" s="67"/>
      <c r="W572" s="67"/>
      <c r="X572" s="53"/>
      <c r="Y572" s="53"/>
      <c r="Z572" s="53"/>
      <c r="AA572" s="53"/>
      <c r="AB572" s="53"/>
    </row>
    <row r="573" spans="1:28" x14ac:dyDescent="0.25">
      <c r="A573" s="53"/>
      <c r="B573" s="53"/>
      <c r="C573" s="53"/>
      <c r="D573" s="53"/>
      <c r="E573" s="144"/>
      <c r="F573" s="70"/>
      <c r="G573" s="71"/>
      <c r="H573" s="158"/>
      <c r="I573" s="60"/>
      <c r="J573" s="72"/>
      <c r="K573" s="73"/>
      <c r="L573" s="53"/>
      <c r="M573" s="75"/>
      <c r="N573" s="53"/>
      <c r="O573" s="53"/>
      <c r="P573" s="53"/>
      <c r="Q573" s="53"/>
      <c r="R573" s="99"/>
      <c r="S573" s="67"/>
      <c r="T573" s="67"/>
      <c r="U573" s="67"/>
      <c r="V573" s="67"/>
      <c r="W573" s="67"/>
      <c r="X573" s="53"/>
      <c r="Y573" s="53"/>
      <c r="Z573" s="53"/>
      <c r="AA573" s="53"/>
      <c r="AB573" s="53"/>
    </row>
    <row r="574" spans="1:28" x14ac:dyDescent="0.25">
      <c r="A574" s="53"/>
      <c r="B574" s="53"/>
      <c r="C574" s="53"/>
      <c r="D574" s="53"/>
      <c r="E574" s="144"/>
      <c r="F574" s="70"/>
      <c r="G574" s="71"/>
      <c r="H574" s="158"/>
      <c r="I574" s="60"/>
      <c r="J574" s="72"/>
      <c r="K574" s="73"/>
      <c r="L574" s="53"/>
      <c r="M574" s="75"/>
      <c r="N574" s="53"/>
      <c r="O574" s="53"/>
      <c r="P574" s="53"/>
      <c r="Q574" s="53"/>
      <c r="R574" s="99"/>
      <c r="S574" s="67"/>
      <c r="T574" s="67"/>
      <c r="U574" s="67"/>
      <c r="V574" s="67"/>
      <c r="W574" s="67"/>
      <c r="X574" s="53"/>
      <c r="Y574" s="53"/>
      <c r="Z574" s="53"/>
      <c r="AA574" s="53"/>
      <c r="AB574" s="53"/>
    </row>
    <row r="575" spans="1:28" x14ac:dyDescent="0.25">
      <c r="A575" s="53"/>
      <c r="B575" s="53"/>
      <c r="C575" s="53"/>
      <c r="D575" s="53"/>
      <c r="E575" s="144"/>
      <c r="F575" s="70"/>
      <c r="G575" s="71"/>
      <c r="H575" s="158"/>
      <c r="I575" s="60"/>
      <c r="J575" s="72"/>
      <c r="K575" s="73"/>
      <c r="L575" s="53"/>
      <c r="M575" s="75"/>
      <c r="N575" s="53"/>
      <c r="O575" s="53"/>
      <c r="P575" s="53"/>
      <c r="Q575" s="53"/>
      <c r="R575" s="99"/>
      <c r="S575" s="67"/>
      <c r="T575" s="67"/>
      <c r="U575" s="67"/>
      <c r="V575" s="67"/>
      <c r="W575" s="67"/>
      <c r="X575" s="53"/>
      <c r="Y575" s="53"/>
      <c r="Z575" s="53"/>
      <c r="AA575" s="53"/>
      <c r="AB575" s="53"/>
    </row>
    <row r="576" spans="1:28" x14ac:dyDescent="0.25">
      <c r="A576" s="53"/>
      <c r="B576" s="53"/>
      <c r="C576" s="53"/>
      <c r="D576" s="53"/>
      <c r="E576" s="144"/>
      <c r="F576" s="70"/>
      <c r="G576" s="71"/>
      <c r="H576" s="158"/>
      <c r="I576" s="60"/>
      <c r="J576" s="72"/>
      <c r="K576" s="73"/>
      <c r="L576" s="53"/>
      <c r="M576" s="75"/>
      <c r="N576" s="53"/>
      <c r="O576" s="53"/>
      <c r="P576" s="53"/>
      <c r="Q576" s="53"/>
      <c r="R576" s="99"/>
      <c r="S576" s="67"/>
      <c r="T576" s="67"/>
      <c r="U576" s="67"/>
      <c r="V576" s="67"/>
      <c r="W576" s="67"/>
      <c r="X576" s="53"/>
      <c r="Y576" s="53"/>
      <c r="Z576" s="53"/>
      <c r="AA576" s="53"/>
      <c r="AB576" s="53"/>
    </row>
    <row r="577" spans="1:28" x14ac:dyDescent="0.25">
      <c r="A577" s="53"/>
      <c r="B577" s="53"/>
      <c r="C577" s="53"/>
      <c r="D577" s="53"/>
      <c r="E577" s="144"/>
      <c r="F577" s="70"/>
      <c r="G577" s="71"/>
      <c r="H577" s="158"/>
      <c r="I577" s="60"/>
      <c r="J577" s="72"/>
      <c r="K577" s="73"/>
      <c r="L577" s="53"/>
      <c r="M577" s="75"/>
      <c r="N577" s="53"/>
      <c r="O577" s="53"/>
      <c r="P577" s="53"/>
      <c r="Q577" s="53"/>
      <c r="R577" s="99"/>
      <c r="S577" s="67"/>
      <c r="T577" s="67"/>
      <c r="U577" s="67"/>
      <c r="V577" s="67"/>
      <c r="W577" s="67"/>
      <c r="X577" s="53"/>
      <c r="Y577" s="53"/>
      <c r="Z577" s="53"/>
      <c r="AA577" s="53"/>
      <c r="AB577" s="53"/>
    </row>
    <row r="578" spans="1:28" x14ac:dyDescent="0.25">
      <c r="A578" s="53"/>
      <c r="B578" s="53"/>
      <c r="C578" s="53"/>
      <c r="D578" s="53"/>
      <c r="E578" s="144"/>
      <c r="F578" s="70"/>
      <c r="G578" s="71"/>
      <c r="H578" s="158"/>
      <c r="I578" s="60"/>
      <c r="J578" s="72"/>
      <c r="K578" s="73"/>
      <c r="L578" s="53"/>
      <c r="M578" s="75"/>
      <c r="N578" s="53"/>
      <c r="O578" s="53"/>
      <c r="P578" s="53"/>
      <c r="Q578" s="53"/>
      <c r="R578" s="99"/>
      <c r="S578" s="67"/>
      <c r="T578" s="67"/>
      <c r="U578" s="67"/>
      <c r="V578" s="67"/>
      <c r="W578" s="67"/>
      <c r="X578" s="53"/>
      <c r="Y578" s="53"/>
      <c r="Z578" s="53"/>
      <c r="AA578" s="53"/>
      <c r="AB578" s="53"/>
    </row>
    <row r="579" spans="1:28" x14ac:dyDescent="0.25">
      <c r="A579" s="53"/>
      <c r="B579" s="53"/>
      <c r="C579" s="53"/>
      <c r="D579" s="53"/>
      <c r="E579" s="144"/>
      <c r="F579" s="70"/>
      <c r="G579" s="71"/>
      <c r="H579" s="158"/>
      <c r="I579" s="60"/>
      <c r="J579" s="72"/>
      <c r="K579" s="73"/>
      <c r="L579" s="53"/>
      <c r="M579" s="75"/>
      <c r="N579" s="53"/>
      <c r="O579" s="53"/>
      <c r="P579" s="53"/>
      <c r="Q579" s="53"/>
      <c r="R579" s="99"/>
      <c r="S579" s="67"/>
      <c r="T579" s="67"/>
      <c r="U579" s="67"/>
      <c r="V579" s="67"/>
      <c r="W579" s="67"/>
      <c r="X579" s="53"/>
      <c r="Y579" s="53"/>
      <c r="Z579" s="53"/>
      <c r="AA579" s="53"/>
      <c r="AB579" s="53"/>
    </row>
    <row r="580" spans="1:28" x14ac:dyDescent="0.25">
      <c r="A580" s="53"/>
      <c r="B580" s="53"/>
      <c r="C580" s="53"/>
      <c r="D580" s="53"/>
      <c r="E580" s="144"/>
      <c r="F580" s="70"/>
      <c r="G580" s="71"/>
      <c r="H580" s="158"/>
      <c r="I580" s="60"/>
      <c r="J580" s="72"/>
      <c r="K580" s="73"/>
      <c r="L580" s="53"/>
      <c r="M580" s="75"/>
      <c r="N580" s="53"/>
      <c r="O580" s="53"/>
      <c r="P580" s="53"/>
      <c r="Q580" s="53"/>
      <c r="R580" s="99"/>
      <c r="S580" s="67"/>
      <c r="T580" s="67"/>
      <c r="U580" s="67"/>
      <c r="V580" s="67"/>
      <c r="W580" s="67"/>
      <c r="X580" s="53"/>
      <c r="Y580" s="53"/>
      <c r="Z580" s="53"/>
      <c r="AA580" s="53"/>
      <c r="AB580" s="53"/>
    </row>
    <row r="581" spans="1:28" x14ac:dyDescent="0.25">
      <c r="A581" s="53"/>
      <c r="B581" s="53"/>
      <c r="C581" s="53"/>
      <c r="D581" s="53"/>
      <c r="E581" s="144"/>
      <c r="F581" s="70"/>
      <c r="G581" s="71"/>
      <c r="H581" s="158"/>
      <c r="I581" s="60"/>
      <c r="J581" s="72"/>
      <c r="K581" s="73"/>
      <c r="L581" s="53"/>
      <c r="M581" s="75"/>
      <c r="N581" s="53"/>
      <c r="O581" s="53"/>
      <c r="P581" s="53"/>
      <c r="Q581" s="53"/>
      <c r="R581" s="99"/>
      <c r="S581" s="67"/>
      <c r="T581" s="67"/>
      <c r="U581" s="67"/>
      <c r="V581" s="67"/>
      <c r="W581" s="67"/>
      <c r="X581" s="53"/>
      <c r="Y581" s="53"/>
      <c r="Z581" s="53"/>
      <c r="AA581" s="53"/>
      <c r="AB581" s="53"/>
    </row>
    <row r="582" spans="1:28" x14ac:dyDescent="0.25">
      <c r="A582" s="53"/>
      <c r="B582" s="53"/>
      <c r="C582" s="53"/>
      <c r="D582" s="53"/>
      <c r="E582" s="144"/>
      <c r="F582" s="70"/>
      <c r="G582" s="71"/>
      <c r="H582" s="158"/>
      <c r="I582" s="60"/>
      <c r="J582" s="72"/>
      <c r="K582" s="73"/>
      <c r="L582" s="53"/>
      <c r="M582" s="75"/>
      <c r="N582" s="53"/>
      <c r="O582" s="53"/>
      <c r="P582" s="53"/>
      <c r="Q582" s="53"/>
      <c r="R582" s="99"/>
      <c r="S582" s="67"/>
      <c r="T582" s="67"/>
      <c r="U582" s="67"/>
      <c r="V582" s="67"/>
      <c r="W582" s="67"/>
      <c r="X582" s="53"/>
      <c r="Y582" s="53"/>
      <c r="Z582" s="53"/>
      <c r="AA582" s="53"/>
      <c r="AB582" s="53"/>
    </row>
    <row r="583" spans="1:28" x14ac:dyDescent="0.25">
      <c r="A583" s="53"/>
      <c r="B583" s="53"/>
      <c r="C583" s="53"/>
      <c r="D583" s="53"/>
      <c r="E583" s="144"/>
      <c r="F583" s="70"/>
      <c r="G583" s="71"/>
      <c r="H583" s="158"/>
      <c r="I583" s="60"/>
      <c r="J583" s="72"/>
      <c r="K583" s="73"/>
      <c r="L583" s="53"/>
      <c r="M583" s="75"/>
      <c r="N583" s="53"/>
      <c r="O583" s="53"/>
      <c r="P583" s="53"/>
      <c r="Q583" s="53"/>
      <c r="R583" s="99"/>
      <c r="S583" s="67"/>
      <c r="T583" s="67"/>
      <c r="U583" s="67"/>
      <c r="V583" s="67"/>
      <c r="W583" s="67"/>
      <c r="X583" s="53"/>
      <c r="Y583" s="53"/>
      <c r="Z583" s="53"/>
      <c r="AA583" s="53"/>
      <c r="AB583" s="53"/>
    </row>
    <row r="584" spans="1:28" x14ac:dyDescent="0.25">
      <c r="A584" s="53"/>
      <c r="B584" s="53"/>
      <c r="C584" s="53"/>
      <c r="D584" s="53"/>
      <c r="E584" s="144"/>
      <c r="F584" s="70"/>
      <c r="G584" s="71"/>
      <c r="H584" s="158"/>
      <c r="I584" s="60"/>
      <c r="J584" s="72"/>
      <c r="K584" s="73"/>
      <c r="L584" s="53"/>
      <c r="M584" s="75"/>
      <c r="N584" s="53"/>
      <c r="O584" s="53"/>
      <c r="P584" s="53"/>
      <c r="Q584" s="53"/>
      <c r="R584" s="99"/>
      <c r="S584" s="67"/>
      <c r="T584" s="67"/>
      <c r="U584" s="67"/>
      <c r="V584" s="67"/>
      <c r="W584" s="67"/>
      <c r="X584" s="53"/>
      <c r="Y584" s="53"/>
      <c r="Z584" s="53"/>
      <c r="AA584" s="53"/>
      <c r="AB584" s="53"/>
    </row>
    <row r="585" spans="1:28" x14ac:dyDescent="0.25">
      <c r="A585" s="53"/>
      <c r="B585" s="53"/>
      <c r="C585" s="53"/>
      <c r="D585" s="53"/>
      <c r="E585" s="144"/>
      <c r="F585" s="70"/>
      <c r="G585" s="71"/>
      <c r="H585" s="158"/>
      <c r="I585" s="60"/>
      <c r="J585" s="72"/>
      <c r="K585" s="73"/>
      <c r="L585" s="53"/>
      <c r="M585" s="75"/>
      <c r="N585" s="53"/>
      <c r="O585" s="53"/>
      <c r="P585" s="53"/>
      <c r="Q585" s="53"/>
      <c r="R585" s="99"/>
      <c r="S585" s="67"/>
      <c r="T585" s="67"/>
      <c r="U585" s="67"/>
      <c r="V585" s="67"/>
      <c r="W585" s="67"/>
      <c r="X585" s="53"/>
      <c r="Y585" s="53"/>
      <c r="Z585" s="53"/>
      <c r="AA585" s="53"/>
      <c r="AB585" s="53"/>
    </row>
    <row r="586" spans="1:28" x14ac:dyDescent="0.25">
      <c r="A586" s="53"/>
      <c r="B586" s="53"/>
      <c r="C586" s="53"/>
      <c r="D586" s="53"/>
      <c r="E586" s="144"/>
      <c r="F586" s="70"/>
      <c r="G586" s="71"/>
      <c r="H586" s="158"/>
      <c r="I586" s="60"/>
      <c r="J586" s="72"/>
      <c r="K586" s="73"/>
      <c r="L586" s="53"/>
      <c r="M586" s="75"/>
      <c r="N586" s="53"/>
      <c r="O586" s="53"/>
      <c r="P586" s="53"/>
      <c r="Q586" s="53"/>
      <c r="R586" s="99"/>
      <c r="S586" s="67"/>
      <c r="T586" s="67"/>
      <c r="U586" s="67"/>
      <c r="V586" s="67"/>
      <c r="W586" s="67"/>
      <c r="X586" s="53"/>
      <c r="Y586" s="53"/>
      <c r="Z586" s="53"/>
      <c r="AA586" s="53"/>
      <c r="AB586" s="53"/>
    </row>
    <row r="587" spans="1:28" x14ac:dyDescent="0.25">
      <c r="A587" s="53"/>
      <c r="B587" s="53"/>
      <c r="C587" s="53"/>
      <c r="D587" s="53"/>
      <c r="E587" s="144"/>
      <c r="F587" s="70"/>
      <c r="G587" s="71"/>
      <c r="H587" s="158"/>
      <c r="I587" s="60"/>
      <c r="J587" s="72"/>
      <c r="K587" s="73"/>
      <c r="L587" s="53"/>
      <c r="M587" s="75"/>
      <c r="N587" s="53"/>
      <c r="O587" s="53"/>
      <c r="P587" s="53"/>
      <c r="Q587" s="53"/>
      <c r="R587" s="99"/>
      <c r="S587" s="67"/>
      <c r="T587" s="67"/>
      <c r="U587" s="67"/>
      <c r="V587" s="67"/>
      <c r="W587" s="67"/>
      <c r="X587" s="53"/>
      <c r="Y587" s="53"/>
      <c r="Z587" s="53"/>
      <c r="AA587" s="53"/>
      <c r="AB587" s="53"/>
    </row>
    <row r="588" spans="1:28" x14ac:dyDescent="0.25">
      <c r="A588" s="53"/>
      <c r="B588" s="53"/>
      <c r="C588" s="53"/>
      <c r="D588" s="53"/>
      <c r="E588" s="144"/>
      <c r="F588" s="70"/>
      <c r="G588" s="71"/>
      <c r="H588" s="158"/>
      <c r="I588" s="60"/>
      <c r="J588" s="72"/>
      <c r="K588" s="73"/>
      <c r="L588" s="53"/>
      <c r="M588" s="75"/>
      <c r="N588" s="53"/>
      <c r="O588" s="53"/>
      <c r="P588" s="53"/>
      <c r="Q588" s="53"/>
      <c r="R588" s="99"/>
      <c r="S588" s="67"/>
      <c r="T588" s="67"/>
      <c r="U588" s="67"/>
      <c r="V588" s="67"/>
      <c r="W588" s="67"/>
      <c r="X588" s="53"/>
      <c r="Y588" s="53"/>
      <c r="Z588" s="53"/>
      <c r="AA588" s="53"/>
      <c r="AB588" s="53"/>
    </row>
    <row r="589" spans="1:28" x14ac:dyDescent="0.25">
      <c r="A589" s="53"/>
      <c r="B589" s="53"/>
      <c r="C589" s="53"/>
      <c r="D589" s="53"/>
      <c r="E589" s="144"/>
      <c r="F589" s="70"/>
      <c r="G589" s="71"/>
      <c r="H589" s="158"/>
      <c r="I589" s="60"/>
      <c r="J589" s="72"/>
      <c r="K589" s="73"/>
      <c r="L589" s="53"/>
      <c r="M589" s="75"/>
      <c r="N589" s="53"/>
      <c r="O589" s="53"/>
      <c r="P589" s="53"/>
      <c r="Q589" s="53"/>
      <c r="R589" s="99"/>
      <c r="S589" s="67"/>
      <c r="T589" s="67"/>
      <c r="U589" s="67"/>
      <c r="V589" s="67"/>
      <c r="W589" s="67"/>
      <c r="X589" s="53"/>
      <c r="Y589" s="53"/>
      <c r="Z589" s="53"/>
      <c r="AA589" s="53"/>
      <c r="AB589" s="53"/>
    </row>
    <row r="590" spans="1:28" x14ac:dyDescent="0.25">
      <c r="A590" s="53"/>
      <c r="B590" s="53"/>
      <c r="C590" s="53"/>
      <c r="D590" s="53"/>
      <c r="E590" s="144"/>
      <c r="F590" s="70"/>
      <c r="G590" s="71"/>
      <c r="H590" s="158"/>
      <c r="I590" s="60"/>
      <c r="J590" s="72"/>
      <c r="K590" s="73"/>
      <c r="L590" s="53"/>
      <c r="M590" s="75"/>
      <c r="N590" s="53"/>
      <c r="O590" s="53"/>
      <c r="P590" s="53"/>
      <c r="Q590" s="53"/>
      <c r="R590" s="99"/>
      <c r="S590" s="67"/>
      <c r="T590" s="67"/>
      <c r="U590" s="67"/>
      <c r="V590" s="67"/>
      <c r="W590" s="67"/>
      <c r="X590" s="53"/>
      <c r="Y590" s="53"/>
      <c r="Z590" s="53"/>
      <c r="AA590" s="53"/>
      <c r="AB590" s="53"/>
    </row>
    <row r="591" spans="1:28" x14ac:dyDescent="0.25">
      <c r="A591" s="53"/>
      <c r="B591" s="53"/>
      <c r="C591" s="53"/>
      <c r="D591" s="53"/>
      <c r="E591" s="144"/>
      <c r="F591" s="70"/>
      <c r="G591" s="71"/>
      <c r="H591" s="158"/>
      <c r="I591" s="60"/>
      <c r="J591" s="72"/>
      <c r="K591" s="73"/>
      <c r="L591" s="53"/>
      <c r="M591" s="75"/>
      <c r="N591" s="53"/>
      <c r="O591" s="53"/>
      <c r="P591" s="53"/>
      <c r="Q591" s="53"/>
      <c r="R591" s="99"/>
      <c r="S591" s="67"/>
      <c r="T591" s="67"/>
      <c r="U591" s="67"/>
      <c r="V591" s="67"/>
      <c r="W591" s="67"/>
      <c r="X591" s="53"/>
      <c r="Y591" s="53"/>
      <c r="Z591" s="53"/>
      <c r="AA591" s="53"/>
      <c r="AB591" s="53"/>
    </row>
    <row r="592" spans="1:28" x14ac:dyDescent="0.25">
      <c r="A592" s="53"/>
      <c r="B592" s="53"/>
      <c r="C592" s="53"/>
      <c r="D592" s="53"/>
      <c r="E592" s="144"/>
      <c r="F592" s="70"/>
      <c r="G592" s="71"/>
      <c r="H592" s="158"/>
      <c r="I592" s="60"/>
      <c r="J592" s="72"/>
      <c r="K592" s="73"/>
      <c r="L592" s="53"/>
      <c r="M592" s="75"/>
      <c r="N592" s="53"/>
      <c r="O592" s="53"/>
      <c r="P592" s="53"/>
      <c r="Q592" s="53"/>
      <c r="R592" s="99"/>
      <c r="S592" s="67"/>
      <c r="T592" s="67"/>
      <c r="U592" s="67"/>
      <c r="V592" s="67"/>
      <c r="W592" s="67"/>
      <c r="X592" s="53"/>
      <c r="Y592" s="53"/>
      <c r="Z592" s="53"/>
      <c r="AA592" s="53"/>
      <c r="AB592" s="53"/>
    </row>
    <row r="593" spans="1:28" x14ac:dyDescent="0.25">
      <c r="A593" s="53"/>
      <c r="B593" s="53"/>
      <c r="C593" s="53"/>
      <c r="D593" s="53"/>
      <c r="E593" s="144"/>
      <c r="F593" s="70"/>
      <c r="G593" s="71"/>
      <c r="H593" s="158"/>
      <c r="I593" s="60"/>
      <c r="J593" s="72"/>
      <c r="K593" s="73"/>
      <c r="L593" s="53"/>
      <c r="M593" s="75"/>
      <c r="N593" s="53"/>
      <c r="O593" s="53"/>
      <c r="P593" s="53"/>
      <c r="Q593" s="53"/>
      <c r="R593" s="99"/>
      <c r="S593" s="67"/>
      <c r="T593" s="67"/>
      <c r="U593" s="67"/>
      <c r="V593" s="67"/>
      <c r="W593" s="67"/>
      <c r="X593" s="53"/>
      <c r="Y593" s="53"/>
      <c r="Z593" s="53"/>
      <c r="AA593" s="53"/>
      <c r="AB593" s="53"/>
    </row>
    <row r="594" spans="1:28" x14ac:dyDescent="0.25">
      <c r="A594" s="53"/>
      <c r="B594" s="53"/>
      <c r="C594" s="53"/>
      <c r="D594" s="53"/>
      <c r="E594" s="144"/>
      <c r="F594" s="70"/>
      <c r="G594" s="71"/>
      <c r="H594" s="158"/>
      <c r="I594" s="60"/>
      <c r="J594" s="72"/>
      <c r="K594" s="73"/>
      <c r="L594" s="53"/>
      <c r="M594" s="75"/>
      <c r="N594" s="53"/>
      <c r="O594" s="53"/>
      <c r="P594" s="53"/>
      <c r="Q594" s="53"/>
      <c r="R594" s="99"/>
      <c r="S594" s="67"/>
      <c r="T594" s="67"/>
      <c r="U594" s="67"/>
      <c r="V594" s="67"/>
      <c r="W594" s="67"/>
      <c r="X594" s="53"/>
      <c r="Y594" s="53"/>
      <c r="Z594" s="53"/>
      <c r="AA594" s="53"/>
      <c r="AB594" s="53"/>
    </row>
    <row r="595" spans="1:28" x14ac:dyDescent="0.25">
      <c r="A595" s="53"/>
      <c r="B595" s="53"/>
      <c r="C595" s="53"/>
      <c r="D595" s="53"/>
      <c r="E595" s="144"/>
      <c r="F595" s="70"/>
      <c r="G595" s="71"/>
      <c r="H595" s="158"/>
      <c r="I595" s="60"/>
      <c r="J595" s="72"/>
      <c r="K595" s="73"/>
      <c r="L595" s="53"/>
      <c r="M595" s="75"/>
      <c r="N595" s="53"/>
      <c r="O595" s="53"/>
      <c r="P595" s="53"/>
      <c r="Q595" s="53"/>
      <c r="R595" s="99"/>
      <c r="S595" s="67"/>
      <c r="T595" s="67"/>
      <c r="U595" s="67"/>
      <c r="V595" s="67"/>
      <c r="W595" s="67"/>
      <c r="X595" s="53"/>
      <c r="Y595" s="53"/>
      <c r="Z595" s="53"/>
      <c r="AA595" s="53"/>
      <c r="AB595" s="53"/>
    </row>
    <row r="596" spans="1:28" x14ac:dyDescent="0.25">
      <c r="A596" s="53"/>
      <c r="B596" s="53"/>
      <c r="C596" s="53"/>
      <c r="D596" s="53"/>
      <c r="E596" s="144"/>
      <c r="F596" s="70"/>
      <c r="G596" s="71"/>
      <c r="H596" s="158"/>
      <c r="I596" s="60"/>
      <c r="J596" s="72"/>
      <c r="K596" s="73"/>
      <c r="L596" s="53"/>
      <c r="M596" s="75"/>
      <c r="N596" s="53"/>
      <c r="O596" s="53"/>
      <c r="P596" s="53"/>
      <c r="Q596" s="53"/>
      <c r="R596" s="99"/>
      <c r="S596" s="67"/>
      <c r="T596" s="67"/>
      <c r="U596" s="67"/>
      <c r="V596" s="67"/>
      <c r="W596" s="67"/>
      <c r="X596" s="53"/>
      <c r="Y596" s="53"/>
      <c r="Z596" s="53"/>
      <c r="AA596" s="53"/>
      <c r="AB596" s="53"/>
    </row>
    <row r="597" spans="1:28" x14ac:dyDescent="0.25">
      <c r="A597" s="53"/>
      <c r="B597" s="53"/>
      <c r="C597" s="53"/>
      <c r="D597" s="53"/>
      <c r="E597" s="144"/>
      <c r="F597" s="70"/>
      <c r="G597" s="71"/>
      <c r="H597" s="158"/>
      <c r="I597" s="60"/>
      <c r="J597" s="72"/>
      <c r="K597" s="73"/>
      <c r="L597" s="53"/>
      <c r="M597" s="75"/>
      <c r="N597" s="53"/>
      <c r="O597" s="53"/>
      <c r="P597" s="53"/>
      <c r="Q597" s="53"/>
      <c r="R597" s="99"/>
      <c r="S597" s="67"/>
      <c r="T597" s="67"/>
      <c r="U597" s="67"/>
      <c r="V597" s="67"/>
      <c r="W597" s="67"/>
      <c r="X597" s="53"/>
      <c r="Y597" s="53"/>
      <c r="Z597" s="53"/>
      <c r="AA597" s="53"/>
      <c r="AB597" s="53"/>
    </row>
    <row r="598" spans="1:28" x14ac:dyDescent="0.25">
      <c r="A598" s="53"/>
      <c r="B598" s="53"/>
      <c r="C598" s="53"/>
      <c r="D598" s="53"/>
      <c r="E598" s="144"/>
      <c r="F598" s="70"/>
      <c r="G598" s="71"/>
      <c r="H598" s="158"/>
      <c r="I598" s="60"/>
      <c r="J598" s="72"/>
      <c r="K598" s="73"/>
      <c r="L598" s="53"/>
      <c r="M598" s="75"/>
      <c r="N598" s="53"/>
      <c r="O598" s="53"/>
      <c r="P598" s="53"/>
      <c r="Q598" s="53"/>
      <c r="R598" s="99"/>
      <c r="S598" s="67"/>
      <c r="T598" s="67"/>
      <c r="U598" s="67"/>
      <c r="V598" s="67"/>
      <c r="W598" s="67"/>
      <c r="X598" s="53"/>
      <c r="Y598" s="53"/>
      <c r="Z598" s="53"/>
      <c r="AA598" s="53"/>
      <c r="AB598" s="53"/>
    </row>
    <row r="599" spans="1:28" x14ac:dyDescent="0.25">
      <c r="A599" s="53"/>
      <c r="B599" s="53"/>
      <c r="C599" s="53"/>
      <c r="D599" s="53"/>
      <c r="E599" s="144"/>
      <c r="F599" s="70"/>
      <c r="G599" s="71"/>
      <c r="H599" s="158"/>
      <c r="I599" s="60"/>
      <c r="J599" s="72"/>
      <c r="K599" s="73"/>
      <c r="L599" s="53"/>
      <c r="M599" s="75"/>
      <c r="N599" s="53"/>
      <c r="O599" s="53"/>
      <c r="P599" s="53"/>
      <c r="Q599" s="53"/>
      <c r="R599" s="99"/>
      <c r="S599" s="67"/>
      <c r="T599" s="67"/>
      <c r="U599" s="67"/>
      <c r="V599" s="67"/>
      <c r="W599" s="67"/>
      <c r="X599" s="53"/>
      <c r="Y599" s="53"/>
      <c r="Z599" s="53"/>
      <c r="AA599" s="53"/>
      <c r="AB599" s="53"/>
    </row>
    <row r="600" spans="1:28" x14ac:dyDescent="0.25">
      <c r="A600" s="53"/>
      <c r="B600" s="53"/>
      <c r="C600" s="53"/>
      <c r="D600" s="53"/>
      <c r="E600" s="144"/>
      <c r="F600" s="70"/>
      <c r="G600" s="71"/>
      <c r="H600" s="158"/>
      <c r="I600" s="60"/>
      <c r="J600" s="72"/>
      <c r="K600" s="73"/>
      <c r="L600" s="53"/>
      <c r="M600" s="75"/>
      <c r="N600" s="53"/>
      <c r="O600" s="53"/>
      <c r="P600" s="53"/>
      <c r="Q600" s="53"/>
      <c r="R600" s="99"/>
      <c r="S600" s="67"/>
      <c r="T600" s="67"/>
      <c r="U600" s="67"/>
      <c r="V600" s="67"/>
      <c r="W600" s="67"/>
      <c r="X600" s="53"/>
      <c r="Y600" s="53"/>
      <c r="Z600" s="53"/>
      <c r="AA600" s="53"/>
      <c r="AB600" s="53"/>
    </row>
    <row r="601" spans="1:28" x14ac:dyDescent="0.25">
      <c r="A601" s="53"/>
      <c r="B601" s="53"/>
      <c r="C601" s="53"/>
      <c r="D601" s="53"/>
      <c r="E601" s="144"/>
      <c r="F601" s="70"/>
      <c r="G601" s="71"/>
      <c r="H601" s="158"/>
      <c r="I601" s="60"/>
      <c r="J601" s="72"/>
      <c r="K601" s="73"/>
      <c r="L601" s="53"/>
      <c r="M601" s="75"/>
      <c r="N601" s="53"/>
      <c r="O601" s="53"/>
      <c r="P601" s="53"/>
      <c r="Q601" s="53"/>
      <c r="R601" s="99"/>
      <c r="S601" s="67"/>
      <c r="T601" s="67"/>
      <c r="U601" s="67"/>
      <c r="V601" s="67"/>
      <c r="W601" s="67"/>
      <c r="X601" s="53"/>
      <c r="Y601" s="53"/>
      <c r="Z601" s="53"/>
      <c r="AA601" s="53"/>
      <c r="AB601" s="53"/>
    </row>
    <row r="602" spans="1:28" x14ac:dyDescent="0.25">
      <c r="A602" s="53"/>
      <c r="B602" s="53"/>
      <c r="C602" s="53"/>
      <c r="D602" s="53"/>
      <c r="E602" s="144"/>
      <c r="F602" s="70"/>
      <c r="G602" s="71"/>
      <c r="H602" s="158"/>
      <c r="I602" s="60"/>
      <c r="J602" s="72"/>
      <c r="K602" s="73"/>
      <c r="L602" s="53"/>
      <c r="M602" s="75"/>
      <c r="N602" s="53"/>
      <c r="O602" s="53"/>
      <c r="P602" s="53"/>
      <c r="Q602" s="53"/>
      <c r="R602" s="99"/>
      <c r="S602" s="67"/>
      <c r="T602" s="67"/>
      <c r="U602" s="67"/>
      <c r="V602" s="67"/>
      <c r="W602" s="67"/>
      <c r="X602" s="53"/>
      <c r="Y602" s="53"/>
      <c r="Z602" s="53"/>
      <c r="AA602" s="53"/>
      <c r="AB602" s="53"/>
    </row>
    <row r="603" spans="1:28" x14ac:dyDescent="0.25">
      <c r="A603" s="53"/>
      <c r="B603" s="53"/>
      <c r="C603" s="53"/>
      <c r="D603" s="53"/>
      <c r="E603" s="144"/>
      <c r="F603" s="70"/>
      <c r="G603" s="71"/>
      <c r="H603" s="158"/>
      <c r="I603" s="60"/>
      <c r="J603" s="72"/>
      <c r="K603" s="73"/>
      <c r="L603" s="53"/>
      <c r="M603" s="75"/>
      <c r="N603" s="53"/>
      <c r="O603" s="53"/>
      <c r="P603" s="53"/>
      <c r="Q603" s="53"/>
      <c r="R603" s="99"/>
      <c r="S603" s="67"/>
      <c r="T603" s="67"/>
      <c r="U603" s="67"/>
      <c r="V603" s="67"/>
      <c r="W603" s="67"/>
      <c r="X603" s="53"/>
      <c r="Y603" s="53"/>
      <c r="Z603" s="53"/>
      <c r="AA603" s="53"/>
      <c r="AB603" s="53"/>
    </row>
    <row r="604" spans="1:28" x14ac:dyDescent="0.25">
      <c r="A604" s="53"/>
      <c r="B604" s="53"/>
      <c r="C604" s="53"/>
      <c r="D604" s="53"/>
      <c r="E604" s="144"/>
      <c r="F604" s="70"/>
      <c r="G604" s="71"/>
      <c r="H604" s="158"/>
      <c r="I604" s="60"/>
      <c r="J604" s="72"/>
      <c r="K604" s="73"/>
      <c r="L604" s="53"/>
      <c r="M604" s="75"/>
      <c r="N604" s="53"/>
      <c r="O604" s="53"/>
      <c r="P604" s="53"/>
      <c r="Q604" s="53"/>
      <c r="R604" s="99"/>
      <c r="S604" s="67"/>
      <c r="T604" s="67"/>
      <c r="U604" s="67"/>
      <c r="V604" s="67"/>
      <c r="W604" s="67"/>
      <c r="X604" s="53"/>
      <c r="Y604" s="53"/>
      <c r="Z604" s="53"/>
      <c r="AA604" s="53"/>
      <c r="AB604" s="53"/>
    </row>
    <row r="605" spans="1:28" x14ac:dyDescent="0.25">
      <c r="A605" s="53"/>
      <c r="B605" s="53"/>
      <c r="C605" s="53"/>
      <c r="D605" s="53"/>
      <c r="E605" s="144"/>
      <c r="F605" s="70"/>
      <c r="G605" s="71"/>
      <c r="H605" s="158"/>
      <c r="I605" s="60"/>
      <c r="J605" s="72"/>
      <c r="K605" s="73"/>
      <c r="L605" s="53"/>
      <c r="M605" s="75"/>
      <c r="N605" s="53"/>
      <c r="O605" s="53"/>
      <c r="P605" s="53"/>
      <c r="Q605" s="53"/>
      <c r="R605" s="99"/>
      <c r="S605" s="67"/>
      <c r="T605" s="67"/>
      <c r="U605" s="67"/>
      <c r="V605" s="67"/>
      <c r="W605" s="67"/>
      <c r="X605" s="53"/>
      <c r="Y605" s="53"/>
      <c r="Z605" s="53"/>
      <c r="AA605" s="53"/>
      <c r="AB605" s="53"/>
    </row>
    <row r="606" spans="1:28" x14ac:dyDescent="0.25">
      <c r="A606" s="53"/>
      <c r="B606" s="53"/>
      <c r="C606" s="53"/>
      <c r="D606" s="53"/>
      <c r="E606" s="144"/>
      <c r="F606" s="70"/>
      <c r="G606" s="71"/>
      <c r="H606" s="158"/>
      <c r="I606" s="60"/>
      <c r="J606" s="72"/>
      <c r="K606" s="73"/>
      <c r="L606" s="53"/>
      <c r="M606" s="75"/>
      <c r="N606" s="53"/>
      <c r="O606" s="53"/>
      <c r="P606" s="53"/>
      <c r="Q606" s="53"/>
      <c r="R606" s="99"/>
      <c r="S606" s="67"/>
      <c r="T606" s="67"/>
      <c r="U606" s="67"/>
      <c r="V606" s="67"/>
      <c r="W606" s="67"/>
      <c r="X606" s="53"/>
      <c r="Y606" s="53"/>
      <c r="Z606" s="53"/>
      <c r="AA606" s="53"/>
      <c r="AB606" s="53"/>
    </row>
    <row r="607" spans="1:28" x14ac:dyDescent="0.25">
      <c r="A607" s="53"/>
      <c r="B607" s="53"/>
      <c r="C607" s="53"/>
      <c r="D607" s="53"/>
      <c r="E607" s="144"/>
      <c r="F607" s="70"/>
      <c r="G607" s="71"/>
      <c r="H607" s="158"/>
      <c r="I607" s="60"/>
      <c r="J607" s="72"/>
      <c r="K607" s="73"/>
      <c r="L607" s="53"/>
      <c r="M607" s="75"/>
      <c r="N607" s="53"/>
      <c r="O607" s="53"/>
      <c r="P607" s="53"/>
      <c r="Q607" s="53"/>
      <c r="R607" s="99"/>
      <c r="S607" s="67"/>
      <c r="T607" s="67"/>
      <c r="U607" s="67"/>
      <c r="V607" s="67"/>
      <c r="W607" s="67"/>
      <c r="X607" s="53"/>
      <c r="Y607" s="53"/>
      <c r="Z607" s="53"/>
      <c r="AA607" s="53"/>
      <c r="AB607" s="53"/>
    </row>
    <row r="608" spans="1:28" x14ac:dyDescent="0.25">
      <c r="A608" s="53"/>
      <c r="B608" s="53"/>
      <c r="C608" s="53"/>
      <c r="D608" s="53"/>
      <c r="E608" s="144"/>
      <c r="F608" s="70"/>
      <c r="G608" s="71"/>
      <c r="H608" s="158"/>
      <c r="I608" s="60"/>
      <c r="J608" s="72"/>
      <c r="K608" s="73"/>
      <c r="L608" s="53"/>
      <c r="M608" s="75"/>
      <c r="N608" s="53"/>
      <c r="O608" s="53"/>
      <c r="P608" s="53"/>
      <c r="Q608" s="53"/>
      <c r="R608" s="99"/>
      <c r="S608" s="67"/>
      <c r="T608" s="67"/>
      <c r="U608" s="67"/>
      <c r="V608" s="67"/>
      <c r="W608" s="67"/>
      <c r="X608" s="53"/>
      <c r="Y608" s="53"/>
      <c r="Z608" s="53"/>
      <c r="AA608" s="53"/>
      <c r="AB608" s="53"/>
    </row>
    <row r="609" spans="1:28" x14ac:dyDescent="0.25">
      <c r="A609" s="53"/>
      <c r="B609" s="53"/>
      <c r="C609" s="53"/>
      <c r="D609" s="53"/>
      <c r="E609" s="144"/>
      <c r="F609" s="70"/>
      <c r="G609" s="71"/>
      <c r="H609" s="158"/>
      <c r="I609" s="60"/>
      <c r="J609" s="72"/>
      <c r="K609" s="73"/>
      <c r="L609" s="53"/>
      <c r="M609" s="75"/>
      <c r="N609" s="53"/>
      <c r="O609" s="53"/>
      <c r="P609" s="53"/>
      <c r="Q609" s="53"/>
      <c r="R609" s="99"/>
      <c r="S609" s="67"/>
      <c r="T609" s="67"/>
      <c r="U609" s="67"/>
      <c r="V609" s="67"/>
      <c r="W609" s="67"/>
      <c r="X609" s="53"/>
      <c r="Y609" s="53"/>
      <c r="Z609" s="53"/>
      <c r="AA609" s="53"/>
      <c r="AB609" s="53"/>
    </row>
    <row r="610" spans="1:28" x14ac:dyDescent="0.25">
      <c r="A610" s="53"/>
      <c r="B610" s="53"/>
      <c r="C610" s="53"/>
      <c r="D610" s="53"/>
      <c r="E610" s="144"/>
      <c r="F610" s="70"/>
      <c r="G610" s="71"/>
      <c r="H610" s="158"/>
      <c r="I610" s="60"/>
      <c r="J610" s="72"/>
      <c r="K610" s="73"/>
      <c r="L610" s="53"/>
      <c r="M610" s="75"/>
      <c r="N610" s="53"/>
      <c r="O610" s="53"/>
      <c r="P610" s="53"/>
      <c r="Q610" s="53"/>
      <c r="R610" s="99"/>
      <c r="S610" s="67"/>
      <c r="T610" s="67"/>
      <c r="U610" s="67"/>
      <c r="V610" s="67"/>
      <c r="W610" s="67"/>
      <c r="X610" s="53"/>
      <c r="Y610" s="53"/>
      <c r="Z610" s="53"/>
      <c r="AA610" s="53"/>
      <c r="AB610" s="53"/>
    </row>
    <row r="611" spans="1:28" x14ac:dyDescent="0.25">
      <c r="A611" s="53"/>
      <c r="B611" s="53"/>
      <c r="C611" s="53"/>
      <c r="D611" s="53"/>
      <c r="E611" s="144"/>
      <c r="F611" s="70"/>
      <c r="G611" s="71"/>
      <c r="H611" s="158"/>
      <c r="I611" s="60"/>
      <c r="J611" s="72"/>
      <c r="K611" s="73"/>
      <c r="L611" s="53"/>
      <c r="M611" s="75"/>
      <c r="N611" s="53"/>
      <c r="O611" s="53"/>
      <c r="P611" s="53"/>
      <c r="Q611" s="53"/>
      <c r="R611" s="99"/>
      <c r="S611" s="67"/>
      <c r="T611" s="67"/>
      <c r="U611" s="67"/>
      <c r="V611" s="67"/>
      <c r="W611" s="67"/>
      <c r="X611" s="53"/>
      <c r="Y611" s="53"/>
      <c r="Z611" s="53"/>
      <c r="AA611" s="53"/>
      <c r="AB611" s="53"/>
    </row>
    <row r="612" spans="1:28" x14ac:dyDescent="0.25">
      <c r="A612" s="53"/>
      <c r="B612" s="53"/>
      <c r="C612" s="53"/>
      <c r="D612" s="53"/>
      <c r="E612" s="144"/>
      <c r="F612" s="70"/>
      <c r="G612" s="71"/>
      <c r="H612" s="158"/>
      <c r="I612" s="60"/>
      <c r="J612" s="72"/>
      <c r="K612" s="73"/>
      <c r="L612" s="53"/>
      <c r="M612" s="75"/>
      <c r="N612" s="53"/>
      <c r="O612" s="53"/>
      <c r="P612" s="53"/>
      <c r="Q612" s="53"/>
      <c r="R612" s="99"/>
      <c r="S612" s="67"/>
      <c r="T612" s="67"/>
      <c r="U612" s="67"/>
      <c r="V612" s="67"/>
      <c r="W612" s="67"/>
      <c r="X612" s="53"/>
      <c r="Y612" s="53"/>
      <c r="Z612" s="53"/>
      <c r="AA612" s="53"/>
      <c r="AB612" s="53"/>
    </row>
    <row r="613" spans="1:28" x14ac:dyDescent="0.25">
      <c r="A613" s="53"/>
      <c r="B613" s="53"/>
      <c r="C613" s="53"/>
      <c r="D613" s="53"/>
      <c r="E613" s="144"/>
      <c r="F613" s="70"/>
      <c r="G613" s="71"/>
      <c r="H613" s="158"/>
      <c r="I613" s="60"/>
      <c r="J613" s="72"/>
      <c r="K613" s="73"/>
      <c r="L613" s="53"/>
      <c r="M613" s="75"/>
      <c r="N613" s="53"/>
      <c r="O613" s="53"/>
      <c r="P613" s="53"/>
      <c r="Q613" s="53"/>
      <c r="R613" s="99"/>
      <c r="S613" s="67"/>
      <c r="T613" s="67"/>
      <c r="U613" s="67"/>
      <c r="V613" s="67"/>
      <c r="W613" s="67"/>
      <c r="X613" s="53"/>
      <c r="Y613" s="53"/>
      <c r="Z613" s="53"/>
      <c r="AA613" s="53"/>
      <c r="AB613" s="53"/>
    </row>
    <row r="614" spans="1:28" x14ac:dyDescent="0.25">
      <c r="A614" s="53"/>
      <c r="B614" s="53"/>
      <c r="C614" s="53"/>
      <c r="D614" s="53"/>
      <c r="E614" s="144"/>
      <c r="F614" s="70"/>
      <c r="G614" s="71"/>
      <c r="H614" s="158"/>
      <c r="I614" s="60"/>
      <c r="J614" s="72"/>
      <c r="K614" s="73"/>
      <c r="L614" s="53"/>
      <c r="M614" s="75"/>
      <c r="N614" s="53"/>
      <c r="O614" s="53"/>
      <c r="P614" s="53"/>
      <c r="Q614" s="53"/>
      <c r="R614" s="99"/>
      <c r="S614" s="67"/>
      <c r="T614" s="67"/>
      <c r="U614" s="67"/>
      <c r="V614" s="67"/>
      <c r="W614" s="67"/>
      <c r="X614" s="53"/>
      <c r="Y614" s="53"/>
      <c r="Z614" s="53"/>
      <c r="AA614" s="53"/>
      <c r="AB614" s="53"/>
    </row>
    <row r="615" spans="1:28" x14ac:dyDescent="0.25">
      <c r="A615" s="53"/>
      <c r="B615" s="53"/>
      <c r="C615" s="53"/>
      <c r="D615" s="53"/>
      <c r="E615" s="144"/>
      <c r="F615" s="70"/>
      <c r="G615" s="71"/>
      <c r="H615" s="158"/>
      <c r="I615" s="60"/>
      <c r="J615" s="72"/>
      <c r="K615" s="73"/>
      <c r="L615" s="53"/>
      <c r="M615" s="75"/>
      <c r="N615" s="53"/>
      <c r="O615" s="53"/>
      <c r="P615" s="53"/>
      <c r="Q615" s="53"/>
      <c r="R615" s="99"/>
      <c r="S615" s="67"/>
      <c r="T615" s="67"/>
      <c r="U615" s="67"/>
      <c r="V615" s="67"/>
      <c r="W615" s="67"/>
      <c r="X615" s="53"/>
      <c r="Y615" s="53"/>
      <c r="Z615" s="53"/>
      <c r="AA615" s="53"/>
      <c r="AB615" s="53"/>
    </row>
    <row r="616" spans="1:28" x14ac:dyDescent="0.25">
      <c r="A616" s="53"/>
      <c r="B616" s="53"/>
      <c r="C616" s="53"/>
      <c r="D616" s="53"/>
      <c r="E616" s="144"/>
      <c r="F616" s="70"/>
      <c r="G616" s="71"/>
      <c r="H616" s="158"/>
      <c r="I616" s="60"/>
      <c r="J616" s="72"/>
      <c r="K616" s="73"/>
      <c r="L616" s="53"/>
      <c r="M616" s="75"/>
      <c r="N616" s="53"/>
      <c r="O616" s="53"/>
      <c r="P616" s="53"/>
      <c r="Q616" s="53"/>
      <c r="R616" s="99"/>
      <c r="S616" s="67"/>
      <c r="T616" s="67"/>
      <c r="U616" s="67"/>
      <c r="V616" s="67"/>
      <c r="W616" s="67"/>
      <c r="X616" s="53"/>
      <c r="Y616" s="53"/>
      <c r="Z616" s="53"/>
      <c r="AA616" s="53"/>
      <c r="AB616" s="53"/>
    </row>
    <row r="617" spans="1:28" x14ac:dyDescent="0.25">
      <c r="A617" s="53"/>
      <c r="B617" s="53"/>
      <c r="C617" s="53"/>
      <c r="D617" s="53"/>
      <c r="E617" s="144"/>
      <c r="F617" s="70"/>
      <c r="G617" s="71"/>
      <c r="H617" s="158"/>
      <c r="I617" s="60"/>
      <c r="J617" s="72"/>
      <c r="K617" s="73"/>
      <c r="L617" s="53"/>
      <c r="M617" s="75"/>
      <c r="N617" s="53"/>
      <c r="O617" s="53"/>
      <c r="P617" s="53"/>
      <c r="Q617" s="53"/>
      <c r="R617" s="99"/>
      <c r="S617" s="67"/>
      <c r="T617" s="67"/>
      <c r="U617" s="67"/>
      <c r="V617" s="67"/>
      <c r="W617" s="67"/>
      <c r="X617" s="53"/>
      <c r="Y617" s="53"/>
      <c r="Z617" s="53"/>
      <c r="AA617" s="53"/>
      <c r="AB617" s="53"/>
    </row>
    <row r="618" spans="1:28" x14ac:dyDescent="0.25">
      <c r="A618" s="53"/>
      <c r="B618" s="53"/>
      <c r="C618" s="53"/>
      <c r="D618" s="53"/>
      <c r="E618" s="144"/>
      <c r="F618" s="70"/>
      <c r="G618" s="71"/>
      <c r="H618" s="158"/>
      <c r="I618" s="60"/>
      <c r="J618" s="72"/>
      <c r="K618" s="73"/>
      <c r="L618" s="53"/>
      <c r="M618" s="75"/>
      <c r="N618" s="53"/>
      <c r="O618" s="53"/>
      <c r="P618" s="53"/>
      <c r="Q618" s="53"/>
      <c r="R618" s="99"/>
      <c r="S618" s="67"/>
      <c r="T618" s="67"/>
      <c r="U618" s="67"/>
      <c r="V618" s="67"/>
      <c r="W618" s="67"/>
      <c r="X618" s="53"/>
      <c r="Y618" s="53"/>
      <c r="Z618" s="53"/>
      <c r="AA618" s="53"/>
      <c r="AB618" s="53"/>
    </row>
    <row r="619" spans="1:28" x14ac:dyDescent="0.25">
      <c r="A619" s="53"/>
      <c r="B619" s="53"/>
      <c r="C619" s="53"/>
      <c r="D619" s="53"/>
      <c r="E619" s="144"/>
      <c r="F619" s="70"/>
      <c r="G619" s="71"/>
      <c r="H619" s="158"/>
      <c r="I619" s="60"/>
      <c r="J619" s="72"/>
      <c r="K619" s="73"/>
      <c r="L619" s="53"/>
      <c r="M619" s="75"/>
      <c r="N619" s="53"/>
      <c r="O619" s="53"/>
      <c r="P619" s="53"/>
      <c r="Q619" s="53"/>
      <c r="R619" s="99"/>
      <c r="S619" s="67"/>
      <c r="T619" s="67"/>
      <c r="U619" s="67"/>
      <c r="V619" s="67"/>
      <c r="W619" s="67"/>
      <c r="X619" s="53"/>
      <c r="Y619" s="53"/>
      <c r="Z619" s="53"/>
      <c r="AA619" s="53"/>
      <c r="AB619" s="53"/>
    </row>
    <row r="620" spans="1:28" x14ac:dyDescent="0.25">
      <c r="A620" s="53"/>
      <c r="B620" s="53"/>
      <c r="C620" s="53"/>
      <c r="D620" s="53"/>
      <c r="E620" s="144"/>
      <c r="F620" s="70"/>
      <c r="G620" s="71"/>
      <c r="H620" s="158"/>
      <c r="I620" s="60"/>
      <c r="J620" s="72"/>
      <c r="K620" s="73"/>
      <c r="L620" s="53"/>
      <c r="M620" s="75"/>
      <c r="N620" s="53"/>
      <c r="O620" s="53"/>
      <c r="P620" s="53"/>
      <c r="Q620" s="53"/>
      <c r="R620" s="99"/>
      <c r="S620" s="67"/>
      <c r="T620" s="67"/>
      <c r="U620" s="67"/>
      <c r="V620" s="67"/>
      <c r="W620" s="67"/>
      <c r="X620" s="53"/>
      <c r="Y620" s="53"/>
      <c r="Z620" s="53"/>
      <c r="AA620" s="53"/>
      <c r="AB620" s="53"/>
    </row>
    <row r="621" spans="1:28" x14ac:dyDescent="0.25">
      <c r="A621" s="53"/>
      <c r="B621" s="53"/>
      <c r="C621" s="53"/>
      <c r="D621" s="53"/>
      <c r="E621" s="144"/>
      <c r="F621" s="70"/>
      <c r="G621" s="71"/>
      <c r="H621" s="158"/>
      <c r="I621" s="60"/>
      <c r="J621" s="72"/>
      <c r="K621" s="73"/>
      <c r="L621" s="53"/>
      <c r="M621" s="75"/>
      <c r="N621" s="53"/>
      <c r="O621" s="53"/>
      <c r="P621" s="53"/>
      <c r="Q621" s="53"/>
      <c r="R621" s="99"/>
      <c r="S621" s="67"/>
      <c r="T621" s="67"/>
      <c r="U621" s="67"/>
      <c r="V621" s="67"/>
      <c r="W621" s="67"/>
      <c r="X621" s="53"/>
      <c r="Y621" s="53"/>
      <c r="Z621" s="53"/>
      <c r="AA621" s="53"/>
      <c r="AB621" s="53"/>
    </row>
    <row r="622" spans="1:28" x14ac:dyDescent="0.25">
      <c r="A622" s="53"/>
      <c r="B622" s="53"/>
      <c r="C622" s="53"/>
      <c r="D622" s="53"/>
      <c r="E622" s="144"/>
      <c r="F622" s="70"/>
      <c r="G622" s="71"/>
      <c r="H622" s="158"/>
      <c r="I622" s="60"/>
      <c r="J622" s="72"/>
      <c r="K622" s="73"/>
      <c r="L622" s="53"/>
      <c r="M622" s="75"/>
      <c r="N622" s="53"/>
      <c r="O622" s="53"/>
      <c r="P622" s="53"/>
      <c r="Q622" s="53"/>
      <c r="R622" s="99"/>
      <c r="S622" s="67"/>
      <c r="T622" s="67"/>
      <c r="U622" s="67"/>
      <c r="V622" s="67"/>
      <c r="W622" s="67"/>
      <c r="X622" s="53"/>
      <c r="Y622" s="53"/>
      <c r="Z622" s="53"/>
      <c r="AA622" s="53"/>
      <c r="AB622" s="53"/>
    </row>
    <row r="623" spans="1:28" x14ac:dyDescent="0.25">
      <c r="A623" s="53"/>
      <c r="B623" s="53"/>
      <c r="C623" s="53"/>
      <c r="D623" s="53"/>
      <c r="E623" s="144"/>
      <c r="F623" s="70"/>
      <c r="G623" s="71"/>
      <c r="H623" s="158"/>
      <c r="I623" s="60"/>
      <c r="J623" s="72"/>
      <c r="K623" s="73"/>
      <c r="L623" s="53"/>
      <c r="M623" s="75"/>
      <c r="N623" s="53"/>
      <c r="O623" s="53"/>
      <c r="P623" s="53"/>
      <c r="Q623" s="53"/>
      <c r="R623" s="99"/>
      <c r="S623" s="67"/>
      <c r="T623" s="67"/>
      <c r="U623" s="67"/>
      <c r="V623" s="67"/>
      <c r="W623" s="67"/>
      <c r="X623" s="53"/>
      <c r="Y623" s="53"/>
      <c r="Z623" s="53"/>
      <c r="AA623" s="53"/>
      <c r="AB623" s="53"/>
    </row>
    <row r="624" spans="1:28" x14ac:dyDescent="0.25">
      <c r="A624" s="53"/>
      <c r="B624" s="53"/>
      <c r="C624" s="53"/>
      <c r="D624" s="53"/>
      <c r="E624" s="144"/>
      <c r="F624" s="70"/>
      <c r="G624" s="71"/>
      <c r="H624" s="158"/>
      <c r="I624" s="60"/>
      <c r="J624" s="72"/>
      <c r="K624" s="73"/>
      <c r="L624" s="53"/>
      <c r="M624" s="75"/>
      <c r="N624" s="53"/>
      <c r="O624" s="53"/>
      <c r="P624" s="53"/>
      <c r="Q624" s="53"/>
      <c r="R624" s="99"/>
      <c r="S624" s="67"/>
      <c r="T624" s="67"/>
      <c r="U624" s="67"/>
      <c r="V624" s="67"/>
      <c r="W624" s="67"/>
      <c r="X624" s="53"/>
      <c r="Y624" s="53"/>
      <c r="Z624" s="53"/>
      <c r="AA624" s="53"/>
      <c r="AB624" s="53"/>
    </row>
    <row r="625" spans="1:28" x14ac:dyDescent="0.25">
      <c r="A625" s="53"/>
      <c r="B625" s="53"/>
      <c r="C625" s="53"/>
      <c r="D625" s="53"/>
      <c r="E625" s="144"/>
      <c r="F625" s="70"/>
      <c r="G625" s="71"/>
      <c r="H625" s="158"/>
      <c r="I625" s="60"/>
      <c r="J625" s="72"/>
      <c r="K625" s="73"/>
      <c r="L625" s="53"/>
      <c r="M625" s="75"/>
      <c r="N625" s="53"/>
      <c r="O625" s="53"/>
      <c r="P625" s="53"/>
      <c r="Q625" s="53"/>
      <c r="R625" s="99"/>
      <c r="S625" s="67"/>
      <c r="T625" s="67"/>
      <c r="U625" s="67"/>
      <c r="V625" s="67"/>
      <c r="W625" s="67"/>
      <c r="X625" s="53"/>
      <c r="Y625" s="53"/>
      <c r="Z625" s="53"/>
      <c r="AA625" s="53"/>
      <c r="AB625" s="53"/>
    </row>
    <row r="626" spans="1:28" x14ac:dyDescent="0.25">
      <c r="A626" s="53"/>
      <c r="B626" s="53"/>
      <c r="C626" s="53"/>
      <c r="D626" s="53"/>
      <c r="E626" s="144"/>
      <c r="F626" s="70"/>
      <c r="G626" s="71"/>
      <c r="H626" s="158"/>
      <c r="I626" s="60"/>
      <c r="J626" s="72"/>
      <c r="K626" s="73"/>
      <c r="L626" s="53"/>
      <c r="M626" s="75"/>
      <c r="N626" s="53"/>
      <c r="O626" s="53"/>
      <c r="P626" s="53"/>
      <c r="Q626" s="53"/>
      <c r="R626" s="99"/>
      <c r="S626" s="67"/>
      <c r="T626" s="67"/>
      <c r="U626" s="67"/>
      <c r="V626" s="67"/>
      <c r="W626" s="67"/>
      <c r="X626" s="53"/>
      <c r="Y626" s="53"/>
      <c r="Z626" s="53"/>
      <c r="AA626" s="53"/>
      <c r="AB626" s="53"/>
    </row>
    <row r="627" spans="1:28" x14ac:dyDescent="0.25">
      <c r="A627" s="53"/>
      <c r="B627" s="53"/>
      <c r="C627" s="53"/>
      <c r="D627" s="53"/>
      <c r="E627" s="144"/>
      <c r="F627" s="70"/>
      <c r="G627" s="71"/>
      <c r="H627" s="158"/>
      <c r="I627" s="60"/>
      <c r="J627" s="72"/>
      <c r="K627" s="73"/>
      <c r="L627" s="53"/>
      <c r="M627" s="75"/>
      <c r="N627" s="53"/>
      <c r="O627" s="53"/>
      <c r="P627" s="53"/>
      <c r="Q627" s="53"/>
      <c r="R627" s="99"/>
      <c r="S627" s="67"/>
      <c r="T627" s="67"/>
      <c r="U627" s="67"/>
      <c r="V627" s="67"/>
      <c r="W627" s="67"/>
      <c r="X627" s="53"/>
      <c r="Y627" s="53"/>
      <c r="Z627" s="53"/>
      <c r="AA627" s="53"/>
      <c r="AB627" s="53"/>
    </row>
    <row r="628" spans="1:28" x14ac:dyDescent="0.25">
      <c r="A628" s="53"/>
      <c r="B628" s="53"/>
      <c r="C628" s="53"/>
      <c r="D628" s="53"/>
      <c r="E628" s="144"/>
      <c r="F628" s="70"/>
      <c r="G628" s="71"/>
      <c r="H628" s="158"/>
      <c r="I628" s="60"/>
      <c r="J628" s="72"/>
      <c r="K628" s="73"/>
      <c r="L628" s="53"/>
      <c r="M628" s="75"/>
      <c r="N628" s="53"/>
      <c r="O628" s="53"/>
      <c r="P628" s="53"/>
      <c r="Q628" s="53"/>
      <c r="R628" s="99"/>
      <c r="S628" s="67"/>
      <c r="T628" s="67"/>
      <c r="U628" s="67"/>
      <c r="V628" s="67"/>
      <c r="W628" s="67"/>
      <c r="X628" s="53"/>
      <c r="Y628" s="53"/>
      <c r="Z628" s="53"/>
      <c r="AA628" s="53"/>
      <c r="AB628" s="53"/>
    </row>
    <row r="629" spans="1:28" x14ac:dyDescent="0.25">
      <c r="A629" s="53"/>
      <c r="B629" s="53"/>
      <c r="C629" s="53"/>
      <c r="D629" s="53"/>
      <c r="E629" s="144"/>
      <c r="F629" s="70"/>
      <c r="G629" s="71"/>
      <c r="H629" s="158"/>
      <c r="I629" s="60"/>
      <c r="J629" s="72"/>
      <c r="K629" s="73"/>
      <c r="L629" s="53"/>
      <c r="M629" s="75"/>
      <c r="N629" s="53"/>
      <c r="O629" s="53"/>
      <c r="P629" s="53"/>
      <c r="Q629" s="53"/>
      <c r="R629" s="99"/>
      <c r="S629" s="67"/>
      <c r="T629" s="67"/>
      <c r="U629" s="67"/>
      <c r="V629" s="67"/>
      <c r="W629" s="67"/>
      <c r="X629" s="53"/>
      <c r="Y629" s="53"/>
      <c r="Z629" s="53"/>
      <c r="AA629" s="53"/>
      <c r="AB629" s="53"/>
    </row>
    <row r="630" spans="1:28" x14ac:dyDescent="0.25">
      <c r="A630" s="53"/>
      <c r="B630" s="53"/>
      <c r="C630" s="53"/>
      <c r="D630" s="53"/>
      <c r="E630" s="144"/>
      <c r="F630" s="70"/>
      <c r="G630" s="71"/>
      <c r="H630" s="158"/>
      <c r="I630" s="60"/>
      <c r="J630" s="72"/>
      <c r="K630" s="73"/>
      <c r="L630" s="53"/>
      <c r="M630" s="75"/>
      <c r="N630" s="53"/>
      <c r="O630" s="53"/>
      <c r="P630" s="53"/>
      <c r="Q630" s="53"/>
      <c r="R630" s="99"/>
      <c r="S630" s="67"/>
      <c r="T630" s="67"/>
      <c r="U630" s="67"/>
      <c r="V630" s="67"/>
      <c r="W630" s="67"/>
      <c r="X630" s="53"/>
      <c r="Y630" s="53"/>
      <c r="Z630" s="53"/>
      <c r="AA630" s="53"/>
      <c r="AB630" s="53"/>
    </row>
    <row r="631" spans="1:28" x14ac:dyDescent="0.25">
      <c r="A631" s="53"/>
      <c r="B631" s="53"/>
      <c r="C631" s="53"/>
      <c r="D631" s="53"/>
      <c r="E631" s="144"/>
      <c r="F631" s="70"/>
      <c r="G631" s="71"/>
      <c r="H631" s="158"/>
      <c r="I631" s="60"/>
      <c r="J631" s="72"/>
      <c r="K631" s="73"/>
      <c r="L631" s="53"/>
      <c r="M631" s="75"/>
      <c r="N631" s="53"/>
      <c r="O631" s="53"/>
      <c r="P631" s="53"/>
      <c r="Q631" s="53"/>
      <c r="R631" s="99"/>
      <c r="S631" s="67"/>
      <c r="T631" s="67"/>
      <c r="U631" s="67"/>
      <c r="V631" s="67"/>
      <c r="W631" s="67"/>
      <c r="X631" s="53"/>
      <c r="Y631" s="53"/>
      <c r="Z631" s="53"/>
      <c r="AA631" s="53"/>
      <c r="AB631" s="53"/>
    </row>
    <row r="632" spans="1:28" x14ac:dyDescent="0.25">
      <c r="A632" s="53"/>
      <c r="B632" s="53"/>
      <c r="C632" s="53"/>
      <c r="D632" s="53"/>
      <c r="E632" s="144"/>
      <c r="F632" s="70"/>
      <c r="G632" s="71"/>
      <c r="H632" s="158"/>
      <c r="I632" s="60"/>
      <c r="J632" s="72"/>
      <c r="K632" s="73"/>
      <c r="L632" s="53"/>
      <c r="M632" s="75"/>
      <c r="N632" s="53"/>
      <c r="O632" s="53"/>
      <c r="P632" s="53"/>
      <c r="Q632" s="53"/>
      <c r="R632" s="99"/>
      <c r="S632" s="67"/>
      <c r="T632" s="67"/>
      <c r="U632" s="67"/>
      <c r="V632" s="67"/>
      <c r="W632" s="67"/>
      <c r="X632" s="53"/>
      <c r="Y632" s="53"/>
      <c r="Z632" s="53"/>
      <c r="AA632" s="53"/>
      <c r="AB632" s="53"/>
    </row>
    <row r="633" spans="1:28" x14ac:dyDescent="0.25">
      <c r="A633" s="53"/>
      <c r="B633" s="53"/>
      <c r="C633" s="53"/>
      <c r="D633" s="53"/>
      <c r="E633" s="144"/>
      <c r="F633" s="70"/>
      <c r="G633" s="71"/>
      <c r="H633" s="158"/>
      <c r="I633" s="60"/>
      <c r="J633" s="72"/>
      <c r="K633" s="73"/>
      <c r="L633" s="53"/>
      <c r="M633" s="75"/>
      <c r="N633" s="53"/>
      <c r="O633" s="53"/>
      <c r="P633" s="53"/>
      <c r="Q633" s="53"/>
      <c r="R633" s="99"/>
      <c r="S633" s="67"/>
      <c r="T633" s="67"/>
      <c r="U633" s="67"/>
      <c r="V633" s="67"/>
      <c r="W633" s="67"/>
      <c r="X633" s="53"/>
      <c r="Y633" s="53"/>
      <c r="Z633" s="53"/>
      <c r="AA633" s="53"/>
      <c r="AB633" s="53"/>
    </row>
    <row r="634" spans="1:28" x14ac:dyDescent="0.25">
      <c r="A634" s="53"/>
      <c r="B634" s="53"/>
      <c r="C634" s="53"/>
      <c r="D634" s="53"/>
      <c r="E634" s="144"/>
      <c r="F634" s="70"/>
      <c r="G634" s="71"/>
      <c r="H634" s="158"/>
      <c r="I634" s="60"/>
      <c r="J634" s="72"/>
      <c r="K634" s="73"/>
      <c r="L634" s="53"/>
      <c r="M634" s="75"/>
      <c r="N634" s="53"/>
      <c r="O634" s="53"/>
      <c r="P634" s="53"/>
      <c r="Q634" s="53"/>
      <c r="R634" s="99"/>
      <c r="S634" s="67"/>
      <c r="T634" s="67"/>
      <c r="U634" s="67"/>
      <c r="V634" s="67"/>
      <c r="W634" s="67"/>
      <c r="X634" s="53"/>
      <c r="Y634" s="53"/>
      <c r="Z634" s="53"/>
      <c r="AA634" s="53"/>
      <c r="AB634" s="53"/>
    </row>
    <row r="635" spans="1:28" x14ac:dyDescent="0.25">
      <c r="A635" s="53"/>
      <c r="B635" s="53"/>
      <c r="C635" s="53"/>
      <c r="D635" s="53"/>
      <c r="E635" s="144"/>
      <c r="F635" s="70"/>
      <c r="G635" s="71"/>
      <c r="H635" s="158"/>
      <c r="I635" s="60"/>
      <c r="J635" s="72"/>
      <c r="K635" s="73"/>
      <c r="L635" s="53"/>
      <c r="M635" s="75"/>
      <c r="N635" s="53"/>
      <c r="O635" s="53"/>
      <c r="P635" s="53"/>
      <c r="Q635" s="53"/>
      <c r="R635" s="99"/>
      <c r="S635" s="67"/>
      <c r="T635" s="67"/>
      <c r="U635" s="67"/>
      <c r="V635" s="67"/>
      <c r="W635" s="67"/>
      <c r="X635" s="53"/>
      <c r="Y635" s="53"/>
      <c r="Z635" s="53"/>
      <c r="AA635" s="53"/>
      <c r="AB635" s="53"/>
    </row>
    <row r="636" spans="1:28" x14ac:dyDescent="0.25">
      <c r="A636" s="53"/>
      <c r="B636" s="53"/>
      <c r="C636" s="53"/>
      <c r="D636" s="53"/>
      <c r="E636" s="144"/>
      <c r="F636" s="70"/>
      <c r="G636" s="71"/>
      <c r="H636" s="158"/>
      <c r="I636" s="60"/>
      <c r="J636" s="72"/>
      <c r="K636" s="73"/>
      <c r="L636" s="53"/>
      <c r="M636" s="75"/>
      <c r="N636" s="53"/>
      <c r="O636" s="53"/>
      <c r="P636" s="53"/>
      <c r="Q636" s="53"/>
      <c r="R636" s="99"/>
      <c r="S636" s="67"/>
      <c r="T636" s="67"/>
      <c r="U636" s="67"/>
      <c r="V636" s="67"/>
      <c r="W636" s="67"/>
      <c r="X636" s="53"/>
      <c r="Y636" s="53"/>
      <c r="Z636" s="53"/>
      <c r="AA636" s="53"/>
      <c r="AB636" s="53"/>
    </row>
    <row r="637" spans="1:28" x14ac:dyDescent="0.25">
      <c r="A637" s="53"/>
      <c r="B637" s="53"/>
      <c r="C637" s="53"/>
      <c r="D637" s="53"/>
      <c r="E637" s="144"/>
      <c r="F637" s="70"/>
      <c r="G637" s="71"/>
      <c r="H637" s="158"/>
      <c r="I637" s="60"/>
      <c r="J637" s="72"/>
      <c r="K637" s="73"/>
      <c r="L637" s="53"/>
      <c r="M637" s="75"/>
      <c r="N637" s="53"/>
      <c r="O637" s="53"/>
      <c r="P637" s="53"/>
      <c r="Q637" s="53"/>
      <c r="R637" s="99"/>
      <c r="S637" s="67"/>
      <c r="T637" s="67"/>
      <c r="U637" s="67"/>
      <c r="V637" s="67"/>
      <c r="W637" s="67"/>
      <c r="X637" s="53"/>
      <c r="Y637" s="53"/>
      <c r="Z637" s="53"/>
      <c r="AA637" s="53"/>
      <c r="AB637" s="53"/>
    </row>
    <row r="638" spans="1:28" x14ac:dyDescent="0.25">
      <c r="A638" s="53"/>
      <c r="B638" s="53"/>
      <c r="C638" s="53"/>
      <c r="D638" s="53"/>
      <c r="E638" s="144"/>
      <c r="F638" s="70"/>
      <c r="G638" s="71"/>
      <c r="H638" s="158"/>
      <c r="I638" s="60"/>
      <c r="J638" s="72"/>
      <c r="K638" s="73"/>
      <c r="L638" s="53"/>
      <c r="M638" s="75"/>
      <c r="N638" s="53"/>
      <c r="O638" s="53"/>
      <c r="P638" s="53"/>
      <c r="Q638" s="53"/>
      <c r="R638" s="99"/>
      <c r="S638" s="67"/>
      <c r="T638" s="67"/>
      <c r="U638" s="67"/>
      <c r="V638" s="67"/>
      <c r="W638" s="67"/>
      <c r="X638" s="53"/>
      <c r="Y638" s="53"/>
      <c r="Z638" s="53"/>
      <c r="AA638" s="53"/>
      <c r="AB638" s="53"/>
    </row>
    <row r="639" spans="1:28" x14ac:dyDescent="0.25">
      <c r="A639" s="53"/>
      <c r="B639" s="53"/>
      <c r="C639" s="53"/>
      <c r="D639" s="53"/>
      <c r="E639" s="144"/>
      <c r="F639" s="70"/>
      <c r="G639" s="71"/>
      <c r="H639" s="158"/>
      <c r="I639" s="60"/>
      <c r="J639" s="72"/>
      <c r="K639" s="73"/>
      <c r="L639" s="53"/>
      <c r="M639" s="75"/>
      <c r="N639" s="53"/>
      <c r="O639" s="53"/>
      <c r="P639" s="53"/>
      <c r="Q639" s="53"/>
      <c r="R639" s="99"/>
      <c r="S639" s="67"/>
      <c r="T639" s="67"/>
      <c r="U639" s="67"/>
      <c r="V639" s="67"/>
      <c r="W639" s="67"/>
      <c r="X639" s="53"/>
      <c r="Y639" s="53"/>
      <c r="Z639" s="53"/>
      <c r="AA639" s="53"/>
      <c r="AB639" s="53"/>
    </row>
    <row r="640" spans="1:28" x14ac:dyDescent="0.25">
      <c r="A640" s="53"/>
      <c r="B640" s="53"/>
      <c r="C640" s="53"/>
      <c r="D640" s="53"/>
      <c r="E640" s="144"/>
      <c r="F640" s="70"/>
      <c r="G640" s="71"/>
      <c r="H640" s="158"/>
      <c r="I640" s="60"/>
      <c r="J640" s="72"/>
      <c r="K640" s="73"/>
      <c r="L640" s="53"/>
      <c r="M640" s="75"/>
      <c r="N640" s="53"/>
      <c r="O640" s="53"/>
      <c r="P640" s="53"/>
      <c r="Q640" s="53"/>
      <c r="R640" s="99"/>
      <c r="S640" s="67"/>
      <c r="T640" s="67"/>
      <c r="U640" s="67"/>
      <c r="V640" s="67"/>
      <c r="W640" s="67"/>
      <c r="X640" s="53"/>
      <c r="Y640" s="53"/>
      <c r="Z640" s="53"/>
      <c r="AA640" s="53"/>
      <c r="AB640" s="53"/>
    </row>
    <row r="641" spans="1:28" x14ac:dyDescent="0.25">
      <c r="A641" s="53"/>
      <c r="B641" s="53"/>
      <c r="C641" s="53"/>
      <c r="D641" s="53"/>
      <c r="E641" s="144"/>
      <c r="F641" s="70"/>
      <c r="G641" s="71"/>
      <c r="H641" s="158"/>
      <c r="I641" s="60"/>
      <c r="J641" s="72"/>
      <c r="K641" s="73"/>
      <c r="L641" s="53"/>
      <c r="M641" s="75"/>
      <c r="N641" s="53"/>
      <c r="O641" s="53"/>
      <c r="P641" s="53"/>
      <c r="Q641" s="53"/>
      <c r="R641" s="99"/>
      <c r="S641" s="67"/>
      <c r="T641" s="67"/>
      <c r="U641" s="67"/>
      <c r="V641" s="67"/>
      <c r="W641" s="67"/>
      <c r="X641" s="53"/>
      <c r="Y641" s="53"/>
      <c r="Z641" s="53"/>
      <c r="AA641" s="53"/>
      <c r="AB641" s="53"/>
    </row>
    <row r="642" spans="1:28" x14ac:dyDescent="0.25">
      <c r="A642" s="53"/>
      <c r="B642" s="53"/>
      <c r="C642" s="53"/>
      <c r="D642" s="53"/>
      <c r="E642" s="144"/>
      <c r="F642" s="70"/>
      <c r="G642" s="71"/>
      <c r="H642" s="158"/>
      <c r="I642" s="60"/>
      <c r="J642" s="72"/>
      <c r="K642" s="73"/>
      <c r="L642" s="53"/>
      <c r="M642" s="75"/>
      <c r="N642" s="53"/>
      <c r="O642" s="53"/>
      <c r="P642" s="53"/>
      <c r="Q642" s="53"/>
      <c r="R642" s="99"/>
      <c r="S642" s="67"/>
      <c r="T642" s="67"/>
      <c r="U642" s="67"/>
      <c r="V642" s="67"/>
      <c r="W642" s="67"/>
      <c r="X642" s="53"/>
      <c r="Y642" s="53"/>
      <c r="Z642" s="53"/>
      <c r="AA642" s="53"/>
      <c r="AB642" s="53"/>
    </row>
    <row r="643" spans="1:28" x14ac:dyDescent="0.25">
      <c r="A643" s="53"/>
      <c r="B643" s="53"/>
      <c r="C643" s="53"/>
      <c r="D643" s="53"/>
      <c r="E643" s="144"/>
      <c r="F643" s="70"/>
      <c r="G643" s="71"/>
      <c r="H643" s="158"/>
      <c r="I643" s="60"/>
      <c r="J643" s="72"/>
      <c r="K643" s="73"/>
      <c r="L643" s="53"/>
      <c r="M643" s="75"/>
      <c r="N643" s="53"/>
      <c r="O643" s="53"/>
      <c r="P643" s="53"/>
      <c r="Q643" s="53"/>
      <c r="R643" s="99"/>
      <c r="S643" s="67"/>
      <c r="T643" s="67"/>
      <c r="U643" s="67"/>
      <c r="V643" s="67"/>
      <c r="W643" s="67"/>
      <c r="X643" s="53"/>
      <c r="Y643" s="53"/>
      <c r="Z643" s="53"/>
      <c r="AA643" s="53"/>
      <c r="AB643" s="53"/>
    </row>
    <row r="644" spans="1:28" x14ac:dyDescent="0.25">
      <c r="A644" s="53"/>
      <c r="B644" s="53"/>
      <c r="C644" s="53"/>
      <c r="D644" s="53"/>
      <c r="E644" s="144"/>
      <c r="F644" s="70"/>
      <c r="G644" s="71"/>
      <c r="H644" s="158"/>
      <c r="I644" s="60"/>
      <c r="J644" s="72"/>
      <c r="K644" s="73"/>
      <c r="L644" s="53"/>
      <c r="M644" s="75"/>
      <c r="N644" s="53"/>
      <c r="O644" s="53"/>
      <c r="P644" s="53"/>
      <c r="Q644" s="53"/>
      <c r="R644" s="99"/>
      <c r="S644" s="67"/>
      <c r="T644" s="67"/>
      <c r="U644" s="67"/>
      <c r="V644" s="67"/>
      <c r="W644" s="67"/>
      <c r="X644" s="53"/>
      <c r="Y644" s="53"/>
      <c r="Z644" s="53"/>
      <c r="AA644" s="53"/>
      <c r="AB644" s="53"/>
    </row>
    <row r="645" spans="1:28" x14ac:dyDescent="0.25">
      <c r="A645" s="53"/>
      <c r="B645" s="53"/>
      <c r="C645" s="53"/>
      <c r="D645" s="53"/>
      <c r="E645" s="144"/>
      <c r="F645" s="70"/>
      <c r="G645" s="71"/>
      <c r="H645" s="158"/>
      <c r="I645" s="60"/>
      <c r="J645" s="72"/>
      <c r="K645" s="73"/>
      <c r="L645" s="53"/>
      <c r="M645" s="75"/>
      <c r="N645" s="53"/>
      <c r="O645" s="53"/>
      <c r="P645" s="53"/>
      <c r="Q645" s="53"/>
      <c r="R645" s="99"/>
      <c r="S645" s="67"/>
      <c r="T645" s="67"/>
      <c r="U645" s="67"/>
      <c r="V645" s="67"/>
      <c r="W645" s="67"/>
      <c r="X645" s="53"/>
      <c r="Y645" s="53"/>
      <c r="Z645" s="53"/>
      <c r="AA645" s="53"/>
      <c r="AB645" s="53"/>
    </row>
    <row r="646" spans="1:28" x14ac:dyDescent="0.25">
      <c r="A646" s="53"/>
      <c r="B646" s="53"/>
      <c r="C646" s="53"/>
      <c r="D646" s="53"/>
      <c r="E646" s="144"/>
      <c r="F646" s="70"/>
      <c r="G646" s="71"/>
      <c r="H646" s="158"/>
      <c r="I646" s="60"/>
      <c r="J646" s="72"/>
      <c r="K646" s="73"/>
      <c r="L646" s="53"/>
      <c r="M646" s="75"/>
      <c r="N646" s="53"/>
      <c r="O646" s="53"/>
      <c r="P646" s="53"/>
      <c r="Q646" s="53"/>
      <c r="R646" s="99"/>
      <c r="S646" s="67"/>
      <c r="T646" s="67"/>
      <c r="U646" s="67"/>
      <c r="V646" s="67"/>
      <c r="W646" s="67"/>
      <c r="X646" s="53"/>
      <c r="Y646" s="53"/>
      <c r="Z646" s="53"/>
      <c r="AA646" s="53"/>
      <c r="AB646" s="53"/>
    </row>
    <row r="647" spans="1:28" x14ac:dyDescent="0.25">
      <c r="A647" s="53"/>
      <c r="B647" s="53"/>
      <c r="C647" s="53"/>
      <c r="D647" s="53"/>
      <c r="E647" s="144"/>
      <c r="F647" s="70"/>
      <c r="G647" s="71"/>
      <c r="H647" s="158"/>
      <c r="I647" s="60"/>
      <c r="J647" s="72"/>
      <c r="K647" s="73"/>
      <c r="L647" s="53"/>
      <c r="M647" s="75"/>
      <c r="N647" s="53"/>
      <c r="O647" s="53"/>
      <c r="P647" s="53"/>
      <c r="Q647" s="53"/>
      <c r="R647" s="99"/>
      <c r="S647" s="67"/>
      <c r="T647" s="67"/>
      <c r="U647" s="67"/>
      <c r="V647" s="67"/>
      <c r="W647" s="67"/>
      <c r="X647" s="53"/>
      <c r="Y647" s="53"/>
      <c r="Z647" s="53"/>
      <c r="AA647" s="53"/>
      <c r="AB647" s="53"/>
    </row>
    <row r="648" spans="1:28" x14ac:dyDescent="0.25">
      <c r="A648" s="53"/>
      <c r="B648" s="53"/>
      <c r="C648" s="53"/>
      <c r="D648" s="53"/>
      <c r="E648" s="144"/>
      <c r="F648" s="70"/>
      <c r="G648" s="71"/>
      <c r="H648" s="158"/>
      <c r="I648" s="60"/>
      <c r="J648" s="72"/>
      <c r="K648" s="73"/>
      <c r="L648" s="53"/>
      <c r="M648" s="75"/>
      <c r="N648" s="53"/>
      <c r="O648" s="53"/>
      <c r="P648" s="53"/>
      <c r="Q648" s="53"/>
      <c r="R648" s="99"/>
      <c r="S648" s="67"/>
      <c r="T648" s="67"/>
      <c r="U648" s="67"/>
      <c r="V648" s="67"/>
      <c r="W648" s="67"/>
      <c r="X648" s="53"/>
      <c r="Y648" s="53"/>
      <c r="Z648" s="53"/>
      <c r="AA648" s="53"/>
      <c r="AB648" s="53"/>
    </row>
    <row r="649" spans="1:28" x14ac:dyDescent="0.25">
      <c r="A649" s="53"/>
      <c r="B649" s="53"/>
      <c r="C649" s="53"/>
      <c r="D649" s="53"/>
      <c r="E649" s="144"/>
      <c r="F649" s="70"/>
      <c r="G649" s="71"/>
      <c r="H649" s="158"/>
      <c r="I649" s="60"/>
      <c r="J649" s="72"/>
      <c r="K649" s="73"/>
      <c r="L649" s="53"/>
      <c r="M649" s="75"/>
      <c r="N649" s="53"/>
      <c r="O649" s="53"/>
      <c r="P649" s="53"/>
      <c r="Q649" s="53"/>
      <c r="R649" s="99"/>
      <c r="S649" s="67"/>
      <c r="T649" s="67"/>
      <c r="U649" s="67"/>
      <c r="V649" s="67"/>
      <c r="W649" s="67"/>
      <c r="X649" s="53"/>
      <c r="Y649" s="53"/>
      <c r="Z649" s="53"/>
      <c r="AA649" s="53"/>
      <c r="AB649" s="53"/>
    </row>
    <row r="650" spans="1:28" x14ac:dyDescent="0.25">
      <c r="A650" s="53"/>
      <c r="B650" s="53"/>
      <c r="C650" s="53"/>
      <c r="D650" s="53"/>
      <c r="E650" s="144"/>
      <c r="F650" s="70"/>
      <c r="G650" s="71"/>
      <c r="H650" s="158"/>
      <c r="I650" s="60"/>
      <c r="J650" s="72"/>
      <c r="K650" s="73"/>
      <c r="L650" s="53"/>
      <c r="M650" s="75"/>
      <c r="N650" s="53"/>
      <c r="O650" s="53"/>
      <c r="P650" s="53"/>
      <c r="Q650" s="53"/>
      <c r="R650" s="99"/>
      <c r="S650" s="67"/>
      <c r="T650" s="67"/>
      <c r="U650" s="67"/>
      <c r="V650" s="67"/>
      <c r="W650" s="67"/>
      <c r="X650" s="53"/>
      <c r="Y650" s="53"/>
      <c r="Z650" s="53"/>
      <c r="AA650" s="53"/>
      <c r="AB650" s="53"/>
    </row>
    <row r="651" spans="1:28" x14ac:dyDescent="0.25">
      <c r="A651" s="53"/>
      <c r="B651" s="53"/>
      <c r="C651" s="53"/>
      <c r="D651" s="53"/>
      <c r="E651" s="144"/>
      <c r="F651" s="70"/>
      <c r="G651" s="71"/>
      <c r="H651" s="158"/>
      <c r="I651" s="60"/>
      <c r="J651" s="72"/>
      <c r="K651" s="73"/>
      <c r="L651" s="53"/>
      <c r="M651" s="75"/>
      <c r="N651" s="53"/>
      <c r="O651" s="53"/>
      <c r="P651" s="53"/>
      <c r="Q651" s="53"/>
      <c r="R651" s="99"/>
      <c r="S651" s="67"/>
      <c r="T651" s="67"/>
      <c r="U651" s="67"/>
      <c r="V651" s="67"/>
      <c r="W651" s="67"/>
      <c r="X651" s="53"/>
      <c r="Y651" s="53"/>
      <c r="Z651" s="53"/>
      <c r="AA651" s="53"/>
      <c r="AB651" s="53"/>
    </row>
    <row r="652" spans="1:28" x14ac:dyDescent="0.25">
      <c r="A652" s="53"/>
      <c r="B652" s="53"/>
      <c r="C652" s="53"/>
      <c r="D652" s="53"/>
      <c r="E652" s="144"/>
      <c r="F652" s="70"/>
      <c r="G652" s="71"/>
      <c r="H652" s="158"/>
      <c r="I652" s="60"/>
      <c r="J652" s="72"/>
      <c r="K652" s="73"/>
      <c r="L652" s="53"/>
      <c r="M652" s="75"/>
      <c r="N652" s="53"/>
      <c r="O652" s="53"/>
      <c r="P652" s="53"/>
      <c r="Q652" s="53"/>
      <c r="R652" s="99"/>
      <c r="S652" s="67"/>
      <c r="T652" s="67"/>
      <c r="U652" s="67"/>
      <c r="V652" s="67"/>
      <c r="W652" s="67"/>
      <c r="X652" s="53"/>
      <c r="Y652" s="53"/>
      <c r="Z652" s="53"/>
      <c r="AA652" s="53"/>
      <c r="AB652" s="53"/>
    </row>
    <row r="653" spans="1:28" x14ac:dyDescent="0.25">
      <c r="A653" s="53"/>
      <c r="B653" s="53"/>
      <c r="C653" s="53"/>
      <c r="D653" s="53"/>
      <c r="E653" s="144"/>
      <c r="F653" s="70"/>
      <c r="G653" s="71"/>
      <c r="H653" s="158"/>
      <c r="I653" s="60"/>
      <c r="J653" s="72"/>
      <c r="K653" s="73"/>
      <c r="L653" s="53"/>
      <c r="M653" s="75"/>
      <c r="N653" s="53"/>
      <c r="O653" s="53"/>
      <c r="P653" s="53"/>
      <c r="Q653" s="53"/>
      <c r="R653" s="99"/>
      <c r="S653" s="67"/>
      <c r="T653" s="67"/>
      <c r="U653" s="67"/>
      <c r="V653" s="67"/>
      <c r="W653" s="67"/>
      <c r="X653" s="53"/>
      <c r="Y653" s="53"/>
      <c r="Z653" s="53"/>
      <c r="AA653" s="53"/>
      <c r="AB653" s="53"/>
    </row>
    <row r="654" spans="1:28" x14ac:dyDescent="0.25">
      <c r="A654" s="53"/>
      <c r="B654" s="53"/>
      <c r="C654" s="53"/>
      <c r="D654" s="53"/>
      <c r="E654" s="144"/>
      <c r="F654" s="70"/>
      <c r="G654" s="71"/>
      <c r="H654" s="158"/>
      <c r="I654" s="60"/>
      <c r="J654" s="72"/>
      <c r="K654" s="73"/>
      <c r="L654" s="53"/>
      <c r="M654" s="75"/>
      <c r="N654" s="53"/>
      <c r="O654" s="53"/>
      <c r="P654" s="53"/>
      <c r="Q654" s="53"/>
      <c r="R654" s="99"/>
      <c r="S654" s="67"/>
      <c r="T654" s="67"/>
      <c r="U654" s="67"/>
      <c r="V654" s="67"/>
      <c r="W654" s="67"/>
      <c r="X654" s="53"/>
      <c r="Y654" s="53"/>
      <c r="Z654" s="53"/>
      <c r="AA654" s="53"/>
      <c r="AB654" s="53"/>
    </row>
    <row r="655" spans="1:28" x14ac:dyDescent="0.25">
      <c r="A655" s="53"/>
      <c r="B655" s="53"/>
      <c r="C655" s="53"/>
      <c r="D655" s="53"/>
      <c r="E655" s="144"/>
      <c r="F655" s="70"/>
      <c r="G655" s="71"/>
      <c r="H655" s="158"/>
      <c r="I655" s="60"/>
      <c r="J655" s="72"/>
      <c r="K655" s="73"/>
      <c r="L655" s="53"/>
      <c r="M655" s="75"/>
      <c r="N655" s="53"/>
      <c r="O655" s="53"/>
      <c r="P655" s="53"/>
      <c r="Q655" s="53"/>
      <c r="R655" s="99"/>
      <c r="S655" s="67"/>
      <c r="T655" s="67"/>
      <c r="U655" s="67"/>
      <c r="V655" s="67"/>
      <c r="W655" s="67"/>
      <c r="X655" s="53"/>
      <c r="Y655" s="53"/>
      <c r="Z655" s="53"/>
      <c r="AA655" s="53"/>
      <c r="AB655" s="53"/>
    </row>
    <row r="656" spans="1:28" x14ac:dyDescent="0.25">
      <c r="A656" s="53"/>
      <c r="B656" s="53"/>
      <c r="C656" s="53"/>
      <c r="D656" s="53"/>
      <c r="E656" s="144"/>
      <c r="F656" s="70"/>
      <c r="G656" s="71"/>
      <c r="H656" s="158"/>
      <c r="I656" s="60"/>
      <c r="J656" s="72"/>
      <c r="K656" s="73"/>
      <c r="L656" s="53"/>
      <c r="M656" s="75"/>
      <c r="N656" s="53"/>
      <c r="O656" s="53"/>
      <c r="P656" s="53"/>
      <c r="Q656" s="53"/>
      <c r="R656" s="99"/>
      <c r="S656" s="67"/>
      <c r="T656" s="67"/>
      <c r="U656" s="67"/>
      <c r="V656" s="67"/>
      <c r="W656" s="67"/>
      <c r="X656" s="53"/>
      <c r="Y656" s="53"/>
      <c r="Z656" s="53"/>
      <c r="AA656" s="53"/>
      <c r="AB656" s="53"/>
    </row>
    <row r="657" spans="1:28" x14ac:dyDescent="0.25">
      <c r="A657" s="53"/>
      <c r="B657" s="53"/>
      <c r="C657" s="53"/>
      <c r="D657" s="53"/>
      <c r="E657" s="144"/>
      <c r="F657" s="70"/>
      <c r="G657" s="71"/>
      <c r="H657" s="158"/>
      <c r="I657" s="60"/>
      <c r="J657" s="72"/>
      <c r="K657" s="73"/>
      <c r="L657" s="53"/>
      <c r="M657" s="75"/>
      <c r="N657" s="53"/>
      <c r="O657" s="53"/>
      <c r="P657" s="53"/>
      <c r="Q657" s="53"/>
      <c r="R657" s="99"/>
      <c r="S657" s="67"/>
      <c r="T657" s="67"/>
      <c r="U657" s="67"/>
      <c r="V657" s="67"/>
      <c r="W657" s="67"/>
      <c r="X657" s="53"/>
      <c r="Y657" s="53"/>
      <c r="Z657" s="53"/>
      <c r="AA657" s="53"/>
      <c r="AB657" s="53"/>
    </row>
    <row r="658" spans="1:28" x14ac:dyDescent="0.25">
      <c r="A658" s="53"/>
      <c r="B658" s="53"/>
      <c r="C658" s="53"/>
      <c r="D658" s="53"/>
      <c r="E658" s="144"/>
      <c r="F658" s="70"/>
      <c r="G658" s="71"/>
      <c r="H658" s="158"/>
      <c r="I658" s="60"/>
      <c r="J658" s="72"/>
      <c r="K658" s="73"/>
      <c r="L658" s="53"/>
      <c r="M658" s="75"/>
      <c r="N658" s="53"/>
      <c r="O658" s="53"/>
      <c r="P658" s="53"/>
      <c r="Q658" s="53"/>
      <c r="R658" s="99"/>
      <c r="S658" s="67"/>
      <c r="T658" s="67"/>
      <c r="U658" s="67"/>
      <c r="V658" s="67"/>
      <c r="W658" s="67"/>
      <c r="X658" s="53"/>
      <c r="Y658" s="53"/>
      <c r="Z658" s="53"/>
      <c r="AA658" s="53"/>
      <c r="AB658" s="53"/>
    </row>
    <row r="659" spans="1:28" x14ac:dyDescent="0.25">
      <c r="A659" s="53"/>
      <c r="B659" s="53"/>
      <c r="C659" s="53"/>
      <c r="D659" s="53"/>
      <c r="E659" s="144"/>
      <c r="F659" s="70"/>
      <c r="G659" s="71"/>
      <c r="H659" s="158"/>
      <c r="I659" s="60"/>
      <c r="J659" s="72"/>
      <c r="K659" s="73"/>
      <c r="L659" s="53"/>
      <c r="M659" s="75"/>
      <c r="N659" s="53"/>
      <c r="O659" s="53"/>
      <c r="P659" s="53"/>
      <c r="Q659" s="53"/>
      <c r="R659" s="99"/>
      <c r="S659" s="67"/>
      <c r="T659" s="67"/>
      <c r="U659" s="67"/>
      <c r="V659" s="67"/>
      <c r="W659" s="67"/>
      <c r="X659" s="53"/>
      <c r="Y659" s="53"/>
      <c r="Z659" s="53"/>
      <c r="AA659" s="53"/>
      <c r="AB659" s="53"/>
    </row>
    <row r="660" spans="1:28" x14ac:dyDescent="0.25">
      <c r="A660" s="53"/>
      <c r="B660" s="53"/>
      <c r="C660" s="53"/>
      <c r="D660" s="53"/>
      <c r="E660" s="144"/>
      <c r="F660" s="70"/>
      <c r="G660" s="71"/>
      <c r="H660" s="158"/>
      <c r="I660" s="60"/>
      <c r="J660" s="72"/>
      <c r="K660" s="73"/>
      <c r="L660" s="53"/>
      <c r="M660" s="75"/>
      <c r="N660" s="53"/>
      <c r="O660" s="53"/>
      <c r="P660" s="53"/>
      <c r="Q660" s="53"/>
      <c r="R660" s="99"/>
      <c r="S660" s="67"/>
      <c r="T660" s="67"/>
      <c r="U660" s="67"/>
      <c r="V660" s="67"/>
      <c r="W660" s="67"/>
      <c r="X660" s="53"/>
      <c r="Y660" s="53"/>
      <c r="Z660" s="53"/>
      <c r="AA660" s="53"/>
      <c r="AB660" s="53"/>
    </row>
    <row r="661" spans="1:28" x14ac:dyDescent="0.25">
      <c r="A661" s="53"/>
      <c r="B661" s="53"/>
      <c r="C661" s="53"/>
      <c r="D661" s="53"/>
      <c r="E661" s="144"/>
      <c r="F661" s="70"/>
      <c r="G661" s="71"/>
      <c r="H661" s="158"/>
      <c r="I661" s="60"/>
      <c r="J661" s="72"/>
      <c r="K661" s="73"/>
      <c r="L661" s="53"/>
      <c r="M661" s="75"/>
      <c r="N661" s="53"/>
      <c r="O661" s="53"/>
      <c r="P661" s="53"/>
      <c r="Q661" s="53"/>
      <c r="R661" s="99"/>
      <c r="S661" s="67"/>
      <c r="T661" s="67"/>
      <c r="U661" s="67"/>
      <c r="V661" s="67"/>
      <c r="W661" s="67"/>
      <c r="X661" s="53"/>
      <c r="Y661" s="53"/>
      <c r="Z661" s="53"/>
      <c r="AA661" s="53"/>
      <c r="AB661" s="53"/>
    </row>
    <row r="662" spans="1:28" x14ac:dyDescent="0.25">
      <c r="A662" s="53"/>
      <c r="B662" s="53"/>
      <c r="C662" s="53"/>
      <c r="D662" s="53"/>
      <c r="E662" s="144"/>
      <c r="F662" s="70"/>
      <c r="G662" s="71"/>
      <c r="H662" s="158"/>
      <c r="I662" s="60"/>
      <c r="J662" s="72"/>
      <c r="K662" s="73"/>
      <c r="L662" s="53"/>
      <c r="M662" s="75"/>
      <c r="N662" s="53"/>
      <c r="O662" s="53"/>
      <c r="P662" s="53"/>
      <c r="Q662" s="53"/>
      <c r="R662" s="99"/>
      <c r="S662" s="67"/>
      <c r="T662" s="67"/>
      <c r="U662" s="67"/>
      <c r="V662" s="67"/>
      <c r="W662" s="67"/>
      <c r="X662" s="53"/>
      <c r="Y662" s="53"/>
      <c r="Z662" s="53"/>
      <c r="AA662" s="53"/>
      <c r="AB662" s="53"/>
    </row>
    <row r="663" spans="1:28" x14ac:dyDescent="0.25">
      <c r="A663" s="53"/>
      <c r="B663" s="53"/>
      <c r="C663" s="53"/>
      <c r="D663" s="53"/>
      <c r="E663" s="144"/>
      <c r="F663" s="70"/>
      <c r="G663" s="71"/>
      <c r="H663" s="158"/>
      <c r="I663" s="60"/>
      <c r="J663" s="72"/>
      <c r="K663" s="73"/>
      <c r="L663" s="53"/>
      <c r="M663" s="75"/>
      <c r="N663" s="53"/>
      <c r="O663" s="53"/>
      <c r="P663" s="53"/>
      <c r="Q663" s="53"/>
      <c r="R663" s="99"/>
      <c r="S663" s="67"/>
      <c r="T663" s="67"/>
      <c r="U663" s="67"/>
      <c r="V663" s="67"/>
      <c r="W663" s="67"/>
      <c r="X663" s="53"/>
      <c r="Y663" s="53"/>
      <c r="Z663" s="53"/>
      <c r="AA663" s="53"/>
      <c r="AB663" s="53"/>
    </row>
    <row r="664" spans="1:28" x14ac:dyDescent="0.25">
      <c r="A664" s="53"/>
      <c r="B664" s="53"/>
      <c r="C664" s="53"/>
      <c r="D664" s="53"/>
      <c r="E664" s="144"/>
      <c r="F664" s="70"/>
      <c r="G664" s="71"/>
      <c r="H664" s="158"/>
      <c r="I664" s="60"/>
      <c r="J664" s="72"/>
      <c r="K664" s="73"/>
      <c r="L664" s="53"/>
      <c r="M664" s="75"/>
      <c r="N664" s="53"/>
      <c r="O664" s="53"/>
      <c r="P664" s="53"/>
      <c r="Q664" s="53"/>
      <c r="R664" s="99"/>
      <c r="S664" s="67"/>
      <c r="T664" s="67"/>
      <c r="U664" s="67"/>
      <c r="V664" s="67"/>
      <c r="W664" s="67"/>
      <c r="X664" s="53"/>
      <c r="Y664" s="53"/>
      <c r="Z664" s="53"/>
      <c r="AA664" s="53"/>
      <c r="AB664" s="53"/>
    </row>
    <row r="665" spans="1:28" x14ac:dyDescent="0.25">
      <c r="A665" s="53"/>
      <c r="B665" s="53"/>
      <c r="C665" s="53"/>
      <c r="D665" s="53"/>
      <c r="E665" s="144"/>
      <c r="F665" s="70"/>
      <c r="G665" s="71"/>
      <c r="H665" s="158"/>
      <c r="I665" s="60"/>
      <c r="J665" s="72"/>
      <c r="K665" s="73"/>
      <c r="L665" s="53"/>
      <c r="M665" s="75"/>
      <c r="N665" s="53"/>
      <c r="O665" s="53"/>
      <c r="P665" s="53"/>
      <c r="Q665" s="53"/>
      <c r="R665" s="99"/>
      <c r="S665" s="67"/>
      <c r="T665" s="67"/>
      <c r="U665" s="67"/>
      <c r="V665" s="67"/>
      <c r="W665" s="67"/>
      <c r="X665" s="53"/>
      <c r="Y665" s="53"/>
      <c r="Z665" s="53"/>
      <c r="AA665" s="53"/>
      <c r="AB665" s="53"/>
    </row>
    <row r="666" spans="1:28" x14ac:dyDescent="0.25">
      <c r="A666" s="53"/>
      <c r="B666" s="53"/>
      <c r="C666" s="53"/>
      <c r="D666" s="53"/>
      <c r="E666" s="144"/>
      <c r="F666" s="70"/>
      <c r="G666" s="71"/>
      <c r="H666" s="158"/>
      <c r="I666" s="60"/>
      <c r="J666" s="72"/>
      <c r="K666" s="73"/>
      <c r="L666" s="53"/>
      <c r="M666" s="75"/>
      <c r="N666" s="53"/>
      <c r="O666" s="53"/>
      <c r="P666" s="53"/>
      <c r="Q666" s="53"/>
      <c r="R666" s="99"/>
      <c r="S666" s="67"/>
      <c r="T666" s="67"/>
      <c r="U666" s="67"/>
      <c r="V666" s="67"/>
      <c r="W666" s="67"/>
      <c r="X666" s="53"/>
      <c r="Y666" s="53"/>
      <c r="Z666" s="53"/>
      <c r="AA666" s="53"/>
      <c r="AB666" s="53"/>
    </row>
    <row r="667" spans="1:28" x14ac:dyDescent="0.25">
      <c r="A667" s="53"/>
      <c r="B667" s="53"/>
      <c r="C667" s="53"/>
      <c r="D667" s="53"/>
      <c r="E667" s="144"/>
      <c r="F667" s="70"/>
      <c r="G667" s="71"/>
      <c r="H667" s="158"/>
      <c r="I667" s="60"/>
      <c r="J667" s="72"/>
      <c r="K667" s="73"/>
      <c r="L667" s="53"/>
      <c r="M667" s="75"/>
      <c r="N667" s="53"/>
      <c r="O667" s="53"/>
      <c r="P667" s="53"/>
      <c r="Q667" s="53"/>
      <c r="R667" s="99"/>
      <c r="S667" s="67"/>
      <c r="T667" s="67"/>
      <c r="U667" s="67"/>
      <c r="V667" s="67"/>
      <c r="W667" s="67"/>
      <c r="X667" s="53"/>
      <c r="Y667" s="53"/>
      <c r="Z667" s="53"/>
      <c r="AA667" s="53"/>
      <c r="AB667" s="53"/>
    </row>
    <row r="668" spans="1:28" x14ac:dyDescent="0.25">
      <c r="A668" s="53"/>
      <c r="B668" s="53"/>
      <c r="C668" s="53"/>
      <c r="D668" s="53"/>
      <c r="E668" s="144"/>
      <c r="F668" s="70"/>
      <c r="G668" s="71"/>
      <c r="H668" s="158"/>
      <c r="I668" s="60"/>
      <c r="J668" s="72"/>
      <c r="K668" s="73"/>
      <c r="L668" s="53"/>
      <c r="M668" s="75"/>
      <c r="N668" s="53"/>
      <c r="O668" s="53"/>
      <c r="P668" s="53"/>
      <c r="Q668" s="53"/>
      <c r="R668" s="99"/>
      <c r="S668" s="67"/>
      <c r="T668" s="67"/>
      <c r="U668" s="67"/>
      <c r="V668" s="67"/>
      <c r="W668" s="67"/>
      <c r="X668" s="53"/>
      <c r="Y668" s="53"/>
      <c r="Z668" s="53"/>
      <c r="AA668" s="53"/>
      <c r="AB668" s="53"/>
    </row>
    <row r="669" spans="1:28" x14ac:dyDescent="0.25">
      <c r="A669" s="53"/>
      <c r="B669" s="53"/>
      <c r="C669" s="53"/>
      <c r="D669" s="53"/>
      <c r="E669" s="144"/>
      <c r="F669" s="70"/>
      <c r="G669" s="71"/>
      <c r="H669" s="158"/>
      <c r="I669" s="60"/>
      <c r="J669" s="72"/>
      <c r="K669" s="73"/>
      <c r="L669" s="53"/>
      <c r="M669" s="75"/>
      <c r="N669" s="53"/>
      <c r="O669" s="53"/>
      <c r="P669" s="53"/>
      <c r="Q669" s="53"/>
      <c r="R669" s="99"/>
      <c r="S669" s="67"/>
      <c r="T669" s="67"/>
      <c r="U669" s="67"/>
      <c r="V669" s="67"/>
      <c r="W669" s="67"/>
      <c r="X669" s="53"/>
      <c r="Y669" s="53"/>
      <c r="Z669" s="53"/>
      <c r="AA669" s="53"/>
      <c r="AB669" s="53"/>
    </row>
    <row r="670" spans="1:28" x14ac:dyDescent="0.25">
      <c r="A670" s="53"/>
      <c r="B670" s="53"/>
      <c r="C670" s="53"/>
      <c r="D670" s="53"/>
      <c r="E670" s="144"/>
      <c r="F670" s="70"/>
      <c r="G670" s="71"/>
      <c r="H670" s="158"/>
      <c r="I670" s="60"/>
      <c r="J670" s="72"/>
      <c r="K670" s="73"/>
      <c r="L670" s="53"/>
      <c r="M670" s="75"/>
      <c r="N670" s="53"/>
      <c r="O670" s="53"/>
      <c r="P670" s="53"/>
      <c r="Q670" s="53"/>
      <c r="R670" s="99"/>
      <c r="S670" s="67"/>
      <c r="T670" s="67"/>
      <c r="U670" s="67"/>
      <c r="V670" s="67"/>
      <c r="W670" s="67"/>
      <c r="X670" s="53"/>
      <c r="Y670" s="53"/>
      <c r="Z670" s="53"/>
      <c r="AA670" s="53"/>
      <c r="AB670" s="53"/>
    </row>
    <row r="671" spans="1:28" x14ac:dyDescent="0.25">
      <c r="A671" s="53"/>
      <c r="B671" s="53"/>
      <c r="C671" s="53"/>
      <c r="D671" s="53"/>
      <c r="E671" s="144"/>
      <c r="F671" s="70"/>
      <c r="G671" s="71"/>
      <c r="H671" s="158"/>
      <c r="I671" s="60"/>
      <c r="J671" s="72"/>
      <c r="K671" s="73"/>
      <c r="L671" s="53"/>
      <c r="M671" s="75"/>
      <c r="N671" s="53"/>
      <c r="O671" s="53"/>
      <c r="P671" s="53"/>
      <c r="Q671" s="53"/>
      <c r="R671" s="99"/>
      <c r="S671" s="67"/>
      <c r="T671" s="67"/>
      <c r="U671" s="67"/>
      <c r="V671" s="67"/>
      <c r="W671" s="67"/>
      <c r="X671" s="53"/>
      <c r="Y671" s="53"/>
      <c r="Z671" s="53"/>
      <c r="AA671" s="53"/>
      <c r="AB671" s="53"/>
    </row>
    <row r="672" spans="1:28" x14ac:dyDescent="0.25">
      <c r="A672" s="53"/>
      <c r="B672" s="53"/>
      <c r="C672" s="53"/>
      <c r="D672" s="53"/>
      <c r="E672" s="144"/>
      <c r="F672" s="70"/>
      <c r="G672" s="71"/>
      <c r="H672" s="158"/>
      <c r="I672" s="60"/>
      <c r="J672" s="72"/>
      <c r="K672" s="73"/>
      <c r="L672" s="53"/>
      <c r="M672" s="75"/>
      <c r="N672" s="53"/>
      <c r="O672" s="53"/>
      <c r="P672" s="53"/>
      <c r="Q672" s="53"/>
      <c r="R672" s="99"/>
      <c r="S672" s="67"/>
      <c r="T672" s="67"/>
      <c r="U672" s="67"/>
      <c r="V672" s="67"/>
      <c r="W672" s="67"/>
      <c r="X672" s="53"/>
      <c r="Y672" s="53"/>
      <c r="Z672" s="53"/>
      <c r="AA672" s="53"/>
      <c r="AB672" s="53"/>
    </row>
    <row r="673" spans="1:28" x14ac:dyDescent="0.25">
      <c r="A673" s="53"/>
      <c r="B673" s="53"/>
      <c r="C673" s="53"/>
      <c r="D673" s="53"/>
      <c r="E673" s="144"/>
      <c r="F673" s="70"/>
      <c r="G673" s="71"/>
      <c r="H673" s="158"/>
      <c r="I673" s="60"/>
      <c r="J673" s="72"/>
      <c r="K673" s="73"/>
      <c r="L673" s="53"/>
      <c r="M673" s="75"/>
      <c r="N673" s="53"/>
      <c r="O673" s="53"/>
      <c r="P673" s="53"/>
      <c r="Q673" s="53"/>
      <c r="R673" s="99"/>
      <c r="S673" s="67"/>
      <c r="T673" s="67"/>
      <c r="U673" s="67"/>
      <c r="V673" s="67"/>
      <c r="W673" s="67"/>
      <c r="X673" s="53"/>
      <c r="Y673" s="53"/>
      <c r="Z673" s="53"/>
      <c r="AA673" s="53"/>
      <c r="AB673" s="53"/>
    </row>
    <row r="674" spans="1:28" x14ac:dyDescent="0.25">
      <c r="A674" s="53"/>
      <c r="B674" s="53"/>
      <c r="C674" s="53"/>
      <c r="D674" s="53"/>
      <c r="E674" s="144"/>
      <c r="F674" s="70"/>
      <c r="G674" s="71"/>
      <c r="H674" s="158"/>
      <c r="I674" s="60"/>
      <c r="J674" s="72"/>
      <c r="K674" s="73"/>
      <c r="L674" s="53"/>
      <c r="M674" s="75"/>
      <c r="N674" s="53"/>
      <c r="O674" s="53"/>
      <c r="P674" s="53"/>
      <c r="Q674" s="53"/>
      <c r="R674" s="99"/>
      <c r="S674" s="67"/>
      <c r="T674" s="67"/>
      <c r="U674" s="67"/>
      <c r="V674" s="67"/>
      <c r="W674" s="67"/>
      <c r="X674" s="53"/>
      <c r="Y674" s="53"/>
      <c r="Z674" s="53"/>
      <c r="AA674" s="53"/>
      <c r="AB674" s="53"/>
    </row>
    <row r="675" spans="1:28" x14ac:dyDescent="0.25">
      <c r="A675" s="53"/>
      <c r="B675" s="53"/>
      <c r="C675" s="53"/>
      <c r="D675" s="53"/>
      <c r="E675" s="144"/>
      <c r="F675" s="70"/>
      <c r="G675" s="71"/>
      <c r="H675" s="158"/>
      <c r="I675" s="60"/>
      <c r="J675" s="72"/>
      <c r="K675" s="73"/>
      <c r="L675" s="53"/>
      <c r="M675" s="75"/>
      <c r="N675" s="53"/>
      <c r="O675" s="53"/>
      <c r="P675" s="53"/>
      <c r="Q675" s="53"/>
      <c r="R675" s="99"/>
      <c r="S675" s="67"/>
      <c r="T675" s="67"/>
      <c r="U675" s="67"/>
      <c r="V675" s="67"/>
      <c r="W675" s="67"/>
      <c r="X675" s="53"/>
      <c r="Y675" s="53"/>
      <c r="Z675" s="53"/>
      <c r="AA675" s="53"/>
      <c r="AB675" s="53"/>
    </row>
    <row r="676" spans="1:28" x14ac:dyDescent="0.25">
      <c r="A676" s="53"/>
      <c r="B676" s="53"/>
      <c r="C676" s="53"/>
      <c r="D676" s="53"/>
      <c r="E676" s="144"/>
      <c r="F676" s="70"/>
      <c r="G676" s="71"/>
      <c r="H676" s="158"/>
      <c r="I676" s="60"/>
      <c r="J676" s="72"/>
      <c r="K676" s="73"/>
      <c r="L676" s="53"/>
      <c r="M676" s="75"/>
      <c r="N676" s="53"/>
      <c r="O676" s="53"/>
      <c r="P676" s="53"/>
      <c r="Q676" s="53"/>
      <c r="R676" s="99"/>
      <c r="S676" s="67"/>
      <c r="T676" s="67"/>
      <c r="U676" s="67"/>
      <c r="V676" s="67"/>
      <c r="W676" s="67"/>
      <c r="X676" s="53"/>
      <c r="Y676" s="53"/>
      <c r="Z676" s="53"/>
      <c r="AA676" s="53"/>
      <c r="AB676" s="53"/>
    </row>
    <row r="677" spans="1:28" x14ac:dyDescent="0.25">
      <c r="A677" s="53"/>
      <c r="B677" s="53"/>
      <c r="C677" s="53"/>
      <c r="D677" s="53"/>
      <c r="E677" s="144"/>
      <c r="F677" s="70"/>
      <c r="G677" s="71"/>
      <c r="H677" s="158"/>
      <c r="I677" s="60"/>
      <c r="J677" s="72"/>
      <c r="K677" s="73"/>
      <c r="L677" s="53"/>
      <c r="M677" s="75"/>
      <c r="N677" s="53"/>
      <c r="O677" s="53"/>
      <c r="P677" s="53"/>
      <c r="Q677" s="53"/>
      <c r="R677" s="99"/>
      <c r="S677" s="67"/>
      <c r="T677" s="67"/>
      <c r="U677" s="67"/>
      <c r="V677" s="67"/>
      <c r="W677" s="67"/>
      <c r="X677" s="53"/>
      <c r="Y677" s="53"/>
      <c r="Z677" s="53"/>
      <c r="AA677" s="53"/>
      <c r="AB677" s="53"/>
    </row>
    <row r="678" spans="1:28" x14ac:dyDescent="0.25">
      <c r="A678" s="53"/>
      <c r="B678" s="53"/>
      <c r="C678" s="53"/>
      <c r="D678" s="53"/>
      <c r="E678" s="144"/>
      <c r="F678" s="70"/>
      <c r="G678" s="71"/>
      <c r="H678" s="158"/>
      <c r="I678" s="60"/>
      <c r="J678" s="72"/>
      <c r="K678" s="73"/>
      <c r="L678" s="53"/>
      <c r="M678" s="75"/>
      <c r="N678" s="53"/>
      <c r="O678" s="53"/>
      <c r="P678" s="53"/>
      <c r="Q678" s="53"/>
      <c r="R678" s="99"/>
      <c r="S678" s="67"/>
      <c r="T678" s="67"/>
      <c r="U678" s="67"/>
      <c r="V678" s="67"/>
      <c r="W678" s="67"/>
      <c r="X678" s="53"/>
      <c r="Y678" s="53"/>
      <c r="Z678" s="53"/>
      <c r="AA678" s="53"/>
      <c r="AB678" s="53"/>
    </row>
    <row r="679" spans="1:28" x14ac:dyDescent="0.25">
      <c r="A679" s="53"/>
      <c r="B679" s="53"/>
      <c r="C679" s="53"/>
      <c r="D679" s="53"/>
      <c r="E679" s="144"/>
      <c r="F679" s="70"/>
      <c r="G679" s="71"/>
      <c r="H679" s="158"/>
      <c r="I679" s="60"/>
      <c r="J679" s="72"/>
      <c r="K679" s="73"/>
      <c r="L679" s="53"/>
      <c r="M679" s="75"/>
      <c r="N679" s="53"/>
      <c r="O679" s="53"/>
      <c r="P679" s="53"/>
      <c r="Q679" s="53"/>
      <c r="R679" s="99"/>
      <c r="S679" s="67"/>
      <c r="T679" s="67"/>
      <c r="U679" s="67"/>
      <c r="V679" s="67"/>
      <c r="W679" s="67"/>
      <c r="X679" s="53"/>
      <c r="Y679" s="53"/>
      <c r="Z679" s="53"/>
      <c r="AA679" s="53"/>
      <c r="AB679" s="53"/>
    </row>
    <row r="680" spans="1:28" x14ac:dyDescent="0.25">
      <c r="A680" s="53"/>
      <c r="B680" s="53"/>
      <c r="C680" s="53"/>
      <c r="D680" s="53"/>
      <c r="E680" s="144"/>
      <c r="F680" s="70"/>
      <c r="G680" s="71"/>
      <c r="H680" s="158"/>
      <c r="I680" s="60"/>
      <c r="J680" s="72"/>
      <c r="K680" s="73"/>
      <c r="L680" s="53"/>
      <c r="M680" s="75"/>
      <c r="N680" s="53"/>
      <c r="O680" s="53"/>
      <c r="P680" s="53"/>
      <c r="Q680" s="53"/>
      <c r="R680" s="99"/>
      <c r="S680" s="67"/>
      <c r="T680" s="67"/>
      <c r="U680" s="67"/>
      <c r="V680" s="67"/>
      <c r="W680" s="67"/>
      <c r="X680" s="53"/>
      <c r="Y680" s="53"/>
      <c r="Z680" s="53"/>
      <c r="AA680" s="53"/>
      <c r="AB680" s="53"/>
    </row>
    <row r="681" spans="1:28" x14ac:dyDescent="0.25">
      <c r="A681" s="53"/>
      <c r="B681" s="53"/>
      <c r="C681" s="53"/>
      <c r="D681" s="53"/>
      <c r="E681" s="144"/>
      <c r="F681" s="70"/>
      <c r="G681" s="71"/>
      <c r="H681" s="158"/>
      <c r="I681" s="60"/>
      <c r="J681" s="72"/>
      <c r="K681" s="73"/>
      <c r="L681" s="53"/>
      <c r="M681" s="75"/>
      <c r="N681" s="53"/>
      <c r="O681" s="53"/>
      <c r="P681" s="53"/>
      <c r="Q681" s="53"/>
      <c r="R681" s="99"/>
      <c r="S681" s="67"/>
      <c r="T681" s="67"/>
      <c r="U681" s="67"/>
      <c r="V681" s="67"/>
      <c r="W681" s="67"/>
      <c r="X681" s="53"/>
      <c r="Y681" s="53"/>
      <c r="Z681" s="53"/>
      <c r="AA681" s="53"/>
      <c r="AB681" s="53"/>
    </row>
    <row r="682" spans="1:28" x14ac:dyDescent="0.25">
      <c r="A682" s="53"/>
      <c r="B682" s="53"/>
      <c r="C682" s="53"/>
      <c r="D682" s="53"/>
      <c r="E682" s="144"/>
      <c r="F682" s="70"/>
      <c r="G682" s="71"/>
      <c r="H682" s="158"/>
      <c r="I682" s="60"/>
      <c r="J682" s="72"/>
      <c r="K682" s="73"/>
      <c r="L682" s="53"/>
      <c r="M682" s="75"/>
      <c r="N682" s="53"/>
      <c r="O682" s="53"/>
      <c r="P682" s="53"/>
      <c r="Q682" s="53"/>
      <c r="R682" s="99"/>
      <c r="S682" s="67"/>
      <c r="T682" s="67"/>
      <c r="U682" s="67"/>
      <c r="V682" s="67"/>
      <c r="W682" s="67"/>
      <c r="X682" s="53"/>
      <c r="Y682" s="53"/>
      <c r="Z682" s="53"/>
      <c r="AA682" s="53"/>
      <c r="AB682" s="53"/>
    </row>
    <row r="683" spans="1:28" x14ac:dyDescent="0.25">
      <c r="A683" s="53"/>
      <c r="B683" s="53"/>
      <c r="C683" s="53"/>
      <c r="D683" s="53"/>
      <c r="E683" s="144"/>
      <c r="F683" s="70"/>
      <c r="G683" s="71"/>
      <c r="H683" s="158"/>
      <c r="I683" s="60"/>
      <c r="J683" s="72"/>
      <c r="K683" s="73"/>
      <c r="L683" s="53"/>
      <c r="M683" s="75"/>
      <c r="N683" s="53"/>
      <c r="O683" s="53"/>
      <c r="P683" s="53"/>
      <c r="Q683" s="53"/>
      <c r="R683" s="99"/>
      <c r="S683" s="67"/>
      <c r="T683" s="67"/>
      <c r="U683" s="67"/>
      <c r="V683" s="67"/>
      <c r="W683" s="67"/>
      <c r="X683" s="53"/>
      <c r="Y683" s="53"/>
      <c r="Z683" s="53"/>
      <c r="AA683" s="53"/>
      <c r="AB683" s="53"/>
    </row>
    <row r="684" spans="1:28" x14ac:dyDescent="0.25">
      <c r="A684" s="53"/>
      <c r="B684" s="53"/>
      <c r="C684" s="53"/>
      <c r="D684" s="53"/>
      <c r="E684" s="144"/>
      <c r="F684" s="70"/>
      <c r="G684" s="71"/>
      <c r="H684" s="158"/>
      <c r="I684" s="60"/>
      <c r="J684" s="72"/>
      <c r="K684" s="73"/>
      <c r="L684" s="53"/>
      <c r="M684" s="75"/>
      <c r="N684" s="53"/>
      <c r="O684" s="53"/>
      <c r="P684" s="53"/>
      <c r="Q684" s="53"/>
      <c r="R684" s="99"/>
      <c r="S684" s="67"/>
      <c r="T684" s="67"/>
      <c r="U684" s="67"/>
      <c r="V684" s="67"/>
      <c r="W684" s="67"/>
      <c r="X684" s="53"/>
      <c r="Y684" s="53"/>
      <c r="Z684" s="53"/>
      <c r="AA684" s="53"/>
      <c r="AB684" s="53"/>
    </row>
    <row r="685" spans="1:28" x14ac:dyDescent="0.25">
      <c r="A685" s="53"/>
      <c r="B685" s="53"/>
      <c r="C685" s="53"/>
      <c r="D685" s="53"/>
      <c r="E685" s="144"/>
      <c r="F685" s="70"/>
      <c r="G685" s="71"/>
      <c r="H685" s="158"/>
      <c r="I685" s="60"/>
      <c r="J685" s="72"/>
      <c r="K685" s="73"/>
      <c r="L685" s="53"/>
      <c r="M685" s="75"/>
      <c r="N685" s="53"/>
      <c r="O685" s="53"/>
      <c r="P685" s="53"/>
      <c r="Q685" s="53"/>
      <c r="R685" s="99"/>
      <c r="S685" s="67"/>
      <c r="T685" s="67"/>
      <c r="U685" s="67"/>
      <c r="V685" s="67"/>
      <c r="W685" s="67"/>
      <c r="X685" s="53"/>
      <c r="Y685" s="53"/>
      <c r="Z685" s="53"/>
      <c r="AA685" s="53"/>
      <c r="AB685" s="53"/>
    </row>
    <row r="686" spans="1:28" x14ac:dyDescent="0.25">
      <c r="A686" s="53"/>
      <c r="B686" s="53"/>
      <c r="C686" s="53"/>
      <c r="D686" s="53"/>
      <c r="E686" s="144"/>
      <c r="F686" s="70"/>
      <c r="G686" s="71"/>
      <c r="H686" s="158"/>
      <c r="I686" s="60"/>
      <c r="J686" s="72"/>
      <c r="K686" s="73"/>
      <c r="L686" s="53"/>
      <c r="M686" s="75"/>
      <c r="N686" s="53"/>
      <c r="O686" s="53"/>
      <c r="P686" s="53"/>
      <c r="Q686" s="53"/>
      <c r="R686" s="99"/>
      <c r="S686" s="67"/>
      <c r="T686" s="67"/>
      <c r="U686" s="67"/>
      <c r="V686" s="67"/>
      <c r="W686" s="67"/>
      <c r="X686" s="53"/>
      <c r="Y686" s="53"/>
      <c r="Z686" s="53"/>
      <c r="AA686" s="53"/>
      <c r="AB686" s="53"/>
    </row>
    <row r="687" spans="1:28" x14ac:dyDescent="0.25">
      <c r="A687" s="53"/>
      <c r="B687" s="53"/>
      <c r="C687" s="53"/>
      <c r="D687" s="53"/>
      <c r="E687" s="144"/>
      <c r="F687" s="70"/>
      <c r="G687" s="71"/>
      <c r="H687" s="158"/>
      <c r="I687" s="60"/>
      <c r="J687" s="72"/>
      <c r="K687" s="73"/>
      <c r="L687" s="53"/>
      <c r="M687" s="75"/>
      <c r="N687" s="53"/>
      <c r="O687" s="53"/>
      <c r="P687" s="53"/>
      <c r="Q687" s="53"/>
      <c r="R687" s="99"/>
      <c r="S687" s="67"/>
      <c r="T687" s="67"/>
      <c r="U687" s="67"/>
      <c r="V687" s="67"/>
      <c r="W687" s="67"/>
      <c r="X687" s="53"/>
      <c r="Y687" s="53"/>
      <c r="Z687" s="53"/>
      <c r="AA687" s="53"/>
      <c r="AB687" s="53"/>
    </row>
    <row r="688" spans="1:28" x14ac:dyDescent="0.25">
      <c r="A688" s="53"/>
      <c r="B688" s="53"/>
      <c r="C688" s="53"/>
      <c r="D688" s="53"/>
      <c r="E688" s="144"/>
      <c r="F688" s="70"/>
      <c r="G688" s="71"/>
      <c r="H688" s="158"/>
      <c r="I688" s="60"/>
      <c r="J688" s="72"/>
      <c r="K688" s="73"/>
      <c r="L688" s="53"/>
      <c r="M688" s="75"/>
      <c r="N688" s="53"/>
      <c r="O688" s="53"/>
      <c r="P688" s="53"/>
      <c r="Q688" s="53"/>
      <c r="R688" s="99"/>
      <c r="S688" s="67"/>
      <c r="T688" s="67"/>
      <c r="U688" s="67"/>
      <c r="V688" s="67"/>
      <c r="W688" s="67"/>
      <c r="X688" s="53"/>
      <c r="Y688" s="53"/>
      <c r="Z688" s="53"/>
      <c r="AA688" s="53"/>
      <c r="AB688" s="53"/>
    </row>
    <row r="689" spans="1:28" x14ac:dyDescent="0.25">
      <c r="A689" s="53"/>
      <c r="B689" s="53"/>
      <c r="C689" s="53"/>
      <c r="D689" s="53"/>
      <c r="E689" s="144"/>
      <c r="F689" s="70"/>
      <c r="G689" s="71"/>
      <c r="H689" s="158"/>
      <c r="I689" s="60"/>
      <c r="J689" s="72"/>
      <c r="K689" s="73"/>
      <c r="L689" s="53"/>
      <c r="M689" s="75"/>
      <c r="N689" s="53"/>
      <c r="O689" s="53"/>
      <c r="P689" s="53"/>
      <c r="Q689" s="53"/>
      <c r="R689" s="99"/>
      <c r="S689" s="67"/>
      <c r="T689" s="67"/>
      <c r="U689" s="67"/>
      <c r="V689" s="67"/>
      <c r="W689" s="67"/>
      <c r="X689" s="53"/>
      <c r="Y689" s="53"/>
      <c r="Z689" s="53"/>
      <c r="AA689" s="53"/>
      <c r="AB689" s="53"/>
    </row>
    <row r="690" spans="1:28" x14ac:dyDescent="0.25">
      <c r="A690" s="53"/>
      <c r="B690" s="53"/>
      <c r="C690" s="53"/>
      <c r="D690" s="53"/>
      <c r="E690" s="144"/>
      <c r="F690" s="70"/>
      <c r="G690" s="71"/>
      <c r="H690" s="158"/>
      <c r="I690" s="60"/>
      <c r="J690" s="72"/>
      <c r="K690" s="73"/>
      <c r="L690" s="53"/>
      <c r="M690" s="75"/>
      <c r="N690" s="53"/>
      <c r="O690" s="53"/>
      <c r="P690" s="53"/>
      <c r="Q690" s="53"/>
      <c r="R690" s="99"/>
      <c r="S690" s="67"/>
      <c r="T690" s="67"/>
      <c r="U690" s="67"/>
      <c r="V690" s="67"/>
      <c r="W690" s="67"/>
      <c r="X690" s="53"/>
      <c r="Y690" s="53"/>
      <c r="Z690" s="53"/>
      <c r="AA690" s="53"/>
      <c r="AB690" s="53"/>
    </row>
    <row r="691" spans="1:28" x14ac:dyDescent="0.25">
      <c r="A691" s="53"/>
      <c r="B691" s="53"/>
      <c r="C691" s="53"/>
      <c r="D691" s="53"/>
      <c r="E691" s="144"/>
      <c r="F691" s="70"/>
      <c r="G691" s="71"/>
      <c r="H691" s="158"/>
      <c r="I691" s="60"/>
      <c r="J691" s="72"/>
      <c r="K691" s="73"/>
      <c r="L691" s="53"/>
      <c r="M691" s="75"/>
      <c r="N691" s="53"/>
      <c r="O691" s="53"/>
      <c r="P691" s="53"/>
      <c r="Q691" s="53"/>
      <c r="R691" s="99"/>
      <c r="S691" s="67"/>
      <c r="T691" s="67"/>
      <c r="U691" s="67"/>
      <c r="V691" s="67"/>
      <c r="W691" s="67"/>
      <c r="X691" s="53"/>
      <c r="Y691" s="53"/>
      <c r="Z691" s="53"/>
      <c r="AA691" s="53"/>
      <c r="AB691" s="53"/>
    </row>
    <row r="692" spans="1:28" x14ac:dyDescent="0.25">
      <c r="A692" s="53"/>
      <c r="B692" s="53"/>
      <c r="C692" s="53"/>
      <c r="D692" s="53"/>
      <c r="E692" s="144"/>
      <c r="F692" s="70"/>
      <c r="G692" s="71"/>
      <c r="H692" s="158"/>
      <c r="I692" s="60"/>
      <c r="J692" s="72"/>
      <c r="K692" s="73"/>
      <c r="L692" s="53"/>
      <c r="M692" s="75"/>
      <c r="N692" s="53"/>
      <c r="O692" s="53"/>
      <c r="P692" s="53"/>
      <c r="Q692" s="53"/>
      <c r="R692" s="99"/>
      <c r="S692" s="67"/>
      <c r="T692" s="67"/>
      <c r="U692" s="67"/>
      <c r="V692" s="67"/>
      <c r="W692" s="67"/>
      <c r="X692" s="53"/>
      <c r="Y692" s="53"/>
      <c r="Z692" s="53"/>
      <c r="AA692" s="53"/>
      <c r="AB692" s="53"/>
    </row>
    <row r="693" spans="1:28" x14ac:dyDescent="0.25">
      <c r="A693" s="53"/>
      <c r="B693" s="53"/>
      <c r="C693" s="53"/>
      <c r="D693" s="53"/>
      <c r="E693" s="144"/>
      <c r="F693" s="70"/>
      <c r="G693" s="71"/>
      <c r="H693" s="158"/>
      <c r="I693" s="60"/>
      <c r="J693" s="72"/>
      <c r="K693" s="73"/>
      <c r="L693" s="53"/>
      <c r="M693" s="75"/>
      <c r="N693" s="53"/>
      <c r="O693" s="53"/>
      <c r="P693" s="53"/>
      <c r="Q693" s="53"/>
      <c r="R693" s="99"/>
      <c r="S693" s="67"/>
      <c r="T693" s="67"/>
      <c r="U693" s="67"/>
      <c r="V693" s="67"/>
      <c r="W693" s="67"/>
      <c r="X693" s="53"/>
      <c r="Y693" s="53"/>
      <c r="Z693" s="53"/>
      <c r="AA693" s="53"/>
      <c r="AB693" s="53"/>
    </row>
    <row r="694" spans="1:28" x14ac:dyDescent="0.25">
      <c r="A694" s="53"/>
      <c r="B694" s="53"/>
      <c r="C694" s="53"/>
      <c r="D694" s="53"/>
      <c r="E694" s="144"/>
      <c r="F694" s="70"/>
      <c r="G694" s="71"/>
      <c r="H694" s="158"/>
      <c r="I694" s="60"/>
      <c r="J694" s="72"/>
      <c r="K694" s="73"/>
      <c r="L694" s="53"/>
      <c r="M694" s="75"/>
      <c r="N694" s="53"/>
      <c r="O694" s="53"/>
      <c r="P694" s="53"/>
      <c r="Q694" s="53"/>
      <c r="R694" s="99"/>
      <c r="S694" s="67"/>
      <c r="T694" s="67"/>
      <c r="U694" s="67"/>
      <c r="V694" s="67"/>
      <c r="W694" s="67"/>
      <c r="X694" s="53"/>
      <c r="Y694" s="53"/>
      <c r="Z694" s="53"/>
      <c r="AA694" s="53"/>
      <c r="AB694" s="53"/>
    </row>
    <row r="695" spans="1:28" x14ac:dyDescent="0.25">
      <c r="A695" s="53"/>
      <c r="B695" s="53"/>
      <c r="C695" s="53"/>
      <c r="D695" s="53"/>
      <c r="E695" s="144"/>
      <c r="F695" s="70"/>
      <c r="G695" s="71"/>
      <c r="H695" s="158"/>
      <c r="I695" s="60"/>
      <c r="J695" s="72"/>
      <c r="K695" s="73"/>
      <c r="L695" s="53"/>
      <c r="M695" s="75"/>
      <c r="N695" s="53"/>
      <c r="O695" s="53"/>
      <c r="P695" s="53"/>
      <c r="Q695" s="53"/>
      <c r="R695" s="99"/>
      <c r="S695" s="67"/>
      <c r="T695" s="67"/>
      <c r="U695" s="67"/>
      <c r="V695" s="67"/>
      <c r="W695" s="67"/>
      <c r="X695" s="53"/>
      <c r="Y695" s="53"/>
      <c r="Z695" s="53"/>
      <c r="AA695" s="53"/>
      <c r="AB695" s="53"/>
    </row>
    <row r="696" spans="1:28" x14ac:dyDescent="0.25">
      <c r="A696" s="53"/>
      <c r="B696" s="53"/>
      <c r="C696" s="53"/>
      <c r="D696" s="53"/>
      <c r="E696" s="144"/>
      <c r="F696" s="70"/>
      <c r="G696" s="71"/>
      <c r="H696" s="158"/>
      <c r="I696" s="60"/>
      <c r="J696" s="72"/>
      <c r="K696" s="73"/>
      <c r="L696" s="53"/>
      <c r="M696" s="75"/>
      <c r="N696" s="53"/>
      <c r="O696" s="53"/>
      <c r="P696" s="53"/>
      <c r="Q696" s="53"/>
      <c r="R696" s="99"/>
      <c r="S696" s="67"/>
      <c r="T696" s="67"/>
      <c r="U696" s="67"/>
      <c r="V696" s="67"/>
      <c r="W696" s="67"/>
      <c r="X696" s="53"/>
      <c r="Y696" s="53"/>
      <c r="Z696" s="53"/>
      <c r="AA696" s="53"/>
      <c r="AB696" s="53"/>
    </row>
    <row r="697" spans="1:28" x14ac:dyDescent="0.25">
      <c r="A697" s="53"/>
      <c r="B697" s="53"/>
      <c r="C697" s="53"/>
      <c r="D697" s="53"/>
      <c r="E697" s="144"/>
      <c r="F697" s="70"/>
      <c r="G697" s="71"/>
      <c r="H697" s="158"/>
      <c r="I697" s="60"/>
      <c r="J697" s="72"/>
      <c r="K697" s="73"/>
      <c r="L697" s="53"/>
      <c r="M697" s="75"/>
      <c r="N697" s="53"/>
      <c r="O697" s="53"/>
      <c r="P697" s="53"/>
      <c r="Q697" s="53"/>
      <c r="R697" s="99"/>
      <c r="S697" s="67"/>
      <c r="T697" s="67"/>
      <c r="U697" s="67"/>
      <c r="V697" s="67"/>
      <c r="W697" s="67"/>
      <c r="X697" s="53"/>
      <c r="Y697" s="53"/>
      <c r="Z697" s="53"/>
      <c r="AA697" s="53"/>
      <c r="AB697" s="53"/>
    </row>
    <row r="698" spans="1:28" x14ac:dyDescent="0.25">
      <c r="A698" s="53"/>
      <c r="B698" s="53"/>
      <c r="C698" s="53"/>
      <c r="D698" s="53"/>
      <c r="E698" s="144"/>
      <c r="F698" s="70"/>
      <c r="G698" s="71"/>
      <c r="H698" s="158"/>
      <c r="I698" s="60"/>
      <c r="J698" s="72"/>
      <c r="K698" s="73"/>
      <c r="L698" s="53"/>
      <c r="M698" s="75"/>
      <c r="N698" s="53"/>
      <c r="O698" s="53"/>
      <c r="P698" s="53"/>
      <c r="Q698" s="53"/>
      <c r="R698" s="99"/>
      <c r="S698" s="67"/>
      <c r="T698" s="67"/>
      <c r="U698" s="67"/>
      <c r="V698" s="67"/>
      <c r="W698" s="67"/>
      <c r="X698" s="53"/>
      <c r="Y698" s="53"/>
      <c r="Z698" s="53"/>
      <c r="AA698" s="53"/>
      <c r="AB698" s="53"/>
    </row>
    <row r="699" spans="1:28" x14ac:dyDescent="0.25">
      <c r="A699" s="53"/>
      <c r="B699" s="53"/>
      <c r="C699" s="53"/>
      <c r="D699" s="53"/>
      <c r="E699" s="144"/>
      <c r="F699" s="70"/>
      <c r="G699" s="71"/>
      <c r="H699" s="158"/>
      <c r="I699" s="60"/>
      <c r="J699" s="72"/>
      <c r="K699" s="73"/>
      <c r="L699" s="53"/>
      <c r="M699" s="75"/>
      <c r="N699" s="53"/>
      <c r="O699" s="53"/>
      <c r="P699" s="53"/>
      <c r="Q699" s="53"/>
      <c r="R699" s="99"/>
      <c r="S699" s="67"/>
      <c r="T699" s="67"/>
      <c r="U699" s="67"/>
      <c r="V699" s="67"/>
      <c r="W699" s="67"/>
      <c r="X699" s="53"/>
      <c r="Y699" s="53"/>
      <c r="Z699" s="53"/>
      <c r="AA699" s="53"/>
      <c r="AB699" s="53"/>
    </row>
    <row r="700" spans="1:28" x14ac:dyDescent="0.25">
      <c r="A700" s="53"/>
      <c r="B700" s="53"/>
      <c r="C700" s="53"/>
      <c r="D700" s="53"/>
      <c r="E700" s="144"/>
      <c r="F700" s="70"/>
      <c r="G700" s="71"/>
      <c r="H700" s="158"/>
      <c r="I700" s="60"/>
      <c r="J700" s="72"/>
      <c r="K700" s="73"/>
      <c r="L700" s="53"/>
      <c r="M700" s="75"/>
      <c r="N700" s="53"/>
      <c r="O700" s="53"/>
      <c r="P700" s="53"/>
      <c r="Q700" s="53"/>
      <c r="R700" s="99"/>
      <c r="S700" s="67"/>
      <c r="T700" s="67"/>
      <c r="U700" s="67"/>
      <c r="V700" s="67"/>
      <c r="W700" s="67"/>
      <c r="X700" s="53"/>
      <c r="Y700" s="53"/>
      <c r="Z700" s="53"/>
      <c r="AA700" s="53"/>
      <c r="AB700" s="53"/>
    </row>
    <row r="701" spans="1:28" x14ac:dyDescent="0.25">
      <c r="A701" s="53"/>
      <c r="B701" s="53"/>
      <c r="C701" s="53"/>
      <c r="D701" s="53"/>
      <c r="E701" s="144"/>
      <c r="F701" s="70"/>
      <c r="G701" s="71"/>
      <c r="H701" s="158"/>
      <c r="I701" s="60"/>
      <c r="J701" s="72"/>
      <c r="K701" s="73"/>
      <c r="L701" s="53"/>
      <c r="M701" s="75"/>
      <c r="N701" s="53"/>
      <c r="O701" s="53"/>
      <c r="P701" s="53"/>
      <c r="Q701" s="53"/>
      <c r="R701" s="99"/>
      <c r="S701" s="67"/>
      <c r="T701" s="67"/>
      <c r="U701" s="67"/>
      <c r="V701" s="67"/>
      <c r="W701" s="67"/>
      <c r="X701" s="53"/>
      <c r="Y701" s="53"/>
      <c r="Z701" s="53"/>
      <c r="AA701" s="53"/>
      <c r="AB701" s="53"/>
    </row>
    <row r="702" spans="1:28" x14ac:dyDescent="0.25">
      <c r="A702" s="53"/>
      <c r="B702" s="53"/>
      <c r="C702" s="53"/>
      <c r="D702" s="53"/>
      <c r="E702" s="144"/>
      <c r="F702" s="70"/>
      <c r="G702" s="71"/>
      <c r="H702" s="158"/>
      <c r="I702" s="60"/>
      <c r="J702" s="72"/>
      <c r="K702" s="73"/>
      <c r="L702" s="53"/>
      <c r="M702" s="75"/>
      <c r="N702" s="53"/>
      <c r="O702" s="53"/>
      <c r="P702" s="53"/>
      <c r="Q702" s="53"/>
      <c r="R702" s="99"/>
      <c r="S702" s="67"/>
      <c r="T702" s="67"/>
      <c r="U702" s="67"/>
      <c r="V702" s="67"/>
      <c r="W702" s="67"/>
      <c r="X702" s="53"/>
      <c r="Y702" s="53"/>
      <c r="Z702" s="53"/>
      <c r="AA702" s="53"/>
      <c r="AB702" s="53"/>
    </row>
    <row r="703" spans="1:28" x14ac:dyDescent="0.25">
      <c r="A703" s="53"/>
      <c r="B703" s="53"/>
      <c r="C703" s="53"/>
      <c r="D703" s="53"/>
      <c r="E703" s="144"/>
      <c r="F703" s="70"/>
      <c r="G703" s="71"/>
      <c r="H703" s="158"/>
      <c r="I703" s="60"/>
      <c r="J703" s="72"/>
      <c r="K703" s="73"/>
      <c r="L703" s="53"/>
      <c r="M703" s="75"/>
      <c r="N703" s="53"/>
      <c r="O703" s="53"/>
      <c r="P703" s="53"/>
      <c r="Q703" s="53"/>
      <c r="R703" s="99"/>
      <c r="S703" s="67"/>
      <c r="T703" s="67"/>
      <c r="U703" s="67"/>
      <c r="V703" s="67"/>
      <c r="W703" s="67"/>
      <c r="X703" s="53"/>
      <c r="Y703" s="53"/>
      <c r="Z703" s="53"/>
      <c r="AA703" s="53"/>
      <c r="AB703" s="53"/>
    </row>
    <row r="704" spans="1:28" x14ac:dyDescent="0.25">
      <c r="A704" s="53"/>
      <c r="B704" s="53"/>
      <c r="C704" s="53"/>
      <c r="D704" s="53"/>
      <c r="E704" s="144"/>
      <c r="F704" s="70"/>
      <c r="G704" s="71"/>
      <c r="H704" s="158"/>
      <c r="I704" s="60"/>
      <c r="J704" s="72"/>
      <c r="K704" s="73"/>
      <c r="L704" s="53"/>
      <c r="M704" s="75"/>
      <c r="N704" s="53"/>
      <c r="O704" s="53"/>
      <c r="P704" s="53"/>
      <c r="Q704" s="53"/>
      <c r="R704" s="99"/>
      <c r="S704" s="67"/>
      <c r="T704" s="67"/>
      <c r="U704" s="67"/>
      <c r="V704" s="67"/>
      <c r="W704" s="67"/>
      <c r="X704" s="53"/>
      <c r="Y704" s="53"/>
      <c r="Z704" s="53"/>
      <c r="AA704" s="53"/>
      <c r="AB704" s="53"/>
    </row>
    <row r="705" spans="1:28" x14ac:dyDescent="0.25">
      <c r="A705" s="53"/>
      <c r="B705" s="53"/>
      <c r="C705" s="53"/>
      <c r="D705" s="53"/>
      <c r="E705" s="144"/>
      <c r="F705" s="70"/>
      <c r="G705" s="71"/>
      <c r="H705" s="158"/>
      <c r="I705" s="60"/>
      <c r="J705" s="72"/>
      <c r="K705" s="73"/>
      <c r="L705" s="53"/>
      <c r="M705" s="75"/>
      <c r="N705" s="53"/>
      <c r="O705" s="53"/>
      <c r="P705" s="53"/>
      <c r="Q705" s="53"/>
      <c r="R705" s="99"/>
      <c r="S705" s="67"/>
      <c r="T705" s="67"/>
      <c r="U705" s="67"/>
      <c r="V705" s="67"/>
      <c r="W705" s="67"/>
      <c r="X705" s="53"/>
      <c r="Y705" s="53"/>
      <c r="Z705" s="53"/>
      <c r="AA705" s="53"/>
      <c r="AB705" s="53"/>
    </row>
    <row r="706" spans="1:28" x14ac:dyDescent="0.25">
      <c r="A706" s="53"/>
      <c r="B706" s="53"/>
      <c r="C706" s="53"/>
      <c r="D706" s="53"/>
      <c r="E706" s="144"/>
      <c r="F706" s="70"/>
      <c r="G706" s="71"/>
      <c r="H706" s="158"/>
      <c r="I706" s="60"/>
      <c r="J706" s="72"/>
      <c r="K706" s="73"/>
      <c r="L706" s="53"/>
      <c r="M706" s="75"/>
      <c r="N706" s="53"/>
      <c r="O706" s="53"/>
      <c r="P706" s="53"/>
      <c r="Q706" s="53"/>
      <c r="R706" s="99"/>
      <c r="S706" s="67"/>
      <c r="T706" s="67"/>
      <c r="U706" s="67"/>
      <c r="V706" s="67"/>
      <c r="W706" s="67"/>
      <c r="X706" s="53"/>
      <c r="Y706" s="53"/>
      <c r="Z706" s="53"/>
      <c r="AA706" s="53"/>
      <c r="AB706" s="53"/>
    </row>
    <row r="707" spans="1:28" x14ac:dyDescent="0.25">
      <c r="A707" s="53"/>
      <c r="B707" s="53"/>
      <c r="C707" s="53"/>
      <c r="D707" s="53"/>
      <c r="E707" s="144"/>
      <c r="F707" s="70"/>
      <c r="G707" s="71"/>
      <c r="H707" s="158"/>
      <c r="I707" s="60"/>
      <c r="J707" s="72"/>
      <c r="K707" s="73"/>
      <c r="L707" s="53"/>
      <c r="M707" s="75"/>
      <c r="N707" s="53"/>
      <c r="O707" s="53"/>
      <c r="P707" s="53"/>
      <c r="Q707" s="53"/>
      <c r="R707" s="99"/>
      <c r="S707" s="67"/>
      <c r="T707" s="67"/>
      <c r="U707" s="67"/>
      <c r="V707" s="67"/>
      <c r="W707" s="67"/>
      <c r="X707" s="53"/>
      <c r="Y707" s="53"/>
      <c r="Z707" s="53"/>
      <c r="AA707" s="53"/>
      <c r="AB707" s="53"/>
    </row>
    <row r="708" spans="1:28" x14ac:dyDescent="0.25">
      <c r="A708" s="53"/>
      <c r="B708" s="53"/>
      <c r="C708" s="53"/>
      <c r="D708" s="53"/>
      <c r="E708" s="144"/>
      <c r="F708" s="70"/>
      <c r="G708" s="71"/>
      <c r="H708" s="158"/>
      <c r="I708" s="60"/>
      <c r="J708" s="72"/>
      <c r="K708" s="73"/>
      <c r="L708" s="53"/>
      <c r="M708" s="75"/>
      <c r="N708" s="53"/>
      <c r="O708" s="53"/>
      <c r="P708" s="53"/>
      <c r="Q708" s="53"/>
      <c r="R708" s="99"/>
      <c r="S708" s="67"/>
      <c r="T708" s="67"/>
      <c r="U708" s="67"/>
      <c r="V708" s="67"/>
      <c r="W708" s="67"/>
      <c r="X708" s="53"/>
      <c r="Y708" s="53"/>
      <c r="Z708" s="53"/>
      <c r="AA708" s="53"/>
      <c r="AB708" s="53"/>
    </row>
    <row r="709" spans="1:28" x14ac:dyDescent="0.25">
      <c r="A709" s="53"/>
      <c r="B709" s="53"/>
      <c r="C709" s="53"/>
      <c r="D709" s="53"/>
      <c r="E709" s="144"/>
      <c r="F709" s="70"/>
      <c r="G709" s="71"/>
      <c r="H709" s="158"/>
      <c r="I709" s="60"/>
      <c r="J709" s="72"/>
      <c r="K709" s="73"/>
      <c r="L709" s="53"/>
      <c r="M709" s="75"/>
      <c r="N709" s="53"/>
      <c r="O709" s="53"/>
      <c r="P709" s="53"/>
      <c r="Q709" s="53"/>
      <c r="R709" s="99"/>
      <c r="S709" s="67"/>
      <c r="T709" s="67"/>
      <c r="U709" s="67"/>
      <c r="V709" s="67"/>
      <c r="W709" s="67"/>
      <c r="X709" s="53"/>
      <c r="Y709" s="53"/>
      <c r="Z709" s="53"/>
      <c r="AA709" s="53"/>
      <c r="AB709" s="53"/>
    </row>
    <row r="710" spans="1:28" x14ac:dyDescent="0.25">
      <c r="A710" s="53"/>
      <c r="B710" s="53"/>
      <c r="C710" s="53"/>
      <c r="D710" s="53"/>
      <c r="E710" s="144"/>
      <c r="F710" s="70"/>
      <c r="G710" s="71"/>
      <c r="H710" s="158"/>
      <c r="I710" s="60"/>
      <c r="J710" s="72"/>
      <c r="K710" s="73"/>
      <c r="L710" s="53"/>
      <c r="M710" s="75"/>
      <c r="N710" s="53"/>
      <c r="O710" s="53"/>
      <c r="P710" s="53"/>
      <c r="Q710" s="53"/>
      <c r="R710" s="99"/>
      <c r="S710" s="67"/>
      <c r="T710" s="67"/>
      <c r="U710" s="67"/>
      <c r="V710" s="67"/>
      <c r="W710" s="67"/>
      <c r="X710" s="53"/>
      <c r="Y710" s="53"/>
      <c r="Z710" s="53"/>
      <c r="AA710" s="53"/>
      <c r="AB710" s="53"/>
    </row>
    <row r="711" spans="1:28" x14ac:dyDescent="0.25">
      <c r="A711" s="53"/>
      <c r="B711" s="53"/>
      <c r="C711" s="53"/>
      <c r="D711" s="53"/>
      <c r="E711" s="144"/>
      <c r="F711" s="70"/>
      <c r="G711" s="71"/>
      <c r="H711" s="158"/>
      <c r="I711" s="60"/>
      <c r="J711" s="72"/>
      <c r="K711" s="73"/>
      <c r="L711" s="53"/>
      <c r="M711" s="75"/>
      <c r="N711" s="53"/>
      <c r="O711" s="53"/>
      <c r="P711" s="53"/>
      <c r="Q711" s="53"/>
      <c r="R711" s="99"/>
      <c r="S711" s="67"/>
      <c r="T711" s="67"/>
      <c r="U711" s="67"/>
      <c r="V711" s="67"/>
      <c r="W711" s="67"/>
      <c r="X711" s="53"/>
      <c r="Y711" s="53"/>
      <c r="Z711" s="53"/>
      <c r="AA711" s="53"/>
      <c r="AB711" s="53"/>
    </row>
    <row r="712" spans="1:28" x14ac:dyDescent="0.25">
      <c r="A712" s="53"/>
      <c r="B712" s="53"/>
      <c r="C712" s="53"/>
      <c r="D712" s="53"/>
      <c r="E712" s="144"/>
      <c r="F712" s="70"/>
      <c r="G712" s="71"/>
      <c r="H712" s="158"/>
      <c r="I712" s="60"/>
      <c r="J712" s="72"/>
      <c r="K712" s="73"/>
      <c r="L712" s="53"/>
      <c r="M712" s="75"/>
      <c r="N712" s="53"/>
      <c r="O712" s="53"/>
      <c r="P712" s="53"/>
      <c r="Q712" s="53"/>
      <c r="R712" s="99"/>
      <c r="S712" s="67"/>
      <c r="T712" s="67"/>
      <c r="U712" s="67"/>
      <c r="V712" s="67"/>
      <c r="W712" s="67"/>
      <c r="X712" s="53"/>
      <c r="Y712" s="53"/>
      <c r="Z712" s="53"/>
      <c r="AA712" s="53"/>
      <c r="AB712" s="53"/>
    </row>
    <row r="713" spans="1:28" x14ac:dyDescent="0.25">
      <c r="A713" s="53"/>
      <c r="B713" s="53"/>
      <c r="C713" s="53"/>
      <c r="D713" s="53"/>
      <c r="E713" s="144"/>
      <c r="F713" s="70"/>
      <c r="G713" s="71"/>
      <c r="H713" s="158"/>
      <c r="I713" s="60"/>
      <c r="J713" s="72"/>
      <c r="K713" s="73"/>
      <c r="L713" s="53"/>
      <c r="M713" s="75"/>
      <c r="N713" s="53"/>
      <c r="O713" s="53"/>
      <c r="P713" s="53"/>
      <c r="Q713" s="53"/>
      <c r="R713" s="99"/>
      <c r="S713" s="67"/>
      <c r="T713" s="67"/>
      <c r="U713" s="67"/>
      <c r="V713" s="67"/>
      <c r="W713" s="67"/>
      <c r="X713" s="53"/>
      <c r="Y713" s="53"/>
      <c r="Z713" s="53"/>
      <c r="AA713" s="53"/>
      <c r="AB713" s="53"/>
    </row>
    <row r="714" spans="1:28" x14ac:dyDescent="0.25">
      <c r="A714" s="53"/>
      <c r="B714" s="53"/>
      <c r="C714" s="53"/>
      <c r="D714" s="53"/>
      <c r="E714" s="144"/>
      <c r="F714" s="70"/>
      <c r="G714" s="71"/>
      <c r="H714" s="158"/>
      <c r="I714" s="60"/>
      <c r="J714" s="72"/>
      <c r="K714" s="73"/>
      <c r="L714" s="53"/>
      <c r="M714" s="75"/>
      <c r="N714" s="53"/>
      <c r="O714" s="53"/>
      <c r="P714" s="53"/>
      <c r="Q714" s="53"/>
      <c r="R714" s="99"/>
      <c r="S714" s="67"/>
      <c r="T714" s="67"/>
      <c r="U714" s="67"/>
      <c r="V714" s="67"/>
      <c r="W714" s="67"/>
      <c r="X714" s="53"/>
      <c r="Y714" s="53"/>
      <c r="Z714" s="53"/>
      <c r="AA714" s="53"/>
      <c r="AB714" s="53"/>
    </row>
    <row r="715" spans="1:28" x14ac:dyDescent="0.25">
      <c r="A715" s="53"/>
      <c r="B715" s="53"/>
      <c r="C715" s="53"/>
      <c r="D715" s="53"/>
      <c r="E715" s="144"/>
      <c r="F715" s="70"/>
      <c r="G715" s="71"/>
      <c r="H715" s="158"/>
      <c r="I715" s="60"/>
      <c r="J715" s="72"/>
      <c r="K715" s="73"/>
      <c r="L715" s="53"/>
      <c r="M715" s="75"/>
      <c r="N715" s="53"/>
      <c r="O715" s="53"/>
      <c r="P715" s="53"/>
      <c r="Q715" s="53"/>
      <c r="R715" s="99"/>
      <c r="S715" s="67"/>
      <c r="T715" s="67"/>
      <c r="U715" s="67"/>
      <c r="V715" s="67"/>
      <c r="W715" s="67"/>
      <c r="X715" s="53"/>
      <c r="Y715" s="53"/>
      <c r="Z715" s="53"/>
      <c r="AA715" s="53"/>
      <c r="AB715" s="53"/>
    </row>
    <row r="716" spans="1:28" x14ac:dyDescent="0.25">
      <c r="A716" s="53"/>
      <c r="B716" s="53"/>
      <c r="C716" s="53"/>
      <c r="D716" s="53"/>
      <c r="E716" s="144"/>
      <c r="F716" s="70"/>
      <c r="G716" s="71"/>
      <c r="H716" s="158"/>
      <c r="I716" s="60"/>
      <c r="J716" s="72"/>
      <c r="K716" s="73"/>
      <c r="L716" s="53"/>
      <c r="M716" s="75"/>
      <c r="N716" s="53"/>
      <c r="O716" s="53"/>
      <c r="P716" s="53"/>
      <c r="Q716" s="53"/>
      <c r="R716" s="99"/>
      <c r="S716" s="67"/>
      <c r="T716" s="67"/>
      <c r="U716" s="67"/>
      <c r="V716" s="67"/>
      <c r="W716" s="67"/>
      <c r="X716" s="53"/>
      <c r="Y716" s="53"/>
      <c r="Z716" s="53"/>
      <c r="AA716" s="53"/>
      <c r="AB716" s="53"/>
    </row>
    <row r="717" spans="1:28" x14ac:dyDescent="0.25">
      <c r="A717" s="53"/>
      <c r="B717" s="53"/>
      <c r="C717" s="53"/>
      <c r="D717" s="53"/>
      <c r="E717" s="144"/>
      <c r="F717" s="70"/>
      <c r="G717" s="71"/>
      <c r="H717" s="158"/>
      <c r="I717" s="60"/>
      <c r="J717" s="72"/>
      <c r="K717" s="73"/>
      <c r="L717" s="53"/>
      <c r="M717" s="75"/>
      <c r="N717" s="53"/>
      <c r="O717" s="53"/>
      <c r="P717" s="53"/>
      <c r="Q717" s="53"/>
      <c r="R717" s="99"/>
      <c r="S717" s="67"/>
      <c r="T717" s="67"/>
      <c r="U717" s="67"/>
      <c r="V717" s="67"/>
      <c r="W717" s="67"/>
      <c r="X717" s="53"/>
      <c r="Y717" s="53"/>
      <c r="Z717" s="53"/>
      <c r="AA717" s="53"/>
      <c r="AB717" s="53"/>
    </row>
    <row r="718" spans="1:28" x14ac:dyDescent="0.25">
      <c r="A718" s="53"/>
      <c r="B718" s="53"/>
      <c r="C718" s="53"/>
      <c r="D718" s="53"/>
      <c r="E718" s="144"/>
      <c r="F718" s="70"/>
      <c r="G718" s="71"/>
      <c r="H718" s="158"/>
      <c r="I718" s="60"/>
      <c r="J718" s="72"/>
      <c r="K718" s="73"/>
      <c r="L718" s="53"/>
      <c r="M718" s="75"/>
      <c r="N718" s="53"/>
      <c r="O718" s="53"/>
      <c r="P718" s="53"/>
      <c r="Q718" s="53"/>
      <c r="R718" s="99"/>
      <c r="S718" s="67"/>
      <c r="T718" s="67"/>
      <c r="U718" s="67"/>
      <c r="V718" s="67"/>
      <c r="W718" s="67"/>
      <c r="X718" s="53"/>
      <c r="Y718" s="53"/>
      <c r="Z718" s="53"/>
      <c r="AA718" s="53"/>
      <c r="AB718" s="53"/>
    </row>
    <row r="719" spans="1:28" x14ac:dyDescent="0.25">
      <c r="A719" s="53"/>
      <c r="B719" s="53"/>
      <c r="C719" s="53"/>
      <c r="D719" s="53"/>
      <c r="E719" s="144"/>
      <c r="F719" s="70"/>
      <c r="G719" s="71"/>
      <c r="H719" s="158"/>
      <c r="I719" s="60"/>
      <c r="J719" s="72"/>
      <c r="K719" s="73"/>
      <c r="L719" s="53"/>
      <c r="M719" s="75"/>
      <c r="N719" s="53"/>
      <c r="O719" s="53"/>
      <c r="P719" s="53"/>
      <c r="Q719" s="53"/>
      <c r="R719" s="99"/>
      <c r="S719" s="67"/>
      <c r="T719" s="67"/>
      <c r="U719" s="67"/>
      <c r="V719" s="67"/>
      <c r="W719" s="67"/>
      <c r="X719" s="53"/>
      <c r="Y719" s="53"/>
      <c r="Z719" s="53"/>
      <c r="AA719" s="53"/>
      <c r="AB719" s="53"/>
    </row>
    <row r="720" spans="1:28" x14ac:dyDescent="0.25">
      <c r="A720" s="53"/>
      <c r="B720" s="53"/>
      <c r="C720" s="53"/>
      <c r="D720" s="53"/>
      <c r="E720" s="144"/>
      <c r="F720" s="70"/>
      <c r="G720" s="71"/>
      <c r="H720" s="158"/>
      <c r="I720" s="60"/>
      <c r="J720" s="72"/>
      <c r="K720" s="73"/>
      <c r="L720" s="53"/>
      <c r="M720" s="75"/>
      <c r="N720" s="53"/>
      <c r="O720" s="53"/>
      <c r="P720" s="53"/>
      <c r="Q720" s="53"/>
      <c r="R720" s="99"/>
      <c r="S720" s="67"/>
      <c r="T720" s="67"/>
      <c r="U720" s="67"/>
      <c r="V720" s="67"/>
      <c r="W720" s="67"/>
      <c r="X720" s="53"/>
      <c r="Y720" s="53"/>
      <c r="Z720" s="53"/>
      <c r="AA720" s="53"/>
      <c r="AB720" s="53"/>
    </row>
    <row r="721" spans="1:28" x14ac:dyDescent="0.25">
      <c r="A721" s="53"/>
      <c r="B721" s="53"/>
      <c r="C721" s="53"/>
      <c r="D721" s="53"/>
      <c r="E721" s="144"/>
      <c r="F721" s="70"/>
      <c r="G721" s="71"/>
      <c r="H721" s="158"/>
      <c r="I721" s="60"/>
      <c r="J721" s="72"/>
      <c r="K721" s="73"/>
      <c r="L721" s="53"/>
      <c r="M721" s="75"/>
      <c r="N721" s="53"/>
      <c r="O721" s="53"/>
      <c r="P721" s="53"/>
      <c r="Q721" s="53"/>
      <c r="R721" s="99"/>
      <c r="S721" s="67"/>
      <c r="T721" s="67"/>
      <c r="U721" s="67"/>
      <c r="V721" s="67"/>
      <c r="W721" s="67"/>
      <c r="X721" s="53"/>
      <c r="Y721" s="53"/>
      <c r="Z721" s="53"/>
      <c r="AA721" s="53"/>
      <c r="AB721" s="53"/>
    </row>
    <row r="722" spans="1:28" x14ac:dyDescent="0.25">
      <c r="A722" s="53"/>
      <c r="B722" s="53"/>
      <c r="C722" s="53"/>
      <c r="D722" s="53"/>
      <c r="E722" s="144"/>
      <c r="F722" s="70"/>
      <c r="G722" s="71"/>
      <c r="H722" s="158"/>
      <c r="I722" s="60"/>
      <c r="J722" s="72"/>
      <c r="K722" s="73"/>
      <c r="L722" s="53"/>
      <c r="M722" s="75"/>
      <c r="N722" s="53"/>
      <c r="O722" s="53"/>
      <c r="P722" s="53"/>
      <c r="Q722" s="53"/>
      <c r="R722" s="99"/>
      <c r="S722" s="67"/>
      <c r="T722" s="67"/>
      <c r="U722" s="67"/>
      <c r="V722" s="67"/>
      <c r="W722" s="67"/>
      <c r="X722" s="53"/>
      <c r="Y722" s="53"/>
      <c r="Z722" s="53"/>
      <c r="AA722" s="53"/>
      <c r="AB722" s="53"/>
    </row>
    <row r="723" spans="1:28" x14ac:dyDescent="0.25">
      <c r="A723" s="53"/>
      <c r="B723" s="53"/>
      <c r="C723" s="53"/>
      <c r="D723" s="53"/>
      <c r="E723" s="144"/>
      <c r="F723" s="70"/>
      <c r="G723" s="71"/>
      <c r="H723" s="158"/>
      <c r="I723" s="60"/>
      <c r="J723" s="72"/>
      <c r="K723" s="73"/>
      <c r="L723" s="53"/>
      <c r="M723" s="75"/>
      <c r="N723" s="53"/>
      <c r="O723" s="53"/>
      <c r="P723" s="53"/>
      <c r="Q723" s="53"/>
      <c r="R723" s="99"/>
      <c r="S723" s="67"/>
      <c r="T723" s="67"/>
      <c r="U723" s="67"/>
      <c r="V723" s="67"/>
      <c r="W723" s="67"/>
      <c r="X723" s="53"/>
      <c r="Y723" s="53"/>
      <c r="Z723" s="53"/>
      <c r="AA723" s="53"/>
      <c r="AB723" s="53"/>
    </row>
    <row r="724" spans="1:28" x14ac:dyDescent="0.25">
      <c r="A724" s="53"/>
      <c r="B724" s="53"/>
      <c r="C724" s="53"/>
      <c r="D724" s="53"/>
      <c r="E724" s="144"/>
      <c r="F724" s="70"/>
      <c r="G724" s="71"/>
      <c r="H724" s="158"/>
      <c r="I724" s="60"/>
      <c r="J724" s="72"/>
      <c r="K724" s="73"/>
      <c r="L724" s="53"/>
      <c r="M724" s="75"/>
      <c r="N724" s="53"/>
      <c r="O724" s="53"/>
      <c r="P724" s="53"/>
      <c r="Q724" s="53"/>
      <c r="R724" s="99"/>
      <c r="S724" s="67"/>
      <c r="T724" s="67"/>
      <c r="U724" s="67"/>
      <c r="V724" s="67"/>
      <c r="W724" s="67"/>
      <c r="X724" s="53"/>
      <c r="Y724" s="53"/>
      <c r="Z724" s="53"/>
      <c r="AA724" s="53"/>
      <c r="AB724" s="53"/>
    </row>
    <row r="725" spans="1:28" x14ac:dyDescent="0.25">
      <c r="A725" s="53"/>
      <c r="B725" s="53"/>
      <c r="C725" s="53"/>
      <c r="D725" s="53"/>
      <c r="E725" s="144"/>
      <c r="F725" s="70"/>
      <c r="G725" s="71"/>
      <c r="H725" s="158"/>
      <c r="I725" s="60"/>
      <c r="J725" s="72"/>
      <c r="K725" s="73"/>
      <c r="L725" s="53"/>
      <c r="M725" s="75"/>
      <c r="N725" s="53"/>
      <c r="O725" s="53"/>
      <c r="P725" s="53"/>
      <c r="Q725" s="53"/>
      <c r="R725" s="99"/>
      <c r="S725" s="67"/>
      <c r="T725" s="67"/>
      <c r="U725" s="67"/>
      <c r="V725" s="67"/>
      <c r="W725" s="67"/>
      <c r="X725" s="53"/>
      <c r="Y725" s="53"/>
      <c r="Z725" s="53"/>
      <c r="AA725" s="53"/>
      <c r="AB725" s="53"/>
    </row>
    <row r="726" spans="1:28" x14ac:dyDescent="0.25">
      <c r="A726" s="53"/>
      <c r="B726" s="53"/>
      <c r="C726" s="53"/>
      <c r="D726" s="53"/>
      <c r="E726" s="144"/>
      <c r="F726" s="70"/>
      <c r="G726" s="71"/>
      <c r="H726" s="158"/>
      <c r="I726" s="60"/>
      <c r="J726" s="72"/>
      <c r="K726" s="73"/>
      <c r="L726" s="53"/>
      <c r="M726" s="75"/>
      <c r="N726" s="53"/>
      <c r="O726" s="53"/>
      <c r="P726" s="53"/>
      <c r="Q726" s="53"/>
      <c r="R726" s="99"/>
      <c r="S726" s="67"/>
      <c r="T726" s="67"/>
      <c r="U726" s="67"/>
      <c r="V726" s="67"/>
      <c r="W726" s="67"/>
      <c r="X726" s="53"/>
      <c r="Y726" s="53"/>
      <c r="Z726" s="53"/>
      <c r="AA726" s="53"/>
      <c r="AB726" s="53"/>
    </row>
    <row r="727" spans="1:28" x14ac:dyDescent="0.25">
      <c r="A727" s="53"/>
      <c r="B727" s="53"/>
      <c r="C727" s="53"/>
      <c r="D727" s="53"/>
      <c r="E727" s="144"/>
      <c r="F727" s="70"/>
      <c r="G727" s="71"/>
      <c r="H727" s="158"/>
      <c r="I727" s="60"/>
      <c r="J727" s="72"/>
      <c r="K727" s="73"/>
      <c r="L727" s="53"/>
      <c r="M727" s="75"/>
      <c r="N727" s="53"/>
      <c r="O727" s="53"/>
      <c r="P727" s="53"/>
      <c r="Q727" s="53"/>
      <c r="R727" s="99"/>
      <c r="S727" s="67"/>
      <c r="T727" s="67"/>
      <c r="U727" s="67"/>
      <c r="V727" s="67"/>
      <c r="W727" s="67"/>
      <c r="X727" s="53"/>
      <c r="Y727" s="53"/>
      <c r="Z727" s="53"/>
      <c r="AA727" s="53"/>
      <c r="AB727" s="53"/>
    </row>
    <row r="728" spans="1:28" x14ac:dyDescent="0.25">
      <c r="A728" s="53"/>
      <c r="B728" s="53"/>
      <c r="C728" s="53"/>
      <c r="D728" s="53"/>
      <c r="E728" s="144"/>
      <c r="F728" s="70"/>
      <c r="G728" s="71"/>
      <c r="H728" s="158"/>
      <c r="I728" s="60"/>
      <c r="J728" s="72"/>
      <c r="K728" s="73"/>
      <c r="L728" s="53"/>
      <c r="M728" s="75"/>
      <c r="N728" s="53"/>
      <c r="O728" s="53"/>
      <c r="P728" s="53"/>
      <c r="Q728" s="53"/>
      <c r="R728" s="99"/>
      <c r="S728" s="67"/>
      <c r="T728" s="67"/>
      <c r="U728" s="67"/>
      <c r="V728" s="67"/>
      <c r="W728" s="67"/>
      <c r="X728" s="53"/>
      <c r="Y728" s="53"/>
      <c r="Z728" s="53"/>
      <c r="AA728" s="53"/>
      <c r="AB728" s="53"/>
    </row>
    <row r="729" spans="1:28" x14ac:dyDescent="0.25">
      <c r="A729" s="53"/>
      <c r="B729" s="53"/>
      <c r="C729" s="53"/>
      <c r="D729" s="53"/>
      <c r="E729" s="144"/>
      <c r="F729" s="70"/>
      <c r="G729" s="71"/>
      <c r="H729" s="158"/>
      <c r="I729" s="60"/>
      <c r="J729" s="72"/>
      <c r="K729" s="73"/>
      <c r="L729" s="53"/>
      <c r="M729" s="75"/>
      <c r="N729" s="53"/>
      <c r="O729" s="53"/>
      <c r="P729" s="53"/>
      <c r="Q729" s="53"/>
      <c r="R729" s="99"/>
      <c r="S729" s="67"/>
      <c r="T729" s="67"/>
      <c r="U729" s="67"/>
      <c r="V729" s="67"/>
      <c r="W729" s="67"/>
      <c r="X729" s="53"/>
      <c r="Y729" s="53"/>
      <c r="Z729" s="53"/>
      <c r="AA729" s="53"/>
      <c r="AB729" s="53"/>
    </row>
    <row r="730" spans="1:28" x14ac:dyDescent="0.25">
      <c r="A730" s="53"/>
      <c r="B730" s="53"/>
      <c r="C730" s="53"/>
      <c r="D730" s="53"/>
      <c r="E730" s="144"/>
      <c r="F730" s="70"/>
      <c r="G730" s="71"/>
      <c r="H730" s="158"/>
      <c r="I730" s="60"/>
      <c r="J730" s="72"/>
      <c r="K730" s="73"/>
      <c r="L730" s="53"/>
      <c r="M730" s="75"/>
      <c r="N730" s="53"/>
      <c r="O730" s="53"/>
      <c r="P730" s="53"/>
      <c r="Q730" s="53"/>
      <c r="R730" s="99"/>
      <c r="S730" s="67"/>
      <c r="T730" s="67"/>
      <c r="U730" s="67"/>
      <c r="V730" s="67"/>
      <c r="W730" s="67"/>
      <c r="X730" s="53"/>
      <c r="Y730" s="53"/>
      <c r="Z730" s="53"/>
      <c r="AA730" s="53"/>
      <c r="AB730" s="53"/>
    </row>
    <row r="731" spans="1:28" x14ac:dyDescent="0.25">
      <c r="A731" s="53"/>
      <c r="B731" s="53"/>
      <c r="C731" s="53"/>
      <c r="D731" s="53"/>
      <c r="E731" s="144"/>
      <c r="F731" s="70"/>
      <c r="G731" s="71"/>
      <c r="H731" s="158"/>
      <c r="I731" s="60"/>
      <c r="J731" s="72"/>
      <c r="K731" s="73"/>
      <c r="L731" s="53"/>
      <c r="M731" s="75"/>
      <c r="N731" s="53"/>
      <c r="O731" s="53"/>
      <c r="P731" s="53"/>
      <c r="Q731" s="53"/>
      <c r="R731" s="99"/>
      <c r="S731" s="67"/>
      <c r="T731" s="67"/>
      <c r="U731" s="67"/>
      <c r="V731" s="67"/>
      <c r="W731" s="67"/>
      <c r="X731" s="53"/>
      <c r="Y731" s="53"/>
      <c r="Z731" s="53"/>
      <c r="AA731" s="53"/>
      <c r="AB731" s="53"/>
    </row>
    <row r="732" spans="1:28" x14ac:dyDescent="0.25">
      <c r="A732" s="53"/>
      <c r="B732" s="53"/>
      <c r="C732" s="53"/>
      <c r="D732" s="53"/>
      <c r="E732" s="144"/>
      <c r="F732" s="70"/>
      <c r="G732" s="71"/>
      <c r="H732" s="158"/>
      <c r="I732" s="60"/>
      <c r="J732" s="72"/>
      <c r="K732" s="73"/>
      <c r="L732" s="53"/>
      <c r="M732" s="75"/>
      <c r="N732" s="53"/>
      <c r="O732" s="53"/>
      <c r="P732" s="53"/>
      <c r="Q732" s="53"/>
      <c r="R732" s="99"/>
      <c r="S732" s="67"/>
      <c r="T732" s="67"/>
      <c r="U732" s="67"/>
      <c r="V732" s="67"/>
      <c r="W732" s="67"/>
      <c r="X732" s="53"/>
      <c r="Y732" s="53"/>
      <c r="Z732" s="53"/>
      <c r="AA732" s="53"/>
      <c r="AB732" s="53"/>
    </row>
    <row r="733" spans="1:28" x14ac:dyDescent="0.25">
      <c r="A733" s="53"/>
      <c r="B733" s="53"/>
      <c r="C733" s="53"/>
      <c r="D733" s="53"/>
      <c r="E733" s="144"/>
      <c r="F733" s="70"/>
      <c r="G733" s="71"/>
      <c r="H733" s="158"/>
      <c r="I733" s="60"/>
      <c r="J733" s="72"/>
      <c r="K733" s="73"/>
      <c r="L733" s="53"/>
      <c r="M733" s="75"/>
      <c r="N733" s="53"/>
      <c r="O733" s="53"/>
      <c r="P733" s="53"/>
      <c r="Q733" s="53"/>
      <c r="R733" s="99"/>
      <c r="S733" s="67"/>
      <c r="T733" s="67"/>
      <c r="U733" s="67"/>
      <c r="V733" s="67"/>
      <c r="W733" s="67"/>
      <c r="X733" s="53"/>
      <c r="Y733" s="53"/>
      <c r="Z733" s="53"/>
      <c r="AA733" s="53"/>
      <c r="AB733" s="53"/>
    </row>
    <row r="734" spans="1:28" x14ac:dyDescent="0.25">
      <c r="A734" s="53"/>
      <c r="B734" s="53"/>
      <c r="C734" s="53"/>
      <c r="D734" s="53"/>
      <c r="E734" s="144"/>
      <c r="F734" s="70"/>
      <c r="G734" s="71"/>
      <c r="H734" s="158"/>
      <c r="I734" s="60"/>
      <c r="J734" s="72"/>
      <c r="K734" s="73"/>
      <c r="L734" s="53"/>
      <c r="M734" s="75"/>
      <c r="N734" s="53"/>
      <c r="O734" s="53"/>
      <c r="P734" s="53"/>
      <c r="Q734" s="53"/>
      <c r="R734" s="99"/>
      <c r="S734" s="67"/>
      <c r="T734" s="67"/>
      <c r="U734" s="67"/>
      <c r="V734" s="67"/>
      <c r="W734" s="67"/>
      <c r="X734" s="53"/>
      <c r="Y734" s="53"/>
      <c r="Z734" s="53"/>
      <c r="AA734" s="53"/>
      <c r="AB734" s="53"/>
    </row>
    <row r="735" spans="1:28" x14ac:dyDescent="0.25">
      <c r="A735" s="53"/>
      <c r="B735" s="53"/>
      <c r="C735" s="53"/>
      <c r="D735" s="53"/>
      <c r="E735" s="144"/>
      <c r="F735" s="70"/>
      <c r="G735" s="71"/>
      <c r="H735" s="158"/>
      <c r="I735" s="60"/>
      <c r="J735" s="72"/>
      <c r="K735" s="73"/>
      <c r="L735" s="53"/>
      <c r="M735" s="75"/>
      <c r="N735" s="53"/>
      <c r="O735" s="53"/>
      <c r="P735" s="53"/>
      <c r="Q735" s="53"/>
      <c r="R735" s="99"/>
      <c r="S735" s="67"/>
      <c r="T735" s="67"/>
      <c r="U735" s="67"/>
      <c r="V735" s="67"/>
      <c r="W735" s="67"/>
      <c r="X735" s="53"/>
      <c r="Y735" s="53"/>
      <c r="Z735" s="53"/>
      <c r="AA735" s="53"/>
      <c r="AB735" s="53"/>
    </row>
    <row r="736" spans="1:28" x14ac:dyDescent="0.25">
      <c r="A736" s="53"/>
      <c r="B736" s="53"/>
      <c r="C736" s="53"/>
      <c r="D736" s="53"/>
      <c r="E736" s="144"/>
      <c r="F736" s="70"/>
      <c r="G736" s="71"/>
      <c r="H736" s="158"/>
      <c r="I736" s="60"/>
      <c r="J736" s="72"/>
      <c r="K736" s="73"/>
      <c r="L736" s="53"/>
      <c r="M736" s="75"/>
      <c r="N736" s="53"/>
      <c r="O736" s="53"/>
      <c r="P736" s="53"/>
      <c r="Q736" s="53"/>
      <c r="R736" s="99"/>
      <c r="S736" s="67"/>
      <c r="T736" s="67"/>
      <c r="U736" s="67"/>
      <c r="V736" s="67"/>
      <c r="W736" s="67"/>
      <c r="X736" s="53"/>
      <c r="Y736" s="53"/>
      <c r="Z736" s="53"/>
      <c r="AA736" s="53"/>
      <c r="AB736" s="53"/>
    </row>
    <row r="737" spans="1:28" x14ac:dyDescent="0.25">
      <c r="A737" s="53"/>
      <c r="B737" s="53"/>
      <c r="C737" s="53"/>
      <c r="D737" s="53"/>
      <c r="E737" s="144"/>
      <c r="F737" s="70"/>
      <c r="G737" s="71"/>
      <c r="H737" s="158"/>
      <c r="I737" s="60"/>
      <c r="J737" s="72"/>
      <c r="K737" s="73"/>
      <c r="L737" s="53"/>
      <c r="M737" s="75"/>
      <c r="N737" s="53"/>
      <c r="O737" s="53"/>
      <c r="P737" s="53"/>
      <c r="Q737" s="53"/>
      <c r="R737" s="99"/>
      <c r="S737" s="67"/>
      <c r="T737" s="67"/>
      <c r="U737" s="67"/>
      <c r="V737" s="67"/>
      <c r="W737" s="67"/>
      <c r="X737" s="53"/>
      <c r="Y737" s="53"/>
      <c r="Z737" s="53"/>
      <c r="AA737" s="53"/>
      <c r="AB737" s="53"/>
    </row>
    <row r="738" spans="1:28" x14ac:dyDescent="0.25">
      <c r="A738" s="53"/>
      <c r="B738" s="53"/>
      <c r="C738" s="53"/>
      <c r="D738" s="53"/>
      <c r="E738" s="144"/>
      <c r="F738" s="70"/>
      <c r="G738" s="71"/>
      <c r="H738" s="158"/>
      <c r="I738" s="60"/>
      <c r="J738" s="72"/>
      <c r="K738" s="73"/>
      <c r="L738" s="53"/>
      <c r="M738" s="75"/>
      <c r="N738" s="53"/>
      <c r="O738" s="53"/>
      <c r="P738" s="53"/>
      <c r="Q738" s="53"/>
      <c r="R738" s="99"/>
      <c r="S738" s="67"/>
      <c r="T738" s="67"/>
      <c r="U738" s="67"/>
      <c r="V738" s="67"/>
      <c r="W738" s="67"/>
      <c r="X738" s="53"/>
      <c r="Y738" s="53"/>
      <c r="Z738" s="53"/>
      <c r="AA738" s="53"/>
      <c r="AB738" s="53"/>
    </row>
    <row r="739" spans="1:28" x14ac:dyDescent="0.25">
      <c r="A739" s="53"/>
      <c r="B739" s="53"/>
      <c r="C739" s="53"/>
      <c r="D739" s="53"/>
      <c r="E739" s="144"/>
      <c r="F739" s="70"/>
      <c r="G739" s="71"/>
      <c r="H739" s="158"/>
      <c r="I739" s="60"/>
      <c r="J739" s="72"/>
      <c r="K739" s="73"/>
      <c r="L739" s="53"/>
      <c r="M739" s="75"/>
      <c r="N739" s="53"/>
      <c r="O739" s="53"/>
      <c r="P739" s="53"/>
      <c r="Q739" s="53"/>
      <c r="R739" s="99"/>
      <c r="S739" s="67"/>
      <c r="T739" s="67"/>
      <c r="U739" s="67"/>
      <c r="V739" s="67"/>
      <c r="W739" s="67"/>
      <c r="X739" s="53"/>
      <c r="Y739" s="53"/>
      <c r="Z739" s="53"/>
      <c r="AA739" s="53"/>
      <c r="AB739" s="53"/>
    </row>
    <row r="740" spans="1:28" x14ac:dyDescent="0.25">
      <c r="A740" s="53"/>
      <c r="B740" s="53"/>
      <c r="C740" s="53"/>
      <c r="D740" s="53"/>
      <c r="E740" s="144"/>
      <c r="F740" s="70"/>
      <c r="G740" s="71"/>
      <c r="H740" s="158"/>
      <c r="I740" s="60"/>
      <c r="J740" s="72"/>
      <c r="K740" s="73"/>
      <c r="L740" s="53"/>
      <c r="M740" s="75"/>
      <c r="N740" s="53"/>
      <c r="O740" s="53"/>
      <c r="P740" s="53"/>
      <c r="Q740" s="53"/>
      <c r="R740" s="99"/>
      <c r="S740" s="67"/>
      <c r="T740" s="67"/>
      <c r="U740" s="67"/>
      <c r="V740" s="67"/>
      <c r="W740" s="67"/>
      <c r="X740" s="53"/>
      <c r="Y740" s="53"/>
      <c r="Z740" s="53"/>
      <c r="AA740" s="53"/>
      <c r="AB740" s="53"/>
    </row>
    <row r="741" spans="1:28" x14ac:dyDescent="0.25">
      <c r="A741" s="53"/>
      <c r="B741" s="53"/>
      <c r="C741" s="53"/>
      <c r="D741" s="53"/>
      <c r="E741" s="144"/>
      <c r="F741" s="70"/>
      <c r="G741" s="71"/>
      <c r="H741" s="158"/>
      <c r="I741" s="60"/>
      <c r="J741" s="72"/>
      <c r="K741" s="73"/>
      <c r="L741" s="53"/>
      <c r="M741" s="75"/>
      <c r="N741" s="53"/>
      <c r="O741" s="53"/>
      <c r="P741" s="53"/>
      <c r="Q741" s="53"/>
      <c r="R741" s="99"/>
      <c r="S741" s="67"/>
      <c r="T741" s="67"/>
      <c r="U741" s="67"/>
      <c r="V741" s="67"/>
      <c r="W741" s="67"/>
      <c r="X741" s="53"/>
      <c r="Y741" s="53"/>
      <c r="Z741" s="53"/>
      <c r="AA741" s="53"/>
      <c r="AB741" s="53"/>
    </row>
    <row r="742" spans="1:28" x14ac:dyDescent="0.25">
      <c r="A742" s="53"/>
      <c r="B742" s="53"/>
      <c r="C742" s="53"/>
      <c r="D742" s="53"/>
      <c r="E742" s="144"/>
      <c r="F742" s="70"/>
      <c r="G742" s="71"/>
      <c r="H742" s="158"/>
      <c r="I742" s="60"/>
      <c r="J742" s="72"/>
      <c r="K742" s="73"/>
      <c r="L742" s="53"/>
      <c r="M742" s="75"/>
      <c r="N742" s="53"/>
      <c r="O742" s="53"/>
      <c r="P742" s="53"/>
      <c r="Q742" s="53"/>
      <c r="R742" s="99"/>
      <c r="S742" s="67"/>
      <c r="T742" s="67"/>
      <c r="U742" s="67"/>
      <c r="V742" s="67"/>
      <c r="W742" s="67"/>
      <c r="X742" s="53"/>
      <c r="Y742" s="53"/>
      <c r="Z742" s="53"/>
      <c r="AA742" s="53"/>
      <c r="AB742" s="53"/>
    </row>
    <row r="743" spans="1:28" x14ac:dyDescent="0.25">
      <c r="A743" s="53"/>
      <c r="B743" s="53"/>
      <c r="C743" s="53"/>
      <c r="D743" s="53"/>
      <c r="E743" s="144"/>
      <c r="F743" s="70"/>
      <c r="G743" s="71"/>
      <c r="H743" s="158"/>
      <c r="I743" s="60"/>
      <c r="J743" s="72"/>
      <c r="K743" s="73"/>
      <c r="L743" s="53"/>
      <c r="M743" s="75"/>
      <c r="N743" s="53"/>
      <c r="O743" s="53"/>
      <c r="P743" s="53"/>
      <c r="Q743" s="53"/>
      <c r="R743" s="99"/>
      <c r="S743" s="67"/>
      <c r="T743" s="67"/>
      <c r="U743" s="67"/>
      <c r="V743" s="67"/>
      <c r="W743" s="67"/>
      <c r="X743" s="53"/>
      <c r="Y743" s="53"/>
      <c r="Z743" s="53"/>
      <c r="AA743" s="53"/>
      <c r="AB743" s="53"/>
    </row>
    <row r="744" spans="1:28" x14ac:dyDescent="0.25">
      <c r="A744" s="53"/>
      <c r="B744" s="53"/>
      <c r="C744" s="53"/>
      <c r="D744" s="53"/>
      <c r="E744" s="144"/>
      <c r="F744" s="70"/>
      <c r="G744" s="71"/>
      <c r="H744" s="158"/>
      <c r="I744" s="60"/>
      <c r="J744" s="72"/>
      <c r="K744" s="73"/>
      <c r="L744" s="53"/>
      <c r="M744" s="75"/>
      <c r="N744" s="53"/>
      <c r="O744" s="53"/>
      <c r="P744" s="53"/>
      <c r="Q744" s="53"/>
      <c r="R744" s="99"/>
      <c r="S744" s="67"/>
      <c r="T744" s="67"/>
      <c r="U744" s="67"/>
      <c r="V744" s="67"/>
      <c r="W744" s="67"/>
      <c r="X744" s="53"/>
      <c r="Y744" s="53"/>
      <c r="Z744" s="53"/>
      <c r="AA744" s="53"/>
      <c r="AB744" s="53"/>
    </row>
    <row r="745" spans="1:28" x14ac:dyDescent="0.25">
      <c r="A745" s="53"/>
      <c r="B745" s="53"/>
      <c r="C745" s="53"/>
      <c r="D745" s="53"/>
      <c r="E745" s="144"/>
      <c r="F745" s="70"/>
      <c r="G745" s="71"/>
      <c r="H745" s="158"/>
      <c r="I745" s="60"/>
      <c r="J745" s="72"/>
      <c r="K745" s="73"/>
      <c r="L745" s="53"/>
      <c r="M745" s="75"/>
      <c r="N745" s="53"/>
      <c r="O745" s="53"/>
      <c r="P745" s="53"/>
      <c r="Q745" s="53"/>
      <c r="R745" s="99"/>
      <c r="S745" s="67"/>
      <c r="T745" s="67"/>
      <c r="U745" s="67"/>
      <c r="V745" s="67"/>
      <c r="W745" s="67"/>
      <c r="X745" s="53"/>
      <c r="Y745" s="53"/>
      <c r="Z745" s="53"/>
      <c r="AA745" s="53"/>
      <c r="AB745" s="53"/>
    </row>
    <row r="746" spans="1:28" x14ac:dyDescent="0.25">
      <c r="A746" s="53"/>
      <c r="B746" s="53"/>
      <c r="C746" s="53"/>
      <c r="D746" s="53"/>
      <c r="E746" s="144"/>
      <c r="F746" s="70"/>
      <c r="G746" s="71"/>
      <c r="H746" s="158"/>
      <c r="I746" s="60"/>
      <c r="J746" s="72"/>
      <c r="K746" s="73"/>
      <c r="L746" s="53"/>
      <c r="M746" s="75"/>
      <c r="N746" s="53"/>
      <c r="O746" s="53"/>
      <c r="P746" s="53"/>
      <c r="Q746" s="53"/>
      <c r="R746" s="99"/>
      <c r="S746" s="67"/>
      <c r="T746" s="67"/>
      <c r="U746" s="67"/>
      <c r="V746" s="67"/>
      <c r="W746" s="67"/>
      <c r="X746" s="53"/>
      <c r="Y746" s="53"/>
      <c r="Z746" s="53"/>
      <c r="AA746" s="53"/>
      <c r="AB746" s="53"/>
    </row>
    <row r="747" spans="1:28" x14ac:dyDescent="0.25">
      <c r="A747" s="53"/>
      <c r="B747" s="53"/>
      <c r="C747" s="53"/>
      <c r="D747" s="53"/>
      <c r="E747" s="144"/>
      <c r="F747" s="70"/>
      <c r="G747" s="71"/>
      <c r="H747" s="158"/>
      <c r="I747" s="60"/>
      <c r="J747" s="72"/>
      <c r="K747" s="73"/>
      <c r="L747" s="53"/>
      <c r="M747" s="75"/>
      <c r="N747" s="53"/>
      <c r="O747" s="53"/>
      <c r="P747" s="53"/>
      <c r="Q747" s="53"/>
      <c r="R747" s="99"/>
      <c r="S747" s="67"/>
      <c r="T747" s="67"/>
      <c r="U747" s="67"/>
      <c r="V747" s="67"/>
      <c r="W747" s="67"/>
      <c r="X747" s="53"/>
      <c r="Y747" s="53"/>
      <c r="Z747" s="53"/>
      <c r="AA747" s="53"/>
      <c r="AB747" s="53"/>
    </row>
    <row r="748" spans="1:28" x14ac:dyDescent="0.25">
      <c r="A748" s="53"/>
      <c r="B748" s="53"/>
      <c r="C748" s="53"/>
      <c r="D748" s="53"/>
      <c r="E748" s="144"/>
      <c r="F748" s="70"/>
      <c r="G748" s="71"/>
      <c r="H748" s="158"/>
      <c r="I748" s="60"/>
      <c r="J748" s="72"/>
      <c r="K748" s="73"/>
      <c r="L748" s="53"/>
      <c r="M748" s="75"/>
      <c r="N748" s="53"/>
      <c r="O748" s="53"/>
      <c r="P748" s="53"/>
      <c r="Q748" s="53"/>
      <c r="R748" s="99"/>
      <c r="S748" s="67"/>
      <c r="T748" s="67"/>
      <c r="U748" s="67"/>
      <c r="V748" s="67"/>
      <c r="W748" s="67"/>
      <c r="X748" s="53"/>
      <c r="Y748" s="53"/>
      <c r="Z748" s="53"/>
      <c r="AA748" s="53"/>
      <c r="AB748" s="53"/>
    </row>
    <row r="749" spans="1:28" x14ac:dyDescent="0.25">
      <c r="A749" s="53"/>
      <c r="B749" s="53"/>
      <c r="C749" s="53"/>
      <c r="D749" s="53"/>
      <c r="E749" s="144"/>
      <c r="F749" s="70"/>
      <c r="G749" s="71"/>
      <c r="H749" s="158"/>
      <c r="I749" s="60"/>
      <c r="J749" s="72"/>
      <c r="K749" s="73"/>
      <c r="L749" s="53"/>
      <c r="M749" s="75"/>
      <c r="N749" s="53"/>
      <c r="O749" s="53"/>
      <c r="P749" s="53"/>
      <c r="Q749" s="53"/>
      <c r="R749" s="99"/>
      <c r="S749" s="67"/>
      <c r="T749" s="67"/>
      <c r="U749" s="67"/>
      <c r="V749" s="67"/>
      <c r="W749" s="67"/>
      <c r="X749" s="53"/>
      <c r="Y749" s="53"/>
      <c r="Z749" s="53"/>
      <c r="AA749" s="53"/>
      <c r="AB749" s="53"/>
    </row>
    <row r="750" spans="1:28" x14ac:dyDescent="0.25">
      <c r="A750" s="53"/>
      <c r="B750" s="53"/>
      <c r="C750" s="53"/>
      <c r="D750" s="53"/>
      <c r="E750" s="144"/>
      <c r="F750" s="70"/>
      <c r="G750" s="71"/>
      <c r="H750" s="158"/>
      <c r="I750" s="60"/>
      <c r="J750" s="72"/>
      <c r="K750" s="73"/>
      <c r="L750" s="53"/>
      <c r="M750" s="75"/>
      <c r="N750" s="53"/>
      <c r="O750" s="53"/>
      <c r="P750" s="53"/>
      <c r="Q750" s="53"/>
      <c r="R750" s="99"/>
      <c r="S750" s="67"/>
      <c r="T750" s="67"/>
      <c r="U750" s="67"/>
      <c r="V750" s="67"/>
      <c r="W750" s="67"/>
      <c r="X750" s="53"/>
      <c r="Y750" s="53"/>
      <c r="Z750" s="53"/>
      <c r="AA750" s="53"/>
      <c r="AB750" s="53"/>
    </row>
    <row r="751" spans="1:28" x14ac:dyDescent="0.25">
      <c r="A751" s="53"/>
      <c r="B751" s="53"/>
      <c r="C751" s="53"/>
      <c r="D751" s="53"/>
      <c r="E751" s="144"/>
      <c r="F751" s="70"/>
      <c r="G751" s="71"/>
      <c r="H751" s="158"/>
      <c r="I751" s="60"/>
      <c r="J751" s="72"/>
      <c r="K751" s="73"/>
      <c r="L751" s="53"/>
      <c r="M751" s="75"/>
      <c r="N751" s="53"/>
      <c r="O751" s="53"/>
      <c r="P751" s="53"/>
      <c r="Q751" s="53"/>
      <c r="R751" s="99"/>
      <c r="S751" s="67"/>
      <c r="T751" s="67"/>
      <c r="U751" s="67"/>
      <c r="V751" s="67"/>
      <c r="W751" s="67"/>
      <c r="X751" s="53"/>
      <c r="Y751" s="53"/>
      <c r="Z751" s="53"/>
      <c r="AA751" s="53"/>
      <c r="AB751" s="53"/>
    </row>
    <row r="752" spans="1:28" x14ac:dyDescent="0.25">
      <c r="A752" s="53"/>
      <c r="B752" s="53"/>
      <c r="C752" s="53"/>
      <c r="D752" s="53"/>
      <c r="E752" s="144"/>
      <c r="F752" s="70"/>
      <c r="G752" s="71"/>
      <c r="H752" s="158"/>
      <c r="I752" s="60"/>
      <c r="J752" s="72"/>
      <c r="K752" s="73"/>
      <c r="L752" s="53"/>
      <c r="M752" s="75"/>
      <c r="N752" s="53"/>
      <c r="O752" s="53"/>
      <c r="P752" s="53"/>
      <c r="Q752" s="53"/>
      <c r="R752" s="99"/>
      <c r="S752" s="67"/>
      <c r="T752" s="67"/>
      <c r="U752" s="67"/>
      <c r="V752" s="67"/>
      <c r="W752" s="67"/>
      <c r="X752" s="53"/>
      <c r="Y752" s="53"/>
      <c r="Z752" s="53"/>
      <c r="AA752" s="53"/>
      <c r="AB752" s="53"/>
    </row>
    <row r="753" spans="1:28" x14ac:dyDescent="0.25">
      <c r="A753" s="53"/>
      <c r="B753" s="53"/>
      <c r="C753" s="53"/>
      <c r="D753" s="53"/>
      <c r="E753" s="144"/>
      <c r="F753" s="70"/>
      <c r="G753" s="71"/>
      <c r="H753" s="158"/>
      <c r="I753" s="60"/>
      <c r="J753" s="72"/>
      <c r="K753" s="73"/>
      <c r="L753" s="53"/>
      <c r="M753" s="75"/>
      <c r="N753" s="53"/>
      <c r="O753" s="53"/>
      <c r="P753" s="53"/>
      <c r="Q753" s="53"/>
      <c r="R753" s="99"/>
      <c r="S753" s="67"/>
      <c r="T753" s="67"/>
      <c r="U753" s="67"/>
      <c r="V753" s="67"/>
      <c r="W753" s="67"/>
      <c r="X753" s="53"/>
      <c r="Y753" s="53"/>
      <c r="Z753" s="53"/>
      <c r="AA753" s="53"/>
      <c r="AB753" s="53"/>
    </row>
    <row r="754" spans="1:28" x14ac:dyDescent="0.25">
      <c r="A754" s="53"/>
      <c r="B754" s="53"/>
      <c r="C754" s="53"/>
      <c r="D754" s="53"/>
      <c r="E754" s="144"/>
      <c r="F754" s="70"/>
      <c r="G754" s="71"/>
      <c r="H754" s="158"/>
      <c r="I754" s="60"/>
      <c r="J754" s="72"/>
      <c r="K754" s="73"/>
      <c r="L754" s="53"/>
      <c r="M754" s="75"/>
      <c r="N754" s="53"/>
      <c r="O754" s="53"/>
      <c r="P754" s="53"/>
      <c r="Q754" s="53"/>
      <c r="R754" s="99"/>
      <c r="S754" s="67"/>
      <c r="T754" s="67"/>
      <c r="U754" s="67"/>
      <c r="V754" s="67"/>
      <c r="W754" s="67"/>
      <c r="X754" s="53"/>
      <c r="Y754" s="53"/>
      <c r="Z754" s="53"/>
      <c r="AA754" s="53"/>
      <c r="AB754" s="53"/>
    </row>
    <row r="755" spans="1:28" x14ac:dyDescent="0.25">
      <c r="A755" s="53"/>
      <c r="B755" s="53"/>
      <c r="C755" s="53"/>
      <c r="D755" s="53"/>
      <c r="E755" s="144"/>
      <c r="F755" s="70"/>
      <c r="G755" s="71"/>
      <c r="H755" s="158"/>
      <c r="I755" s="60"/>
      <c r="J755" s="72"/>
      <c r="K755" s="73"/>
      <c r="L755" s="53"/>
      <c r="M755" s="75"/>
      <c r="N755" s="53"/>
      <c r="O755" s="53"/>
      <c r="P755" s="53"/>
      <c r="Q755" s="53"/>
      <c r="R755" s="99"/>
      <c r="S755" s="67"/>
      <c r="T755" s="67"/>
      <c r="U755" s="67"/>
      <c r="V755" s="67"/>
      <c r="W755" s="67"/>
      <c r="X755" s="53"/>
      <c r="Y755" s="53"/>
      <c r="Z755" s="53"/>
      <c r="AA755" s="53"/>
      <c r="AB755" s="53"/>
    </row>
    <row r="756" spans="1:28" x14ac:dyDescent="0.25">
      <c r="A756" s="53"/>
      <c r="B756" s="53"/>
      <c r="C756" s="53"/>
      <c r="D756" s="53"/>
      <c r="E756" s="144"/>
      <c r="F756" s="70"/>
      <c r="G756" s="71"/>
      <c r="H756" s="158"/>
      <c r="I756" s="60"/>
      <c r="J756" s="72"/>
      <c r="K756" s="73"/>
      <c r="L756" s="53"/>
      <c r="M756" s="75"/>
      <c r="N756" s="53"/>
      <c r="O756" s="53"/>
      <c r="P756" s="53"/>
      <c r="Q756" s="53"/>
      <c r="R756" s="99"/>
      <c r="S756" s="67"/>
      <c r="T756" s="67"/>
      <c r="U756" s="67"/>
      <c r="V756" s="67"/>
      <c r="W756" s="67"/>
      <c r="X756" s="53"/>
      <c r="Y756" s="53"/>
      <c r="Z756" s="53"/>
      <c r="AA756" s="53"/>
      <c r="AB756" s="53"/>
    </row>
    <row r="757" spans="1:28" x14ac:dyDescent="0.25">
      <c r="A757" s="53"/>
      <c r="B757" s="53"/>
      <c r="C757" s="53"/>
      <c r="D757" s="53"/>
      <c r="E757" s="144"/>
      <c r="F757" s="70"/>
      <c r="G757" s="71"/>
      <c r="H757" s="158"/>
      <c r="I757" s="60"/>
      <c r="J757" s="72"/>
      <c r="K757" s="73"/>
      <c r="L757" s="53"/>
      <c r="M757" s="75"/>
      <c r="N757" s="53"/>
      <c r="O757" s="53"/>
      <c r="P757" s="53"/>
      <c r="Q757" s="53"/>
      <c r="R757" s="99"/>
      <c r="S757" s="67"/>
      <c r="T757" s="67"/>
      <c r="U757" s="67"/>
      <c r="V757" s="67"/>
      <c r="W757" s="67"/>
      <c r="X757" s="53"/>
      <c r="Y757" s="53"/>
      <c r="Z757" s="53"/>
      <c r="AA757" s="53"/>
      <c r="AB757" s="53"/>
    </row>
    <row r="758" spans="1:28" x14ac:dyDescent="0.25">
      <c r="A758" s="53"/>
      <c r="B758" s="53"/>
      <c r="C758" s="53"/>
      <c r="D758" s="53"/>
      <c r="E758" s="144"/>
      <c r="F758" s="70"/>
      <c r="G758" s="71"/>
      <c r="H758" s="158"/>
      <c r="I758" s="60"/>
      <c r="J758" s="72"/>
      <c r="K758" s="73"/>
      <c r="L758" s="53"/>
      <c r="M758" s="75"/>
      <c r="N758" s="53"/>
      <c r="O758" s="53"/>
      <c r="P758" s="53"/>
      <c r="Q758" s="53"/>
      <c r="R758" s="99"/>
      <c r="S758" s="67"/>
      <c r="T758" s="67"/>
      <c r="U758" s="67"/>
      <c r="V758" s="67"/>
      <c r="W758" s="67"/>
      <c r="X758" s="53"/>
      <c r="Y758" s="53"/>
      <c r="Z758" s="53"/>
      <c r="AA758" s="53"/>
      <c r="AB758" s="53"/>
    </row>
    <row r="759" spans="1:28" x14ac:dyDescent="0.25">
      <c r="A759" s="53"/>
      <c r="B759" s="53"/>
      <c r="C759" s="53"/>
      <c r="D759" s="53"/>
      <c r="E759" s="144"/>
      <c r="F759" s="70"/>
      <c r="G759" s="71"/>
      <c r="H759" s="158"/>
      <c r="I759" s="60"/>
      <c r="J759" s="72"/>
      <c r="K759" s="73"/>
      <c r="L759" s="53"/>
      <c r="M759" s="75"/>
      <c r="N759" s="53"/>
      <c r="O759" s="53"/>
      <c r="P759" s="53"/>
      <c r="Q759" s="53"/>
      <c r="R759" s="99"/>
      <c r="S759" s="67"/>
      <c r="T759" s="67"/>
      <c r="U759" s="67"/>
      <c r="V759" s="67"/>
      <c r="W759" s="67"/>
      <c r="X759" s="53"/>
      <c r="Y759" s="53"/>
      <c r="Z759" s="53"/>
      <c r="AA759" s="53"/>
      <c r="AB759" s="53"/>
    </row>
    <row r="760" spans="1:28" x14ac:dyDescent="0.25">
      <c r="A760" s="53"/>
      <c r="B760" s="53"/>
      <c r="C760" s="53"/>
      <c r="D760" s="53"/>
      <c r="E760" s="144"/>
      <c r="F760" s="70"/>
      <c r="G760" s="71"/>
      <c r="H760" s="158"/>
      <c r="I760" s="60"/>
      <c r="J760" s="72"/>
      <c r="K760" s="73"/>
      <c r="L760" s="53"/>
      <c r="M760" s="75"/>
      <c r="N760" s="53"/>
      <c r="O760" s="53"/>
      <c r="P760" s="53"/>
      <c r="Q760" s="53"/>
      <c r="R760" s="99"/>
      <c r="S760" s="67"/>
      <c r="T760" s="67"/>
      <c r="U760" s="67"/>
      <c r="V760" s="67"/>
      <c r="W760" s="67"/>
      <c r="X760" s="53"/>
      <c r="Y760" s="53"/>
      <c r="Z760" s="53"/>
      <c r="AA760" s="53"/>
      <c r="AB760" s="53"/>
    </row>
    <row r="761" spans="1:28" x14ac:dyDescent="0.25">
      <c r="A761" s="53"/>
      <c r="B761" s="53"/>
      <c r="C761" s="53"/>
      <c r="D761" s="53"/>
      <c r="E761" s="144"/>
      <c r="F761" s="70"/>
      <c r="G761" s="71"/>
      <c r="H761" s="158"/>
      <c r="I761" s="60"/>
      <c r="J761" s="72"/>
      <c r="K761" s="73"/>
      <c r="L761" s="53"/>
      <c r="M761" s="75"/>
      <c r="N761" s="53"/>
      <c r="O761" s="53"/>
      <c r="P761" s="53"/>
      <c r="Q761" s="53"/>
      <c r="R761" s="99"/>
      <c r="S761" s="67"/>
      <c r="T761" s="67"/>
      <c r="U761" s="67"/>
      <c r="V761" s="67"/>
      <c r="W761" s="67"/>
      <c r="X761" s="53"/>
      <c r="Y761" s="53"/>
      <c r="Z761" s="53"/>
      <c r="AA761" s="53"/>
      <c r="AB761" s="53"/>
    </row>
    <row r="762" spans="1:28" x14ac:dyDescent="0.25">
      <c r="A762" s="53"/>
      <c r="B762" s="53"/>
      <c r="C762" s="53"/>
      <c r="D762" s="53"/>
      <c r="E762" s="144"/>
      <c r="F762" s="70"/>
      <c r="G762" s="71"/>
      <c r="H762" s="158"/>
      <c r="I762" s="60"/>
      <c r="J762" s="72"/>
      <c r="K762" s="73"/>
      <c r="L762" s="53"/>
      <c r="M762" s="75"/>
      <c r="N762" s="53"/>
      <c r="O762" s="53"/>
      <c r="P762" s="53"/>
      <c r="Q762" s="53"/>
      <c r="R762" s="99"/>
      <c r="S762" s="67"/>
      <c r="T762" s="67"/>
      <c r="U762" s="67"/>
      <c r="V762" s="67"/>
      <c r="W762" s="67"/>
      <c r="X762" s="53"/>
      <c r="Y762" s="53"/>
      <c r="Z762" s="53"/>
      <c r="AA762" s="53"/>
      <c r="AB762" s="53"/>
    </row>
    <row r="763" spans="1:28" x14ac:dyDescent="0.25">
      <c r="A763" s="53"/>
      <c r="B763" s="53"/>
      <c r="C763" s="53"/>
      <c r="D763" s="53"/>
      <c r="E763" s="144"/>
      <c r="F763" s="70"/>
      <c r="G763" s="71"/>
      <c r="H763" s="158"/>
      <c r="I763" s="60"/>
      <c r="J763" s="72"/>
      <c r="K763" s="73"/>
      <c r="L763" s="53"/>
      <c r="M763" s="75"/>
      <c r="N763" s="53"/>
      <c r="O763" s="53"/>
      <c r="P763" s="53"/>
      <c r="Q763" s="53"/>
      <c r="R763" s="99"/>
      <c r="S763" s="67"/>
      <c r="T763" s="67"/>
      <c r="U763" s="67"/>
      <c r="V763" s="67"/>
      <c r="W763" s="67"/>
      <c r="X763" s="53"/>
      <c r="Y763" s="53"/>
      <c r="Z763" s="53"/>
      <c r="AA763" s="53"/>
      <c r="AB763" s="53"/>
    </row>
    <row r="764" spans="1:28" x14ac:dyDescent="0.25">
      <c r="A764" s="53"/>
      <c r="B764" s="53"/>
      <c r="C764" s="53"/>
      <c r="D764" s="53"/>
      <c r="E764" s="144"/>
      <c r="F764" s="70"/>
      <c r="G764" s="71"/>
      <c r="H764" s="158"/>
      <c r="I764" s="60"/>
      <c r="J764" s="72"/>
      <c r="K764" s="73"/>
      <c r="L764" s="53"/>
      <c r="M764" s="75"/>
      <c r="N764" s="53"/>
      <c r="O764" s="53"/>
      <c r="P764" s="53"/>
      <c r="Q764" s="53"/>
      <c r="R764" s="99"/>
      <c r="S764" s="67"/>
      <c r="T764" s="67"/>
      <c r="U764" s="67"/>
      <c r="V764" s="67"/>
      <c r="W764" s="67"/>
      <c r="X764" s="53"/>
      <c r="Y764" s="53"/>
      <c r="Z764" s="53"/>
      <c r="AA764" s="53"/>
      <c r="AB764" s="53"/>
    </row>
    <row r="765" spans="1:28" x14ac:dyDescent="0.25">
      <c r="A765" s="53"/>
      <c r="B765" s="53"/>
      <c r="C765" s="53"/>
      <c r="D765" s="53"/>
      <c r="E765" s="144"/>
      <c r="F765" s="70"/>
      <c r="G765" s="71"/>
      <c r="H765" s="158"/>
      <c r="I765" s="60"/>
      <c r="J765" s="72"/>
      <c r="K765" s="73"/>
      <c r="L765" s="53"/>
      <c r="M765" s="75"/>
      <c r="N765" s="53"/>
      <c r="O765" s="53"/>
      <c r="P765" s="53"/>
      <c r="Q765" s="53"/>
      <c r="R765" s="99"/>
      <c r="S765" s="67"/>
      <c r="T765" s="67"/>
      <c r="U765" s="67"/>
      <c r="V765" s="67"/>
      <c r="W765" s="67"/>
      <c r="X765" s="53"/>
      <c r="Y765" s="53"/>
      <c r="Z765" s="53"/>
      <c r="AA765" s="53"/>
      <c r="AB765" s="53"/>
    </row>
    <row r="766" spans="1:28" x14ac:dyDescent="0.25">
      <c r="A766" s="53"/>
      <c r="B766" s="53"/>
      <c r="C766" s="53"/>
      <c r="D766" s="53"/>
      <c r="E766" s="144"/>
      <c r="F766" s="70"/>
      <c r="G766" s="71"/>
      <c r="H766" s="158"/>
      <c r="I766" s="60"/>
      <c r="J766" s="72"/>
      <c r="K766" s="73"/>
      <c r="L766" s="53"/>
      <c r="M766" s="75"/>
      <c r="N766" s="53"/>
      <c r="O766" s="53"/>
      <c r="P766" s="53"/>
      <c r="Q766" s="53"/>
      <c r="R766" s="99"/>
      <c r="S766" s="67"/>
      <c r="T766" s="67"/>
      <c r="U766" s="67"/>
      <c r="V766" s="67"/>
      <c r="W766" s="67"/>
      <c r="X766" s="53"/>
      <c r="Y766" s="53"/>
      <c r="Z766" s="53"/>
      <c r="AA766" s="53"/>
      <c r="AB766" s="53"/>
    </row>
    <row r="767" spans="1:28" x14ac:dyDescent="0.25">
      <c r="A767" s="53"/>
      <c r="B767" s="53"/>
      <c r="C767" s="53"/>
      <c r="D767" s="53"/>
      <c r="E767" s="144"/>
      <c r="F767" s="70"/>
      <c r="G767" s="71"/>
      <c r="H767" s="158"/>
      <c r="I767" s="60"/>
      <c r="J767" s="72"/>
      <c r="K767" s="73"/>
      <c r="L767" s="53"/>
      <c r="M767" s="75"/>
      <c r="N767" s="53"/>
      <c r="O767" s="53"/>
      <c r="P767" s="53"/>
      <c r="Q767" s="53"/>
      <c r="R767" s="99"/>
      <c r="S767" s="67"/>
      <c r="T767" s="67"/>
      <c r="U767" s="67"/>
      <c r="V767" s="67"/>
      <c r="W767" s="67"/>
      <c r="X767" s="53"/>
      <c r="Y767" s="53"/>
      <c r="Z767" s="53"/>
      <c r="AA767" s="53"/>
      <c r="AB767" s="53"/>
    </row>
    <row r="768" spans="1:28" x14ac:dyDescent="0.25">
      <c r="A768" s="53"/>
      <c r="B768" s="53"/>
      <c r="C768" s="53"/>
      <c r="D768" s="53"/>
      <c r="E768" s="144"/>
      <c r="F768" s="70"/>
      <c r="G768" s="71"/>
      <c r="H768" s="158"/>
      <c r="I768" s="60"/>
      <c r="J768" s="72"/>
      <c r="K768" s="73"/>
      <c r="L768" s="53"/>
      <c r="M768" s="75"/>
      <c r="N768" s="53"/>
      <c r="O768" s="53"/>
      <c r="P768" s="53"/>
      <c r="Q768" s="53"/>
      <c r="R768" s="99"/>
      <c r="S768" s="67"/>
      <c r="T768" s="67"/>
      <c r="U768" s="67"/>
      <c r="V768" s="67"/>
      <c r="W768" s="67"/>
      <c r="X768" s="53"/>
      <c r="Y768" s="53"/>
      <c r="Z768" s="53"/>
      <c r="AA768" s="53"/>
      <c r="AB768" s="53"/>
    </row>
    <row r="769" spans="1:28" x14ac:dyDescent="0.25">
      <c r="A769" s="53"/>
      <c r="B769" s="53"/>
      <c r="C769" s="53"/>
      <c r="D769" s="53"/>
      <c r="E769" s="144"/>
      <c r="F769" s="70"/>
      <c r="G769" s="71"/>
      <c r="H769" s="158"/>
      <c r="I769" s="60"/>
      <c r="J769" s="72"/>
      <c r="K769" s="73"/>
      <c r="L769" s="53"/>
      <c r="M769" s="75"/>
      <c r="N769" s="53"/>
      <c r="O769" s="53"/>
      <c r="P769" s="53"/>
      <c r="Q769" s="53"/>
      <c r="R769" s="99"/>
      <c r="S769" s="67"/>
      <c r="T769" s="67"/>
      <c r="U769" s="67"/>
      <c r="V769" s="67"/>
      <c r="W769" s="67"/>
      <c r="X769" s="53"/>
      <c r="Y769" s="53"/>
      <c r="Z769" s="53"/>
      <c r="AA769" s="53"/>
      <c r="AB769" s="53"/>
    </row>
    <row r="770" spans="1:28" x14ac:dyDescent="0.25">
      <c r="A770" s="53"/>
      <c r="B770" s="53"/>
      <c r="C770" s="53"/>
      <c r="D770" s="53"/>
      <c r="E770" s="144"/>
      <c r="F770" s="70"/>
      <c r="G770" s="71"/>
      <c r="H770" s="158"/>
      <c r="I770" s="60"/>
      <c r="J770" s="72"/>
      <c r="K770" s="73"/>
      <c r="L770" s="53"/>
      <c r="M770" s="75"/>
      <c r="N770" s="53"/>
      <c r="O770" s="53"/>
      <c r="P770" s="53"/>
      <c r="Q770" s="53"/>
      <c r="R770" s="99"/>
      <c r="S770" s="67"/>
      <c r="T770" s="67"/>
      <c r="U770" s="67"/>
      <c r="V770" s="67"/>
      <c r="W770" s="67"/>
      <c r="X770" s="53"/>
      <c r="Y770" s="53"/>
      <c r="Z770" s="53"/>
      <c r="AA770" s="53"/>
      <c r="AB770" s="53"/>
    </row>
    <row r="771" spans="1:28" x14ac:dyDescent="0.25">
      <c r="A771" s="53"/>
      <c r="B771" s="53"/>
      <c r="C771" s="53"/>
      <c r="D771" s="53"/>
      <c r="E771" s="144"/>
      <c r="F771" s="70"/>
      <c r="G771" s="71"/>
      <c r="H771" s="158"/>
      <c r="I771" s="60"/>
      <c r="J771" s="72"/>
      <c r="K771" s="73"/>
      <c r="L771" s="53"/>
      <c r="M771" s="75"/>
      <c r="N771" s="53"/>
      <c r="O771" s="53"/>
      <c r="P771" s="53"/>
      <c r="Q771" s="53"/>
      <c r="R771" s="99"/>
      <c r="S771" s="67"/>
      <c r="T771" s="67"/>
      <c r="U771" s="67"/>
      <c r="V771" s="67"/>
      <c r="W771" s="67"/>
      <c r="X771" s="53"/>
      <c r="Y771" s="53"/>
      <c r="Z771" s="53"/>
      <c r="AA771" s="53"/>
      <c r="AB771" s="53"/>
    </row>
    <row r="772" spans="1:28" x14ac:dyDescent="0.25">
      <c r="A772" s="53"/>
      <c r="B772" s="53"/>
      <c r="C772" s="53"/>
      <c r="D772" s="53"/>
      <c r="E772" s="144"/>
      <c r="F772" s="70"/>
      <c r="G772" s="71"/>
      <c r="H772" s="158"/>
      <c r="I772" s="60"/>
      <c r="J772" s="72"/>
      <c r="K772" s="73"/>
      <c r="L772" s="53"/>
      <c r="M772" s="75"/>
      <c r="N772" s="53"/>
      <c r="O772" s="53"/>
      <c r="P772" s="53"/>
      <c r="Q772" s="53"/>
      <c r="R772" s="99"/>
      <c r="S772" s="67"/>
      <c r="T772" s="67"/>
      <c r="U772" s="67"/>
      <c r="V772" s="67"/>
      <c r="W772" s="67"/>
      <c r="X772" s="53"/>
      <c r="Y772" s="53"/>
      <c r="Z772" s="53"/>
      <c r="AA772" s="53"/>
      <c r="AB772" s="53"/>
    </row>
    <row r="773" spans="1:28" x14ac:dyDescent="0.25">
      <c r="A773" s="53"/>
      <c r="B773" s="53"/>
      <c r="C773" s="53"/>
      <c r="D773" s="53"/>
      <c r="E773" s="144"/>
      <c r="F773" s="70"/>
      <c r="G773" s="71"/>
      <c r="H773" s="158"/>
      <c r="I773" s="60"/>
      <c r="J773" s="72"/>
      <c r="K773" s="73"/>
      <c r="L773" s="53"/>
      <c r="M773" s="75"/>
      <c r="N773" s="53"/>
      <c r="O773" s="53"/>
      <c r="P773" s="53"/>
      <c r="Q773" s="53"/>
      <c r="R773" s="99"/>
      <c r="S773" s="67"/>
      <c r="T773" s="67"/>
      <c r="U773" s="67"/>
      <c r="V773" s="67"/>
      <c r="W773" s="67"/>
      <c r="X773" s="53"/>
      <c r="Y773" s="53"/>
      <c r="Z773" s="53"/>
      <c r="AA773" s="53"/>
      <c r="AB773" s="53"/>
    </row>
    <row r="774" spans="1:28" x14ac:dyDescent="0.25">
      <c r="A774" s="53"/>
      <c r="B774" s="53"/>
      <c r="C774" s="53"/>
      <c r="D774" s="53"/>
      <c r="E774" s="144"/>
      <c r="F774" s="70"/>
      <c r="G774" s="71"/>
      <c r="H774" s="158"/>
      <c r="I774" s="60"/>
      <c r="J774" s="72"/>
      <c r="K774" s="73"/>
      <c r="L774" s="53"/>
      <c r="M774" s="75"/>
      <c r="N774" s="53"/>
      <c r="O774" s="53"/>
      <c r="P774" s="53"/>
      <c r="Q774" s="53"/>
      <c r="R774" s="99"/>
      <c r="S774" s="67"/>
      <c r="T774" s="67"/>
      <c r="U774" s="67"/>
      <c r="V774" s="67"/>
      <c r="W774" s="67"/>
      <c r="X774" s="53"/>
      <c r="Y774" s="53"/>
      <c r="Z774" s="53"/>
      <c r="AA774" s="53"/>
      <c r="AB774" s="53"/>
    </row>
    <row r="775" spans="1:28" x14ac:dyDescent="0.25">
      <c r="A775" s="53"/>
      <c r="B775" s="53"/>
      <c r="C775" s="53"/>
      <c r="D775" s="53"/>
      <c r="E775" s="144"/>
      <c r="F775" s="70"/>
      <c r="G775" s="71"/>
      <c r="H775" s="158"/>
      <c r="I775" s="60"/>
      <c r="J775" s="72"/>
      <c r="K775" s="73"/>
      <c r="L775" s="53"/>
      <c r="M775" s="75"/>
      <c r="N775" s="53"/>
      <c r="O775" s="53"/>
      <c r="P775" s="53"/>
      <c r="Q775" s="53"/>
      <c r="R775" s="99"/>
      <c r="S775" s="67"/>
      <c r="T775" s="67"/>
      <c r="U775" s="67"/>
      <c r="V775" s="67"/>
      <c r="W775" s="67"/>
      <c r="X775" s="53"/>
      <c r="Y775" s="53"/>
      <c r="Z775" s="53"/>
      <c r="AA775" s="53"/>
      <c r="AB775" s="53"/>
    </row>
    <row r="776" spans="1:28" x14ac:dyDescent="0.25">
      <c r="A776" s="53"/>
      <c r="B776" s="53"/>
      <c r="C776" s="53"/>
      <c r="D776" s="53"/>
      <c r="E776" s="144"/>
      <c r="F776" s="70"/>
      <c r="G776" s="71"/>
      <c r="H776" s="158"/>
      <c r="I776" s="60"/>
      <c r="J776" s="72"/>
      <c r="K776" s="73"/>
      <c r="L776" s="53"/>
      <c r="M776" s="75"/>
      <c r="N776" s="53"/>
      <c r="O776" s="53"/>
      <c r="P776" s="53"/>
      <c r="Q776" s="53"/>
      <c r="R776" s="99"/>
      <c r="S776" s="67"/>
      <c r="T776" s="67"/>
      <c r="U776" s="67"/>
      <c r="V776" s="67"/>
      <c r="W776" s="67"/>
      <c r="X776" s="53"/>
      <c r="Y776" s="53"/>
      <c r="Z776" s="53"/>
      <c r="AA776" s="53"/>
      <c r="AB776" s="53"/>
    </row>
    <row r="777" spans="1:28" x14ac:dyDescent="0.25">
      <c r="A777" s="53"/>
      <c r="B777" s="53"/>
      <c r="C777" s="53"/>
      <c r="D777" s="53"/>
      <c r="E777" s="144"/>
      <c r="F777" s="70"/>
      <c r="G777" s="71"/>
      <c r="H777" s="158"/>
      <c r="I777" s="60"/>
      <c r="J777" s="72"/>
      <c r="K777" s="73"/>
      <c r="L777" s="53"/>
      <c r="M777" s="75"/>
      <c r="N777" s="53"/>
      <c r="O777" s="53"/>
      <c r="P777" s="53"/>
      <c r="Q777" s="53"/>
      <c r="R777" s="99"/>
      <c r="S777" s="67"/>
      <c r="T777" s="67"/>
      <c r="U777" s="67"/>
      <c r="V777" s="67"/>
      <c r="W777" s="67"/>
      <c r="X777" s="53"/>
      <c r="Y777" s="53"/>
      <c r="Z777" s="53"/>
      <c r="AA777" s="53"/>
      <c r="AB777" s="53"/>
    </row>
    <row r="778" spans="1:28" x14ac:dyDescent="0.25">
      <c r="A778" s="53"/>
      <c r="B778" s="53"/>
      <c r="C778" s="53"/>
      <c r="D778" s="53"/>
      <c r="E778" s="144"/>
      <c r="F778" s="70"/>
      <c r="G778" s="71"/>
      <c r="H778" s="158"/>
      <c r="I778" s="60"/>
      <c r="J778" s="72"/>
      <c r="K778" s="73"/>
      <c r="L778" s="53"/>
      <c r="M778" s="75"/>
      <c r="N778" s="53"/>
      <c r="O778" s="53"/>
      <c r="P778" s="53"/>
      <c r="Q778" s="53"/>
      <c r="R778" s="99"/>
      <c r="S778" s="67"/>
      <c r="T778" s="67"/>
      <c r="U778" s="67"/>
      <c r="V778" s="67"/>
      <c r="W778" s="67"/>
      <c r="X778" s="53"/>
      <c r="Y778" s="53"/>
      <c r="Z778" s="53"/>
      <c r="AA778" s="53"/>
      <c r="AB778" s="53"/>
    </row>
    <row r="779" spans="1:28" x14ac:dyDescent="0.25">
      <c r="A779" s="53"/>
      <c r="B779" s="53"/>
      <c r="C779" s="53"/>
      <c r="D779" s="53"/>
      <c r="E779" s="144"/>
      <c r="F779" s="70"/>
      <c r="G779" s="71"/>
      <c r="H779" s="158"/>
      <c r="I779" s="60"/>
      <c r="J779" s="72"/>
      <c r="K779" s="73"/>
      <c r="L779" s="53"/>
      <c r="M779" s="75"/>
      <c r="N779" s="53"/>
      <c r="O779" s="53"/>
      <c r="P779" s="53"/>
      <c r="Q779" s="53"/>
      <c r="R779" s="99"/>
      <c r="S779" s="67"/>
      <c r="T779" s="67"/>
      <c r="U779" s="67"/>
      <c r="V779" s="67"/>
      <c r="W779" s="67"/>
      <c r="X779" s="53"/>
      <c r="Y779" s="53"/>
      <c r="Z779" s="53"/>
      <c r="AA779" s="53"/>
      <c r="AB779" s="53"/>
    </row>
    <row r="780" spans="1:28" x14ac:dyDescent="0.25">
      <c r="A780" s="53"/>
      <c r="B780" s="53"/>
      <c r="C780" s="53"/>
      <c r="D780" s="53"/>
      <c r="E780" s="144"/>
      <c r="F780" s="70"/>
      <c r="G780" s="71"/>
      <c r="H780" s="158"/>
      <c r="I780" s="60"/>
      <c r="J780" s="72"/>
      <c r="K780" s="73"/>
      <c r="L780" s="53"/>
      <c r="M780" s="75"/>
      <c r="N780" s="53"/>
      <c r="O780" s="53"/>
      <c r="P780" s="53"/>
      <c r="Q780" s="53"/>
      <c r="R780" s="99"/>
      <c r="S780" s="67"/>
      <c r="T780" s="67"/>
      <c r="U780" s="67"/>
      <c r="V780" s="67"/>
      <c r="W780" s="67"/>
      <c r="X780" s="53"/>
      <c r="Y780" s="53"/>
      <c r="Z780" s="53"/>
      <c r="AA780" s="53"/>
      <c r="AB780" s="53"/>
    </row>
    <row r="781" spans="1:28" x14ac:dyDescent="0.25">
      <c r="A781" s="53"/>
      <c r="B781" s="53"/>
      <c r="C781" s="53"/>
      <c r="D781" s="53"/>
      <c r="E781" s="144"/>
      <c r="F781" s="70"/>
      <c r="G781" s="71"/>
      <c r="H781" s="158"/>
      <c r="I781" s="60"/>
      <c r="J781" s="72"/>
      <c r="K781" s="73"/>
      <c r="L781" s="53"/>
      <c r="M781" s="75"/>
      <c r="N781" s="53"/>
      <c r="O781" s="53"/>
      <c r="P781" s="53"/>
      <c r="Q781" s="53"/>
      <c r="R781" s="99"/>
      <c r="S781" s="67"/>
      <c r="T781" s="67"/>
      <c r="U781" s="67"/>
      <c r="V781" s="67"/>
      <c r="W781" s="67"/>
      <c r="X781" s="53"/>
      <c r="Y781" s="53"/>
      <c r="Z781" s="53"/>
      <c r="AA781" s="53"/>
      <c r="AB781" s="53"/>
    </row>
    <row r="782" spans="1:28" x14ac:dyDescent="0.25">
      <c r="A782" s="53"/>
      <c r="B782" s="53"/>
      <c r="C782" s="53"/>
      <c r="D782" s="53"/>
      <c r="E782" s="144"/>
      <c r="F782" s="70"/>
      <c r="G782" s="71"/>
      <c r="H782" s="158"/>
      <c r="I782" s="60"/>
      <c r="J782" s="72"/>
      <c r="K782" s="73"/>
      <c r="L782" s="53"/>
      <c r="M782" s="75"/>
      <c r="N782" s="53"/>
      <c r="O782" s="53"/>
      <c r="P782" s="53"/>
      <c r="Q782" s="53"/>
      <c r="R782" s="99"/>
      <c r="S782" s="67"/>
      <c r="T782" s="67"/>
      <c r="U782" s="67"/>
      <c r="V782" s="67"/>
      <c r="W782" s="67"/>
      <c r="X782" s="53"/>
      <c r="Y782" s="53"/>
      <c r="Z782" s="53"/>
      <c r="AA782" s="53"/>
      <c r="AB782" s="53"/>
    </row>
    <row r="783" spans="1:28" x14ac:dyDescent="0.25">
      <c r="A783" s="53"/>
      <c r="B783" s="53"/>
      <c r="C783" s="53"/>
      <c r="D783" s="53"/>
      <c r="E783" s="144"/>
      <c r="F783" s="70"/>
      <c r="G783" s="71"/>
      <c r="H783" s="158"/>
      <c r="I783" s="60"/>
      <c r="J783" s="72"/>
      <c r="K783" s="73"/>
      <c r="L783" s="53"/>
      <c r="M783" s="75"/>
      <c r="N783" s="53"/>
      <c r="O783" s="53"/>
      <c r="P783" s="53"/>
      <c r="Q783" s="53"/>
      <c r="R783" s="99"/>
      <c r="S783" s="67"/>
      <c r="T783" s="67"/>
      <c r="U783" s="67"/>
      <c r="V783" s="67"/>
      <c r="W783" s="67"/>
      <c r="X783" s="53"/>
      <c r="Y783" s="53"/>
      <c r="Z783" s="53"/>
      <c r="AA783" s="53"/>
      <c r="AB783" s="53"/>
    </row>
    <row r="784" spans="1:28" x14ac:dyDescent="0.25">
      <c r="A784" s="53"/>
      <c r="B784" s="53"/>
      <c r="C784" s="53"/>
      <c r="D784" s="53"/>
      <c r="E784" s="144"/>
      <c r="F784" s="70"/>
      <c r="G784" s="71"/>
      <c r="H784" s="158"/>
      <c r="I784" s="60"/>
      <c r="J784" s="72"/>
      <c r="K784" s="73"/>
      <c r="L784" s="53"/>
      <c r="M784" s="75"/>
      <c r="N784" s="53"/>
      <c r="O784" s="53"/>
      <c r="P784" s="53"/>
      <c r="Q784" s="53"/>
      <c r="R784" s="99"/>
      <c r="S784" s="67"/>
      <c r="T784" s="67"/>
      <c r="U784" s="67"/>
      <c r="V784" s="67"/>
      <c r="W784" s="67"/>
      <c r="X784" s="53"/>
      <c r="Y784" s="53"/>
      <c r="Z784" s="53"/>
      <c r="AA784" s="53"/>
      <c r="AB784" s="53"/>
    </row>
    <row r="785" spans="1:28" x14ac:dyDescent="0.25">
      <c r="A785" s="53"/>
      <c r="B785" s="53"/>
      <c r="C785" s="53"/>
      <c r="D785" s="53"/>
      <c r="E785" s="144"/>
      <c r="F785" s="70"/>
      <c r="G785" s="71"/>
      <c r="H785" s="158"/>
      <c r="I785" s="60"/>
      <c r="J785" s="72"/>
      <c r="K785" s="73"/>
      <c r="L785" s="53"/>
      <c r="M785" s="75"/>
      <c r="N785" s="53"/>
      <c r="O785" s="53"/>
      <c r="P785" s="53"/>
      <c r="Q785" s="53"/>
      <c r="R785" s="99"/>
      <c r="S785" s="67"/>
      <c r="T785" s="67"/>
      <c r="U785" s="67"/>
      <c r="V785" s="67"/>
      <c r="W785" s="67"/>
      <c r="X785" s="53"/>
      <c r="Y785" s="53"/>
      <c r="Z785" s="53"/>
      <c r="AA785" s="53"/>
      <c r="AB785" s="53"/>
    </row>
    <row r="786" spans="1:28" x14ac:dyDescent="0.25">
      <c r="A786" s="53"/>
      <c r="B786" s="53"/>
      <c r="C786" s="53"/>
      <c r="D786" s="53"/>
      <c r="E786" s="144"/>
      <c r="F786" s="70"/>
      <c r="G786" s="71"/>
      <c r="H786" s="158"/>
      <c r="I786" s="60"/>
      <c r="J786" s="72"/>
      <c r="K786" s="73"/>
      <c r="L786" s="53"/>
      <c r="M786" s="75"/>
      <c r="N786" s="53"/>
      <c r="O786" s="53"/>
      <c r="P786" s="53"/>
      <c r="Q786" s="53"/>
      <c r="R786" s="99"/>
      <c r="S786" s="67"/>
      <c r="T786" s="67"/>
      <c r="U786" s="67"/>
      <c r="V786" s="67"/>
      <c r="W786" s="67"/>
      <c r="X786" s="53"/>
      <c r="Y786" s="53"/>
      <c r="Z786" s="53"/>
      <c r="AA786" s="53"/>
      <c r="AB786" s="53"/>
    </row>
    <row r="787" spans="1:28" x14ac:dyDescent="0.25">
      <c r="A787" s="53"/>
      <c r="B787" s="53"/>
      <c r="C787" s="53"/>
      <c r="D787" s="53"/>
      <c r="E787" s="144"/>
      <c r="F787" s="70"/>
      <c r="G787" s="71"/>
      <c r="H787" s="158"/>
      <c r="I787" s="60"/>
      <c r="J787" s="72"/>
      <c r="K787" s="73"/>
      <c r="L787" s="53"/>
      <c r="M787" s="75"/>
      <c r="N787" s="53"/>
      <c r="O787" s="53"/>
      <c r="P787" s="53"/>
      <c r="Q787" s="53"/>
      <c r="R787" s="99"/>
      <c r="S787" s="67"/>
      <c r="T787" s="67"/>
      <c r="U787" s="67"/>
      <c r="V787" s="67"/>
      <c r="W787" s="67"/>
      <c r="X787" s="53"/>
      <c r="Y787" s="53"/>
      <c r="Z787" s="53"/>
      <c r="AA787" s="53"/>
      <c r="AB787" s="53"/>
    </row>
    <row r="788" spans="1:28" x14ac:dyDescent="0.25">
      <c r="A788" s="53"/>
      <c r="B788" s="53"/>
      <c r="C788" s="53"/>
      <c r="D788" s="53"/>
      <c r="E788" s="144"/>
      <c r="F788" s="70"/>
      <c r="G788" s="71"/>
      <c r="H788" s="158"/>
      <c r="I788" s="60"/>
      <c r="J788" s="72"/>
      <c r="K788" s="73"/>
      <c r="L788" s="53"/>
      <c r="M788" s="75"/>
      <c r="N788" s="53"/>
      <c r="O788" s="53"/>
      <c r="P788" s="53"/>
      <c r="Q788" s="53"/>
      <c r="R788" s="99"/>
      <c r="S788" s="67"/>
      <c r="T788" s="67"/>
      <c r="U788" s="67"/>
      <c r="V788" s="67"/>
      <c r="W788" s="67"/>
      <c r="X788" s="53"/>
      <c r="Y788" s="53"/>
      <c r="Z788" s="53"/>
      <c r="AA788" s="53"/>
      <c r="AB788" s="53"/>
    </row>
    <row r="789" spans="1:28" x14ac:dyDescent="0.25">
      <c r="A789" s="53"/>
      <c r="B789" s="53"/>
      <c r="C789" s="53"/>
      <c r="D789" s="53"/>
      <c r="E789" s="144"/>
      <c r="F789" s="70"/>
      <c r="G789" s="71"/>
      <c r="H789" s="158"/>
      <c r="I789" s="60"/>
      <c r="J789" s="72"/>
      <c r="K789" s="73"/>
      <c r="L789" s="53"/>
      <c r="M789" s="75"/>
      <c r="N789" s="53"/>
      <c r="O789" s="53"/>
      <c r="P789" s="53"/>
      <c r="Q789" s="53"/>
      <c r="R789" s="99"/>
      <c r="S789" s="67"/>
      <c r="T789" s="67"/>
      <c r="U789" s="67"/>
      <c r="V789" s="67"/>
      <c r="W789" s="67"/>
      <c r="X789" s="53"/>
      <c r="Y789" s="53"/>
      <c r="Z789" s="53"/>
      <c r="AA789" s="53"/>
      <c r="AB789" s="53"/>
    </row>
    <row r="790" spans="1:28" x14ac:dyDescent="0.25">
      <c r="A790" s="53"/>
      <c r="B790" s="53"/>
      <c r="C790" s="53"/>
      <c r="D790" s="53"/>
      <c r="E790" s="144"/>
      <c r="F790" s="70"/>
      <c r="G790" s="71"/>
      <c r="H790" s="158"/>
      <c r="I790" s="60"/>
      <c r="J790" s="72"/>
      <c r="K790" s="73"/>
      <c r="L790" s="53"/>
      <c r="M790" s="75"/>
      <c r="N790" s="53"/>
      <c r="O790" s="53"/>
      <c r="P790" s="53"/>
      <c r="Q790" s="53"/>
      <c r="R790" s="99"/>
      <c r="S790" s="67"/>
      <c r="T790" s="67"/>
      <c r="U790" s="67"/>
      <c r="V790" s="67"/>
      <c r="W790" s="67"/>
      <c r="X790" s="53"/>
      <c r="Y790" s="53"/>
      <c r="Z790" s="53"/>
      <c r="AA790" s="53"/>
      <c r="AB790" s="53"/>
    </row>
    <row r="791" spans="1:28" x14ac:dyDescent="0.25">
      <c r="A791" s="53"/>
      <c r="B791" s="53"/>
      <c r="C791" s="53"/>
      <c r="D791" s="53"/>
      <c r="E791" s="144"/>
      <c r="F791" s="70"/>
      <c r="G791" s="71"/>
      <c r="H791" s="158"/>
      <c r="I791" s="60"/>
      <c r="J791" s="72"/>
      <c r="K791" s="73"/>
      <c r="L791" s="53"/>
      <c r="M791" s="75"/>
      <c r="N791" s="53"/>
      <c r="O791" s="53"/>
      <c r="P791" s="53"/>
      <c r="Q791" s="53"/>
      <c r="R791" s="99"/>
      <c r="S791" s="67"/>
      <c r="T791" s="67"/>
      <c r="U791" s="67"/>
      <c r="V791" s="67"/>
      <c r="W791" s="67"/>
      <c r="X791" s="53"/>
      <c r="Y791" s="53"/>
      <c r="Z791" s="53"/>
      <c r="AA791" s="53"/>
      <c r="AB791" s="53"/>
    </row>
    <row r="792" spans="1:28" x14ac:dyDescent="0.25">
      <c r="A792" s="53"/>
      <c r="B792" s="53"/>
      <c r="C792" s="53"/>
      <c r="D792" s="53"/>
      <c r="E792" s="144"/>
      <c r="F792" s="70"/>
      <c r="G792" s="71"/>
      <c r="H792" s="158"/>
      <c r="I792" s="60"/>
      <c r="J792" s="72"/>
      <c r="K792" s="73"/>
      <c r="L792" s="53"/>
      <c r="M792" s="75"/>
      <c r="N792" s="53"/>
      <c r="O792" s="53"/>
      <c r="P792" s="53"/>
      <c r="Q792" s="53"/>
      <c r="R792" s="99"/>
      <c r="S792" s="67"/>
      <c r="T792" s="67"/>
      <c r="U792" s="67"/>
      <c r="V792" s="67"/>
      <c r="W792" s="67"/>
      <c r="X792" s="53"/>
      <c r="Y792" s="53"/>
      <c r="Z792" s="53"/>
      <c r="AA792" s="53"/>
      <c r="AB792" s="53"/>
    </row>
    <row r="793" spans="1:28" x14ac:dyDescent="0.25">
      <c r="A793" s="53"/>
      <c r="B793" s="53"/>
      <c r="C793" s="53"/>
      <c r="D793" s="53"/>
      <c r="E793" s="144"/>
      <c r="F793" s="70"/>
      <c r="G793" s="71"/>
      <c r="H793" s="158"/>
      <c r="I793" s="60"/>
      <c r="J793" s="72"/>
      <c r="K793" s="73"/>
      <c r="L793" s="53"/>
      <c r="M793" s="75"/>
      <c r="N793" s="53"/>
      <c r="O793" s="53"/>
      <c r="P793" s="53"/>
      <c r="Q793" s="53"/>
      <c r="R793" s="99"/>
      <c r="S793" s="67"/>
      <c r="T793" s="67"/>
      <c r="U793" s="67"/>
      <c r="V793" s="67"/>
      <c r="W793" s="67"/>
      <c r="X793" s="53"/>
      <c r="Y793" s="53"/>
      <c r="Z793" s="53"/>
      <c r="AA793" s="53"/>
      <c r="AB793" s="53"/>
    </row>
    <row r="794" spans="1:28" x14ac:dyDescent="0.25">
      <c r="A794" s="53"/>
      <c r="B794" s="53"/>
      <c r="C794" s="53"/>
      <c r="D794" s="53"/>
      <c r="E794" s="144"/>
      <c r="F794" s="70"/>
      <c r="G794" s="71"/>
      <c r="H794" s="158"/>
      <c r="I794" s="60"/>
      <c r="J794" s="72"/>
      <c r="K794" s="73"/>
      <c r="L794" s="53"/>
      <c r="M794" s="75"/>
      <c r="N794" s="53"/>
      <c r="O794" s="53"/>
      <c r="P794" s="53"/>
      <c r="Q794" s="53"/>
      <c r="R794" s="99"/>
      <c r="S794" s="67"/>
      <c r="T794" s="67"/>
      <c r="U794" s="67"/>
      <c r="V794" s="67"/>
      <c r="W794" s="67"/>
      <c r="X794" s="53"/>
      <c r="Y794" s="53"/>
      <c r="Z794" s="53"/>
      <c r="AA794" s="53"/>
      <c r="AB794" s="53"/>
    </row>
    <row r="795" spans="1:28" x14ac:dyDescent="0.25">
      <c r="A795" s="53"/>
      <c r="B795" s="53"/>
      <c r="C795" s="53"/>
      <c r="D795" s="53"/>
      <c r="E795" s="144"/>
      <c r="F795" s="70"/>
      <c r="G795" s="71"/>
      <c r="H795" s="158"/>
      <c r="I795" s="60"/>
      <c r="J795" s="72"/>
      <c r="K795" s="73"/>
      <c r="L795" s="53"/>
      <c r="M795" s="75"/>
      <c r="N795" s="53"/>
      <c r="O795" s="53"/>
      <c r="P795" s="53"/>
      <c r="Q795" s="53"/>
      <c r="R795" s="99"/>
      <c r="S795" s="67"/>
      <c r="T795" s="67"/>
      <c r="U795" s="67"/>
      <c r="V795" s="67"/>
      <c r="W795" s="67"/>
      <c r="X795" s="53"/>
      <c r="Y795" s="53"/>
      <c r="Z795" s="53"/>
      <c r="AA795" s="53"/>
      <c r="AB795" s="53"/>
    </row>
    <row r="796" spans="1:28" x14ac:dyDescent="0.25">
      <c r="A796" s="53"/>
      <c r="B796" s="53"/>
      <c r="C796" s="53"/>
      <c r="D796" s="53"/>
      <c r="E796" s="144"/>
      <c r="F796" s="70"/>
      <c r="G796" s="71"/>
      <c r="H796" s="158"/>
      <c r="I796" s="60"/>
      <c r="J796" s="72"/>
      <c r="K796" s="73"/>
      <c r="L796" s="53"/>
      <c r="M796" s="75"/>
      <c r="N796" s="53"/>
      <c r="O796" s="53"/>
      <c r="P796" s="53"/>
      <c r="Q796" s="53"/>
      <c r="R796" s="99"/>
      <c r="S796" s="67"/>
      <c r="T796" s="67"/>
      <c r="U796" s="67"/>
      <c r="V796" s="67"/>
      <c r="W796" s="67"/>
      <c r="X796" s="53"/>
      <c r="Y796" s="53"/>
      <c r="Z796" s="53"/>
      <c r="AA796" s="53"/>
      <c r="AB796" s="53"/>
    </row>
    <row r="797" spans="1:28" x14ac:dyDescent="0.25">
      <c r="A797" s="53"/>
      <c r="B797" s="53"/>
      <c r="C797" s="53"/>
      <c r="D797" s="53"/>
      <c r="E797" s="144"/>
      <c r="F797" s="70"/>
      <c r="G797" s="71"/>
      <c r="H797" s="158"/>
      <c r="I797" s="60"/>
      <c r="J797" s="72"/>
      <c r="K797" s="73"/>
      <c r="L797" s="53"/>
      <c r="M797" s="75"/>
      <c r="N797" s="53"/>
      <c r="O797" s="53"/>
      <c r="P797" s="53"/>
      <c r="Q797" s="53"/>
      <c r="R797" s="99"/>
      <c r="S797" s="67"/>
      <c r="T797" s="67"/>
      <c r="U797" s="67"/>
      <c r="V797" s="67"/>
      <c r="W797" s="67"/>
      <c r="X797" s="53"/>
      <c r="Y797" s="53"/>
      <c r="Z797" s="53"/>
      <c r="AA797" s="53"/>
      <c r="AB797" s="53"/>
    </row>
    <row r="798" spans="1:28" x14ac:dyDescent="0.25">
      <c r="A798" s="53"/>
      <c r="B798" s="53"/>
      <c r="C798" s="53"/>
      <c r="D798" s="53"/>
      <c r="E798" s="144"/>
      <c r="F798" s="70"/>
      <c r="G798" s="71"/>
      <c r="H798" s="158"/>
      <c r="I798" s="60"/>
      <c r="J798" s="72"/>
      <c r="K798" s="73"/>
      <c r="L798" s="53"/>
      <c r="M798" s="75"/>
      <c r="N798" s="53"/>
      <c r="O798" s="53"/>
      <c r="P798" s="53"/>
      <c r="Q798" s="53"/>
      <c r="R798" s="99"/>
      <c r="S798" s="67"/>
      <c r="T798" s="67"/>
      <c r="U798" s="67"/>
      <c r="V798" s="67"/>
      <c r="W798" s="67"/>
      <c r="X798" s="53"/>
      <c r="Y798" s="53"/>
      <c r="Z798" s="53"/>
      <c r="AA798" s="53"/>
      <c r="AB798" s="53"/>
    </row>
    <row r="799" spans="1:28" x14ac:dyDescent="0.25">
      <c r="A799" s="53"/>
      <c r="B799" s="53"/>
      <c r="C799" s="53"/>
      <c r="D799" s="53"/>
      <c r="E799" s="144"/>
      <c r="F799" s="70"/>
      <c r="G799" s="71"/>
      <c r="H799" s="158"/>
      <c r="I799" s="60"/>
      <c r="J799" s="72"/>
      <c r="K799" s="73"/>
      <c r="L799" s="53"/>
      <c r="M799" s="75"/>
      <c r="N799" s="53"/>
      <c r="O799" s="53"/>
      <c r="P799" s="53"/>
      <c r="Q799" s="53"/>
      <c r="R799" s="99"/>
      <c r="S799" s="67"/>
      <c r="T799" s="67"/>
      <c r="U799" s="67"/>
      <c r="V799" s="67"/>
      <c r="W799" s="67"/>
      <c r="X799" s="53"/>
      <c r="Y799" s="53"/>
      <c r="Z799" s="53"/>
      <c r="AA799" s="53"/>
      <c r="AB799" s="53"/>
    </row>
    <row r="800" spans="1:28" x14ac:dyDescent="0.25">
      <c r="A800" s="53"/>
      <c r="B800" s="53"/>
      <c r="C800" s="53"/>
      <c r="D800" s="53"/>
      <c r="E800" s="144"/>
      <c r="F800" s="70"/>
      <c r="G800" s="71"/>
      <c r="H800" s="158"/>
      <c r="I800" s="60"/>
      <c r="J800" s="72"/>
      <c r="K800" s="73"/>
      <c r="L800" s="53"/>
      <c r="M800" s="75"/>
      <c r="N800" s="53"/>
      <c r="O800" s="53"/>
      <c r="P800" s="53"/>
      <c r="Q800" s="53"/>
      <c r="R800" s="99"/>
      <c r="S800" s="67"/>
      <c r="T800" s="67"/>
      <c r="U800" s="67"/>
      <c r="V800" s="67"/>
      <c r="W800" s="67"/>
      <c r="X800" s="53"/>
      <c r="Y800" s="53"/>
      <c r="Z800" s="53"/>
      <c r="AA800" s="53"/>
      <c r="AB800" s="53"/>
    </row>
    <row r="801" spans="1:28" x14ac:dyDescent="0.25">
      <c r="A801" s="53"/>
      <c r="B801" s="53"/>
      <c r="C801" s="53"/>
      <c r="D801" s="53"/>
      <c r="E801" s="144"/>
      <c r="F801" s="70"/>
      <c r="G801" s="71"/>
      <c r="H801" s="158"/>
      <c r="I801" s="60"/>
      <c r="J801" s="72"/>
      <c r="K801" s="73"/>
      <c r="L801" s="53"/>
      <c r="M801" s="75"/>
      <c r="N801" s="53"/>
      <c r="O801" s="53"/>
      <c r="P801" s="53"/>
      <c r="Q801" s="53"/>
      <c r="R801" s="99"/>
      <c r="S801" s="67"/>
      <c r="T801" s="67"/>
      <c r="U801" s="67"/>
      <c r="V801" s="67"/>
      <c r="W801" s="67"/>
      <c r="X801" s="53"/>
      <c r="Y801" s="53"/>
      <c r="Z801" s="53"/>
      <c r="AA801" s="53"/>
      <c r="AB801" s="53"/>
    </row>
    <row r="802" spans="1:28" x14ac:dyDescent="0.25">
      <c r="A802" s="53"/>
      <c r="B802" s="53"/>
      <c r="C802" s="53"/>
      <c r="D802" s="53"/>
      <c r="E802" s="144"/>
      <c r="F802" s="70"/>
      <c r="G802" s="71"/>
      <c r="H802" s="158"/>
      <c r="I802" s="60"/>
      <c r="J802" s="72"/>
      <c r="K802" s="73"/>
      <c r="L802" s="53"/>
      <c r="M802" s="75"/>
      <c r="N802" s="53"/>
      <c r="O802" s="53"/>
      <c r="P802" s="53"/>
      <c r="Q802" s="53"/>
      <c r="R802" s="99"/>
      <c r="S802" s="67"/>
      <c r="T802" s="67"/>
      <c r="U802" s="67"/>
      <c r="V802" s="67"/>
      <c r="W802" s="67"/>
      <c r="X802" s="53"/>
      <c r="Y802" s="53"/>
      <c r="Z802" s="53"/>
      <c r="AA802" s="53"/>
      <c r="AB802" s="53"/>
    </row>
    <row r="803" spans="1:28" x14ac:dyDescent="0.25">
      <c r="A803" s="53"/>
      <c r="B803" s="53"/>
      <c r="C803" s="53"/>
      <c r="D803" s="53"/>
      <c r="E803" s="144"/>
      <c r="F803" s="70"/>
      <c r="G803" s="71"/>
      <c r="H803" s="158"/>
      <c r="I803" s="60"/>
      <c r="J803" s="72"/>
      <c r="K803" s="73"/>
      <c r="L803" s="53"/>
      <c r="M803" s="75"/>
      <c r="N803" s="53"/>
      <c r="O803" s="53"/>
      <c r="P803" s="53"/>
      <c r="Q803" s="53"/>
      <c r="R803" s="99"/>
      <c r="S803" s="67"/>
      <c r="T803" s="67"/>
      <c r="U803" s="67"/>
      <c r="V803" s="67"/>
      <c r="W803" s="67"/>
      <c r="X803" s="53"/>
      <c r="Y803" s="53"/>
      <c r="Z803" s="53"/>
      <c r="AA803" s="53"/>
      <c r="AB803" s="53"/>
    </row>
    <row r="804" spans="1:28" x14ac:dyDescent="0.25">
      <c r="A804" s="53"/>
      <c r="B804" s="53"/>
      <c r="C804" s="53"/>
      <c r="D804" s="53"/>
      <c r="E804" s="144"/>
      <c r="F804" s="70"/>
      <c r="G804" s="71"/>
      <c r="H804" s="158"/>
      <c r="I804" s="60"/>
      <c r="J804" s="72"/>
      <c r="K804" s="73"/>
      <c r="L804" s="53"/>
      <c r="M804" s="75"/>
      <c r="N804" s="53"/>
      <c r="O804" s="53"/>
      <c r="P804" s="53"/>
      <c r="Q804" s="53"/>
      <c r="R804" s="99"/>
      <c r="S804" s="67"/>
      <c r="T804" s="67"/>
      <c r="U804" s="67"/>
      <c r="V804" s="67"/>
      <c r="W804" s="67"/>
      <c r="X804" s="53"/>
      <c r="Y804" s="53"/>
      <c r="Z804" s="53"/>
      <c r="AA804" s="53"/>
      <c r="AB804" s="53"/>
    </row>
    <row r="805" spans="1:28" x14ac:dyDescent="0.25">
      <c r="A805" s="53"/>
      <c r="B805" s="53"/>
      <c r="C805" s="53"/>
      <c r="D805" s="53"/>
      <c r="E805" s="144"/>
      <c r="F805" s="70"/>
      <c r="G805" s="71"/>
      <c r="H805" s="158"/>
      <c r="I805" s="60"/>
      <c r="J805" s="72"/>
      <c r="K805" s="73"/>
      <c r="L805" s="53"/>
      <c r="M805" s="75"/>
      <c r="N805" s="53"/>
      <c r="O805" s="53"/>
      <c r="P805" s="53"/>
      <c r="Q805" s="53"/>
      <c r="R805" s="99"/>
      <c r="S805" s="67"/>
      <c r="T805" s="67"/>
      <c r="U805" s="67"/>
      <c r="V805" s="67"/>
      <c r="W805" s="67"/>
      <c r="X805" s="53"/>
      <c r="Y805" s="53"/>
      <c r="Z805" s="53"/>
      <c r="AA805" s="53"/>
      <c r="AB805" s="53"/>
    </row>
    <row r="806" spans="1:28" x14ac:dyDescent="0.25">
      <c r="A806" s="53"/>
      <c r="B806" s="53"/>
      <c r="C806" s="53"/>
      <c r="D806" s="53"/>
      <c r="E806" s="144"/>
      <c r="F806" s="70"/>
      <c r="G806" s="71"/>
      <c r="H806" s="158"/>
      <c r="I806" s="60"/>
      <c r="J806" s="72"/>
      <c r="K806" s="73"/>
      <c r="L806" s="53"/>
      <c r="M806" s="75"/>
      <c r="N806" s="53"/>
      <c r="O806" s="53"/>
      <c r="P806" s="53"/>
      <c r="Q806" s="53"/>
      <c r="R806" s="99"/>
      <c r="S806" s="67"/>
      <c r="T806" s="67"/>
      <c r="U806" s="67"/>
      <c r="V806" s="67"/>
      <c r="W806" s="67"/>
      <c r="X806" s="53"/>
      <c r="Y806" s="53"/>
      <c r="Z806" s="53"/>
      <c r="AA806" s="53"/>
      <c r="AB806" s="53"/>
    </row>
    <row r="807" spans="1:28" x14ac:dyDescent="0.25">
      <c r="A807" s="53"/>
      <c r="B807" s="53"/>
      <c r="C807" s="53"/>
      <c r="D807" s="53"/>
      <c r="E807" s="144"/>
      <c r="F807" s="70"/>
      <c r="G807" s="71"/>
      <c r="H807" s="158"/>
      <c r="I807" s="60"/>
      <c r="J807" s="72"/>
      <c r="K807" s="73"/>
      <c r="L807" s="53"/>
      <c r="M807" s="75"/>
      <c r="N807" s="53"/>
      <c r="O807" s="53"/>
      <c r="P807" s="53"/>
      <c r="Q807" s="53"/>
      <c r="R807" s="99"/>
      <c r="S807" s="67"/>
      <c r="T807" s="67"/>
      <c r="U807" s="67"/>
      <c r="V807" s="67"/>
      <c r="W807" s="67"/>
      <c r="X807" s="53"/>
      <c r="Y807" s="53"/>
      <c r="Z807" s="53"/>
      <c r="AA807" s="53"/>
      <c r="AB807" s="53"/>
    </row>
    <row r="808" spans="1:28" x14ac:dyDescent="0.25">
      <c r="A808" s="53"/>
      <c r="B808" s="53"/>
      <c r="C808" s="53"/>
      <c r="D808" s="53"/>
      <c r="E808" s="144"/>
      <c r="F808" s="70"/>
      <c r="G808" s="71"/>
      <c r="H808" s="158"/>
      <c r="I808" s="60"/>
      <c r="J808" s="72"/>
      <c r="K808" s="73"/>
      <c r="L808" s="53"/>
      <c r="M808" s="75"/>
      <c r="N808" s="53"/>
      <c r="O808" s="53"/>
      <c r="P808" s="53"/>
      <c r="Q808" s="53"/>
      <c r="R808" s="99"/>
      <c r="S808" s="67"/>
      <c r="T808" s="67"/>
      <c r="U808" s="67"/>
      <c r="V808" s="67"/>
      <c r="W808" s="67"/>
      <c r="X808" s="53"/>
      <c r="Y808" s="53"/>
      <c r="Z808" s="53"/>
      <c r="AA808" s="53"/>
      <c r="AB808" s="53"/>
    </row>
    <row r="809" spans="1:28" x14ac:dyDescent="0.25">
      <c r="A809" s="53"/>
      <c r="B809" s="53"/>
      <c r="C809" s="53"/>
      <c r="D809" s="53"/>
      <c r="E809" s="144"/>
      <c r="F809" s="70"/>
      <c r="G809" s="71"/>
      <c r="H809" s="158"/>
      <c r="I809" s="60"/>
      <c r="J809" s="72"/>
      <c r="K809" s="73"/>
      <c r="L809" s="53"/>
      <c r="M809" s="75"/>
      <c r="N809" s="53"/>
      <c r="O809" s="53"/>
      <c r="P809" s="53"/>
      <c r="Q809" s="53"/>
      <c r="R809" s="99"/>
      <c r="S809" s="67"/>
      <c r="T809" s="67"/>
      <c r="U809" s="67"/>
      <c r="V809" s="67"/>
      <c r="W809" s="67"/>
      <c r="X809" s="53"/>
      <c r="Y809" s="53"/>
      <c r="Z809" s="53"/>
      <c r="AA809" s="53"/>
      <c r="AB809" s="53"/>
    </row>
    <row r="810" spans="1:28" x14ac:dyDescent="0.25">
      <c r="A810" s="53"/>
      <c r="B810" s="53"/>
      <c r="C810" s="53"/>
      <c r="D810" s="53"/>
      <c r="E810" s="144"/>
      <c r="F810" s="70"/>
      <c r="G810" s="71"/>
      <c r="H810" s="158"/>
      <c r="I810" s="60"/>
      <c r="J810" s="72"/>
      <c r="K810" s="73"/>
      <c r="L810" s="53"/>
      <c r="M810" s="75"/>
      <c r="N810" s="53"/>
      <c r="O810" s="53"/>
      <c r="P810" s="53"/>
      <c r="Q810" s="53"/>
      <c r="R810" s="99"/>
      <c r="S810" s="67"/>
      <c r="T810" s="67"/>
      <c r="U810" s="67"/>
      <c r="V810" s="67"/>
      <c r="W810" s="67"/>
      <c r="X810" s="53"/>
      <c r="Y810" s="53"/>
      <c r="Z810" s="53"/>
      <c r="AA810" s="53"/>
      <c r="AB810" s="53"/>
    </row>
    <row r="811" spans="1:28" x14ac:dyDescent="0.25">
      <c r="A811" s="53"/>
      <c r="B811" s="53"/>
      <c r="C811" s="53"/>
      <c r="D811" s="53"/>
      <c r="E811" s="144"/>
      <c r="F811" s="70"/>
      <c r="G811" s="71"/>
      <c r="H811" s="158"/>
      <c r="I811" s="60"/>
      <c r="J811" s="72"/>
      <c r="K811" s="73"/>
      <c r="L811" s="53"/>
      <c r="M811" s="75"/>
      <c r="N811" s="53"/>
      <c r="O811" s="53"/>
      <c r="P811" s="53"/>
      <c r="Q811" s="53"/>
      <c r="R811" s="99"/>
      <c r="S811" s="67"/>
      <c r="T811" s="67"/>
      <c r="U811" s="67"/>
      <c r="V811" s="67"/>
      <c r="W811" s="67"/>
      <c r="X811" s="53"/>
      <c r="Y811" s="53"/>
      <c r="Z811" s="53"/>
      <c r="AA811" s="53"/>
      <c r="AB811" s="53"/>
    </row>
    <row r="812" spans="1:28" x14ac:dyDescent="0.25">
      <c r="A812" s="53"/>
      <c r="B812" s="53"/>
      <c r="C812" s="53"/>
      <c r="D812" s="53"/>
      <c r="E812" s="144"/>
      <c r="F812" s="70"/>
      <c r="G812" s="71"/>
      <c r="H812" s="158"/>
      <c r="I812" s="60"/>
      <c r="J812" s="72"/>
      <c r="K812" s="73"/>
      <c r="L812" s="53"/>
      <c r="M812" s="75"/>
      <c r="N812" s="53"/>
      <c r="O812" s="53"/>
      <c r="P812" s="53"/>
      <c r="Q812" s="53"/>
      <c r="R812" s="99"/>
      <c r="S812" s="67"/>
      <c r="T812" s="67"/>
      <c r="U812" s="67"/>
      <c r="V812" s="67"/>
      <c r="W812" s="67"/>
      <c r="X812" s="53"/>
      <c r="Y812" s="53"/>
      <c r="Z812" s="53"/>
      <c r="AA812" s="53"/>
      <c r="AB812" s="53"/>
    </row>
    <row r="813" spans="1:28" x14ac:dyDescent="0.25">
      <c r="A813" s="53"/>
      <c r="B813" s="53"/>
      <c r="C813" s="53"/>
      <c r="D813" s="53"/>
      <c r="E813" s="144"/>
      <c r="F813" s="70"/>
      <c r="G813" s="71"/>
      <c r="H813" s="158"/>
      <c r="I813" s="60"/>
      <c r="J813" s="72"/>
      <c r="K813" s="73"/>
      <c r="L813" s="53"/>
      <c r="M813" s="75"/>
      <c r="N813" s="53"/>
      <c r="O813" s="53"/>
      <c r="P813" s="53"/>
      <c r="Q813" s="53"/>
      <c r="R813" s="99"/>
      <c r="S813" s="67"/>
      <c r="T813" s="67"/>
      <c r="U813" s="67"/>
      <c r="V813" s="67"/>
      <c r="W813" s="67"/>
      <c r="X813" s="53"/>
      <c r="Y813" s="53"/>
      <c r="Z813" s="53"/>
      <c r="AA813" s="53"/>
      <c r="AB813" s="53"/>
    </row>
    <row r="814" spans="1:28" x14ac:dyDescent="0.25">
      <c r="A814" s="53"/>
      <c r="B814" s="53"/>
      <c r="C814" s="53"/>
      <c r="D814" s="53"/>
      <c r="E814" s="144"/>
      <c r="F814" s="70"/>
      <c r="G814" s="71"/>
      <c r="H814" s="158"/>
      <c r="I814" s="60"/>
      <c r="J814" s="72"/>
      <c r="K814" s="73"/>
      <c r="L814" s="53"/>
      <c r="M814" s="75"/>
      <c r="N814" s="53"/>
      <c r="O814" s="53"/>
      <c r="P814" s="53"/>
      <c r="Q814" s="53"/>
      <c r="R814" s="99"/>
      <c r="S814" s="67"/>
      <c r="T814" s="67"/>
      <c r="U814" s="67"/>
      <c r="V814" s="67"/>
      <c r="W814" s="67"/>
      <c r="X814" s="53"/>
      <c r="Y814" s="53"/>
      <c r="Z814" s="53"/>
      <c r="AA814" s="53"/>
      <c r="AB814" s="53"/>
    </row>
    <row r="815" spans="1:28" x14ac:dyDescent="0.25">
      <c r="A815" s="53"/>
      <c r="B815" s="53"/>
      <c r="C815" s="53"/>
      <c r="D815" s="53"/>
      <c r="E815" s="144"/>
      <c r="F815" s="70"/>
      <c r="G815" s="71"/>
      <c r="H815" s="158"/>
      <c r="I815" s="60"/>
      <c r="J815" s="72"/>
      <c r="K815" s="73"/>
      <c r="L815" s="53"/>
      <c r="M815" s="75"/>
      <c r="N815" s="53"/>
      <c r="O815" s="53"/>
      <c r="P815" s="53"/>
      <c r="Q815" s="53"/>
      <c r="R815" s="99"/>
      <c r="S815" s="67"/>
      <c r="T815" s="67"/>
      <c r="U815" s="67"/>
      <c r="V815" s="67"/>
      <c r="W815" s="67"/>
      <c r="X815" s="53"/>
      <c r="Y815" s="53"/>
      <c r="Z815" s="53"/>
      <c r="AA815" s="53"/>
      <c r="AB815" s="53"/>
    </row>
    <row r="816" spans="1:28" x14ac:dyDescent="0.25">
      <c r="A816" s="53"/>
      <c r="B816" s="53"/>
      <c r="C816" s="53"/>
      <c r="D816" s="53"/>
      <c r="E816" s="144"/>
      <c r="F816" s="70"/>
      <c r="G816" s="71"/>
      <c r="H816" s="158"/>
      <c r="I816" s="60"/>
      <c r="J816" s="72"/>
      <c r="K816" s="73"/>
      <c r="L816" s="53"/>
      <c r="M816" s="75"/>
      <c r="N816" s="53"/>
      <c r="O816" s="53"/>
      <c r="P816" s="53"/>
      <c r="Q816" s="53"/>
      <c r="R816" s="99"/>
      <c r="S816" s="67"/>
      <c r="T816" s="67"/>
      <c r="U816" s="67"/>
      <c r="V816" s="67"/>
      <c r="W816" s="67"/>
      <c r="X816" s="53"/>
      <c r="Y816" s="53"/>
      <c r="Z816" s="53"/>
      <c r="AA816" s="53"/>
      <c r="AB816" s="53"/>
    </row>
    <row r="817" spans="1:28" x14ac:dyDescent="0.25">
      <c r="A817" s="53"/>
      <c r="B817" s="53"/>
      <c r="C817" s="53"/>
      <c r="D817" s="53"/>
      <c r="E817" s="144"/>
      <c r="F817" s="70"/>
      <c r="G817" s="71"/>
      <c r="H817" s="158"/>
      <c r="I817" s="60"/>
      <c r="J817" s="72"/>
      <c r="K817" s="73"/>
      <c r="L817" s="53"/>
      <c r="M817" s="75"/>
      <c r="N817" s="53"/>
      <c r="O817" s="53"/>
      <c r="P817" s="53"/>
      <c r="Q817" s="53"/>
      <c r="R817" s="99"/>
      <c r="S817" s="67"/>
      <c r="T817" s="67"/>
      <c r="U817" s="67"/>
      <c r="V817" s="67"/>
      <c r="W817" s="67"/>
      <c r="X817" s="53"/>
      <c r="Y817" s="53"/>
      <c r="Z817" s="53"/>
      <c r="AA817" s="53"/>
      <c r="AB817" s="53"/>
    </row>
    <row r="818" spans="1:28" x14ac:dyDescent="0.25">
      <c r="A818" s="53"/>
      <c r="B818" s="53"/>
      <c r="C818" s="53"/>
      <c r="D818" s="53"/>
      <c r="E818" s="144"/>
      <c r="F818" s="70"/>
      <c r="G818" s="71"/>
      <c r="H818" s="158"/>
      <c r="I818" s="60"/>
      <c r="J818" s="72"/>
      <c r="K818" s="73"/>
      <c r="L818" s="53"/>
      <c r="M818" s="75"/>
      <c r="N818" s="53"/>
      <c r="O818" s="53"/>
      <c r="P818" s="53"/>
      <c r="Q818" s="53"/>
      <c r="R818" s="99"/>
      <c r="S818" s="67"/>
      <c r="T818" s="67"/>
      <c r="U818" s="67"/>
      <c r="V818" s="67"/>
      <c r="W818" s="67"/>
      <c r="X818" s="53"/>
      <c r="Y818" s="53"/>
      <c r="Z818" s="53"/>
      <c r="AA818" s="53"/>
      <c r="AB818" s="53"/>
    </row>
    <row r="819" spans="1:28" x14ac:dyDescent="0.25">
      <c r="A819" s="53"/>
      <c r="B819" s="53"/>
      <c r="C819" s="53"/>
      <c r="D819" s="53"/>
      <c r="E819" s="144"/>
      <c r="F819" s="70"/>
      <c r="G819" s="71"/>
      <c r="H819" s="158"/>
      <c r="I819" s="60"/>
      <c r="J819" s="72"/>
      <c r="K819" s="73"/>
      <c r="L819" s="53"/>
      <c r="M819" s="75"/>
      <c r="N819" s="53"/>
      <c r="O819" s="53"/>
      <c r="P819" s="53"/>
      <c r="Q819" s="53"/>
      <c r="R819" s="99"/>
      <c r="S819" s="67"/>
      <c r="T819" s="67"/>
      <c r="U819" s="67"/>
      <c r="V819" s="67"/>
      <c r="W819" s="67"/>
      <c r="X819" s="53"/>
      <c r="Y819" s="53"/>
      <c r="Z819" s="53"/>
      <c r="AA819" s="53"/>
      <c r="AB819" s="53"/>
    </row>
    <row r="820" spans="1:28" x14ac:dyDescent="0.25">
      <c r="A820" s="53"/>
      <c r="B820" s="53"/>
      <c r="C820" s="53"/>
      <c r="D820" s="53"/>
      <c r="E820" s="144"/>
      <c r="F820" s="70"/>
      <c r="G820" s="71"/>
      <c r="H820" s="158"/>
      <c r="I820" s="60"/>
      <c r="J820" s="72"/>
      <c r="K820" s="73"/>
      <c r="L820" s="53"/>
      <c r="M820" s="75"/>
      <c r="N820" s="53"/>
      <c r="O820" s="53"/>
      <c r="P820" s="53"/>
      <c r="Q820" s="53"/>
      <c r="R820" s="99"/>
      <c r="S820" s="67"/>
      <c r="T820" s="67"/>
      <c r="U820" s="67"/>
      <c r="V820" s="67"/>
      <c r="W820" s="67"/>
      <c r="X820" s="53"/>
      <c r="Y820" s="53"/>
      <c r="Z820" s="53"/>
      <c r="AA820" s="53"/>
      <c r="AB820" s="53"/>
    </row>
    <row r="821" spans="1:28" x14ac:dyDescent="0.25">
      <c r="A821" s="53"/>
      <c r="B821" s="53"/>
      <c r="C821" s="53"/>
      <c r="D821" s="53"/>
      <c r="E821" s="144"/>
      <c r="F821" s="70"/>
      <c r="G821" s="71"/>
      <c r="H821" s="158"/>
      <c r="I821" s="60"/>
      <c r="J821" s="72"/>
      <c r="K821" s="73"/>
      <c r="L821" s="53"/>
      <c r="M821" s="75"/>
      <c r="N821" s="53"/>
      <c r="O821" s="53"/>
      <c r="P821" s="53"/>
      <c r="Q821" s="53"/>
      <c r="R821" s="99"/>
      <c r="S821" s="67"/>
      <c r="T821" s="67"/>
      <c r="U821" s="67"/>
      <c r="V821" s="67"/>
      <c r="W821" s="67"/>
      <c r="X821" s="53"/>
      <c r="Y821" s="53"/>
      <c r="Z821" s="53"/>
      <c r="AA821" s="53"/>
      <c r="AB821" s="53"/>
    </row>
    <row r="822" spans="1:28" x14ac:dyDescent="0.25">
      <c r="A822" s="53"/>
      <c r="B822" s="53"/>
      <c r="C822" s="53"/>
      <c r="D822" s="53"/>
      <c r="E822" s="144"/>
      <c r="F822" s="70"/>
      <c r="G822" s="71"/>
      <c r="H822" s="158"/>
      <c r="I822" s="60"/>
      <c r="J822" s="72"/>
      <c r="K822" s="73"/>
      <c r="L822" s="53"/>
      <c r="M822" s="75"/>
      <c r="N822" s="53"/>
      <c r="O822" s="53"/>
      <c r="P822" s="53"/>
      <c r="Q822" s="53"/>
      <c r="R822" s="99"/>
      <c r="S822" s="67"/>
      <c r="T822" s="67"/>
      <c r="U822" s="67"/>
      <c r="V822" s="67"/>
      <c r="W822" s="67"/>
      <c r="X822" s="53"/>
      <c r="Y822" s="53"/>
      <c r="Z822" s="53"/>
      <c r="AA822" s="53"/>
      <c r="AB822" s="53"/>
    </row>
    <row r="823" spans="1:28" x14ac:dyDescent="0.25">
      <c r="A823" s="53"/>
      <c r="B823" s="53"/>
      <c r="C823" s="53"/>
      <c r="D823" s="53"/>
      <c r="E823" s="144"/>
      <c r="F823" s="70"/>
      <c r="G823" s="71"/>
      <c r="H823" s="158"/>
      <c r="I823" s="60"/>
      <c r="J823" s="72"/>
      <c r="K823" s="73"/>
      <c r="L823" s="53"/>
      <c r="M823" s="75"/>
      <c r="N823" s="53"/>
      <c r="O823" s="53"/>
      <c r="P823" s="53"/>
      <c r="Q823" s="53"/>
      <c r="R823" s="99"/>
      <c r="S823" s="67"/>
      <c r="T823" s="67"/>
      <c r="U823" s="67"/>
      <c r="V823" s="67"/>
      <c r="W823" s="67"/>
      <c r="X823" s="53"/>
      <c r="Y823" s="53"/>
      <c r="Z823" s="53"/>
      <c r="AA823" s="53"/>
      <c r="AB823" s="53"/>
    </row>
    <row r="824" spans="1:28" x14ac:dyDescent="0.25">
      <c r="A824" s="53"/>
      <c r="B824" s="53"/>
      <c r="C824" s="53"/>
      <c r="D824" s="53"/>
      <c r="E824" s="144"/>
      <c r="F824" s="70"/>
      <c r="G824" s="71"/>
      <c r="H824" s="158"/>
      <c r="I824" s="60"/>
      <c r="J824" s="72"/>
      <c r="K824" s="73"/>
      <c r="L824" s="53"/>
      <c r="M824" s="75"/>
      <c r="N824" s="53"/>
      <c r="O824" s="53"/>
      <c r="P824" s="53"/>
      <c r="Q824" s="53"/>
      <c r="R824" s="99"/>
      <c r="S824" s="67"/>
      <c r="T824" s="67"/>
      <c r="U824" s="67"/>
      <c r="V824" s="67"/>
      <c r="W824" s="67"/>
      <c r="X824" s="53"/>
      <c r="Y824" s="53"/>
      <c r="Z824" s="53"/>
      <c r="AA824" s="53"/>
      <c r="AB824" s="53"/>
    </row>
    <row r="825" spans="1:28" x14ac:dyDescent="0.25">
      <c r="A825" s="53"/>
      <c r="B825" s="53"/>
      <c r="C825" s="53"/>
      <c r="D825" s="53"/>
      <c r="E825" s="144"/>
      <c r="F825" s="70"/>
      <c r="G825" s="71"/>
      <c r="H825" s="158"/>
      <c r="I825" s="60"/>
      <c r="J825" s="72"/>
      <c r="K825" s="73"/>
      <c r="L825" s="53"/>
      <c r="M825" s="75"/>
      <c r="N825" s="53"/>
      <c r="O825" s="53"/>
      <c r="P825" s="53"/>
      <c r="Q825" s="53"/>
      <c r="R825" s="99"/>
      <c r="S825" s="67"/>
      <c r="T825" s="67"/>
      <c r="U825" s="67"/>
      <c r="V825" s="67"/>
      <c r="W825" s="67"/>
      <c r="X825" s="53"/>
      <c r="Y825" s="53"/>
      <c r="Z825" s="53"/>
      <c r="AA825" s="53"/>
      <c r="AB825" s="53"/>
    </row>
    <row r="826" spans="1:28" x14ac:dyDescent="0.25">
      <c r="A826" s="53"/>
      <c r="B826" s="53"/>
      <c r="C826" s="53"/>
      <c r="D826" s="53"/>
      <c r="E826" s="144"/>
      <c r="F826" s="70"/>
      <c r="G826" s="71"/>
      <c r="H826" s="158"/>
      <c r="I826" s="60"/>
      <c r="J826" s="72"/>
      <c r="K826" s="73"/>
      <c r="L826" s="53"/>
      <c r="M826" s="75"/>
      <c r="N826" s="53"/>
      <c r="O826" s="53"/>
      <c r="P826" s="53"/>
      <c r="Q826" s="53"/>
      <c r="R826" s="99"/>
      <c r="S826" s="67"/>
      <c r="T826" s="67"/>
      <c r="U826" s="67"/>
      <c r="V826" s="67"/>
      <c r="W826" s="67"/>
      <c r="X826" s="53"/>
      <c r="Y826" s="53"/>
      <c r="Z826" s="53"/>
      <c r="AA826" s="53"/>
      <c r="AB826" s="53"/>
    </row>
    <row r="827" spans="1:28" x14ac:dyDescent="0.25">
      <c r="A827" s="53"/>
      <c r="B827" s="53"/>
      <c r="C827" s="53"/>
      <c r="D827" s="53"/>
      <c r="E827" s="144"/>
      <c r="F827" s="70"/>
      <c r="G827" s="71"/>
      <c r="H827" s="158"/>
      <c r="I827" s="60"/>
      <c r="J827" s="72"/>
      <c r="K827" s="73"/>
      <c r="L827" s="53"/>
      <c r="M827" s="75"/>
      <c r="N827" s="53"/>
      <c r="O827" s="53"/>
      <c r="P827" s="53"/>
      <c r="Q827" s="53"/>
      <c r="R827" s="99"/>
      <c r="S827" s="67"/>
      <c r="T827" s="67"/>
      <c r="U827" s="67"/>
      <c r="V827" s="67"/>
      <c r="W827" s="67"/>
      <c r="X827" s="53"/>
      <c r="Y827" s="53"/>
      <c r="Z827" s="53"/>
      <c r="AA827" s="53"/>
      <c r="AB827" s="53"/>
    </row>
    <row r="828" spans="1:28" x14ac:dyDescent="0.25">
      <c r="A828" s="53"/>
      <c r="B828" s="53"/>
      <c r="C828" s="53"/>
      <c r="D828" s="53"/>
      <c r="E828" s="144"/>
      <c r="F828" s="70"/>
      <c r="G828" s="71"/>
      <c r="H828" s="158"/>
      <c r="I828" s="60"/>
      <c r="J828" s="72"/>
      <c r="K828" s="73"/>
      <c r="L828" s="53"/>
      <c r="M828" s="75"/>
      <c r="N828" s="53"/>
      <c r="O828" s="53"/>
      <c r="P828" s="53"/>
      <c r="Q828" s="53"/>
      <c r="R828" s="99"/>
      <c r="S828" s="67"/>
      <c r="T828" s="67"/>
      <c r="U828" s="67"/>
      <c r="V828" s="67"/>
      <c r="W828" s="67"/>
      <c r="X828" s="53"/>
      <c r="Y828" s="53"/>
      <c r="Z828" s="53"/>
      <c r="AA828" s="53"/>
      <c r="AB828" s="53"/>
    </row>
    <row r="829" spans="1:28" x14ac:dyDescent="0.25">
      <c r="A829" s="53"/>
      <c r="B829" s="53"/>
      <c r="C829" s="53"/>
      <c r="D829" s="53"/>
      <c r="E829" s="144"/>
      <c r="F829" s="70"/>
      <c r="G829" s="71"/>
      <c r="H829" s="158"/>
      <c r="I829" s="60"/>
      <c r="J829" s="72"/>
      <c r="K829" s="73"/>
      <c r="L829" s="53"/>
      <c r="M829" s="75"/>
      <c r="N829" s="53"/>
      <c r="O829" s="53"/>
      <c r="P829" s="53"/>
      <c r="Q829" s="53"/>
      <c r="R829" s="99"/>
      <c r="S829" s="67"/>
      <c r="T829" s="67"/>
      <c r="U829" s="67"/>
      <c r="V829" s="67"/>
      <c r="W829" s="67"/>
      <c r="X829" s="53"/>
      <c r="Y829" s="53"/>
      <c r="Z829" s="53"/>
      <c r="AA829" s="53"/>
      <c r="AB829" s="53"/>
    </row>
    <row r="830" spans="1:28" x14ac:dyDescent="0.25">
      <c r="A830" s="53"/>
      <c r="B830" s="53"/>
      <c r="C830" s="53"/>
      <c r="D830" s="53"/>
      <c r="E830" s="144"/>
      <c r="F830" s="70"/>
      <c r="G830" s="71"/>
      <c r="H830" s="158"/>
      <c r="I830" s="60"/>
      <c r="J830" s="72"/>
      <c r="K830" s="73"/>
      <c r="L830" s="53"/>
      <c r="M830" s="75"/>
      <c r="N830" s="53"/>
      <c r="O830" s="53"/>
      <c r="P830" s="53"/>
      <c r="Q830" s="53"/>
      <c r="R830" s="99"/>
      <c r="S830" s="67"/>
      <c r="T830" s="67"/>
      <c r="U830" s="67"/>
      <c r="V830" s="67"/>
      <c r="W830" s="67"/>
      <c r="X830" s="53"/>
      <c r="Y830" s="53"/>
      <c r="Z830" s="53"/>
      <c r="AA830" s="53"/>
      <c r="AB830" s="53"/>
    </row>
    <row r="831" spans="1:28" x14ac:dyDescent="0.25">
      <c r="A831" s="53"/>
      <c r="B831" s="53"/>
      <c r="C831" s="53"/>
      <c r="D831" s="53"/>
      <c r="E831" s="144"/>
      <c r="F831" s="70"/>
      <c r="G831" s="71"/>
      <c r="H831" s="158"/>
      <c r="I831" s="60"/>
      <c r="J831" s="72"/>
      <c r="K831" s="73"/>
      <c r="L831" s="53"/>
      <c r="M831" s="75"/>
      <c r="N831" s="53"/>
      <c r="O831" s="53"/>
      <c r="P831" s="53"/>
      <c r="Q831" s="53"/>
      <c r="R831" s="99"/>
      <c r="S831" s="67"/>
      <c r="T831" s="67"/>
      <c r="U831" s="67"/>
      <c r="V831" s="67"/>
      <c r="W831" s="67"/>
      <c r="X831" s="53"/>
      <c r="Y831" s="53"/>
      <c r="Z831" s="53"/>
      <c r="AA831" s="53"/>
      <c r="AB831" s="53"/>
    </row>
    <row r="832" spans="1:28" x14ac:dyDescent="0.25">
      <c r="A832" s="53"/>
      <c r="B832" s="53"/>
      <c r="C832" s="53"/>
      <c r="D832" s="53"/>
      <c r="E832" s="144"/>
      <c r="F832" s="70"/>
      <c r="G832" s="71"/>
      <c r="H832" s="158"/>
      <c r="I832" s="60"/>
      <c r="J832" s="72"/>
      <c r="K832" s="73"/>
      <c r="L832" s="53"/>
      <c r="M832" s="75"/>
      <c r="N832" s="53"/>
      <c r="O832" s="53"/>
      <c r="P832" s="53"/>
      <c r="Q832" s="53"/>
      <c r="R832" s="99"/>
      <c r="S832" s="67"/>
      <c r="T832" s="67"/>
      <c r="U832" s="67"/>
      <c r="V832" s="67"/>
      <c r="W832" s="67"/>
      <c r="X832" s="53"/>
      <c r="Y832" s="53"/>
      <c r="Z832" s="53"/>
      <c r="AA832" s="53"/>
      <c r="AB832" s="53"/>
    </row>
    <row r="833" spans="1:28" x14ac:dyDescent="0.25">
      <c r="A833" s="53"/>
      <c r="B833" s="53"/>
      <c r="C833" s="53"/>
      <c r="D833" s="53"/>
      <c r="E833" s="144"/>
      <c r="F833" s="70"/>
      <c r="G833" s="71"/>
      <c r="H833" s="158"/>
      <c r="I833" s="60"/>
      <c r="J833" s="72"/>
      <c r="K833" s="73"/>
      <c r="L833" s="53"/>
      <c r="M833" s="75"/>
      <c r="N833" s="53"/>
      <c r="O833" s="53"/>
      <c r="P833" s="53"/>
      <c r="Q833" s="53"/>
      <c r="R833" s="99"/>
      <c r="S833" s="67"/>
      <c r="T833" s="67"/>
      <c r="U833" s="67"/>
      <c r="V833" s="67"/>
      <c r="W833" s="67"/>
      <c r="X833" s="53"/>
      <c r="Y833" s="53"/>
      <c r="Z833" s="53"/>
      <c r="AA833" s="53"/>
      <c r="AB833" s="53"/>
    </row>
    <row r="834" spans="1:28" x14ac:dyDescent="0.25">
      <c r="A834" s="53"/>
      <c r="B834" s="53"/>
      <c r="C834" s="53"/>
      <c r="D834" s="53"/>
      <c r="E834" s="144"/>
      <c r="F834" s="70"/>
      <c r="G834" s="71"/>
      <c r="H834" s="158"/>
      <c r="I834" s="60"/>
      <c r="J834" s="72"/>
      <c r="K834" s="73"/>
      <c r="L834" s="53"/>
      <c r="M834" s="75"/>
      <c r="N834" s="53"/>
      <c r="O834" s="53"/>
      <c r="P834" s="53"/>
      <c r="Q834" s="53"/>
      <c r="R834" s="99"/>
      <c r="S834" s="67"/>
      <c r="T834" s="67"/>
      <c r="U834" s="67"/>
      <c r="V834" s="67"/>
      <c r="W834" s="67"/>
      <c r="X834" s="53"/>
      <c r="Y834" s="53"/>
      <c r="Z834" s="53"/>
      <c r="AA834" s="53"/>
      <c r="AB834" s="53"/>
    </row>
    <row r="835" spans="1:28" x14ac:dyDescent="0.25">
      <c r="A835" s="53"/>
      <c r="B835" s="53"/>
      <c r="C835" s="53"/>
      <c r="D835" s="53"/>
      <c r="E835" s="144"/>
      <c r="F835" s="70"/>
      <c r="G835" s="71"/>
      <c r="H835" s="158"/>
      <c r="I835" s="60"/>
      <c r="J835" s="72"/>
      <c r="K835" s="73"/>
      <c r="L835" s="53"/>
      <c r="M835" s="75"/>
      <c r="N835" s="53"/>
      <c r="O835" s="53"/>
      <c r="P835" s="53"/>
      <c r="Q835" s="53"/>
      <c r="R835" s="99"/>
      <c r="S835" s="67"/>
      <c r="T835" s="67"/>
      <c r="U835" s="67"/>
      <c r="V835" s="67"/>
      <c r="W835" s="67"/>
      <c r="X835" s="53"/>
      <c r="Y835" s="53"/>
      <c r="Z835" s="53"/>
      <c r="AA835" s="53"/>
      <c r="AB835" s="53"/>
    </row>
    <row r="836" spans="1:28" x14ac:dyDescent="0.25">
      <c r="A836" s="53"/>
      <c r="B836" s="53"/>
      <c r="C836" s="53"/>
      <c r="D836" s="53"/>
      <c r="E836" s="144"/>
      <c r="F836" s="70"/>
      <c r="G836" s="71"/>
      <c r="H836" s="158"/>
      <c r="I836" s="60"/>
      <c r="J836" s="72"/>
      <c r="K836" s="73"/>
      <c r="L836" s="53"/>
      <c r="M836" s="75"/>
      <c r="N836" s="53"/>
      <c r="O836" s="53"/>
      <c r="P836" s="53"/>
      <c r="Q836" s="53"/>
      <c r="R836" s="99"/>
      <c r="S836" s="67"/>
      <c r="T836" s="67"/>
      <c r="U836" s="67"/>
      <c r="V836" s="67"/>
      <c r="W836" s="67"/>
      <c r="X836" s="53"/>
      <c r="Y836" s="53"/>
      <c r="Z836" s="53"/>
      <c r="AA836" s="53"/>
      <c r="AB836" s="53"/>
    </row>
    <row r="837" spans="1:28" x14ac:dyDescent="0.25">
      <c r="A837" s="53"/>
      <c r="B837" s="53"/>
      <c r="C837" s="53"/>
      <c r="D837" s="53"/>
      <c r="E837" s="144"/>
      <c r="F837" s="70"/>
      <c r="G837" s="71"/>
      <c r="H837" s="158"/>
      <c r="I837" s="60"/>
      <c r="J837" s="72"/>
      <c r="K837" s="73"/>
      <c r="L837" s="53"/>
      <c r="M837" s="75"/>
      <c r="N837" s="53"/>
      <c r="O837" s="53"/>
      <c r="P837" s="53"/>
      <c r="Q837" s="53"/>
      <c r="R837" s="99"/>
      <c r="S837" s="67"/>
      <c r="T837" s="67"/>
      <c r="U837" s="67"/>
      <c r="V837" s="67"/>
      <c r="W837" s="67"/>
      <c r="X837" s="53"/>
      <c r="Y837" s="53"/>
      <c r="Z837" s="53"/>
      <c r="AA837" s="53"/>
      <c r="AB837" s="53"/>
    </row>
    <row r="838" spans="1:28" x14ac:dyDescent="0.25">
      <c r="A838" s="53"/>
      <c r="B838" s="53"/>
      <c r="C838" s="53"/>
      <c r="D838" s="53"/>
      <c r="E838" s="144"/>
      <c r="F838" s="70"/>
      <c r="G838" s="71"/>
      <c r="H838" s="158"/>
      <c r="I838" s="60"/>
      <c r="J838" s="72"/>
      <c r="K838" s="73"/>
      <c r="L838" s="53"/>
      <c r="M838" s="75"/>
      <c r="N838" s="53"/>
      <c r="O838" s="53"/>
      <c r="P838" s="53"/>
      <c r="Q838" s="53"/>
      <c r="R838" s="99"/>
      <c r="S838" s="67"/>
      <c r="T838" s="67"/>
      <c r="U838" s="67"/>
      <c r="V838" s="67"/>
      <c r="W838" s="67"/>
      <c r="X838" s="53"/>
      <c r="Y838" s="53"/>
      <c r="Z838" s="53"/>
      <c r="AA838" s="53"/>
      <c r="AB838" s="53"/>
    </row>
    <row r="839" spans="1:28" x14ac:dyDescent="0.25">
      <c r="A839" s="53"/>
      <c r="B839" s="53"/>
      <c r="C839" s="53"/>
      <c r="D839" s="53"/>
      <c r="E839" s="144"/>
      <c r="F839" s="70"/>
      <c r="G839" s="71"/>
      <c r="H839" s="158"/>
      <c r="I839" s="60"/>
      <c r="J839" s="72"/>
      <c r="K839" s="73"/>
      <c r="L839" s="53"/>
      <c r="M839" s="75"/>
      <c r="N839" s="53"/>
      <c r="O839" s="53"/>
      <c r="P839" s="53"/>
      <c r="Q839" s="53"/>
      <c r="R839" s="99"/>
      <c r="S839" s="67"/>
      <c r="T839" s="67"/>
      <c r="U839" s="67"/>
      <c r="V839" s="67"/>
      <c r="W839" s="67"/>
      <c r="X839" s="53"/>
      <c r="Y839" s="53"/>
      <c r="Z839" s="53"/>
      <c r="AA839" s="53"/>
      <c r="AB839" s="53"/>
    </row>
    <row r="840" spans="1:28" x14ac:dyDescent="0.25">
      <c r="A840" s="53"/>
      <c r="B840" s="53"/>
      <c r="C840" s="53"/>
      <c r="D840" s="53"/>
      <c r="E840" s="144"/>
      <c r="F840" s="70"/>
      <c r="G840" s="71"/>
      <c r="H840" s="158"/>
      <c r="I840" s="60"/>
      <c r="J840" s="72"/>
      <c r="K840" s="73"/>
      <c r="L840" s="53"/>
      <c r="M840" s="75"/>
      <c r="N840" s="53"/>
      <c r="O840" s="53"/>
      <c r="P840" s="53"/>
      <c r="Q840" s="53"/>
      <c r="R840" s="99"/>
      <c r="S840" s="67"/>
      <c r="T840" s="67"/>
      <c r="U840" s="67"/>
      <c r="V840" s="67"/>
      <c r="W840" s="67"/>
      <c r="X840" s="53"/>
      <c r="Y840" s="53"/>
      <c r="Z840" s="53"/>
      <c r="AA840" s="53"/>
      <c r="AB840" s="53"/>
    </row>
    <row r="841" spans="1:28" x14ac:dyDescent="0.25">
      <c r="A841" s="53"/>
      <c r="B841" s="53"/>
      <c r="C841" s="53"/>
      <c r="D841" s="53"/>
      <c r="E841" s="144"/>
      <c r="F841" s="70"/>
      <c r="G841" s="71"/>
      <c r="H841" s="158"/>
      <c r="I841" s="60"/>
      <c r="J841" s="72"/>
      <c r="K841" s="73"/>
      <c r="L841" s="53"/>
      <c r="M841" s="75"/>
      <c r="N841" s="53"/>
      <c r="O841" s="53"/>
      <c r="P841" s="53"/>
      <c r="Q841" s="53"/>
      <c r="R841" s="99"/>
      <c r="S841" s="67"/>
      <c r="T841" s="67"/>
      <c r="U841" s="67"/>
      <c r="V841" s="67"/>
      <c r="W841" s="67"/>
      <c r="X841" s="53"/>
      <c r="Y841" s="53"/>
      <c r="Z841" s="53"/>
      <c r="AA841" s="53"/>
      <c r="AB841" s="53"/>
    </row>
    <row r="842" spans="1:28" x14ac:dyDescent="0.25">
      <c r="A842" s="53"/>
      <c r="B842" s="53"/>
      <c r="C842" s="53"/>
      <c r="D842" s="53"/>
      <c r="E842" s="144"/>
      <c r="F842" s="70"/>
      <c r="G842" s="71"/>
      <c r="H842" s="158"/>
      <c r="I842" s="60"/>
      <c r="J842" s="72"/>
      <c r="K842" s="73"/>
      <c r="L842" s="53"/>
      <c r="M842" s="75"/>
      <c r="N842" s="53"/>
      <c r="O842" s="53"/>
      <c r="P842" s="53"/>
      <c r="Q842" s="53"/>
      <c r="R842" s="99"/>
      <c r="S842" s="67"/>
      <c r="T842" s="67"/>
      <c r="U842" s="67"/>
      <c r="V842" s="67"/>
      <c r="W842" s="67"/>
      <c r="X842" s="53"/>
      <c r="Y842" s="53"/>
      <c r="Z842" s="53"/>
      <c r="AA842" s="53"/>
      <c r="AB842" s="53"/>
    </row>
    <row r="843" spans="1:28" x14ac:dyDescent="0.25">
      <c r="A843" s="53"/>
      <c r="B843" s="53"/>
      <c r="C843" s="53"/>
      <c r="D843" s="53"/>
      <c r="E843" s="144"/>
      <c r="F843" s="70"/>
      <c r="G843" s="71"/>
      <c r="H843" s="158"/>
      <c r="I843" s="60"/>
      <c r="J843" s="72"/>
      <c r="K843" s="73"/>
      <c r="L843" s="53"/>
      <c r="M843" s="75"/>
      <c r="N843" s="53"/>
      <c r="O843" s="53"/>
      <c r="P843" s="53"/>
      <c r="Q843" s="53"/>
      <c r="R843" s="99"/>
      <c r="S843" s="67"/>
      <c r="T843" s="67"/>
      <c r="U843" s="67"/>
      <c r="V843" s="67"/>
      <c r="W843" s="67"/>
      <c r="X843" s="53"/>
      <c r="Y843" s="53"/>
      <c r="Z843" s="53"/>
      <c r="AA843" s="53"/>
      <c r="AB843" s="53"/>
    </row>
    <row r="844" spans="1:28" x14ac:dyDescent="0.25">
      <c r="A844" s="53"/>
      <c r="B844" s="53"/>
      <c r="C844" s="53"/>
      <c r="D844" s="53"/>
      <c r="E844" s="144"/>
      <c r="F844" s="70"/>
      <c r="G844" s="71"/>
      <c r="H844" s="158"/>
      <c r="I844" s="60"/>
      <c r="J844" s="72"/>
      <c r="K844" s="73"/>
      <c r="L844" s="53"/>
      <c r="M844" s="75"/>
      <c r="N844" s="53"/>
      <c r="O844" s="53"/>
      <c r="P844" s="53"/>
      <c r="Q844" s="53"/>
      <c r="R844" s="99"/>
      <c r="S844" s="67"/>
      <c r="T844" s="67"/>
      <c r="U844" s="67"/>
      <c r="V844" s="67"/>
      <c r="W844" s="67"/>
      <c r="X844" s="53"/>
      <c r="Y844" s="53"/>
      <c r="Z844" s="53"/>
      <c r="AA844" s="53"/>
      <c r="AB844" s="53"/>
    </row>
    <row r="845" spans="1:28" x14ac:dyDescent="0.25">
      <c r="A845" s="53"/>
      <c r="B845" s="53"/>
      <c r="C845" s="53"/>
      <c r="D845" s="53"/>
      <c r="E845" s="144"/>
      <c r="F845" s="70"/>
      <c r="G845" s="71"/>
      <c r="H845" s="158"/>
      <c r="I845" s="60"/>
      <c r="J845" s="72"/>
      <c r="K845" s="73"/>
      <c r="L845" s="53"/>
      <c r="M845" s="75"/>
      <c r="N845" s="53"/>
      <c r="O845" s="53"/>
      <c r="P845" s="53"/>
      <c r="Q845" s="53"/>
      <c r="R845" s="99"/>
      <c r="S845" s="67"/>
      <c r="T845" s="67"/>
      <c r="U845" s="67"/>
      <c r="V845" s="67"/>
      <c r="W845" s="67"/>
      <c r="X845" s="53"/>
      <c r="Y845" s="53"/>
      <c r="Z845" s="53"/>
      <c r="AA845" s="53"/>
      <c r="AB845" s="53"/>
    </row>
    <row r="846" spans="1:28" x14ac:dyDescent="0.25">
      <c r="A846" s="53"/>
      <c r="B846" s="53"/>
      <c r="C846" s="53"/>
      <c r="D846" s="53"/>
      <c r="E846" s="144"/>
      <c r="F846" s="70"/>
      <c r="G846" s="71"/>
      <c r="H846" s="158"/>
      <c r="I846" s="60"/>
      <c r="J846" s="72"/>
      <c r="K846" s="73"/>
      <c r="L846" s="53"/>
      <c r="M846" s="75"/>
      <c r="N846" s="53"/>
      <c r="O846" s="53"/>
      <c r="P846" s="53"/>
      <c r="Q846" s="53"/>
      <c r="R846" s="99"/>
      <c r="S846" s="67"/>
      <c r="T846" s="67"/>
      <c r="U846" s="67"/>
      <c r="V846" s="67"/>
      <c r="W846" s="67"/>
      <c r="X846" s="53"/>
      <c r="Y846" s="53"/>
      <c r="Z846" s="53"/>
      <c r="AA846" s="53"/>
      <c r="AB846" s="53"/>
    </row>
    <row r="847" spans="1:28" x14ac:dyDescent="0.25">
      <c r="A847" s="53"/>
      <c r="B847" s="53"/>
      <c r="C847" s="53"/>
      <c r="D847" s="53"/>
      <c r="E847" s="144"/>
      <c r="F847" s="70"/>
      <c r="G847" s="71"/>
      <c r="H847" s="158"/>
      <c r="I847" s="60"/>
      <c r="J847" s="72"/>
      <c r="K847" s="73"/>
      <c r="L847" s="53"/>
      <c r="M847" s="75"/>
      <c r="N847" s="53"/>
      <c r="O847" s="53"/>
      <c r="P847" s="53"/>
      <c r="Q847" s="53"/>
      <c r="R847" s="99"/>
      <c r="S847" s="67"/>
      <c r="T847" s="67"/>
      <c r="U847" s="67"/>
      <c r="V847" s="67"/>
      <c r="W847" s="67"/>
      <c r="X847" s="53"/>
      <c r="Y847" s="53"/>
      <c r="Z847" s="53"/>
      <c r="AA847" s="53"/>
      <c r="AB847" s="53"/>
    </row>
    <row r="848" spans="1:28" x14ac:dyDescent="0.25">
      <c r="A848" s="53"/>
      <c r="B848" s="53"/>
      <c r="C848" s="53"/>
      <c r="D848" s="53"/>
      <c r="E848" s="144"/>
      <c r="F848" s="70"/>
      <c r="G848" s="71"/>
      <c r="H848" s="158"/>
      <c r="I848" s="60"/>
      <c r="J848" s="72"/>
      <c r="K848" s="73"/>
      <c r="L848" s="53"/>
      <c r="M848" s="75"/>
      <c r="N848" s="53"/>
      <c r="O848" s="53"/>
      <c r="P848" s="53"/>
      <c r="Q848" s="53"/>
      <c r="R848" s="99"/>
      <c r="S848" s="67"/>
      <c r="T848" s="67"/>
      <c r="U848" s="67"/>
      <c r="V848" s="67"/>
      <c r="W848" s="67"/>
      <c r="X848" s="53"/>
      <c r="Y848" s="53"/>
      <c r="Z848" s="53"/>
      <c r="AA848" s="53"/>
      <c r="AB848" s="53"/>
    </row>
    <row r="849" spans="1:28" x14ac:dyDescent="0.25">
      <c r="A849" s="53"/>
      <c r="B849" s="53"/>
      <c r="C849" s="53"/>
      <c r="D849" s="53"/>
      <c r="E849" s="144"/>
      <c r="F849" s="70"/>
      <c r="G849" s="71"/>
      <c r="H849" s="158"/>
      <c r="I849" s="60"/>
      <c r="J849" s="72"/>
      <c r="K849" s="73"/>
      <c r="L849" s="53"/>
      <c r="M849" s="75"/>
      <c r="N849" s="53"/>
      <c r="O849" s="53"/>
      <c r="P849" s="53"/>
      <c r="Q849" s="53"/>
      <c r="R849" s="99"/>
      <c r="S849" s="67"/>
      <c r="T849" s="67"/>
      <c r="U849" s="67"/>
      <c r="V849" s="67"/>
      <c r="W849" s="67"/>
      <c r="X849" s="53"/>
      <c r="Y849" s="53"/>
      <c r="Z849" s="53"/>
      <c r="AA849" s="53"/>
      <c r="AB849" s="53"/>
    </row>
    <row r="850" spans="1:28" x14ac:dyDescent="0.25">
      <c r="A850" s="53"/>
      <c r="B850" s="53"/>
      <c r="C850" s="53"/>
      <c r="D850" s="53"/>
      <c r="E850" s="144"/>
      <c r="F850" s="70"/>
      <c r="G850" s="71"/>
      <c r="H850" s="158"/>
      <c r="I850" s="60"/>
      <c r="J850" s="72"/>
      <c r="K850" s="73"/>
      <c r="L850" s="53"/>
      <c r="M850" s="75"/>
      <c r="N850" s="53"/>
      <c r="O850" s="53"/>
      <c r="P850" s="53"/>
      <c r="Q850" s="53"/>
      <c r="R850" s="99"/>
      <c r="S850" s="67"/>
      <c r="T850" s="67"/>
      <c r="U850" s="67"/>
      <c r="V850" s="67"/>
      <c r="W850" s="67"/>
      <c r="X850" s="53"/>
      <c r="Y850" s="53"/>
      <c r="Z850" s="53"/>
      <c r="AA850" s="53"/>
      <c r="AB850" s="53"/>
    </row>
    <row r="851" spans="1:28" x14ac:dyDescent="0.25">
      <c r="A851" s="53"/>
      <c r="B851" s="53"/>
      <c r="C851" s="53"/>
      <c r="D851" s="53"/>
      <c r="E851" s="144"/>
      <c r="F851" s="70"/>
      <c r="G851" s="71"/>
      <c r="H851" s="158"/>
      <c r="I851" s="60"/>
      <c r="J851" s="72"/>
      <c r="K851" s="73"/>
      <c r="L851" s="53"/>
      <c r="M851" s="75"/>
      <c r="N851" s="53"/>
      <c r="O851" s="53"/>
      <c r="P851" s="53"/>
      <c r="Q851" s="53"/>
      <c r="R851" s="99"/>
      <c r="S851" s="67"/>
      <c r="T851" s="67"/>
      <c r="U851" s="67"/>
      <c r="V851" s="67"/>
      <c r="W851" s="67"/>
      <c r="X851" s="53"/>
      <c r="Y851" s="53"/>
      <c r="Z851" s="53"/>
      <c r="AA851" s="53"/>
      <c r="AB851" s="53"/>
    </row>
    <row r="852" spans="1:28" x14ac:dyDescent="0.25">
      <c r="A852" s="53"/>
      <c r="B852" s="53"/>
      <c r="C852" s="53"/>
      <c r="D852" s="53"/>
      <c r="E852" s="144"/>
      <c r="F852" s="70"/>
      <c r="G852" s="71"/>
      <c r="H852" s="158"/>
      <c r="I852" s="60"/>
      <c r="J852" s="72"/>
      <c r="K852" s="73"/>
      <c r="L852" s="53"/>
      <c r="M852" s="75"/>
      <c r="N852" s="53"/>
      <c r="O852" s="53"/>
      <c r="P852" s="53"/>
      <c r="Q852" s="53"/>
      <c r="R852" s="99"/>
      <c r="S852" s="67"/>
      <c r="T852" s="67"/>
      <c r="U852" s="67"/>
      <c r="V852" s="67"/>
      <c r="W852" s="67"/>
      <c r="X852" s="53"/>
      <c r="Y852" s="53"/>
      <c r="Z852" s="53"/>
      <c r="AA852" s="53"/>
      <c r="AB852" s="53"/>
    </row>
    <row r="853" spans="1:28" x14ac:dyDescent="0.25">
      <c r="A853" s="53"/>
      <c r="B853" s="53"/>
      <c r="C853" s="53"/>
      <c r="D853" s="53"/>
      <c r="E853" s="144"/>
      <c r="F853" s="70"/>
      <c r="G853" s="71"/>
      <c r="H853" s="158"/>
      <c r="I853" s="60"/>
      <c r="J853" s="72"/>
      <c r="K853" s="73"/>
      <c r="L853" s="53"/>
      <c r="M853" s="75"/>
      <c r="N853" s="53"/>
      <c r="O853" s="53"/>
      <c r="P853" s="53"/>
      <c r="Q853" s="53"/>
      <c r="R853" s="99"/>
      <c r="S853" s="67"/>
      <c r="T853" s="67"/>
      <c r="U853" s="67"/>
      <c r="V853" s="67"/>
      <c r="W853" s="67"/>
      <c r="X853" s="53"/>
      <c r="Y853" s="53"/>
      <c r="Z853" s="53"/>
      <c r="AA853" s="53"/>
      <c r="AB853" s="53"/>
    </row>
    <row r="854" spans="1:28" x14ac:dyDescent="0.25">
      <c r="A854" s="53"/>
      <c r="B854" s="53"/>
      <c r="C854" s="53"/>
      <c r="D854" s="53"/>
      <c r="E854" s="144"/>
      <c r="F854" s="70"/>
      <c r="G854" s="71"/>
      <c r="H854" s="158"/>
      <c r="I854" s="60"/>
      <c r="J854" s="72"/>
      <c r="K854" s="73"/>
      <c r="L854" s="53"/>
      <c r="M854" s="75"/>
      <c r="N854" s="53"/>
      <c r="O854" s="53"/>
      <c r="P854" s="53"/>
      <c r="Q854" s="53"/>
      <c r="R854" s="99"/>
      <c r="S854" s="67"/>
      <c r="T854" s="67"/>
      <c r="U854" s="67"/>
      <c r="V854" s="67"/>
      <c r="W854" s="67"/>
      <c r="X854" s="53"/>
      <c r="Y854" s="53"/>
      <c r="Z854" s="53"/>
      <c r="AA854" s="53"/>
      <c r="AB854" s="53"/>
    </row>
    <row r="855" spans="1:28" x14ac:dyDescent="0.25">
      <c r="A855" s="53"/>
      <c r="B855" s="53"/>
      <c r="C855" s="53"/>
      <c r="D855" s="53"/>
      <c r="E855" s="144"/>
      <c r="F855" s="70"/>
      <c r="G855" s="71"/>
      <c r="H855" s="158"/>
      <c r="I855" s="60"/>
      <c r="J855" s="72"/>
      <c r="K855" s="73"/>
      <c r="L855" s="53"/>
      <c r="M855" s="75"/>
      <c r="N855" s="53"/>
      <c r="O855" s="53"/>
      <c r="P855" s="53"/>
      <c r="Q855" s="53"/>
      <c r="R855" s="99"/>
      <c r="S855" s="67"/>
      <c r="T855" s="67"/>
      <c r="U855" s="67"/>
      <c r="V855" s="67"/>
      <c r="W855" s="67"/>
      <c r="X855" s="53"/>
      <c r="Y855" s="53"/>
      <c r="Z855" s="53"/>
      <c r="AA855" s="53"/>
      <c r="AB855" s="53"/>
    </row>
    <row r="856" spans="1:28" x14ac:dyDescent="0.25">
      <c r="A856" s="53"/>
      <c r="B856" s="53"/>
      <c r="C856" s="53"/>
      <c r="D856" s="53"/>
      <c r="E856" s="144"/>
      <c r="F856" s="70"/>
      <c r="G856" s="71"/>
      <c r="H856" s="158"/>
      <c r="I856" s="60"/>
      <c r="J856" s="72"/>
      <c r="K856" s="73"/>
      <c r="L856" s="53"/>
      <c r="M856" s="75"/>
      <c r="N856" s="53"/>
      <c r="O856" s="53"/>
      <c r="P856" s="53"/>
      <c r="Q856" s="53"/>
      <c r="R856" s="99"/>
      <c r="S856" s="67"/>
      <c r="T856" s="67"/>
      <c r="U856" s="67"/>
      <c r="V856" s="67"/>
      <c r="W856" s="67"/>
      <c r="X856" s="53"/>
      <c r="Y856" s="53"/>
      <c r="Z856" s="53"/>
      <c r="AA856" s="53"/>
      <c r="AB856" s="53"/>
    </row>
    <row r="857" spans="1:28" x14ac:dyDescent="0.25">
      <c r="A857" s="53"/>
      <c r="B857" s="53"/>
      <c r="C857" s="53"/>
      <c r="D857" s="53"/>
      <c r="E857" s="144"/>
      <c r="F857" s="70"/>
      <c r="G857" s="71"/>
      <c r="H857" s="158"/>
      <c r="I857" s="60"/>
      <c r="J857" s="72"/>
      <c r="K857" s="73"/>
      <c r="L857" s="53"/>
      <c r="M857" s="75"/>
      <c r="N857" s="53"/>
      <c r="O857" s="53"/>
      <c r="P857" s="53"/>
      <c r="Q857" s="53"/>
      <c r="R857" s="99"/>
      <c r="S857" s="67"/>
      <c r="T857" s="67"/>
      <c r="U857" s="67"/>
      <c r="V857" s="67"/>
      <c r="W857" s="67"/>
      <c r="X857" s="53"/>
      <c r="Y857" s="53"/>
      <c r="Z857" s="53"/>
      <c r="AA857" s="53"/>
      <c r="AB857" s="53"/>
    </row>
    <row r="858" spans="1:28" x14ac:dyDescent="0.25">
      <c r="A858" s="53"/>
      <c r="B858" s="53"/>
      <c r="C858" s="53"/>
      <c r="D858" s="53"/>
      <c r="E858" s="144"/>
      <c r="F858" s="70"/>
      <c r="G858" s="71"/>
      <c r="H858" s="158"/>
      <c r="I858" s="60"/>
      <c r="J858" s="72"/>
      <c r="K858" s="73"/>
      <c r="L858" s="53"/>
      <c r="M858" s="75"/>
      <c r="N858" s="53"/>
      <c r="O858" s="53"/>
      <c r="P858" s="53"/>
      <c r="Q858" s="53"/>
      <c r="R858" s="99"/>
      <c r="S858" s="67"/>
      <c r="T858" s="67"/>
      <c r="U858" s="67"/>
      <c r="V858" s="67"/>
      <c r="W858" s="67"/>
      <c r="X858" s="53"/>
      <c r="Y858" s="53"/>
      <c r="Z858" s="53"/>
      <c r="AA858" s="53"/>
      <c r="AB858" s="53"/>
    </row>
    <row r="859" spans="1:28" x14ac:dyDescent="0.25">
      <c r="A859" s="53"/>
      <c r="B859" s="53"/>
      <c r="C859" s="53"/>
      <c r="D859" s="53"/>
      <c r="E859" s="144"/>
      <c r="F859" s="70"/>
      <c r="G859" s="71"/>
      <c r="H859" s="158"/>
      <c r="I859" s="60"/>
      <c r="J859" s="72"/>
      <c r="K859" s="73"/>
      <c r="L859" s="53"/>
      <c r="M859" s="75"/>
      <c r="N859" s="53"/>
      <c r="O859" s="53"/>
      <c r="P859" s="53"/>
      <c r="Q859" s="53"/>
      <c r="R859" s="99"/>
      <c r="S859" s="67"/>
      <c r="T859" s="67"/>
      <c r="U859" s="67"/>
      <c r="V859" s="67"/>
      <c r="W859" s="67"/>
      <c r="X859" s="53"/>
      <c r="Y859" s="53"/>
      <c r="Z859" s="53"/>
      <c r="AA859" s="53"/>
      <c r="AB859" s="53"/>
    </row>
    <row r="860" spans="1:28" x14ac:dyDescent="0.25">
      <c r="A860" s="53"/>
      <c r="B860" s="53"/>
      <c r="C860" s="53"/>
      <c r="D860" s="53"/>
      <c r="E860" s="144"/>
      <c r="F860" s="70"/>
      <c r="G860" s="71"/>
      <c r="H860" s="158"/>
      <c r="I860" s="60"/>
      <c r="J860" s="72"/>
      <c r="K860" s="73"/>
      <c r="L860" s="53"/>
      <c r="M860" s="75"/>
      <c r="N860" s="53"/>
      <c r="O860" s="53"/>
      <c r="P860" s="53"/>
      <c r="Q860" s="53"/>
      <c r="R860" s="99"/>
      <c r="S860" s="67"/>
      <c r="T860" s="67"/>
      <c r="U860" s="67"/>
      <c r="V860" s="67"/>
      <c r="W860" s="67"/>
      <c r="X860" s="53"/>
      <c r="Y860" s="53"/>
      <c r="Z860" s="53"/>
      <c r="AA860" s="53"/>
      <c r="AB860" s="53"/>
    </row>
    <row r="861" spans="1:28" x14ac:dyDescent="0.25">
      <c r="A861" s="53"/>
      <c r="B861" s="53"/>
      <c r="C861" s="53"/>
      <c r="D861" s="53"/>
      <c r="E861" s="144"/>
      <c r="F861" s="70"/>
      <c r="G861" s="71"/>
      <c r="H861" s="158"/>
      <c r="I861" s="60"/>
      <c r="J861" s="72"/>
      <c r="K861" s="73"/>
      <c r="L861" s="53"/>
      <c r="M861" s="75"/>
      <c r="N861" s="53"/>
      <c r="O861" s="53"/>
      <c r="P861" s="53"/>
      <c r="Q861" s="53"/>
      <c r="R861" s="99"/>
      <c r="S861" s="67"/>
      <c r="T861" s="67"/>
      <c r="U861" s="67"/>
      <c r="V861" s="67"/>
      <c r="W861" s="67"/>
      <c r="X861" s="53"/>
      <c r="Y861" s="53"/>
      <c r="Z861" s="53"/>
      <c r="AA861" s="53"/>
      <c r="AB861" s="53"/>
    </row>
    <row r="862" spans="1:28" x14ac:dyDescent="0.25">
      <c r="A862" s="53"/>
      <c r="B862" s="53"/>
      <c r="C862" s="53"/>
      <c r="D862" s="53"/>
      <c r="E862" s="144"/>
      <c r="F862" s="70"/>
      <c r="G862" s="71"/>
      <c r="H862" s="158"/>
      <c r="I862" s="60"/>
      <c r="J862" s="72"/>
      <c r="K862" s="73"/>
      <c r="L862" s="53"/>
      <c r="M862" s="75"/>
      <c r="N862" s="53"/>
      <c r="O862" s="53"/>
      <c r="P862" s="53"/>
      <c r="Q862" s="53"/>
      <c r="R862" s="99"/>
      <c r="S862" s="67"/>
      <c r="T862" s="67"/>
      <c r="U862" s="67"/>
      <c r="V862" s="67"/>
      <c r="W862" s="67"/>
      <c r="X862" s="53"/>
      <c r="Y862" s="53"/>
      <c r="Z862" s="53"/>
      <c r="AA862" s="53"/>
      <c r="AB862" s="53"/>
    </row>
    <row r="863" spans="1:28" x14ac:dyDescent="0.25">
      <c r="A863" s="53"/>
      <c r="B863" s="53"/>
      <c r="C863" s="53"/>
      <c r="D863" s="53"/>
      <c r="E863" s="144"/>
      <c r="F863" s="70"/>
      <c r="G863" s="71"/>
      <c r="H863" s="158"/>
      <c r="I863" s="60"/>
      <c r="J863" s="72"/>
      <c r="K863" s="73"/>
      <c r="L863" s="53"/>
      <c r="M863" s="75"/>
      <c r="N863" s="53"/>
      <c r="O863" s="53"/>
      <c r="P863" s="53"/>
      <c r="Q863" s="53"/>
      <c r="R863" s="99"/>
      <c r="S863" s="67"/>
      <c r="T863" s="67"/>
      <c r="U863" s="67"/>
      <c r="V863" s="67"/>
      <c r="W863" s="67"/>
      <c r="X863" s="53"/>
      <c r="Y863" s="53"/>
      <c r="Z863" s="53"/>
      <c r="AA863" s="53"/>
      <c r="AB863" s="53"/>
    </row>
    <row r="864" spans="1:28" x14ac:dyDescent="0.25">
      <c r="A864" s="53"/>
      <c r="B864" s="53"/>
      <c r="C864" s="53"/>
      <c r="D864" s="53"/>
      <c r="E864" s="144"/>
      <c r="F864" s="70"/>
      <c r="G864" s="71"/>
      <c r="H864" s="158"/>
      <c r="I864" s="60"/>
      <c r="J864" s="72"/>
      <c r="K864" s="73"/>
      <c r="L864" s="53"/>
      <c r="M864" s="75"/>
      <c r="N864" s="53"/>
      <c r="O864" s="53"/>
      <c r="P864" s="53"/>
      <c r="Q864" s="53"/>
      <c r="R864" s="99"/>
      <c r="S864" s="67"/>
      <c r="T864" s="67"/>
      <c r="U864" s="67"/>
      <c r="V864" s="67"/>
      <c r="W864" s="67"/>
      <c r="X864" s="53"/>
      <c r="Y864" s="53"/>
      <c r="Z864" s="53"/>
      <c r="AA864" s="53"/>
      <c r="AB864" s="53"/>
    </row>
    <row r="865" spans="1:28" x14ac:dyDescent="0.25">
      <c r="A865" s="53"/>
      <c r="B865" s="53"/>
      <c r="C865" s="53"/>
      <c r="D865" s="53"/>
      <c r="E865" s="144"/>
      <c r="F865" s="70"/>
      <c r="G865" s="71"/>
      <c r="H865" s="158"/>
      <c r="I865" s="60"/>
      <c r="J865" s="72"/>
      <c r="K865" s="73"/>
      <c r="L865" s="53"/>
      <c r="M865" s="75"/>
      <c r="N865" s="53"/>
      <c r="O865" s="53"/>
      <c r="P865" s="53"/>
      <c r="Q865" s="53"/>
      <c r="R865" s="99"/>
      <c r="S865" s="67"/>
      <c r="T865" s="67"/>
      <c r="U865" s="67"/>
      <c r="V865" s="67"/>
      <c r="W865" s="67"/>
      <c r="X865" s="53"/>
      <c r="Y865" s="53"/>
      <c r="Z865" s="53"/>
      <c r="AA865" s="53"/>
      <c r="AB865" s="53"/>
    </row>
    <row r="866" spans="1:28" x14ac:dyDescent="0.25">
      <c r="A866" s="53"/>
      <c r="B866" s="53"/>
      <c r="C866" s="53"/>
      <c r="D866" s="53"/>
      <c r="E866" s="144"/>
      <c r="F866" s="70"/>
      <c r="G866" s="71"/>
      <c r="H866" s="158"/>
      <c r="I866" s="60"/>
      <c r="J866" s="72"/>
      <c r="K866" s="73"/>
      <c r="L866" s="53"/>
      <c r="M866" s="75"/>
      <c r="N866" s="53"/>
      <c r="O866" s="53"/>
      <c r="P866" s="53"/>
      <c r="Q866" s="53"/>
      <c r="R866" s="99"/>
      <c r="S866" s="67"/>
      <c r="T866" s="67"/>
      <c r="U866" s="67"/>
      <c r="V866" s="67"/>
      <c r="W866" s="67"/>
      <c r="X866" s="53"/>
      <c r="Y866" s="53"/>
      <c r="Z866" s="53"/>
      <c r="AA866" s="53"/>
      <c r="AB866" s="53"/>
    </row>
    <row r="867" spans="1:28" x14ac:dyDescent="0.25">
      <c r="A867" s="53"/>
      <c r="B867" s="53"/>
      <c r="C867" s="53"/>
      <c r="D867" s="53"/>
      <c r="E867" s="144"/>
      <c r="F867" s="70"/>
      <c r="G867" s="71"/>
      <c r="H867" s="158"/>
      <c r="I867" s="60"/>
      <c r="J867" s="72"/>
      <c r="K867" s="73"/>
      <c r="L867" s="53"/>
      <c r="M867" s="75"/>
      <c r="N867" s="53"/>
      <c r="O867" s="53"/>
      <c r="P867" s="53"/>
      <c r="Q867" s="53"/>
      <c r="R867" s="99"/>
      <c r="S867" s="67"/>
      <c r="T867" s="67"/>
      <c r="U867" s="67"/>
      <c r="V867" s="67"/>
      <c r="W867" s="67"/>
      <c r="X867" s="53"/>
      <c r="Y867" s="53"/>
      <c r="Z867" s="53"/>
      <c r="AA867" s="53"/>
      <c r="AB867" s="53"/>
    </row>
    <row r="868" spans="1:28" x14ac:dyDescent="0.25">
      <c r="A868" s="53"/>
      <c r="B868" s="53"/>
      <c r="C868" s="53"/>
      <c r="D868" s="53"/>
      <c r="E868" s="144"/>
      <c r="F868" s="70"/>
      <c r="G868" s="71"/>
      <c r="H868" s="158"/>
      <c r="I868" s="60"/>
      <c r="J868" s="72"/>
      <c r="K868" s="73"/>
      <c r="L868" s="53"/>
      <c r="M868" s="75"/>
      <c r="N868" s="53"/>
      <c r="O868" s="53"/>
      <c r="P868" s="53"/>
      <c r="Q868" s="53"/>
      <c r="R868" s="99"/>
      <c r="S868" s="67"/>
      <c r="T868" s="67"/>
      <c r="U868" s="67"/>
      <c r="V868" s="67"/>
      <c r="W868" s="67"/>
      <c r="X868" s="53"/>
      <c r="Y868" s="53"/>
      <c r="Z868" s="53"/>
      <c r="AA868" s="53"/>
      <c r="AB868" s="53"/>
    </row>
    <row r="869" spans="1:28" x14ac:dyDescent="0.25">
      <c r="A869" s="53"/>
      <c r="B869" s="53"/>
      <c r="C869" s="53"/>
      <c r="D869" s="53"/>
      <c r="E869" s="144"/>
      <c r="F869" s="70"/>
      <c r="G869" s="71"/>
      <c r="H869" s="158"/>
      <c r="I869" s="60"/>
      <c r="J869" s="72"/>
      <c r="K869" s="73"/>
      <c r="L869" s="53"/>
      <c r="M869" s="75"/>
      <c r="N869" s="53"/>
      <c r="O869" s="53"/>
      <c r="P869" s="53"/>
      <c r="Q869" s="53"/>
      <c r="R869" s="99"/>
      <c r="S869" s="67"/>
      <c r="T869" s="67"/>
      <c r="U869" s="67"/>
      <c r="V869" s="67"/>
      <c r="W869" s="67"/>
      <c r="X869" s="53"/>
      <c r="Y869" s="53"/>
      <c r="Z869" s="53"/>
      <c r="AA869" s="53"/>
      <c r="AB869" s="53"/>
    </row>
    <row r="870" spans="1:28" x14ac:dyDescent="0.25">
      <c r="A870" s="53"/>
      <c r="B870" s="53"/>
      <c r="C870" s="53"/>
      <c r="D870" s="53"/>
      <c r="E870" s="144"/>
      <c r="F870" s="70"/>
      <c r="G870" s="71"/>
      <c r="H870" s="158"/>
      <c r="I870" s="60"/>
      <c r="J870" s="72"/>
      <c r="K870" s="73"/>
      <c r="L870" s="53"/>
      <c r="M870" s="75"/>
      <c r="N870" s="53"/>
      <c r="O870" s="53"/>
      <c r="P870" s="53"/>
      <c r="Q870" s="53"/>
      <c r="R870" s="99"/>
      <c r="S870" s="67"/>
      <c r="T870" s="67"/>
      <c r="U870" s="67"/>
      <c r="V870" s="67"/>
      <c r="W870" s="67"/>
      <c r="X870" s="53"/>
      <c r="Y870" s="53"/>
      <c r="Z870" s="53"/>
      <c r="AA870" s="53"/>
      <c r="AB870" s="53"/>
    </row>
    <row r="871" spans="1:28" x14ac:dyDescent="0.25">
      <c r="A871" s="53"/>
      <c r="B871" s="53"/>
      <c r="C871" s="53"/>
      <c r="D871" s="53"/>
      <c r="E871" s="144"/>
      <c r="F871" s="70"/>
      <c r="G871" s="71"/>
      <c r="H871" s="158"/>
      <c r="I871" s="60"/>
      <c r="J871" s="72"/>
      <c r="K871" s="73"/>
      <c r="L871" s="53"/>
      <c r="M871" s="75"/>
      <c r="N871" s="53"/>
      <c r="O871" s="53"/>
      <c r="P871" s="53"/>
      <c r="Q871" s="53"/>
      <c r="R871" s="99"/>
      <c r="S871" s="67"/>
      <c r="T871" s="67"/>
      <c r="U871" s="67"/>
      <c r="V871" s="67"/>
      <c r="W871" s="67"/>
      <c r="X871" s="53"/>
      <c r="Y871" s="53"/>
      <c r="Z871" s="53"/>
      <c r="AA871" s="53"/>
      <c r="AB871" s="53"/>
    </row>
    <row r="872" spans="1:28" x14ac:dyDescent="0.25">
      <c r="A872" s="53"/>
      <c r="B872" s="53"/>
      <c r="C872" s="53"/>
      <c r="D872" s="53"/>
      <c r="E872" s="144"/>
      <c r="F872" s="70"/>
      <c r="G872" s="71"/>
      <c r="H872" s="158"/>
      <c r="I872" s="60"/>
      <c r="J872" s="72"/>
      <c r="K872" s="73"/>
      <c r="L872" s="53"/>
      <c r="M872" s="75"/>
      <c r="N872" s="53"/>
      <c r="O872" s="53"/>
      <c r="P872" s="53"/>
      <c r="Q872" s="53"/>
      <c r="R872" s="99"/>
      <c r="S872" s="67"/>
      <c r="T872" s="67"/>
      <c r="U872" s="67"/>
      <c r="V872" s="67"/>
      <c r="W872" s="67"/>
      <c r="X872" s="53"/>
      <c r="Y872" s="53"/>
      <c r="Z872" s="53"/>
      <c r="AA872" s="53"/>
      <c r="AB872" s="53"/>
    </row>
    <row r="873" spans="1:28" x14ac:dyDescent="0.25">
      <c r="A873" s="53"/>
      <c r="B873" s="53"/>
      <c r="C873" s="53"/>
      <c r="D873" s="53"/>
      <c r="E873" s="144"/>
      <c r="F873" s="70"/>
      <c r="G873" s="71"/>
      <c r="H873" s="158"/>
      <c r="I873" s="60"/>
      <c r="J873" s="72"/>
      <c r="K873" s="73"/>
      <c r="L873" s="53"/>
      <c r="M873" s="75"/>
      <c r="N873" s="53"/>
      <c r="O873" s="53"/>
      <c r="P873" s="53"/>
      <c r="Q873" s="53"/>
      <c r="R873" s="99"/>
      <c r="S873" s="67"/>
      <c r="T873" s="67"/>
      <c r="U873" s="67"/>
      <c r="V873" s="67"/>
      <c r="W873" s="67"/>
      <c r="X873" s="53"/>
      <c r="Y873" s="53"/>
      <c r="Z873" s="53"/>
      <c r="AA873" s="53"/>
      <c r="AB873" s="53"/>
    </row>
    <row r="874" spans="1:28" x14ac:dyDescent="0.25">
      <c r="A874" s="53"/>
      <c r="B874" s="53"/>
      <c r="C874" s="53"/>
      <c r="D874" s="53"/>
      <c r="E874" s="144"/>
      <c r="F874" s="70"/>
      <c r="G874" s="71"/>
      <c r="H874" s="158"/>
      <c r="I874" s="60"/>
      <c r="J874" s="72"/>
      <c r="K874" s="73"/>
      <c r="L874" s="53"/>
      <c r="M874" s="75"/>
      <c r="N874" s="53"/>
      <c r="O874" s="53"/>
      <c r="P874" s="53"/>
      <c r="Q874" s="53"/>
      <c r="R874" s="99"/>
      <c r="S874" s="67"/>
      <c r="T874" s="67"/>
      <c r="U874" s="67"/>
      <c r="V874" s="67"/>
      <c r="W874" s="67"/>
      <c r="X874" s="53"/>
      <c r="Y874" s="53"/>
      <c r="Z874" s="53"/>
      <c r="AA874" s="53"/>
      <c r="AB874" s="53"/>
    </row>
    <row r="875" spans="1:28" x14ac:dyDescent="0.25">
      <c r="A875" s="53"/>
      <c r="B875" s="53"/>
      <c r="C875" s="53"/>
      <c r="D875" s="53"/>
      <c r="E875" s="144"/>
      <c r="F875" s="70"/>
      <c r="G875" s="71"/>
      <c r="H875" s="158"/>
      <c r="I875" s="60"/>
      <c r="J875" s="72"/>
      <c r="K875" s="73"/>
      <c r="L875" s="53"/>
      <c r="M875" s="75"/>
      <c r="N875" s="53"/>
      <c r="O875" s="53"/>
      <c r="P875" s="53"/>
      <c r="Q875" s="53"/>
      <c r="R875" s="99"/>
      <c r="S875" s="67"/>
      <c r="T875" s="67"/>
      <c r="U875" s="67"/>
      <c r="V875" s="67"/>
      <c r="W875" s="67"/>
      <c r="X875" s="53"/>
      <c r="Y875" s="53"/>
      <c r="Z875" s="53"/>
      <c r="AA875" s="53"/>
      <c r="AB875" s="53"/>
    </row>
    <row r="876" spans="1:28" x14ac:dyDescent="0.25">
      <c r="A876" s="53"/>
      <c r="B876" s="53"/>
      <c r="C876" s="53"/>
      <c r="D876" s="53"/>
      <c r="E876" s="144"/>
      <c r="F876" s="70"/>
      <c r="G876" s="71"/>
      <c r="H876" s="158"/>
      <c r="I876" s="60"/>
      <c r="J876" s="72"/>
      <c r="K876" s="73"/>
      <c r="L876" s="53"/>
      <c r="M876" s="75"/>
      <c r="N876" s="53"/>
      <c r="O876" s="53"/>
      <c r="P876" s="53"/>
      <c r="Q876" s="53"/>
      <c r="R876" s="99"/>
      <c r="S876" s="67"/>
      <c r="T876" s="67"/>
      <c r="U876" s="67"/>
      <c r="V876" s="67"/>
      <c r="W876" s="67"/>
      <c r="X876" s="53"/>
      <c r="Y876" s="53"/>
      <c r="Z876" s="53"/>
      <c r="AA876" s="53"/>
      <c r="AB876" s="53"/>
    </row>
    <row r="877" spans="1:28" x14ac:dyDescent="0.25">
      <c r="A877" s="53"/>
      <c r="B877" s="53"/>
      <c r="C877" s="53"/>
      <c r="D877" s="53"/>
      <c r="E877" s="144"/>
      <c r="F877" s="70"/>
      <c r="G877" s="71"/>
      <c r="H877" s="158"/>
      <c r="I877" s="60"/>
      <c r="J877" s="72"/>
      <c r="K877" s="73"/>
      <c r="L877" s="53"/>
      <c r="M877" s="75"/>
      <c r="N877" s="53"/>
      <c r="O877" s="53"/>
      <c r="P877" s="53"/>
      <c r="Q877" s="53"/>
      <c r="R877" s="99"/>
      <c r="S877" s="67"/>
      <c r="T877" s="67"/>
      <c r="U877" s="67"/>
      <c r="V877" s="67"/>
      <c r="W877" s="67"/>
      <c r="X877" s="53"/>
      <c r="Y877" s="53"/>
      <c r="Z877" s="53"/>
      <c r="AA877" s="53"/>
      <c r="AB877" s="53"/>
    </row>
    <row r="878" spans="1:28" x14ac:dyDescent="0.25">
      <c r="A878" s="53"/>
      <c r="B878" s="53"/>
      <c r="C878" s="53"/>
      <c r="D878" s="53"/>
      <c r="E878" s="144"/>
      <c r="F878" s="70"/>
      <c r="G878" s="71"/>
      <c r="H878" s="158"/>
      <c r="I878" s="60"/>
      <c r="J878" s="72"/>
      <c r="K878" s="73"/>
      <c r="L878" s="53"/>
      <c r="M878" s="75"/>
      <c r="N878" s="53"/>
      <c r="O878" s="53"/>
      <c r="P878" s="53"/>
      <c r="Q878" s="53"/>
      <c r="R878" s="99"/>
      <c r="S878" s="67"/>
      <c r="T878" s="67"/>
      <c r="U878" s="67"/>
      <c r="V878" s="67"/>
      <c r="W878" s="67"/>
      <c r="X878" s="53"/>
      <c r="Y878" s="53"/>
      <c r="Z878" s="53"/>
      <c r="AA878" s="53"/>
      <c r="AB878" s="53"/>
    </row>
    <row r="879" spans="1:28" x14ac:dyDescent="0.25">
      <c r="A879" s="53"/>
      <c r="B879" s="53"/>
      <c r="C879" s="53"/>
      <c r="D879" s="53"/>
      <c r="E879" s="144"/>
      <c r="F879" s="70"/>
      <c r="G879" s="71"/>
      <c r="H879" s="158"/>
      <c r="I879" s="60"/>
      <c r="J879" s="72"/>
      <c r="K879" s="73"/>
      <c r="L879" s="53"/>
      <c r="M879" s="75"/>
      <c r="N879" s="53"/>
      <c r="O879" s="53"/>
      <c r="P879" s="53"/>
      <c r="Q879" s="53"/>
      <c r="R879" s="99"/>
      <c r="S879" s="67"/>
      <c r="T879" s="67"/>
      <c r="U879" s="67"/>
      <c r="V879" s="67"/>
      <c r="W879" s="67"/>
      <c r="X879" s="53"/>
      <c r="Y879" s="53"/>
      <c r="Z879" s="53"/>
      <c r="AA879" s="53"/>
      <c r="AB879" s="53"/>
    </row>
    <row r="880" spans="1:28" x14ac:dyDescent="0.25">
      <c r="A880" s="53"/>
      <c r="B880" s="53"/>
      <c r="C880" s="53"/>
      <c r="D880" s="53"/>
      <c r="E880" s="144"/>
      <c r="F880" s="70"/>
      <c r="G880" s="71"/>
      <c r="H880" s="158"/>
      <c r="I880" s="60"/>
      <c r="J880" s="72"/>
      <c r="K880" s="73"/>
      <c r="L880" s="53"/>
      <c r="M880" s="75"/>
      <c r="N880" s="53"/>
      <c r="O880" s="53"/>
      <c r="P880" s="53"/>
      <c r="Q880" s="53"/>
      <c r="R880" s="99"/>
      <c r="S880" s="67"/>
      <c r="T880" s="67"/>
      <c r="U880" s="67"/>
      <c r="V880" s="67"/>
      <c r="W880" s="67"/>
      <c r="X880" s="53"/>
      <c r="Y880" s="53"/>
      <c r="Z880" s="53"/>
      <c r="AA880" s="53"/>
      <c r="AB880" s="53"/>
    </row>
    <row r="881" spans="1:28" x14ac:dyDescent="0.25">
      <c r="A881" s="53"/>
      <c r="B881" s="53"/>
      <c r="C881" s="53"/>
      <c r="D881" s="53"/>
      <c r="E881" s="144"/>
      <c r="F881" s="70"/>
      <c r="G881" s="71"/>
      <c r="H881" s="158"/>
      <c r="I881" s="60"/>
      <c r="J881" s="72"/>
      <c r="K881" s="73"/>
      <c r="L881" s="53"/>
      <c r="M881" s="75"/>
      <c r="N881" s="53"/>
      <c r="O881" s="53"/>
      <c r="P881" s="53"/>
      <c r="Q881" s="53"/>
      <c r="R881" s="99"/>
      <c r="S881" s="67"/>
      <c r="T881" s="67"/>
      <c r="U881" s="67"/>
      <c r="V881" s="67"/>
      <c r="W881" s="67"/>
      <c r="X881" s="53"/>
      <c r="Y881" s="53"/>
      <c r="Z881" s="53"/>
      <c r="AA881" s="53"/>
      <c r="AB881" s="53"/>
    </row>
    <row r="882" spans="1:28" x14ac:dyDescent="0.25">
      <c r="A882" s="53"/>
      <c r="B882" s="53"/>
      <c r="C882" s="53"/>
      <c r="D882" s="53"/>
      <c r="E882" s="144"/>
      <c r="F882" s="70"/>
      <c r="G882" s="71"/>
      <c r="H882" s="158"/>
      <c r="I882" s="60"/>
      <c r="J882" s="72"/>
      <c r="K882" s="73"/>
      <c r="L882" s="53"/>
      <c r="M882" s="75"/>
      <c r="N882" s="53"/>
      <c r="O882" s="53"/>
      <c r="P882" s="53"/>
      <c r="Q882" s="53"/>
      <c r="R882" s="99"/>
      <c r="S882" s="67"/>
      <c r="T882" s="67"/>
      <c r="U882" s="67"/>
      <c r="V882" s="67"/>
      <c r="W882" s="67"/>
      <c r="X882" s="53"/>
      <c r="Y882" s="53"/>
      <c r="Z882" s="53"/>
      <c r="AA882" s="53"/>
      <c r="AB882" s="53"/>
    </row>
    <row r="883" spans="1:28" x14ac:dyDescent="0.25">
      <c r="A883" s="53"/>
      <c r="B883" s="53"/>
      <c r="C883" s="53"/>
      <c r="D883" s="53"/>
      <c r="E883" s="144"/>
      <c r="F883" s="70"/>
      <c r="G883" s="71"/>
      <c r="H883" s="158"/>
      <c r="I883" s="60"/>
      <c r="J883" s="72"/>
      <c r="K883" s="73"/>
      <c r="L883" s="53"/>
      <c r="M883" s="75"/>
      <c r="N883" s="53"/>
      <c r="O883" s="53"/>
      <c r="P883" s="53"/>
      <c r="Q883" s="53"/>
      <c r="R883" s="99"/>
      <c r="S883" s="67"/>
      <c r="T883" s="67"/>
      <c r="U883" s="67"/>
      <c r="V883" s="67"/>
      <c r="W883" s="67"/>
      <c r="X883" s="53"/>
      <c r="Y883" s="53"/>
      <c r="Z883" s="53"/>
      <c r="AA883" s="53"/>
      <c r="AB883" s="53"/>
    </row>
    <row r="884" spans="1:28" x14ac:dyDescent="0.25">
      <c r="A884" s="53"/>
      <c r="B884" s="53"/>
      <c r="C884" s="53"/>
      <c r="D884" s="53"/>
      <c r="E884" s="144"/>
      <c r="F884" s="70"/>
      <c r="G884" s="71"/>
      <c r="H884" s="158"/>
      <c r="I884" s="60"/>
      <c r="J884" s="72"/>
      <c r="K884" s="73"/>
      <c r="L884" s="53"/>
      <c r="M884" s="75"/>
      <c r="N884" s="53"/>
      <c r="O884" s="53"/>
      <c r="P884" s="53"/>
      <c r="Q884" s="53"/>
      <c r="R884" s="99"/>
      <c r="S884" s="67"/>
      <c r="T884" s="67"/>
      <c r="U884" s="67"/>
      <c r="V884" s="67"/>
      <c r="W884" s="67"/>
      <c r="X884" s="53"/>
      <c r="Y884" s="53"/>
      <c r="Z884" s="53"/>
      <c r="AA884" s="53"/>
      <c r="AB884" s="53"/>
    </row>
    <row r="885" spans="1:28" x14ac:dyDescent="0.25">
      <c r="A885" s="53"/>
      <c r="B885" s="53"/>
      <c r="C885" s="53"/>
      <c r="D885" s="53"/>
      <c r="E885" s="144"/>
      <c r="F885" s="70"/>
      <c r="G885" s="71"/>
      <c r="H885" s="158"/>
      <c r="I885" s="60"/>
      <c r="J885" s="72"/>
      <c r="K885" s="73"/>
      <c r="L885" s="53"/>
      <c r="M885" s="75"/>
      <c r="N885" s="53"/>
      <c r="O885" s="53"/>
      <c r="P885" s="53"/>
      <c r="Q885" s="53"/>
      <c r="R885" s="99"/>
      <c r="S885" s="67"/>
      <c r="T885" s="67"/>
      <c r="U885" s="67"/>
      <c r="V885" s="67"/>
      <c r="W885" s="67"/>
      <c r="X885" s="53"/>
      <c r="Y885" s="53"/>
      <c r="Z885" s="53"/>
      <c r="AA885" s="53"/>
      <c r="AB885" s="53"/>
    </row>
    <row r="886" spans="1:28" x14ac:dyDescent="0.25">
      <c r="A886" s="53"/>
      <c r="B886" s="53"/>
      <c r="C886" s="53"/>
      <c r="D886" s="53"/>
      <c r="E886" s="144"/>
      <c r="F886" s="70"/>
      <c r="G886" s="71"/>
      <c r="H886" s="158"/>
      <c r="I886" s="60"/>
      <c r="J886" s="72"/>
      <c r="K886" s="73"/>
      <c r="L886" s="53"/>
      <c r="M886" s="75"/>
      <c r="N886" s="53"/>
      <c r="O886" s="53"/>
      <c r="P886" s="53"/>
      <c r="Q886" s="53"/>
      <c r="R886" s="99"/>
      <c r="S886" s="67"/>
      <c r="T886" s="67"/>
      <c r="U886" s="67"/>
      <c r="V886" s="67"/>
      <c r="W886" s="67"/>
      <c r="X886" s="53"/>
      <c r="Y886" s="53"/>
      <c r="Z886" s="53"/>
      <c r="AA886" s="53"/>
      <c r="AB886" s="53"/>
    </row>
    <row r="887" spans="1:28" x14ac:dyDescent="0.25">
      <c r="A887" s="53"/>
      <c r="B887" s="53"/>
      <c r="C887" s="53"/>
      <c r="D887" s="53"/>
      <c r="E887" s="144"/>
      <c r="F887" s="70"/>
      <c r="G887" s="71"/>
      <c r="H887" s="158"/>
      <c r="I887" s="60"/>
      <c r="J887" s="72"/>
      <c r="K887" s="73"/>
      <c r="L887" s="53"/>
      <c r="M887" s="75"/>
      <c r="N887" s="53"/>
      <c r="O887" s="53"/>
      <c r="P887" s="53"/>
      <c r="Q887" s="53"/>
      <c r="R887" s="99"/>
      <c r="S887" s="67"/>
      <c r="T887" s="67"/>
      <c r="U887" s="67"/>
      <c r="V887" s="67"/>
      <c r="W887" s="67"/>
      <c r="X887" s="53"/>
      <c r="Y887" s="53"/>
      <c r="Z887" s="53"/>
      <c r="AA887" s="53"/>
      <c r="AB887" s="53"/>
    </row>
    <row r="888" spans="1:28" x14ac:dyDescent="0.25">
      <c r="A888" s="53"/>
      <c r="B888" s="53"/>
      <c r="C888" s="53"/>
      <c r="D888" s="53"/>
      <c r="E888" s="144"/>
      <c r="F888" s="70"/>
      <c r="G888" s="71"/>
      <c r="H888" s="158"/>
      <c r="I888" s="60"/>
      <c r="J888" s="72"/>
      <c r="K888" s="73"/>
      <c r="L888" s="53"/>
      <c r="M888" s="75"/>
      <c r="N888" s="53"/>
      <c r="O888" s="53"/>
      <c r="P888" s="53"/>
      <c r="Q888" s="53"/>
      <c r="R888" s="99"/>
      <c r="S888" s="67"/>
      <c r="T888" s="67"/>
      <c r="U888" s="67"/>
      <c r="V888" s="67"/>
      <c r="W888" s="67"/>
      <c r="X888" s="53"/>
      <c r="Y888" s="53"/>
      <c r="Z888" s="53"/>
      <c r="AA888" s="53"/>
      <c r="AB888" s="53"/>
    </row>
    <row r="889" spans="1:28" x14ac:dyDescent="0.25">
      <c r="A889" s="53"/>
      <c r="B889" s="53"/>
      <c r="C889" s="53"/>
      <c r="D889" s="53"/>
      <c r="E889" s="144"/>
      <c r="F889" s="70"/>
      <c r="G889" s="71"/>
      <c r="H889" s="158"/>
      <c r="I889" s="60"/>
      <c r="J889" s="72"/>
      <c r="K889" s="73"/>
      <c r="L889" s="53"/>
      <c r="M889" s="75"/>
      <c r="N889" s="53"/>
      <c r="O889" s="53"/>
      <c r="P889" s="53"/>
      <c r="Q889" s="53"/>
      <c r="R889" s="99"/>
      <c r="S889" s="67"/>
      <c r="T889" s="67"/>
      <c r="U889" s="67"/>
      <c r="V889" s="67"/>
      <c r="W889" s="67"/>
      <c r="X889" s="53"/>
      <c r="Y889" s="53"/>
      <c r="Z889" s="53"/>
      <c r="AA889" s="53"/>
      <c r="AB889" s="53"/>
    </row>
    <row r="890" spans="1:28" x14ac:dyDescent="0.25">
      <c r="A890" s="53"/>
      <c r="B890" s="53"/>
      <c r="C890" s="53"/>
      <c r="D890" s="53"/>
      <c r="E890" s="144"/>
      <c r="F890" s="70"/>
      <c r="G890" s="71"/>
      <c r="H890" s="158"/>
      <c r="I890" s="60"/>
      <c r="J890" s="72"/>
      <c r="K890" s="73"/>
      <c r="L890" s="53"/>
      <c r="M890" s="75"/>
      <c r="N890" s="53"/>
      <c r="O890" s="53"/>
      <c r="P890" s="53"/>
      <c r="Q890" s="53"/>
      <c r="R890" s="99"/>
      <c r="S890" s="67"/>
      <c r="T890" s="67"/>
      <c r="U890" s="67"/>
      <c r="V890" s="67"/>
      <c r="W890" s="67"/>
      <c r="X890" s="53"/>
      <c r="Y890" s="53"/>
      <c r="Z890" s="53"/>
      <c r="AA890" s="53"/>
      <c r="AB890" s="53"/>
    </row>
    <row r="891" spans="1:28" x14ac:dyDescent="0.25">
      <c r="A891" s="53"/>
      <c r="B891" s="53"/>
      <c r="C891" s="53"/>
      <c r="D891" s="53"/>
      <c r="E891" s="144"/>
      <c r="F891" s="70"/>
      <c r="G891" s="71"/>
      <c r="H891" s="158"/>
      <c r="I891" s="60"/>
      <c r="J891" s="72"/>
      <c r="K891" s="73"/>
      <c r="L891" s="53"/>
      <c r="M891" s="75"/>
      <c r="N891" s="53"/>
      <c r="O891" s="53"/>
      <c r="P891" s="53"/>
      <c r="Q891" s="53"/>
      <c r="R891" s="99"/>
      <c r="S891" s="67"/>
      <c r="T891" s="67"/>
      <c r="U891" s="67"/>
      <c r="V891" s="67"/>
      <c r="W891" s="67"/>
      <c r="X891" s="53"/>
      <c r="Y891" s="53"/>
      <c r="Z891" s="53"/>
      <c r="AA891" s="53"/>
      <c r="AB891" s="53"/>
    </row>
    <row r="892" spans="1:28" x14ac:dyDescent="0.25">
      <c r="A892" s="53"/>
      <c r="B892" s="53"/>
      <c r="C892" s="53"/>
      <c r="D892" s="53"/>
      <c r="E892" s="144"/>
      <c r="F892" s="70"/>
      <c r="G892" s="71"/>
      <c r="H892" s="158"/>
      <c r="I892" s="60"/>
      <c r="J892" s="72"/>
      <c r="K892" s="73"/>
      <c r="L892" s="53"/>
      <c r="M892" s="75"/>
      <c r="N892" s="53"/>
      <c r="O892" s="53"/>
      <c r="P892" s="53"/>
      <c r="Q892" s="53"/>
      <c r="R892" s="99"/>
      <c r="S892" s="67"/>
      <c r="T892" s="67"/>
      <c r="U892" s="67"/>
      <c r="V892" s="67"/>
      <c r="W892" s="67"/>
      <c r="X892" s="53"/>
      <c r="Y892" s="53"/>
      <c r="Z892" s="53"/>
      <c r="AA892" s="53"/>
      <c r="AB892" s="53"/>
    </row>
    <row r="893" spans="1:28" x14ac:dyDescent="0.25">
      <c r="A893" s="53"/>
      <c r="B893" s="53"/>
      <c r="C893" s="53"/>
      <c r="D893" s="53"/>
      <c r="E893" s="144"/>
      <c r="F893" s="70"/>
      <c r="G893" s="71"/>
      <c r="H893" s="158"/>
      <c r="I893" s="60"/>
      <c r="J893" s="72"/>
      <c r="K893" s="73"/>
      <c r="L893" s="53"/>
      <c r="M893" s="75"/>
      <c r="N893" s="53"/>
      <c r="O893" s="53"/>
      <c r="P893" s="53"/>
      <c r="Q893" s="53"/>
      <c r="R893" s="99"/>
      <c r="S893" s="67"/>
      <c r="T893" s="67"/>
      <c r="U893" s="67"/>
      <c r="V893" s="67"/>
      <c r="W893" s="67"/>
      <c r="X893" s="53"/>
      <c r="Y893" s="53"/>
      <c r="Z893" s="53"/>
      <c r="AA893" s="53"/>
      <c r="AB893" s="53"/>
    </row>
    <row r="894" spans="1:28" x14ac:dyDescent="0.25">
      <c r="A894" s="53"/>
      <c r="B894" s="53"/>
      <c r="C894" s="53"/>
      <c r="D894" s="53"/>
      <c r="E894" s="144"/>
      <c r="F894" s="70"/>
      <c r="G894" s="71"/>
      <c r="H894" s="158"/>
      <c r="I894" s="60"/>
      <c r="J894" s="72"/>
      <c r="K894" s="73"/>
      <c r="L894" s="53"/>
      <c r="M894" s="75"/>
      <c r="N894" s="53"/>
      <c r="O894" s="53"/>
      <c r="P894" s="53"/>
      <c r="Q894" s="53"/>
      <c r="R894" s="99"/>
      <c r="S894" s="67"/>
      <c r="T894" s="67"/>
      <c r="U894" s="67"/>
      <c r="V894" s="67"/>
      <c r="W894" s="67"/>
      <c r="X894" s="53"/>
      <c r="Y894" s="53"/>
      <c r="Z894" s="53"/>
      <c r="AA894" s="53"/>
      <c r="AB894" s="53"/>
    </row>
    <row r="895" spans="1:28" x14ac:dyDescent="0.25">
      <c r="A895" s="53"/>
      <c r="B895" s="53"/>
      <c r="C895" s="53"/>
      <c r="D895" s="53"/>
      <c r="E895" s="144"/>
      <c r="F895" s="70"/>
      <c r="G895" s="71"/>
      <c r="H895" s="158"/>
      <c r="I895" s="60"/>
      <c r="J895" s="72"/>
      <c r="K895" s="73"/>
      <c r="L895" s="53"/>
      <c r="M895" s="75"/>
      <c r="N895" s="53"/>
      <c r="O895" s="53"/>
      <c r="P895" s="53"/>
      <c r="Q895" s="53"/>
      <c r="R895" s="99"/>
      <c r="S895" s="67"/>
      <c r="T895" s="67"/>
      <c r="U895" s="67"/>
      <c r="V895" s="67"/>
      <c r="W895" s="67"/>
      <c r="X895" s="53"/>
      <c r="Y895" s="53"/>
      <c r="Z895" s="53"/>
      <c r="AA895" s="53"/>
      <c r="AB895" s="53"/>
    </row>
    <row r="896" spans="1:28" x14ac:dyDescent="0.25">
      <c r="A896" s="53"/>
      <c r="B896" s="53"/>
      <c r="C896" s="53"/>
      <c r="D896" s="53"/>
      <c r="E896" s="144"/>
      <c r="F896" s="70"/>
      <c r="G896" s="71"/>
      <c r="H896" s="158"/>
      <c r="I896" s="60"/>
      <c r="J896" s="72"/>
      <c r="K896" s="73"/>
      <c r="L896" s="53"/>
      <c r="M896" s="75"/>
      <c r="N896" s="53"/>
      <c r="O896" s="53"/>
      <c r="P896" s="53"/>
      <c r="Q896" s="53"/>
      <c r="R896" s="99"/>
      <c r="S896" s="67"/>
      <c r="T896" s="67"/>
      <c r="U896" s="67"/>
      <c r="V896" s="67"/>
      <c r="W896" s="67"/>
      <c r="X896" s="53"/>
      <c r="Y896" s="53"/>
      <c r="Z896" s="53"/>
      <c r="AA896" s="53"/>
      <c r="AB896" s="53"/>
    </row>
    <row r="897" spans="1:28" x14ac:dyDescent="0.25">
      <c r="A897" s="53"/>
      <c r="B897" s="53"/>
      <c r="C897" s="53"/>
      <c r="D897" s="53"/>
      <c r="E897" s="144"/>
      <c r="F897" s="70"/>
      <c r="G897" s="71"/>
      <c r="H897" s="158"/>
      <c r="I897" s="60"/>
      <c r="J897" s="72"/>
      <c r="K897" s="73"/>
      <c r="L897" s="53"/>
      <c r="M897" s="75"/>
      <c r="N897" s="53"/>
      <c r="O897" s="53"/>
      <c r="P897" s="53"/>
      <c r="Q897" s="53"/>
      <c r="R897" s="99"/>
      <c r="S897" s="67"/>
      <c r="T897" s="67"/>
      <c r="U897" s="67"/>
      <c r="V897" s="67"/>
      <c r="W897" s="67"/>
      <c r="X897" s="53"/>
      <c r="Y897" s="53"/>
      <c r="Z897" s="53"/>
      <c r="AA897" s="53"/>
      <c r="AB897" s="53"/>
    </row>
    <row r="898" spans="1:28" x14ac:dyDescent="0.25">
      <c r="A898" s="53"/>
      <c r="B898" s="53"/>
      <c r="C898" s="53"/>
      <c r="D898" s="53"/>
      <c r="E898" s="144"/>
      <c r="F898" s="70"/>
      <c r="G898" s="71"/>
      <c r="H898" s="158"/>
      <c r="I898" s="60"/>
      <c r="J898" s="72"/>
      <c r="K898" s="73"/>
      <c r="L898" s="53"/>
      <c r="M898" s="75"/>
      <c r="N898" s="53"/>
      <c r="O898" s="53"/>
      <c r="P898" s="53"/>
      <c r="Q898" s="53"/>
      <c r="R898" s="99"/>
      <c r="S898" s="67"/>
      <c r="T898" s="67"/>
      <c r="U898" s="67"/>
      <c r="V898" s="67"/>
      <c r="W898" s="67"/>
      <c r="X898" s="53"/>
      <c r="Y898" s="53"/>
      <c r="Z898" s="53"/>
      <c r="AA898" s="53"/>
      <c r="AB898" s="53"/>
    </row>
    <row r="899" spans="1:28" x14ac:dyDescent="0.25">
      <c r="A899" s="53"/>
      <c r="B899" s="53"/>
      <c r="C899" s="53"/>
      <c r="D899" s="53"/>
      <c r="E899" s="144"/>
      <c r="F899" s="70"/>
      <c r="G899" s="71"/>
      <c r="H899" s="158"/>
      <c r="I899" s="60"/>
      <c r="J899" s="72"/>
      <c r="K899" s="73"/>
      <c r="L899" s="53"/>
      <c r="M899" s="75"/>
      <c r="N899" s="53"/>
      <c r="O899" s="53"/>
      <c r="P899" s="53"/>
      <c r="Q899" s="53"/>
      <c r="R899" s="99"/>
      <c r="S899" s="67"/>
      <c r="T899" s="67"/>
      <c r="U899" s="67"/>
      <c r="V899" s="67"/>
      <c r="W899" s="67"/>
      <c r="X899" s="53"/>
      <c r="Y899" s="53"/>
      <c r="Z899" s="53"/>
      <c r="AA899" s="53"/>
      <c r="AB899" s="53"/>
    </row>
    <row r="900" spans="1:28" x14ac:dyDescent="0.25">
      <c r="A900" s="53"/>
      <c r="B900" s="53"/>
      <c r="C900" s="53"/>
      <c r="D900" s="53"/>
      <c r="E900" s="144"/>
      <c r="F900" s="70"/>
      <c r="G900" s="71"/>
      <c r="H900" s="158"/>
      <c r="I900" s="60"/>
      <c r="J900" s="72"/>
      <c r="K900" s="73"/>
      <c r="L900" s="53"/>
      <c r="M900" s="75"/>
      <c r="N900" s="53"/>
      <c r="O900" s="53"/>
      <c r="P900" s="53"/>
      <c r="Q900" s="53"/>
      <c r="R900" s="99"/>
      <c r="S900" s="67"/>
      <c r="T900" s="67"/>
      <c r="U900" s="67"/>
      <c r="V900" s="67"/>
      <c r="W900" s="67"/>
      <c r="X900" s="53"/>
      <c r="Y900" s="53"/>
      <c r="Z900" s="53"/>
      <c r="AA900" s="53"/>
      <c r="AB900" s="53"/>
    </row>
    <row r="901" spans="1:28" x14ac:dyDescent="0.25">
      <c r="A901" s="53"/>
      <c r="B901" s="53"/>
      <c r="C901" s="53"/>
      <c r="D901" s="53"/>
      <c r="E901" s="144"/>
      <c r="F901" s="70"/>
      <c r="G901" s="71"/>
      <c r="H901" s="158"/>
      <c r="I901" s="60"/>
      <c r="J901" s="72"/>
      <c r="K901" s="73"/>
      <c r="L901" s="53"/>
      <c r="M901" s="75"/>
      <c r="N901" s="53"/>
      <c r="O901" s="53"/>
      <c r="P901" s="53"/>
      <c r="Q901" s="53"/>
      <c r="R901" s="99"/>
      <c r="S901" s="67"/>
      <c r="T901" s="67"/>
      <c r="U901" s="67"/>
      <c r="V901" s="67"/>
      <c r="W901" s="67"/>
      <c r="X901" s="53"/>
      <c r="Y901" s="53"/>
      <c r="Z901" s="53"/>
      <c r="AA901" s="53"/>
      <c r="AB901" s="53"/>
    </row>
    <row r="902" spans="1:28" x14ac:dyDescent="0.25">
      <c r="A902" s="53"/>
      <c r="B902" s="53"/>
      <c r="C902" s="53"/>
      <c r="D902" s="53"/>
      <c r="E902" s="144"/>
      <c r="F902" s="70"/>
      <c r="G902" s="71"/>
      <c r="H902" s="158"/>
      <c r="I902" s="60"/>
      <c r="J902" s="72"/>
      <c r="K902" s="73"/>
      <c r="L902" s="53"/>
      <c r="M902" s="75"/>
      <c r="N902" s="53"/>
      <c r="O902" s="53"/>
      <c r="P902" s="53"/>
      <c r="Q902" s="53"/>
      <c r="R902" s="99"/>
      <c r="S902" s="67"/>
      <c r="T902" s="67"/>
      <c r="U902" s="67"/>
      <c r="V902" s="67"/>
      <c r="W902" s="67"/>
      <c r="X902" s="53"/>
      <c r="Y902" s="53"/>
      <c r="Z902" s="53"/>
      <c r="AA902" s="53"/>
      <c r="AB902" s="53"/>
    </row>
    <row r="903" spans="1:28" x14ac:dyDescent="0.25">
      <c r="A903" s="53"/>
      <c r="B903" s="53"/>
      <c r="C903" s="53"/>
      <c r="D903" s="53"/>
      <c r="E903" s="144"/>
      <c r="F903" s="70"/>
      <c r="G903" s="71"/>
      <c r="H903" s="158"/>
      <c r="I903" s="60"/>
      <c r="J903" s="72"/>
      <c r="K903" s="73"/>
      <c r="L903" s="53"/>
      <c r="M903" s="75"/>
      <c r="N903" s="53"/>
      <c r="O903" s="53"/>
      <c r="P903" s="53"/>
      <c r="Q903" s="53"/>
      <c r="R903" s="99"/>
      <c r="S903" s="67"/>
      <c r="T903" s="67"/>
      <c r="U903" s="67"/>
      <c r="V903" s="67"/>
      <c r="W903" s="67"/>
      <c r="X903" s="53"/>
      <c r="Y903" s="53"/>
      <c r="Z903" s="53"/>
      <c r="AA903" s="53"/>
      <c r="AB903" s="53"/>
    </row>
    <row r="904" spans="1:28" x14ac:dyDescent="0.25">
      <c r="A904" s="53"/>
      <c r="B904" s="53"/>
      <c r="C904" s="53"/>
      <c r="D904" s="53"/>
      <c r="E904" s="144"/>
      <c r="F904" s="70"/>
      <c r="G904" s="71"/>
      <c r="H904" s="158"/>
      <c r="I904" s="60"/>
      <c r="J904" s="72"/>
      <c r="K904" s="73"/>
      <c r="L904" s="53"/>
      <c r="M904" s="75"/>
      <c r="N904" s="53"/>
      <c r="O904" s="53"/>
      <c r="P904" s="53"/>
      <c r="Q904" s="53"/>
      <c r="R904" s="99"/>
      <c r="S904" s="67"/>
      <c r="T904" s="67"/>
      <c r="U904" s="67"/>
      <c r="V904" s="67"/>
      <c r="W904" s="67"/>
      <c r="X904" s="53"/>
      <c r="Y904" s="53"/>
      <c r="Z904" s="53"/>
      <c r="AA904" s="53"/>
      <c r="AB904" s="53"/>
    </row>
    <row r="905" spans="1:28" x14ac:dyDescent="0.25">
      <c r="A905" s="53"/>
      <c r="B905" s="53"/>
      <c r="C905" s="53"/>
      <c r="D905" s="53"/>
      <c r="E905" s="144"/>
      <c r="F905" s="70"/>
      <c r="G905" s="71"/>
      <c r="H905" s="158"/>
      <c r="I905" s="60"/>
      <c r="J905" s="72"/>
      <c r="K905" s="73"/>
      <c r="L905" s="53"/>
      <c r="M905" s="75"/>
      <c r="N905" s="53"/>
      <c r="O905" s="53"/>
      <c r="P905" s="53"/>
      <c r="Q905" s="53"/>
      <c r="R905" s="99"/>
      <c r="S905" s="67"/>
      <c r="T905" s="67"/>
      <c r="U905" s="67"/>
      <c r="V905" s="67"/>
      <c r="W905" s="67"/>
      <c r="X905" s="53"/>
      <c r="Y905" s="53"/>
      <c r="Z905" s="53"/>
      <c r="AA905" s="53"/>
      <c r="AB905" s="53"/>
    </row>
    <row r="906" spans="1:28" x14ac:dyDescent="0.25">
      <c r="A906" s="53"/>
      <c r="B906" s="53"/>
      <c r="C906" s="53"/>
      <c r="D906" s="53"/>
      <c r="E906" s="144"/>
      <c r="F906" s="70"/>
      <c r="G906" s="71"/>
      <c r="H906" s="158"/>
      <c r="I906" s="60"/>
      <c r="J906" s="72"/>
      <c r="K906" s="73"/>
      <c r="L906" s="53"/>
      <c r="M906" s="75"/>
      <c r="N906" s="53"/>
      <c r="O906" s="53"/>
      <c r="P906" s="53"/>
      <c r="Q906" s="53"/>
      <c r="R906" s="99"/>
      <c r="S906" s="67"/>
      <c r="T906" s="67"/>
      <c r="U906" s="67"/>
      <c r="V906" s="67"/>
      <c r="W906" s="67"/>
      <c r="X906" s="53"/>
      <c r="Y906" s="53"/>
      <c r="Z906" s="53"/>
      <c r="AA906" s="53"/>
      <c r="AB906" s="53"/>
    </row>
    <row r="907" spans="1:28" x14ac:dyDescent="0.25">
      <c r="A907" s="53"/>
      <c r="B907" s="53"/>
      <c r="C907" s="53"/>
      <c r="D907" s="53"/>
      <c r="E907" s="144"/>
      <c r="F907" s="70"/>
      <c r="G907" s="71"/>
      <c r="H907" s="158"/>
      <c r="I907" s="60"/>
      <c r="J907" s="72"/>
      <c r="K907" s="73"/>
      <c r="L907" s="53"/>
      <c r="M907" s="75"/>
      <c r="N907" s="53"/>
      <c r="O907" s="53"/>
      <c r="P907" s="53"/>
      <c r="Q907" s="53"/>
      <c r="R907" s="99"/>
      <c r="S907" s="67"/>
      <c r="T907" s="67"/>
      <c r="U907" s="67"/>
      <c r="V907" s="67"/>
      <c r="W907" s="67"/>
      <c r="X907" s="53"/>
      <c r="Y907" s="53"/>
      <c r="Z907" s="53"/>
      <c r="AA907" s="53"/>
      <c r="AB907" s="53"/>
    </row>
    <row r="908" spans="1:28" x14ac:dyDescent="0.25">
      <c r="A908" s="53"/>
      <c r="B908" s="53"/>
      <c r="C908" s="53"/>
      <c r="D908" s="53"/>
      <c r="E908" s="144"/>
      <c r="F908" s="70"/>
      <c r="G908" s="71"/>
      <c r="H908" s="158"/>
      <c r="I908" s="60"/>
      <c r="J908" s="72"/>
      <c r="K908" s="73"/>
      <c r="L908" s="53"/>
      <c r="M908" s="75"/>
      <c r="N908" s="53"/>
      <c r="O908" s="53"/>
      <c r="P908" s="53"/>
      <c r="Q908" s="53"/>
      <c r="R908" s="99"/>
      <c r="S908" s="67"/>
      <c r="T908" s="67"/>
      <c r="U908" s="67"/>
      <c r="V908" s="67"/>
      <c r="W908" s="67"/>
      <c r="X908" s="53"/>
      <c r="Y908" s="53"/>
      <c r="Z908" s="53"/>
      <c r="AA908" s="53"/>
      <c r="AB908" s="53"/>
    </row>
    <row r="909" spans="1:28" x14ac:dyDescent="0.25">
      <c r="A909" s="53"/>
      <c r="B909" s="53"/>
      <c r="C909" s="53"/>
      <c r="D909" s="53"/>
      <c r="E909" s="144"/>
      <c r="F909" s="70"/>
      <c r="G909" s="71"/>
      <c r="H909" s="158"/>
      <c r="I909" s="60"/>
      <c r="J909" s="72"/>
      <c r="K909" s="73"/>
      <c r="L909" s="53"/>
      <c r="M909" s="75"/>
      <c r="N909" s="53"/>
      <c r="O909" s="53"/>
      <c r="P909" s="53"/>
      <c r="Q909" s="53"/>
      <c r="R909" s="99"/>
      <c r="S909" s="67"/>
      <c r="T909" s="67"/>
      <c r="U909" s="67"/>
      <c r="V909" s="67"/>
      <c r="W909" s="67"/>
      <c r="X909" s="53"/>
      <c r="Y909" s="53"/>
      <c r="Z909" s="53"/>
      <c r="AA909" s="53"/>
      <c r="AB909" s="53"/>
    </row>
    <row r="910" spans="1:28" x14ac:dyDescent="0.25">
      <c r="A910" s="53"/>
      <c r="B910" s="53"/>
      <c r="C910" s="53"/>
      <c r="D910" s="53"/>
      <c r="E910" s="144"/>
      <c r="F910" s="70"/>
      <c r="G910" s="71"/>
      <c r="H910" s="158"/>
      <c r="I910" s="60"/>
      <c r="J910" s="72"/>
      <c r="K910" s="73"/>
      <c r="L910" s="53"/>
      <c r="M910" s="75"/>
      <c r="N910" s="53"/>
      <c r="O910" s="53"/>
      <c r="P910" s="53"/>
      <c r="Q910" s="53"/>
      <c r="R910" s="99"/>
      <c r="S910" s="67"/>
      <c r="T910" s="67"/>
      <c r="U910" s="67"/>
      <c r="V910" s="67"/>
      <c r="W910" s="67"/>
      <c r="X910" s="53"/>
      <c r="Y910" s="53"/>
      <c r="Z910" s="53"/>
      <c r="AA910" s="53"/>
      <c r="AB910" s="53"/>
    </row>
    <row r="911" spans="1:28" x14ac:dyDescent="0.25">
      <c r="A911" s="53"/>
      <c r="B911" s="53"/>
      <c r="C911" s="53"/>
      <c r="D911" s="53"/>
      <c r="E911" s="144"/>
      <c r="F911" s="70"/>
      <c r="G911" s="71"/>
      <c r="H911" s="158"/>
      <c r="I911" s="60"/>
      <c r="J911" s="72"/>
      <c r="K911" s="73"/>
      <c r="L911" s="53"/>
      <c r="M911" s="75"/>
      <c r="N911" s="53"/>
      <c r="O911" s="53"/>
      <c r="P911" s="53"/>
      <c r="Q911" s="53"/>
      <c r="R911" s="99"/>
      <c r="S911" s="67"/>
      <c r="T911" s="67"/>
      <c r="U911" s="67"/>
      <c r="V911" s="67"/>
      <c r="W911" s="67"/>
      <c r="X911" s="53"/>
      <c r="Y911" s="53"/>
      <c r="Z911" s="53"/>
      <c r="AA911" s="53"/>
      <c r="AB911" s="53"/>
    </row>
    <row r="912" spans="1:28" x14ac:dyDescent="0.25">
      <c r="A912" s="53"/>
      <c r="B912" s="53"/>
      <c r="C912" s="53"/>
      <c r="D912" s="53"/>
      <c r="E912" s="144"/>
      <c r="F912" s="70"/>
      <c r="G912" s="71"/>
      <c r="H912" s="158"/>
      <c r="I912" s="60"/>
      <c r="J912" s="72"/>
      <c r="K912" s="73"/>
      <c r="L912" s="53"/>
      <c r="M912" s="75"/>
      <c r="N912" s="53"/>
      <c r="O912" s="53"/>
      <c r="P912" s="53"/>
      <c r="Q912" s="53"/>
      <c r="R912" s="99"/>
      <c r="S912" s="67"/>
      <c r="T912" s="67"/>
      <c r="U912" s="67"/>
      <c r="V912" s="67"/>
      <c r="W912" s="67"/>
      <c r="X912" s="53"/>
      <c r="Y912" s="53"/>
      <c r="Z912" s="53"/>
      <c r="AA912" s="53"/>
      <c r="AB912" s="53"/>
    </row>
    <row r="913" spans="1:28" x14ac:dyDescent="0.25">
      <c r="A913" s="53"/>
      <c r="B913" s="53"/>
      <c r="C913" s="53"/>
      <c r="D913" s="53"/>
      <c r="E913" s="144"/>
      <c r="F913" s="70"/>
      <c r="G913" s="71"/>
      <c r="H913" s="158"/>
      <c r="I913" s="60"/>
      <c r="J913" s="72"/>
      <c r="K913" s="73"/>
      <c r="L913" s="53"/>
      <c r="M913" s="75"/>
      <c r="N913" s="53"/>
      <c r="O913" s="53"/>
      <c r="P913" s="53"/>
      <c r="Q913" s="53"/>
      <c r="R913" s="99"/>
      <c r="S913" s="67"/>
      <c r="T913" s="67"/>
      <c r="U913" s="67"/>
      <c r="V913" s="67"/>
      <c r="W913" s="67"/>
      <c r="X913" s="53"/>
      <c r="Y913" s="53"/>
      <c r="Z913" s="53"/>
      <c r="AA913" s="53"/>
      <c r="AB913" s="53"/>
    </row>
    <row r="914" spans="1:28" x14ac:dyDescent="0.25">
      <c r="A914" s="53"/>
      <c r="B914" s="53"/>
      <c r="C914" s="53"/>
      <c r="D914" s="53"/>
      <c r="E914" s="144"/>
      <c r="F914" s="70"/>
      <c r="G914" s="71"/>
      <c r="H914" s="158"/>
      <c r="I914" s="60"/>
      <c r="J914" s="72"/>
      <c r="K914" s="73"/>
      <c r="L914" s="53"/>
      <c r="M914" s="75"/>
      <c r="N914" s="53"/>
      <c r="O914" s="53"/>
      <c r="P914" s="53"/>
      <c r="Q914" s="53"/>
      <c r="R914" s="99"/>
      <c r="S914" s="67"/>
      <c r="T914" s="67"/>
      <c r="U914" s="67"/>
      <c r="V914" s="67"/>
      <c r="W914" s="67"/>
      <c r="X914" s="53"/>
      <c r="Y914" s="53"/>
      <c r="Z914" s="53"/>
      <c r="AA914" s="53"/>
      <c r="AB914" s="53"/>
    </row>
    <row r="915" spans="1:28" x14ac:dyDescent="0.25">
      <c r="A915" s="53"/>
      <c r="B915" s="53"/>
      <c r="C915" s="53"/>
      <c r="D915" s="53"/>
      <c r="E915" s="144"/>
      <c r="F915" s="70"/>
      <c r="G915" s="71"/>
      <c r="H915" s="158"/>
      <c r="I915" s="60"/>
      <c r="J915" s="72"/>
      <c r="K915" s="73"/>
      <c r="L915" s="53"/>
      <c r="M915" s="75"/>
      <c r="N915" s="53"/>
      <c r="O915" s="53"/>
      <c r="P915" s="53"/>
      <c r="Q915" s="53"/>
      <c r="R915" s="99"/>
      <c r="S915" s="67"/>
      <c r="T915" s="67"/>
      <c r="U915" s="67"/>
      <c r="V915" s="67"/>
      <c r="W915" s="67"/>
      <c r="X915" s="53"/>
      <c r="Y915" s="53"/>
      <c r="Z915" s="53"/>
      <c r="AA915" s="53"/>
      <c r="AB915" s="53"/>
    </row>
    <row r="916" spans="1:28" x14ac:dyDescent="0.25">
      <c r="A916" s="53"/>
      <c r="B916" s="53"/>
      <c r="C916" s="53"/>
      <c r="D916" s="53"/>
      <c r="E916" s="144"/>
      <c r="F916" s="70"/>
      <c r="G916" s="71"/>
      <c r="H916" s="158"/>
      <c r="I916" s="60"/>
      <c r="J916" s="72"/>
      <c r="K916" s="73"/>
      <c r="L916" s="53"/>
      <c r="M916" s="75"/>
      <c r="N916" s="53"/>
      <c r="O916" s="53"/>
      <c r="P916" s="53"/>
      <c r="Q916" s="53"/>
      <c r="R916" s="99"/>
      <c r="S916" s="67"/>
      <c r="T916" s="67"/>
      <c r="U916" s="67"/>
      <c r="V916" s="67"/>
      <c r="W916" s="67"/>
      <c r="X916" s="53"/>
      <c r="Y916" s="53"/>
      <c r="Z916" s="53"/>
      <c r="AA916" s="53"/>
      <c r="AB916" s="53"/>
    </row>
    <row r="917" spans="1:28" x14ac:dyDescent="0.25">
      <c r="A917" s="53"/>
      <c r="B917" s="53"/>
      <c r="C917" s="53"/>
      <c r="D917" s="53"/>
      <c r="E917" s="144"/>
      <c r="F917" s="70"/>
      <c r="G917" s="71"/>
      <c r="H917" s="158"/>
      <c r="I917" s="60"/>
      <c r="J917" s="72"/>
      <c r="K917" s="73"/>
      <c r="L917" s="53"/>
      <c r="M917" s="75"/>
      <c r="N917" s="53"/>
      <c r="O917" s="53"/>
      <c r="P917" s="53"/>
      <c r="Q917" s="53"/>
      <c r="R917" s="99"/>
      <c r="S917" s="67"/>
      <c r="T917" s="67"/>
      <c r="U917" s="67"/>
      <c r="V917" s="67"/>
      <c r="W917" s="67"/>
      <c r="X917" s="53"/>
      <c r="Y917" s="53"/>
      <c r="Z917" s="53"/>
      <c r="AA917" s="53"/>
      <c r="AB917" s="53"/>
    </row>
    <row r="918" spans="1:28" x14ac:dyDescent="0.25">
      <c r="A918" s="53"/>
      <c r="B918" s="53"/>
      <c r="C918" s="53"/>
      <c r="D918" s="53"/>
      <c r="E918" s="144"/>
      <c r="F918" s="70"/>
      <c r="G918" s="71"/>
      <c r="H918" s="158"/>
      <c r="I918" s="60"/>
      <c r="J918" s="72"/>
      <c r="K918" s="73"/>
      <c r="L918" s="53"/>
      <c r="M918" s="75"/>
      <c r="N918" s="53"/>
      <c r="O918" s="53"/>
      <c r="P918" s="53"/>
      <c r="Q918" s="53"/>
      <c r="R918" s="99"/>
      <c r="S918" s="67"/>
      <c r="T918" s="67"/>
      <c r="U918" s="67"/>
      <c r="V918" s="67"/>
      <c r="W918" s="67"/>
      <c r="X918" s="53"/>
      <c r="Y918" s="53"/>
      <c r="Z918" s="53"/>
      <c r="AA918" s="53"/>
      <c r="AB918" s="53"/>
    </row>
    <row r="919" spans="1:28" x14ac:dyDescent="0.25">
      <c r="A919" s="53"/>
      <c r="B919" s="53"/>
      <c r="C919" s="53"/>
      <c r="D919" s="53"/>
      <c r="E919" s="144"/>
      <c r="F919" s="70"/>
      <c r="G919" s="71"/>
      <c r="H919" s="158"/>
      <c r="I919" s="60"/>
      <c r="J919" s="72"/>
      <c r="K919" s="73"/>
      <c r="L919" s="53"/>
      <c r="M919" s="75"/>
      <c r="N919" s="53"/>
      <c r="O919" s="53"/>
      <c r="P919" s="53"/>
      <c r="Q919" s="53"/>
      <c r="R919" s="99"/>
      <c r="S919" s="67"/>
      <c r="T919" s="67"/>
      <c r="U919" s="67"/>
      <c r="V919" s="67"/>
      <c r="W919" s="67"/>
      <c r="X919" s="53"/>
      <c r="Y919" s="53"/>
      <c r="Z919" s="53"/>
      <c r="AA919" s="53"/>
      <c r="AB919" s="53"/>
    </row>
    <row r="920" spans="1:28" x14ac:dyDescent="0.25">
      <c r="A920" s="53"/>
      <c r="B920" s="53"/>
      <c r="C920" s="53"/>
      <c r="D920" s="53"/>
      <c r="E920" s="144"/>
      <c r="F920" s="70"/>
      <c r="G920" s="71"/>
      <c r="H920" s="158"/>
      <c r="I920" s="60"/>
      <c r="J920" s="72"/>
      <c r="K920" s="73"/>
      <c r="L920" s="53"/>
      <c r="M920" s="75"/>
      <c r="N920" s="53"/>
      <c r="O920" s="53"/>
      <c r="P920" s="53"/>
      <c r="Q920" s="53"/>
      <c r="R920" s="99"/>
      <c r="S920" s="67"/>
      <c r="T920" s="67"/>
      <c r="U920" s="67"/>
      <c r="V920" s="67"/>
      <c r="W920" s="67"/>
      <c r="X920" s="53"/>
      <c r="Y920" s="53"/>
      <c r="Z920" s="53"/>
      <c r="AA920" s="53"/>
      <c r="AB920" s="53"/>
    </row>
    <row r="921" spans="1:28" x14ac:dyDescent="0.25">
      <c r="A921" s="53"/>
      <c r="B921" s="53"/>
      <c r="C921" s="53"/>
      <c r="D921" s="53"/>
      <c r="E921" s="144"/>
      <c r="F921" s="70"/>
      <c r="G921" s="71"/>
      <c r="H921" s="158"/>
      <c r="I921" s="60"/>
      <c r="J921" s="72"/>
      <c r="K921" s="73"/>
      <c r="L921" s="53"/>
      <c r="M921" s="75"/>
      <c r="N921" s="53"/>
      <c r="O921" s="53"/>
      <c r="P921" s="53"/>
      <c r="Q921" s="53"/>
      <c r="R921" s="99"/>
      <c r="S921" s="67"/>
      <c r="T921" s="67"/>
      <c r="U921" s="67"/>
      <c r="V921" s="67"/>
      <c r="W921" s="67"/>
      <c r="X921" s="53"/>
      <c r="Y921" s="53"/>
      <c r="Z921" s="53"/>
      <c r="AA921" s="53"/>
      <c r="AB921" s="53"/>
    </row>
    <row r="922" spans="1:28" x14ac:dyDescent="0.25">
      <c r="A922" s="53"/>
      <c r="B922" s="53"/>
      <c r="C922" s="53"/>
      <c r="D922" s="53"/>
      <c r="E922" s="144"/>
      <c r="F922" s="70"/>
      <c r="G922" s="71"/>
      <c r="H922" s="158"/>
      <c r="I922" s="60"/>
      <c r="J922" s="72"/>
      <c r="K922" s="73"/>
      <c r="L922" s="53"/>
      <c r="M922" s="75"/>
      <c r="N922" s="53"/>
      <c r="O922" s="53"/>
      <c r="P922" s="53"/>
      <c r="Q922" s="53"/>
      <c r="R922" s="99"/>
      <c r="S922" s="67"/>
      <c r="T922" s="67"/>
      <c r="U922" s="67"/>
      <c r="V922" s="67"/>
      <c r="W922" s="67"/>
      <c r="X922" s="53"/>
      <c r="Y922" s="53"/>
      <c r="Z922" s="53"/>
      <c r="AA922" s="53"/>
      <c r="AB922" s="53"/>
    </row>
    <row r="923" spans="1:28" x14ac:dyDescent="0.25">
      <c r="A923" s="53"/>
      <c r="B923" s="53"/>
      <c r="C923" s="53"/>
      <c r="D923" s="53"/>
      <c r="E923" s="144"/>
      <c r="F923" s="70"/>
      <c r="G923" s="71"/>
      <c r="H923" s="158"/>
      <c r="I923" s="60"/>
      <c r="J923" s="72"/>
      <c r="K923" s="73"/>
      <c r="L923" s="53"/>
      <c r="M923" s="75"/>
      <c r="N923" s="53"/>
      <c r="O923" s="53"/>
      <c r="P923" s="53"/>
      <c r="Q923" s="53"/>
      <c r="R923" s="99"/>
      <c r="S923" s="67"/>
      <c r="T923" s="67"/>
      <c r="U923" s="67"/>
      <c r="V923" s="67"/>
      <c r="W923" s="67"/>
      <c r="X923" s="53"/>
      <c r="Y923" s="53"/>
      <c r="Z923" s="53"/>
      <c r="AA923" s="53"/>
      <c r="AB923" s="53"/>
    </row>
    <row r="924" spans="1:28" x14ac:dyDescent="0.25">
      <c r="A924" s="53"/>
      <c r="B924" s="53"/>
      <c r="C924" s="53"/>
      <c r="D924" s="53"/>
      <c r="E924" s="144"/>
      <c r="F924" s="70"/>
      <c r="G924" s="71"/>
      <c r="H924" s="158"/>
      <c r="I924" s="60"/>
      <c r="J924" s="72"/>
      <c r="K924" s="73"/>
      <c r="L924" s="53"/>
      <c r="M924" s="75"/>
      <c r="N924" s="53"/>
      <c r="O924" s="53"/>
      <c r="P924" s="53"/>
      <c r="Q924" s="53"/>
      <c r="R924" s="99"/>
      <c r="S924" s="67"/>
      <c r="T924" s="67"/>
      <c r="U924" s="67"/>
      <c r="V924" s="67"/>
      <c r="W924" s="67"/>
      <c r="X924" s="53"/>
      <c r="Y924" s="53"/>
      <c r="Z924" s="53"/>
      <c r="AA924" s="53"/>
      <c r="AB924" s="53"/>
    </row>
    <row r="925" spans="1:28" x14ac:dyDescent="0.25">
      <c r="A925" s="53"/>
      <c r="B925" s="53"/>
      <c r="C925" s="53"/>
      <c r="D925" s="53"/>
      <c r="E925" s="144"/>
      <c r="F925" s="70"/>
      <c r="G925" s="71"/>
      <c r="H925" s="158"/>
      <c r="I925" s="60"/>
      <c r="J925" s="72"/>
      <c r="K925" s="73"/>
      <c r="L925" s="53"/>
      <c r="M925" s="75"/>
      <c r="N925" s="53"/>
      <c r="O925" s="53"/>
      <c r="P925" s="53"/>
      <c r="Q925" s="53"/>
      <c r="R925" s="99"/>
      <c r="S925" s="67"/>
      <c r="T925" s="67"/>
      <c r="U925" s="67"/>
      <c r="V925" s="67"/>
      <c r="W925" s="67"/>
      <c r="X925" s="53"/>
      <c r="Y925" s="53"/>
      <c r="Z925" s="53"/>
      <c r="AA925" s="53"/>
      <c r="AB925" s="53"/>
    </row>
    <row r="926" spans="1:28" x14ac:dyDescent="0.25">
      <c r="A926" s="53"/>
      <c r="B926" s="53"/>
      <c r="C926" s="53"/>
      <c r="D926" s="53"/>
      <c r="E926" s="144"/>
      <c r="F926" s="70"/>
      <c r="G926" s="71"/>
      <c r="H926" s="158"/>
      <c r="I926" s="60"/>
      <c r="J926" s="72"/>
      <c r="K926" s="73"/>
      <c r="L926" s="53"/>
      <c r="M926" s="75"/>
      <c r="N926" s="53"/>
      <c r="O926" s="53"/>
      <c r="P926" s="53"/>
      <c r="Q926" s="53"/>
      <c r="R926" s="99"/>
      <c r="S926" s="67"/>
      <c r="T926" s="67"/>
      <c r="U926" s="67"/>
      <c r="V926" s="67"/>
      <c r="W926" s="67"/>
      <c r="X926" s="53"/>
      <c r="Y926" s="53"/>
      <c r="Z926" s="53"/>
      <c r="AA926" s="53"/>
      <c r="AB926" s="53"/>
    </row>
    <row r="927" spans="1:28" x14ac:dyDescent="0.25">
      <c r="A927" s="53"/>
      <c r="B927" s="53"/>
      <c r="C927" s="53"/>
      <c r="D927" s="53"/>
      <c r="E927" s="144"/>
      <c r="F927" s="70"/>
      <c r="G927" s="71"/>
      <c r="H927" s="158"/>
      <c r="I927" s="60"/>
      <c r="J927" s="72"/>
      <c r="K927" s="73"/>
      <c r="L927" s="53"/>
      <c r="M927" s="75"/>
      <c r="N927" s="53"/>
      <c r="O927" s="53"/>
      <c r="P927" s="53"/>
      <c r="Q927" s="53"/>
      <c r="R927" s="99"/>
      <c r="S927" s="67"/>
      <c r="T927" s="67"/>
      <c r="U927" s="67"/>
      <c r="V927" s="67"/>
      <c r="W927" s="67"/>
      <c r="X927" s="53"/>
      <c r="Y927" s="53"/>
      <c r="Z927" s="53"/>
      <c r="AA927" s="53"/>
      <c r="AB927" s="53"/>
    </row>
    <row r="928" spans="1:28" x14ac:dyDescent="0.25">
      <c r="A928" s="53"/>
      <c r="B928" s="53"/>
      <c r="C928" s="53"/>
      <c r="D928" s="53"/>
      <c r="E928" s="144"/>
      <c r="F928" s="70"/>
      <c r="G928" s="71"/>
      <c r="H928" s="158"/>
      <c r="I928" s="60"/>
      <c r="J928" s="72"/>
      <c r="K928" s="73"/>
      <c r="L928" s="53"/>
      <c r="M928" s="75"/>
      <c r="N928" s="53"/>
      <c r="O928" s="53"/>
      <c r="P928" s="53"/>
      <c r="Q928" s="53"/>
      <c r="R928" s="99"/>
      <c r="S928" s="67"/>
      <c r="T928" s="67"/>
      <c r="U928" s="67"/>
      <c r="V928" s="67"/>
      <c r="W928" s="67"/>
      <c r="X928" s="53"/>
      <c r="Y928" s="53"/>
      <c r="Z928" s="53"/>
      <c r="AA928" s="53"/>
      <c r="AB928" s="53"/>
    </row>
    <row r="929" spans="1:28" x14ac:dyDescent="0.25">
      <c r="A929" s="53"/>
      <c r="B929" s="53"/>
      <c r="C929" s="53"/>
      <c r="D929" s="53"/>
      <c r="E929" s="144"/>
      <c r="F929" s="70"/>
      <c r="G929" s="71"/>
      <c r="H929" s="158"/>
      <c r="I929" s="60"/>
      <c r="J929" s="72"/>
      <c r="K929" s="73"/>
      <c r="L929" s="53"/>
      <c r="M929" s="75"/>
      <c r="N929" s="53"/>
      <c r="O929" s="53"/>
      <c r="P929" s="53"/>
      <c r="Q929" s="53"/>
      <c r="R929" s="99"/>
      <c r="S929" s="67"/>
      <c r="T929" s="67"/>
      <c r="U929" s="67"/>
      <c r="V929" s="67"/>
      <c r="W929" s="67"/>
      <c r="X929" s="53"/>
      <c r="Y929" s="53"/>
      <c r="Z929" s="53"/>
      <c r="AA929" s="53"/>
      <c r="AB929" s="53"/>
    </row>
    <row r="930" spans="1:28" x14ac:dyDescent="0.25">
      <c r="A930" s="53"/>
      <c r="B930" s="53"/>
      <c r="C930" s="53"/>
      <c r="D930" s="53"/>
      <c r="E930" s="144"/>
      <c r="F930" s="70"/>
      <c r="G930" s="71"/>
      <c r="H930" s="158"/>
      <c r="I930" s="60"/>
      <c r="J930" s="72"/>
      <c r="K930" s="73"/>
      <c r="L930" s="53"/>
      <c r="M930" s="75"/>
      <c r="N930" s="53"/>
      <c r="O930" s="53"/>
      <c r="P930" s="53"/>
      <c r="Q930" s="53"/>
      <c r="R930" s="99"/>
      <c r="S930" s="67"/>
      <c r="T930" s="67"/>
      <c r="U930" s="67"/>
      <c r="V930" s="67"/>
      <c r="W930" s="67"/>
      <c r="X930" s="53"/>
      <c r="Y930" s="53"/>
      <c r="Z930" s="53"/>
      <c r="AA930" s="53"/>
      <c r="AB930" s="53"/>
    </row>
    <row r="931" spans="1:28" x14ac:dyDescent="0.25">
      <c r="A931" s="53"/>
      <c r="B931" s="53"/>
      <c r="C931" s="53"/>
      <c r="D931" s="53"/>
      <c r="E931" s="144"/>
      <c r="F931" s="70"/>
      <c r="G931" s="71"/>
      <c r="H931" s="158"/>
      <c r="I931" s="60"/>
      <c r="J931" s="72"/>
      <c r="K931" s="73"/>
      <c r="L931" s="53"/>
      <c r="M931" s="75"/>
      <c r="N931" s="53"/>
      <c r="O931" s="53"/>
      <c r="P931" s="53"/>
      <c r="Q931" s="53"/>
      <c r="R931" s="99"/>
      <c r="S931" s="67"/>
      <c r="T931" s="67"/>
      <c r="U931" s="67"/>
      <c r="V931" s="67"/>
      <c r="W931" s="67"/>
      <c r="X931" s="53"/>
      <c r="Y931" s="53"/>
      <c r="Z931" s="53"/>
      <c r="AA931" s="53"/>
      <c r="AB931" s="53"/>
    </row>
    <row r="932" spans="1:28" x14ac:dyDescent="0.25">
      <c r="A932" s="53"/>
      <c r="B932" s="53"/>
      <c r="C932" s="53"/>
      <c r="D932" s="53"/>
      <c r="E932" s="144"/>
      <c r="F932" s="70"/>
      <c r="G932" s="71"/>
      <c r="H932" s="158"/>
      <c r="I932" s="60"/>
      <c r="J932" s="72"/>
      <c r="K932" s="73"/>
      <c r="L932" s="53"/>
      <c r="M932" s="75"/>
      <c r="N932" s="53"/>
      <c r="O932" s="53"/>
      <c r="P932" s="53"/>
      <c r="Q932" s="53"/>
      <c r="R932" s="99"/>
      <c r="S932" s="67"/>
      <c r="T932" s="67"/>
      <c r="U932" s="67"/>
      <c r="V932" s="67"/>
      <c r="W932" s="67"/>
      <c r="X932" s="53"/>
      <c r="Y932" s="53"/>
      <c r="Z932" s="53"/>
      <c r="AA932" s="53"/>
      <c r="AB932" s="53"/>
    </row>
    <row r="933" spans="1:28" x14ac:dyDescent="0.25">
      <c r="A933" s="53"/>
      <c r="B933" s="53"/>
      <c r="C933" s="53"/>
      <c r="D933" s="53"/>
      <c r="E933" s="144"/>
      <c r="F933" s="70"/>
      <c r="G933" s="71"/>
      <c r="H933" s="158"/>
      <c r="I933" s="60"/>
      <c r="J933" s="72"/>
      <c r="K933" s="73"/>
      <c r="L933" s="53"/>
      <c r="M933" s="75"/>
      <c r="N933" s="53"/>
      <c r="O933" s="53"/>
      <c r="P933" s="53"/>
      <c r="Q933" s="53"/>
      <c r="R933" s="99"/>
      <c r="S933" s="67"/>
      <c r="T933" s="67"/>
      <c r="U933" s="67"/>
      <c r="V933" s="67"/>
      <c r="W933" s="67"/>
      <c r="X933" s="53"/>
      <c r="Y933" s="53"/>
      <c r="Z933" s="53"/>
      <c r="AA933" s="53"/>
      <c r="AB933" s="53"/>
    </row>
    <row r="934" spans="1:28" x14ac:dyDescent="0.25">
      <c r="A934" s="53"/>
      <c r="B934" s="53"/>
      <c r="C934" s="53"/>
      <c r="D934" s="53"/>
      <c r="E934" s="144"/>
      <c r="F934" s="70"/>
      <c r="G934" s="71"/>
      <c r="H934" s="158"/>
      <c r="I934" s="60"/>
      <c r="J934" s="72"/>
      <c r="K934" s="73"/>
      <c r="L934" s="53"/>
      <c r="M934" s="75"/>
      <c r="N934" s="53"/>
      <c r="O934" s="53"/>
      <c r="P934" s="53"/>
      <c r="Q934" s="53"/>
      <c r="R934" s="99"/>
      <c r="S934" s="67"/>
      <c r="T934" s="67"/>
      <c r="U934" s="67"/>
      <c r="V934" s="67"/>
      <c r="W934" s="67"/>
      <c r="X934" s="53"/>
      <c r="Y934" s="53"/>
      <c r="Z934" s="53"/>
      <c r="AA934" s="53"/>
      <c r="AB934" s="53"/>
    </row>
    <row r="935" spans="1:28" x14ac:dyDescent="0.25">
      <c r="A935" s="53"/>
      <c r="B935" s="53"/>
      <c r="C935" s="53"/>
      <c r="D935" s="53"/>
      <c r="E935" s="144"/>
      <c r="F935" s="70"/>
      <c r="G935" s="71"/>
      <c r="H935" s="158"/>
      <c r="I935" s="60"/>
      <c r="J935" s="72"/>
      <c r="K935" s="73"/>
      <c r="L935" s="53"/>
      <c r="M935" s="75"/>
      <c r="N935" s="53"/>
      <c r="O935" s="53"/>
      <c r="P935" s="53"/>
      <c r="Q935" s="53"/>
      <c r="R935" s="99"/>
      <c r="S935" s="67"/>
      <c r="T935" s="67"/>
      <c r="U935" s="67"/>
      <c r="V935" s="67"/>
      <c r="W935" s="67"/>
      <c r="X935" s="53"/>
      <c r="Y935" s="53"/>
      <c r="Z935" s="53"/>
      <c r="AA935" s="53"/>
      <c r="AB935" s="53"/>
    </row>
    <row r="936" spans="1:28" x14ac:dyDescent="0.25">
      <c r="A936" s="53"/>
      <c r="B936" s="53"/>
      <c r="C936" s="53"/>
      <c r="D936" s="53"/>
      <c r="E936" s="144"/>
      <c r="F936" s="70"/>
      <c r="G936" s="71"/>
      <c r="H936" s="158"/>
      <c r="I936" s="60"/>
      <c r="J936" s="72"/>
      <c r="K936" s="73"/>
      <c r="L936" s="53"/>
      <c r="M936" s="75"/>
      <c r="N936" s="53"/>
      <c r="O936" s="53"/>
      <c r="P936" s="53"/>
      <c r="Q936" s="53"/>
      <c r="R936" s="99"/>
      <c r="S936" s="67"/>
      <c r="T936" s="67"/>
      <c r="U936" s="67"/>
      <c r="V936" s="67"/>
      <c r="W936" s="67"/>
      <c r="X936" s="53"/>
      <c r="Y936" s="53"/>
      <c r="Z936" s="53"/>
      <c r="AA936" s="53"/>
      <c r="AB936" s="53"/>
    </row>
    <row r="937" spans="1:28" x14ac:dyDescent="0.25">
      <c r="A937" s="53"/>
      <c r="B937" s="53"/>
      <c r="C937" s="53"/>
      <c r="D937" s="53"/>
      <c r="E937" s="144"/>
      <c r="F937" s="70"/>
      <c r="G937" s="71"/>
      <c r="H937" s="158"/>
      <c r="I937" s="60"/>
      <c r="J937" s="72"/>
      <c r="K937" s="73"/>
      <c r="L937" s="53"/>
      <c r="M937" s="75"/>
      <c r="N937" s="53"/>
      <c r="O937" s="53"/>
      <c r="P937" s="53"/>
      <c r="Q937" s="53"/>
      <c r="R937" s="99"/>
      <c r="S937" s="67"/>
      <c r="T937" s="67"/>
      <c r="U937" s="67"/>
      <c r="V937" s="67"/>
      <c r="W937" s="67"/>
      <c r="X937" s="53"/>
      <c r="Y937" s="53"/>
      <c r="Z937" s="53"/>
      <c r="AA937" s="53"/>
      <c r="AB937" s="53"/>
    </row>
    <row r="938" spans="1:28" x14ac:dyDescent="0.25">
      <c r="A938" s="53"/>
      <c r="B938" s="53"/>
      <c r="C938" s="53"/>
      <c r="D938" s="53"/>
      <c r="E938" s="144"/>
      <c r="F938" s="70"/>
      <c r="G938" s="71"/>
      <c r="H938" s="158"/>
      <c r="I938" s="60"/>
      <c r="J938" s="72"/>
      <c r="K938" s="73"/>
      <c r="L938" s="53"/>
      <c r="M938" s="75"/>
      <c r="N938" s="53"/>
      <c r="O938" s="53"/>
      <c r="P938" s="53"/>
      <c r="Q938" s="53"/>
      <c r="R938" s="99"/>
      <c r="S938" s="67"/>
      <c r="T938" s="67"/>
      <c r="U938" s="67"/>
      <c r="V938" s="67"/>
      <c r="W938" s="67"/>
      <c r="X938" s="53"/>
      <c r="Y938" s="53"/>
      <c r="Z938" s="53"/>
      <c r="AA938" s="53"/>
      <c r="AB938" s="53"/>
    </row>
    <row r="939" spans="1:28" x14ac:dyDescent="0.25">
      <c r="A939" s="53"/>
      <c r="B939" s="53"/>
      <c r="C939" s="53"/>
      <c r="D939" s="53"/>
      <c r="E939" s="144"/>
      <c r="F939" s="70"/>
      <c r="G939" s="71"/>
      <c r="H939" s="158"/>
      <c r="I939" s="60"/>
      <c r="J939" s="72"/>
      <c r="K939" s="73"/>
      <c r="L939" s="53"/>
      <c r="M939" s="75"/>
      <c r="N939" s="53"/>
      <c r="O939" s="53"/>
      <c r="P939" s="53"/>
      <c r="Q939" s="53"/>
      <c r="R939" s="99"/>
      <c r="S939" s="67"/>
      <c r="T939" s="67"/>
      <c r="U939" s="67"/>
      <c r="V939" s="67"/>
      <c r="W939" s="67"/>
      <c r="X939" s="53"/>
      <c r="Y939" s="53"/>
      <c r="Z939" s="53"/>
      <c r="AA939" s="53"/>
      <c r="AB939" s="53"/>
    </row>
    <row r="940" spans="1:28" x14ac:dyDescent="0.25">
      <c r="A940" s="53"/>
      <c r="B940" s="53"/>
      <c r="C940" s="53"/>
      <c r="D940" s="53"/>
      <c r="E940" s="144"/>
      <c r="F940" s="70"/>
      <c r="G940" s="71"/>
      <c r="H940" s="158"/>
      <c r="I940" s="60"/>
      <c r="J940" s="72"/>
      <c r="K940" s="73"/>
      <c r="L940" s="53"/>
      <c r="M940" s="75"/>
      <c r="N940" s="53"/>
      <c r="O940" s="53"/>
      <c r="P940" s="53"/>
      <c r="Q940" s="53"/>
      <c r="R940" s="99"/>
      <c r="S940" s="67"/>
      <c r="T940" s="67"/>
      <c r="U940" s="67"/>
      <c r="V940" s="67"/>
      <c r="W940" s="67"/>
      <c r="X940" s="53"/>
      <c r="Y940" s="53"/>
      <c r="Z940" s="53"/>
      <c r="AA940" s="53"/>
      <c r="AB940" s="53"/>
    </row>
    <row r="941" spans="1:28" x14ac:dyDescent="0.25">
      <c r="A941" s="53"/>
      <c r="B941" s="53"/>
      <c r="C941" s="53"/>
      <c r="D941" s="53"/>
      <c r="E941" s="144"/>
      <c r="F941" s="70"/>
      <c r="G941" s="71"/>
      <c r="H941" s="158"/>
      <c r="I941" s="60"/>
      <c r="J941" s="72"/>
      <c r="K941" s="73"/>
      <c r="L941" s="53"/>
      <c r="M941" s="75"/>
      <c r="N941" s="53"/>
      <c r="O941" s="53"/>
      <c r="P941" s="53"/>
      <c r="Q941" s="53"/>
      <c r="R941" s="99"/>
      <c r="S941" s="67"/>
      <c r="T941" s="67"/>
      <c r="U941" s="67"/>
      <c r="V941" s="67"/>
      <c r="W941" s="67"/>
      <c r="X941" s="53"/>
      <c r="Y941" s="53"/>
      <c r="Z941" s="53"/>
      <c r="AA941" s="53"/>
      <c r="AB941" s="53"/>
    </row>
    <row r="942" spans="1:28" x14ac:dyDescent="0.25">
      <c r="A942" s="53"/>
      <c r="B942" s="53"/>
      <c r="C942" s="53"/>
      <c r="D942" s="53"/>
      <c r="E942" s="144"/>
      <c r="F942" s="70"/>
      <c r="G942" s="71"/>
      <c r="H942" s="158"/>
      <c r="I942" s="60"/>
      <c r="J942" s="72"/>
      <c r="K942" s="73"/>
      <c r="L942" s="53"/>
      <c r="M942" s="75"/>
      <c r="N942" s="53"/>
      <c r="O942" s="53"/>
      <c r="P942" s="53"/>
      <c r="Q942" s="53"/>
      <c r="R942" s="99"/>
      <c r="S942" s="67"/>
      <c r="T942" s="67"/>
      <c r="U942" s="67"/>
      <c r="V942" s="67"/>
      <c r="W942" s="67"/>
      <c r="X942" s="53"/>
      <c r="Y942" s="53"/>
      <c r="Z942" s="53"/>
      <c r="AA942" s="53"/>
      <c r="AB942" s="53"/>
    </row>
    <row r="943" spans="1:28" x14ac:dyDescent="0.25">
      <c r="A943" s="53"/>
      <c r="B943" s="53"/>
      <c r="C943" s="53"/>
      <c r="D943" s="53"/>
      <c r="E943" s="144"/>
      <c r="F943" s="70"/>
      <c r="G943" s="71"/>
      <c r="H943" s="158"/>
      <c r="I943" s="60"/>
      <c r="J943" s="72"/>
      <c r="K943" s="73"/>
      <c r="L943" s="53"/>
      <c r="M943" s="75"/>
      <c r="N943" s="53"/>
      <c r="O943" s="53"/>
      <c r="P943" s="53"/>
      <c r="Q943" s="53"/>
      <c r="R943" s="99"/>
      <c r="S943" s="67"/>
      <c r="T943" s="67"/>
      <c r="U943" s="67"/>
      <c r="V943" s="67"/>
      <c r="W943" s="67"/>
      <c r="X943" s="53"/>
      <c r="Y943" s="53"/>
      <c r="Z943" s="53"/>
      <c r="AA943" s="53"/>
      <c r="AB943" s="53"/>
    </row>
    <row r="944" spans="1:28" x14ac:dyDescent="0.25">
      <c r="A944" s="53"/>
      <c r="B944" s="53"/>
      <c r="C944" s="53"/>
      <c r="D944" s="53"/>
      <c r="E944" s="144"/>
      <c r="F944" s="70"/>
      <c r="G944" s="71"/>
      <c r="H944" s="158"/>
      <c r="I944" s="60"/>
      <c r="J944" s="72"/>
      <c r="K944" s="73"/>
      <c r="L944" s="53"/>
      <c r="M944" s="75"/>
      <c r="N944" s="53"/>
      <c r="O944" s="53"/>
      <c r="P944" s="53"/>
      <c r="Q944" s="53"/>
      <c r="R944" s="99"/>
      <c r="S944" s="67"/>
      <c r="T944" s="67"/>
      <c r="U944" s="67"/>
      <c r="V944" s="67"/>
      <c r="W944" s="67"/>
      <c r="X944" s="53"/>
      <c r="Y944" s="53"/>
      <c r="Z944" s="53"/>
      <c r="AA944" s="53"/>
      <c r="AB944" s="53"/>
    </row>
    <row r="945" spans="1:28" x14ac:dyDescent="0.25">
      <c r="A945" s="53"/>
      <c r="B945" s="53"/>
      <c r="C945" s="53"/>
      <c r="D945" s="53"/>
      <c r="E945" s="144"/>
      <c r="F945" s="70"/>
      <c r="G945" s="71"/>
      <c r="H945" s="158"/>
      <c r="I945" s="60"/>
      <c r="J945" s="72"/>
      <c r="K945" s="73"/>
      <c r="L945" s="53"/>
      <c r="M945" s="75"/>
      <c r="N945" s="53"/>
      <c r="O945" s="53"/>
      <c r="P945" s="53"/>
      <c r="Q945" s="53"/>
      <c r="R945" s="99"/>
      <c r="S945" s="67"/>
      <c r="T945" s="67"/>
      <c r="U945" s="67"/>
      <c r="V945" s="67"/>
      <c r="W945" s="67"/>
      <c r="X945" s="53"/>
      <c r="Y945" s="53"/>
      <c r="Z945" s="53"/>
      <c r="AA945" s="53"/>
      <c r="AB945" s="53"/>
    </row>
    <row r="946" spans="1:28" x14ac:dyDescent="0.25">
      <c r="A946" s="53"/>
      <c r="B946" s="53"/>
      <c r="C946" s="53"/>
      <c r="D946" s="53"/>
      <c r="E946" s="144"/>
      <c r="F946" s="70"/>
      <c r="G946" s="71"/>
      <c r="H946" s="158"/>
      <c r="I946" s="60"/>
      <c r="J946" s="72"/>
      <c r="K946" s="73"/>
      <c r="L946" s="53"/>
      <c r="M946" s="75"/>
      <c r="N946" s="53"/>
      <c r="O946" s="53"/>
      <c r="P946" s="53"/>
      <c r="Q946" s="53"/>
      <c r="R946" s="99"/>
      <c r="S946" s="67"/>
      <c r="T946" s="67"/>
      <c r="U946" s="67"/>
      <c r="V946" s="67"/>
      <c r="W946" s="67"/>
      <c r="X946" s="53"/>
      <c r="Y946" s="53"/>
      <c r="Z946" s="53"/>
      <c r="AA946" s="53"/>
      <c r="AB946" s="53"/>
    </row>
    <row r="947" spans="1:28" x14ac:dyDescent="0.25">
      <c r="A947" s="53"/>
      <c r="B947" s="53"/>
      <c r="C947" s="53"/>
      <c r="D947" s="53"/>
      <c r="E947" s="144"/>
      <c r="F947" s="70"/>
      <c r="G947" s="71"/>
      <c r="H947" s="158"/>
      <c r="I947" s="60"/>
      <c r="J947" s="72"/>
      <c r="K947" s="73"/>
      <c r="L947" s="53"/>
      <c r="M947" s="75"/>
      <c r="N947" s="53"/>
      <c r="O947" s="53"/>
      <c r="P947" s="53"/>
      <c r="Q947" s="53"/>
      <c r="R947" s="99"/>
      <c r="S947" s="67"/>
      <c r="T947" s="67"/>
      <c r="U947" s="67"/>
      <c r="V947" s="67"/>
      <c r="W947" s="67"/>
      <c r="X947" s="53"/>
      <c r="Y947" s="53"/>
      <c r="Z947" s="53"/>
      <c r="AA947" s="53"/>
      <c r="AB947" s="53"/>
    </row>
    <row r="948" spans="1:28" x14ac:dyDescent="0.25">
      <c r="A948" s="53"/>
      <c r="B948" s="53"/>
      <c r="C948" s="53"/>
      <c r="D948" s="53"/>
      <c r="E948" s="144"/>
      <c r="F948" s="70"/>
      <c r="G948" s="71"/>
      <c r="H948" s="158"/>
      <c r="I948" s="60"/>
      <c r="J948" s="72"/>
      <c r="K948" s="73"/>
      <c r="L948" s="53"/>
      <c r="M948" s="75"/>
      <c r="N948" s="53"/>
      <c r="O948" s="53"/>
      <c r="P948" s="53"/>
      <c r="Q948" s="53"/>
      <c r="R948" s="99"/>
      <c r="S948" s="67"/>
      <c r="T948" s="67"/>
      <c r="U948" s="67"/>
      <c r="V948" s="67"/>
      <c r="W948" s="67"/>
      <c r="X948" s="53"/>
      <c r="Y948" s="53"/>
      <c r="Z948" s="53"/>
      <c r="AA948" s="53"/>
      <c r="AB948" s="53"/>
    </row>
    <row r="949" spans="1:28" x14ac:dyDescent="0.25">
      <c r="A949" s="53"/>
      <c r="B949" s="53"/>
      <c r="C949" s="53"/>
      <c r="D949" s="53"/>
      <c r="E949" s="144"/>
      <c r="F949" s="70"/>
      <c r="G949" s="71"/>
      <c r="H949" s="158"/>
      <c r="I949" s="60"/>
      <c r="J949" s="72"/>
      <c r="K949" s="73"/>
      <c r="L949" s="53"/>
      <c r="M949" s="75"/>
      <c r="N949" s="53"/>
      <c r="O949" s="53"/>
      <c r="P949" s="53"/>
      <c r="Q949" s="53"/>
      <c r="R949" s="99"/>
      <c r="S949" s="67"/>
      <c r="T949" s="67"/>
      <c r="U949" s="67"/>
      <c r="V949" s="67"/>
      <c r="W949" s="67"/>
      <c r="X949" s="53"/>
      <c r="Y949" s="53"/>
      <c r="Z949" s="53"/>
      <c r="AA949" s="53"/>
      <c r="AB949" s="53"/>
    </row>
    <row r="950" spans="1:28" x14ac:dyDescent="0.25">
      <c r="A950" s="53"/>
      <c r="B950" s="53"/>
      <c r="C950" s="53"/>
      <c r="D950" s="53"/>
      <c r="E950" s="144"/>
      <c r="F950" s="70"/>
      <c r="G950" s="71"/>
      <c r="H950" s="158"/>
      <c r="I950" s="60"/>
      <c r="J950" s="72"/>
      <c r="K950" s="73"/>
      <c r="L950" s="53"/>
      <c r="M950" s="75"/>
      <c r="N950" s="53"/>
      <c r="O950" s="53"/>
      <c r="P950" s="53"/>
      <c r="Q950" s="53"/>
      <c r="R950" s="99"/>
      <c r="S950" s="67"/>
      <c r="T950" s="67"/>
      <c r="U950" s="67"/>
      <c r="V950" s="67"/>
      <c r="W950" s="67"/>
      <c r="X950" s="53"/>
      <c r="Y950" s="53"/>
      <c r="Z950" s="53"/>
      <c r="AA950" s="53"/>
      <c r="AB950" s="53"/>
    </row>
    <row r="951" spans="1:28" x14ac:dyDescent="0.25">
      <c r="A951" s="53"/>
      <c r="B951" s="53"/>
      <c r="C951" s="53"/>
      <c r="D951" s="53"/>
      <c r="E951" s="144"/>
      <c r="F951" s="70"/>
      <c r="G951" s="71"/>
      <c r="H951" s="158"/>
      <c r="I951" s="60"/>
      <c r="J951" s="72"/>
      <c r="K951" s="73"/>
      <c r="L951" s="53"/>
      <c r="M951" s="75"/>
      <c r="N951" s="53"/>
      <c r="O951" s="53"/>
      <c r="P951" s="53"/>
      <c r="Q951" s="53"/>
      <c r="R951" s="99"/>
      <c r="S951" s="67"/>
      <c r="T951" s="67"/>
      <c r="U951" s="67"/>
      <c r="V951" s="67"/>
      <c r="W951" s="67"/>
      <c r="X951" s="53"/>
      <c r="Y951" s="53"/>
      <c r="Z951" s="53"/>
      <c r="AA951" s="53"/>
      <c r="AB951" s="53"/>
    </row>
    <row r="952" spans="1:28" x14ac:dyDescent="0.25">
      <c r="A952" s="53"/>
      <c r="B952" s="53"/>
      <c r="C952" s="53"/>
      <c r="D952" s="53"/>
      <c r="E952" s="144"/>
      <c r="F952" s="70"/>
      <c r="G952" s="71"/>
      <c r="H952" s="158"/>
      <c r="I952" s="60"/>
      <c r="J952" s="72"/>
      <c r="K952" s="73"/>
      <c r="L952" s="53"/>
      <c r="M952" s="75"/>
      <c r="N952" s="53"/>
      <c r="O952" s="53"/>
      <c r="P952" s="53"/>
      <c r="Q952" s="53"/>
      <c r="R952" s="99"/>
      <c r="S952" s="67"/>
      <c r="T952" s="67"/>
      <c r="U952" s="67"/>
      <c r="V952" s="67"/>
      <c r="W952" s="67"/>
      <c r="X952" s="53"/>
      <c r="Y952" s="53"/>
      <c r="Z952" s="53"/>
      <c r="AA952" s="53"/>
      <c r="AB952" s="53"/>
    </row>
    <row r="953" spans="1:28" x14ac:dyDescent="0.25">
      <c r="A953" s="53"/>
      <c r="B953" s="53"/>
      <c r="C953" s="53"/>
      <c r="D953" s="53"/>
      <c r="E953" s="144"/>
      <c r="F953" s="70"/>
      <c r="G953" s="71"/>
      <c r="H953" s="158"/>
      <c r="I953" s="60"/>
      <c r="J953" s="72"/>
      <c r="K953" s="73"/>
      <c r="L953" s="53"/>
      <c r="M953" s="75"/>
      <c r="N953" s="53"/>
      <c r="O953" s="53"/>
      <c r="P953" s="53"/>
      <c r="Q953" s="53"/>
      <c r="R953" s="99"/>
      <c r="S953" s="67"/>
      <c r="T953" s="67"/>
      <c r="U953" s="67"/>
      <c r="V953" s="67"/>
      <c r="W953" s="67"/>
      <c r="X953" s="53"/>
      <c r="Y953" s="53"/>
      <c r="Z953" s="53"/>
      <c r="AA953" s="53"/>
      <c r="AB953" s="53"/>
    </row>
    <row r="954" spans="1:28" x14ac:dyDescent="0.25">
      <c r="A954" s="53"/>
      <c r="B954" s="53"/>
      <c r="C954" s="53"/>
      <c r="D954" s="53"/>
      <c r="E954" s="144"/>
      <c r="F954" s="70"/>
      <c r="G954" s="71"/>
      <c r="H954" s="158"/>
      <c r="I954" s="60"/>
      <c r="J954" s="72"/>
      <c r="K954" s="73"/>
      <c r="L954" s="53"/>
      <c r="M954" s="75"/>
      <c r="N954" s="53"/>
      <c r="O954" s="53"/>
      <c r="P954" s="53"/>
      <c r="Q954" s="53"/>
      <c r="R954" s="99"/>
      <c r="S954" s="67"/>
      <c r="T954" s="67"/>
      <c r="U954" s="67"/>
      <c r="V954" s="67"/>
      <c r="W954" s="67"/>
      <c r="X954" s="53"/>
      <c r="Y954" s="53"/>
      <c r="Z954" s="53"/>
      <c r="AA954" s="53"/>
      <c r="AB954" s="53"/>
    </row>
    <row r="955" spans="1:28" x14ac:dyDescent="0.25">
      <c r="A955" s="53"/>
      <c r="B955" s="53"/>
      <c r="C955" s="53"/>
      <c r="D955" s="53"/>
      <c r="E955" s="144"/>
      <c r="F955" s="70"/>
      <c r="G955" s="71"/>
      <c r="H955" s="158"/>
      <c r="I955" s="60"/>
      <c r="J955" s="72"/>
      <c r="K955" s="73"/>
      <c r="L955" s="53"/>
      <c r="M955" s="75"/>
      <c r="N955" s="53"/>
      <c r="O955" s="53"/>
      <c r="P955" s="53"/>
      <c r="Q955" s="53"/>
      <c r="R955" s="99"/>
      <c r="S955" s="67"/>
      <c r="T955" s="67"/>
      <c r="U955" s="67"/>
      <c r="V955" s="67"/>
      <c r="W955" s="67"/>
      <c r="X955" s="53"/>
      <c r="Y955" s="53"/>
      <c r="Z955" s="53"/>
      <c r="AA955" s="53"/>
      <c r="AB955" s="53"/>
    </row>
    <row r="956" spans="1:28" x14ac:dyDescent="0.25">
      <c r="A956" s="53"/>
      <c r="B956" s="53"/>
      <c r="C956" s="53"/>
      <c r="D956" s="53"/>
      <c r="E956" s="144"/>
      <c r="F956" s="70"/>
      <c r="G956" s="71"/>
      <c r="H956" s="158"/>
      <c r="I956" s="60"/>
      <c r="J956" s="72"/>
      <c r="K956" s="73"/>
      <c r="L956" s="53"/>
      <c r="M956" s="75"/>
      <c r="N956" s="53"/>
      <c r="O956" s="53"/>
      <c r="P956" s="53"/>
      <c r="Q956" s="53"/>
      <c r="R956" s="99"/>
      <c r="S956" s="67"/>
      <c r="T956" s="67"/>
      <c r="U956" s="67"/>
      <c r="V956" s="67"/>
      <c r="W956" s="67"/>
      <c r="X956" s="53"/>
      <c r="Y956" s="53"/>
      <c r="Z956" s="53"/>
      <c r="AA956" s="53"/>
      <c r="AB956" s="53"/>
    </row>
    <row r="957" spans="1:28" x14ac:dyDescent="0.25">
      <c r="A957" s="53"/>
      <c r="B957" s="53"/>
      <c r="C957" s="53"/>
      <c r="D957" s="53"/>
      <c r="E957" s="144"/>
      <c r="F957" s="70"/>
      <c r="G957" s="71"/>
      <c r="H957" s="158"/>
      <c r="I957" s="60"/>
      <c r="J957" s="72"/>
      <c r="K957" s="73"/>
      <c r="L957" s="53"/>
      <c r="M957" s="75"/>
      <c r="N957" s="53"/>
      <c r="O957" s="53"/>
      <c r="P957" s="53"/>
      <c r="Q957" s="53"/>
      <c r="R957" s="99"/>
      <c r="S957" s="67"/>
      <c r="T957" s="67"/>
      <c r="U957" s="67"/>
      <c r="V957" s="67"/>
      <c r="W957" s="67"/>
      <c r="X957" s="53"/>
      <c r="Y957" s="53"/>
      <c r="Z957" s="53"/>
      <c r="AA957" s="53"/>
      <c r="AB957" s="53"/>
    </row>
    <row r="958" spans="1:28" x14ac:dyDescent="0.25">
      <c r="A958" s="53"/>
      <c r="B958" s="53"/>
      <c r="C958" s="53"/>
      <c r="D958" s="53"/>
      <c r="E958" s="144"/>
      <c r="F958" s="70"/>
      <c r="G958" s="71"/>
      <c r="H958" s="158"/>
      <c r="I958" s="60"/>
      <c r="J958" s="72"/>
      <c r="K958" s="73"/>
      <c r="L958" s="53"/>
      <c r="M958" s="75"/>
      <c r="N958" s="53"/>
      <c r="O958" s="53"/>
      <c r="P958" s="53"/>
      <c r="Q958" s="53"/>
      <c r="R958" s="99"/>
      <c r="S958" s="67"/>
      <c r="T958" s="67"/>
      <c r="U958" s="67"/>
      <c r="V958" s="67"/>
      <c r="W958" s="67"/>
      <c r="X958" s="53"/>
      <c r="Y958" s="53"/>
      <c r="Z958" s="53"/>
      <c r="AA958" s="53"/>
      <c r="AB958" s="53"/>
    </row>
    <row r="959" spans="1:28" x14ac:dyDescent="0.25">
      <c r="A959" s="53"/>
      <c r="B959" s="53"/>
      <c r="C959" s="53"/>
      <c r="D959" s="53"/>
      <c r="E959" s="144"/>
      <c r="F959" s="70"/>
      <c r="G959" s="71"/>
      <c r="H959" s="158"/>
      <c r="I959" s="60"/>
      <c r="J959" s="72"/>
      <c r="K959" s="73"/>
      <c r="L959" s="53"/>
      <c r="M959" s="75"/>
      <c r="N959" s="53"/>
      <c r="O959" s="53"/>
      <c r="P959" s="53"/>
      <c r="Q959" s="53"/>
      <c r="R959" s="99"/>
      <c r="S959" s="67"/>
      <c r="T959" s="67"/>
      <c r="U959" s="67"/>
      <c r="V959" s="67"/>
      <c r="W959" s="67"/>
      <c r="X959" s="53"/>
      <c r="Y959" s="53"/>
      <c r="Z959" s="53"/>
      <c r="AA959" s="53"/>
      <c r="AB959" s="53"/>
    </row>
    <row r="960" spans="1:28" x14ac:dyDescent="0.25">
      <c r="A960" s="53"/>
      <c r="B960" s="53"/>
      <c r="C960" s="53"/>
      <c r="D960" s="53"/>
      <c r="E960" s="144"/>
      <c r="F960" s="70"/>
      <c r="G960" s="71"/>
      <c r="H960" s="158"/>
      <c r="I960" s="60"/>
      <c r="J960" s="72"/>
      <c r="K960" s="73"/>
      <c r="L960" s="53"/>
      <c r="M960" s="75"/>
      <c r="N960" s="53"/>
      <c r="O960" s="53"/>
      <c r="P960" s="53"/>
      <c r="Q960" s="53"/>
      <c r="R960" s="99"/>
      <c r="S960" s="67"/>
      <c r="T960" s="67"/>
      <c r="U960" s="67"/>
      <c r="V960" s="67"/>
      <c r="W960" s="67"/>
      <c r="X960" s="53"/>
      <c r="Y960" s="53"/>
      <c r="Z960" s="53"/>
      <c r="AA960" s="53"/>
      <c r="AB960" s="53"/>
    </row>
    <row r="961" spans="1:28" x14ac:dyDescent="0.25">
      <c r="A961" s="53"/>
      <c r="B961" s="53"/>
      <c r="C961" s="53"/>
      <c r="D961" s="53"/>
      <c r="E961" s="144"/>
      <c r="F961" s="70"/>
      <c r="G961" s="71"/>
      <c r="H961" s="158"/>
      <c r="I961" s="60"/>
      <c r="J961" s="72"/>
      <c r="K961" s="73"/>
      <c r="L961" s="53"/>
      <c r="M961" s="75"/>
      <c r="N961" s="53"/>
      <c r="O961" s="53"/>
      <c r="P961" s="53"/>
      <c r="Q961" s="53"/>
      <c r="R961" s="99"/>
      <c r="S961" s="67"/>
      <c r="T961" s="67"/>
      <c r="U961" s="67"/>
      <c r="V961" s="67"/>
      <c r="W961" s="67"/>
      <c r="X961" s="53"/>
      <c r="Y961" s="53"/>
      <c r="Z961" s="53"/>
      <c r="AA961" s="53"/>
      <c r="AB961" s="53"/>
    </row>
    <row r="962" spans="1:28" x14ac:dyDescent="0.25">
      <c r="A962" s="53"/>
      <c r="B962" s="53"/>
      <c r="C962" s="53"/>
      <c r="D962" s="53"/>
      <c r="E962" s="144"/>
      <c r="F962" s="70"/>
      <c r="G962" s="71"/>
      <c r="H962" s="158"/>
      <c r="I962" s="60"/>
      <c r="J962" s="72"/>
      <c r="K962" s="73"/>
      <c r="L962" s="53"/>
      <c r="M962" s="75"/>
      <c r="N962" s="53"/>
      <c r="O962" s="53"/>
      <c r="P962" s="53"/>
      <c r="Q962" s="53"/>
      <c r="R962" s="99"/>
      <c r="S962" s="67"/>
      <c r="T962" s="67"/>
      <c r="U962" s="67"/>
      <c r="V962" s="67"/>
      <c r="W962" s="67"/>
      <c r="X962" s="53"/>
      <c r="Y962" s="53"/>
      <c r="Z962" s="53"/>
      <c r="AA962" s="53"/>
      <c r="AB962" s="53"/>
    </row>
    <row r="963" spans="1:28" x14ac:dyDescent="0.25">
      <c r="A963" s="53"/>
      <c r="B963" s="53"/>
      <c r="C963" s="53"/>
      <c r="D963" s="53"/>
      <c r="E963" s="144"/>
      <c r="F963" s="70"/>
      <c r="G963" s="71"/>
      <c r="H963" s="158"/>
      <c r="I963" s="60"/>
      <c r="J963" s="72"/>
      <c r="K963" s="73"/>
      <c r="L963" s="53"/>
      <c r="M963" s="75"/>
      <c r="N963" s="53"/>
      <c r="O963" s="53"/>
      <c r="P963" s="53"/>
      <c r="Q963" s="53"/>
      <c r="R963" s="99"/>
      <c r="S963" s="67"/>
      <c r="T963" s="67"/>
      <c r="U963" s="67"/>
      <c r="V963" s="67"/>
      <c r="W963" s="67"/>
      <c r="X963" s="53"/>
      <c r="Y963" s="53"/>
      <c r="Z963" s="53"/>
      <c r="AA963" s="53"/>
      <c r="AB963" s="53"/>
    </row>
    <row r="964" spans="1:28" x14ac:dyDescent="0.25">
      <c r="A964" s="53"/>
      <c r="B964" s="53"/>
      <c r="C964" s="53"/>
      <c r="D964" s="53"/>
      <c r="E964" s="144"/>
      <c r="F964" s="70"/>
      <c r="G964" s="71"/>
      <c r="H964" s="158"/>
      <c r="I964" s="60"/>
      <c r="J964" s="72"/>
      <c r="K964" s="73"/>
      <c r="L964" s="53"/>
      <c r="M964" s="75"/>
      <c r="N964" s="53"/>
      <c r="O964" s="53"/>
      <c r="P964" s="53"/>
      <c r="Q964" s="53"/>
      <c r="R964" s="99"/>
      <c r="S964" s="67"/>
      <c r="T964" s="67"/>
      <c r="U964" s="67"/>
      <c r="V964" s="67"/>
      <c r="W964" s="67"/>
      <c r="X964" s="53"/>
      <c r="Y964" s="53"/>
      <c r="Z964" s="53"/>
      <c r="AA964" s="53"/>
      <c r="AB964" s="53"/>
    </row>
    <row r="965" spans="1:28" x14ac:dyDescent="0.25">
      <c r="A965" s="53"/>
      <c r="B965" s="53"/>
      <c r="C965" s="53"/>
      <c r="D965" s="53"/>
      <c r="E965" s="144"/>
      <c r="F965" s="70"/>
      <c r="G965" s="71"/>
      <c r="H965" s="158"/>
      <c r="I965" s="60"/>
      <c r="J965" s="72"/>
      <c r="K965" s="73"/>
      <c r="L965" s="53"/>
      <c r="M965" s="75"/>
      <c r="N965" s="53"/>
      <c r="O965" s="53"/>
      <c r="P965" s="53"/>
      <c r="Q965" s="53"/>
      <c r="R965" s="99"/>
      <c r="S965" s="67"/>
      <c r="T965" s="67"/>
      <c r="U965" s="67"/>
      <c r="V965" s="67"/>
      <c r="W965" s="67"/>
      <c r="X965" s="53"/>
      <c r="Y965" s="53"/>
      <c r="Z965" s="53"/>
      <c r="AA965" s="53"/>
      <c r="AB965" s="53"/>
    </row>
    <row r="966" spans="1:28" x14ac:dyDescent="0.25">
      <c r="A966" s="53"/>
      <c r="B966" s="53"/>
      <c r="C966" s="53"/>
      <c r="D966" s="53"/>
      <c r="E966" s="144"/>
      <c r="F966" s="70"/>
      <c r="G966" s="71"/>
      <c r="H966" s="158"/>
      <c r="I966" s="60"/>
      <c r="J966" s="72"/>
      <c r="K966" s="73"/>
      <c r="L966" s="53"/>
      <c r="M966" s="75"/>
      <c r="N966" s="53"/>
      <c r="O966" s="53"/>
      <c r="P966" s="53"/>
      <c r="Q966" s="53"/>
      <c r="R966" s="99"/>
      <c r="S966" s="67"/>
      <c r="T966" s="67"/>
      <c r="U966" s="67"/>
      <c r="V966" s="67"/>
      <c r="W966" s="67"/>
      <c r="X966" s="53"/>
      <c r="Y966" s="53"/>
      <c r="Z966" s="53"/>
      <c r="AA966" s="53"/>
      <c r="AB966" s="53"/>
    </row>
    <row r="967" spans="1:28" x14ac:dyDescent="0.25">
      <c r="A967" s="53"/>
      <c r="B967" s="53"/>
      <c r="C967" s="53"/>
      <c r="D967" s="53"/>
      <c r="E967" s="144"/>
      <c r="F967" s="70"/>
      <c r="G967" s="71"/>
      <c r="H967" s="158"/>
      <c r="I967" s="60"/>
      <c r="J967" s="72"/>
      <c r="K967" s="73"/>
      <c r="L967" s="53"/>
      <c r="M967" s="75"/>
      <c r="N967" s="53"/>
      <c r="O967" s="53"/>
      <c r="P967" s="53"/>
      <c r="Q967" s="53"/>
      <c r="R967" s="99"/>
      <c r="S967" s="67"/>
      <c r="T967" s="67"/>
      <c r="U967" s="67"/>
      <c r="V967" s="67"/>
      <c r="W967" s="67"/>
      <c r="X967" s="53"/>
      <c r="Y967" s="53"/>
      <c r="Z967" s="53"/>
      <c r="AA967" s="53"/>
      <c r="AB967" s="53"/>
    </row>
    <row r="968" spans="1:28" x14ac:dyDescent="0.25">
      <c r="A968" s="53"/>
      <c r="B968" s="53"/>
      <c r="C968" s="53"/>
      <c r="D968" s="53"/>
      <c r="E968" s="144"/>
      <c r="F968" s="70"/>
      <c r="G968" s="71"/>
      <c r="H968" s="158"/>
      <c r="I968" s="60"/>
      <c r="J968" s="72"/>
      <c r="K968" s="73"/>
      <c r="L968" s="53"/>
      <c r="M968" s="75"/>
      <c r="N968" s="53"/>
      <c r="O968" s="53"/>
      <c r="P968" s="53"/>
      <c r="Q968" s="53"/>
      <c r="R968" s="99"/>
      <c r="S968" s="67"/>
      <c r="T968" s="67"/>
      <c r="U968" s="67"/>
      <c r="V968" s="67"/>
      <c r="W968" s="67"/>
      <c r="X968" s="53"/>
      <c r="Y968" s="53"/>
      <c r="Z968" s="53"/>
      <c r="AA968" s="53"/>
      <c r="AB968" s="53"/>
    </row>
    <row r="969" spans="1:28" x14ac:dyDescent="0.25">
      <c r="A969" s="53"/>
      <c r="B969" s="53"/>
      <c r="C969" s="53"/>
      <c r="D969" s="53"/>
      <c r="E969" s="144"/>
      <c r="F969" s="70"/>
      <c r="G969" s="71"/>
      <c r="H969" s="158"/>
      <c r="I969" s="60"/>
      <c r="J969" s="72"/>
      <c r="K969" s="73"/>
      <c r="L969" s="53"/>
      <c r="M969" s="75"/>
      <c r="N969" s="53"/>
      <c r="O969" s="53"/>
      <c r="P969" s="53"/>
      <c r="Q969" s="53"/>
      <c r="R969" s="99"/>
      <c r="S969" s="67"/>
      <c r="T969" s="67"/>
      <c r="U969" s="67"/>
      <c r="V969" s="67"/>
      <c r="W969" s="67"/>
      <c r="X969" s="53"/>
      <c r="Y969" s="53"/>
      <c r="Z969" s="53"/>
      <c r="AA969" s="53"/>
      <c r="AB969" s="53"/>
    </row>
    <row r="970" spans="1:28" x14ac:dyDescent="0.25">
      <c r="A970" s="53"/>
      <c r="B970" s="53"/>
      <c r="C970" s="53"/>
      <c r="D970" s="53"/>
      <c r="E970" s="144"/>
      <c r="F970" s="70"/>
      <c r="G970" s="71"/>
      <c r="H970" s="158"/>
      <c r="I970" s="60"/>
      <c r="J970" s="72"/>
      <c r="K970" s="73"/>
      <c r="L970" s="53"/>
      <c r="M970" s="75"/>
      <c r="N970" s="53"/>
      <c r="O970" s="53"/>
      <c r="P970" s="53"/>
      <c r="Q970" s="53"/>
      <c r="R970" s="99"/>
      <c r="S970" s="67"/>
      <c r="T970" s="67"/>
      <c r="U970" s="67"/>
      <c r="V970" s="67"/>
      <c r="W970" s="67"/>
      <c r="X970" s="53"/>
      <c r="Y970" s="53"/>
      <c r="Z970" s="53"/>
      <c r="AA970" s="53"/>
      <c r="AB970" s="53"/>
    </row>
    <row r="971" spans="1:28" x14ac:dyDescent="0.25">
      <c r="A971" s="53"/>
      <c r="B971" s="53"/>
      <c r="C971" s="53"/>
      <c r="D971" s="53"/>
      <c r="E971" s="144"/>
      <c r="F971" s="70"/>
      <c r="G971" s="71"/>
      <c r="H971" s="158"/>
      <c r="I971" s="60"/>
      <c r="J971" s="72"/>
      <c r="K971" s="73"/>
      <c r="L971" s="53"/>
      <c r="M971" s="75"/>
      <c r="N971" s="53"/>
      <c r="O971" s="53"/>
      <c r="P971" s="53"/>
      <c r="Q971" s="53"/>
      <c r="R971" s="99"/>
      <c r="S971" s="67"/>
      <c r="T971" s="67"/>
      <c r="U971" s="67"/>
      <c r="V971" s="67"/>
      <c r="W971" s="67"/>
      <c r="X971" s="53"/>
      <c r="Y971" s="53"/>
      <c r="Z971" s="53"/>
      <c r="AA971" s="53"/>
      <c r="AB971" s="53"/>
    </row>
    <row r="972" spans="1:28" x14ac:dyDescent="0.25">
      <c r="A972" s="53"/>
      <c r="B972" s="53"/>
      <c r="C972" s="53"/>
      <c r="D972" s="53"/>
      <c r="E972" s="144"/>
      <c r="F972" s="70"/>
      <c r="G972" s="71"/>
      <c r="H972" s="158"/>
      <c r="I972" s="60"/>
      <c r="J972" s="72"/>
      <c r="K972" s="73"/>
      <c r="L972" s="53"/>
      <c r="M972" s="75"/>
      <c r="N972" s="53"/>
      <c r="O972" s="53"/>
      <c r="P972" s="53"/>
      <c r="Q972" s="53"/>
      <c r="R972" s="99"/>
      <c r="S972" s="67"/>
      <c r="T972" s="67"/>
      <c r="U972" s="67"/>
      <c r="V972" s="67"/>
      <c r="W972" s="67"/>
      <c r="X972" s="53"/>
      <c r="Y972" s="53"/>
      <c r="Z972" s="53"/>
      <c r="AA972" s="53"/>
      <c r="AB972" s="53"/>
    </row>
    <row r="973" spans="1:28" x14ac:dyDescent="0.25">
      <c r="A973" s="53"/>
      <c r="B973" s="53"/>
      <c r="C973" s="53"/>
      <c r="D973" s="53"/>
      <c r="E973" s="144"/>
      <c r="F973" s="70"/>
      <c r="G973" s="71"/>
      <c r="H973" s="158"/>
      <c r="I973" s="60"/>
      <c r="J973" s="72"/>
      <c r="K973" s="73"/>
      <c r="L973" s="53"/>
      <c r="M973" s="75"/>
      <c r="N973" s="53"/>
      <c r="O973" s="53"/>
      <c r="P973" s="53"/>
      <c r="Q973" s="53"/>
      <c r="R973" s="99"/>
      <c r="S973" s="67"/>
      <c r="T973" s="67"/>
      <c r="U973" s="67"/>
      <c r="V973" s="67"/>
      <c r="W973" s="67"/>
      <c r="X973" s="53"/>
      <c r="Y973" s="53"/>
      <c r="Z973" s="53"/>
      <c r="AA973" s="53"/>
      <c r="AB973" s="53"/>
    </row>
    <row r="974" spans="1:28" x14ac:dyDescent="0.25">
      <c r="A974" s="53"/>
      <c r="B974" s="53"/>
      <c r="C974" s="53"/>
      <c r="D974" s="53"/>
      <c r="E974" s="144"/>
      <c r="F974" s="70"/>
      <c r="G974" s="71"/>
      <c r="H974" s="158"/>
      <c r="I974" s="60"/>
      <c r="J974" s="72"/>
      <c r="K974" s="73"/>
      <c r="L974" s="53"/>
      <c r="M974" s="75"/>
      <c r="N974" s="53"/>
      <c r="O974" s="53"/>
      <c r="P974" s="53"/>
      <c r="Q974" s="53"/>
      <c r="R974" s="99"/>
      <c r="S974" s="67"/>
      <c r="T974" s="67"/>
      <c r="U974" s="67"/>
      <c r="V974" s="67"/>
      <c r="W974" s="67"/>
      <c r="X974" s="53"/>
      <c r="Y974" s="53"/>
      <c r="Z974" s="53"/>
      <c r="AA974" s="53"/>
      <c r="AB974" s="53"/>
    </row>
    <row r="975" spans="1:28" x14ac:dyDescent="0.25">
      <c r="A975" s="53"/>
      <c r="B975" s="53"/>
      <c r="C975" s="53"/>
      <c r="D975" s="53"/>
      <c r="E975" s="144"/>
      <c r="F975" s="70"/>
      <c r="G975" s="71"/>
      <c r="H975" s="158"/>
      <c r="I975" s="60"/>
      <c r="J975" s="72"/>
      <c r="K975" s="73"/>
      <c r="L975" s="53"/>
      <c r="M975" s="75"/>
      <c r="N975" s="53"/>
      <c r="O975" s="53"/>
      <c r="P975" s="53"/>
      <c r="Q975" s="53"/>
      <c r="R975" s="99"/>
      <c r="S975" s="67"/>
      <c r="T975" s="67"/>
      <c r="U975" s="67"/>
      <c r="V975" s="67"/>
      <c r="W975" s="67"/>
      <c r="X975" s="53"/>
      <c r="Y975" s="53"/>
      <c r="Z975" s="53"/>
      <c r="AA975" s="53"/>
      <c r="AB975" s="53"/>
    </row>
    <row r="976" spans="1:28" x14ac:dyDescent="0.25">
      <c r="A976" s="53"/>
      <c r="B976" s="53"/>
      <c r="C976" s="53"/>
      <c r="D976" s="53"/>
      <c r="E976" s="144"/>
      <c r="F976" s="70"/>
      <c r="G976" s="71"/>
      <c r="H976" s="158"/>
      <c r="I976" s="60"/>
      <c r="J976" s="72"/>
      <c r="K976" s="73"/>
      <c r="L976" s="53"/>
      <c r="M976" s="75"/>
      <c r="N976" s="53"/>
      <c r="O976" s="53"/>
      <c r="P976" s="53"/>
      <c r="Q976" s="53"/>
      <c r="R976" s="99"/>
      <c r="S976" s="67"/>
      <c r="T976" s="67"/>
      <c r="U976" s="67"/>
      <c r="V976" s="67"/>
      <c r="W976" s="67"/>
      <c r="X976" s="53"/>
      <c r="Y976" s="53"/>
      <c r="Z976" s="53"/>
      <c r="AA976" s="53"/>
      <c r="AB976" s="53"/>
    </row>
    <row r="977" spans="1:28" x14ac:dyDescent="0.25">
      <c r="A977" s="53"/>
      <c r="B977" s="53"/>
      <c r="C977" s="53"/>
      <c r="D977" s="53"/>
      <c r="E977" s="144"/>
      <c r="F977" s="70"/>
      <c r="G977" s="71"/>
      <c r="H977" s="158"/>
      <c r="I977" s="60"/>
      <c r="J977" s="72"/>
      <c r="K977" s="73"/>
      <c r="L977" s="53"/>
      <c r="M977" s="75"/>
      <c r="N977" s="53"/>
      <c r="O977" s="53"/>
      <c r="P977" s="53"/>
      <c r="Q977" s="53"/>
      <c r="R977" s="99"/>
      <c r="S977" s="67"/>
      <c r="T977" s="67"/>
      <c r="U977" s="67"/>
      <c r="V977" s="67"/>
      <c r="W977" s="67"/>
      <c r="X977" s="53"/>
      <c r="Y977" s="53"/>
      <c r="Z977" s="53"/>
      <c r="AA977" s="53"/>
      <c r="AB977" s="53"/>
    </row>
    <row r="978" spans="1:28" x14ac:dyDescent="0.25">
      <c r="A978" s="53"/>
      <c r="B978" s="53"/>
      <c r="C978" s="53"/>
      <c r="D978" s="53"/>
      <c r="E978" s="144"/>
      <c r="F978" s="70"/>
      <c r="G978" s="71"/>
      <c r="H978" s="158"/>
      <c r="I978" s="60"/>
      <c r="J978" s="72"/>
      <c r="K978" s="73"/>
      <c r="L978" s="53"/>
      <c r="M978" s="75"/>
      <c r="N978" s="53"/>
      <c r="O978" s="53"/>
      <c r="P978" s="53"/>
      <c r="Q978" s="53"/>
      <c r="R978" s="99"/>
      <c r="S978" s="67"/>
      <c r="T978" s="67"/>
      <c r="U978" s="67"/>
      <c r="V978" s="67"/>
      <c r="W978" s="67"/>
      <c r="X978" s="53"/>
      <c r="Y978" s="53"/>
      <c r="Z978" s="53"/>
      <c r="AA978" s="53"/>
      <c r="AB978" s="53"/>
    </row>
    <row r="979" spans="1:28" x14ac:dyDescent="0.25">
      <c r="A979" s="53"/>
      <c r="B979" s="53"/>
      <c r="C979" s="53"/>
      <c r="D979" s="53"/>
      <c r="E979" s="144"/>
      <c r="F979" s="70"/>
      <c r="G979" s="71"/>
      <c r="H979" s="158"/>
      <c r="I979" s="60"/>
      <c r="J979" s="72"/>
      <c r="K979" s="73"/>
      <c r="L979" s="53"/>
      <c r="M979" s="75"/>
      <c r="N979" s="53"/>
      <c r="O979" s="53"/>
      <c r="P979" s="53"/>
      <c r="Q979" s="53"/>
      <c r="R979" s="99"/>
      <c r="S979" s="67"/>
      <c r="T979" s="67"/>
      <c r="U979" s="67"/>
      <c r="V979" s="67"/>
      <c r="W979" s="67"/>
      <c r="X979" s="53"/>
      <c r="Y979" s="53"/>
      <c r="Z979" s="53"/>
      <c r="AA979" s="53"/>
      <c r="AB979" s="53"/>
    </row>
    <row r="980" spans="1:28" x14ac:dyDescent="0.25">
      <c r="A980" s="53"/>
      <c r="B980" s="53"/>
      <c r="C980" s="53"/>
      <c r="D980" s="53"/>
      <c r="E980" s="144"/>
      <c r="F980" s="70"/>
      <c r="G980" s="71"/>
      <c r="H980" s="158"/>
      <c r="I980" s="60"/>
      <c r="J980" s="72"/>
      <c r="K980" s="73"/>
      <c r="L980" s="53"/>
      <c r="M980" s="75"/>
      <c r="N980" s="53"/>
      <c r="O980" s="53"/>
      <c r="P980" s="53"/>
      <c r="Q980" s="53"/>
      <c r="R980" s="99"/>
      <c r="S980" s="67"/>
      <c r="T980" s="67"/>
      <c r="U980" s="67"/>
      <c r="V980" s="67"/>
      <c r="W980" s="67"/>
      <c r="X980" s="53"/>
      <c r="Y980" s="53"/>
      <c r="Z980" s="53"/>
      <c r="AA980" s="53"/>
      <c r="AB980" s="53"/>
    </row>
    <row r="981" spans="1:28" x14ac:dyDescent="0.25">
      <c r="A981" s="53"/>
      <c r="B981" s="53"/>
      <c r="C981" s="53"/>
      <c r="D981" s="53"/>
      <c r="E981" s="144"/>
      <c r="F981" s="70"/>
      <c r="G981" s="71"/>
      <c r="H981" s="158"/>
      <c r="I981" s="60"/>
      <c r="J981" s="72"/>
      <c r="K981" s="73"/>
      <c r="L981" s="53"/>
      <c r="M981" s="75"/>
      <c r="N981" s="53"/>
      <c r="O981" s="53"/>
      <c r="P981" s="53"/>
      <c r="Q981" s="53"/>
      <c r="R981" s="99"/>
      <c r="S981" s="67"/>
      <c r="T981" s="67"/>
      <c r="U981" s="67"/>
      <c r="V981" s="67"/>
      <c r="W981" s="67"/>
      <c r="X981" s="53"/>
      <c r="Y981" s="53"/>
      <c r="Z981" s="53"/>
      <c r="AA981" s="53"/>
      <c r="AB981" s="53"/>
    </row>
    <row r="982" spans="1:28" x14ac:dyDescent="0.25">
      <c r="A982" s="53"/>
      <c r="B982" s="53"/>
      <c r="C982" s="53"/>
      <c r="D982" s="53"/>
      <c r="E982" s="144"/>
      <c r="F982" s="70"/>
      <c r="G982" s="71"/>
      <c r="H982" s="158"/>
      <c r="I982" s="60"/>
      <c r="J982" s="72"/>
      <c r="K982" s="73"/>
      <c r="L982" s="53"/>
      <c r="M982" s="75"/>
      <c r="N982" s="53"/>
      <c r="O982" s="53"/>
      <c r="P982" s="53"/>
      <c r="Q982" s="53"/>
      <c r="R982" s="99"/>
      <c r="S982" s="67"/>
      <c r="T982" s="67"/>
      <c r="U982" s="67"/>
      <c r="V982" s="67"/>
      <c r="W982" s="67"/>
      <c r="X982" s="53"/>
      <c r="Y982" s="53"/>
      <c r="Z982" s="53"/>
      <c r="AA982" s="53"/>
      <c r="AB982" s="53"/>
    </row>
    <row r="983" spans="1:28" x14ac:dyDescent="0.25">
      <c r="A983" s="53"/>
      <c r="B983" s="53"/>
      <c r="C983" s="53"/>
      <c r="D983" s="53"/>
      <c r="E983" s="144"/>
      <c r="F983" s="70"/>
      <c r="G983" s="71"/>
      <c r="H983" s="158"/>
      <c r="I983" s="60"/>
      <c r="J983" s="72"/>
      <c r="K983" s="73"/>
      <c r="L983" s="53"/>
      <c r="M983" s="75"/>
      <c r="N983" s="53"/>
      <c r="O983" s="53"/>
      <c r="P983" s="53"/>
      <c r="Q983" s="53"/>
      <c r="R983" s="99"/>
      <c r="S983" s="67"/>
      <c r="T983" s="67"/>
      <c r="U983" s="67"/>
      <c r="V983" s="67"/>
      <c r="W983" s="67"/>
      <c r="X983" s="53"/>
      <c r="Y983" s="53"/>
      <c r="Z983" s="53"/>
      <c r="AA983" s="53"/>
      <c r="AB983" s="53"/>
    </row>
    <row r="984" spans="1:28" x14ac:dyDescent="0.25">
      <c r="A984" s="53"/>
      <c r="B984" s="53"/>
      <c r="C984" s="53"/>
      <c r="D984" s="53"/>
      <c r="E984" s="144"/>
      <c r="F984" s="70"/>
      <c r="G984" s="71"/>
      <c r="H984" s="158"/>
      <c r="I984" s="60"/>
      <c r="J984" s="72"/>
      <c r="K984" s="73"/>
      <c r="L984" s="53"/>
      <c r="M984" s="75"/>
      <c r="N984" s="53"/>
      <c r="O984" s="53"/>
      <c r="P984" s="53"/>
      <c r="Q984" s="53"/>
      <c r="R984" s="99"/>
      <c r="S984" s="67"/>
      <c r="T984" s="67"/>
      <c r="U984" s="67"/>
      <c r="V984" s="67"/>
      <c r="W984" s="67"/>
      <c r="X984" s="53"/>
      <c r="Y984" s="53"/>
      <c r="Z984" s="53"/>
      <c r="AA984" s="53"/>
      <c r="AB984" s="53"/>
    </row>
    <row r="985" spans="1:28" x14ac:dyDescent="0.25">
      <c r="A985" s="53"/>
      <c r="B985" s="53"/>
      <c r="C985" s="53"/>
      <c r="D985" s="53"/>
      <c r="E985" s="144"/>
      <c r="F985" s="70"/>
      <c r="G985" s="71"/>
      <c r="H985" s="158"/>
      <c r="I985" s="60"/>
      <c r="J985" s="72"/>
      <c r="K985" s="73"/>
      <c r="L985" s="53"/>
      <c r="M985" s="75"/>
      <c r="N985" s="53"/>
      <c r="O985" s="53"/>
      <c r="P985" s="53"/>
      <c r="Q985" s="53"/>
      <c r="R985" s="99"/>
      <c r="S985" s="67"/>
      <c r="T985" s="67"/>
      <c r="U985" s="67"/>
      <c r="V985" s="67"/>
      <c r="W985" s="67"/>
      <c r="X985" s="53"/>
      <c r="Y985" s="53"/>
      <c r="Z985" s="53"/>
      <c r="AA985" s="53"/>
      <c r="AB985" s="53"/>
    </row>
    <row r="986" spans="1:28" x14ac:dyDescent="0.25">
      <c r="A986" s="53"/>
      <c r="B986" s="53"/>
      <c r="C986" s="53"/>
      <c r="D986" s="53"/>
      <c r="E986" s="144"/>
      <c r="F986" s="70"/>
      <c r="G986" s="71"/>
      <c r="H986" s="158"/>
      <c r="I986" s="60"/>
      <c r="J986" s="72"/>
      <c r="K986" s="73"/>
      <c r="L986" s="53"/>
      <c r="M986" s="75"/>
      <c r="N986" s="53"/>
      <c r="O986" s="53"/>
      <c r="P986" s="53"/>
      <c r="Q986" s="53"/>
      <c r="R986" s="99"/>
      <c r="S986" s="67"/>
      <c r="T986" s="67"/>
      <c r="U986" s="67"/>
      <c r="V986" s="67"/>
      <c r="W986" s="67"/>
      <c r="X986" s="53"/>
      <c r="Y986" s="53"/>
      <c r="Z986" s="53"/>
      <c r="AA986" s="53"/>
      <c r="AB986" s="53"/>
    </row>
    <row r="987" spans="1:28" x14ac:dyDescent="0.25">
      <c r="A987" s="53"/>
      <c r="B987" s="53"/>
      <c r="C987" s="53"/>
      <c r="D987" s="53"/>
      <c r="E987" s="144"/>
      <c r="F987" s="70"/>
      <c r="G987" s="71"/>
      <c r="H987" s="158"/>
      <c r="I987" s="60"/>
      <c r="J987" s="72"/>
      <c r="K987" s="73"/>
      <c r="L987" s="53"/>
      <c r="M987" s="75"/>
      <c r="N987" s="53"/>
      <c r="O987" s="53"/>
      <c r="P987" s="53"/>
      <c r="Q987" s="53"/>
      <c r="R987" s="99"/>
      <c r="S987" s="67"/>
      <c r="T987" s="67"/>
      <c r="U987" s="67"/>
      <c r="V987" s="67"/>
      <c r="W987" s="67"/>
      <c r="X987" s="53"/>
      <c r="Y987" s="53"/>
      <c r="Z987" s="53"/>
      <c r="AA987" s="53"/>
      <c r="AB987" s="53"/>
    </row>
    <row r="988" spans="1:28" x14ac:dyDescent="0.25">
      <c r="A988" s="53"/>
      <c r="B988" s="53"/>
      <c r="C988" s="53"/>
      <c r="D988" s="53"/>
      <c r="E988" s="144"/>
      <c r="F988" s="70"/>
      <c r="G988" s="71"/>
      <c r="H988" s="158"/>
      <c r="I988" s="60"/>
      <c r="J988" s="72"/>
      <c r="K988" s="73"/>
      <c r="L988" s="53"/>
      <c r="M988" s="75"/>
      <c r="N988" s="53"/>
      <c r="O988" s="53"/>
      <c r="P988" s="53"/>
      <c r="Q988" s="53"/>
      <c r="R988" s="99"/>
      <c r="S988" s="67"/>
      <c r="T988" s="67"/>
      <c r="U988" s="67"/>
      <c r="V988" s="67"/>
      <c r="W988" s="67"/>
      <c r="X988" s="53"/>
      <c r="Y988" s="53"/>
      <c r="Z988" s="53"/>
      <c r="AA988" s="53"/>
      <c r="AB988" s="53"/>
    </row>
    <row r="989" spans="1:28" x14ac:dyDescent="0.25">
      <c r="A989" s="53"/>
      <c r="B989" s="53"/>
      <c r="C989" s="53"/>
      <c r="D989" s="53"/>
      <c r="E989" s="144"/>
      <c r="F989" s="70"/>
      <c r="G989" s="71"/>
      <c r="H989" s="158"/>
      <c r="I989" s="60"/>
      <c r="J989" s="72"/>
      <c r="K989" s="73"/>
      <c r="L989" s="53"/>
      <c r="M989" s="75"/>
      <c r="N989" s="53"/>
      <c r="O989" s="53"/>
      <c r="P989" s="53"/>
      <c r="Q989" s="53"/>
      <c r="R989" s="99"/>
      <c r="S989" s="67"/>
      <c r="T989" s="67"/>
      <c r="U989" s="67"/>
      <c r="V989" s="67"/>
      <c r="W989" s="67"/>
      <c r="X989" s="53"/>
      <c r="Y989" s="53"/>
      <c r="Z989" s="53"/>
      <c r="AA989" s="53"/>
      <c r="AB989" s="53"/>
    </row>
    <row r="990" spans="1:28" x14ac:dyDescent="0.25">
      <c r="A990" s="53"/>
      <c r="B990" s="53"/>
      <c r="C990" s="53"/>
      <c r="D990" s="53"/>
      <c r="E990" s="144"/>
      <c r="F990" s="70"/>
      <c r="G990" s="71"/>
      <c r="H990" s="158"/>
      <c r="I990" s="60"/>
      <c r="J990" s="72"/>
      <c r="K990" s="73"/>
      <c r="L990" s="53"/>
      <c r="M990" s="75"/>
      <c r="N990" s="53"/>
      <c r="O990" s="53"/>
      <c r="P990" s="53"/>
      <c r="Q990" s="53"/>
      <c r="R990" s="99"/>
      <c r="S990" s="67"/>
      <c r="T990" s="67"/>
      <c r="U990" s="67"/>
      <c r="V990" s="67"/>
      <c r="W990" s="67"/>
      <c r="X990" s="53"/>
      <c r="Y990" s="53"/>
      <c r="Z990" s="53"/>
      <c r="AA990" s="53"/>
      <c r="AB990" s="53"/>
    </row>
    <row r="991" spans="1:28" x14ac:dyDescent="0.25">
      <c r="A991" s="53"/>
      <c r="B991" s="53"/>
      <c r="C991" s="53"/>
      <c r="D991" s="53"/>
      <c r="E991" s="144"/>
      <c r="F991" s="70"/>
      <c r="G991" s="71"/>
      <c r="H991" s="158"/>
      <c r="I991" s="60"/>
      <c r="J991" s="72"/>
      <c r="K991" s="73"/>
      <c r="L991" s="53"/>
      <c r="M991" s="75"/>
      <c r="N991" s="53"/>
      <c r="O991" s="53"/>
      <c r="P991" s="53"/>
      <c r="Q991" s="53"/>
      <c r="R991" s="99"/>
      <c r="S991" s="67"/>
      <c r="T991" s="67"/>
      <c r="U991" s="67"/>
      <c r="V991" s="67"/>
      <c r="W991" s="67"/>
      <c r="X991" s="53"/>
      <c r="Y991" s="53"/>
      <c r="Z991" s="53"/>
      <c r="AA991" s="53"/>
      <c r="AB991" s="53"/>
    </row>
    <row r="992" spans="1:28" x14ac:dyDescent="0.25">
      <c r="A992" s="53"/>
      <c r="B992" s="53"/>
      <c r="C992" s="53"/>
      <c r="D992" s="53"/>
      <c r="E992" s="144"/>
      <c r="F992" s="70"/>
      <c r="G992" s="71"/>
      <c r="H992" s="158"/>
      <c r="I992" s="60"/>
      <c r="J992" s="72"/>
      <c r="K992" s="73"/>
      <c r="L992" s="53"/>
      <c r="M992" s="75"/>
      <c r="N992" s="53"/>
      <c r="O992" s="53"/>
      <c r="P992" s="53"/>
      <c r="Q992" s="53"/>
      <c r="R992" s="99"/>
      <c r="S992" s="67"/>
      <c r="T992" s="67"/>
      <c r="U992" s="67"/>
      <c r="V992" s="67"/>
      <c r="W992" s="67"/>
      <c r="X992" s="53"/>
      <c r="Y992" s="53"/>
      <c r="Z992" s="53"/>
      <c r="AA992" s="53"/>
      <c r="AB992" s="53"/>
    </row>
    <row r="993" spans="1:28" x14ac:dyDescent="0.25">
      <c r="A993" s="53"/>
      <c r="B993" s="53"/>
      <c r="C993" s="53"/>
      <c r="D993" s="53"/>
      <c r="E993" s="144"/>
      <c r="F993" s="70"/>
      <c r="G993" s="71"/>
      <c r="H993" s="158"/>
      <c r="I993" s="60"/>
      <c r="J993" s="72"/>
      <c r="K993" s="73"/>
      <c r="L993" s="53"/>
      <c r="M993" s="75"/>
      <c r="N993" s="53"/>
      <c r="O993" s="53"/>
      <c r="P993" s="53"/>
      <c r="Q993" s="53"/>
      <c r="R993" s="99"/>
      <c r="S993" s="67"/>
      <c r="T993" s="67"/>
      <c r="U993" s="67"/>
      <c r="V993" s="67"/>
      <c r="W993" s="67"/>
      <c r="X993" s="53"/>
      <c r="Y993" s="53"/>
      <c r="Z993" s="53"/>
      <c r="AA993" s="53"/>
      <c r="AB993" s="53"/>
    </row>
    <row r="994" spans="1:28" x14ac:dyDescent="0.25">
      <c r="A994" s="53"/>
      <c r="B994" s="53"/>
      <c r="C994" s="53"/>
      <c r="D994" s="53"/>
      <c r="E994" s="144"/>
      <c r="F994" s="70"/>
      <c r="G994" s="71"/>
      <c r="H994" s="158"/>
      <c r="I994" s="60"/>
      <c r="J994" s="72"/>
      <c r="K994" s="73"/>
      <c r="L994" s="53"/>
      <c r="M994" s="75"/>
      <c r="N994" s="53"/>
      <c r="O994" s="53"/>
      <c r="P994" s="53"/>
      <c r="Q994" s="53"/>
      <c r="R994" s="99"/>
      <c r="S994" s="67"/>
      <c r="T994" s="67"/>
      <c r="U994" s="67"/>
      <c r="V994" s="67"/>
      <c r="W994" s="67"/>
      <c r="X994" s="53"/>
      <c r="Y994" s="53"/>
      <c r="Z994" s="53"/>
      <c r="AA994" s="53"/>
      <c r="AB994" s="53"/>
    </row>
    <row r="995" spans="1:28" x14ac:dyDescent="0.25">
      <c r="A995" s="53"/>
      <c r="B995" s="53"/>
      <c r="C995" s="53"/>
      <c r="D995" s="53"/>
      <c r="E995" s="144"/>
      <c r="F995" s="70"/>
      <c r="G995" s="71"/>
      <c r="H995" s="158"/>
      <c r="I995" s="60"/>
      <c r="J995" s="72"/>
      <c r="K995" s="73"/>
      <c r="L995" s="53"/>
      <c r="M995" s="75"/>
      <c r="N995" s="53"/>
      <c r="O995" s="53"/>
      <c r="P995" s="53"/>
      <c r="Q995" s="53"/>
      <c r="R995" s="99"/>
      <c r="S995" s="67"/>
      <c r="T995" s="67"/>
      <c r="U995" s="67"/>
      <c r="V995" s="67"/>
      <c r="W995" s="67"/>
      <c r="X995" s="53"/>
      <c r="Y995" s="53"/>
      <c r="Z995" s="53"/>
      <c r="AA995" s="53"/>
      <c r="AB995" s="53"/>
    </row>
    <row r="996" spans="1:28" x14ac:dyDescent="0.25">
      <c r="A996" s="53"/>
      <c r="B996" s="53"/>
      <c r="C996" s="53"/>
      <c r="D996" s="53"/>
      <c r="E996" s="144"/>
      <c r="F996" s="70"/>
      <c r="G996" s="71"/>
      <c r="H996" s="158"/>
      <c r="I996" s="60"/>
      <c r="J996" s="72"/>
      <c r="K996" s="73"/>
      <c r="L996" s="53"/>
      <c r="M996" s="75"/>
      <c r="N996" s="53"/>
      <c r="O996" s="53"/>
      <c r="P996" s="53"/>
      <c r="Q996" s="53"/>
      <c r="R996" s="99"/>
      <c r="S996" s="67"/>
      <c r="T996" s="67"/>
      <c r="U996" s="67"/>
      <c r="V996" s="67"/>
      <c r="W996" s="67"/>
      <c r="X996" s="53"/>
      <c r="Y996" s="53"/>
      <c r="Z996" s="53"/>
      <c r="AA996" s="53"/>
      <c r="AB996" s="53"/>
    </row>
    <row r="997" spans="1:28" x14ac:dyDescent="0.25">
      <c r="A997" s="53"/>
      <c r="B997" s="53"/>
      <c r="C997" s="53"/>
      <c r="D997" s="53"/>
      <c r="E997" s="144"/>
      <c r="F997" s="70"/>
      <c r="G997" s="71"/>
      <c r="H997" s="158"/>
      <c r="I997" s="60"/>
      <c r="J997" s="72"/>
      <c r="K997" s="73"/>
      <c r="L997" s="53"/>
      <c r="M997" s="75"/>
      <c r="N997" s="53"/>
      <c r="O997" s="53"/>
      <c r="P997" s="53"/>
      <c r="Q997" s="53"/>
      <c r="R997" s="99"/>
      <c r="S997" s="67"/>
      <c r="T997" s="67"/>
      <c r="U997" s="67"/>
      <c r="V997" s="67"/>
      <c r="W997" s="67"/>
      <c r="X997" s="53"/>
      <c r="Y997" s="53"/>
      <c r="Z997" s="53"/>
      <c r="AA997" s="53"/>
      <c r="AB997" s="53"/>
    </row>
    <row r="998" spans="1:28" x14ac:dyDescent="0.25">
      <c r="A998" s="53"/>
      <c r="B998" s="53"/>
      <c r="C998" s="53"/>
      <c r="D998" s="53"/>
      <c r="E998" s="144"/>
      <c r="F998" s="70"/>
      <c r="G998" s="71"/>
      <c r="H998" s="158"/>
      <c r="I998" s="60"/>
      <c r="J998" s="72"/>
      <c r="K998" s="73"/>
      <c r="L998" s="53"/>
      <c r="M998" s="75"/>
      <c r="N998" s="53"/>
      <c r="O998" s="53"/>
      <c r="P998" s="53"/>
      <c r="Q998" s="53"/>
      <c r="R998" s="99"/>
      <c r="S998" s="67"/>
      <c r="T998" s="67"/>
      <c r="U998" s="67"/>
      <c r="V998" s="67"/>
      <c r="W998" s="67"/>
      <c r="X998" s="53"/>
      <c r="Y998" s="53"/>
      <c r="Z998" s="53"/>
      <c r="AA998" s="53"/>
      <c r="AB998" s="53"/>
    </row>
    <row r="999" spans="1:28" x14ac:dyDescent="0.25">
      <c r="A999" s="53"/>
      <c r="B999" s="53"/>
      <c r="C999" s="53"/>
      <c r="D999" s="53"/>
      <c r="E999" s="144"/>
      <c r="F999" s="70"/>
      <c r="G999" s="71"/>
      <c r="H999" s="158"/>
      <c r="I999" s="60"/>
      <c r="J999" s="72"/>
      <c r="K999" s="73"/>
      <c r="L999" s="53"/>
      <c r="M999" s="75"/>
      <c r="N999" s="53"/>
      <c r="O999" s="53"/>
      <c r="P999" s="53"/>
      <c r="Q999" s="53"/>
      <c r="R999" s="99"/>
      <c r="S999" s="67"/>
      <c r="T999" s="67"/>
      <c r="U999" s="67"/>
      <c r="V999" s="67"/>
      <c r="W999" s="67"/>
      <c r="X999" s="53"/>
      <c r="Y999" s="53"/>
      <c r="Z999" s="53"/>
      <c r="AA999" s="53"/>
      <c r="AB999" s="53"/>
    </row>
    <row r="1000" spans="1:28" x14ac:dyDescent="0.25">
      <c r="A1000" s="53"/>
      <c r="B1000" s="53"/>
      <c r="C1000" s="53"/>
      <c r="D1000" s="53"/>
      <c r="E1000" s="144"/>
      <c r="F1000" s="70"/>
      <c r="G1000" s="71"/>
      <c r="H1000" s="158"/>
      <c r="I1000" s="60"/>
      <c r="J1000" s="72"/>
      <c r="K1000" s="73"/>
      <c r="L1000" s="53"/>
      <c r="M1000" s="75"/>
      <c r="N1000" s="53"/>
      <c r="O1000" s="53"/>
      <c r="P1000" s="53"/>
      <c r="Q1000" s="53"/>
      <c r="R1000" s="99"/>
      <c r="S1000" s="67"/>
      <c r="T1000" s="67"/>
      <c r="U1000" s="67"/>
      <c r="V1000" s="67"/>
      <c r="W1000" s="67"/>
      <c r="X1000" s="53"/>
      <c r="Y1000" s="53"/>
      <c r="Z1000" s="53"/>
      <c r="AA1000" s="53"/>
      <c r="AB1000" s="53"/>
    </row>
    <row r="1001" spans="1:28" x14ac:dyDescent="0.25">
      <c r="A1001" s="53"/>
      <c r="B1001" s="53"/>
      <c r="C1001" s="53"/>
      <c r="D1001" s="53"/>
      <c r="E1001" s="144"/>
      <c r="F1001" s="70"/>
      <c r="G1001" s="71"/>
      <c r="H1001" s="158"/>
      <c r="I1001" s="60"/>
      <c r="J1001" s="72"/>
      <c r="K1001" s="73"/>
      <c r="L1001" s="53"/>
      <c r="M1001" s="75"/>
      <c r="N1001" s="53"/>
      <c r="O1001" s="53"/>
      <c r="P1001" s="53"/>
      <c r="Q1001" s="53"/>
      <c r="R1001" s="99"/>
      <c r="S1001" s="67"/>
      <c r="T1001" s="67"/>
      <c r="U1001" s="67"/>
      <c r="V1001" s="67"/>
      <c r="W1001" s="67"/>
      <c r="X1001" s="53"/>
      <c r="Y1001" s="53"/>
      <c r="Z1001" s="53"/>
      <c r="AA1001" s="53"/>
      <c r="AB1001" s="53"/>
    </row>
    <row r="1002" spans="1:28" x14ac:dyDescent="0.25">
      <c r="A1002" s="53"/>
      <c r="B1002" s="53"/>
      <c r="C1002" s="53"/>
      <c r="D1002" s="53"/>
      <c r="E1002" s="144"/>
      <c r="F1002" s="70"/>
      <c r="G1002" s="71"/>
      <c r="H1002" s="158"/>
      <c r="I1002" s="60"/>
      <c r="J1002" s="72"/>
      <c r="K1002" s="73"/>
      <c r="L1002" s="53"/>
      <c r="M1002" s="75"/>
      <c r="N1002" s="53"/>
      <c r="O1002" s="53"/>
      <c r="P1002" s="53"/>
      <c r="Q1002" s="53"/>
      <c r="R1002" s="99"/>
      <c r="S1002" s="67"/>
      <c r="T1002" s="67"/>
      <c r="U1002" s="67"/>
      <c r="V1002" s="67"/>
      <c r="W1002" s="67"/>
      <c r="X1002" s="53"/>
      <c r="Y1002" s="53"/>
      <c r="Z1002" s="53"/>
      <c r="AA1002" s="53"/>
      <c r="AB1002" s="53"/>
    </row>
    <row r="1003" spans="1:28" x14ac:dyDescent="0.25">
      <c r="A1003" s="53"/>
      <c r="B1003" s="53"/>
      <c r="C1003" s="53"/>
      <c r="D1003" s="53"/>
      <c r="E1003" s="144"/>
      <c r="F1003" s="70"/>
      <c r="G1003" s="71"/>
      <c r="H1003" s="158"/>
      <c r="I1003" s="60"/>
      <c r="J1003" s="72"/>
      <c r="K1003" s="73"/>
      <c r="L1003" s="53"/>
      <c r="M1003" s="75"/>
      <c r="N1003" s="53"/>
      <c r="O1003" s="53"/>
      <c r="P1003" s="53"/>
      <c r="Q1003" s="53"/>
      <c r="R1003" s="99"/>
      <c r="S1003" s="67"/>
      <c r="T1003" s="67"/>
      <c r="U1003" s="67"/>
      <c r="V1003" s="67"/>
      <c r="W1003" s="67"/>
      <c r="X1003" s="53"/>
      <c r="Y1003" s="53"/>
      <c r="Z1003" s="53"/>
      <c r="AA1003" s="53"/>
      <c r="AB1003" s="53"/>
    </row>
    <row r="1004" spans="1:28" x14ac:dyDescent="0.25">
      <c r="A1004" s="53"/>
      <c r="B1004" s="53"/>
      <c r="C1004" s="53"/>
      <c r="D1004" s="53"/>
      <c r="E1004" s="144"/>
      <c r="F1004" s="70"/>
      <c r="G1004" s="71"/>
      <c r="H1004" s="158"/>
      <c r="I1004" s="60"/>
      <c r="J1004" s="72"/>
      <c r="K1004" s="73"/>
      <c r="L1004" s="53"/>
      <c r="M1004" s="75"/>
      <c r="N1004" s="53"/>
      <c r="O1004" s="53"/>
      <c r="P1004" s="53"/>
      <c r="Q1004" s="53"/>
      <c r="R1004" s="99"/>
      <c r="S1004" s="67"/>
      <c r="T1004" s="67"/>
      <c r="U1004" s="67"/>
      <c r="V1004" s="67"/>
      <c r="W1004" s="67"/>
      <c r="X1004" s="53"/>
      <c r="Y1004" s="53"/>
      <c r="Z1004" s="53"/>
      <c r="AA1004" s="53"/>
      <c r="AB1004" s="53"/>
    </row>
    <row r="1005" spans="1:28" x14ac:dyDescent="0.25">
      <c r="A1005" s="53"/>
      <c r="B1005" s="53"/>
      <c r="C1005" s="53"/>
      <c r="D1005" s="53"/>
      <c r="E1005" s="144"/>
      <c r="F1005" s="70"/>
      <c r="G1005" s="71"/>
      <c r="H1005" s="158"/>
      <c r="I1005" s="60"/>
      <c r="J1005" s="72"/>
      <c r="K1005" s="73"/>
      <c r="L1005" s="53"/>
      <c r="M1005" s="75"/>
      <c r="N1005" s="53"/>
      <c r="O1005" s="53"/>
      <c r="P1005" s="53"/>
      <c r="Q1005" s="53"/>
      <c r="R1005" s="99"/>
      <c r="S1005" s="67"/>
      <c r="T1005" s="67"/>
      <c r="U1005" s="67"/>
      <c r="V1005" s="67"/>
      <c r="W1005" s="67"/>
      <c r="X1005" s="53"/>
      <c r="Y1005" s="53"/>
      <c r="Z1005" s="53"/>
      <c r="AA1005" s="53"/>
      <c r="AB1005" s="53"/>
    </row>
    <row r="1006" spans="1:28" x14ac:dyDescent="0.25">
      <c r="A1006" s="53"/>
      <c r="B1006" s="53"/>
      <c r="C1006" s="53"/>
      <c r="D1006" s="53"/>
      <c r="E1006" s="144"/>
      <c r="F1006" s="70"/>
      <c r="G1006" s="71"/>
      <c r="H1006" s="158"/>
      <c r="I1006" s="60"/>
      <c r="J1006" s="72"/>
      <c r="K1006" s="73"/>
      <c r="L1006" s="53"/>
      <c r="M1006" s="75"/>
      <c r="N1006" s="53"/>
      <c r="O1006" s="53"/>
      <c r="P1006" s="53"/>
      <c r="Q1006" s="53"/>
      <c r="R1006" s="99"/>
      <c r="S1006" s="67"/>
      <c r="T1006" s="67"/>
      <c r="U1006" s="67"/>
      <c r="V1006" s="67"/>
      <c r="W1006" s="67"/>
      <c r="X1006" s="53"/>
      <c r="Y1006" s="53"/>
      <c r="Z1006" s="53"/>
      <c r="AA1006" s="53"/>
      <c r="AB1006" s="53"/>
    </row>
    <row r="1007" spans="1:28" x14ac:dyDescent="0.25">
      <c r="A1007" s="53"/>
      <c r="B1007" s="53"/>
      <c r="C1007" s="53"/>
      <c r="D1007" s="53"/>
      <c r="E1007" s="144"/>
      <c r="F1007" s="70"/>
      <c r="G1007" s="71"/>
      <c r="H1007" s="158"/>
      <c r="I1007" s="60"/>
      <c r="J1007" s="72"/>
      <c r="K1007" s="73"/>
      <c r="L1007" s="53"/>
      <c r="M1007" s="75"/>
      <c r="N1007" s="53"/>
      <c r="O1007" s="53"/>
      <c r="P1007" s="53"/>
      <c r="Q1007" s="53"/>
      <c r="R1007" s="99"/>
      <c r="S1007" s="67"/>
      <c r="T1007" s="67"/>
      <c r="U1007" s="67"/>
      <c r="V1007" s="67"/>
      <c r="W1007" s="67"/>
      <c r="X1007" s="53"/>
      <c r="Y1007" s="53"/>
      <c r="Z1007" s="53"/>
      <c r="AA1007" s="53"/>
      <c r="AB1007" s="53"/>
    </row>
    <row r="1008" spans="1:28" x14ac:dyDescent="0.25">
      <c r="A1008" s="53"/>
      <c r="B1008" s="53"/>
      <c r="C1008" s="53"/>
      <c r="D1008" s="53"/>
      <c r="E1008" s="144"/>
      <c r="F1008" s="70"/>
      <c r="G1008" s="71"/>
      <c r="H1008" s="158"/>
      <c r="I1008" s="60"/>
      <c r="J1008" s="72"/>
      <c r="K1008" s="73"/>
      <c r="L1008" s="53"/>
      <c r="M1008" s="75"/>
      <c r="N1008" s="53"/>
      <c r="O1008" s="53"/>
      <c r="P1008" s="53"/>
      <c r="Q1008" s="53"/>
      <c r="R1008" s="99"/>
      <c r="S1008" s="67"/>
      <c r="T1008" s="67"/>
      <c r="U1008" s="67"/>
      <c r="V1008" s="67"/>
      <c r="W1008" s="67"/>
      <c r="X1008" s="53"/>
      <c r="Y1008" s="53"/>
      <c r="Z1008" s="53"/>
      <c r="AA1008" s="53"/>
      <c r="AB1008" s="53"/>
    </row>
    <row r="1009" spans="1:28" x14ac:dyDescent="0.25">
      <c r="A1009" s="53"/>
      <c r="B1009" s="53"/>
      <c r="C1009" s="53"/>
      <c r="D1009" s="53"/>
      <c r="E1009" s="144"/>
      <c r="F1009" s="70"/>
      <c r="G1009" s="71"/>
      <c r="H1009" s="158"/>
      <c r="I1009" s="60"/>
      <c r="J1009" s="72"/>
      <c r="K1009" s="73"/>
      <c r="L1009" s="53"/>
      <c r="M1009" s="75"/>
      <c r="N1009" s="53"/>
      <c r="O1009" s="53"/>
      <c r="P1009" s="53"/>
      <c r="Q1009" s="53"/>
      <c r="R1009" s="99"/>
      <c r="S1009" s="67"/>
      <c r="T1009" s="67"/>
      <c r="U1009" s="67"/>
      <c r="V1009" s="67"/>
      <c r="W1009" s="67"/>
      <c r="X1009" s="53"/>
      <c r="Y1009" s="53"/>
      <c r="Z1009" s="53"/>
      <c r="AA1009" s="53"/>
      <c r="AB1009" s="53"/>
    </row>
    <row r="1010" spans="1:28" x14ac:dyDescent="0.25">
      <c r="A1010" s="53"/>
      <c r="B1010" s="53"/>
      <c r="C1010" s="53"/>
      <c r="D1010" s="53"/>
      <c r="E1010" s="144"/>
      <c r="F1010" s="70"/>
      <c r="G1010" s="71"/>
      <c r="H1010" s="158"/>
      <c r="I1010" s="60"/>
      <c r="J1010" s="72"/>
      <c r="K1010" s="73"/>
      <c r="L1010" s="53"/>
      <c r="M1010" s="75"/>
      <c r="N1010" s="53"/>
      <c r="O1010" s="53"/>
      <c r="P1010" s="53"/>
      <c r="Q1010" s="53"/>
      <c r="R1010" s="99"/>
      <c r="S1010" s="67"/>
      <c r="T1010" s="67"/>
      <c r="U1010" s="67"/>
      <c r="V1010" s="67"/>
      <c r="W1010" s="67"/>
      <c r="X1010" s="53"/>
      <c r="Y1010" s="53"/>
      <c r="Z1010" s="53"/>
      <c r="AA1010" s="53"/>
      <c r="AB1010" s="53"/>
    </row>
    <row r="1011" spans="1:28" x14ac:dyDescent="0.25">
      <c r="A1011" s="53"/>
      <c r="B1011" s="53"/>
      <c r="C1011" s="53"/>
      <c r="D1011" s="53"/>
      <c r="E1011" s="144"/>
      <c r="F1011" s="70"/>
      <c r="G1011" s="71"/>
      <c r="H1011" s="158"/>
      <c r="I1011" s="60"/>
      <c r="J1011" s="72"/>
      <c r="K1011" s="73"/>
      <c r="L1011" s="53"/>
      <c r="M1011" s="75"/>
      <c r="N1011" s="53"/>
      <c r="O1011" s="53"/>
      <c r="P1011" s="53"/>
      <c r="Q1011" s="53"/>
      <c r="R1011" s="99"/>
      <c r="S1011" s="67"/>
      <c r="T1011" s="67"/>
      <c r="U1011" s="67"/>
      <c r="V1011" s="67"/>
      <c r="W1011" s="67"/>
      <c r="X1011" s="53"/>
      <c r="Y1011" s="53"/>
      <c r="Z1011" s="53"/>
      <c r="AA1011" s="53"/>
      <c r="AB1011" s="53"/>
    </row>
    <row r="1012" spans="1:28" x14ac:dyDescent="0.25">
      <c r="A1012" s="53"/>
      <c r="B1012" s="53"/>
      <c r="C1012" s="53"/>
      <c r="D1012" s="53"/>
      <c r="E1012" s="144"/>
      <c r="F1012" s="70"/>
      <c r="G1012" s="71"/>
      <c r="H1012" s="158"/>
      <c r="I1012" s="60"/>
      <c r="J1012" s="72"/>
      <c r="K1012" s="73"/>
      <c r="L1012" s="53"/>
      <c r="M1012" s="75"/>
      <c r="N1012" s="53"/>
      <c r="O1012" s="53"/>
      <c r="P1012" s="53"/>
      <c r="Q1012" s="53"/>
      <c r="R1012" s="99"/>
      <c r="S1012" s="67"/>
      <c r="T1012" s="67"/>
      <c r="U1012" s="67"/>
      <c r="V1012" s="67"/>
      <c r="W1012" s="67"/>
      <c r="X1012" s="53"/>
      <c r="Y1012" s="53"/>
      <c r="Z1012" s="53"/>
      <c r="AA1012" s="53"/>
      <c r="AB1012" s="53"/>
    </row>
    <row r="1013" spans="1:28" x14ac:dyDescent="0.25">
      <c r="A1013" s="53"/>
      <c r="B1013" s="53"/>
      <c r="C1013" s="53"/>
      <c r="D1013" s="53"/>
      <c r="E1013" s="144"/>
      <c r="F1013" s="70"/>
      <c r="G1013" s="71"/>
      <c r="H1013" s="158"/>
      <c r="I1013" s="60"/>
      <c r="J1013" s="72"/>
      <c r="K1013" s="73"/>
      <c r="L1013" s="53"/>
      <c r="M1013" s="75"/>
      <c r="N1013" s="53"/>
      <c r="O1013" s="53"/>
      <c r="P1013" s="53"/>
      <c r="Q1013" s="53"/>
      <c r="R1013" s="99"/>
      <c r="S1013" s="67"/>
      <c r="T1013" s="67"/>
      <c r="U1013" s="67"/>
      <c r="V1013" s="67"/>
      <c r="W1013" s="67"/>
      <c r="X1013" s="53"/>
      <c r="Y1013" s="53"/>
      <c r="Z1013" s="53"/>
      <c r="AA1013" s="53"/>
      <c r="AB1013" s="53"/>
    </row>
    <row r="1014" spans="1:28" x14ac:dyDescent="0.25">
      <c r="A1014" s="53"/>
      <c r="B1014" s="53"/>
      <c r="C1014" s="53"/>
      <c r="D1014" s="53"/>
      <c r="E1014" s="144"/>
      <c r="F1014" s="70"/>
      <c r="G1014" s="71"/>
      <c r="H1014" s="158"/>
      <c r="I1014" s="60"/>
      <c r="J1014" s="72"/>
      <c r="K1014" s="73"/>
      <c r="L1014" s="53"/>
      <c r="M1014" s="75"/>
      <c r="N1014" s="53"/>
      <c r="O1014" s="53"/>
      <c r="P1014" s="53"/>
      <c r="Q1014" s="53"/>
      <c r="R1014" s="99"/>
      <c r="S1014" s="67"/>
      <c r="T1014" s="67"/>
      <c r="U1014" s="67"/>
      <c r="V1014" s="67"/>
      <c r="W1014" s="67"/>
      <c r="X1014" s="53"/>
      <c r="Y1014" s="53"/>
      <c r="Z1014" s="53"/>
      <c r="AA1014" s="53"/>
      <c r="AB1014" s="53"/>
    </row>
    <row r="1015" spans="1:28" x14ac:dyDescent="0.25">
      <c r="A1015" s="53"/>
      <c r="B1015" s="53"/>
      <c r="C1015" s="53"/>
      <c r="D1015" s="53"/>
      <c r="E1015" s="144"/>
      <c r="F1015" s="70"/>
      <c r="G1015" s="71"/>
      <c r="H1015" s="158"/>
      <c r="I1015" s="60"/>
      <c r="J1015" s="72"/>
      <c r="K1015" s="73"/>
      <c r="L1015" s="53"/>
      <c r="M1015" s="75"/>
      <c r="N1015" s="53"/>
      <c r="O1015" s="53"/>
      <c r="P1015" s="53"/>
      <c r="Q1015" s="53"/>
      <c r="R1015" s="99"/>
      <c r="S1015" s="67"/>
      <c r="T1015" s="67"/>
      <c r="U1015" s="67"/>
      <c r="V1015" s="67"/>
      <c r="W1015" s="67"/>
      <c r="X1015" s="53"/>
      <c r="Y1015" s="53"/>
      <c r="Z1015" s="53"/>
      <c r="AA1015" s="53"/>
      <c r="AB1015" s="53"/>
    </row>
    <row r="1016" spans="1:28" x14ac:dyDescent="0.25">
      <c r="A1016" s="53"/>
      <c r="B1016" s="53"/>
      <c r="C1016" s="53"/>
      <c r="D1016" s="53"/>
      <c r="E1016" s="144"/>
      <c r="F1016" s="70"/>
      <c r="G1016" s="71"/>
      <c r="H1016" s="158"/>
      <c r="I1016" s="60"/>
      <c r="J1016" s="72"/>
      <c r="K1016" s="73"/>
      <c r="L1016" s="53"/>
      <c r="M1016" s="75"/>
      <c r="N1016" s="53"/>
      <c r="O1016" s="53"/>
      <c r="P1016" s="53"/>
      <c r="Q1016" s="53"/>
      <c r="R1016" s="99"/>
      <c r="S1016" s="67"/>
      <c r="T1016" s="67"/>
      <c r="U1016" s="67"/>
      <c r="V1016" s="67"/>
      <c r="W1016" s="67"/>
      <c r="X1016" s="53"/>
      <c r="Y1016" s="53"/>
      <c r="Z1016" s="53"/>
      <c r="AA1016" s="53"/>
      <c r="AB1016" s="53"/>
    </row>
    <row r="1017" spans="1:28" x14ac:dyDescent="0.25">
      <c r="A1017" s="53"/>
      <c r="B1017" s="53"/>
      <c r="C1017" s="53"/>
      <c r="D1017" s="53"/>
      <c r="E1017" s="144"/>
      <c r="F1017" s="70"/>
      <c r="G1017" s="71"/>
      <c r="H1017" s="158"/>
      <c r="I1017" s="60"/>
      <c r="J1017" s="72"/>
      <c r="K1017" s="73"/>
      <c r="L1017" s="53"/>
      <c r="M1017" s="75"/>
      <c r="N1017" s="53"/>
      <c r="O1017" s="53"/>
      <c r="P1017" s="53"/>
      <c r="Q1017" s="53"/>
      <c r="R1017" s="99"/>
      <c r="S1017" s="67"/>
      <c r="T1017" s="67"/>
      <c r="U1017" s="67"/>
      <c r="V1017" s="67"/>
      <c r="W1017" s="67"/>
      <c r="X1017" s="53"/>
      <c r="Y1017" s="53"/>
      <c r="Z1017" s="53"/>
      <c r="AA1017" s="53"/>
      <c r="AB1017" s="53"/>
    </row>
    <row r="1018" spans="1:28" x14ac:dyDescent="0.25">
      <c r="F1018" s="70"/>
      <c r="G1018" s="71"/>
      <c r="H1018" s="158"/>
      <c r="I1018" s="60"/>
      <c r="J1018" s="72"/>
      <c r="K1018" s="73"/>
      <c r="P1018" s="53"/>
      <c r="Q1018" s="53"/>
      <c r="R1018" s="99"/>
      <c r="S1018" s="67"/>
      <c r="T1018" s="67"/>
      <c r="U1018" s="67"/>
      <c r="V1018" s="67"/>
      <c r="W1018" s="67"/>
      <c r="X1018" s="53"/>
      <c r="Y1018" s="53"/>
      <c r="Z1018" s="53"/>
      <c r="AA1018" s="53"/>
      <c r="AB1018" s="53"/>
    </row>
  </sheetData>
  <conditionalFormatting sqref="M2:M32">
    <cfRule type="cellIs" dxfId="6" priority="1" operator="lessThan">
      <formula>8</formula>
    </cfRule>
  </conditionalFormatting>
  <conditionalFormatting sqref="N2:O31">
    <cfRule type="expression" dxfId="5" priority="2">
      <formula>N2=MAX($O$2:$O$31)</formula>
    </cfRule>
  </conditionalFormatting>
  <conditionalFormatting sqref="R2:V31">
    <cfRule type="cellIs" dxfId="4" priority="3" operator="lessThan">
      <formula>2</formula>
    </cfRule>
  </conditionalFormatting>
  <conditionalFormatting sqref="E90">
    <cfRule type="notContainsBlanks" dxfId="3" priority="4">
      <formula>LEN(TRIM(E90))&gt;0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610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6.6640625" customWidth="1"/>
    <col min="2" max="2" width="15.5546875" customWidth="1"/>
    <col min="3" max="3" width="14.44140625" customWidth="1"/>
    <col min="4" max="4" width="52.88671875" customWidth="1"/>
    <col min="5" max="5" width="47.33203125" customWidth="1"/>
    <col min="6" max="6" width="4.33203125" customWidth="1"/>
    <col min="7" max="7" width="16.33203125" customWidth="1"/>
    <col min="8" max="8" width="8.33203125" customWidth="1"/>
    <col min="9" max="9" width="9.33203125" customWidth="1"/>
    <col min="10" max="10" width="11.5546875" customWidth="1"/>
    <col min="11" max="12" width="11.33203125" customWidth="1"/>
    <col min="13" max="13" width="12.44140625" customWidth="1"/>
    <col min="14" max="15" width="12.88671875" customWidth="1"/>
    <col min="16" max="16" width="13.6640625" customWidth="1"/>
    <col min="17" max="17" width="16.6640625" customWidth="1"/>
    <col min="18" max="18" width="14.33203125" customWidth="1"/>
    <col min="19" max="19" width="14.44140625" customWidth="1"/>
    <col min="23" max="23" width="6.6640625" customWidth="1"/>
    <col min="24" max="24" width="3.44140625" customWidth="1"/>
    <col min="26" max="26" width="10" customWidth="1"/>
  </cols>
  <sheetData>
    <row r="1" spans="1:28" x14ac:dyDescent="0.25">
      <c r="A1" s="37" t="s">
        <v>155</v>
      </c>
      <c r="B1" s="37" t="s">
        <v>450</v>
      </c>
      <c r="C1" s="37" t="s">
        <v>157</v>
      </c>
      <c r="D1" s="37" t="s">
        <v>158</v>
      </c>
      <c r="E1" s="37" t="s">
        <v>6</v>
      </c>
      <c r="F1" s="182"/>
      <c r="G1" s="183" t="s">
        <v>738</v>
      </c>
      <c r="H1" s="183" t="s">
        <v>1</v>
      </c>
      <c r="I1" s="183" t="s">
        <v>739</v>
      </c>
      <c r="J1" s="1" t="s">
        <v>740</v>
      </c>
      <c r="K1" s="1" t="s">
        <v>741</v>
      </c>
      <c r="L1" s="1" t="s">
        <v>742</v>
      </c>
      <c r="M1" s="1" t="s">
        <v>743</v>
      </c>
      <c r="N1" s="52"/>
      <c r="O1" s="52"/>
      <c r="P1" s="53"/>
      <c r="Q1" s="50"/>
      <c r="R1" s="37"/>
      <c r="S1" s="1"/>
      <c r="T1" s="1"/>
      <c r="U1" s="1"/>
      <c r="V1" s="1"/>
      <c r="W1" s="1"/>
      <c r="X1" s="52"/>
      <c r="Y1" s="52"/>
      <c r="AA1" s="53"/>
      <c r="AB1" s="52"/>
    </row>
    <row r="2" spans="1:28" x14ac:dyDescent="0.25">
      <c r="A2" s="182"/>
      <c r="B2" s="182"/>
      <c r="C2" s="184"/>
      <c r="D2" s="184">
        <v>44378</v>
      </c>
      <c r="E2" s="184"/>
      <c r="F2" s="185"/>
      <c r="G2" s="186"/>
      <c r="H2" s="186"/>
      <c r="I2" s="185"/>
      <c r="J2" s="182"/>
      <c r="K2" s="186"/>
      <c r="L2" s="187"/>
      <c r="M2" s="185"/>
      <c r="N2" s="185"/>
      <c r="O2" s="186"/>
      <c r="P2" s="185"/>
      <c r="Q2" s="188"/>
      <c r="R2" s="188"/>
      <c r="S2" s="189"/>
      <c r="T2" s="190"/>
      <c r="U2" s="189"/>
      <c r="V2" s="189"/>
      <c r="W2" s="182"/>
      <c r="X2" s="182"/>
      <c r="Y2" s="191"/>
      <c r="Z2" s="182"/>
      <c r="AA2" s="186"/>
      <c r="AB2" s="191"/>
    </row>
    <row r="3" spans="1:28" x14ac:dyDescent="0.25">
      <c r="A3" s="183" t="s">
        <v>744</v>
      </c>
      <c r="B3" s="52">
        <v>189059</v>
      </c>
      <c r="C3" s="52" t="s">
        <v>168</v>
      </c>
      <c r="D3" s="192" t="s">
        <v>745</v>
      </c>
      <c r="E3" s="53"/>
      <c r="F3" s="186"/>
      <c r="G3" s="5" t="s">
        <v>479</v>
      </c>
      <c r="H3" s="6">
        <v>118</v>
      </c>
      <c r="I3" s="6"/>
      <c r="J3" s="6">
        <v>464976</v>
      </c>
      <c r="K3" s="6">
        <v>493075</v>
      </c>
      <c r="L3" s="6">
        <v>552940</v>
      </c>
      <c r="M3" s="6">
        <v>587985</v>
      </c>
      <c r="N3" s="193"/>
      <c r="O3" s="53"/>
      <c r="P3" s="193"/>
      <c r="Q3" s="24"/>
      <c r="R3" s="24"/>
      <c r="S3" s="67"/>
      <c r="T3" s="68"/>
      <c r="U3" s="67"/>
      <c r="V3" s="67"/>
      <c r="W3" s="52"/>
      <c r="X3" s="52"/>
      <c r="Z3" s="52"/>
      <c r="AA3" s="53"/>
    </row>
    <row r="4" spans="1:28" x14ac:dyDescent="0.25">
      <c r="A4" s="52" t="s">
        <v>744</v>
      </c>
      <c r="B4" s="52">
        <v>306335</v>
      </c>
      <c r="C4" s="52" t="s">
        <v>168</v>
      </c>
      <c r="D4" s="192" t="s">
        <v>746</v>
      </c>
      <c r="E4" s="193"/>
      <c r="F4" s="186"/>
      <c r="G4" s="5" t="s">
        <v>8</v>
      </c>
      <c r="H4" s="6">
        <v>118</v>
      </c>
      <c r="I4" s="6"/>
      <c r="J4" s="6">
        <v>385736</v>
      </c>
      <c r="K4" s="6">
        <v>392318</v>
      </c>
      <c r="L4" s="6">
        <v>421684</v>
      </c>
      <c r="M4" s="6">
        <v>449541</v>
      </c>
      <c r="N4" s="193"/>
      <c r="O4" s="53"/>
      <c r="P4" s="193"/>
      <c r="Q4" s="24"/>
      <c r="R4" s="24"/>
      <c r="S4" s="67"/>
      <c r="T4" s="68"/>
      <c r="U4" s="67"/>
      <c r="V4" s="67"/>
      <c r="W4" s="52"/>
      <c r="X4" s="52"/>
      <c r="Y4" s="53"/>
      <c r="Z4" s="53"/>
      <c r="AA4" s="53"/>
    </row>
    <row r="5" spans="1:28" x14ac:dyDescent="0.25">
      <c r="A5" s="52" t="s">
        <v>15</v>
      </c>
      <c r="B5" s="52">
        <v>1153550</v>
      </c>
      <c r="C5" s="52" t="s">
        <v>168</v>
      </c>
      <c r="D5" s="192" t="s">
        <v>747</v>
      </c>
      <c r="E5" s="53"/>
      <c r="F5" s="186"/>
      <c r="G5" s="5" t="s">
        <v>10</v>
      </c>
      <c r="H5" s="6">
        <v>118</v>
      </c>
      <c r="I5" s="6"/>
      <c r="J5" s="6">
        <v>633572</v>
      </c>
      <c r="K5" s="6">
        <v>662415</v>
      </c>
      <c r="L5" s="6">
        <v>714373</v>
      </c>
      <c r="M5" s="6">
        <v>747408</v>
      </c>
      <c r="N5" s="193"/>
      <c r="O5" s="53"/>
      <c r="P5" s="193"/>
      <c r="Q5" s="24"/>
      <c r="R5" s="24"/>
      <c r="S5" s="67"/>
      <c r="T5" s="68"/>
      <c r="U5" s="67"/>
      <c r="V5" s="67"/>
      <c r="W5" s="52"/>
      <c r="X5" s="52"/>
      <c r="Y5" s="53"/>
      <c r="Z5" s="53"/>
      <c r="AA5" s="53"/>
    </row>
    <row r="6" spans="1:28" x14ac:dyDescent="0.25">
      <c r="A6" s="52" t="s">
        <v>27</v>
      </c>
      <c r="B6" s="52">
        <v>1316338</v>
      </c>
      <c r="C6" s="52" t="s">
        <v>168</v>
      </c>
      <c r="D6" s="192" t="s">
        <v>748</v>
      </c>
      <c r="E6" s="53"/>
      <c r="F6" s="186"/>
      <c r="G6" s="5" t="s">
        <v>11</v>
      </c>
      <c r="H6" s="6">
        <v>118</v>
      </c>
      <c r="I6" s="6"/>
      <c r="J6" s="6">
        <v>340685</v>
      </c>
      <c r="K6" s="6">
        <v>367501</v>
      </c>
      <c r="L6" s="6">
        <v>432488</v>
      </c>
      <c r="M6" s="6">
        <v>467773</v>
      </c>
      <c r="N6" s="193"/>
      <c r="O6" s="53"/>
      <c r="P6" s="193"/>
      <c r="Q6" s="24"/>
      <c r="R6" s="24"/>
      <c r="S6" s="67"/>
      <c r="T6" s="68"/>
      <c r="U6" s="67"/>
      <c r="V6" s="67"/>
      <c r="W6" s="53"/>
      <c r="X6" s="53"/>
      <c r="Y6" s="53"/>
      <c r="Z6" s="53"/>
      <c r="AA6" s="53"/>
    </row>
    <row r="7" spans="1:28" x14ac:dyDescent="0.25">
      <c r="A7" s="52" t="s">
        <v>19</v>
      </c>
      <c r="B7" s="52">
        <v>1213126</v>
      </c>
      <c r="C7" s="52" t="s">
        <v>168</v>
      </c>
      <c r="D7" s="52" t="s">
        <v>749</v>
      </c>
      <c r="E7" s="53"/>
      <c r="F7" s="186"/>
      <c r="G7" s="5" t="s">
        <v>12</v>
      </c>
      <c r="H7" s="6">
        <v>118</v>
      </c>
      <c r="I7" s="6"/>
      <c r="J7" s="6">
        <v>335705</v>
      </c>
      <c r="K7" s="6">
        <v>377443</v>
      </c>
      <c r="L7" s="6">
        <v>408120</v>
      </c>
      <c r="M7" s="6">
        <v>426956</v>
      </c>
      <c r="N7" s="193"/>
      <c r="O7" s="53"/>
      <c r="P7" s="193"/>
      <c r="Q7" s="24"/>
      <c r="R7" s="24"/>
      <c r="S7" s="67"/>
      <c r="T7" s="68"/>
      <c r="U7" s="67"/>
      <c r="V7" s="67"/>
      <c r="W7" s="53"/>
      <c r="X7" s="53"/>
      <c r="Y7" s="53"/>
      <c r="Z7" s="53"/>
      <c r="AA7" s="53"/>
    </row>
    <row r="8" spans="1:28" x14ac:dyDescent="0.25">
      <c r="A8" s="52" t="s">
        <v>27</v>
      </c>
      <c r="B8" s="52">
        <v>1186265</v>
      </c>
      <c r="C8" s="52" t="s">
        <v>168</v>
      </c>
      <c r="D8" s="192" t="s">
        <v>750</v>
      </c>
      <c r="E8" s="53"/>
      <c r="F8" s="186"/>
      <c r="G8" s="5" t="s">
        <v>15</v>
      </c>
      <c r="H8" s="6">
        <v>118</v>
      </c>
      <c r="I8" s="6"/>
      <c r="J8" s="6">
        <v>479873</v>
      </c>
      <c r="K8" s="6">
        <v>518667</v>
      </c>
      <c r="L8" s="6">
        <v>552377</v>
      </c>
      <c r="M8" s="6">
        <v>573071</v>
      </c>
      <c r="N8" s="193"/>
      <c r="O8" s="53"/>
      <c r="P8" s="193"/>
      <c r="Q8" s="24"/>
      <c r="R8" s="24"/>
      <c r="S8" s="67"/>
      <c r="T8" s="68"/>
      <c r="U8" s="67"/>
      <c r="V8" s="67"/>
      <c r="W8" s="53"/>
      <c r="X8" s="53"/>
      <c r="Y8" s="53"/>
      <c r="Z8" s="53"/>
      <c r="AA8" s="53"/>
    </row>
    <row r="9" spans="1:28" x14ac:dyDescent="0.25">
      <c r="A9" s="52" t="s">
        <v>31</v>
      </c>
      <c r="B9" s="52">
        <v>1506346</v>
      </c>
      <c r="C9" s="52" t="s">
        <v>168</v>
      </c>
      <c r="D9" s="52" t="s">
        <v>751</v>
      </c>
      <c r="E9" s="53"/>
      <c r="F9" s="186"/>
      <c r="G9" s="5" t="s">
        <v>16</v>
      </c>
      <c r="H9" s="6">
        <v>114</v>
      </c>
      <c r="I9" s="6"/>
      <c r="J9" s="6"/>
      <c r="K9" s="6"/>
      <c r="L9" s="6">
        <v>288123</v>
      </c>
      <c r="M9" s="6">
        <v>322767</v>
      </c>
      <c r="N9" s="193"/>
      <c r="O9" s="53"/>
      <c r="P9" s="193"/>
      <c r="Q9" s="24"/>
      <c r="R9" s="24"/>
      <c r="S9" s="67"/>
      <c r="T9" s="68"/>
      <c r="U9" s="67"/>
      <c r="V9" s="67"/>
      <c r="W9" s="53"/>
      <c r="X9" s="53"/>
      <c r="Y9" s="53"/>
      <c r="Z9" s="53"/>
      <c r="AA9" s="53"/>
    </row>
    <row r="10" spans="1:28" x14ac:dyDescent="0.25">
      <c r="A10" s="52" t="s">
        <v>31</v>
      </c>
      <c r="B10" s="52">
        <v>877654</v>
      </c>
      <c r="C10" s="52" t="s">
        <v>752</v>
      </c>
      <c r="D10" s="52" t="s">
        <v>751</v>
      </c>
      <c r="E10" s="53"/>
      <c r="F10" s="186"/>
      <c r="G10" s="5" t="s">
        <v>18</v>
      </c>
      <c r="H10" s="6">
        <v>117</v>
      </c>
      <c r="I10" s="6"/>
      <c r="J10" s="6">
        <v>398684</v>
      </c>
      <c r="K10" s="6">
        <v>412746</v>
      </c>
      <c r="L10" s="6">
        <v>422662</v>
      </c>
      <c r="M10" s="6">
        <v>444574</v>
      </c>
      <c r="N10" s="193"/>
      <c r="O10" s="53"/>
      <c r="P10" s="193"/>
      <c r="Q10" s="24"/>
      <c r="R10" s="24"/>
      <c r="S10" s="67"/>
      <c r="T10" s="68"/>
      <c r="U10" s="67"/>
      <c r="V10" s="67"/>
      <c r="W10" s="53"/>
      <c r="X10" s="53"/>
      <c r="Y10" s="53"/>
      <c r="Z10" s="53"/>
      <c r="AA10" s="53"/>
    </row>
    <row r="11" spans="1:28" x14ac:dyDescent="0.25">
      <c r="A11" s="52" t="s">
        <v>28</v>
      </c>
      <c r="B11" s="52">
        <v>969448</v>
      </c>
      <c r="C11" s="52" t="s">
        <v>752</v>
      </c>
      <c r="D11" s="192" t="s">
        <v>753</v>
      </c>
      <c r="E11" s="53"/>
      <c r="F11" s="186"/>
      <c r="G11" s="5" t="s">
        <v>19</v>
      </c>
      <c r="H11" s="6">
        <v>118</v>
      </c>
      <c r="I11" s="6"/>
      <c r="J11" s="6">
        <v>490745</v>
      </c>
      <c r="K11" s="6">
        <v>509604</v>
      </c>
      <c r="L11" s="6">
        <v>551096</v>
      </c>
      <c r="M11" s="6">
        <v>587210</v>
      </c>
      <c r="N11" s="193"/>
      <c r="O11" s="53"/>
      <c r="P11" s="193"/>
      <c r="Q11" s="24"/>
      <c r="R11" s="24"/>
      <c r="S11" s="67"/>
      <c r="T11" s="68"/>
      <c r="U11" s="67"/>
      <c r="V11" s="67"/>
      <c r="W11" s="53"/>
      <c r="X11" s="53"/>
      <c r="Y11" s="53"/>
      <c r="Z11" s="53"/>
      <c r="AA11" s="53"/>
    </row>
    <row r="12" spans="1:28" x14ac:dyDescent="0.25">
      <c r="A12" s="52" t="s">
        <v>31</v>
      </c>
      <c r="B12" s="52">
        <v>1243804</v>
      </c>
      <c r="C12" s="52" t="s">
        <v>752</v>
      </c>
      <c r="D12" s="192" t="s">
        <v>754</v>
      </c>
      <c r="E12" s="53"/>
      <c r="F12" s="186"/>
      <c r="G12" s="5" t="s">
        <v>20</v>
      </c>
      <c r="H12" s="6">
        <v>118</v>
      </c>
      <c r="I12" s="6"/>
      <c r="J12" s="6">
        <v>585751</v>
      </c>
      <c r="K12" s="6">
        <v>631430</v>
      </c>
      <c r="L12" s="6">
        <v>693194</v>
      </c>
      <c r="M12" s="6">
        <v>733384</v>
      </c>
      <c r="N12" s="193"/>
      <c r="O12" s="53"/>
      <c r="P12" s="193"/>
      <c r="Q12" s="24"/>
      <c r="R12" s="24"/>
      <c r="S12" s="67"/>
      <c r="T12" s="68"/>
      <c r="U12" s="67"/>
      <c r="V12" s="67"/>
      <c r="W12" s="53"/>
      <c r="X12" s="53"/>
      <c r="Y12" s="53"/>
      <c r="Z12" s="53"/>
      <c r="AA12" s="53"/>
    </row>
    <row r="13" spans="1:28" x14ac:dyDescent="0.25">
      <c r="A13" s="52" t="s">
        <v>35</v>
      </c>
      <c r="B13" s="52">
        <v>1285974</v>
      </c>
      <c r="C13" s="52" t="s">
        <v>752</v>
      </c>
      <c r="D13" s="192" t="s">
        <v>755</v>
      </c>
      <c r="E13" s="53"/>
      <c r="F13" s="186"/>
      <c r="G13" s="5" t="s">
        <v>21</v>
      </c>
      <c r="H13" s="6">
        <v>101</v>
      </c>
      <c r="I13" s="6"/>
      <c r="J13" s="6">
        <v>201862</v>
      </c>
      <c r="K13" s="6">
        <v>235139</v>
      </c>
      <c r="L13" s="6">
        <v>248237</v>
      </c>
      <c r="M13" s="6">
        <v>255194</v>
      </c>
      <c r="N13" s="193"/>
      <c r="O13" s="53"/>
      <c r="P13" s="193"/>
      <c r="Q13" s="24"/>
      <c r="R13" s="24"/>
      <c r="S13" s="67"/>
      <c r="T13" s="68"/>
      <c r="U13" s="67"/>
      <c r="V13" s="67"/>
      <c r="W13" s="53"/>
      <c r="X13" s="53"/>
      <c r="Y13" s="53"/>
      <c r="Z13" s="53"/>
      <c r="AA13" s="53"/>
    </row>
    <row r="14" spans="1:28" x14ac:dyDescent="0.25">
      <c r="A14" s="52" t="s">
        <v>28</v>
      </c>
      <c r="B14" s="52">
        <v>581490</v>
      </c>
      <c r="C14" s="52" t="s">
        <v>752</v>
      </c>
      <c r="D14" s="52" t="s">
        <v>756</v>
      </c>
      <c r="E14" s="53"/>
      <c r="F14" s="186"/>
      <c r="G14" s="5" t="s">
        <v>22</v>
      </c>
      <c r="H14" s="6">
        <v>118</v>
      </c>
      <c r="I14" s="6"/>
      <c r="J14" s="6">
        <v>501830</v>
      </c>
      <c r="K14" s="6">
        <v>531581</v>
      </c>
      <c r="L14" s="6">
        <v>567455</v>
      </c>
      <c r="M14" s="6">
        <v>601521</v>
      </c>
      <c r="N14" s="193"/>
      <c r="O14" s="53"/>
      <c r="P14" s="193"/>
      <c r="Q14" s="24"/>
      <c r="R14" s="24"/>
      <c r="S14" s="67"/>
      <c r="T14" s="68"/>
      <c r="U14" s="67"/>
      <c r="V14" s="67"/>
      <c r="W14" s="53"/>
      <c r="X14" s="53"/>
      <c r="Y14" s="53"/>
      <c r="Z14" s="53"/>
      <c r="AA14" s="53"/>
    </row>
    <row r="15" spans="1:28" x14ac:dyDescent="0.25">
      <c r="A15" s="52" t="s">
        <v>12</v>
      </c>
      <c r="B15" s="52">
        <v>763538</v>
      </c>
      <c r="C15" s="52" t="s">
        <v>752</v>
      </c>
      <c r="D15" s="192" t="s">
        <v>757</v>
      </c>
      <c r="E15" s="53"/>
      <c r="F15" s="186"/>
      <c r="G15" s="5" t="s">
        <v>23</v>
      </c>
      <c r="H15" s="6">
        <v>118</v>
      </c>
      <c r="I15" s="6"/>
      <c r="J15" s="6">
        <v>476327</v>
      </c>
      <c r="K15" s="6">
        <v>506704</v>
      </c>
      <c r="L15" s="6">
        <v>541868</v>
      </c>
      <c r="M15" s="6">
        <v>588167</v>
      </c>
      <c r="N15" s="193"/>
      <c r="O15" s="53"/>
      <c r="P15" s="193"/>
      <c r="Q15" s="24"/>
      <c r="R15" s="24"/>
      <c r="S15" s="67"/>
      <c r="T15" s="68"/>
      <c r="U15" s="67"/>
      <c r="V15" s="67"/>
      <c r="W15" s="53"/>
      <c r="X15" s="53"/>
      <c r="Y15" s="53"/>
      <c r="Z15" s="53"/>
      <c r="AA15" s="53"/>
    </row>
    <row r="16" spans="1:28" x14ac:dyDescent="0.25">
      <c r="A16" s="52" t="s">
        <v>11</v>
      </c>
      <c r="B16" s="52">
        <v>414439</v>
      </c>
      <c r="C16" s="52" t="s">
        <v>752</v>
      </c>
      <c r="D16" s="192" t="s">
        <v>758</v>
      </c>
      <c r="E16" s="53"/>
      <c r="F16" s="186"/>
      <c r="G16" s="5" t="s">
        <v>24</v>
      </c>
      <c r="H16" s="6">
        <v>118</v>
      </c>
      <c r="I16" s="6"/>
      <c r="J16" s="6"/>
      <c r="K16" s="6">
        <v>515359</v>
      </c>
      <c r="L16" s="6">
        <v>559479</v>
      </c>
      <c r="M16" s="6">
        <v>602273</v>
      </c>
      <c r="N16" s="193"/>
      <c r="O16" s="53"/>
      <c r="P16" s="193"/>
      <c r="Q16" s="24"/>
      <c r="R16" s="24"/>
      <c r="S16" s="67"/>
      <c r="T16" s="68"/>
      <c r="U16" s="67"/>
      <c r="V16" s="67"/>
      <c r="W16" s="53"/>
      <c r="X16" s="53"/>
      <c r="Y16" s="53"/>
      <c r="Z16" s="53"/>
      <c r="AA16" s="53"/>
    </row>
    <row r="17" spans="1:27" x14ac:dyDescent="0.25">
      <c r="A17" s="52" t="s">
        <v>12</v>
      </c>
      <c r="B17" s="52">
        <v>243787</v>
      </c>
      <c r="C17" s="52" t="s">
        <v>752</v>
      </c>
      <c r="D17" s="52" t="s">
        <v>759</v>
      </c>
      <c r="E17" s="53"/>
      <c r="F17" s="186"/>
      <c r="G17" s="5" t="s">
        <v>25</v>
      </c>
      <c r="H17" s="6">
        <v>118</v>
      </c>
      <c r="I17" s="6"/>
      <c r="J17" s="6">
        <v>258865</v>
      </c>
      <c r="K17" s="6">
        <v>261524</v>
      </c>
      <c r="L17" s="6">
        <v>262554</v>
      </c>
      <c r="M17" s="6">
        <v>272854</v>
      </c>
      <c r="N17" s="193"/>
      <c r="O17" s="53"/>
      <c r="P17" s="193"/>
      <c r="Q17" s="24"/>
      <c r="R17" s="24"/>
      <c r="S17" s="67"/>
      <c r="T17" s="68"/>
      <c r="U17" s="67"/>
      <c r="V17" s="67"/>
      <c r="W17" s="53"/>
      <c r="X17" s="53"/>
      <c r="Y17" s="53"/>
      <c r="Z17" s="53"/>
      <c r="AA17" s="53"/>
    </row>
    <row r="18" spans="1:27" x14ac:dyDescent="0.25">
      <c r="A18" s="148" t="s">
        <v>11</v>
      </c>
      <c r="B18" s="148">
        <v>459742</v>
      </c>
      <c r="C18" s="52" t="s">
        <v>752</v>
      </c>
      <c r="D18" s="194" t="s">
        <v>760</v>
      </c>
      <c r="E18" s="87"/>
      <c r="F18" s="195"/>
      <c r="G18" s="5" t="s">
        <v>26</v>
      </c>
      <c r="H18" s="6">
        <v>118</v>
      </c>
      <c r="I18" s="6"/>
      <c r="J18" s="6">
        <v>387483</v>
      </c>
      <c r="K18" s="6">
        <v>392995</v>
      </c>
      <c r="L18" s="6">
        <v>430232</v>
      </c>
      <c r="M18" s="6">
        <v>448499</v>
      </c>
      <c r="N18" s="193"/>
      <c r="O18" s="87"/>
      <c r="P18" s="193"/>
      <c r="Q18" s="24"/>
      <c r="R18" s="24"/>
      <c r="S18" s="67"/>
      <c r="T18" s="68"/>
      <c r="U18" s="67"/>
      <c r="V18" s="67"/>
      <c r="W18" s="53"/>
      <c r="X18" s="87"/>
      <c r="Y18" s="87"/>
      <c r="Z18" s="87"/>
      <c r="AA18" s="87"/>
    </row>
    <row r="19" spans="1:27" x14ac:dyDescent="0.25">
      <c r="A19" s="148" t="s">
        <v>28</v>
      </c>
      <c r="B19" s="148">
        <v>688449</v>
      </c>
      <c r="C19" s="148" t="s">
        <v>752</v>
      </c>
      <c r="D19" s="194" t="s">
        <v>761</v>
      </c>
      <c r="E19" s="87"/>
      <c r="F19" s="195"/>
      <c r="G19" s="5" t="s">
        <v>762</v>
      </c>
      <c r="H19" s="6">
        <v>118</v>
      </c>
      <c r="I19" s="6"/>
      <c r="J19" s="6">
        <v>362271</v>
      </c>
      <c r="K19" s="6">
        <v>396407</v>
      </c>
      <c r="L19" s="6">
        <v>442543</v>
      </c>
      <c r="M19" s="6">
        <v>481494</v>
      </c>
      <c r="N19" s="193"/>
      <c r="O19" s="87"/>
      <c r="P19" s="193"/>
      <c r="Q19" s="24"/>
      <c r="R19" s="24"/>
      <c r="S19" s="67"/>
      <c r="T19" s="68"/>
      <c r="U19" s="67"/>
      <c r="V19" s="67"/>
      <c r="W19" s="53"/>
      <c r="X19" s="87"/>
      <c r="Y19" s="87"/>
      <c r="Z19" s="87"/>
      <c r="AA19" s="87"/>
    </row>
    <row r="20" spans="1:27" x14ac:dyDescent="0.25">
      <c r="A20" s="148" t="s">
        <v>28</v>
      </c>
      <c r="B20" s="52">
        <v>683291</v>
      </c>
      <c r="C20" s="52" t="s">
        <v>763</v>
      </c>
      <c r="D20" s="192" t="s">
        <v>761</v>
      </c>
      <c r="E20" s="53"/>
      <c r="F20" s="186"/>
      <c r="G20" s="5" t="s">
        <v>27</v>
      </c>
      <c r="H20" s="6">
        <v>118</v>
      </c>
      <c r="I20" s="6"/>
      <c r="J20" s="6">
        <v>452901</v>
      </c>
      <c r="K20" s="6">
        <v>505976</v>
      </c>
      <c r="L20" s="6">
        <v>540923</v>
      </c>
      <c r="M20" s="6">
        <v>596002</v>
      </c>
      <c r="N20" s="193"/>
      <c r="O20" s="53"/>
      <c r="P20" s="193"/>
      <c r="Q20" s="24"/>
      <c r="R20" s="24"/>
      <c r="S20" s="67"/>
      <c r="T20" s="68"/>
      <c r="U20" s="67"/>
      <c r="V20" s="67"/>
      <c r="W20" s="52"/>
      <c r="X20" s="53"/>
      <c r="Y20" s="53"/>
      <c r="Z20" s="53"/>
      <c r="AA20" s="53"/>
    </row>
    <row r="21" spans="1:27" x14ac:dyDescent="0.25">
      <c r="A21" s="52" t="s">
        <v>31</v>
      </c>
      <c r="B21" s="52">
        <v>907011</v>
      </c>
      <c r="C21" s="52" t="s">
        <v>763</v>
      </c>
      <c r="D21" s="192" t="s">
        <v>764</v>
      </c>
      <c r="E21" s="53"/>
      <c r="F21" s="186"/>
      <c r="G21" s="5" t="s">
        <v>28</v>
      </c>
      <c r="H21" s="6">
        <v>118</v>
      </c>
      <c r="I21" s="6"/>
      <c r="J21" s="6">
        <v>592440</v>
      </c>
      <c r="K21" s="6">
        <v>613921</v>
      </c>
      <c r="L21" s="6">
        <v>645980</v>
      </c>
      <c r="M21" s="6">
        <v>679586</v>
      </c>
      <c r="N21" s="193"/>
      <c r="O21" s="53"/>
      <c r="P21" s="193"/>
      <c r="Q21" s="24"/>
      <c r="R21" s="24"/>
      <c r="S21" s="67"/>
      <c r="T21" s="68"/>
      <c r="U21" s="67"/>
      <c r="V21" s="67"/>
      <c r="W21" s="52"/>
      <c r="X21" s="53"/>
      <c r="Y21" s="53"/>
      <c r="Z21" s="53"/>
      <c r="AA21" s="53"/>
    </row>
    <row r="22" spans="1:27" x14ac:dyDescent="0.25">
      <c r="A22" s="52" t="s">
        <v>27</v>
      </c>
      <c r="B22" s="52">
        <v>884356</v>
      </c>
      <c r="C22" s="52" t="s">
        <v>763</v>
      </c>
      <c r="D22" s="52" t="s">
        <v>765</v>
      </c>
      <c r="E22" s="53"/>
      <c r="F22" s="186"/>
      <c r="G22" s="5" t="s">
        <v>466</v>
      </c>
      <c r="H22" s="6">
        <v>118</v>
      </c>
      <c r="I22" s="6"/>
      <c r="J22" s="6">
        <v>254853</v>
      </c>
      <c r="K22" s="6">
        <v>258734</v>
      </c>
      <c r="L22" s="6">
        <v>306177</v>
      </c>
      <c r="M22" s="6">
        <v>363071</v>
      </c>
      <c r="N22" s="193"/>
      <c r="O22" s="53"/>
      <c r="P22" s="193"/>
      <c r="Q22" s="24"/>
      <c r="R22" s="24"/>
      <c r="S22" s="67"/>
      <c r="T22" s="68"/>
      <c r="U22" s="67"/>
      <c r="V22" s="67"/>
      <c r="W22" s="52"/>
      <c r="X22" s="53"/>
      <c r="Y22" s="53"/>
      <c r="Z22" s="53"/>
      <c r="AA22" s="53"/>
    </row>
    <row r="23" spans="1:27" x14ac:dyDescent="0.25">
      <c r="A23" s="52" t="s">
        <v>766</v>
      </c>
      <c r="B23" s="52">
        <v>1027504</v>
      </c>
      <c r="C23" s="52" t="s">
        <v>763</v>
      </c>
      <c r="D23" s="52" t="s">
        <v>767</v>
      </c>
      <c r="E23" s="53"/>
      <c r="F23" s="186"/>
      <c r="G23" s="17" t="s">
        <v>29</v>
      </c>
      <c r="H23" s="6">
        <v>118</v>
      </c>
      <c r="I23" s="6"/>
      <c r="J23" s="6">
        <v>408248</v>
      </c>
      <c r="K23" s="6">
        <v>462807</v>
      </c>
      <c r="L23" s="6">
        <v>500320</v>
      </c>
      <c r="M23" s="6">
        <v>542480</v>
      </c>
      <c r="N23" s="193"/>
      <c r="O23" s="53"/>
      <c r="P23" s="193"/>
      <c r="Q23" s="24"/>
      <c r="R23" s="24"/>
      <c r="S23" s="67"/>
      <c r="T23" s="68"/>
      <c r="U23" s="67"/>
      <c r="V23" s="67"/>
      <c r="W23" s="53"/>
      <c r="X23" s="53"/>
      <c r="Y23" s="53"/>
      <c r="Z23" s="53"/>
      <c r="AA23" s="53"/>
    </row>
    <row r="24" spans="1:27" x14ac:dyDescent="0.25">
      <c r="A24" s="52" t="s">
        <v>34</v>
      </c>
      <c r="B24" s="52">
        <v>781555</v>
      </c>
      <c r="C24" s="52" t="s">
        <v>763</v>
      </c>
      <c r="D24" s="192" t="s">
        <v>768</v>
      </c>
      <c r="E24" s="53"/>
      <c r="F24" s="186"/>
      <c r="G24" s="5" t="s">
        <v>30</v>
      </c>
      <c r="H24" s="6">
        <v>118</v>
      </c>
      <c r="I24" s="6"/>
      <c r="J24" s="6">
        <v>375748</v>
      </c>
      <c r="K24" s="6">
        <v>397570</v>
      </c>
      <c r="L24" s="6">
        <v>422791</v>
      </c>
      <c r="M24" s="6">
        <v>456842</v>
      </c>
      <c r="N24" s="193"/>
      <c r="O24" s="53"/>
      <c r="P24" s="193"/>
      <c r="Q24" s="24"/>
      <c r="R24" s="24"/>
      <c r="S24" s="67"/>
      <c r="T24" s="68"/>
      <c r="U24" s="67"/>
      <c r="V24" s="67"/>
      <c r="W24" s="53"/>
      <c r="X24" s="53"/>
      <c r="Y24" s="53"/>
      <c r="Z24" s="53"/>
      <c r="AA24" s="53"/>
    </row>
    <row r="25" spans="1:27" x14ac:dyDescent="0.25">
      <c r="A25" s="52" t="s">
        <v>22</v>
      </c>
      <c r="B25" s="52">
        <v>475237</v>
      </c>
      <c r="C25" s="52" t="s">
        <v>763</v>
      </c>
      <c r="D25" s="192" t="s">
        <v>769</v>
      </c>
      <c r="E25" s="53"/>
      <c r="F25" s="186"/>
      <c r="G25" s="5" t="s">
        <v>31</v>
      </c>
      <c r="H25" s="6">
        <v>118</v>
      </c>
      <c r="I25" s="6"/>
      <c r="J25" s="6">
        <v>676060</v>
      </c>
      <c r="K25" s="6">
        <v>703097</v>
      </c>
      <c r="L25" s="6">
        <v>778451</v>
      </c>
      <c r="M25" s="6">
        <v>810138</v>
      </c>
      <c r="N25" s="193"/>
      <c r="O25" s="53"/>
      <c r="P25" s="193"/>
      <c r="Q25" s="24"/>
      <c r="R25" s="24"/>
      <c r="S25" s="67"/>
      <c r="T25" s="68"/>
      <c r="U25" s="67"/>
      <c r="V25" s="67"/>
      <c r="W25" s="53"/>
      <c r="X25" s="53"/>
      <c r="Y25" s="53"/>
      <c r="Z25" s="53"/>
      <c r="AA25" s="53"/>
    </row>
    <row r="26" spans="1:27" x14ac:dyDescent="0.25">
      <c r="A26" s="52" t="s">
        <v>22</v>
      </c>
      <c r="B26" s="52">
        <v>751976</v>
      </c>
      <c r="C26" s="52" t="s">
        <v>763</v>
      </c>
      <c r="D26" s="192" t="s">
        <v>770</v>
      </c>
      <c r="E26" s="53"/>
      <c r="F26" s="186"/>
      <c r="G26" s="5" t="s">
        <v>32</v>
      </c>
      <c r="H26" s="6">
        <v>118</v>
      </c>
      <c r="I26" s="6"/>
      <c r="J26" s="6">
        <v>485061</v>
      </c>
      <c r="K26" s="6">
        <v>500991</v>
      </c>
      <c r="L26" s="6">
        <v>542715</v>
      </c>
      <c r="M26" s="6">
        <v>559275</v>
      </c>
      <c r="N26" s="193"/>
      <c r="O26" s="53"/>
      <c r="P26" s="193"/>
      <c r="Q26" s="24"/>
      <c r="R26" s="24"/>
      <c r="S26" s="67"/>
      <c r="T26" s="68"/>
      <c r="U26" s="67"/>
      <c r="V26" s="67"/>
      <c r="W26" s="53"/>
      <c r="X26" s="53"/>
      <c r="Y26" s="53"/>
      <c r="Z26" s="53"/>
      <c r="AA26" s="53"/>
    </row>
    <row r="27" spans="1:27" x14ac:dyDescent="0.25">
      <c r="A27" s="52" t="s">
        <v>466</v>
      </c>
      <c r="B27" s="52">
        <v>442305</v>
      </c>
      <c r="C27" s="52" t="s">
        <v>763</v>
      </c>
      <c r="D27" s="192" t="s">
        <v>771</v>
      </c>
      <c r="E27" s="53"/>
      <c r="F27" s="186"/>
      <c r="G27" s="5" t="s">
        <v>33</v>
      </c>
      <c r="H27" s="6">
        <v>117</v>
      </c>
      <c r="I27" s="6"/>
      <c r="J27" s="6">
        <v>425435</v>
      </c>
      <c r="K27" s="6">
        <v>438833</v>
      </c>
      <c r="L27" s="6">
        <v>477159</v>
      </c>
      <c r="M27" s="6">
        <v>512314</v>
      </c>
      <c r="N27" s="193"/>
      <c r="O27" s="53"/>
      <c r="P27" s="193"/>
      <c r="Q27" s="24"/>
      <c r="R27" s="24"/>
      <c r="S27" s="67"/>
      <c r="T27" s="68"/>
      <c r="U27" s="67"/>
      <c r="V27" s="67"/>
      <c r="W27" s="53"/>
      <c r="X27" s="53"/>
      <c r="Y27" s="53"/>
      <c r="Z27" s="53"/>
      <c r="AA27" s="53"/>
    </row>
    <row r="28" spans="1:27" x14ac:dyDescent="0.25">
      <c r="A28" s="52" t="s">
        <v>762</v>
      </c>
      <c r="B28" s="52">
        <v>888145</v>
      </c>
      <c r="C28" s="52" t="s">
        <v>763</v>
      </c>
      <c r="D28" s="52" t="s">
        <v>772</v>
      </c>
      <c r="E28" s="53"/>
      <c r="F28" s="186"/>
      <c r="G28" s="5" t="s">
        <v>34</v>
      </c>
      <c r="H28" s="6">
        <v>118</v>
      </c>
      <c r="I28" s="6"/>
      <c r="J28" s="6">
        <v>384586</v>
      </c>
      <c r="K28" s="6">
        <v>396925</v>
      </c>
      <c r="L28" s="6">
        <v>401025</v>
      </c>
      <c r="M28" s="6">
        <v>448959</v>
      </c>
      <c r="N28" s="193"/>
      <c r="O28" s="53"/>
      <c r="P28" s="193"/>
      <c r="Q28" s="24"/>
      <c r="R28" s="24"/>
      <c r="S28" s="67"/>
      <c r="T28" s="68"/>
      <c r="U28" s="67"/>
      <c r="V28" s="67"/>
      <c r="W28" s="53"/>
      <c r="X28" s="53"/>
      <c r="Y28" s="53"/>
      <c r="Z28" s="53"/>
      <c r="AA28" s="53"/>
    </row>
    <row r="29" spans="1:27" x14ac:dyDescent="0.25">
      <c r="A29" s="52" t="s">
        <v>762</v>
      </c>
      <c r="B29" s="52">
        <v>334153</v>
      </c>
      <c r="C29" s="52" t="s">
        <v>763</v>
      </c>
      <c r="D29" s="52" t="s">
        <v>773</v>
      </c>
      <c r="E29" s="53"/>
      <c r="F29" s="186"/>
      <c r="G29" s="5" t="s">
        <v>35</v>
      </c>
      <c r="H29" s="6">
        <v>118</v>
      </c>
      <c r="I29" s="6"/>
      <c r="J29" s="6">
        <v>496517</v>
      </c>
      <c r="K29" s="6">
        <v>532087</v>
      </c>
      <c r="L29" s="6">
        <v>582305</v>
      </c>
      <c r="M29" s="6">
        <v>605633</v>
      </c>
      <c r="N29" s="193"/>
      <c r="O29" s="53"/>
      <c r="P29" s="193"/>
      <c r="Q29" s="24"/>
      <c r="R29" s="24"/>
      <c r="S29" s="67"/>
      <c r="T29" s="68"/>
      <c r="U29" s="67"/>
      <c r="V29" s="67"/>
      <c r="W29" s="53"/>
      <c r="X29" s="53"/>
      <c r="Y29" s="53"/>
      <c r="Z29" s="53"/>
      <c r="AA29" s="53"/>
    </row>
    <row r="30" spans="1:27" x14ac:dyDescent="0.25">
      <c r="A30" s="52" t="s">
        <v>762</v>
      </c>
      <c r="B30" s="52">
        <v>406234</v>
      </c>
      <c r="C30" s="52" t="s">
        <v>763</v>
      </c>
      <c r="D30" s="192" t="s">
        <v>774</v>
      </c>
      <c r="E30" s="53"/>
      <c r="F30" s="186"/>
      <c r="G30" s="5" t="s">
        <v>36</v>
      </c>
      <c r="H30" s="6">
        <v>117</v>
      </c>
      <c r="I30" s="6"/>
      <c r="J30" s="6">
        <v>326207</v>
      </c>
      <c r="K30" s="6">
        <v>361646</v>
      </c>
      <c r="L30" s="6">
        <v>405022</v>
      </c>
      <c r="M30" s="6">
        <v>451674</v>
      </c>
      <c r="N30" s="193"/>
      <c r="O30" s="53"/>
      <c r="P30" s="193"/>
      <c r="Q30" s="24"/>
      <c r="R30" s="24"/>
      <c r="S30" s="67"/>
      <c r="T30" s="68"/>
      <c r="U30" s="67"/>
      <c r="V30" s="67"/>
      <c r="W30" s="53"/>
      <c r="X30" s="53"/>
      <c r="Y30" s="53"/>
      <c r="Z30" s="53"/>
      <c r="AA30" s="53"/>
    </row>
    <row r="31" spans="1:27" x14ac:dyDescent="0.25">
      <c r="A31" s="52" t="s">
        <v>466</v>
      </c>
      <c r="B31" s="52">
        <v>198260</v>
      </c>
      <c r="C31" s="52" t="s">
        <v>763</v>
      </c>
      <c r="D31" s="52" t="s">
        <v>775</v>
      </c>
      <c r="E31" s="53"/>
      <c r="F31" s="186"/>
      <c r="G31" s="5" t="s">
        <v>37</v>
      </c>
      <c r="H31" s="6">
        <v>118</v>
      </c>
      <c r="I31" s="6"/>
      <c r="J31" s="6">
        <v>245470</v>
      </c>
      <c r="K31" s="6">
        <v>276238</v>
      </c>
      <c r="L31" s="6">
        <v>299937</v>
      </c>
      <c r="M31" s="6">
        <v>307198</v>
      </c>
      <c r="N31" s="193"/>
      <c r="O31" s="53"/>
      <c r="P31" s="193"/>
      <c r="Q31" s="24"/>
      <c r="R31" s="24"/>
      <c r="S31" s="67"/>
      <c r="T31" s="68"/>
      <c r="U31" s="67"/>
      <c r="V31" s="67"/>
      <c r="W31" s="53"/>
      <c r="X31" s="53"/>
      <c r="Y31" s="53"/>
      <c r="Z31" s="53"/>
      <c r="AA31" s="53"/>
    </row>
    <row r="32" spans="1:27" x14ac:dyDescent="0.25">
      <c r="A32" s="52" t="s">
        <v>776</v>
      </c>
      <c r="B32" s="52">
        <v>707188</v>
      </c>
      <c r="C32" s="52" t="s">
        <v>763</v>
      </c>
      <c r="D32" s="52" t="s">
        <v>777</v>
      </c>
      <c r="E32" s="53"/>
      <c r="F32" s="186"/>
      <c r="G32" s="20" t="s">
        <v>38</v>
      </c>
      <c r="H32" s="21">
        <v>118</v>
      </c>
      <c r="I32" s="21"/>
      <c r="J32" s="21">
        <v>459247</v>
      </c>
      <c r="K32" s="21">
        <v>507677</v>
      </c>
      <c r="L32" s="21">
        <v>575651</v>
      </c>
      <c r="M32" s="21">
        <v>621059</v>
      </c>
      <c r="N32" s="53"/>
      <c r="O32" s="53"/>
      <c r="P32" s="53"/>
      <c r="Q32" s="99"/>
      <c r="R32" s="67"/>
      <c r="S32" s="67"/>
      <c r="T32" s="67"/>
      <c r="U32" s="67"/>
      <c r="V32" s="67"/>
      <c r="W32" s="53"/>
      <c r="X32" s="53"/>
      <c r="Y32" s="53"/>
      <c r="Z32" s="53"/>
      <c r="AA32" s="53"/>
    </row>
    <row r="33" spans="1:27" x14ac:dyDescent="0.25">
      <c r="A33" s="52" t="s">
        <v>778</v>
      </c>
      <c r="B33" s="52">
        <v>669730</v>
      </c>
      <c r="C33" s="52" t="s">
        <v>763</v>
      </c>
      <c r="D33" s="52" t="s">
        <v>779</v>
      </c>
      <c r="E33" s="53"/>
      <c r="F33" s="186"/>
      <c r="G33" s="53"/>
      <c r="H33" s="53"/>
      <c r="I33" s="53"/>
      <c r="J33" s="53"/>
      <c r="K33" s="53"/>
      <c r="L33" s="75"/>
      <c r="M33" s="53"/>
      <c r="N33" s="53"/>
      <c r="O33" s="53"/>
      <c r="P33" s="53"/>
      <c r="Q33" s="99"/>
      <c r="R33" s="67"/>
      <c r="S33" s="67"/>
      <c r="T33" s="67"/>
      <c r="U33" s="67"/>
      <c r="V33" s="67"/>
      <c r="W33" s="53"/>
      <c r="X33" s="53"/>
      <c r="Y33" s="53"/>
      <c r="Z33" s="53"/>
      <c r="AA33" s="53"/>
    </row>
    <row r="34" spans="1:27" x14ac:dyDescent="0.25">
      <c r="A34" s="52" t="s">
        <v>36</v>
      </c>
      <c r="B34" s="52">
        <v>119143</v>
      </c>
      <c r="C34" s="52" t="s">
        <v>763</v>
      </c>
      <c r="D34" s="192" t="s">
        <v>780</v>
      </c>
      <c r="E34" s="53"/>
      <c r="F34" s="186"/>
      <c r="G34" s="53"/>
      <c r="H34" s="53"/>
      <c r="I34" s="53"/>
      <c r="J34" s="53"/>
      <c r="K34" s="53"/>
      <c r="L34" s="75"/>
      <c r="M34" s="53"/>
      <c r="N34" s="53"/>
      <c r="O34" s="53"/>
      <c r="P34" s="53"/>
      <c r="Q34" s="99"/>
      <c r="R34" s="67"/>
      <c r="S34" s="67"/>
      <c r="T34" s="67"/>
      <c r="U34" s="67"/>
      <c r="V34" s="67"/>
      <c r="W34" s="53"/>
      <c r="X34" s="53"/>
      <c r="Y34" s="53"/>
      <c r="Z34" s="53"/>
      <c r="AA34" s="53"/>
    </row>
    <row r="35" spans="1:27" x14ac:dyDescent="0.25">
      <c r="A35" s="52" t="s">
        <v>18</v>
      </c>
      <c r="B35" s="52">
        <v>302188</v>
      </c>
      <c r="C35" s="52" t="s">
        <v>763</v>
      </c>
      <c r="D35" s="192" t="s">
        <v>781</v>
      </c>
      <c r="E35" s="53"/>
      <c r="F35" s="186"/>
      <c r="G35" s="53" t="s">
        <v>155</v>
      </c>
      <c r="H35" s="192" t="s">
        <v>782</v>
      </c>
      <c r="I35" s="192" t="s">
        <v>159</v>
      </c>
      <c r="J35" s="192" t="s">
        <v>160</v>
      </c>
      <c r="K35" s="53"/>
      <c r="L35" s="75"/>
      <c r="M35" s="53"/>
      <c r="N35" s="53"/>
      <c r="O35" s="53"/>
      <c r="P35" s="53"/>
      <c r="Q35" s="99"/>
      <c r="R35" s="67"/>
      <c r="S35" s="67"/>
      <c r="T35" s="67"/>
      <c r="U35" s="67"/>
      <c r="V35" s="67"/>
      <c r="W35" s="53"/>
      <c r="X35" s="53"/>
      <c r="Y35" s="53"/>
      <c r="Z35" s="53"/>
      <c r="AA35" s="53"/>
    </row>
    <row r="36" spans="1:27" x14ac:dyDescent="0.25">
      <c r="A36" s="52" t="s">
        <v>23</v>
      </c>
      <c r="B36" s="52">
        <v>723912</v>
      </c>
      <c r="C36" s="52" t="s">
        <v>763</v>
      </c>
      <c r="D36" s="192" t="s">
        <v>783</v>
      </c>
      <c r="E36" s="192"/>
      <c r="F36" s="186"/>
      <c r="G36" s="192" t="s">
        <v>8</v>
      </c>
      <c r="H36" s="53">
        <v>6</v>
      </c>
      <c r="I36" s="53">
        <v>790354.5</v>
      </c>
      <c r="J36" s="53">
        <v>4742127</v>
      </c>
      <c r="K36" s="53"/>
      <c r="L36" s="75"/>
      <c r="M36" s="53"/>
      <c r="N36" s="53"/>
      <c r="O36" s="53"/>
      <c r="P36" s="53"/>
      <c r="Q36" s="99"/>
      <c r="R36" s="67"/>
      <c r="S36" s="67"/>
      <c r="T36" s="67"/>
      <c r="U36" s="67"/>
      <c r="V36" s="67"/>
      <c r="W36" s="53"/>
      <c r="X36" s="53"/>
      <c r="Y36" s="53"/>
      <c r="Z36" s="53"/>
      <c r="AA36" s="53"/>
    </row>
    <row r="37" spans="1:27" x14ac:dyDescent="0.25">
      <c r="A37" s="52" t="s">
        <v>23</v>
      </c>
      <c r="B37" s="52">
        <v>617561</v>
      </c>
      <c r="C37" s="52" t="s">
        <v>469</v>
      </c>
      <c r="D37" s="192" t="s">
        <v>783</v>
      </c>
      <c r="E37" s="53"/>
      <c r="F37" s="186"/>
      <c r="G37" s="53" t="s">
        <v>784</v>
      </c>
      <c r="H37" s="192">
        <v>13</v>
      </c>
      <c r="I37" s="53">
        <v>496611.07692307694</v>
      </c>
      <c r="J37" s="53">
        <v>6455944</v>
      </c>
      <c r="K37" s="53"/>
      <c r="L37" s="75"/>
      <c r="M37" s="53"/>
      <c r="N37" s="53"/>
      <c r="O37" s="53"/>
      <c r="P37" s="53"/>
      <c r="Q37" s="99"/>
      <c r="R37" s="67"/>
      <c r="S37" s="67"/>
      <c r="T37" s="67"/>
      <c r="U37" s="67"/>
      <c r="V37" s="67"/>
      <c r="W37" s="53"/>
      <c r="X37" s="53"/>
      <c r="Y37" s="53"/>
      <c r="Z37" s="53"/>
      <c r="AA37" s="53"/>
    </row>
    <row r="38" spans="1:27" x14ac:dyDescent="0.25">
      <c r="A38" s="52" t="s">
        <v>23</v>
      </c>
      <c r="B38" s="52">
        <v>810018</v>
      </c>
      <c r="C38" s="52" t="s">
        <v>469</v>
      </c>
      <c r="D38" s="52" t="s">
        <v>785</v>
      </c>
      <c r="E38" s="53"/>
      <c r="F38" s="186"/>
      <c r="G38" s="53" t="s">
        <v>778</v>
      </c>
      <c r="H38" s="192">
        <v>14</v>
      </c>
      <c r="I38" s="53">
        <v>637325.21428571432</v>
      </c>
      <c r="J38" s="53">
        <v>8922553</v>
      </c>
      <c r="K38" s="53"/>
      <c r="L38" s="75"/>
      <c r="M38" s="53"/>
      <c r="N38" s="53"/>
      <c r="O38" s="53"/>
      <c r="P38" s="53"/>
      <c r="Q38" s="99"/>
      <c r="R38" s="67"/>
      <c r="S38" s="67"/>
      <c r="T38" s="67"/>
      <c r="U38" s="67"/>
      <c r="V38" s="67"/>
      <c r="W38" s="53"/>
      <c r="X38" s="53"/>
      <c r="Y38" s="53"/>
      <c r="Z38" s="53"/>
      <c r="AA38" s="53"/>
    </row>
    <row r="39" spans="1:27" x14ac:dyDescent="0.25">
      <c r="A39" s="52" t="s">
        <v>10</v>
      </c>
      <c r="B39" s="52">
        <v>739269</v>
      </c>
      <c r="C39" s="52" t="s">
        <v>469</v>
      </c>
      <c r="D39" s="52" t="s">
        <v>786</v>
      </c>
      <c r="E39" s="53"/>
      <c r="F39" s="186"/>
      <c r="G39" s="53" t="s">
        <v>10</v>
      </c>
      <c r="H39" s="192">
        <v>16</v>
      </c>
      <c r="I39" s="53">
        <v>579771.5625</v>
      </c>
      <c r="J39" s="53">
        <v>9276345</v>
      </c>
      <c r="K39" s="53"/>
      <c r="L39" s="75"/>
      <c r="M39" s="53"/>
      <c r="N39" s="53"/>
      <c r="O39" s="53"/>
      <c r="P39" s="53"/>
      <c r="Q39" s="99"/>
      <c r="R39" s="67"/>
      <c r="S39" s="67"/>
      <c r="T39" s="67"/>
      <c r="U39" s="67"/>
      <c r="V39" s="67"/>
      <c r="W39" s="53"/>
      <c r="X39" s="53"/>
      <c r="Y39" s="53"/>
      <c r="Z39" s="53"/>
      <c r="AA39" s="53"/>
    </row>
    <row r="40" spans="1:27" x14ac:dyDescent="0.25">
      <c r="A40" s="52" t="s">
        <v>10</v>
      </c>
      <c r="B40" s="52">
        <v>1036673</v>
      </c>
      <c r="C40" s="52" t="s">
        <v>469</v>
      </c>
      <c r="D40" s="52" t="s">
        <v>787</v>
      </c>
      <c r="E40" s="53"/>
      <c r="F40" s="186"/>
      <c r="G40" s="53" t="s">
        <v>788</v>
      </c>
      <c r="H40" s="192">
        <v>2</v>
      </c>
      <c r="I40" s="53">
        <v>640852.5</v>
      </c>
      <c r="J40" s="53">
        <v>1281705</v>
      </c>
      <c r="K40" s="53"/>
      <c r="L40" s="75"/>
      <c r="M40" s="53"/>
      <c r="N40" s="53"/>
      <c r="O40" s="53"/>
      <c r="P40" s="53"/>
      <c r="Q40" s="99"/>
      <c r="R40" s="67"/>
      <c r="S40" s="100"/>
      <c r="T40" s="67"/>
      <c r="U40" s="67"/>
      <c r="V40" s="67"/>
      <c r="W40" s="53"/>
      <c r="X40" s="53"/>
      <c r="Y40" s="53"/>
      <c r="Z40" s="53"/>
      <c r="AA40" s="53"/>
    </row>
    <row r="41" spans="1:27" x14ac:dyDescent="0.25">
      <c r="A41" s="52" t="s">
        <v>10</v>
      </c>
      <c r="B41" s="52">
        <v>777251</v>
      </c>
      <c r="C41" s="52" t="s">
        <v>469</v>
      </c>
      <c r="D41" s="52" t="s">
        <v>789</v>
      </c>
      <c r="E41" s="53"/>
      <c r="F41" s="186"/>
      <c r="G41" s="53" t="s">
        <v>11</v>
      </c>
      <c r="H41" s="192">
        <v>11</v>
      </c>
      <c r="I41" s="53">
        <v>307864.54545454547</v>
      </c>
      <c r="J41" s="53">
        <v>3386510</v>
      </c>
      <c r="K41" s="53"/>
      <c r="L41" s="75"/>
      <c r="M41" s="53"/>
      <c r="N41" s="53"/>
      <c r="O41" s="53"/>
      <c r="P41" s="53"/>
      <c r="Q41" s="99"/>
      <c r="R41" s="67"/>
      <c r="S41" s="99"/>
      <c r="T41" s="67"/>
      <c r="U41" s="67"/>
      <c r="V41" s="67"/>
      <c r="W41" s="53"/>
      <c r="X41" s="53"/>
      <c r="Y41" s="53"/>
      <c r="Z41" s="53"/>
      <c r="AA41" s="53"/>
    </row>
    <row r="42" spans="1:27" x14ac:dyDescent="0.25">
      <c r="A42" s="52" t="s">
        <v>35</v>
      </c>
      <c r="B42" s="52">
        <v>724050</v>
      </c>
      <c r="C42" s="52" t="s">
        <v>469</v>
      </c>
      <c r="D42" s="52" t="s">
        <v>790</v>
      </c>
      <c r="E42" s="192"/>
      <c r="F42" s="186"/>
      <c r="G42" s="53" t="s">
        <v>12</v>
      </c>
      <c r="H42" s="192">
        <v>6</v>
      </c>
      <c r="I42" s="53">
        <v>468611.16666666669</v>
      </c>
      <c r="J42" s="53">
        <v>2811667</v>
      </c>
      <c r="K42" s="53"/>
      <c r="L42" s="75"/>
      <c r="M42" s="53"/>
      <c r="N42" s="53"/>
      <c r="O42" s="53"/>
      <c r="P42" s="53"/>
      <c r="Q42" s="99"/>
      <c r="R42" s="67"/>
      <c r="S42" s="67"/>
      <c r="T42" s="67"/>
      <c r="U42" s="67"/>
      <c r="V42" s="67"/>
      <c r="W42" s="53"/>
      <c r="X42" s="53"/>
      <c r="Y42" s="53"/>
      <c r="Z42" s="53"/>
      <c r="AA42" s="53"/>
    </row>
    <row r="43" spans="1:27" x14ac:dyDescent="0.25">
      <c r="A43" s="52" t="s">
        <v>35</v>
      </c>
      <c r="B43" s="52">
        <v>1013975</v>
      </c>
      <c r="C43" s="52" t="s">
        <v>469</v>
      </c>
      <c r="D43" s="192" t="s">
        <v>791</v>
      </c>
      <c r="E43" s="53"/>
      <c r="F43" s="186"/>
      <c r="G43" s="53" t="s">
        <v>15</v>
      </c>
      <c r="H43" s="192">
        <v>16</v>
      </c>
      <c r="I43" s="53">
        <v>729286.6875</v>
      </c>
      <c r="J43" s="53">
        <v>11668587</v>
      </c>
      <c r="K43" s="53"/>
      <c r="L43" s="75"/>
      <c r="M43" s="53"/>
      <c r="N43" s="53"/>
      <c r="O43" s="53"/>
      <c r="P43" s="53"/>
      <c r="Q43" s="99"/>
      <c r="R43" s="67"/>
      <c r="S43" s="67"/>
      <c r="T43" s="67"/>
      <c r="U43" s="67"/>
      <c r="V43" s="67"/>
      <c r="W43" s="53"/>
      <c r="X43" s="53"/>
      <c r="Y43" s="53"/>
      <c r="Z43" s="53"/>
      <c r="AA43" s="53"/>
    </row>
    <row r="44" spans="1:27" x14ac:dyDescent="0.25">
      <c r="A44" s="52" t="s">
        <v>744</v>
      </c>
      <c r="B44" s="52">
        <v>161792</v>
      </c>
      <c r="C44" s="52" t="s">
        <v>469</v>
      </c>
      <c r="D44" s="52" t="s">
        <v>792</v>
      </c>
      <c r="E44" s="53"/>
      <c r="F44" s="186"/>
      <c r="G44" s="53" t="s">
        <v>18</v>
      </c>
      <c r="H44" s="192">
        <v>6</v>
      </c>
      <c r="I44" s="53">
        <v>244190.5</v>
      </c>
      <c r="J44" s="53">
        <v>1465143</v>
      </c>
      <c r="K44" s="53"/>
      <c r="L44" s="75"/>
      <c r="M44" s="53"/>
      <c r="N44" s="53"/>
      <c r="O44" s="53"/>
      <c r="P44" s="53"/>
      <c r="Q44" s="99"/>
      <c r="R44" s="67"/>
      <c r="S44" s="100"/>
      <c r="T44" s="67"/>
      <c r="U44" s="67"/>
      <c r="V44" s="67"/>
      <c r="W44" s="53"/>
      <c r="X44" s="53"/>
      <c r="Y44" s="53"/>
      <c r="Z44" s="53"/>
      <c r="AA44" s="53"/>
    </row>
    <row r="45" spans="1:27" x14ac:dyDescent="0.25">
      <c r="A45" s="52" t="s">
        <v>15</v>
      </c>
      <c r="B45" s="52">
        <v>1012910</v>
      </c>
      <c r="C45" s="52" t="s">
        <v>469</v>
      </c>
      <c r="D45" s="192" t="s">
        <v>793</v>
      </c>
      <c r="E45" s="53"/>
      <c r="F45" s="186"/>
      <c r="G45" s="53" t="s">
        <v>19</v>
      </c>
      <c r="H45" s="192">
        <v>15</v>
      </c>
      <c r="I45" s="53">
        <v>800565.6</v>
      </c>
      <c r="J45" s="53">
        <v>12008484</v>
      </c>
      <c r="K45" s="53"/>
      <c r="L45" s="75"/>
      <c r="M45" s="53"/>
      <c r="N45" s="53"/>
      <c r="O45" s="53"/>
      <c r="P45" s="53"/>
      <c r="Q45" s="99"/>
      <c r="R45" s="67"/>
      <c r="S45" s="67"/>
      <c r="T45" s="67"/>
      <c r="U45" s="67"/>
      <c r="V45" s="67"/>
      <c r="W45" s="53"/>
      <c r="X45" s="53"/>
      <c r="Y45" s="53"/>
      <c r="Z45" s="53"/>
      <c r="AA45" s="53"/>
    </row>
    <row r="46" spans="1:27" x14ac:dyDescent="0.25">
      <c r="A46" s="52" t="s">
        <v>15</v>
      </c>
      <c r="B46" s="52">
        <v>635480</v>
      </c>
      <c r="C46" s="52" t="s">
        <v>469</v>
      </c>
      <c r="D46" s="52" t="s">
        <v>794</v>
      </c>
      <c r="E46" s="53"/>
      <c r="F46" s="186"/>
      <c r="G46" s="53" t="s">
        <v>20</v>
      </c>
      <c r="H46" s="192">
        <v>15</v>
      </c>
      <c r="I46" s="53">
        <v>676382.8</v>
      </c>
      <c r="J46" s="53">
        <v>10145742</v>
      </c>
      <c r="K46" s="53"/>
      <c r="L46" s="75"/>
      <c r="M46" s="53"/>
      <c r="N46" s="53"/>
      <c r="O46" s="53"/>
      <c r="P46" s="53"/>
      <c r="Q46" s="99"/>
      <c r="R46" s="67"/>
      <c r="S46" s="67"/>
      <c r="T46" s="67"/>
      <c r="U46" s="67"/>
      <c r="V46" s="67"/>
      <c r="W46" s="53"/>
      <c r="X46" s="53"/>
      <c r="Y46" s="53"/>
      <c r="Z46" s="53"/>
      <c r="AA46" s="53"/>
    </row>
    <row r="47" spans="1:27" x14ac:dyDescent="0.25">
      <c r="A47" s="52" t="s">
        <v>19</v>
      </c>
      <c r="B47" s="52">
        <v>970801</v>
      </c>
      <c r="C47" s="52" t="s">
        <v>469</v>
      </c>
      <c r="D47" s="192" t="s">
        <v>795</v>
      </c>
      <c r="E47" s="53"/>
      <c r="F47" s="186"/>
      <c r="G47" s="53" t="s">
        <v>22</v>
      </c>
      <c r="H47" s="192">
        <v>16</v>
      </c>
      <c r="I47" s="53">
        <v>482780.25</v>
      </c>
      <c r="J47" s="53">
        <v>7724484</v>
      </c>
      <c r="K47" s="53"/>
      <c r="L47" s="75"/>
      <c r="M47" s="53"/>
      <c r="N47" s="53"/>
      <c r="O47" s="53"/>
      <c r="P47" s="53"/>
      <c r="Q47" s="99"/>
      <c r="R47" s="67"/>
      <c r="S47" s="67"/>
      <c r="T47" s="67"/>
      <c r="U47" s="67"/>
      <c r="V47" s="67"/>
      <c r="W47" s="53"/>
      <c r="X47" s="53"/>
      <c r="Y47" s="53"/>
      <c r="Z47" s="53"/>
      <c r="AA47" s="53"/>
    </row>
    <row r="48" spans="1:27" x14ac:dyDescent="0.25">
      <c r="A48" s="52" t="s">
        <v>23</v>
      </c>
      <c r="B48" s="150">
        <v>881226</v>
      </c>
      <c r="C48" s="52" t="s">
        <v>469</v>
      </c>
      <c r="D48" s="52" t="s">
        <v>796</v>
      </c>
      <c r="E48" s="53"/>
      <c r="F48" s="186"/>
      <c r="G48" s="53" t="s">
        <v>23</v>
      </c>
      <c r="H48" s="192">
        <v>17</v>
      </c>
      <c r="I48" s="53">
        <v>746314.0588235294</v>
      </c>
      <c r="J48" s="53">
        <v>12687339</v>
      </c>
      <c r="K48" s="53"/>
      <c r="L48" s="75"/>
      <c r="M48" s="53"/>
      <c r="N48" s="53"/>
      <c r="O48" s="53"/>
      <c r="P48" s="53"/>
      <c r="Q48" s="99"/>
      <c r="R48" s="67"/>
      <c r="S48" s="67"/>
      <c r="T48" s="67"/>
      <c r="U48" s="67"/>
      <c r="V48" s="67"/>
      <c r="W48" s="53"/>
      <c r="X48" s="53"/>
      <c r="Y48" s="53"/>
      <c r="Z48" s="53"/>
      <c r="AA48" s="53"/>
    </row>
    <row r="49" spans="1:27" x14ac:dyDescent="0.25">
      <c r="A49" s="52" t="s">
        <v>22</v>
      </c>
      <c r="B49" s="150">
        <v>473309</v>
      </c>
      <c r="C49" s="151" t="s">
        <v>469</v>
      </c>
      <c r="D49" s="192" t="s">
        <v>797</v>
      </c>
      <c r="E49" s="53"/>
      <c r="F49" s="186"/>
      <c r="G49" s="53" t="s">
        <v>25</v>
      </c>
      <c r="H49" s="192">
        <v>16</v>
      </c>
      <c r="I49" s="53">
        <v>483834.75</v>
      </c>
      <c r="J49" s="53">
        <v>7741356</v>
      </c>
      <c r="K49" s="53"/>
      <c r="L49" s="75"/>
      <c r="M49" s="53"/>
      <c r="N49" s="53"/>
      <c r="O49" s="53"/>
      <c r="P49" s="53"/>
      <c r="Q49" s="99"/>
      <c r="R49" s="67"/>
      <c r="S49" s="67"/>
      <c r="T49" s="67"/>
      <c r="U49" s="67"/>
      <c r="V49" s="67"/>
      <c r="W49" s="53"/>
      <c r="X49" s="53"/>
      <c r="Y49" s="53"/>
      <c r="Z49" s="53"/>
      <c r="AA49" s="53"/>
    </row>
    <row r="50" spans="1:27" x14ac:dyDescent="0.25">
      <c r="A50" s="52" t="s">
        <v>25</v>
      </c>
      <c r="B50" s="150">
        <v>870028</v>
      </c>
      <c r="C50" s="52" t="s">
        <v>469</v>
      </c>
      <c r="D50" s="192" t="s">
        <v>798</v>
      </c>
      <c r="E50" s="53"/>
      <c r="F50" s="186"/>
      <c r="G50" s="53" t="s">
        <v>26</v>
      </c>
      <c r="H50" s="192">
        <v>16</v>
      </c>
      <c r="I50" s="53">
        <v>600890.8125</v>
      </c>
      <c r="J50" s="53">
        <v>9614253</v>
      </c>
      <c r="K50" s="53"/>
      <c r="L50" s="75"/>
      <c r="M50" s="53"/>
      <c r="N50" s="53"/>
      <c r="O50" s="53"/>
      <c r="P50" s="53"/>
      <c r="Q50" s="99"/>
      <c r="R50" s="67"/>
      <c r="S50" s="67"/>
      <c r="T50" s="67"/>
      <c r="U50" s="67"/>
      <c r="V50" s="67"/>
      <c r="W50" s="53"/>
      <c r="X50" s="53"/>
      <c r="Y50" s="53"/>
      <c r="Z50" s="53"/>
      <c r="AA50" s="53"/>
    </row>
    <row r="51" spans="1:27" x14ac:dyDescent="0.25">
      <c r="A51" s="52" t="s">
        <v>19</v>
      </c>
      <c r="B51" s="150">
        <v>746537</v>
      </c>
      <c r="C51" s="52" t="s">
        <v>469</v>
      </c>
      <c r="D51" s="52" t="s">
        <v>799</v>
      </c>
      <c r="E51" s="53"/>
      <c r="F51" s="186"/>
      <c r="G51" s="53" t="s">
        <v>762</v>
      </c>
      <c r="H51" s="192">
        <v>14</v>
      </c>
      <c r="I51" s="53">
        <v>384307.71428571426</v>
      </c>
      <c r="J51" s="53">
        <v>5380308</v>
      </c>
      <c r="K51" s="53"/>
      <c r="L51" s="75"/>
      <c r="M51" s="53"/>
      <c r="N51" s="53"/>
      <c r="O51" s="53"/>
      <c r="P51" s="53"/>
      <c r="Q51" s="99"/>
      <c r="R51" s="67"/>
      <c r="S51" s="99"/>
      <c r="T51" s="67"/>
      <c r="U51" s="67"/>
      <c r="V51" s="67"/>
      <c r="W51" s="53"/>
      <c r="X51" s="53"/>
      <c r="Y51" s="53"/>
      <c r="Z51" s="53"/>
      <c r="AA51" s="53"/>
    </row>
    <row r="52" spans="1:27" x14ac:dyDescent="0.25">
      <c r="A52" s="52" t="s">
        <v>25</v>
      </c>
      <c r="B52" s="52">
        <v>529120</v>
      </c>
      <c r="C52" s="52" t="s">
        <v>469</v>
      </c>
      <c r="D52" s="192" t="s">
        <v>800</v>
      </c>
      <c r="E52" s="53"/>
      <c r="F52" s="186"/>
      <c r="G52" s="53" t="s">
        <v>27</v>
      </c>
      <c r="H52" s="192">
        <v>12</v>
      </c>
      <c r="I52" s="53">
        <v>857192.58333333337</v>
      </c>
      <c r="J52" s="53">
        <v>10286311</v>
      </c>
      <c r="K52" s="53"/>
      <c r="L52" s="75"/>
      <c r="M52" s="53"/>
      <c r="N52" s="53"/>
      <c r="O52" s="53"/>
      <c r="P52" s="53"/>
      <c r="Q52" s="99"/>
      <c r="R52" s="67"/>
      <c r="S52" s="67"/>
      <c r="T52" s="67"/>
      <c r="U52" s="67"/>
      <c r="V52" s="67"/>
      <c r="W52" s="53"/>
      <c r="X52" s="53"/>
      <c r="Y52" s="53"/>
      <c r="Z52" s="53"/>
      <c r="AA52" s="53"/>
    </row>
    <row r="53" spans="1:27" x14ac:dyDescent="0.25">
      <c r="A53" s="52" t="s">
        <v>25</v>
      </c>
      <c r="B53" s="52">
        <v>228275</v>
      </c>
      <c r="C53" s="52" t="s">
        <v>801</v>
      </c>
      <c r="D53" s="192" t="s">
        <v>802</v>
      </c>
      <c r="E53" s="152"/>
      <c r="F53" s="186"/>
      <c r="G53" s="53" t="s">
        <v>28</v>
      </c>
      <c r="H53" s="192">
        <v>14</v>
      </c>
      <c r="I53" s="53">
        <v>615649.28571428568</v>
      </c>
      <c r="J53" s="53">
        <v>8619090</v>
      </c>
      <c r="K53" s="53"/>
      <c r="L53" s="75"/>
      <c r="M53" s="53"/>
      <c r="N53" s="53"/>
      <c r="O53" s="53"/>
      <c r="P53" s="53"/>
      <c r="Q53" s="99"/>
      <c r="R53" s="67"/>
      <c r="S53" s="67"/>
      <c r="T53" s="67"/>
      <c r="U53" s="67"/>
      <c r="V53" s="67"/>
      <c r="W53" s="53"/>
      <c r="X53" s="53"/>
      <c r="Y53" s="53"/>
      <c r="Z53" s="53"/>
      <c r="AA53" s="53"/>
    </row>
    <row r="54" spans="1:27" x14ac:dyDescent="0.25">
      <c r="A54" s="52" t="s">
        <v>25</v>
      </c>
      <c r="B54" s="52">
        <v>471066</v>
      </c>
      <c r="C54" s="52" t="s">
        <v>801</v>
      </c>
      <c r="D54" s="192" t="s">
        <v>803</v>
      </c>
      <c r="E54" s="53"/>
      <c r="F54" s="186"/>
      <c r="G54" s="53" t="s">
        <v>466</v>
      </c>
      <c r="H54" s="192">
        <v>6</v>
      </c>
      <c r="I54" s="53">
        <v>332959.83333333331</v>
      </c>
      <c r="J54" s="53">
        <v>1997759</v>
      </c>
      <c r="K54" s="53"/>
      <c r="L54" s="75"/>
      <c r="M54" s="53"/>
      <c r="N54" s="53"/>
      <c r="O54" s="53"/>
      <c r="P54" s="53"/>
      <c r="Q54" s="99"/>
      <c r="R54" s="67"/>
      <c r="S54" s="67"/>
      <c r="T54" s="67"/>
      <c r="U54" s="67"/>
      <c r="V54" s="67"/>
      <c r="W54" s="53"/>
      <c r="X54" s="53"/>
      <c r="Y54" s="53"/>
      <c r="Z54" s="53"/>
      <c r="AA54" s="53"/>
    </row>
    <row r="55" spans="1:27" x14ac:dyDescent="0.25">
      <c r="A55" s="52" t="s">
        <v>32</v>
      </c>
      <c r="B55" s="52">
        <v>875213</v>
      </c>
      <c r="C55" s="52" t="s">
        <v>801</v>
      </c>
      <c r="D55" s="192" t="s">
        <v>804</v>
      </c>
      <c r="E55" s="53"/>
      <c r="F55" s="186"/>
      <c r="G55" s="53" t="s">
        <v>744</v>
      </c>
      <c r="H55" s="192">
        <v>12</v>
      </c>
      <c r="I55" s="53">
        <v>197525.5</v>
      </c>
      <c r="J55" s="53">
        <v>2370306</v>
      </c>
      <c r="K55" s="53"/>
      <c r="L55" s="75"/>
      <c r="M55" s="53"/>
      <c r="N55" s="53"/>
      <c r="O55" s="53"/>
      <c r="P55" s="53"/>
      <c r="Q55" s="99"/>
      <c r="R55" s="67"/>
      <c r="S55" s="67"/>
      <c r="T55" s="67"/>
      <c r="U55" s="67"/>
      <c r="V55" s="67"/>
      <c r="W55" s="53"/>
      <c r="X55" s="53"/>
      <c r="Y55" s="53"/>
      <c r="Z55" s="53"/>
      <c r="AA55" s="53"/>
    </row>
    <row r="56" spans="1:27" x14ac:dyDescent="0.25">
      <c r="A56" s="52" t="s">
        <v>32</v>
      </c>
      <c r="B56" s="52">
        <v>534107</v>
      </c>
      <c r="C56" s="52" t="s">
        <v>801</v>
      </c>
      <c r="D56" s="52" t="s">
        <v>805</v>
      </c>
      <c r="E56" s="53"/>
      <c r="F56" s="186"/>
      <c r="G56" s="53" t="s">
        <v>766</v>
      </c>
      <c r="H56" s="192">
        <v>9</v>
      </c>
      <c r="I56" s="53">
        <v>819395.88888888888</v>
      </c>
      <c r="J56" s="53">
        <v>7374563</v>
      </c>
      <c r="K56" s="53"/>
      <c r="L56" s="75"/>
      <c r="M56" s="53"/>
      <c r="N56" s="53"/>
      <c r="O56" s="53"/>
      <c r="P56" s="53"/>
      <c r="Q56" s="99"/>
      <c r="R56" s="67"/>
      <c r="S56" s="67"/>
      <c r="T56" s="67"/>
      <c r="U56" s="67"/>
      <c r="V56" s="67"/>
      <c r="W56" s="53"/>
      <c r="X56" s="53"/>
      <c r="Y56" s="53"/>
      <c r="Z56" s="53"/>
      <c r="AA56" s="53"/>
    </row>
    <row r="57" spans="1:27" x14ac:dyDescent="0.25">
      <c r="A57" s="52" t="s">
        <v>32</v>
      </c>
      <c r="B57" s="52">
        <v>1024713</v>
      </c>
      <c r="C57" s="52" t="s">
        <v>801</v>
      </c>
      <c r="D57" s="192" t="s">
        <v>806</v>
      </c>
      <c r="E57" s="53"/>
      <c r="F57" s="186"/>
      <c r="G57" s="53" t="s">
        <v>32</v>
      </c>
      <c r="H57" s="192">
        <v>16</v>
      </c>
      <c r="I57" s="53">
        <v>586345.6875</v>
      </c>
      <c r="J57" s="53">
        <v>9381531</v>
      </c>
      <c r="K57" s="53"/>
      <c r="L57" s="75"/>
      <c r="M57" s="53"/>
      <c r="N57" s="53"/>
      <c r="O57" s="53"/>
      <c r="P57" s="53"/>
      <c r="Q57" s="99"/>
      <c r="R57" s="67"/>
      <c r="S57" s="67"/>
      <c r="T57" s="67"/>
      <c r="U57" s="67"/>
      <c r="V57" s="67"/>
      <c r="W57" s="53"/>
      <c r="X57" s="53"/>
      <c r="Y57" s="53"/>
      <c r="Z57" s="53"/>
      <c r="AA57" s="53"/>
    </row>
    <row r="58" spans="1:27" x14ac:dyDescent="0.25">
      <c r="A58" s="52" t="s">
        <v>20</v>
      </c>
      <c r="B58" s="52">
        <v>1292545</v>
      </c>
      <c r="C58" s="52" t="s">
        <v>801</v>
      </c>
      <c r="D58" s="192" t="s">
        <v>807</v>
      </c>
      <c r="E58" s="53"/>
      <c r="F58" s="186"/>
      <c r="G58" s="53" t="s">
        <v>31</v>
      </c>
      <c r="H58" s="192">
        <v>15</v>
      </c>
      <c r="I58" s="53">
        <v>938505.53333333333</v>
      </c>
      <c r="J58" s="53">
        <v>14077583</v>
      </c>
      <c r="K58" s="53"/>
      <c r="L58" s="75"/>
      <c r="M58" s="53"/>
      <c r="N58" s="53"/>
      <c r="O58" s="53"/>
      <c r="P58" s="53"/>
      <c r="Q58" s="99"/>
      <c r="R58" s="67"/>
      <c r="S58" s="67"/>
      <c r="T58" s="67"/>
      <c r="U58" s="67"/>
      <c r="V58" s="67"/>
      <c r="W58" s="53"/>
      <c r="X58" s="53"/>
      <c r="Y58" s="53"/>
      <c r="Z58" s="53"/>
      <c r="AA58" s="53"/>
    </row>
    <row r="59" spans="1:27" x14ac:dyDescent="0.25">
      <c r="A59" s="52" t="s">
        <v>20</v>
      </c>
      <c r="B59" s="52">
        <v>956166</v>
      </c>
      <c r="C59" s="52" t="s">
        <v>801</v>
      </c>
      <c r="D59" s="192" t="s">
        <v>808</v>
      </c>
      <c r="E59" s="53"/>
      <c r="F59" s="186"/>
      <c r="G59" s="53" t="s">
        <v>33</v>
      </c>
      <c r="H59" s="192">
        <v>11</v>
      </c>
      <c r="I59" s="53">
        <v>351400.45454545453</v>
      </c>
      <c r="J59" s="53">
        <v>3865405</v>
      </c>
      <c r="K59" s="53"/>
      <c r="L59" s="75"/>
      <c r="M59" s="53"/>
      <c r="N59" s="53"/>
      <c r="O59" s="53"/>
      <c r="P59" s="53"/>
      <c r="Q59" s="99"/>
      <c r="R59" s="67"/>
      <c r="S59" s="67"/>
      <c r="T59" s="67"/>
      <c r="U59" s="67"/>
      <c r="V59" s="67"/>
      <c r="W59" s="53"/>
      <c r="X59" s="53"/>
      <c r="Y59" s="53"/>
      <c r="Z59" s="53"/>
      <c r="AA59" s="53"/>
    </row>
    <row r="60" spans="1:27" x14ac:dyDescent="0.25">
      <c r="A60" s="52" t="s">
        <v>20</v>
      </c>
      <c r="B60" s="52">
        <v>660034</v>
      </c>
      <c r="C60" s="52" t="s">
        <v>801</v>
      </c>
      <c r="D60" s="52" t="s">
        <v>809</v>
      </c>
      <c r="E60" s="53"/>
      <c r="F60" s="186"/>
      <c r="G60" s="53" t="s">
        <v>34</v>
      </c>
      <c r="H60" s="192">
        <v>13</v>
      </c>
      <c r="I60" s="53">
        <v>590091.23076923075</v>
      </c>
      <c r="J60" s="53">
        <v>7671186</v>
      </c>
      <c r="K60" s="53"/>
      <c r="L60" s="75"/>
      <c r="M60" s="53"/>
      <c r="N60" s="53"/>
      <c r="O60" s="53"/>
      <c r="P60" s="53"/>
      <c r="Q60" s="99"/>
      <c r="R60" s="67"/>
      <c r="S60" s="67"/>
      <c r="T60" s="67"/>
      <c r="U60" s="67"/>
      <c r="V60" s="67"/>
      <c r="W60" s="53"/>
      <c r="X60" s="53"/>
      <c r="Y60" s="53"/>
      <c r="Z60" s="53"/>
      <c r="AA60" s="53"/>
    </row>
    <row r="61" spans="1:27" x14ac:dyDescent="0.25">
      <c r="A61" s="52" t="s">
        <v>26</v>
      </c>
      <c r="B61" s="52">
        <v>1054040</v>
      </c>
      <c r="C61" s="52" t="s">
        <v>801</v>
      </c>
      <c r="D61" s="192" t="s">
        <v>810</v>
      </c>
      <c r="E61" s="53"/>
      <c r="F61" s="186"/>
      <c r="G61" s="53" t="s">
        <v>35</v>
      </c>
      <c r="H61" s="192">
        <v>17</v>
      </c>
      <c r="I61" s="53">
        <v>667665.4705882353</v>
      </c>
      <c r="J61" s="53">
        <v>11350313</v>
      </c>
      <c r="K61" s="53"/>
      <c r="L61" s="75"/>
      <c r="M61" s="53"/>
      <c r="N61" s="53"/>
      <c r="O61" s="53"/>
      <c r="P61" s="53"/>
      <c r="Q61" s="99"/>
      <c r="R61" s="67"/>
      <c r="S61" s="67"/>
      <c r="T61" s="67"/>
      <c r="U61" s="67"/>
      <c r="V61" s="67"/>
      <c r="W61" s="53"/>
      <c r="X61" s="53"/>
      <c r="Y61" s="53"/>
      <c r="Z61" s="53"/>
      <c r="AA61" s="53"/>
    </row>
    <row r="62" spans="1:27" x14ac:dyDescent="0.25">
      <c r="A62" s="52" t="s">
        <v>26</v>
      </c>
      <c r="B62" s="150">
        <v>1136981</v>
      </c>
      <c r="C62" s="52" t="s">
        <v>801</v>
      </c>
      <c r="D62" s="192" t="s">
        <v>811</v>
      </c>
      <c r="E62" s="53"/>
      <c r="F62" s="186"/>
      <c r="G62" s="53" t="s">
        <v>776</v>
      </c>
      <c r="H62" s="192">
        <v>12</v>
      </c>
      <c r="I62" s="53">
        <v>630863.41666666663</v>
      </c>
      <c r="J62" s="53">
        <v>7570361</v>
      </c>
      <c r="K62" s="53"/>
      <c r="L62" s="75"/>
      <c r="M62" s="53"/>
      <c r="N62" s="53"/>
      <c r="O62" s="53"/>
      <c r="P62" s="53"/>
      <c r="Q62" s="99"/>
      <c r="R62" s="67"/>
      <c r="S62" s="67"/>
      <c r="T62" s="67"/>
      <c r="U62" s="67"/>
      <c r="V62" s="67"/>
      <c r="W62" s="53"/>
      <c r="X62" s="53"/>
      <c r="Y62" s="53"/>
      <c r="Z62" s="53"/>
      <c r="AA62" s="53"/>
    </row>
    <row r="63" spans="1:27" x14ac:dyDescent="0.25">
      <c r="A63" s="52" t="s">
        <v>26</v>
      </c>
      <c r="B63" s="150">
        <v>782357</v>
      </c>
      <c r="C63" s="52" t="s">
        <v>801</v>
      </c>
      <c r="D63" s="192" t="s">
        <v>812</v>
      </c>
      <c r="E63" s="53"/>
      <c r="F63" s="186"/>
      <c r="G63" s="53" t="s">
        <v>36</v>
      </c>
      <c r="H63" s="192">
        <v>9</v>
      </c>
      <c r="I63" s="53">
        <v>244426.33333333334</v>
      </c>
      <c r="J63" s="53">
        <v>2199837</v>
      </c>
      <c r="K63" s="53"/>
      <c r="L63" s="75"/>
      <c r="M63" s="53"/>
      <c r="N63" s="53"/>
      <c r="O63" s="53"/>
      <c r="P63" s="53"/>
      <c r="Q63" s="99"/>
      <c r="R63" s="67"/>
      <c r="S63" s="67"/>
      <c r="T63" s="67"/>
      <c r="U63" s="67"/>
      <c r="V63" s="67"/>
      <c r="W63" s="53"/>
      <c r="X63" s="53"/>
      <c r="Y63" s="53"/>
      <c r="Z63" s="53"/>
      <c r="AA63" s="53"/>
    </row>
    <row r="64" spans="1:27" x14ac:dyDescent="0.25">
      <c r="A64" s="52" t="s">
        <v>778</v>
      </c>
      <c r="B64" s="150">
        <v>1283536</v>
      </c>
      <c r="C64" s="52" t="s">
        <v>801</v>
      </c>
      <c r="D64" s="192" t="s">
        <v>813</v>
      </c>
      <c r="E64" s="53"/>
      <c r="F64" s="186"/>
      <c r="G64" s="53" t="s">
        <v>30</v>
      </c>
      <c r="H64" s="192">
        <v>12</v>
      </c>
      <c r="I64" s="53">
        <v>601441.33333333337</v>
      </c>
      <c r="J64" s="53">
        <v>7217296</v>
      </c>
      <c r="K64" s="53"/>
      <c r="L64" s="75"/>
      <c r="M64" s="53"/>
      <c r="N64" s="53"/>
      <c r="O64" s="53"/>
      <c r="P64" s="53"/>
      <c r="Q64" s="99"/>
      <c r="R64" s="67"/>
      <c r="S64" s="67"/>
      <c r="T64" s="67"/>
      <c r="U64" s="67"/>
      <c r="V64" s="67"/>
      <c r="W64" s="53"/>
      <c r="X64" s="53"/>
      <c r="Y64" s="53"/>
      <c r="Z64" s="53"/>
      <c r="AA64" s="53"/>
    </row>
    <row r="65" spans="1:27" x14ac:dyDescent="0.25">
      <c r="A65" s="52" t="s">
        <v>778</v>
      </c>
      <c r="B65" s="150">
        <v>772347</v>
      </c>
      <c r="C65" s="52" t="s">
        <v>801</v>
      </c>
      <c r="D65" s="192" t="s">
        <v>814</v>
      </c>
      <c r="E65" s="53"/>
      <c r="F65" s="186"/>
      <c r="G65" s="53"/>
      <c r="H65" s="53"/>
      <c r="I65" s="53"/>
      <c r="J65" s="53"/>
      <c r="K65" s="53"/>
      <c r="L65" s="75"/>
      <c r="M65" s="53"/>
      <c r="N65" s="53"/>
      <c r="O65" s="53"/>
      <c r="P65" s="53"/>
      <c r="Q65" s="99"/>
      <c r="R65" s="67"/>
      <c r="S65" s="67"/>
      <c r="T65" s="67"/>
      <c r="U65" s="67"/>
      <c r="V65" s="67"/>
      <c r="W65" s="53"/>
      <c r="X65" s="53"/>
      <c r="Y65" s="53"/>
      <c r="Z65" s="53"/>
      <c r="AA65" s="53"/>
    </row>
    <row r="66" spans="1:27" x14ac:dyDescent="0.25">
      <c r="A66" s="52" t="s">
        <v>30</v>
      </c>
      <c r="B66" s="150">
        <v>798463</v>
      </c>
      <c r="C66" s="151" t="s">
        <v>801</v>
      </c>
      <c r="D66" s="52" t="s">
        <v>815</v>
      </c>
      <c r="E66" s="53"/>
      <c r="F66" s="186"/>
      <c r="G66" s="53"/>
      <c r="H66" s="53"/>
      <c r="I66" s="53"/>
      <c r="J66" s="53"/>
      <c r="K66" s="53"/>
      <c r="L66" s="75"/>
      <c r="M66" s="53"/>
      <c r="N66" s="53"/>
      <c r="O66" s="53"/>
      <c r="P66" s="53"/>
      <c r="Q66" s="99"/>
      <c r="R66" s="67"/>
      <c r="S66" s="67"/>
      <c r="T66" s="67"/>
      <c r="U66" s="67"/>
      <c r="V66" s="67"/>
      <c r="W66" s="53"/>
      <c r="X66" s="53"/>
      <c r="Y66" s="53"/>
      <c r="Z66" s="53"/>
      <c r="AA66" s="53"/>
    </row>
    <row r="67" spans="1:27" x14ac:dyDescent="0.25">
      <c r="A67" s="52" t="s">
        <v>30</v>
      </c>
      <c r="B67" s="52">
        <v>895041</v>
      </c>
      <c r="C67" s="52" t="s">
        <v>801</v>
      </c>
      <c r="D67" s="192" t="s">
        <v>816</v>
      </c>
      <c r="E67" s="53"/>
      <c r="F67" s="186"/>
      <c r="G67" s="53"/>
      <c r="H67" s="53"/>
      <c r="I67" s="53"/>
      <c r="J67" s="53"/>
      <c r="K67" s="53"/>
      <c r="L67" s="75"/>
      <c r="M67" s="53"/>
      <c r="N67" s="53"/>
      <c r="O67" s="53"/>
      <c r="P67" s="53"/>
      <c r="Q67" s="99"/>
      <c r="R67" s="67"/>
      <c r="S67" s="67"/>
      <c r="T67" s="67"/>
      <c r="U67" s="67"/>
      <c r="V67" s="67"/>
      <c r="W67" s="53"/>
      <c r="X67" s="53"/>
      <c r="Y67" s="53"/>
      <c r="Z67" s="53"/>
      <c r="AA67" s="53"/>
    </row>
    <row r="68" spans="1:27" x14ac:dyDescent="0.25">
      <c r="A68" s="52" t="s">
        <v>30</v>
      </c>
      <c r="B68" s="52">
        <v>433140</v>
      </c>
      <c r="C68" s="52" t="s">
        <v>801</v>
      </c>
      <c r="D68" s="192" t="s">
        <v>817</v>
      </c>
      <c r="E68" s="53"/>
      <c r="F68" s="186"/>
      <c r="G68" s="53"/>
      <c r="H68" s="53"/>
      <c r="I68" s="53"/>
      <c r="J68" s="53"/>
      <c r="K68" s="53"/>
      <c r="L68" s="75"/>
      <c r="M68" s="53"/>
      <c r="N68" s="53"/>
      <c r="O68" s="53"/>
      <c r="P68" s="53"/>
      <c r="Q68" s="99"/>
      <c r="R68" s="67"/>
      <c r="S68" s="67"/>
      <c r="T68" s="67"/>
      <c r="U68" s="67"/>
      <c r="V68" s="67"/>
      <c r="W68" s="53"/>
      <c r="X68" s="53"/>
      <c r="Y68" s="53"/>
      <c r="Z68" s="53"/>
      <c r="AA68" s="53"/>
    </row>
    <row r="69" spans="1:27" x14ac:dyDescent="0.25">
      <c r="A69" s="52" t="s">
        <v>36</v>
      </c>
      <c r="B69" s="150">
        <v>569755</v>
      </c>
      <c r="C69" s="52" t="s">
        <v>801</v>
      </c>
      <c r="D69" s="192" t="s">
        <v>818</v>
      </c>
      <c r="E69" s="53"/>
      <c r="F69" s="186"/>
      <c r="G69" s="53"/>
      <c r="H69" s="53"/>
      <c r="I69" s="53"/>
      <c r="J69" s="53"/>
      <c r="K69" s="53"/>
      <c r="L69" s="75"/>
      <c r="M69" s="53"/>
      <c r="N69" s="53"/>
      <c r="O69" s="53"/>
      <c r="P69" s="53"/>
      <c r="Q69" s="99"/>
      <c r="R69" s="67"/>
      <c r="S69" s="67"/>
      <c r="T69" s="67"/>
      <c r="U69" s="67"/>
      <c r="V69" s="67"/>
      <c r="W69" s="53"/>
      <c r="X69" s="53"/>
      <c r="Y69" s="53"/>
      <c r="Z69" s="53"/>
      <c r="AA69" s="53"/>
    </row>
    <row r="70" spans="1:27" x14ac:dyDescent="0.25">
      <c r="A70" s="52" t="s">
        <v>776</v>
      </c>
      <c r="B70" s="150">
        <v>971184</v>
      </c>
      <c r="C70" s="52" t="s">
        <v>801</v>
      </c>
      <c r="D70" s="192" t="s">
        <v>819</v>
      </c>
      <c r="E70" s="53"/>
      <c r="F70" s="186"/>
      <c r="G70" s="53"/>
      <c r="H70" s="53"/>
      <c r="I70" s="53"/>
      <c r="J70" s="53"/>
      <c r="K70" s="53"/>
      <c r="L70" s="75"/>
      <c r="M70" s="53"/>
      <c r="N70" s="53"/>
      <c r="O70" s="53"/>
      <c r="P70" s="53"/>
      <c r="Q70" s="99"/>
      <c r="R70" s="67"/>
      <c r="S70" s="67"/>
      <c r="T70" s="67"/>
      <c r="U70" s="67"/>
      <c r="V70" s="67"/>
      <c r="W70" s="53"/>
      <c r="X70" s="53"/>
      <c r="Y70" s="53"/>
      <c r="Z70" s="53"/>
      <c r="AA70" s="53"/>
    </row>
    <row r="71" spans="1:27" x14ac:dyDescent="0.25">
      <c r="A71" s="52" t="s">
        <v>36</v>
      </c>
      <c r="B71" s="150">
        <v>381821</v>
      </c>
      <c r="C71" s="52" t="s">
        <v>801</v>
      </c>
      <c r="D71" s="192" t="s">
        <v>820</v>
      </c>
      <c r="E71" s="53"/>
      <c r="F71" s="186"/>
      <c r="G71" s="53"/>
      <c r="H71" s="53"/>
      <c r="I71" s="53"/>
      <c r="J71" s="53"/>
      <c r="K71" s="53"/>
      <c r="L71" s="75"/>
      <c r="M71" s="53"/>
      <c r="N71" s="53"/>
      <c r="O71" s="53"/>
      <c r="P71" s="53"/>
      <c r="Q71" s="99"/>
      <c r="R71" s="67"/>
      <c r="S71" s="67"/>
      <c r="T71" s="67"/>
      <c r="U71" s="67"/>
      <c r="V71" s="67"/>
      <c r="W71" s="53"/>
      <c r="X71" s="53"/>
      <c r="Y71" s="53"/>
      <c r="Z71" s="53"/>
      <c r="AA71" s="53"/>
    </row>
    <row r="72" spans="1:27" x14ac:dyDescent="0.25">
      <c r="A72" s="52" t="s">
        <v>776</v>
      </c>
      <c r="B72" s="52">
        <v>876410</v>
      </c>
      <c r="C72" s="52" t="s">
        <v>801</v>
      </c>
      <c r="D72" s="192" t="s">
        <v>807</v>
      </c>
      <c r="E72" s="53"/>
      <c r="F72" s="186"/>
      <c r="G72" s="53"/>
      <c r="H72" s="53"/>
      <c r="I72" s="53"/>
      <c r="J72" s="53"/>
      <c r="K72" s="53"/>
      <c r="L72" s="75"/>
      <c r="M72" s="53"/>
      <c r="N72" s="53"/>
      <c r="O72" s="53"/>
      <c r="P72" s="53"/>
      <c r="Q72" s="99"/>
      <c r="R72" s="67"/>
      <c r="S72" s="67"/>
      <c r="T72" s="67"/>
      <c r="U72" s="67"/>
      <c r="V72" s="67"/>
      <c r="W72" s="53"/>
      <c r="X72" s="53"/>
      <c r="Y72" s="53"/>
      <c r="Z72" s="53"/>
      <c r="AA72" s="53"/>
    </row>
    <row r="73" spans="1:27" x14ac:dyDescent="0.25">
      <c r="A73" s="52" t="s">
        <v>8</v>
      </c>
      <c r="B73" s="52">
        <v>1007253</v>
      </c>
      <c r="C73" s="52" t="s">
        <v>801</v>
      </c>
      <c r="D73" s="192" t="s">
        <v>821</v>
      </c>
      <c r="E73" s="53"/>
      <c r="F73" s="186"/>
      <c r="G73" s="53"/>
      <c r="H73" s="53"/>
      <c r="I73" s="53"/>
      <c r="J73" s="53"/>
      <c r="K73" s="53"/>
      <c r="L73" s="75"/>
      <c r="M73" s="53"/>
      <c r="N73" s="53"/>
      <c r="O73" s="53"/>
      <c r="P73" s="53"/>
      <c r="Q73" s="99"/>
      <c r="R73" s="67"/>
      <c r="S73" s="67"/>
      <c r="T73" s="67"/>
      <c r="U73" s="67"/>
      <c r="V73" s="67"/>
      <c r="W73" s="53"/>
      <c r="X73" s="53"/>
      <c r="Y73" s="53"/>
      <c r="Z73" s="53"/>
      <c r="AA73" s="53"/>
    </row>
    <row r="74" spans="1:27" x14ac:dyDescent="0.25">
      <c r="A74" s="52" t="s">
        <v>8</v>
      </c>
      <c r="B74" s="52">
        <v>875723</v>
      </c>
      <c r="C74" s="52" t="s">
        <v>801</v>
      </c>
      <c r="D74" s="192" t="s">
        <v>822</v>
      </c>
      <c r="E74" s="53"/>
      <c r="F74" s="186"/>
      <c r="G74" s="53"/>
      <c r="H74" s="53"/>
      <c r="I74" s="53"/>
      <c r="J74" s="53"/>
      <c r="K74" s="53"/>
      <c r="L74" s="75"/>
      <c r="M74" s="53"/>
      <c r="N74" s="53"/>
      <c r="O74" s="53"/>
      <c r="P74" s="53"/>
      <c r="Q74" s="99"/>
      <c r="R74" s="67"/>
      <c r="S74" s="67"/>
      <c r="T74" s="67"/>
      <c r="U74" s="67"/>
      <c r="V74" s="67"/>
      <c r="W74" s="53"/>
      <c r="X74" s="53"/>
      <c r="Y74" s="53"/>
      <c r="Z74" s="53"/>
      <c r="AA74" s="53"/>
    </row>
    <row r="75" spans="1:27" x14ac:dyDescent="0.25">
      <c r="A75" s="52" t="s">
        <v>34</v>
      </c>
      <c r="B75" s="52">
        <v>849983</v>
      </c>
      <c r="C75" s="52" t="s">
        <v>801</v>
      </c>
      <c r="D75" s="192" t="s">
        <v>823</v>
      </c>
      <c r="E75" s="53"/>
      <c r="F75" s="186"/>
      <c r="G75" s="53"/>
      <c r="H75" s="53"/>
      <c r="I75" s="53"/>
      <c r="J75" s="53"/>
      <c r="K75" s="53"/>
      <c r="L75" s="75"/>
      <c r="M75" s="53"/>
      <c r="N75" s="53"/>
      <c r="O75" s="53"/>
      <c r="P75" s="53"/>
      <c r="Q75" s="99"/>
      <c r="R75" s="67"/>
      <c r="S75" s="67"/>
      <c r="T75" s="67"/>
      <c r="U75" s="67"/>
      <c r="V75" s="67"/>
      <c r="W75" s="53"/>
      <c r="X75" s="53"/>
      <c r="Y75" s="53"/>
      <c r="Z75" s="53"/>
      <c r="AA75" s="53"/>
    </row>
    <row r="76" spans="1:27" x14ac:dyDescent="0.25">
      <c r="A76" s="52" t="s">
        <v>34</v>
      </c>
      <c r="B76" s="52">
        <v>474174</v>
      </c>
      <c r="C76" s="52" t="s">
        <v>801</v>
      </c>
      <c r="D76" s="52" t="s">
        <v>824</v>
      </c>
      <c r="E76" s="53"/>
      <c r="F76" s="186"/>
      <c r="G76" s="53"/>
      <c r="H76" s="53"/>
      <c r="I76" s="53"/>
      <c r="J76" s="53"/>
      <c r="K76" s="53"/>
      <c r="L76" s="75"/>
      <c r="M76" s="53"/>
      <c r="N76" s="53"/>
      <c r="O76" s="53"/>
      <c r="P76" s="53"/>
      <c r="Q76" s="99"/>
      <c r="R76" s="67"/>
      <c r="S76" s="67"/>
      <c r="T76" s="67"/>
      <c r="U76" s="67"/>
      <c r="V76" s="67"/>
      <c r="W76" s="53"/>
      <c r="X76" s="53"/>
      <c r="Y76" s="53"/>
      <c r="Z76" s="53"/>
      <c r="AA76" s="53"/>
    </row>
    <row r="77" spans="1:27" x14ac:dyDescent="0.25">
      <c r="A77" s="52" t="s">
        <v>33</v>
      </c>
      <c r="B77" s="150">
        <v>747794</v>
      </c>
      <c r="C77" s="52" t="s">
        <v>801</v>
      </c>
      <c r="D77" s="192" t="s">
        <v>825</v>
      </c>
      <c r="E77" s="53"/>
      <c r="F77" s="186"/>
      <c r="G77" s="53"/>
      <c r="H77" s="53"/>
      <c r="I77" s="53"/>
      <c r="J77" s="53"/>
      <c r="K77" s="53"/>
      <c r="L77" s="75"/>
      <c r="M77" s="53"/>
      <c r="N77" s="53"/>
      <c r="O77" s="53"/>
      <c r="P77" s="53"/>
      <c r="Q77" s="99"/>
      <c r="R77" s="67"/>
      <c r="S77" s="67"/>
      <c r="T77" s="67"/>
      <c r="U77" s="67"/>
      <c r="V77" s="67"/>
      <c r="W77" s="53"/>
      <c r="X77" s="53"/>
      <c r="Y77" s="53"/>
      <c r="Z77" s="53"/>
      <c r="AA77" s="53"/>
    </row>
    <row r="78" spans="1:27" x14ac:dyDescent="0.25">
      <c r="A78" s="52" t="s">
        <v>33</v>
      </c>
      <c r="B78" s="150">
        <v>47879</v>
      </c>
      <c r="C78" s="52" t="s">
        <v>801</v>
      </c>
      <c r="D78" s="192" t="s">
        <v>826</v>
      </c>
      <c r="E78" s="192"/>
      <c r="F78" s="186"/>
      <c r="G78" s="53"/>
      <c r="H78" s="53"/>
      <c r="I78" s="53"/>
      <c r="J78" s="53"/>
      <c r="K78" s="53"/>
      <c r="L78" s="75"/>
      <c r="M78" s="53"/>
      <c r="N78" s="53"/>
      <c r="O78" s="53"/>
      <c r="P78" s="53"/>
      <c r="Q78" s="99"/>
      <c r="R78" s="67"/>
      <c r="S78" s="67"/>
      <c r="T78" s="67"/>
      <c r="U78" s="67"/>
      <c r="V78" s="67"/>
      <c r="W78" s="53"/>
      <c r="X78" s="53"/>
      <c r="Y78" s="53"/>
      <c r="Z78" s="53"/>
      <c r="AA78" s="53"/>
    </row>
    <row r="79" spans="1:27" x14ac:dyDescent="0.25">
      <c r="A79" s="52" t="s">
        <v>33</v>
      </c>
      <c r="B79" s="8">
        <v>57609</v>
      </c>
      <c r="C79" s="52" t="s">
        <v>168</v>
      </c>
      <c r="D79" s="192" t="s">
        <v>826</v>
      </c>
      <c r="E79" s="53"/>
      <c r="F79" s="186"/>
      <c r="G79" s="53"/>
      <c r="H79" s="53"/>
      <c r="I79" s="53"/>
      <c r="J79" s="53"/>
      <c r="K79" s="53"/>
      <c r="L79" s="75"/>
      <c r="M79" s="53"/>
      <c r="N79" s="53"/>
      <c r="O79" s="53"/>
      <c r="P79" s="53"/>
      <c r="Q79" s="99"/>
      <c r="R79" s="67"/>
      <c r="S79" s="67"/>
      <c r="T79" s="67"/>
      <c r="U79" s="67"/>
      <c r="V79" s="67"/>
      <c r="W79" s="53"/>
      <c r="X79" s="53"/>
      <c r="Y79" s="53"/>
      <c r="Z79" s="53"/>
      <c r="AA79" s="53"/>
    </row>
    <row r="80" spans="1:27" x14ac:dyDescent="0.25">
      <c r="A80" s="52" t="s">
        <v>11</v>
      </c>
      <c r="B80" s="150">
        <v>339529</v>
      </c>
      <c r="C80" s="52" t="s">
        <v>168</v>
      </c>
      <c r="D80" s="192" t="s">
        <v>827</v>
      </c>
      <c r="E80" s="53"/>
      <c r="F80" s="186"/>
      <c r="G80" s="53"/>
      <c r="H80" s="53"/>
      <c r="I80" s="53"/>
      <c r="J80" s="53"/>
      <c r="K80" s="53"/>
      <c r="L80" s="75"/>
      <c r="M80" s="53"/>
      <c r="N80" s="53"/>
      <c r="O80" s="53"/>
      <c r="P80" s="53"/>
      <c r="Q80" s="99"/>
      <c r="R80" s="67"/>
      <c r="S80" s="67"/>
      <c r="T80" s="67"/>
      <c r="U80" s="67"/>
      <c r="V80" s="67"/>
      <c r="W80" s="53"/>
      <c r="X80" s="53"/>
      <c r="Y80" s="53"/>
      <c r="Z80" s="53"/>
      <c r="AA80" s="53"/>
    </row>
    <row r="81" spans="1:27" x14ac:dyDescent="0.25">
      <c r="A81" s="52" t="s">
        <v>11</v>
      </c>
      <c r="B81" s="150">
        <v>289122</v>
      </c>
      <c r="C81" s="153" t="s">
        <v>168</v>
      </c>
      <c r="D81" s="52" t="s">
        <v>828</v>
      </c>
      <c r="E81" s="53"/>
      <c r="F81" s="186"/>
      <c r="G81" s="53"/>
      <c r="H81" s="53"/>
      <c r="I81" s="53"/>
      <c r="J81" s="53"/>
      <c r="K81" s="53"/>
      <c r="L81" s="75"/>
      <c r="M81" s="53"/>
      <c r="N81" s="53"/>
      <c r="O81" s="53"/>
      <c r="P81" s="53"/>
      <c r="Q81" s="99"/>
      <c r="R81" s="67"/>
      <c r="S81" s="67"/>
      <c r="T81" s="67"/>
      <c r="U81" s="67"/>
      <c r="V81" s="67"/>
      <c r="W81" s="53"/>
      <c r="X81" s="53"/>
      <c r="Y81" s="53"/>
      <c r="Z81" s="53"/>
      <c r="AA81" s="53"/>
    </row>
    <row r="82" spans="1:27" x14ac:dyDescent="0.25">
      <c r="A82" s="52" t="s">
        <v>11</v>
      </c>
      <c r="B82" s="52">
        <v>306649</v>
      </c>
      <c r="C82" s="52" t="s">
        <v>168</v>
      </c>
      <c r="D82" s="192" t="s">
        <v>829</v>
      </c>
      <c r="E82" s="53"/>
      <c r="F82" s="186"/>
      <c r="G82" s="53"/>
      <c r="H82" s="53"/>
      <c r="I82" s="53"/>
      <c r="J82" s="53"/>
      <c r="K82" s="53"/>
      <c r="L82" s="75"/>
      <c r="M82" s="53"/>
      <c r="N82" s="53"/>
      <c r="O82" s="53"/>
      <c r="P82" s="53"/>
      <c r="Q82" s="99"/>
      <c r="R82" s="67"/>
      <c r="S82" s="67"/>
      <c r="T82" s="67"/>
      <c r="U82" s="67"/>
      <c r="V82" s="67"/>
      <c r="W82" s="53"/>
      <c r="X82" s="53"/>
      <c r="Y82" s="53"/>
      <c r="Z82" s="53"/>
      <c r="AA82" s="53"/>
    </row>
    <row r="83" spans="1:27" x14ac:dyDescent="0.25">
      <c r="A83" s="52" t="s">
        <v>27</v>
      </c>
      <c r="B83" s="52">
        <v>992477</v>
      </c>
      <c r="C83" s="52" t="s">
        <v>168</v>
      </c>
      <c r="D83" s="192" t="s">
        <v>830</v>
      </c>
      <c r="E83" s="53"/>
      <c r="F83" s="186"/>
      <c r="G83" s="53"/>
      <c r="H83" s="53"/>
      <c r="I83" s="53"/>
      <c r="J83" s="53"/>
      <c r="K83" s="53"/>
      <c r="L83" s="75"/>
      <c r="M83" s="53"/>
      <c r="N83" s="53"/>
      <c r="O83" s="53"/>
      <c r="P83" s="53"/>
      <c r="Q83" s="99"/>
      <c r="R83" s="67"/>
      <c r="S83" s="67"/>
      <c r="T83" s="67"/>
      <c r="U83" s="67"/>
      <c r="V83" s="67"/>
      <c r="W83" s="53"/>
      <c r="X83" s="53"/>
      <c r="Y83" s="53"/>
      <c r="Z83" s="53"/>
      <c r="AA83" s="53"/>
    </row>
    <row r="84" spans="1:27" x14ac:dyDescent="0.25">
      <c r="A84" s="52" t="s">
        <v>35</v>
      </c>
      <c r="B84" s="52">
        <v>1039684</v>
      </c>
      <c r="C84" s="52" t="s">
        <v>168</v>
      </c>
      <c r="D84" s="52" t="s">
        <v>831</v>
      </c>
      <c r="E84" s="53"/>
      <c r="F84" s="186"/>
      <c r="G84" s="53"/>
      <c r="H84" s="53"/>
      <c r="I84" s="53"/>
      <c r="J84" s="53"/>
      <c r="K84" s="53"/>
      <c r="L84" s="75"/>
      <c r="M84" s="53"/>
      <c r="N84" s="53"/>
      <c r="O84" s="53"/>
      <c r="P84" s="53"/>
      <c r="Q84" s="99"/>
      <c r="R84" s="67"/>
      <c r="S84" s="67"/>
      <c r="T84" s="67"/>
      <c r="U84" s="67"/>
      <c r="V84" s="67"/>
      <c r="W84" s="53"/>
      <c r="X84" s="53"/>
      <c r="Y84" s="53"/>
      <c r="Z84" s="53"/>
      <c r="AA84" s="53"/>
    </row>
    <row r="85" spans="1:27" x14ac:dyDescent="0.25">
      <c r="A85" s="52" t="s">
        <v>766</v>
      </c>
      <c r="B85" s="52">
        <v>1176798</v>
      </c>
      <c r="C85" s="52" t="s">
        <v>168</v>
      </c>
      <c r="D85" s="192" t="s">
        <v>832</v>
      </c>
      <c r="E85" s="53"/>
      <c r="F85" s="186"/>
      <c r="G85" s="53"/>
      <c r="H85" s="53"/>
      <c r="I85" s="53"/>
      <c r="J85" s="53"/>
      <c r="K85" s="53"/>
      <c r="L85" s="75"/>
      <c r="M85" s="53"/>
      <c r="N85" s="53"/>
      <c r="O85" s="53"/>
      <c r="P85" s="53"/>
      <c r="Q85" s="99"/>
      <c r="R85" s="67"/>
      <c r="S85" s="67"/>
      <c r="T85" s="67"/>
      <c r="U85" s="67"/>
      <c r="V85" s="67"/>
      <c r="W85" s="53"/>
      <c r="X85" s="53"/>
      <c r="Y85" s="53"/>
      <c r="Z85" s="53"/>
      <c r="AA85" s="53"/>
    </row>
    <row r="86" spans="1:27" x14ac:dyDescent="0.25">
      <c r="A86" s="52" t="s">
        <v>15</v>
      </c>
      <c r="B86" s="52">
        <v>855464</v>
      </c>
      <c r="C86" s="52" t="s">
        <v>168</v>
      </c>
      <c r="D86" s="192" t="s">
        <v>833</v>
      </c>
      <c r="E86" s="53"/>
      <c r="F86" s="186"/>
      <c r="G86" s="53"/>
      <c r="H86" s="53"/>
      <c r="I86" s="53"/>
      <c r="J86" s="53"/>
      <c r="K86" s="53"/>
      <c r="L86" s="75"/>
      <c r="M86" s="53"/>
      <c r="N86" s="53"/>
      <c r="O86" s="53"/>
      <c r="P86" s="53"/>
      <c r="Q86" s="99"/>
      <c r="R86" s="67"/>
      <c r="S86" s="67"/>
      <c r="T86" s="67"/>
      <c r="U86" s="67"/>
      <c r="V86" s="67"/>
      <c r="W86" s="53"/>
      <c r="X86" s="53"/>
      <c r="Y86" s="53"/>
      <c r="Z86" s="53"/>
      <c r="AA86" s="53"/>
    </row>
    <row r="87" spans="1:27" x14ac:dyDescent="0.25">
      <c r="A87" s="52" t="s">
        <v>15</v>
      </c>
      <c r="B87" s="52">
        <v>80189</v>
      </c>
      <c r="C87" s="52" t="s">
        <v>752</v>
      </c>
      <c r="D87" s="192" t="s">
        <v>833</v>
      </c>
      <c r="E87" s="53"/>
      <c r="F87" s="186"/>
      <c r="G87" s="53"/>
      <c r="H87" s="53"/>
      <c r="I87" s="53"/>
      <c r="J87" s="53"/>
      <c r="K87" s="53"/>
      <c r="L87" s="75"/>
      <c r="M87" s="53"/>
      <c r="N87" s="53"/>
      <c r="O87" s="53"/>
      <c r="P87" s="53"/>
      <c r="Q87" s="99"/>
      <c r="R87" s="67"/>
      <c r="S87" s="67"/>
      <c r="T87" s="67"/>
      <c r="U87" s="67"/>
      <c r="V87" s="67"/>
      <c r="W87" s="53"/>
      <c r="X87" s="53"/>
      <c r="Y87" s="53"/>
      <c r="Z87" s="53"/>
      <c r="AA87" s="53"/>
    </row>
    <row r="88" spans="1:27" x14ac:dyDescent="0.25">
      <c r="A88" s="52" t="s">
        <v>12</v>
      </c>
      <c r="B88" s="52">
        <v>243992</v>
      </c>
      <c r="C88" s="52" t="s">
        <v>752</v>
      </c>
      <c r="D88" s="192" t="s">
        <v>834</v>
      </c>
      <c r="E88" s="192"/>
      <c r="F88" s="186"/>
      <c r="G88" s="53"/>
      <c r="H88" s="53"/>
      <c r="I88" s="53"/>
      <c r="J88" s="53"/>
      <c r="K88" s="53"/>
      <c r="L88" s="75"/>
      <c r="M88" s="53"/>
      <c r="N88" s="53"/>
      <c r="O88" s="53"/>
      <c r="P88" s="53"/>
      <c r="Q88" s="99"/>
      <c r="R88" s="67"/>
      <c r="S88" s="67"/>
      <c r="T88" s="67"/>
      <c r="U88" s="67"/>
      <c r="V88" s="67"/>
      <c r="W88" s="53"/>
      <c r="X88" s="53"/>
      <c r="Y88" s="53"/>
      <c r="Z88" s="53"/>
      <c r="AA88" s="53"/>
    </row>
    <row r="89" spans="1:27" x14ac:dyDescent="0.25">
      <c r="A89" s="52" t="s">
        <v>12</v>
      </c>
      <c r="B89" s="52">
        <v>365251</v>
      </c>
      <c r="C89" s="52" t="s">
        <v>752</v>
      </c>
      <c r="D89" s="52" t="s">
        <v>835</v>
      </c>
      <c r="E89" s="53"/>
      <c r="F89" s="186"/>
      <c r="G89" s="53"/>
      <c r="H89" s="53"/>
      <c r="I89" s="53"/>
      <c r="J89" s="53"/>
      <c r="K89" s="53"/>
      <c r="L89" s="75"/>
      <c r="M89" s="53"/>
      <c r="N89" s="53"/>
      <c r="O89" s="53"/>
      <c r="P89" s="53"/>
      <c r="Q89" s="99"/>
      <c r="R89" s="67"/>
      <c r="S89" s="67"/>
      <c r="T89" s="67"/>
      <c r="U89" s="67"/>
      <c r="V89" s="67"/>
      <c r="W89" s="53"/>
      <c r="X89" s="53"/>
      <c r="Y89" s="53"/>
      <c r="Z89" s="53"/>
      <c r="AA89" s="53"/>
    </row>
    <row r="90" spans="1:27" x14ac:dyDescent="0.25">
      <c r="A90" s="52" t="s">
        <v>12</v>
      </c>
      <c r="B90" s="52">
        <v>655529</v>
      </c>
      <c r="C90" s="52" t="s">
        <v>752</v>
      </c>
      <c r="D90" s="52" t="s">
        <v>836</v>
      </c>
      <c r="E90" s="53"/>
      <c r="F90" s="186"/>
      <c r="G90" s="53"/>
      <c r="H90" s="53"/>
      <c r="I90" s="53"/>
      <c r="J90" s="53"/>
      <c r="K90" s="53"/>
      <c r="L90" s="75"/>
      <c r="M90" s="53"/>
      <c r="N90" s="53"/>
      <c r="O90" s="53"/>
      <c r="P90" s="53"/>
      <c r="Q90" s="99"/>
      <c r="R90" s="67"/>
      <c r="S90" s="67"/>
      <c r="T90" s="67"/>
      <c r="U90" s="67"/>
      <c r="V90" s="67"/>
      <c r="W90" s="53"/>
      <c r="X90" s="53"/>
      <c r="Y90" s="53"/>
      <c r="Z90" s="53"/>
      <c r="AA90" s="53"/>
    </row>
    <row r="91" spans="1:27" x14ac:dyDescent="0.25">
      <c r="A91" s="52" t="s">
        <v>744</v>
      </c>
      <c r="B91" s="52">
        <v>249497</v>
      </c>
      <c r="C91" s="52" t="s">
        <v>752</v>
      </c>
      <c r="D91" s="52" t="s">
        <v>837</v>
      </c>
      <c r="E91" s="53"/>
      <c r="F91" s="186"/>
      <c r="G91" s="53"/>
      <c r="H91" s="53"/>
      <c r="I91" s="53"/>
      <c r="J91" s="53"/>
      <c r="K91" s="53"/>
      <c r="L91" s="75"/>
      <c r="M91" s="53"/>
      <c r="N91" s="53"/>
      <c r="O91" s="53"/>
      <c r="P91" s="53"/>
      <c r="Q91" s="99"/>
      <c r="R91" s="67"/>
      <c r="S91" s="67"/>
      <c r="T91" s="67"/>
      <c r="U91" s="67"/>
      <c r="V91" s="67"/>
      <c r="W91" s="53"/>
      <c r="X91" s="53"/>
      <c r="Y91" s="53"/>
      <c r="Z91" s="53"/>
      <c r="AA91" s="53"/>
    </row>
    <row r="92" spans="1:27" x14ac:dyDescent="0.25">
      <c r="A92" s="52" t="s">
        <v>19</v>
      </c>
      <c r="B92" s="52">
        <v>1191824</v>
      </c>
      <c r="C92" s="52" t="s">
        <v>752</v>
      </c>
      <c r="D92" s="192" t="s">
        <v>838</v>
      </c>
      <c r="E92" s="53"/>
      <c r="F92" s="186"/>
      <c r="G92" s="53"/>
      <c r="H92" s="53"/>
      <c r="I92" s="53"/>
      <c r="J92" s="53"/>
      <c r="K92" s="53"/>
      <c r="L92" s="75"/>
      <c r="M92" s="53"/>
      <c r="N92" s="53"/>
      <c r="O92" s="53"/>
      <c r="P92" s="53"/>
      <c r="Q92" s="99"/>
      <c r="R92" s="67"/>
      <c r="S92" s="67"/>
      <c r="T92" s="67"/>
      <c r="U92" s="67"/>
      <c r="V92" s="67"/>
      <c r="W92" s="53"/>
      <c r="X92" s="53"/>
      <c r="Y92" s="53"/>
      <c r="Z92" s="53"/>
      <c r="AA92" s="53"/>
    </row>
    <row r="93" spans="1:27" x14ac:dyDescent="0.25">
      <c r="A93" s="52" t="s">
        <v>31</v>
      </c>
      <c r="B93" s="52">
        <v>705112</v>
      </c>
      <c r="C93" s="52" t="s">
        <v>752</v>
      </c>
      <c r="D93" s="192" t="s">
        <v>839</v>
      </c>
      <c r="E93" s="53"/>
      <c r="F93" s="186"/>
      <c r="G93" s="53"/>
      <c r="H93" s="53"/>
      <c r="I93" s="53"/>
      <c r="J93" s="53"/>
      <c r="K93" s="53"/>
      <c r="L93" s="75"/>
      <c r="M93" s="53"/>
      <c r="N93" s="53"/>
      <c r="O93" s="53"/>
      <c r="P93" s="53"/>
      <c r="Q93" s="99"/>
      <c r="R93" s="67"/>
      <c r="S93" s="67"/>
      <c r="T93" s="67"/>
      <c r="U93" s="67"/>
      <c r="V93" s="67"/>
      <c r="W93" s="53"/>
      <c r="X93" s="53"/>
      <c r="Y93" s="53"/>
      <c r="Z93" s="53"/>
      <c r="AA93" s="53"/>
    </row>
    <row r="94" spans="1:27" x14ac:dyDescent="0.25">
      <c r="A94" s="52" t="s">
        <v>22</v>
      </c>
      <c r="B94" s="52">
        <v>852756</v>
      </c>
      <c r="C94" s="52" t="s">
        <v>752</v>
      </c>
      <c r="D94" s="192" t="s">
        <v>840</v>
      </c>
      <c r="E94" s="53"/>
      <c r="F94" s="186"/>
      <c r="G94" s="53"/>
      <c r="H94" s="53"/>
      <c r="I94" s="53"/>
      <c r="J94" s="53"/>
      <c r="K94" s="53"/>
      <c r="L94" s="75"/>
      <c r="M94" s="53"/>
      <c r="N94" s="53"/>
      <c r="O94" s="53"/>
      <c r="P94" s="53"/>
      <c r="Q94" s="99"/>
      <c r="R94" s="67"/>
      <c r="S94" s="67"/>
      <c r="T94" s="67"/>
      <c r="U94" s="67"/>
      <c r="V94" s="67"/>
      <c r="W94" s="53"/>
      <c r="X94" s="53"/>
      <c r="Y94" s="53"/>
      <c r="Z94" s="53"/>
      <c r="AA94" s="53"/>
    </row>
    <row r="95" spans="1:27" x14ac:dyDescent="0.25">
      <c r="A95" s="52" t="s">
        <v>22</v>
      </c>
      <c r="B95" s="52">
        <v>890655</v>
      </c>
      <c r="C95" s="52" t="s">
        <v>752</v>
      </c>
      <c r="D95" s="192" t="s">
        <v>841</v>
      </c>
      <c r="E95" s="53"/>
      <c r="F95" s="186"/>
      <c r="G95" s="53"/>
      <c r="H95" s="53"/>
      <c r="I95" s="53"/>
      <c r="J95" s="53"/>
      <c r="K95" s="53"/>
      <c r="L95" s="75"/>
      <c r="M95" s="53"/>
      <c r="N95" s="53"/>
      <c r="O95" s="53"/>
      <c r="P95" s="53"/>
      <c r="Q95" s="99"/>
      <c r="R95" s="67"/>
      <c r="S95" s="67"/>
      <c r="T95" s="67"/>
      <c r="U95" s="67"/>
      <c r="V95" s="67"/>
      <c r="W95" s="53"/>
      <c r="X95" s="53"/>
      <c r="Y95" s="53"/>
      <c r="Z95" s="53"/>
      <c r="AA95" s="53"/>
    </row>
    <row r="96" spans="1:27" x14ac:dyDescent="0.25">
      <c r="A96" s="52" t="s">
        <v>788</v>
      </c>
      <c r="B96" s="52">
        <v>972368</v>
      </c>
      <c r="C96" s="52" t="s">
        <v>752</v>
      </c>
      <c r="D96" s="192" t="s">
        <v>842</v>
      </c>
      <c r="E96" s="53"/>
      <c r="F96" s="186"/>
      <c r="G96" s="53"/>
      <c r="H96" s="53"/>
      <c r="I96" s="53"/>
      <c r="J96" s="53"/>
      <c r="K96" s="53"/>
      <c r="L96" s="75"/>
      <c r="M96" s="53"/>
      <c r="N96" s="53"/>
      <c r="O96" s="53"/>
      <c r="P96" s="53"/>
      <c r="Q96" s="99"/>
      <c r="R96" s="67"/>
      <c r="S96" s="67"/>
      <c r="T96" s="67"/>
      <c r="U96" s="67"/>
      <c r="V96" s="67"/>
      <c r="W96" s="53"/>
      <c r="X96" s="53"/>
      <c r="Y96" s="53"/>
      <c r="Z96" s="53"/>
      <c r="AA96" s="53"/>
    </row>
    <row r="97" spans="1:27" x14ac:dyDescent="0.25">
      <c r="A97" s="52" t="s">
        <v>788</v>
      </c>
      <c r="B97" s="52">
        <v>309337</v>
      </c>
      <c r="C97" s="52" t="s">
        <v>752</v>
      </c>
      <c r="D97" s="52" t="s">
        <v>843</v>
      </c>
      <c r="E97" s="53"/>
      <c r="F97" s="186"/>
      <c r="G97" s="53"/>
      <c r="H97" s="53"/>
      <c r="I97" s="53"/>
      <c r="J97" s="53"/>
      <c r="K97" s="53"/>
      <c r="L97" s="75"/>
      <c r="M97" s="53"/>
      <c r="N97" s="53"/>
      <c r="O97" s="53"/>
      <c r="P97" s="53"/>
      <c r="Q97" s="99"/>
      <c r="R97" s="67"/>
      <c r="S97" s="67"/>
      <c r="T97" s="67"/>
      <c r="U97" s="67"/>
      <c r="V97" s="67"/>
      <c r="W97" s="53"/>
      <c r="X97" s="53"/>
      <c r="Y97" s="53"/>
      <c r="Z97" s="53"/>
      <c r="AA97" s="53"/>
    </row>
    <row r="98" spans="1:27" x14ac:dyDescent="0.25">
      <c r="A98" s="52" t="s">
        <v>744</v>
      </c>
      <c r="B98" s="52">
        <v>110613</v>
      </c>
      <c r="C98" s="52" t="s">
        <v>752</v>
      </c>
      <c r="D98" s="52" t="s">
        <v>844</v>
      </c>
      <c r="E98" s="53"/>
      <c r="F98" s="186"/>
      <c r="G98" s="53"/>
      <c r="H98" s="53"/>
      <c r="I98" s="53"/>
      <c r="J98" s="53"/>
      <c r="K98" s="53"/>
      <c r="L98" s="75"/>
      <c r="M98" s="53"/>
      <c r="N98" s="53"/>
      <c r="O98" s="53"/>
      <c r="P98" s="53"/>
      <c r="Q98" s="99"/>
      <c r="R98" s="67"/>
      <c r="S98" s="67"/>
      <c r="T98" s="67"/>
      <c r="U98" s="67"/>
      <c r="V98" s="67"/>
      <c r="W98" s="53"/>
      <c r="X98" s="53"/>
      <c r="Y98" s="53"/>
      <c r="Z98" s="53"/>
      <c r="AA98" s="53"/>
    </row>
    <row r="99" spans="1:27" x14ac:dyDescent="0.25">
      <c r="A99" s="52" t="s">
        <v>31</v>
      </c>
      <c r="B99" s="52">
        <v>1371494</v>
      </c>
      <c r="C99" s="52" t="s">
        <v>752</v>
      </c>
      <c r="D99" s="52" t="s">
        <v>845</v>
      </c>
      <c r="E99" s="192"/>
      <c r="F99" s="186"/>
      <c r="G99" s="53"/>
      <c r="H99" s="53"/>
      <c r="I99" s="53"/>
      <c r="J99" s="53"/>
      <c r="K99" s="53"/>
      <c r="L99" s="75"/>
      <c r="M99" s="53"/>
      <c r="N99" s="53"/>
      <c r="O99" s="53"/>
      <c r="P99" s="53"/>
      <c r="Q99" s="99"/>
      <c r="R99" s="67"/>
      <c r="S99" s="67"/>
      <c r="T99" s="67"/>
      <c r="U99" s="67"/>
      <c r="V99" s="67"/>
      <c r="W99" s="53"/>
      <c r="X99" s="53"/>
      <c r="Y99" s="53"/>
      <c r="Z99" s="53"/>
      <c r="AA99" s="53"/>
    </row>
    <row r="100" spans="1:27" x14ac:dyDescent="0.25">
      <c r="A100" s="52" t="s">
        <v>35</v>
      </c>
      <c r="B100" s="52">
        <v>1383</v>
      </c>
      <c r="C100" s="52" t="s">
        <v>752</v>
      </c>
      <c r="D100" s="192" t="s">
        <v>846</v>
      </c>
      <c r="E100" s="53"/>
      <c r="F100" s="186"/>
      <c r="G100" s="53"/>
      <c r="H100" s="53"/>
      <c r="I100" s="53"/>
      <c r="J100" s="53"/>
      <c r="K100" s="53"/>
      <c r="L100" s="75"/>
      <c r="M100" s="53"/>
      <c r="N100" s="53"/>
      <c r="O100" s="53"/>
      <c r="P100" s="53"/>
      <c r="Q100" s="99"/>
      <c r="R100" s="67"/>
      <c r="S100" s="67"/>
      <c r="T100" s="67"/>
      <c r="U100" s="67"/>
      <c r="V100" s="67"/>
      <c r="W100" s="53"/>
      <c r="X100" s="53"/>
      <c r="Y100" s="53"/>
      <c r="Z100" s="53"/>
      <c r="AA100" s="53"/>
    </row>
    <row r="101" spans="1:27" x14ac:dyDescent="0.25">
      <c r="A101" s="52" t="s">
        <v>35</v>
      </c>
      <c r="B101" s="52">
        <v>749960</v>
      </c>
      <c r="C101" s="52" t="s">
        <v>763</v>
      </c>
      <c r="D101" s="192" t="s">
        <v>846</v>
      </c>
      <c r="E101" s="192"/>
      <c r="F101" s="186"/>
      <c r="G101" s="53"/>
      <c r="H101" s="53"/>
      <c r="I101" s="53"/>
      <c r="J101" s="53"/>
      <c r="K101" s="53"/>
      <c r="L101" s="75"/>
      <c r="M101" s="53"/>
      <c r="N101" s="53"/>
      <c r="O101" s="53"/>
      <c r="P101" s="53"/>
      <c r="Q101" s="99"/>
      <c r="R101" s="67"/>
      <c r="S101" s="67"/>
      <c r="T101" s="67"/>
      <c r="U101" s="67"/>
      <c r="V101" s="67"/>
      <c r="W101" s="53"/>
      <c r="X101" s="53"/>
      <c r="Y101" s="53"/>
      <c r="Z101" s="53"/>
      <c r="AA101" s="53"/>
    </row>
    <row r="102" spans="1:27" x14ac:dyDescent="0.25">
      <c r="A102" s="52" t="s">
        <v>466</v>
      </c>
      <c r="B102" s="52">
        <v>415575</v>
      </c>
      <c r="C102" s="52" t="s">
        <v>763</v>
      </c>
      <c r="D102" s="192" t="s">
        <v>847</v>
      </c>
      <c r="E102" s="53"/>
      <c r="F102" s="186"/>
      <c r="G102" s="53"/>
      <c r="H102" s="53"/>
      <c r="I102" s="53"/>
      <c r="J102" s="53"/>
      <c r="K102" s="53"/>
      <c r="L102" s="75"/>
      <c r="M102" s="53"/>
      <c r="N102" s="53"/>
      <c r="O102" s="53"/>
      <c r="P102" s="53"/>
      <c r="Q102" s="99"/>
      <c r="R102" s="67"/>
      <c r="S102" s="67"/>
      <c r="T102" s="67"/>
      <c r="U102" s="67"/>
      <c r="V102" s="67"/>
      <c r="W102" s="53"/>
      <c r="X102" s="53"/>
      <c r="Y102" s="53"/>
      <c r="Z102" s="53"/>
      <c r="AA102" s="53"/>
    </row>
    <row r="103" spans="1:27" x14ac:dyDescent="0.25">
      <c r="A103" s="52" t="s">
        <v>23</v>
      </c>
      <c r="B103" s="52">
        <v>725935</v>
      </c>
      <c r="C103" s="52" t="s">
        <v>763</v>
      </c>
      <c r="D103" s="192" t="s">
        <v>848</v>
      </c>
      <c r="E103" s="53"/>
      <c r="F103" s="186"/>
      <c r="G103" s="53"/>
      <c r="H103" s="53"/>
      <c r="I103" s="53"/>
      <c r="J103" s="53"/>
      <c r="K103" s="53"/>
      <c r="L103" s="75"/>
      <c r="M103" s="53"/>
      <c r="N103" s="53"/>
      <c r="O103" s="53"/>
      <c r="P103" s="53"/>
      <c r="Q103" s="99"/>
      <c r="R103" s="67"/>
      <c r="S103" s="67"/>
      <c r="T103" s="67"/>
      <c r="U103" s="67"/>
      <c r="V103" s="67"/>
      <c r="W103" s="53"/>
      <c r="X103" s="53"/>
      <c r="Y103" s="53"/>
      <c r="Z103" s="53"/>
      <c r="AA103" s="53"/>
    </row>
    <row r="104" spans="1:27" x14ac:dyDescent="0.25">
      <c r="A104" s="52" t="s">
        <v>23</v>
      </c>
      <c r="B104" s="52">
        <v>867300</v>
      </c>
      <c r="C104" s="52" t="s">
        <v>763</v>
      </c>
      <c r="D104" s="192" t="s">
        <v>849</v>
      </c>
      <c r="E104" s="53"/>
      <c r="F104" s="186"/>
      <c r="G104" s="53"/>
      <c r="H104" s="53"/>
      <c r="I104" s="53"/>
      <c r="J104" s="53"/>
      <c r="K104" s="53"/>
      <c r="L104" s="75"/>
      <c r="M104" s="53"/>
      <c r="N104" s="53"/>
      <c r="O104" s="53"/>
      <c r="P104" s="53"/>
      <c r="Q104" s="99"/>
      <c r="R104" s="67"/>
      <c r="S104" s="67"/>
      <c r="T104" s="67"/>
      <c r="U104" s="67"/>
      <c r="V104" s="67"/>
      <c r="W104" s="53"/>
      <c r="X104" s="53"/>
      <c r="Y104" s="53"/>
      <c r="Z104" s="53"/>
      <c r="AA104" s="53"/>
    </row>
    <row r="105" spans="1:27" x14ac:dyDescent="0.25">
      <c r="A105" s="8" t="s">
        <v>19</v>
      </c>
      <c r="B105" s="8">
        <v>736566</v>
      </c>
      <c r="C105" s="8" t="s">
        <v>763</v>
      </c>
      <c r="D105" s="192" t="s">
        <v>850</v>
      </c>
      <c r="E105" s="53"/>
      <c r="F105" s="186"/>
      <c r="G105" s="53"/>
      <c r="H105" s="53"/>
      <c r="I105" s="53"/>
      <c r="J105" s="53"/>
      <c r="K105" s="53"/>
      <c r="L105" s="75"/>
      <c r="M105" s="53"/>
      <c r="N105" s="53"/>
      <c r="O105" s="53"/>
      <c r="P105" s="53"/>
      <c r="Q105" s="99"/>
      <c r="R105" s="67"/>
      <c r="S105" s="67"/>
      <c r="T105" s="67"/>
      <c r="U105" s="67"/>
      <c r="V105" s="67"/>
      <c r="W105" s="53"/>
      <c r="X105" s="53"/>
      <c r="Y105" s="53"/>
      <c r="Z105" s="53"/>
      <c r="AA105" s="53"/>
    </row>
    <row r="106" spans="1:27" x14ac:dyDescent="0.25">
      <c r="A106" s="52" t="s">
        <v>22</v>
      </c>
      <c r="B106" s="52">
        <v>302421</v>
      </c>
      <c r="C106" s="52" t="s">
        <v>763</v>
      </c>
      <c r="D106" s="52" t="s">
        <v>217</v>
      </c>
      <c r="E106" s="53"/>
      <c r="F106" s="186"/>
      <c r="G106" s="53"/>
      <c r="H106" s="53"/>
      <c r="I106" s="53"/>
      <c r="J106" s="53"/>
      <c r="K106" s="53"/>
      <c r="L106" s="75"/>
      <c r="M106" s="53"/>
      <c r="N106" s="53"/>
      <c r="O106" s="53"/>
      <c r="P106" s="53"/>
      <c r="Q106" s="99"/>
      <c r="R106" s="67"/>
      <c r="S106" s="67"/>
      <c r="T106" s="67"/>
      <c r="U106" s="67"/>
      <c r="V106" s="67"/>
      <c r="W106" s="53"/>
      <c r="X106" s="53"/>
      <c r="Y106" s="53"/>
      <c r="Z106" s="53"/>
      <c r="AA106" s="53"/>
    </row>
    <row r="107" spans="1:27" x14ac:dyDescent="0.25">
      <c r="A107" s="52" t="s">
        <v>19</v>
      </c>
      <c r="B107" s="52">
        <v>606409</v>
      </c>
      <c r="C107" s="52" t="s">
        <v>763</v>
      </c>
      <c r="D107" s="192" t="s">
        <v>851</v>
      </c>
      <c r="E107" s="53"/>
      <c r="F107" s="186"/>
      <c r="G107" s="53"/>
      <c r="H107" s="53"/>
      <c r="I107" s="53"/>
      <c r="J107" s="53"/>
      <c r="K107" s="53"/>
      <c r="L107" s="75"/>
      <c r="M107" s="53"/>
      <c r="N107" s="53"/>
      <c r="O107" s="53"/>
      <c r="P107" s="53"/>
      <c r="Q107" s="99"/>
      <c r="R107" s="67"/>
      <c r="S107" s="67"/>
      <c r="T107" s="67"/>
      <c r="U107" s="67"/>
      <c r="V107" s="67"/>
      <c r="W107" s="53"/>
      <c r="X107" s="53"/>
      <c r="Y107" s="53"/>
      <c r="Z107" s="53"/>
      <c r="AA107" s="53"/>
    </row>
    <row r="108" spans="1:27" x14ac:dyDescent="0.25">
      <c r="A108" s="52" t="s">
        <v>762</v>
      </c>
      <c r="B108" s="52">
        <v>455355</v>
      </c>
      <c r="C108" s="52" t="s">
        <v>763</v>
      </c>
      <c r="D108" s="192" t="s">
        <v>852</v>
      </c>
      <c r="E108" s="53"/>
      <c r="F108" s="186"/>
      <c r="G108" s="53"/>
      <c r="H108" s="53"/>
      <c r="I108" s="53"/>
      <c r="J108" s="53"/>
      <c r="K108" s="53"/>
      <c r="L108" s="75"/>
      <c r="M108" s="53"/>
      <c r="N108" s="53"/>
      <c r="O108" s="53"/>
      <c r="P108" s="53"/>
      <c r="Q108" s="99"/>
      <c r="R108" s="67"/>
      <c r="S108" s="67"/>
      <c r="T108" s="67"/>
      <c r="U108" s="67"/>
      <c r="V108" s="67"/>
      <c r="W108" s="53"/>
      <c r="X108" s="53"/>
      <c r="Y108" s="53"/>
      <c r="Z108" s="53"/>
      <c r="AA108" s="53"/>
    </row>
    <row r="109" spans="1:27" x14ac:dyDescent="0.25">
      <c r="A109" s="52" t="s">
        <v>762</v>
      </c>
      <c r="B109" s="52">
        <v>422413</v>
      </c>
      <c r="C109" s="52" t="s">
        <v>763</v>
      </c>
      <c r="D109" s="192" t="s">
        <v>853</v>
      </c>
      <c r="E109" s="53"/>
      <c r="F109" s="186"/>
      <c r="G109" s="53"/>
      <c r="H109" s="53"/>
      <c r="I109" s="53"/>
      <c r="J109" s="53"/>
      <c r="K109" s="53"/>
      <c r="L109" s="75"/>
      <c r="M109" s="53"/>
      <c r="N109" s="53"/>
      <c r="O109" s="53"/>
      <c r="P109" s="53"/>
      <c r="Q109" s="99"/>
      <c r="R109" s="67"/>
      <c r="S109" s="67"/>
      <c r="T109" s="67"/>
      <c r="U109" s="67"/>
      <c r="V109" s="67"/>
      <c r="W109" s="53"/>
      <c r="X109" s="53"/>
      <c r="Y109" s="53"/>
      <c r="Z109" s="53"/>
      <c r="AA109" s="53"/>
    </row>
    <row r="110" spans="1:27" x14ac:dyDescent="0.25">
      <c r="A110" s="52" t="s">
        <v>762</v>
      </c>
      <c r="B110" s="52">
        <v>272536</v>
      </c>
      <c r="C110" s="52" t="s">
        <v>763</v>
      </c>
      <c r="D110" s="192" t="s">
        <v>854</v>
      </c>
      <c r="E110" s="53"/>
      <c r="F110" s="186"/>
      <c r="G110" s="53"/>
      <c r="H110" s="53"/>
      <c r="I110" s="53"/>
      <c r="J110" s="53"/>
      <c r="K110" s="53"/>
      <c r="L110" s="75"/>
      <c r="M110" s="53"/>
      <c r="N110" s="53"/>
      <c r="O110" s="53"/>
      <c r="P110" s="53"/>
      <c r="Q110" s="99"/>
      <c r="R110" s="67"/>
      <c r="S110" s="67"/>
      <c r="T110" s="67"/>
      <c r="U110" s="67"/>
      <c r="V110" s="67"/>
      <c r="W110" s="53"/>
      <c r="X110" s="53"/>
      <c r="Y110" s="53"/>
      <c r="Z110" s="53"/>
      <c r="AA110" s="53"/>
    </row>
    <row r="111" spans="1:27" x14ac:dyDescent="0.25">
      <c r="A111" s="52" t="s">
        <v>15</v>
      </c>
      <c r="B111" s="52">
        <v>922270</v>
      </c>
      <c r="C111" s="52" t="s">
        <v>763</v>
      </c>
      <c r="D111" s="52" t="s">
        <v>855</v>
      </c>
      <c r="E111" s="53"/>
      <c r="F111" s="186"/>
      <c r="G111" s="53"/>
      <c r="H111" s="53"/>
      <c r="I111" s="53"/>
      <c r="J111" s="53"/>
      <c r="K111" s="53"/>
      <c r="L111" s="75"/>
      <c r="M111" s="53"/>
      <c r="N111" s="53"/>
      <c r="O111" s="53"/>
      <c r="P111" s="53"/>
      <c r="Q111" s="99"/>
      <c r="R111" s="67"/>
      <c r="S111" s="67"/>
      <c r="T111" s="67"/>
      <c r="U111" s="67"/>
      <c r="V111" s="67"/>
      <c r="W111" s="53"/>
      <c r="X111" s="53"/>
      <c r="Y111" s="53"/>
      <c r="Z111" s="53"/>
      <c r="AA111" s="53"/>
    </row>
    <row r="112" spans="1:27" x14ac:dyDescent="0.25">
      <c r="A112" s="52" t="s">
        <v>18</v>
      </c>
      <c r="B112" s="52">
        <v>229069</v>
      </c>
      <c r="C112" s="52" t="s">
        <v>763</v>
      </c>
      <c r="D112" s="52" t="s">
        <v>856</v>
      </c>
      <c r="E112" s="53"/>
      <c r="F112" s="186"/>
      <c r="G112" s="53"/>
      <c r="H112" s="53"/>
      <c r="I112" s="53"/>
      <c r="J112" s="53"/>
      <c r="K112" s="53"/>
      <c r="L112" s="75"/>
      <c r="M112" s="53"/>
      <c r="N112" s="53"/>
      <c r="O112" s="53"/>
      <c r="P112" s="53"/>
      <c r="Q112" s="99"/>
      <c r="R112" s="67"/>
      <c r="S112" s="67"/>
      <c r="T112" s="67"/>
      <c r="U112" s="67"/>
      <c r="V112" s="67"/>
      <c r="W112" s="53"/>
      <c r="X112" s="53"/>
      <c r="Y112" s="53"/>
      <c r="Z112" s="53"/>
      <c r="AA112" s="53"/>
    </row>
    <row r="113" spans="1:27" x14ac:dyDescent="0.25">
      <c r="A113" s="52" t="s">
        <v>15</v>
      </c>
      <c r="B113" s="52">
        <v>624209</v>
      </c>
      <c r="C113" s="52" t="s">
        <v>763</v>
      </c>
      <c r="D113" s="192" t="s">
        <v>857</v>
      </c>
      <c r="E113" s="53"/>
      <c r="F113" s="186"/>
      <c r="G113" s="53"/>
      <c r="H113" s="53"/>
      <c r="I113" s="53"/>
      <c r="J113" s="53"/>
      <c r="K113" s="53"/>
      <c r="L113" s="75"/>
      <c r="M113" s="53"/>
      <c r="N113" s="53"/>
      <c r="O113" s="53"/>
      <c r="P113" s="53"/>
      <c r="Q113" s="99"/>
      <c r="R113" s="67"/>
      <c r="S113" s="67"/>
      <c r="T113" s="67"/>
      <c r="U113" s="67"/>
      <c r="V113" s="67"/>
      <c r="W113" s="53"/>
      <c r="X113" s="53"/>
      <c r="Y113" s="53"/>
      <c r="Z113" s="53"/>
      <c r="AA113" s="53"/>
    </row>
    <row r="114" spans="1:27" x14ac:dyDescent="0.25">
      <c r="A114" s="52" t="s">
        <v>18</v>
      </c>
      <c r="B114" s="52">
        <v>252773</v>
      </c>
      <c r="C114" s="52" t="s">
        <v>763</v>
      </c>
      <c r="D114" s="52" t="s">
        <v>858</v>
      </c>
      <c r="E114" s="53"/>
      <c r="F114" s="186"/>
      <c r="G114" s="53"/>
      <c r="H114" s="53"/>
      <c r="I114" s="53"/>
      <c r="J114" s="53"/>
      <c r="K114" s="53"/>
      <c r="L114" s="75"/>
      <c r="M114" s="53"/>
      <c r="N114" s="53"/>
      <c r="O114" s="53"/>
      <c r="P114" s="53"/>
      <c r="Q114" s="99"/>
      <c r="R114" s="67"/>
      <c r="S114" s="67"/>
      <c r="T114" s="67"/>
      <c r="U114" s="67"/>
      <c r="V114" s="67"/>
      <c r="W114" s="53"/>
      <c r="X114" s="53"/>
      <c r="Y114" s="53"/>
      <c r="Z114" s="53"/>
      <c r="AA114" s="53"/>
    </row>
    <row r="115" spans="1:27" x14ac:dyDescent="0.25">
      <c r="A115" s="52" t="s">
        <v>766</v>
      </c>
      <c r="B115" s="52">
        <v>1007731</v>
      </c>
      <c r="C115" s="52" t="s">
        <v>763</v>
      </c>
      <c r="D115" s="52" t="s">
        <v>859</v>
      </c>
      <c r="E115" s="53"/>
      <c r="F115" s="186"/>
      <c r="G115" s="53"/>
      <c r="H115" s="53"/>
      <c r="I115" s="53"/>
      <c r="J115" s="53"/>
      <c r="K115" s="53"/>
      <c r="L115" s="75"/>
      <c r="M115" s="53"/>
      <c r="N115" s="53"/>
      <c r="O115" s="53"/>
      <c r="P115" s="53"/>
      <c r="Q115" s="99"/>
      <c r="R115" s="67"/>
      <c r="S115" s="67"/>
      <c r="T115" s="67"/>
      <c r="U115" s="67"/>
      <c r="V115" s="67"/>
      <c r="W115" s="53"/>
      <c r="X115" s="53"/>
      <c r="Y115" s="53"/>
      <c r="Z115" s="53"/>
      <c r="AA115" s="53"/>
    </row>
    <row r="116" spans="1:27" x14ac:dyDescent="0.25">
      <c r="A116" s="52" t="s">
        <v>32</v>
      </c>
      <c r="B116" s="52">
        <v>567510</v>
      </c>
      <c r="C116" s="52" t="s">
        <v>763</v>
      </c>
      <c r="D116" s="192" t="s">
        <v>860</v>
      </c>
      <c r="E116" s="53"/>
      <c r="F116" s="186"/>
      <c r="G116" s="53"/>
      <c r="H116" s="53"/>
      <c r="I116" s="53"/>
      <c r="J116" s="53"/>
      <c r="K116" s="53"/>
      <c r="L116" s="75"/>
      <c r="M116" s="53"/>
      <c r="N116" s="53"/>
      <c r="O116" s="53"/>
      <c r="P116" s="53"/>
      <c r="Q116" s="99"/>
      <c r="R116" s="67"/>
      <c r="S116" s="67"/>
      <c r="T116" s="67"/>
      <c r="U116" s="67"/>
      <c r="V116" s="67"/>
      <c r="W116" s="53"/>
      <c r="X116" s="53"/>
      <c r="Y116" s="53"/>
      <c r="Z116" s="53"/>
      <c r="AA116" s="53"/>
    </row>
    <row r="117" spans="1:27" x14ac:dyDescent="0.25">
      <c r="A117" s="52" t="s">
        <v>32</v>
      </c>
      <c r="B117" s="8">
        <v>704621</v>
      </c>
      <c r="C117" s="52" t="s">
        <v>763</v>
      </c>
      <c r="D117" s="192" t="s">
        <v>861</v>
      </c>
      <c r="E117" s="53"/>
      <c r="F117" s="186"/>
      <c r="G117" s="53"/>
      <c r="H117" s="53"/>
      <c r="I117" s="53"/>
      <c r="J117" s="53"/>
      <c r="K117" s="53"/>
      <c r="L117" s="75"/>
      <c r="M117" s="53"/>
      <c r="N117" s="53"/>
      <c r="O117" s="53"/>
      <c r="P117" s="53"/>
      <c r="Q117" s="99"/>
      <c r="R117" s="67"/>
      <c r="S117" s="67"/>
      <c r="T117" s="67"/>
      <c r="U117" s="67"/>
      <c r="V117" s="67"/>
      <c r="W117" s="53"/>
      <c r="X117" s="53"/>
      <c r="Y117" s="53"/>
      <c r="Z117" s="53"/>
      <c r="AA117" s="53"/>
    </row>
    <row r="118" spans="1:27" x14ac:dyDescent="0.25">
      <c r="A118" s="52" t="s">
        <v>32</v>
      </c>
      <c r="B118" s="52">
        <v>137347</v>
      </c>
      <c r="C118" s="52" t="s">
        <v>763</v>
      </c>
      <c r="D118" s="192" t="s">
        <v>862</v>
      </c>
      <c r="E118" s="53"/>
      <c r="F118" s="186"/>
      <c r="G118" s="53"/>
      <c r="H118" s="53"/>
      <c r="I118" s="53"/>
      <c r="J118" s="53"/>
      <c r="K118" s="53"/>
      <c r="L118" s="75"/>
      <c r="M118" s="53"/>
      <c r="N118" s="53"/>
      <c r="O118" s="53"/>
      <c r="P118" s="53"/>
      <c r="Q118" s="99"/>
      <c r="R118" s="67"/>
      <c r="S118" s="67"/>
      <c r="T118" s="67"/>
      <c r="U118" s="67"/>
      <c r="V118" s="67"/>
      <c r="W118" s="53"/>
      <c r="X118" s="53"/>
      <c r="Y118" s="53"/>
      <c r="Z118" s="53"/>
      <c r="AA118" s="53"/>
    </row>
    <row r="119" spans="1:27" x14ac:dyDescent="0.25">
      <c r="A119" s="52" t="s">
        <v>766</v>
      </c>
      <c r="B119" s="52">
        <v>597241</v>
      </c>
      <c r="C119" s="52" t="s">
        <v>469</v>
      </c>
      <c r="D119" s="192" t="s">
        <v>863</v>
      </c>
      <c r="E119" s="53"/>
      <c r="F119" s="186"/>
      <c r="G119" s="53"/>
      <c r="H119" s="53"/>
      <c r="I119" s="53"/>
      <c r="J119" s="53"/>
      <c r="K119" s="53"/>
      <c r="L119" s="75"/>
      <c r="M119" s="53"/>
      <c r="N119" s="53"/>
      <c r="O119" s="53"/>
      <c r="P119" s="53"/>
      <c r="Q119" s="99"/>
      <c r="R119" s="67"/>
      <c r="S119" s="67"/>
      <c r="T119" s="67"/>
      <c r="U119" s="67"/>
      <c r="V119" s="67"/>
      <c r="W119" s="53"/>
      <c r="X119" s="53"/>
      <c r="Y119" s="53"/>
      <c r="Z119" s="53"/>
      <c r="AA119" s="53"/>
    </row>
    <row r="120" spans="1:27" x14ac:dyDescent="0.25">
      <c r="A120" s="52" t="s">
        <v>23</v>
      </c>
      <c r="B120" s="52">
        <v>648907</v>
      </c>
      <c r="C120" s="52" t="s">
        <v>469</v>
      </c>
      <c r="D120" s="192" t="s">
        <v>864</v>
      </c>
      <c r="E120" s="53"/>
      <c r="F120" s="186"/>
      <c r="G120" s="53"/>
      <c r="H120" s="53"/>
      <c r="I120" s="53"/>
      <c r="J120" s="53"/>
      <c r="K120" s="53"/>
      <c r="L120" s="75"/>
      <c r="M120" s="53"/>
      <c r="N120" s="53"/>
      <c r="O120" s="53"/>
      <c r="P120" s="53"/>
      <c r="Q120" s="99"/>
      <c r="R120" s="67"/>
      <c r="S120" s="67"/>
      <c r="T120" s="67"/>
      <c r="U120" s="67"/>
      <c r="V120" s="67"/>
      <c r="W120" s="53"/>
      <c r="X120" s="53"/>
      <c r="Y120" s="53"/>
      <c r="Z120" s="53"/>
      <c r="AA120" s="53"/>
    </row>
    <row r="121" spans="1:27" x14ac:dyDescent="0.25">
      <c r="A121" s="52" t="s">
        <v>20</v>
      </c>
      <c r="B121" s="52">
        <v>754185</v>
      </c>
      <c r="C121" s="52" t="s">
        <v>469</v>
      </c>
      <c r="D121" s="52" t="s">
        <v>807</v>
      </c>
      <c r="E121" s="53"/>
      <c r="F121" s="186"/>
      <c r="G121" s="53"/>
      <c r="H121" s="53"/>
      <c r="I121" s="53"/>
      <c r="J121" s="53"/>
      <c r="K121" s="53"/>
      <c r="L121" s="75"/>
      <c r="M121" s="53"/>
      <c r="N121" s="53"/>
      <c r="O121" s="53"/>
      <c r="P121" s="53"/>
      <c r="Q121" s="99"/>
      <c r="R121" s="67"/>
      <c r="S121" s="67"/>
      <c r="T121" s="67"/>
      <c r="U121" s="67"/>
      <c r="V121" s="67"/>
      <c r="W121" s="53"/>
      <c r="X121" s="53"/>
      <c r="Y121" s="53"/>
      <c r="Z121" s="53"/>
      <c r="AA121" s="53"/>
    </row>
    <row r="122" spans="1:27" x14ac:dyDescent="0.25">
      <c r="A122" s="52" t="s">
        <v>20</v>
      </c>
      <c r="B122" s="52">
        <v>537675</v>
      </c>
      <c r="C122" s="52" t="s">
        <v>469</v>
      </c>
      <c r="D122" s="192" t="s">
        <v>865</v>
      </c>
      <c r="E122" s="53"/>
      <c r="F122" s="186"/>
      <c r="G122" s="53"/>
      <c r="H122" s="53"/>
      <c r="I122" s="53"/>
      <c r="J122" s="53"/>
      <c r="K122" s="53"/>
      <c r="L122" s="75"/>
      <c r="M122" s="53"/>
      <c r="N122" s="53"/>
      <c r="O122" s="53"/>
      <c r="P122" s="53"/>
      <c r="Q122" s="99"/>
      <c r="R122" s="67"/>
      <c r="S122" s="67"/>
      <c r="T122" s="67"/>
      <c r="U122" s="67"/>
      <c r="V122" s="67"/>
      <c r="W122" s="53"/>
      <c r="X122" s="53"/>
      <c r="Y122" s="53"/>
      <c r="Z122" s="53"/>
      <c r="AA122" s="53"/>
    </row>
    <row r="123" spans="1:27" x14ac:dyDescent="0.25">
      <c r="A123" s="52" t="s">
        <v>25</v>
      </c>
      <c r="B123" s="52">
        <v>288712</v>
      </c>
      <c r="C123" s="52" t="s">
        <v>469</v>
      </c>
      <c r="D123" s="192" t="s">
        <v>866</v>
      </c>
      <c r="E123" s="53"/>
      <c r="F123" s="186"/>
      <c r="G123" s="53"/>
      <c r="H123" s="53"/>
      <c r="I123" s="53"/>
      <c r="J123" s="53"/>
      <c r="K123" s="53"/>
      <c r="L123" s="75"/>
      <c r="M123" s="53"/>
      <c r="N123" s="53"/>
      <c r="O123" s="53"/>
      <c r="P123" s="53"/>
      <c r="Q123" s="99"/>
      <c r="R123" s="67"/>
      <c r="S123" s="67"/>
      <c r="T123" s="67"/>
      <c r="U123" s="67"/>
      <c r="V123" s="67"/>
      <c r="W123" s="53"/>
      <c r="X123" s="53"/>
      <c r="Y123" s="53"/>
      <c r="Z123" s="53"/>
      <c r="AA123" s="53"/>
    </row>
    <row r="124" spans="1:27" x14ac:dyDescent="0.25">
      <c r="A124" s="52" t="s">
        <v>25</v>
      </c>
      <c r="B124" s="52">
        <v>476267</v>
      </c>
      <c r="C124" s="52" t="s">
        <v>469</v>
      </c>
      <c r="D124" s="52" t="s">
        <v>867</v>
      </c>
      <c r="E124" s="53"/>
      <c r="F124" s="186"/>
      <c r="G124" s="53"/>
      <c r="H124" s="53"/>
      <c r="I124" s="53"/>
      <c r="J124" s="53"/>
      <c r="K124" s="53"/>
      <c r="L124" s="75"/>
      <c r="M124" s="53"/>
      <c r="N124" s="53"/>
      <c r="O124" s="53"/>
      <c r="P124" s="53"/>
      <c r="Q124" s="99"/>
      <c r="R124" s="67"/>
      <c r="S124" s="67"/>
      <c r="T124" s="67"/>
      <c r="U124" s="67"/>
      <c r="V124" s="67"/>
      <c r="W124" s="53"/>
      <c r="X124" s="53"/>
      <c r="Y124" s="53"/>
      <c r="Z124" s="53"/>
      <c r="AA124" s="53"/>
    </row>
    <row r="125" spans="1:27" x14ac:dyDescent="0.25">
      <c r="A125" s="8" t="s">
        <v>25</v>
      </c>
      <c r="B125" s="8">
        <v>563973</v>
      </c>
      <c r="C125" s="8" t="s">
        <v>469</v>
      </c>
      <c r="D125" s="192" t="s">
        <v>868</v>
      </c>
      <c r="E125" s="53"/>
      <c r="F125" s="186"/>
      <c r="G125" s="53"/>
      <c r="H125" s="53"/>
      <c r="I125" s="53"/>
      <c r="J125" s="53"/>
      <c r="K125" s="53"/>
      <c r="L125" s="75"/>
      <c r="M125" s="53"/>
      <c r="N125" s="53"/>
      <c r="O125" s="53"/>
      <c r="P125" s="53"/>
      <c r="Q125" s="99"/>
      <c r="R125" s="67"/>
      <c r="S125" s="67"/>
      <c r="T125" s="67"/>
      <c r="U125" s="67"/>
      <c r="V125" s="67"/>
      <c r="W125" s="53"/>
      <c r="X125" s="53"/>
      <c r="Y125" s="53"/>
      <c r="Z125" s="53"/>
      <c r="AA125" s="53"/>
    </row>
    <row r="126" spans="1:27" x14ac:dyDescent="0.25">
      <c r="A126" s="8" t="s">
        <v>20</v>
      </c>
      <c r="B126" s="52">
        <v>431408</v>
      </c>
      <c r="C126" s="52" t="s">
        <v>469</v>
      </c>
      <c r="D126" s="192" t="s">
        <v>869</v>
      </c>
      <c r="E126" s="53"/>
      <c r="F126" s="186"/>
      <c r="G126" s="53"/>
      <c r="H126" s="53"/>
      <c r="I126" s="53"/>
      <c r="J126" s="53"/>
      <c r="K126" s="53"/>
      <c r="L126" s="75"/>
      <c r="M126" s="53"/>
      <c r="N126" s="53"/>
      <c r="O126" s="53"/>
      <c r="P126" s="53"/>
      <c r="Q126" s="99"/>
      <c r="R126" s="67"/>
      <c r="S126" s="67"/>
      <c r="T126" s="67"/>
      <c r="U126" s="67"/>
      <c r="V126" s="67"/>
      <c r="W126" s="53"/>
      <c r="X126" s="53"/>
      <c r="Y126" s="53"/>
      <c r="Z126" s="53"/>
      <c r="AA126" s="53"/>
    </row>
    <row r="127" spans="1:27" x14ac:dyDescent="0.25">
      <c r="A127" s="8" t="s">
        <v>35</v>
      </c>
      <c r="B127" s="52">
        <v>746821</v>
      </c>
      <c r="C127" s="52" t="s">
        <v>469</v>
      </c>
      <c r="D127" s="192" t="s">
        <v>870</v>
      </c>
      <c r="E127" s="53"/>
      <c r="F127" s="186"/>
      <c r="G127" s="53"/>
      <c r="H127" s="53"/>
      <c r="I127" s="53"/>
      <c r="J127" s="53"/>
      <c r="K127" s="53"/>
      <c r="L127" s="75"/>
      <c r="M127" s="53"/>
      <c r="N127" s="53"/>
      <c r="O127" s="53"/>
      <c r="P127" s="53"/>
      <c r="Q127" s="99"/>
      <c r="R127" s="67"/>
      <c r="S127" s="67"/>
      <c r="T127" s="67"/>
      <c r="U127" s="67"/>
      <c r="V127" s="67"/>
      <c r="W127" s="53"/>
      <c r="X127" s="53"/>
      <c r="Y127" s="53"/>
      <c r="Z127" s="53"/>
      <c r="AA127" s="53"/>
    </row>
    <row r="128" spans="1:27" x14ac:dyDescent="0.25">
      <c r="A128" s="52" t="s">
        <v>778</v>
      </c>
      <c r="B128" s="52">
        <v>960553</v>
      </c>
      <c r="C128" s="52" t="s">
        <v>469</v>
      </c>
      <c r="D128" s="192" t="s">
        <v>830</v>
      </c>
      <c r="E128" s="53"/>
      <c r="F128" s="186"/>
      <c r="G128" s="53"/>
      <c r="H128" s="53"/>
      <c r="I128" s="53"/>
      <c r="J128" s="53"/>
      <c r="K128" s="53"/>
      <c r="L128" s="75"/>
      <c r="M128" s="53"/>
      <c r="N128" s="53"/>
      <c r="O128" s="53"/>
      <c r="P128" s="53"/>
      <c r="Q128" s="99"/>
      <c r="R128" s="67"/>
      <c r="S128" s="67"/>
      <c r="T128" s="67"/>
      <c r="U128" s="67"/>
      <c r="V128" s="67"/>
      <c r="W128" s="53"/>
      <c r="X128" s="53"/>
      <c r="Y128" s="53"/>
      <c r="Z128" s="53"/>
      <c r="AA128" s="53"/>
    </row>
    <row r="129" spans="1:27" x14ac:dyDescent="0.25">
      <c r="A129" s="52" t="s">
        <v>30</v>
      </c>
      <c r="B129" s="52">
        <v>455953</v>
      </c>
      <c r="C129" s="52" t="s">
        <v>469</v>
      </c>
      <c r="D129" s="192" t="s">
        <v>871</v>
      </c>
      <c r="E129" s="53"/>
      <c r="F129" s="186"/>
      <c r="G129" s="53"/>
      <c r="H129" s="53"/>
      <c r="I129" s="53"/>
      <c r="J129" s="53"/>
      <c r="K129" s="53"/>
      <c r="L129" s="75"/>
      <c r="M129" s="53"/>
      <c r="N129" s="53"/>
      <c r="O129" s="53"/>
      <c r="P129" s="53"/>
      <c r="Q129" s="99"/>
      <c r="R129" s="67"/>
      <c r="S129" s="67"/>
      <c r="T129" s="67"/>
      <c r="U129" s="67"/>
      <c r="V129" s="67"/>
      <c r="W129" s="53"/>
      <c r="X129" s="53"/>
      <c r="Y129" s="53"/>
      <c r="Z129" s="53"/>
      <c r="AA129" s="53"/>
    </row>
    <row r="130" spans="1:27" x14ac:dyDescent="0.25">
      <c r="A130" s="52" t="s">
        <v>30</v>
      </c>
      <c r="B130" s="150">
        <v>666179</v>
      </c>
      <c r="C130" s="52" t="s">
        <v>469</v>
      </c>
      <c r="D130" s="192" t="s">
        <v>872</v>
      </c>
      <c r="E130" s="53"/>
      <c r="F130" s="186"/>
      <c r="G130" s="53"/>
      <c r="H130" s="53"/>
      <c r="I130" s="53"/>
      <c r="J130" s="53"/>
      <c r="K130" s="53"/>
      <c r="L130" s="75"/>
      <c r="M130" s="53"/>
      <c r="N130" s="53"/>
      <c r="O130" s="53"/>
      <c r="P130" s="53"/>
      <c r="Q130" s="99"/>
      <c r="R130" s="67"/>
      <c r="S130" s="67"/>
      <c r="T130" s="67"/>
      <c r="U130" s="67"/>
      <c r="V130" s="67"/>
      <c r="W130" s="53"/>
      <c r="X130" s="53"/>
      <c r="Y130" s="53"/>
      <c r="Z130" s="53"/>
      <c r="AA130" s="53"/>
    </row>
    <row r="131" spans="1:27" x14ac:dyDescent="0.25">
      <c r="A131" s="52" t="s">
        <v>30</v>
      </c>
      <c r="B131" s="150">
        <v>553894</v>
      </c>
      <c r="C131" s="52" t="s">
        <v>469</v>
      </c>
      <c r="D131" s="192" t="s">
        <v>873</v>
      </c>
      <c r="E131" s="53"/>
      <c r="F131" s="186"/>
      <c r="G131" s="53"/>
      <c r="H131" s="53"/>
      <c r="I131" s="53"/>
      <c r="J131" s="53"/>
      <c r="K131" s="53"/>
      <c r="L131" s="75"/>
      <c r="M131" s="53"/>
      <c r="N131" s="53"/>
      <c r="O131" s="53"/>
      <c r="P131" s="53"/>
      <c r="Q131" s="99"/>
      <c r="R131" s="67"/>
      <c r="S131" s="67"/>
      <c r="T131" s="67"/>
      <c r="U131" s="67"/>
      <c r="V131" s="67"/>
      <c r="W131" s="53"/>
      <c r="X131" s="53"/>
      <c r="Y131" s="53"/>
      <c r="Z131" s="53"/>
      <c r="AA131" s="53"/>
    </row>
    <row r="132" spans="1:27" x14ac:dyDescent="0.25">
      <c r="A132" s="52" t="s">
        <v>778</v>
      </c>
      <c r="B132" s="150">
        <v>488726</v>
      </c>
      <c r="C132" s="52" t="s">
        <v>469</v>
      </c>
      <c r="D132" s="192" t="s">
        <v>874</v>
      </c>
      <c r="E132" s="53"/>
      <c r="F132" s="186"/>
      <c r="G132" s="53"/>
      <c r="H132" s="53"/>
      <c r="I132" s="53"/>
      <c r="J132" s="53"/>
      <c r="K132" s="53"/>
      <c r="L132" s="75"/>
      <c r="M132" s="53"/>
      <c r="N132" s="53"/>
      <c r="O132" s="53"/>
      <c r="P132" s="53"/>
      <c r="Q132" s="99"/>
      <c r="R132" s="67"/>
      <c r="S132" s="67"/>
      <c r="T132" s="67"/>
      <c r="U132" s="67"/>
      <c r="V132" s="67"/>
      <c r="W132" s="53"/>
      <c r="X132" s="53"/>
      <c r="Y132" s="53"/>
      <c r="Z132" s="53"/>
      <c r="AA132" s="53"/>
    </row>
    <row r="133" spans="1:27" x14ac:dyDescent="0.25">
      <c r="A133" s="8" t="s">
        <v>778</v>
      </c>
      <c r="B133" s="8">
        <v>382542</v>
      </c>
      <c r="C133" s="8" t="s">
        <v>469</v>
      </c>
      <c r="D133" s="192" t="s">
        <v>875</v>
      </c>
      <c r="E133" s="53"/>
      <c r="F133" s="186"/>
      <c r="G133" s="53"/>
      <c r="H133" s="53"/>
      <c r="I133" s="53"/>
      <c r="J133" s="53"/>
      <c r="K133" s="53"/>
      <c r="L133" s="75"/>
      <c r="M133" s="53"/>
      <c r="N133" s="53"/>
      <c r="O133" s="53"/>
      <c r="P133" s="53"/>
      <c r="Q133" s="99"/>
      <c r="R133" s="67"/>
      <c r="S133" s="67"/>
      <c r="T133" s="67"/>
      <c r="U133" s="67"/>
      <c r="V133" s="67"/>
      <c r="W133" s="53"/>
      <c r="X133" s="53"/>
      <c r="Y133" s="53"/>
      <c r="Z133" s="53"/>
      <c r="AA133" s="53"/>
    </row>
    <row r="134" spans="1:27" x14ac:dyDescent="0.25">
      <c r="A134" s="8" t="s">
        <v>784</v>
      </c>
      <c r="B134" s="8">
        <v>759225</v>
      </c>
      <c r="C134" s="8" t="s">
        <v>469</v>
      </c>
      <c r="D134" s="52" t="s">
        <v>807</v>
      </c>
      <c r="E134" s="53"/>
      <c r="F134" s="186"/>
      <c r="G134" s="53"/>
      <c r="H134" s="53"/>
      <c r="I134" s="53"/>
      <c r="J134" s="53"/>
      <c r="K134" s="53"/>
      <c r="L134" s="75"/>
      <c r="M134" s="53"/>
      <c r="N134" s="53"/>
      <c r="O134" s="53"/>
      <c r="P134" s="53"/>
      <c r="Q134" s="99"/>
      <c r="R134" s="67"/>
      <c r="S134" s="67"/>
      <c r="T134" s="67"/>
      <c r="U134" s="67"/>
      <c r="V134" s="67"/>
      <c r="W134" s="53"/>
      <c r="X134" s="53"/>
      <c r="Y134" s="53"/>
      <c r="Z134" s="53"/>
      <c r="AA134" s="53"/>
    </row>
    <row r="135" spans="1:27" x14ac:dyDescent="0.25">
      <c r="A135" s="8" t="s">
        <v>28</v>
      </c>
      <c r="B135" s="8">
        <v>835676</v>
      </c>
      <c r="C135" s="8" t="s">
        <v>469</v>
      </c>
      <c r="D135" s="192" t="s">
        <v>876</v>
      </c>
      <c r="E135" s="53"/>
      <c r="F135" s="186"/>
      <c r="G135" s="53"/>
      <c r="H135" s="53"/>
      <c r="I135" s="53"/>
      <c r="J135" s="53"/>
      <c r="K135" s="53"/>
      <c r="L135" s="75"/>
      <c r="M135" s="53"/>
      <c r="N135" s="53"/>
      <c r="O135" s="53"/>
      <c r="P135" s="53"/>
      <c r="Q135" s="99"/>
      <c r="R135" s="67"/>
      <c r="S135" s="67"/>
      <c r="T135" s="67"/>
      <c r="U135" s="67"/>
      <c r="V135" s="67"/>
      <c r="W135" s="53"/>
      <c r="X135" s="53"/>
      <c r="Y135" s="53"/>
      <c r="Z135" s="53"/>
      <c r="AA135" s="53"/>
    </row>
    <row r="136" spans="1:27" x14ac:dyDescent="0.25">
      <c r="A136" s="52" t="s">
        <v>784</v>
      </c>
      <c r="B136" s="150">
        <v>430260</v>
      </c>
      <c r="C136" s="52" t="s">
        <v>469</v>
      </c>
      <c r="D136" s="192" t="s">
        <v>877</v>
      </c>
      <c r="E136" s="53"/>
      <c r="F136" s="186"/>
      <c r="G136" s="53"/>
      <c r="H136" s="53"/>
      <c r="I136" s="53"/>
      <c r="J136" s="53"/>
      <c r="K136" s="53"/>
      <c r="L136" s="75"/>
      <c r="M136" s="53"/>
      <c r="N136" s="53"/>
      <c r="O136" s="53"/>
      <c r="P136" s="53"/>
      <c r="Q136" s="99"/>
      <c r="R136" s="67"/>
      <c r="S136" s="67"/>
      <c r="T136" s="67"/>
      <c r="U136" s="67"/>
      <c r="V136" s="67"/>
      <c r="W136" s="53"/>
      <c r="X136" s="53"/>
      <c r="Y136" s="53"/>
      <c r="Z136" s="53"/>
      <c r="AA136" s="53"/>
    </row>
    <row r="137" spans="1:27" x14ac:dyDescent="0.25">
      <c r="A137" s="52" t="s">
        <v>784</v>
      </c>
      <c r="B137" s="150">
        <v>308717</v>
      </c>
      <c r="C137" s="52" t="s">
        <v>469</v>
      </c>
      <c r="D137" s="192" t="s">
        <v>878</v>
      </c>
      <c r="E137" s="53"/>
      <c r="F137" s="186"/>
      <c r="G137" s="53"/>
      <c r="H137" s="53"/>
      <c r="I137" s="53"/>
      <c r="J137" s="53"/>
      <c r="K137" s="53"/>
      <c r="L137" s="75"/>
      <c r="M137" s="53"/>
      <c r="N137" s="53"/>
      <c r="O137" s="53"/>
      <c r="P137" s="53"/>
      <c r="Q137" s="99"/>
      <c r="R137" s="67"/>
      <c r="S137" s="67"/>
      <c r="T137" s="67"/>
      <c r="U137" s="67"/>
      <c r="V137" s="67"/>
      <c r="W137" s="53"/>
      <c r="X137" s="53"/>
      <c r="Y137" s="53"/>
      <c r="Z137" s="53"/>
      <c r="AA137" s="53"/>
    </row>
    <row r="138" spans="1:27" x14ac:dyDescent="0.25">
      <c r="A138" s="52" t="s">
        <v>28</v>
      </c>
      <c r="B138" s="150">
        <v>788893</v>
      </c>
      <c r="C138" s="52" t="s">
        <v>469</v>
      </c>
      <c r="D138" s="192" t="s">
        <v>879</v>
      </c>
      <c r="E138" s="53"/>
      <c r="F138" s="186"/>
      <c r="G138" s="53"/>
      <c r="H138" s="53"/>
      <c r="I138" s="53"/>
      <c r="J138" s="53"/>
      <c r="K138" s="53"/>
      <c r="L138" s="75"/>
      <c r="M138" s="53"/>
      <c r="N138" s="53"/>
      <c r="O138" s="53"/>
      <c r="P138" s="53"/>
      <c r="Q138" s="99"/>
      <c r="R138" s="67"/>
      <c r="S138" s="67"/>
      <c r="T138" s="67"/>
      <c r="U138" s="67"/>
      <c r="V138" s="67"/>
      <c r="W138" s="53"/>
      <c r="X138" s="53"/>
      <c r="Y138" s="53"/>
      <c r="Z138" s="53"/>
      <c r="AA138" s="53"/>
    </row>
    <row r="139" spans="1:27" x14ac:dyDescent="0.25">
      <c r="A139" s="52" t="s">
        <v>28</v>
      </c>
      <c r="B139" s="52">
        <v>324193</v>
      </c>
      <c r="C139" s="52" t="s">
        <v>469</v>
      </c>
      <c r="D139" s="192" t="s">
        <v>880</v>
      </c>
      <c r="E139" s="53"/>
      <c r="F139" s="186"/>
      <c r="G139" s="53"/>
      <c r="H139" s="53"/>
      <c r="I139" s="53"/>
      <c r="J139" s="53"/>
      <c r="K139" s="53"/>
      <c r="L139" s="75"/>
      <c r="M139" s="53"/>
      <c r="N139" s="53"/>
      <c r="O139" s="53"/>
      <c r="P139" s="53"/>
      <c r="Q139" s="99"/>
      <c r="R139" s="67"/>
      <c r="S139" s="67"/>
      <c r="T139" s="67"/>
      <c r="U139" s="67"/>
      <c r="V139" s="67"/>
      <c r="W139" s="53"/>
      <c r="X139" s="53"/>
      <c r="Y139" s="53"/>
      <c r="Z139" s="53"/>
      <c r="AA139" s="53"/>
    </row>
    <row r="140" spans="1:27" x14ac:dyDescent="0.25">
      <c r="A140" s="52" t="s">
        <v>28</v>
      </c>
      <c r="B140" s="52">
        <v>180218</v>
      </c>
      <c r="C140" s="52" t="s">
        <v>801</v>
      </c>
      <c r="D140" s="192" t="s">
        <v>880</v>
      </c>
      <c r="E140" s="53"/>
      <c r="F140" s="186"/>
      <c r="G140" s="53"/>
      <c r="H140" s="53"/>
      <c r="I140" s="53"/>
      <c r="J140" s="53"/>
      <c r="K140" s="53"/>
      <c r="L140" s="75"/>
      <c r="M140" s="53"/>
      <c r="N140" s="53"/>
      <c r="O140" s="53"/>
      <c r="P140" s="53"/>
      <c r="Q140" s="99"/>
      <c r="R140" s="67"/>
      <c r="S140" s="67"/>
      <c r="T140" s="67"/>
      <c r="U140" s="67"/>
      <c r="V140" s="67"/>
      <c r="W140" s="53"/>
      <c r="X140" s="53"/>
      <c r="Y140" s="53"/>
      <c r="Z140" s="53"/>
      <c r="AA140" s="53"/>
    </row>
    <row r="141" spans="1:27" x14ac:dyDescent="0.25">
      <c r="A141" s="52" t="s">
        <v>26</v>
      </c>
      <c r="B141" s="52">
        <v>525517</v>
      </c>
      <c r="C141" s="52" t="s">
        <v>801</v>
      </c>
      <c r="D141" s="192" t="s">
        <v>881</v>
      </c>
      <c r="E141" s="53"/>
      <c r="F141" s="186"/>
      <c r="G141" s="53"/>
      <c r="H141" s="53"/>
      <c r="I141" s="53"/>
      <c r="J141" s="53"/>
      <c r="K141" s="53"/>
      <c r="L141" s="75"/>
      <c r="M141" s="53"/>
      <c r="N141" s="53"/>
      <c r="O141" s="53"/>
      <c r="P141" s="53"/>
      <c r="Q141" s="99"/>
      <c r="R141" s="67"/>
      <c r="S141" s="67"/>
      <c r="T141" s="67"/>
      <c r="U141" s="67"/>
      <c r="V141" s="67"/>
      <c r="W141" s="53"/>
      <c r="X141" s="53"/>
      <c r="Y141" s="53"/>
      <c r="Z141" s="53"/>
      <c r="AA141" s="53"/>
    </row>
    <row r="142" spans="1:27" x14ac:dyDescent="0.25">
      <c r="A142" s="52" t="s">
        <v>26</v>
      </c>
      <c r="B142" s="52">
        <v>532139</v>
      </c>
      <c r="C142" s="52" t="s">
        <v>801</v>
      </c>
      <c r="D142" s="52" t="s">
        <v>882</v>
      </c>
      <c r="E142" s="53"/>
      <c r="F142" s="186"/>
      <c r="G142" s="53"/>
      <c r="H142" s="53"/>
      <c r="I142" s="53"/>
      <c r="J142" s="53"/>
      <c r="K142" s="53"/>
      <c r="L142" s="75"/>
      <c r="M142" s="53"/>
      <c r="N142" s="53"/>
      <c r="O142" s="53"/>
      <c r="P142" s="53"/>
      <c r="Q142" s="99"/>
      <c r="R142" s="67"/>
      <c r="S142" s="67"/>
      <c r="T142" s="67"/>
      <c r="U142" s="67"/>
      <c r="V142" s="67"/>
      <c r="W142" s="53"/>
      <c r="X142" s="53"/>
      <c r="Y142" s="53"/>
      <c r="Z142" s="53"/>
      <c r="AA142" s="53"/>
    </row>
    <row r="143" spans="1:27" x14ac:dyDescent="0.25">
      <c r="A143" s="52" t="s">
        <v>26</v>
      </c>
      <c r="B143" s="52">
        <v>436207</v>
      </c>
      <c r="C143" s="52" t="s">
        <v>801</v>
      </c>
      <c r="D143" s="52" t="s">
        <v>883</v>
      </c>
      <c r="E143" s="53"/>
      <c r="F143" s="186"/>
      <c r="G143" s="53"/>
      <c r="H143" s="53"/>
      <c r="I143" s="53"/>
      <c r="J143" s="53"/>
      <c r="K143" s="53"/>
      <c r="L143" s="75"/>
      <c r="M143" s="53"/>
      <c r="N143" s="53"/>
      <c r="O143" s="53"/>
      <c r="P143" s="53"/>
      <c r="Q143" s="99"/>
      <c r="R143" s="67"/>
      <c r="S143" s="67"/>
      <c r="T143" s="67"/>
      <c r="U143" s="67"/>
      <c r="V143" s="67"/>
      <c r="W143" s="53"/>
      <c r="X143" s="53"/>
      <c r="Y143" s="53"/>
      <c r="Z143" s="53"/>
      <c r="AA143" s="53"/>
    </row>
    <row r="144" spans="1:27" x14ac:dyDescent="0.25">
      <c r="A144" s="52" t="s">
        <v>27</v>
      </c>
      <c r="B144" s="52">
        <v>687460</v>
      </c>
      <c r="C144" s="52" t="s">
        <v>801</v>
      </c>
      <c r="D144" s="192" t="s">
        <v>884</v>
      </c>
      <c r="E144" s="53"/>
      <c r="F144" s="186"/>
      <c r="G144" s="53"/>
      <c r="H144" s="53"/>
      <c r="I144" s="53"/>
      <c r="J144" s="53"/>
      <c r="K144" s="53"/>
      <c r="L144" s="75"/>
      <c r="M144" s="53"/>
      <c r="N144" s="53"/>
      <c r="O144" s="53"/>
      <c r="P144" s="53"/>
      <c r="Q144" s="99"/>
      <c r="R144" s="67"/>
      <c r="S144" s="67"/>
      <c r="T144" s="67"/>
      <c r="U144" s="67"/>
      <c r="V144" s="67"/>
      <c r="W144" s="53"/>
      <c r="X144" s="53"/>
      <c r="Y144" s="53"/>
      <c r="Z144" s="53"/>
      <c r="AA144" s="53"/>
    </row>
    <row r="145" spans="1:27" x14ac:dyDescent="0.25">
      <c r="A145" s="52" t="s">
        <v>10</v>
      </c>
      <c r="B145" s="52">
        <v>693628</v>
      </c>
      <c r="C145" s="52" t="s">
        <v>801</v>
      </c>
      <c r="D145" s="192" t="s">
        <v>821</v>
      </c>
      <c r="E145" s="53"/>
      <c r="F145" s="186"/>
      <c r="G145" s="53"/>
      <c r="H145" s="53"/>
      <c r="I145" s="53"/>
      <c r="J145" s="53"/>
      <c r="K145" s="53"/>
      <c r="L145" s="75"/>
      <c r="M145" s="53"/>
      <c r="N145" s="53"/>
      <c r="O145" s="53"/>
      <c r="P145" s="53"/>
      <c r="Q145" s="99"/>
      <c r="R145" s="67"/>
      <c r="S145" s="67"/>
      <c r="T145" s="67"/>
      <c r="U145" s="67"/>
      <c r="V145" s="67"/>
      <c r="W145" s="53"/>
      <c r="X145" s="53"/>
      <c r="Y145" s="53"/>
      <c r="Z145" s="53"/>
      <c r="AA145" s="53"/>
    </row>
    <row r="146" spans="1:27" x14ac:dyDescent="0.25">
      <c r="A146" s="52" t="s">
        <v>10</v>
      </c>
      <c r="B146" s="52">
        <v>506820</v>
      </c>
      <c r="C146" s="52" t="s">
        <v>801</v>
      </c>
      <c r="D146" s="192" t="s">
        <v>885</v>
      </c>
      <c r="E146" s="53"/>
      <c r="F146" s="186"/>
      <c r="G146" s="53"/>
      <c r="H146" s="53"/>
      <c r="I146" s="53"/>
      <c r="J146" s="53"/>
      <c r="K146" s="53"/>
      <c r="L146" s="75"/>
      <c r="M146" s="53"/>
      <c r="N146" s="53"/>
      <c r="O146" s="53"/>
      <c r="P146" s="53"/>
      <c r="Q146" s="99"/>
      <c r="R146" s="67"/>
      <c r="S146" s="67"/>
      <c r="T146" s="67"/>
      <c r="U146" s="67"/>
      <c r="V146" s="67"/>
      <c r="W146" s="53"/>
      <c r="X146" s="53"/>
      <c r="Y146" s="53"/>
      <c r="Z146" s="53"/>
      <c r="AA146" s="53"/>
    </row>
    <row r="147" spans="1:27" x14ac:dyDescent="0.25">
      <c r="A147" s="52" t="s">
        <v>776</v>
      </c>
      <c r="B147" s="52">
        <v>593883</v>
      </c>
      <c r="C147" s="52" t="s">
        <v>801</v>
      </c>
      <c r="D147" s="192" t="s">
        <v>886</v>
      </c>
      <c r="E147" s="53"/>
      <c r="F147" s="186"/>
      <c r="G147" s="53"/>
      <c r="H147" s="53"/>
      <c r="I147" s="53"/>
      <c r="J147" s="53"/>
      <c r="K147" s="53"/>
      <c r="L147" s="75"/>
      <c r="M147" s="53"/>
      <c r="N147" s="53"/>
      <c r="O147" s="53"/>
      <c r="P147" s="53"/>
      <c r="Q147" s="99"/>
      <c r="R147" s="67"/>
      <c r="S147" s="67"/>
      <c r="T147" s="67"/>
      <c r="U147" s="67"/>
      <c r="V147" s="67"/>
      <c r="W147" s="53"/>
      <c r="X147" s="53"/>
      <c r="Y147" s="53"/>
      <c r="Z147" s="53"/>
      <c r="AA147" s="53"/>
    </row>
    <row r="148" spans="1:27" x14ac:dyDescent="0.25">
      <c r="A148" s="52" t="s">
        <v>10</v>
      </c>
      <c r="B148" s="52">
        <v>507955</v>
      </c>
      <c r="C148" s="52" t="s">
        <v>801</v>
      </c>
      <c r="D148" s="192" t="s">
        <v>887</v>
      </c>
      <c r="E148" s="53"/>
      <c r="F148" s="186"/>
      <c r="G148" s="53"/>
      <c r="H148" s="53"/>
      <c r="I148" s="53"/>
      <c r="J148" s="53"/>
      <c r="K148" s="53"/>
      <c r="L148" s="75"/>
      <c r="M148" s="53"/>
      <c r="N148" s="53"/>
      <c r="O148" s="53"/>
      <c r="P148" s="53"/>
      <c r="Q148" s="99"/>
      <c r="R148" s="67"/>
      <c r="S148" s="67"/>
      <c r="T148" s="67"/>
      <c r="U148" s="67"/>
      <c r="V148" s="67"/>
      <c r="W148" s="53"/>
      <c r="X148" s="53"/>
      <c r="Y148" s="53"/>
      <c r="Z148" s="53"/>
      <c r="AA148" s="53"/>
    </row>
    <row r="149" spans="1:27" x14ac:dyDescent="0.25">
      <c r="A149" s="52" t="s">
        <v>34</v>
      </c>
      <c r="B149" s="52">
        <v>534530</v>
      </c>
      <c r="C149" s="52" t="s">
        <v>801</v>
      </c>
      <c r="D149" s="52" t="s">
        <v>888</v>
      </c>
      <c r="E149" s="53"/>
      <c r="F149" s="186"/>
      <c r="G149" s="53"/>
      <c r="H149" s="53"/>
      <c r="I149" s="53"/>
      <c r="J149" s="53"/>
      <c r="K149" s="53"/>
      <c r="L149" s="75"/>
      <c r="M149" s="53"/>
      <c r="N149" s="53"/>
      <c r="O149" s="53"/>
      <c r="P149" s="53"/>
      <c r="Q149" s="99"/>
      <c r="R149" s="67"/>
      <c r="S149" s="67"/>
      <c r="T149" s="67"/>
      <c r="U149" s="67"/>
      <c r="V149" s="67"/>
      <c r="W149" s="53"/>
      <c r="X149" s="53"/>
      <c r="Y149" s="53"/>
      <c r="Z149" s="53"/>
      <c r="AA149" s="53"/>
    </row>
    <row r="150" spans="1:27" x14ac:dyDescent="0.25">
      <c r="A150" s="52" t="s">
        <v>776</v>
      </c>
      <c r="B150" s="52">
        <v>476277</v>
      </c>
      <c r="C150" s="52" t="s">
        <v>801</v>
      </c>
      <c r="D150" s="192" t="s">
        <v>889</v>
      </c>
      <c r="E150" s="53"/>
      <c r="F150" s="186"/>
      <c r="G150" s="53"/>
      <c r="H150" s="53"/>
      <c r="I150" s="53"/>
      <c r="J150" s="53"/>
      <c r="K150" s="53"/>
      <c r="L150" s="75"/>
      <c r="M150" s="53"/>
      <c r="N150" s="53"/>
      <c r="O150" s="53"/>
      <c r="P150" s="53"/>
      <c r="Q150" s="99"/>
      <c r="R150" s="67"/>
      <c r="S150" s="67"/>
      <c r="T150" s="67"/>
      <c r="U150" s="67"/>
      <c r="V150" s="67"/>
      <c r="W150" s="53"/>
      <c r="X150" s="53"/>
      <c r="Y150" s="53"/>
      <c r="Z150" s="53"/>
      <c r="AA150" s="53"/>
    </row>
    <row r="151" spans="1:27" x14ac:dyDescent="0.25">
      <c r="A151" s="52" t="s">
        <v>33</v>
      </c>
      <c r="B151" s="52">
        <v>526311</v>
      </c>
      <c r="C151" s="52" t="s">
        <v>801</v>
      </c>
      <c r="D151" s="192" t="s">
        <v>890</v>
      </c>
      <c r="E151" s="53"/>
      <c r="F151" s="186"/>
      <c r="G151" s="53"/>
      <c r="H151" s="53"/>
      <c r="I151" s="53"/>
      <c r="J151" s="53"/>
      <c r="K151" s="53"/>
      <c r="L151" s="75"/>
      <c r="M151" s="53"/>
      <c r="N151" s="53"/>
      <c r="O151" s="53"/>
      <c r="P151" s="53"/>
      <c r="Q151" s="99"/>
      <c r="R151" s="67"/>
      <c r="S151" s="67"/>
      <c r="T151" s="67"/>
      <c r="U151" s="67"/>
      <c r="V151" s="67"/>
      <c r="W151" s="53"/>
      <c r="X151" s="53"/>
      <c r="Y151" s="53"/>
      <c r="Z151" s="53"/>
      <c r="AA151" s="53"/>
    </row>
    <row r="152" spans="1:27" x14ac:dyDescent="0.25">
      <c r="A152" s="52" t="s">
        <v>8</v>
      </c>
      <c r="B152" s="150">
        <v>633726</v>
      </c>
      <c r="C152" s="52" t="s">
        <v>801</v>
      </c>
      <c r="D152" s="192" t="s">
        <v>891</v>
      </c>
      <c r="E152" s="53"/>
      <c r="F152" s="186"/>
      <c r="G152" s="53"/>
      <c r="H152" s="53"/>
      <c r="I152" s="53"/>
      <c r="J152" s="53"/>
      <c r="K152" s="53"/>
      <c r="L152" s="75"/>
      <c r="M152" s="53"/>
      <c r="N152" s="53"/>
      <c r="O152" s="53"/>
      <c r="P152" s="53"/>
      <c r="Q152" s="99"/>
      <c r="R152" s="67"/>
      <c r="S152" s="67"/>
      <c r="T152" s="67"/>
      <c r="U152" s="67"/>
      <c r="V152" s="67"/>
      <c r="W152" s="53"/>
      <c r="X152" s="53"/>
      <c r="Y152" s="53"/>
      <c r="Z152" s="53"/>
      <c r="AA152" s="53"/>
    </row>
    <row r="153" spans="1:27" x14ac:dyDescent="0.25">
      <c r="A153" s="52" t="s">
        <v>776</v>
      </c>
      <c r="B153" s="150">
        <v>501802</v>
      </c>
      <c r="C153" s="52" t="s">
        <v>801</v>
      </c>
      <c r="D153" s="192" t="s">
        <v>892</v>
      </c>
      <c r="E153" s="53"/>
      <c r="F153" s="186"/>
      <c r="G153" s="53"/>
      <c r="H153" s="53"/>
      <c r="I153" s="53"/>
      <c r="J153" s="53"/>
      <c r="K153" s="53"/>
      <c r="L153" s="75"/>
      <c r="M153" s="53"/>
      <c r="N153" s="53"/>
      <c r="O153" s="53"/>
      <c r="P153" s="53"/>
      <c r="Q153" s="99"/>
      <c r="R153" s="67"/>
      <c r="S153" s="67"/>
      <c r="T153" s="67"/>
      <c r="U153" s="67"/>
      <c r="V153" s="67"/>
      <c r="W153" s="53"/>
      <c r="X153" s="53"/>
      <c r="Y153" s="53"/>
      <c r="Z153" s="53"/>
      <c r="AA153" s="53"/>
    </row>
    <row r="154" spans="1:27" x14ac:dyDescent="0.25">
      <c r="A154" s="52" t="s">
        <v>33</v>
      </c>
      <c r="B154" s="52">
        <v>145073</v>
      </c>
      <c r="C154" s="52" t="s">
        <v>801</v>
      </c>
      <c r="D154" s="192" t="s">
        <v>893</v>
      </c>
      <c r="E154" s="53"/>
      <c r="F154" s="186"/>
      <c r="G154" s="53"/>
      <c r="H154" s="53"/>
      <c r="I154" s="53"/>
      <c r="J154" s="53"/>
      <c r="K154" s="53"/>
      <c r="L154" s="75"/>
      <c r="M154" s="53"/>
      <c r="N154" s="53"/>
      <c r="O154" s="53"/>
      <c r="P154" s="53"/>
      <c r="Q154" s="99"/>
      <c r="R154" s="67"/>
      <c r="S154" s="67"/>
      <c r="T154" s="67"/>
      <c r="U154" s="67"/>
      <c r="V154" s="67"/>
      <c r="W154" s="53"/>
      <c r="X154" s="53"/>
      <c r="Y154" s="53"/>
      <c r="Z154" s="53"/>
      <c r="AA154" s="53"/>
    </row>
    <row r="155" spans="1:27" x14ac:dyDescent="0.25">
      <c r="A155" s="52" t="s">
        <v>8</v>
      </c>
      <c r="B155" s="52">
        <v>516600</v>
      </c>
      <c r="C155" s="52" t="s">
        <v>801</v>
      </c>
      <c r="D155" s="192" t="s">
        <v>894</v>
      </c>
      <c r="E155" s="53"/>
      <c r="F155" s="186"/>
      <c r="G155" s="53"/>
      <c r="H155" s="53"/>
      <c r="I155" s="53"/>
      <c r="J155" s="53"/>
      <c r="K155" s="53"/>
      <c r="L155" s="75"/>
      <c r="M155" s="53"/>
      <c r="N155" s="53"/>
      <c r="O155" s="53"/>
      <c r="P155" s="53"/>
      <c r="Q155" s="99"/>
      <c r="R155" s="67"/>
      <c r="S155" s="67"/>
      <c r="T155" s="67"/>
      <c r="U155" s="67"/>
      <c r="V155" s="67"/>
      <c r="W155" s="53"/>
      <c r="X155" s="53"/>
      <c r="Y155" s="53"/>
      <c r="Z155" s="53"/>
      <c r="AA155" s="53"/>
    </row>
    <row r="156" spans="1:27" x14ac:dyDescent="0.25">
      <c r="A156" s="52" t="s">
        <v>10</v>
      </c>
      <c r="B156" s="52">
        <v>753949</v>
      </c>
      <c r="C156" s="52" t="s">
        <v>801</v>
      </c>
      <c r="D156" s="192" t="s">
        <v>895</v>
      </c>
      <c r="E156" s="53"/>
      <c r="F156" s="186"/>
      <c r="G156" s="53"/>
      <c r="H156" s="53"/>
      <c r="I156" s="53"/>
      <c r="J156" s="53"/>
      <c r="K156" s="53"/>
      <c r="L156" s="75"/>
      <c r="M156" s="53"/>
      <c r="N156" s="53"/>
      <c r="O156" s="53"/>
      <c r="P156" s="53"/>
      <c r="Q156" s="99"/>
      <c r="R156" s="67"/>
      <c r="S156" s="67"/>
      <c r="T156" s="67"/>
      <c r="U156" s="67"/>
      <c r="V156" s="67"/>
      <c r="W156" s="53"/>
      <c r="X156" s="53"/>
      <c r="Y156" s="53"/>
      <c r="Z156" s="53"/>
      <c r="AA156" s="53"/>
    </row>
    <row r="157" spans="1:27" x14ac:dyDescent="0.25">
      <c r="A157" s="52" t="s">
        <v>11</v>
      </c>
      <c r="B157" s="150">
        <v>250292</v>
      </c>
      <c r="C157" s="52" t="s">
        <v>801</v>
      </c>
      <c r="D157" s="192" t="s">
        <v>896</v>
      </c>
      <c r="E157" s="53"/>
      <c r="F157" s="186"/>
      <c r="G157" s="53"/>
      <c r="H157" s="53"/>
      <c r="I157" s="53"/>
      <c r="J157" s="53"/>
      <c r="K157" s="53"/>
      <c r="L157" s="75"/>
      <c r="M157" s="53"/>
      <c r="N157" s="53"/>
      <c r="O157" s="53"/>
      <c r="P157" s="53"/>
      <c r="Q157" s="99"/>
      <c r="R157" s="67"/>
      <c r="S157" s="67"/>
      <c r="T157" s="67"/>
      <c r="U157" s="67"/>
      <c r="V157" s="67"/>
      <c r="W157" s="53"/>
      <c r="X157" s="53"/>
      <c r="Y157" s="53"/>
      <c r="Z157" s="53"/>
      <c r="AA157" s="53"/>
    </row>
    <row r="158" spans="1:27" x14ac:dyDescent="0.25">
      <c r="A158" s="52" t="s">
        <v>11</v>
      </c>
      <c r="B158" s="150">
        <v>221597</v>
      </c>
      <c r="C158" s="52" t="s">
        <v>801</v>
      </c>
      <c r="D158" s="52" t="s">
        <v>897</v>
      </c>
      <c r="E158" s="53"/>
      <c r="F158" s="186"/>
      <c r="G158" s="53"/>
      <c r="H158" s="53"/>
      <c r="I158" s="53"/>
      <c r="J158" s="53"/>
      <c r="K158" s="53"/>
      <c r="L158" s="75"/>
      <c r="M158" s="53"/>
      <c r="N158" s="53"/>
      <c r="O158" s="53"/>
      <c r="P158" s="53"/>
      <c r="Q158" s="99"/>
      <c r="R158" s="67"/>
      <c r="S158" s="67"/>
      <c r="T158" s="67"/>
      <c r="U158" s="67"/>
      <c r="V158" s="67"/>
      <c r="W158" s="53"/>
      <c r="X158" s="53"/>
      <c r="Y158" s="53"/>
      <c r="Z158" s="53"/>
      <c r="AA158" s="53"/>
    </row>
    <row r="159" spans="1:27" x14ac:dyDescent="0.25">
      <c r="A159" s="52" t="s">
        <v>11</v>
      </c>
      <c r="B159" s="150">
        <v>268242</v>
      </c>
      <c r="C159" s="52" t="s">
        <v>801</v>
      </c>
      <c r="D159" s="192" t="s">
        <v>898</v>
      </c>
      <c r="E159" s="53"/>
      <c r="F159" s="186"/>
      <c r="G159" s="53"/>
      <c r="H159" s="53"/>
      <c r="I159" s="53"/>
      <c r="J159" s="53"/>
      <c r="K159" s="53"/>
      <c r="L159" s="75"/>
      <c r="M159" s="53"/>
      <c r="N159" s="53"/>
      <c r="O159" s="53"/>
      <c r="P159" s="53"/>
      <c r="Q159" s="99"/>
      <c r="R159" s="67"/>
      <c r="S159" s="67"/>
      <c r="T159" s="67"/>
      <c r="U159" s="67"/>
      <c r="V159" s="67"/>
      <c r="W159" s="53"/>
      <c r="X159" s="53"/>
      <c r="Y159" s="53"/>
      <c r="Z159" s="53"/>
      <c r="AA159" s="53"/>
    </row>
    <row r="160" spans="1:27" x14ac:dyDescent="0.25">
      <c r="A160" s="8" t="s">
        <v>27</v>
      </c>
      <c r="B160" s="52">
        <v>708188</v>
      </c>
      <c r="C160" s="52" t="s">
        <v>801</v>
      </c>
      <c r="D160" s="192" t="s">
        <v>899</v>
      </c>
      <c r="E160" s="53"/>
      <c r="F160" s="186"/>
      <c r="G160" s="53"/>
      <c r="H160" s="53"/>
      <c r="I160" s="53"/>
      <c r="J160" s="53"/>
      <c r="K160" s="53"/>
      <c r="L160" s="75"/>
      <c r="M160" s="53"/>
      <c r="N160" s="53"/>
      <c r="O160" s="53"/>
      <c r="P160" s="53"/>
      <c r="Q160" s="99"/>
      <c r="R160" s="67"/>
      <c r="S160" s="67"/>
      <c r="T160" s="67"/>
      <c r="U160" s="67"/>
      <c r="V160" s="67"/>
      <c r="W160" s="53"/>
      <c r="X160" s="53"/>
      <c r="Y160" s="53"/>
      <c r="Z160" s="53"/>
      <c r="AA160" s="53"/>
    </row>
    <row r="161" spans="1:27" x14ac:dyDescent="0.25">
      <c r="A161" s="52" t="s">
        <v>19</v>
      </c>
      <c r="B161" s="52">
        <v>666574</v>
      </c>
      <c r="C161" s="52" t="s">
        <v>801</v>
      </c>
      <c r="D161" s="192" t="s">
        <v>900</v>
      </c>
      <c r="E161" s="53"/>
      <c r="F161" s="186"/>
      <c r="G161" s="53"/>
      <c r="H161" s="53"/>
      <c r="I161" s="53"/>
      <c r="J161" s="53"/>
      <c r="K161" s="53"/>
      <c r="L161" s="75"/>
      <c r="M161" s="53"/>
      <c r="N161" s="53"/>
      <c r="O161" s="53"/>
      <c r="P161" s="53"/>
      <c r="Q161" s="99"/>
      <c r="R161" s="67"/>
      <c r="S161" s="67"/>
      <c r="T161" s="67"/>
      <c r="U161" s="67"/>
      <c r="V161" s="67"/>
      <c r="W161" s="53"/>
      <c r="X161" s="53"/>
      <c r="Y161" s="53"/>
      <c r="Z161" s="53"/>
      <c r="AA161" s="53"/>
    </row>
    <row r="162" spans="1:27" x14ac:dyDescent="0.25">
      <c r="A162" s="52" t="s">
        <v>27</v>
      </c>
      <c r="B162" s="52">
        <v>798184</v>
      </c>
      <c r="C162" s="52" t="s">
        <v>801</v>
      </c>
      <c r="D162" s="192" t="s">
        <v>901</v>
      </c>
      <c r="E162" s="53"/>
      <c r="F162" s="186"/>
      <c r="G162" s="53"/>
      <c r="H162" s="53"/>
      <c r="I162" s="53"/>
      <c r="J162" s="53"/>
      <c r="K162" s="53"/>
      <c r="L162" s="75"/>
      <c r="M162" s="53"/>
      <c r="N162" s="53"/>
      <c r="O162" s="53"/>
      <c r="P162" s="53"/>
      <c r="Q162" s="99"/>
      <c r="R162" s="67"/>
      <c r="S162" s="67"/>
      <c r="T162" s="67"/>
      <c r="U162" s="67"/>
      <c r="V162" s="67"/>
      <c r="W162" s="53"/>
      <c r="X162" s="53"/>
      <c r="Y162" s="53"/>
      <c r="Z162" s="53"/>
      <c r="AA162" s="53"/>
    </row>
    <row r="163" spans="1:27" x14ac:dyDescent="0.25">
      <c r="A163" s="52" t="s">
        <v>15</v>
      </c>
      <c r="B163" s="52">
        <v>788895</v>
      </c>
      <c r="C163" s="52" t="s">
        <v>801</v>
      </c>
      <c r="D163" s="192" t="s">
        <v>901</v>
      </c>
      <c r="E163" s="53"/>
      <c r="F163" s="186"/>
      <c r="G163" s="53"/>
      <c r="H163" s="53"/>
      <c r="I163" s="53"/>
      <c r="J163" s="53"/>
      <c r="K163" s="53"/>
      <c r="L163" s="75"/>
      <c r="M163" s="53"/>
      <c r="N163" s="53"/>
      <c r="O163" s="53"/>
      <c r="P163" s="53"/>
      <c r="Q163" s="99"/>
      <c r="R163" s="67"/>
      <c r="S163" s="67"/>
      <c r="T163" s="67"/>
      <c r="U163" s="67"/>
      <c r="V163" s="67"/>
      <c r="W163" s="53"/>
      <c r="X163" s="53"/>
      <c r="Y163" s="53"/>
      <c r="Z163" s="53"/>
      <c r="AA163" s="53"/>
    </row>
    <row r="164" spans="1:27" x14ac:dyDescent="0.25">
      <c r="A164" s="52" t="s">
        <v>35</v>
      </c>
      <c r="B164" s="52">
        <v>638121</v>
      </c>
      <c r="C164" s="52" t="s">
        <v>801</v>
      </c>
      <c r="D164" s="192" t="s">
        <v>807</v>
      </c>
      <c r="E164" s="53"/>
      <c r="F164" s="186"/>
      <c r="G164" s="53"/>
      <c r="H164" s="53"/>
      <c r="I164" s="53"/>
      <c r="J164" s="53"/>
      <c r="K164" s="53"/>
      <c r="L164" s="75"/>
      <c r="M164" s="53"/>
      <c r="N164" s="53"/>
      <c r="O164" s="53"/>
      <c r="P164" s="53"/>
      <c r="Q164" s="99"/>
      <c r="R164" s="67"/>
      <c r="S164" s="67"/>
      <c r="T164" s="67"/>
      <c r="U164" s="67"/>
      <c r="V164" s="67"/>
      <c r="W164" s="53"/>
      <c r="X164" s="53"/>
      <c r="Y164" s="53"/>
      <c r="Z164" s="53"/>
      <c r="AA164" s="53"/>
    </row>
    <row r="165" spans="1:27" x14ac:dyDescent="0.25">
      <c r="A165" s="52" t="s">
        <v>744</v>
      </c>
      <c r="B165" s="52">
        <v>229103</v>
      </c>
      <c r="C165" s="52" t="s">
        <v>801</v>
      </c>
      <c r="D165" s="192" t="s">
        <v>902</v>
      </c>
      <c r="E165" s="53"/>
      <c r="F165" s="186"/>
      <c r="G165" s="53"/>
      <c r="H165" s="53"/>
      <c r="I165" s="53"/>
      <c r="J165" s="53"/>
      <c r="K165" s="53"/>
      <c r="L165" s="75"/>
      <c r="M165" s="53"/>
      <c r="N165" s="53"/>
      <c r="O165" s="53"/>
      <c r="P165" s="53"/>
      <c r="Q165" s="99"/>
      <c r="R165" s="67"/>
      <c r="S165" s="67"/>
      <c r="T165" s="67"/>
      <c r="U165" s="67"/>
      <c r="V165" s="67"/>
      <c r="W165" s="53"/>
      <c r="X165" s="53"/>
      <c r="Y165" s="53"/>
      <c r="Z165" s="53"/>
      <c r="AA165" s="53"/>
    </row>
    <row r="166" spans="1:27" x14ac:dyDescent="0.25">
      <c r="A166" s="52" t="s">
        <v>744</v>
      </c>
      <c r="B166" s="52">
        <v>142669</v>
      </c>
      <c r="C166" s="52" t="s">
        <v>801</v>
      </c>
      <c r="D166" s="192" t="s">
        <v>903</v>
      </c>
      <c r="E166" s="53"/>
      <c r="F166" s="186"/>
      <c r="G166" s="53"/>
      <c r="H166" s="53"/>
      <c r="I166" s="53"/>
      <c r="J166" s="53"/>
      <c r="K166" s="53"/>
      <c r="L166" s="75"/>
      <c r="M166" s="53"/>
      <c r="N166" s="53"/>
      <c r="O166" s="53"/>
      <c r="P166" s="53"/>
      <c r="Q166" s="99"/>
      <c r="R166" s="67"/>
      <c r="S166" s="67"/>
      <c r="T166" s="67"/>
      <c r="U166" s="67"/>
      <c r="V166" s="67"/>
      <c r="W166" s="53"/>
      <c r="X166" s="53"/>
      <c r="Y166" s="53"/>
      <c r="Z166" s="53"/>
      <c r="AA166" s="53"/>
    </row>
    <row r="167" spans="1:27" x14ac:dyDescent="0.25">
      <c r="A167" s="52" t="s">
        <v>28</v>
      </c>
      <c r="B167" s="52">
        <v>605699</v>
      </c>
      <c r="C167" s="52" t="s">
        <v>801</v>
      </c>
      <c r="D167" s="192" t="s">
        <v>904</v>
      </c>
      <c r="E167" s="53"/>
      <c r="F167" s="186"/>
      <c r="G167" s="53"/>
      <c r="H167" s="53"/>
      <c r="I167" s="53"/>
      <c r="J167" s="53"/>
      <c r="K167" s="53"/>
      <c r="L167" s="75"/>
      <c r="M167" s="53"/>
      <c r="N167" s="53"/>
      <c r="O167" s="53"/>
      <c r="P167" s="53"/>
      <c r="Q167" s="99"/>
      <c r="R167" s="67"/>
      <c r="S167" s="67"/>
      <c r="T167" s="67"/>
      <c r="U167" s="67"/>
      <c r="V167" s="67"/>
      <c r="W167" s="53"/>
      <c r="X167" s="53"/>
      <c r="Y167" s="53"/>
      <c r="Z167" s="53"/>
      <c r="AA167" s="53"/>
    </row>
    <row r="168" spans="1:27" x14ac:dyDescent="0.25">
      <c r="A168" s="52" t="s">
        <v>28</v>
      </c>
      <c r="B168" s="52">
        <v>702655</v>
      </c>
      <c r="C168" s="52" t="s">
        <v>801</v>
      </c>
      <c r="D168" s="192" t="s">
        <v>474</v>
      </c>
      <c r="E168" s="53"/>
      <c r="F168" s="186"/>
      <c r="G168" s="53"/>
      <c r="H168" s="53"/>
      <c r="I168" s="53"/>
      <c r="J168" s="53"/>
      <c r="K168" s="53"/>
      <c r="L168" s="75"/>
      <c r="M168" s="53"/>
      <c r="N168" s="53"/>
      <c r="O168" s="53"/>
      <c r="P168" s="53"/>
      <c r="Q168" s="99"/>
      <c r="R168" s="67"/>
      <c r="S168" s="67"/>
      <c r="T168" s="67"/>
      <c r="U168" s="67"/>
      <c r="V168" s="67"/>
      <c r="W168" s="53"/>
      <c r="X168" s="53"/>
      <c r="Y168" s="53"/>
      <c r="Z168" s="53"/>
      <c r="AA168" s="53"/>
    </row>
    <row r="169" spans="1:27" x14ac:dyDescent="0.25">
      <c r="A169" s="52" t="s">
        <v>28</v>
      </c>
      <c r="B169" s="52">
        <v>472929</v>
      </c>
      <c r="C169" s="52" t="s">
        <v>801</v>
      </c>
      <c r="D169" s="192" t="s">
        <v>905</v>
      </c>
      <c r="E169" s="53"/>
      <c r="F169" s="186"/>
      <c r="G169" s="53"/>
      <c r="H169" s="53"/>
      <c r="I169" s="53"/>
      <c r="J169" s="53"/>
      <c r="K169" s="53"/>
      <c r="L169" s="75"/>
      <c r="M169" s="53"/>
      <c r="N169" s="53"/>
      <c r="O169" s="53"/>
      <c r="P169" s="53"/>
      <c r="Q169" s="99"/>
      <c r="R169" s="67"/>
      <c r="S169" s="67"/>
      <c r="T169" s="67"/>
      <c r="U169" s="67"/>
      <c r="V169" s="67"/>
      <c r="W169" s="53"/>
      <c r="X169" s="53"/>
      <c r="Y169" s="53"/>
      <c r="Z169" s="53"/>
      <c r="AA169" s="53"/>
    </row>
    <row r="170" spans="1:27" x14ac:dyDescent="0.25">
      <c r="A170" s="52" t="s">
        <v>20</v>
      </c>
      <c r="B170" s="52">
        <v>577476</v>
      </c>
      <c r="C170" s="52" t="s">
        <v>801</v>
      </c>
      <c r="D170" s="52" t="s">
        <v>906</v>
      </c>
      <c r="E170" s="53"/>
      <c r="F170" s="186"/>
      <c r="G170" s="53"/>
      <c r="H170" s="53"/>
      <c r="I170" s="53"/>
      <c r="J170" s="53"/>
      <c r="K170" s="53"/>
      <c r="L170" s="75"/>
      <c r="M170" s="53"/>
      <c r="N170" s="53"/>
      <c r="O170" s="53"/>
      <c r="P170" s="53"/>
      <c r="Q170" s="99"/>
      <c r="R170" s="67"/>
      <c r="S170" s="67"/>
      <c r="T170" s="67"/>
      <c r="U170" s="67"/>
      <c r="V170" s="67"/>
      <c r="W170" s="53"/>
      <c r="X170" s="53"/>
      <c r="Y170" s="53"/>
      <c r="Z170" s="53"/>
      <c r="AA170" s="53"/>
    </row>
    <row r="171" spans="1:27" x14ac:dyDescent="0.25">
      <c r="A171" s="52" t="s">
        <v>20</v>
      </c>
      <c r="B171" s="52">
        <v>548325</v>
      </c>
      <c r="C171" s="52" t="s">
        <v>801</v>
      </c>
      <c r="D171" s="52" t="s">
        <v>907</v>
      </c>
      <c r="E171" s="53"/>
      <c r="F171" s="186"/>
      <c r="G171" s="53"/>
      <c r="H171" s="53"/>
      <c r="I171" s="53"/>
      <c r="J171" s="53"/>
      <c r="K171" s="53"/>
      <c r="L171" s="75"/>
      <c r="M171" s="53"/>
      <c r="N171" s="53"/>
      <c r="O171" s="53"/>
      <c r="P171" s="53"/>
      <c r="Q171" s="99"/>
      <c r="R171" s="67"/>
      <c r="S171" s="67"/>
      <c r="T171" s="67"/>
      <c r="U171" s="67"/>
      <c r="V171" s="67"/>
      <c r="W171" s="53"/>
      <c r="X171" s="53"/>
      <c r="Y171" s="53"/>
      <c r="Z171" s="53"/>
      <c r="AA171" s="53"/>
    </row>
    <row r="172" spans="1:27" x14ac:dyDescent="0.25">
      <c r="A172" s="52" t="s">
        <v>20</v>
      </c>
      <c r="B172" s="52">
        <v>480468</v>
      </c>
      <c r="C172" s="52" t="s">
        <v>801</v>
      </c>
      <c r="D172" s="192" t="s">
        <v>908</v>
      </c>
      <c r="E172" s="53"/>
      <c r="F172" s="186"/>
      <c r="G172" s="53"/>
      <c r="H172" s="53"/>
      <c r="I172" s="53"/>
      <c r="J172" s="53"/>
      <c r="K172" s="53"/>
      <c r="L172" s="75"/>
      <c r="M172" s="53"/>
      <c r="N172" s="53"/>
      <c r="O172" s="53"/>
      <c r="P172" s="53"/>
      <c r="Q172" s="99"/>
      <c r="R172" s="67"/>
      <c r="S172" s="67"/>
      <c r="T172" s="67"/>
      <c r="U172" s="67"/>
      <c r="V172" s="67"/>
      <c r="W172" s="53"/>
      <c r="X172" s="53"/>
      <c r="Y172" s="53"/>
      <c r="Z172" s="53"/>
      <c r="AA172" s="53"/>
    </row>
    <row r="173" spans="1:27" x14ac:dyDescent="0.25">
      <c r="A173" s="52" t="s">
        <v>31</v>
      </c>
      <c r="B173" s="52">
        <v>680982</v>
      </c>
      <c r="C173" s="52" t="s">
        <v>801</v>
      </c>
      <c r="D173" s="192" t="s">
        <v>909</v>
      </c>
      <c r="E173" s="53"/>
      <c r="F173" s="186"/>
      <c r="G173" s="53"/>
      <c r="H173" s="53"/>
      <c r="I173" s="53"/>
      <c r="J173" s="53"/>
      <c r="K173" s="53"/>
      <c r="L173" s="75"/>
      <c r="M173" s="53"/>
      <c r="N173" s="53"/>
      <c r="O173" s="53"/>
      <c r="P173" s="53"/>
      <c r="Q173" s="99"/>
      <c r="R173" s="67"/>
      <c r="S173" s="67"/>
      <c r="T173" s="67"/>
      <c r="U173" s="67"/>
      <c r="V173" s="67"/>
      <c r="W173" s="53"/>
      <c r="X173" s="53"/>
      <c r="Y173" s="53"/>
      <c r="Z173" s="53"/>
      <c r="AA173" s="53"/>
    </row>
    <row r="174" spans="1:27" x14ac:dyDescent="0.25">
      <c r="A174" s="52" t="s">
        <v>31</v>
      </c>
      <c r="B174" s="52">
        <v>765958</v>
      </c>
      <c r="C174" s="52" t="s">
        <v>801</v>
      </c>
      <c r="D174" s="52" t="s">
        <v>910</v>
      </c>
      <c r="E174" s="53"/>
      <c r="F174" s="186"/>
      <c r="G174" s="53"/>
      <c r="H174" s="53"/>
      <c r="I174" s="53"/>
      <c r="J174" s="53"/>
      <c r="K174" s="53"/>
      <c r="L174" s="75"/>
      <c r="M174" s="53"/>
      <c r="N174" s="53"/>
      <c r="O174" s="53"/>
      <c r="P174" s="53"/>
      <c r="Q174" s="99"/>
      <c r="R174" s="67"/>
      <c r="S174" s="67"/>
      <c r="T174" s="67"/>
      <c r="U174" s="67"/>
      <c r="V174" s="67"/>
      <c r="W174" s="53"/>
      <c r="X174" s="53"/>
      <c r="Y174" s="53"/>
      <c r="Z174" s="53"/>
      <c r="AA174" s="53"/>
    </row>
    <row r="175" spans="1:27" x14ac:dyDescent="0.25">
      <c r="A175" s="52" t="s">
        <v>31</v>
      </c>
      <c r="B175" s="52">
        <v>810388</v>
      </c>
      <c r="C175" s="52" t="s">
        <v>801</v>
      </c>
      <c r="D175" s="192" t="s">
        <v>911</v>
      </c>
      <c r="E175" s="53"/>
      <c r="F175" s="186"/>
      <c r="G175" s="53"/>
      <c r="H175" s="53"/>
      <c r="I175" s="53"/>
      <c r="J175" s="53"/>
      <c r="K175" s="53"/>
      <c r="L175" s="75"/>
      <c r="M175" s="53"/>
      <c r="N175" s="53"/>
      <c r="O175" s="53"/>
      <c r="P175" s="53"/>
      <c r="Q175" s="99"/>
      <c r="R175" s="67"/>
      <c r="S175" s="67"/>
      <c r="T175" s="67"/>
      <c r="U175" s="67"/>
      <c r="V175" s="67"/>
      <c r="W175" s="53"/>
      <c r="X175" s="53"/>
      <c r="Y175" s="53"/>
      <c r="Z175" s="53"/>
      <c r="AA175" s="53"/>
    </row>
    <row r="176" spans="1:27" x14ac:dyDescent="0.25">
      <c r="A176" s="52" t="s">
        <v>34</v>
      </c>
      <c r="B176" s="52">
        <v>346574</v>
      </c>
      <c r="C176" s="52" t="s">
        <v>801</v>
      </c>
      <c r="D176" s="192" t="s">
        <v>912</v>
      </c>
      <c r="E176" s="53"/>
      <c r="F176" s="186"/>
      <c r="G176" s="53"/>
      <c r="H176" s="53"/>
      <c r="I176" s="53"/>
      <c r="J176" s="53"/>
      <c r="K176" s="53"/>
      <c r="L176" s="75"/>
      <c r="M176" s="53"/>
      <c r="N176" s="53"/>
      <c r="O176" s="53"/>
      <c r="P176" s="53"/>
      <c r="Q176" s="99"/>
      <c r="R176" s="67"/>
      <c r="S176" s="67"/>
      <c r="T176" s="67"/>
      <c r="U176" s="67"/>
      <c r="V176" s="67"/>
      <c r="W176" s="53"/>
      <c r="X176" s="53"/>
      <c r="Y176" s="53"/>
      <c r="Z176" s="53"/>
      <c r="AA176" s="53"/>
    </row>
    <row r="177" spans="1:27" x14ac:dyDescent="0.25">
      <c r="A177" s="52" t="s">
        <v>34</v>
      </c>
      <c r="B177" s="52">
        <v>412421</v>
      </c>
      <c r="C177" s="52" t="s">
        <v>801</v>
      </c>
      <c r="D177" s="192" t="s">
        <v>913</v>
      </c>
      <c r="E177" s="53"/>
      <c r="F177" s="186"/>
      <c r="G177" s="53"/>
      <c r="H177" s="53"/>
      <c r="I177" s="53"/>
      <c r="J177" s="53"/>
      <c r="K177" s="53"/>
      <c r="L177" s="75"/>
      <c r="M177" s="53"/>
      <c r="N177" s="53"/>
      <c r="O177" s="53"/>
      <c r="P177" s="53"/>
      <c r="Q177" s="99"/>
      <c r="R177" s="67"/>
      <c r="S177" s="67"/>
      <c r="T177" s="67"/>
      <c r="U177" s="67"/>
      <c r="V177" s="67"/>
      <c r="W177" s="53"/>
      <c r="X177" s="53"/>
      <c r="Y177" s="53"/>
      <c r="Z177" s="53"/>
      <c r="AA177" s="53"/>
    </row>
    <row r="178" spans="1:27" x14ac:dyDescent="0.25">
      <c r="A178" s="52" t="s">
        <v>22</v>
      </c>
      <c r="B178" s="52">
        <v>132165</v>
      </c>
      <c r="C178" s="52" t="s">
        <v>801</v>
      </c>
      <c r="D178" s="192" t="s">
        <v>914</v>
      </c>
      <c r="E178" s="192"/>
      <c r="F178" s="186"/>
      <c r="G178" s="53"/>
      <c r="H178" s="53"/>
      <c r="I178" s="53"/>
      <c r="J178" s="53"/>
      <c r="K178" s="53"/>
      <c r="L178" s="75"/>
      <c r="M178" s="53"/>
      <c r="N178" s="53"/>
      <c r="O178" s="53"/>
      <c r="P178" s="53"/>
      <c r="Q178" s="99"/>
      <c r="R178" s="67"/>
      <c r="S178" s="67"/>
      <c r="T178" s="67"/>
      <c r="U178" s="67"/>
      <c r="V178" s="67"/>
      <c r="W178" s="53"/>
      <c r="X178" s="53"/>
      <c r="Y178" s="53"/>
      <c r="Z178" s="53"/>
      <c r="AA178" s="53"/>
    </row>
    <row r="179" spans="1:27" x14ac:dyDescent="0.25">
      <c r="A179" s="52" t="s">
        <v>27</v>
      </c>
      <c r="B179" s="52">
        <v>770201</v>
      </c>
      <c r="C179" s="52" t="s">
        <v>168</v>
      </c>
      <c r="D179" s="192" t="s">
        <v>915</v>
      </c>
      <c r="E179" s="53"/>
      <c r="F179" s="186"/>
      <c r="G179" s="53"/>
      <c r="H179" s="53"/>
      <c r="I179" s="53"/>
      <c r="J179" s="53"/>
      <c r="K179" s="53"/>
      <c r="L179" s="75"/>
      <c r="M179" s="53"/>
      <c r="N179" s="53"/>
      <c r="O179" s="53"/>
      <c r="P179" s="53"/>
      <c r="Q179" s="99"/>
      <c r="R179" s="67"/>
      <c r="S179" s="67"/>
      <c r="T179" s="67"/>
      <c r="U179" s="67"/>
      <c r="V179" s="67"/>
      <c r="W179" s="53"/>
      <c r="X179" s="53"/>
      <c r="Y179" s="53"/>
      <c r="Z179" s="53"/>
      <c r="AA179" s="53"/>
    </row>
    <row r="180" spans="1:27" x14ac:dyDescent="0.25">
      <c r="A180" s="52" t="s">
        <v>25</v>
      </c>
      <c r="B180" s="8">
        <v>649895</v>
      </c>
      <c r="C180" s="52" t="s">
        <v>168</v>
      </c>
      <c r="D180" s="192" t="s">
        <v>916</v>
      </c>
      <c r="E180" s="53"/>
      <c r="F180" s="186"/>
      <c r="G180" s="53"/>
      <c r="H180" s="53"/>
      <c r="I180" s="53"/>
      <c r="J180" s="53"/>
      <c r="K180" s="53"/>
      <c r="L180" s="75"/>
      <c r="M180" s="53"/>
      <c r="N180" s="53"/>
      <c r="O180" s="53"/>
      <c r="P180" s="53"/>
      <c r="Q180" s="99"/>
      <c r="R180" s="67"/>
      <c r="S180" s="67"/>
      <c r="T180" s="67"/>
      <c r="U180" s="67"/>
      <c r="V180" s="67"/>
      <c r="W180" s="53"/>
      <c r="X180" s="53"/>
      <c r="Y180" s="53"/>
      <c r="Z180" s="53"/>
      <c r="AA180" s="53"/>
    </row>
    <row r="181" spans="1:27" x14ac:dyDescent="0.25">
      <c r="A181" s="52" t="s">
        <v>25</v>
      </c>
      <c r="B181" s="52">
        <v>421246</v>
      </c>
      <c r="C181" s="52" t="s">
        <v>168</v>
      </c>
      <c r="D181" s="52" t="s">
        <v>917</v>
      </c>
      <c r="E181" s="53"/>
      <c r="F181" s="186"/>
      <c r="G181" s="53"/>
      <c r="H181" s="53"/>
      <c r="I181" s="53"/>
      <c r="J181" s="53"/>
      <c r="K181" s="53"/>
      <c r="L181" s="75"/>
      <c r="M181" s="53"/>
      <c r="N181" s="53"/>
      <c r="O181" s="53"/>
      <c r="P181" s="53"/>
      <c r="Q181" s="99"/>
      <c r="R181" s="67"/>
      <c r="S181" s="67"/>
      <c r="T181" s="67"/>
      <c r="U181" s="67"/>
      <c r="V181" s="67"/>
      <c r="W181" s="53"/>
      <c r="X181" s="53"/>
      <c r="Y181" s="53"/>
      <c r="Z181" s="53"/>
      <c r="AA181" s="53"/>
    </row>
    <row r="182" spans="1:27" x14ac:dyDescent="0.25">
      <c r="A182" s="52" t="s">
        <v>34</v>
      </c>
      <c r="B182" s="52">
        <v>520204</v>
      </c>
      <c r="C182" s="52" t="s">
        <v>168</v>
      </c>
      <c r="D182" s="192" t="s">
        <v>918</v>
      </c>
      <c r="E182" s="53"/>
      <c r="F182" s="186"/>
      <c r="G182" s="53"/>
      <c r="H182" s="53"/>
      <c r="I182" s="53"/>
      <c r="J182" s="53"/>
      <c r="K182" s="53"/>
      <c r="L182" s="75"/>
      <c r="M182" s="53"/>
      <c r="N182" s="53"/>
      <c r="O182" s="53"/>
      <c r="P182" s="53"/>
      <c r="Q182" s="99"/>
      <c r="R182" s="67"/>
      <c r="S182" s="67"/>
      <c r="T182" s="67"/>
      <c r="U182" s="67"/>
      <c r="V182" s="67"/>
      <c r="W182" s="53"/>
      <c r="X182" s="53"/>
      <c r="Y182" s="53"/>
      <c r="Z182" s="53"/>
      <c r="AA182" s="53"/>
    </row>
    <row r="183" spans="1:27" x14ac:dyDescent="0.25">
      <c r="A183" s="52" t="s">
        <v>762</v>
      </c>
      <c r="B183" s="52">
        <v>321212</v>
      </c>
      <c r="C183" s="52" t="s">
        <v>168</v>
      </c>
      <c r="D183" s="192" t="s">
        <v>919</v>
      </c>
      <c r="E183" s="53"/>
      <c r="F183" s="186"/>
      <c r="G183" s="53"/>
      <c r="H183" s="53"/>
      <c r="I183" s="53"/>
      <c r="J183" s="53"/>
      <c r="K183" s="53"/>
      <c r="L183" s="75"/>
      <c r="M183" s="53"/>
      <c r="N183" s="53"/>
      <c r="O183" s="53"/>
      <c r="P183" s="53"/>
      <c r="Q183" s="99"/>
      <c r="R183" s="67"/>
      <c r="S183" s="67"/>
      <c r="T183" s="67"/>
      <c r="U183" s="67"/>
      <c r="V183" s="67"/>
      <c r="W183" s="53"/>
      <c r="X183" s="53"/>
      <c r="Y183" s="53"/>
      <c r="Z183" s="53"/>
      <c r="AA183" s="53"/>
    </row>
    <row r="184" spans="1:27" x14ac:dyDescent="0.25">
      <c r="A184" s="52" t="s">
        <v>762</v>
      </c>
      <c r="B184" s="52">
        <v>371999</v>
      </c>
      <c r="C184" s="52" t="s">
        <v>168</v>
      </c>
      <c r="D184" s="192" t="s">
        <v>920</v>
      </c>
      <c r="E184" s="53"/>
      <c r="F184" s="186"/>
      <c r="G184" s="53"/>
      <c r="H184" s="53"/>
      <c r="I184" s="53"/>
      <c r="J184" s="53"/>
      <c r="K184" s="53"/>
      <c r="L184" s="75"/>
      <c r="M184" s="53"/>
      <c r="N184" s="53"/>
      <c r="O184" s="53"/>
      <c r="P184" s="53"/>
      <c r="Q184" s="99"/>
      <c r="R184" s="67"/>
      <c r="S184" s="67"/>
      <c r="T184" s="67"/>
      <c r="U184" s="67"/>
      <c r="V184" s="67"/>
      <c r="W184" s="53"/>
      <c r="X184" s="53"/>
      <c r="Y184" s="53"/>
      <c r="Z184" s="53"/>
      <c r="AA184" s="53"/>
    </row>
    <row r="185" spans="1:27" x14ac:dyDescent="0.25">
      <c r="A185" s="52" t="s">
        <v>762</v>
      </c>
      <c r="B185" s="52">
        <v>413298</v>
      </c>
      <c r="C185" s="52" t="s">
        <v>168</v>
      </c>
      <c r="D185" s="192" t="s">
        <v>921</v>
      </c>
      <c r="E185" s="53"/>
      <c r="F185" s="186"/>
      <c r="G185" s="53"/>
      <c r="H185" s="53"/>
      <c r="I185" s="53"/>
      <c r="J185" s="53"/>
      <c r="K185" s="53"/>
      <c r="L185" s="75"/>
      <c r="M185" s="53"/>
      <c r="N185" s="53"/>
      <c r="O185" s="53"/>
      <c r="P185" s="53"/>
      <c r="Q185" s="99"/>
      <c r="R185" s="67"/>
      <c r="S185" s="67"/>
      <c r="T185" s="67"/>
      <c r="U185" s="67"/>
      <c r="V185" s="67"/>
      <c r="W185" s="53"/>
      <c r="X185" s="53"/>
      <c r="Y185" s="53"/>
      <c r="Z185" s="53"/>
      <c r="AA185" s="53"/>
    </row>
    <row r="186" spans="1:27" x14ac:dyDescent="0.25">
      <c r="A186" s="52" t="s">
        <v>35</v>
      </c>
      <c r="B186" s="52">
        <v>848378</v>
      </c>
      <c r="C186" s="52" t="s">
        <v>168</v>
      </c>
      <c r="D186" s="192" t="s">
        <v>922</v>
      </c>
      <c r="E186" s="53"/>
      <c r="F186" s="186"/>
      <c r="G186" s="53"/>
      <c r="H186" s="53"/>
      <c r="I186" s="53"/>
      <c r="J186" s="53"/>
      <c r="K186" s="53"/>
      <c r="L186" s="75"/>
      <c r="M186" s="53"/>
      <c r="N186" s="53"/>
      <c r="O186" s="53"/>
      <c r="P186" s="53"/>
      <c r="Q186" s="99"/>
      <c r="R186" s="67"/>
      <c r="S186" s="67"/>
      <c r="T186" s="67"/>
      <c r="U186" s="67"/>
      <c r="V186" s="67"/>
      <c r="W186" s="53"/>
      <c r="X186" s="53"/>
      <c r="Y186" s="53"/>
      <c r="Z186" s="53"/>
      <c r="AA186" s="53"/>
    </row>
    <row r="187" spans="1:27" x14ac:dyDescent="0.25">
      <c r="A187" s="52" t="s">
        <v>23</v>
      </c>
      <c r="B187" s="52">
        <v>804544</v>
      </c>
      <c r="C187" s="52" t="s">
        <v>168</v>
      </c>
      <c r="D187" s="192" t="s">
        <v>923</v>
      </c>
      <c r="E187" s="53"/>
      <c r="F187" s="186"/>
      <c r="G187" s="53"/>
      <c r="H187" s="53"/>
      <c r="I187" s="53"/>
      <c r="J187" s="53"/>
      <c r="K187" s="53"/>
      <c r="L187" s="75"/>
      <c r="M187" s="53"/>
      <c r="N187" s="53"/>
      <c r="O187" s="53"/>
      <c r="P187" s="53"/>
      <c r="Q187" s="99"/>
      <c r="R187" s="67"/>
      <c r="S187" s="67"/>
      <c r="T187" s="67"/>
      <c r="U187" s="67"/>
      <c r="V187" s="67"/>
      <c r="W187" s="53"/>
      <c r="X187" s="53"/>
      <c r="Y187" s="53"/>
      <c r="Z187" s="53"/>
      <c r="AA187" s="53"/>
    </row>
    <row r="188" spans="1:27" x14ac:dyDescent="0.25">
      <c r="A188" s="52" t="s">
        <v>466</v>
      </c>
      <c r="B188" s="52">
        <v>369557</v>
      </c>
      <c r="C188" s="52" t="s">
        <v>168</v>
      </c>
      <c r="D188" s="192" t="s">
        <v>924</v>
      </c>
      <c r="E188" s="53"/>
      <c r="F188" s="186"/>
      <c r="G188" s="53"/>
      <c r="H188" s="53"/>
      <c r="I188" s="53"/>
      <c r="J188" s="53"/>
      <c r="K188" s="53"/>
      <c r="L188" s="75"/>
      <c r="M188" s="53"/>
      <c r="N188" s="53"/>
      <c r="O188" s="53"/>
      <c r="P188" s="53"/>
      <c r="Q188" s="99"/>
      <c r="R188" s="67"/>
      <c r="S188" s="67"/>
      <c r="T188" s="67"/>
      <c r="U188" s="67"/>
      <c r="V188" s="67"/>
      <c r="W188" s="53"/>
      <c r="X188" s="53"/>
      <c r="Y188" s="53"/>
      <c r="Z188" s="53"/>
      <c r="AA188" s="53"/>
    </row>
    <row r="189" spans="1:27" x14ac:dyDescent="0.25">
      <c r="A189" s="52" t="s">
        <v>466</v>
      </c>
      <c r="B189" s="52">
        <v>163931</v>
      </c>
      <c r="C189" s="52" t="s">
        <v>168</v>
      </c>
      <c r="D189" s="192" t="s">
        <v>925</v>
      </c>
      <c r="E189" s="53"/>
      <c r="F189" s="186"/>
      <c r="G189" s="53"/>
      <c r="H189" s="53"/>
      <c r="I189" s="53"/>
      <c r="J189" s="53"/>
      <c r="K189" s="53"/>
      <c r="L189" s="75"/>
      <c r="M189" s="53"/>
      <c r="N189" s="53"/>
      <c r="O189" s="53"/>
      <c r="P189" s="53"/>
      <c r="Q189" s="99"/>
      <c r="R189" s="67"/>
      <c r="S189" s="67"/>
      <c r="T189" s="67"/>
      <c r="U189" s="67"/>
      <c r="V189" s="67"/>
      <c r="W189" s="53"/>
      <c r="X189" s="53"/>
      <c r="Y189" s="53"/>
      <c r="Z189" s="53"/>
      <c r="AA189" s="53"/>
    </row>
    <row r="190" spans="1:27" x14ac:dyDescent="0.25">
      <c r="A190" s="52" t="s">
        <v>35</v>
      </c>
      <c r="B190" s="52">
        <v>345535</v>
      </c>
      <c r="C190" s="52" t="s">
        <v>168</v>
      </c>
      <c r="D190" s="52" t="s">
        <v>880</v>
      </c>
      <c r="E190" s="53"/>
      <c r="F190" s="186"/>
      <c r="G190" s="53"/>
      <c r="H190" s="53"/>
      <c r="I190" s="53"/>
      <c r="J190" s="53"/>
      <c r="K190" s="53"/>
      <c r="L190" s="75"/>
      <c r="M190" s="53"/>
      <c r="N190" s="53"/>
      <c r="O190" s="53"/>
      <c r="P190" s="53"/>
      <c r="Q190" s="99"/>
      <c r="R190" s="67"/>
      <c r="S190" s="67"/>
      <c r="T190" s="67"/>
      <c r="U190" s="67"/>
      <c r="V190" s="67"/>
      <c r="W190" s="53"/>
      <c r="X190" s="53"/>
      <c r="Y190" s="53"/>
      <c r="Z190" s="53"/>
      <c r="AA190" s="53"/>
    </row>
    <row r="191" spans="1:27" x14ac:dyDescent="0.25">
      <c r="A191" s="52" t="s">
        <v>35</v>
      </c>
      <c r="B191" s="52">
        <v>334832</v>
      </c>
      <c r="C191" s="52" t="s">
        <v>752</v>
      </c>
      <c r="D191" s="192" t="s">
        <v>880</v>
      </c>
      <c r="E191" s="53"/>
      <c r="F191" s="186"/>
      <c r="G191" s="53"/>
      <c r="H191" s="53"/>
      <c r="I191" s="53"/>
      <c r="J191" s="53"/>
      <c r="K191" s="53"/>
      <c r="L191" s="75"/>
      <c r="M191" s="53"/>
      <c r="N191" s="53"/>
      <c r="O191" s="53"/>
      <c r="P191" s="53"/>
      <c r="Q191" s="99"/>
      <c r="R191" s="67"/>
      <c r="S191" s="67"/>
      <c r="T191" s="67"/>
      <c r="U191" s="67"/>
      <c r="V191" s="67"/>
      <c r="W191" s="53"/>
      <c r="X191" s="53"/>
      <c r="Y191" s="53"/>
      <c r="Z191" s="53"/>
      <c r="AA191" s="53"/>
    </row>
    <row r="192" spans="1:27" x14ac:dyDescent="0.25">
      <c r="A192" s="52" t="s">
        <v>19</v>
      </c>
      <c r="B192" s="52">
        <v>946059</v>
      </c>
      <c r="C192" s="52" t="s">
        <v>752</v>
      </c>
      <c r="D192" s="52" t="s">
        <v>926</v>
      </c>
      <c r="E192" s="53"/>
      <c r="F192" s="186"/>
      <c r="G192" s="53"/>
      <c r="H192" s="53"/>
      <c r="I192" s="53"/>
      <c r="J192" s="53"/>
      <c r="K192" s="53"/>
      <c r="L192" s="75"/>
      <c r="M192" s="53"/>
      <c r="N192" s="53"/>
      <c r="O192" s="53"/>
      <c r="P192" s="53"/>
      <c r="Q192" s="99"/>
      <c r="R192" s="67"/>
      <c r="S192" s="67"/>
      <c r="T192" s="67"/>
      <c r="U192" s="67"/>
      <c r="V192" s="67"/>
      <c r="W192" s="53"/>
      <c r="X192" s="53"/>
      <c r="Y192" s="53"/>
      <c r="Z192" s="53"/>
      <c r="AA192" s="53"/>
    </row>
    <row r="193" spans="1:27" x14ac:dyDescent="0.25">
      <c r="A193" s="52" t="s">
        <v>22</v>
      </c>
      <c r="B193" s="52">
        <v>592404</v>
      </c>
      <c r="C193" s="52" t="s">
        <v>752</v>
      </c>
      <c r="D193" s="192" t="s">
        <v>927</v>
      </c>
      <c r="E193" s="53"/>
      <c r="F193" s="186"/>
      <c r="G193" s="53"/>
      <c r="H193" s="53"/>
      <c r="I193" s="53"/>
      <c r="J193" s="53"/>
      <c r="K193" s="53"/>
      <c r="L193" s="75"/>
      <c r="M193" s="53"/>
      <c r="N193" s="53"/>
      <c r="O193" s="53"/>
      <c r="P193" s="53"/>
      <c r="Q193" s="99"/>
      <c r="R193" s="67"/>
      <c r="S193" s="67"/>
      <c r="T193" s="67"/>
      <c r="U193" s="67"/>
      <c r="V193" s="67"/>
      <c r="W193" s="53"/>
      <c r="X193" s="53"/>
      <c r="Y193" s="53"/>
      <c r="Z193" s="53"/>
      <c r="AA193" s="53"/>
    </row>
    <row r="194" spans="1:27" x14ac:dyDescent="0.25">
      <c r="A194" s="52" t="s">
        <v>22</v>
      </c>
      <c r="B194" s="52">
        <v>746303</v>
      </c>
      <c r="C194" s="52" t="s">
        <v>752</v>
      </c>
      <c r="D194" s="52" t="s">
        <v>928</v>
      </c>
      <c r="E194" s="53"/>
      <c r="F194" s="186"/>
      <c r="G194" s="53"/>
      <c r="H194" s="53"/>
      <c r="I194" s="53"/>
      <c r="J194" s="53"/>
      <c r="K194" s="53"/>
      <c r="L194" s="75"/>
      <c r="M194" s="53"/>
      <c r="N194" s="53"/>
      <c r="O194" s="53"/>
      <c r="P194" s="53"/>
      <c r="Q194" s="99"/>
      <c r="R194" s="67"/>
      <c r="S194" s="67"/>
      <c r="T194" s="67"/>
      <c r="U194" s="67"/>
      <c r="V194" s="67"/>
      <c r="W194" s="53"/>
      <c r="X194" s="53"/>
      <c r="Y194" s="53"/>
      <c r="Z194" s="53"/>
      <c r="AA194" s="53"/>
    </row>
    <row r="195" spans="1:27" x14ac:dyDescent="0.25">
      <c r="A195" s="52" t="s">
        <v>22</v>
      </c>
      <c r="B195" s="52">
        <v>552291</v>
      </c>
      <c r="C195" s="52" t="s">
        <v>752</v>
      </c>
      <c r="D195" s="52" t="s">
        <v>929</v>
      </c>
      <c r="E195" s="53"/>
      <c r="F195" s="186"/>
      <c r="G195" s="53"/>
      <c r="H195" s="53"/>
      <c r="I195" s="53"/>
      <c r="J195" s="53"/>
      <c r="K195" s="53"/>
      <c r="L195" s="75"/>
      <c r="M195" s="53"/>
      <c r="N195" s="53"/>
      <c r="O195" s="53"/>
      <c r="P195" s="53"/>
      <c r="Q195" s="99"/>
      <c r="R195" s="67"/>
      <c r="S195" s="67"/>
      <c r="T195" s="67"/>
      <c r="U195" s="67"/>
      <c r="V195" s="67"/>
      <c r="W195" s="53"/>
      <c r="X195" s="53"/>
      <c r="Y195" s="53"/>
      <c r="Z195" s="53"/>
      <c r="AA195" s="53"/>
    </row>
    <row r="196" spans="1:27" x14ac:dyDescent="0.25">
      <c r="A196" s="52" t="s">
        <v>19</v>
      </c>
      <c r="B196" s="52">
        <v>855256</v>
      </c>
      <c r="C196" s="52" t="s">
        <v>752</v>
      </c>
      <c r="D196" s="192" t="s">
        <v>930</v>
      </c>
      <c r="E196" s="53"/>
      <c r="F196" s="186"/>
      <c r="G196" s="53"/>
      <c r="H196" s="53"/>
      <c r="I196" s="53"/>
      <c r="J196" s="53"/>
      <c r="K196" s="53"/>
      <c r="L196" s="75"/>
      <c r="M196" s="53"/>
      <c r="N196" s="53"/>
      <c r="O196" s="53"/>
      <c r="P196" s="53"/>
      <c r="Q196" s="99"/>
      <c r="R196" s="67"/>
      <c r="S196" s="67"/>
      <c r="T196" s="67"/>
      <c r="U196" s="67"/>
      <c r="V196" s="67"/>
      <c r="W196" s="53"/>
      <c r="X196" s="53"/>
      <c r="Y196" s="53"/>
      <c r="Z196" s="53"/>
      <c r="AA196" s="53"/>
    </row>
    <row r="197" spans="1:27" x14ac:dyDescent="0.25">
      <c r="A197" s="52" t="s">
        <v>23</v>
      </c>
      <c r="B197" s="52">
        <v>994200</v>
      </c>
      <c r="C197" s="52" t="s">
        <v>752</v>
      </c>
      <c r="D197" s="192" t="s">
        <v>931</v>
      </c>
      <c r="E197" s="53"/>
      <c r="F197" s="186"/>
      <c r="G197" s="53"/>
      <c r="H197" s="53"/>
      <c r="I197" s="53"/>
      <c r="J197" s="53"/>
      <c r="K197" s="53"/>
      <c r="L197" s="75"/>
      <c r="M197" s="53"/>
      <c r="N197" s="53"/>
      <c r="O197" s="53"/>
      <c r="P197" s="53"/>
      <c r="Q197" s="99"/>
      <c r="R197" s="67"/>
      <c r="S197" s="67"/>
      <c r="T197" s="67"/>
      <c r="U197" s="67"/>
      <c r="V197" s="67"/>
      <c r="W197" s="53"/>
      <c r="X197" s="53"/>
      <c r="Y197" s="53"/>
      <c r="Z197" s="53"/>
      <c r="AA197" s="53"/>
    </row>
    <row r="198" spans="1:27" x14ac:dyDescent="0.25">
      <c r="A198" s="52" t="s">
        <v>15</v>
      </c>
      <c r="B198" s="154">
        <v>960396</v>
      </c>
      <c r="C198" s="154" t="s">
        <v>752</v>
      </c>
      <c r="D198" s="192" t="s">
        <v>932</v>
      </c>
      <c r="E198" s="53"/>
      <c r="F198" s="186"/>
      <c r="G198" s="53"/>
      <c r="H198" s="53"/>
      <c r="I198" s="53"/>
      <c r="J198" s="53"/>
      <c r="K198" s="126"/>
      <c r="L198" s="127"/>
      <c r="M198" s="126"/>
      <c r="N198" s="126"/>
      <c r="O198" s="53"/>
      <c r="P198" s="53"/>
      <c r="Q198" s="99"/>
      <c r="R198" s="67"/>
      <c r="S198" s="67"/>
      <c r="T198" s="67"/>
      <c r="U198" s="67"/>
      <c r="V198" s="67"/>
      <c r="W198" s="53"/>
      <c r="X198" s="53"/>
      <c r="Y198" s="53"/>
      <c r="Z198" s="53"/>
      <c r="AA198" s="53"/>
    </row>
    <row r="199" spans="1:27" x14ac:dyDescent="0.25">
      <c r="A199" s="154" t="s">
        <v>15</v>
      </c>
      <c r="B199" s="156">
        <v>600705</v>
      </c>
      <c r="C199" s="154" t="s">
        <v>752</v>
      </c>
      <c r="D199" s="196" t="s">
        <v>933</v>
      </c>
      <c r="E199" s="53"/>
      <c r="F199" s="186"/>
      <c r="G199" s="53"/>
      <c r="H199" s="53"/>
      <c r="I199" s="53"/>
      <c r="J199" s="53"/>
      <c r="K199" s="126"/>
      <c r="L199" s="127"/>
      <c r="M199" s="126"/>
      <c r="N199" s="126"/>
      <c r="O199" s="53"/>
      <c r="P199" s="126"/>
      <c r="Q199" s="135"/>
      <c r="R199" s="136"/>
      <c r="S199" s="136"/>
      <c r="T199" s="136"/>
      <c r="U199" s="136"/>
      <c r="V199" s="136"/>
      <c r="W199" s="53"/>
      <c r="X199" s="53"/>
      <c r="Y199" s="53"/>
      <c r="Z199" s="53"/>
      <c r="AA199" s="53"/>
    </row>
    <row r="200" spans="1:27" x14ac:dyDescent="0.25">
      <c r="A200" s="52" t="s">
        <v>32</v>
      </c>
      <c r="B200" s="150">
        <v>1100015</v>
      </c>
      <c r="C200" s="52" t="s">
        <v>752</v>
      </c>
      <c r="D200" s="196" t="s">
        <v>934</v>
      </c>
      <c r="E200" s="126"/>
      <c r="F200" s="197"/>
      <c r="G200" s="126"/>
      <c r="H200" s="126"/>
      <c r="I200" s="126"/>
      <c r="J200" s="126"/>
      <c r="K200" s="53"/>
      <c r="L200" s="75"/>
      <c r="M200" s="53"/>
      <c r="N200" s="53"/>
      <c r="O200" s="126"/>
      <c r="P200" s="126"/>
      <c r="Q200" s="135"/>
      <c r="R200" s="136"/>
      <c r="S200" s="136"/>
      <c r="T200" s="136"/>
      <c r="U200" s="136"/>
      <c r="V200" s="136"/>
      <c r="W200" s="126"/>
      <c r="X200" s="126"/>
      <c r="Y200" s="126"/>
      <c r="Z200" s="126"/>
      <c r="AA200" s="126"/>
    </row>
    <row r="201" spans="1:27" x14ac:dyDescent="0.25">
      <c r="A201" s="52" t="s">
        <v>32</v>
      </c>
      <c r="B201" s="150">
        <v>317539</v>
      </c>
      <c r="C201" s="52" t="s">
        <v>752</v>
      </c>
      <c r="D201" s="192" t="s">
        <v>935</v>
      </c>
      <c r="E201" s="126"/>
      <c r="F201" s="197"/>
      <c r="G201" s="126"/>
      <c r="H201" s="126"/>
      <c r="I201" s="126"/>
      <c r="J201" s="126"/>
      <c r="K201" s="53"/>
      <c r="L201" s="75"/>
      <c r="M201" s="53"/>
      <c r="N201" s="53"/>
      <c r="O201" s="126"/>
      <c r="P201" s="53"/>
      <c r="Q201" s="99"/>
      <c r="R201" s="67"/>
      <c r="S201" s="67"/>
      <c r="T201" s="67"/>
      <c r="U201" s="67"/>
      <c r="V201" s="67"/>
      <c r="W201" s="126"/>
      <c r="X201" s="126"/>
      <c r="Y201" s="126"/>
      <c r="Z201" s="126"/>
      <c r="AA201" s="126"/>
    </row>
    <row r="202" spans="1:27" x14ac:dyDescent="0.25">
      <c r="A202" s="52" t="s">
        <v>32</v>
      </c>
      <c r="B202" s="52">
        <v>290375</v>
      </c>
      <c r="C202" s="52" t="s">
        <v>763</v>
      </c>
      <c r="D202" s="52" t="s">
        <v>935</v>
      </c>
      <c r="E202" s="53"/>
      <c r="F202" s="186"/>
      <c r="G202" s="53"/>
      <c r="H202" s="53"/>
      <c r="I202" s="53"/>
      <c r="J202" s="53"/>
      <c r="K202" s="53"/>
      <c r="L202" s="75"/>
      <c r="M202" s="53"/>
      <c r="N202" s="53"/>
      <c r="O202" s="53"/>
      <c r="P202" s="53"/>
      <c r="Q202" s="99"/>
      <c r="R202" s="67"/>
      <c r="S202" s="67"/>
      <c r="T202" s="67"/>
      <c r="U202" s="67"/>
      <c r="V202" s="67"/>
      <c r="W202" s="53"/>
      <c r="X202" s="53"/>
      <c r="Y202" s="53"/>
      <c r="Z202" s="53"/>
      <c r="AA202" s="53"/>
    </row>
    <row r="203" spans="1:27" x14ac:dyDescent="0.25">
      <c r="A203" s="8" t="s">
        <v>766</v>
      </c>
      <c r="B203" s="8">
        <v>965625</v>
      </c>
      <c r="C203" s="8" t="s">
        <v>763</v>
      </c>
      <c r="D203" s="192" t="s">
        <v>936</v>
      </c>
      <c r="E203" s="152"/>
      <c r="F203" s="186"/>
      <c r="G203" s="52"/>
      <c r="H203" s="53"/>
      <c r="I203" s="53"/>
      <c r="J203" s="53"/>
      <c r="K203" s="53"/>
      <c r="L203" s="75"/>
      <c r="M203" s="53"/>
      <c r="N203" s="53"/>
      <c r="O203" s="53"/>
      <c r="P203" s="53"/>
      <c r="Q203" s="99"/>
      <c r="R203" s="67"/>
      <c r="S203" s="67"/>
      <c r="T203" s="67"/>
      <c r="U203" s="67"/>
      <c r="V203" s="67"/>
      <c r="W203" s="53"/>
      <c r="X203" s="53"/>
      <c r="Y203" s="53"/>
      <c r="Z203" s="53"/>
      <c r="AA203" s="53"/>
    </row>
    <row r="204" spans="1:27" x14ac:dyDescent="0.25">
      <c r="A204" s="8" t="s">
        <v>32</v>
      </c>
      <c r="B204" s="8">
        <v>568786</v>
      </c>
      <c r="C204" s="8" t="s">
        <v>763</v>
      </c>
      <c r="D204" s="52" t="s">
        <v>937</v>
      </c>
      <c r="E204" s="53"/>
      <c r="F204" s="186"/>
      <c r="G204" s="53"/>
      <c r="H204" s="53"/>
      <c r="I204" s="53"/>
      <c r="J204" s="53"/>
      <c r="K204" s="53"/>
      <c r="L204" s="75"/>
      <c r="M204" s="53"/>
      <c r="N204" s="53"/>
      <c r="O204" s="53"/>
      <c r="P204" s="53"/>
      <c r="Q204" s="99"/>
      <c r="R204" s="67"/>
      <c r="S204" s="67"/>
      <c r="T204" s="67"/>
      <c r="U204" s="67"/>
      <c r="V204" s="67"/>
      <c r="W204" s="53"/>
      <c r="X204" s="53"/>
      <c r="Y204" s="53"/>
      <c r="Z204" s="53"/>
      <c r="AA204" s="53"/>
    </row>
    <row r="205" spans="1:27" x14ac:dyDescent="0.25">
      <c r="A205" s="52" t="s">
        <v>766</v>
      </c>
      <c r="B205" s="150">
        <v>721879</v>
      </c>
      <c r="C205" s="52" t="s">
        <v>763</v>
      </c>
      <c r="D205" s="192" t="s">
        <v>807</v>
      </c>
      <c r="E205" s="53"/>
      <c r="F205" s="186"/>
      <c r="G205" s="53"/>
      <c r="H205" s="53"/>
      <c r="I205" s="53"/>
      <c r="J205" s="53"/>
      <c r="K205" s="53"/>
      <c r="L205" s="75"/>
      <c r="M205" s="53"/>
      <c r="N205" s="53"/>
      <c r="O205" s="53"/>
      <c r="P205" s="53"/>
      <c r="Q205" s="99"/>
      <c r="R205" s="67"/>
      <c r="S205" s="67"/>
      <c r="T205" s="67"/>
      <c r="U205" s="67"/>
      <c r="V205" s="67"/>
      <c r="W205" s="53"/>
      <c r="X205" s="53"/>
      <c r="Y205" s="53"/>
      <c r="Z205" s="53"/>
      <c r="AA205" s="53"/>
    </row>
    <row r="206" spans="1:27" x14ac:dyDescent="0.25">
      <c r="A206" s="52" t="s">
        <v>766</v>
      </c>
      <c r="B206" s="150">
        <v>513887</v>
      </c>
      <c r="C206" s="52" t="s">
        <v>763</v>
      </c>
      <c r="D206" s="52" t="s">
        <v>938</v>
      </c>
      <c r="E206" s="53"/>
      <c r="F206" s="186"/>
      <c r="G206" s="53"/>
      <c r="H206" s="53"/>
      <c r="I206" s="53"/>
      <c r="J206" s="53"/>
      <c r="K206" s="53"/>
      <c r="L206" s="75"/>
      <c r="M206" s="53"/>
      <c r="N206" s="53"/>
      <c r="O206" s="53"/>
      <c r="P206" s="53"/>
      <c r="Q206" s="99"/>
      <c r="R206" s="67"/>
      <c r="S206" s="67"/>
      <c r="T206" s="67"/>
      <c r="U206" s="67"/>
      <c r="V206" s="67"/>
      <c r="W206" s="53"/>
      <c r="X206" s="53"/>
      <c r="Y206" s="53"/>
      <c r="Z206" s="53"/>
      <c r="AA206" s="53"/>
    </row>
    <row r="207" spans="1:27" x14ac:dyDescent="0.25">
      <c r="A207" s="8" t="s">
        <v>23</v>
      </c>
      <c r="B207" s="8">
        <v>635445</v>
      </c>
      <c r="C207" s="8" t="s">
        <v>763</v>
      </c>
      <c r="D207" s="192" t="s">
        <v>939</v>
      </c>
      <c r="E207" s="53"/>
      <c r="F207" s="186"/>
      <c r="G207" s="53"/>
      <c r="H207" s="53"/>
      <c r="I207" s="53"/>
      <c r="J207" s="53"/>
      <c r="K207" s="53"/>
      <c r="L207" s="75"/>
      <c r="M207" s="53"/>
      <c r="N207" s="53"/>
      <c r="O207" s="53"/>
      <c r="P207" s="53"/>
      <c r="Q207" s="99"/>
      <c r="R207" s="67"/>
      <c r="S207" s="67"/>
      <c r="T207" s="67"/>
      <c r="U207" s="67"/>
      <c r="V207" s="67"/>
      <c r="W207" s="53"/>
      <c r="X207" s="53"/>
      <c r="Y207" s="53"/>
      <c r="Z207" s="53"/>
      <c r="AA207" s="53"/>
    </row>
    <row r="208" spans="1:27" x14ac:dyDescent="0.25">
      <c r="A208" s="52" t="s">
        <v>778</v>
      </c>
      <c r="B208" s="150">
        <v>710160</v>
      </c>
      <c r="C208" s="52" t="s">
        <v>763</v>
      </c>
      <c r="D208" s="192" t="s">
        <v>940</v>
      </c>
      <c r="E208" s="53"/>
      <c r="F208" s="186"/>
      <c r="G208" s="53"/>
      <c r="H208" s="53"/>
      <c r="I208" s="53"/>
      <c r="J208" s="53"/>
      <c r="K208" s="53"/>
      <c r="L208" s="75"/>
      <c r="M208" s="53"/>
      <c r="N208" s="53"/>
      <c r="O208" s="53"/>
      <c r="P208" s="53"/>
      <c r="Q208" s="99"/>
      <c r="R208" s="67"/>
      <c r="S208" s="67"/>
      <c r="T208" s="67"/>
      <c r="U208" s="67"/>
      <c r="V208" s="67"/>
      <c r="W208" s="53"/>
      <c r="X208" s="53"/>
      <c r="Y208" s="53"/>
      <c r="Z208" s="53"/>
      <c r="AA208" s="53"/>
    </row>
    <row r="209" spans="1:27" x14ac:dyDescent="0.25">
      <c r="A209" s="52" t="s">
        <v>778</v>
      </c>
      <c r="B209" s="52">
        <v>519876</v>
      </c>
      <c r="C209" s="8" t="s">
        <v>763</v>
      </c>
      <c r="D209" s="192" t="s">
        <v>941</v>
      </c>
      <c r="E209" s="53"/>
      <c r="F209" s="186"/>
      <c r="G209" s="53"/>
      <c r="H209" s="53"/>
      <c r="I209" s="53"/>
      <c r="J209" s="53"/>
      <c r="K209" s="53"/>
      <c r="L209" s="75"/>
      <c r="M209" s="53"/>
      <c r="N209" s="53"/>
      <c r="O209" s="53"/>
      <c r="P209" s="53"/>
      <c r="Q209" s="99"/>
      <c r="R209" s="67"/>
      <c r="S209" s="67"/>
      <c r="T209" s="67"/>
      <c r="U209" s="67"/>
      <c r="V209" s="67"/>
      <c r="W209" s="53"/>
      <c r="X209" s="53"/>
      <c r="Y209" s="53"/>
      <c r="Z209" s="53"/>
      <c r="AA209" s="53"/>
    </row>
    <row r="210" spans="1:27" x14ac:dyDescent="0.25">
      <c r="A210" s="52" t="s">
        <v>30</v>
      </c>
      <c r="B210" s="52">
        <v>529616</v>
      </c>
      <c r="C210" s="8" t="s">
        <v>763</v>
      </c>
      <c r="D210" s="52" t="s">
        <v>942</v>
      </c>
      <c r="E210" s="53"/>
      <c r="F210" s="186"/>
      <c r="G210" s="53"/>
      <c r="H210" s="53"/>
      <c r="I210" s="53"/>
      <c r="J210" s="53"/>
      <c r="K210" s="53"/>
      <c r="L210" s="75"/>
      <c r="M210" s="53"/>
      <c r="N210" s="53"/>
      <c r="O210" s="53"/>
      <c r="P210" s="53"/>
      <c r="Q210" s="99"/>
      <c r="R210" s="67"/>
      <c r="S210" s="67"/>
      <c r="T210" s="67"/>
      <c r="U210" s="67"/>
      <c r="V210" s="67"/>
      <c r="W210" s="53"/>
      <c r="X210" s="53"/>
      <c r="Y210" s="53"/>
      <c r="Z210" s="53"/>
      <c r="AA210" s="53"/>
    </row>
    <row r="211" spans="1:27" x14ac:dyDescent="0.25">
      <c r="A211" s="52" t="s">
        <v>30</v>
      </c>
      <c r="B211" s="52">
        <v>507800</v>
      </c>
      <c r="C211" s="52" t="s">
        <v>763</v>
      </c>
      <c r="D211" s="192" t="s">
        <v>943</v>
      </c>
      <c r="E211" s="53"/>
      <c r="F211" s="186"/>
      <c r="G211" s="53"/>
      <c r="H211" s="53"/>
      <c r="I211" s="53"/>
      <c r="J211" s="53"/>
      <c r="K211" s="53"/>
      <c r="L211" s="75"/>
      <c r="M211" s="53"/>
      <c r="N211" s="53"/>
      <c r="O211" s="53"/>
      <c r="P211" s="53"/>
      <c r="Q211" s="99"/>
      <c r="R211" s="67"/>
      <c r="S211" s="67"/>
      <c r="T211" s="67"/>
      <c r="U211" s="67"/>
      <c r="V211" s="67"/>
      <c r="W211" s="53"/>
      <c r="X211" s="53"/>
      <c r="Y211" s="53"/>
      <c r="Z211" s="53"/>
      <c r="AA211" s="53"/>
    </row>
    <row r="212" spans="1:27" x14ac:dyDescent="0.25">
      <c r="A212" s="52" t="s">
        <v>30</v>
      </c>
      <c r="B212" s="52">
        <v>553124</v>
      </c>
      <c r="C212" s="52" t="s">
        <v>763</v>
      </c>
      <c r="D212" s="192" t="s">
        <v>944</v>
      </c>
      <c r="E212" s="53"/>
      <c r="F212" s="186"/>
      <c r="G212" s="53"/>
      <c r="H212" s="53"/>
      <c r="I212" s="53"/>
      <c r="J212" s="53"/>
      <c r="K212" s="53"/>
      <c r="L212" s="75"/>
      <c r="M212" s="53"/>
      <c r="N212" s="53"/>
      <c r="O212" s="53"/>
      <c r="P212" s="53"/>
      <c r="Q212" s="99"/>
      <c r="R212" s="67"/>
      <c r="S212" s="67"/>
      <c r="T212" s="67"/>
      <c r="U212" s="67"/>
      <c r="V212" s="67"/>
      <c r="W212" s="53"/>
      <c r="X212" s="53"/>
      <c r="Y212" s="53"/>
      <c r="Z212" s="53"/>
      <c r="AA212" s="53"/>
    </row>
    <row r="213" spans="1:27" x14ac:dyDescent="0.25">
      <c r="A213" s="52" t="s">
        <v>778</v>
      </c>
      <c r="B213" s="150">
        <v>524620</v>
      </c>
      <c r="C213" s="52" t="s">
        <v>763</v>
      </c>
      <c r="D213" s="192" t="s">
        <v>945</v>
      </c>
      <c r="E213" s="53"/>
      <c r="F213" s="186"/>
      <c r="G213" s="53"/>
      <c r="H213" s="53"/>
      <c r="I213" s="53"/>
      <c r="J213" s="53"/>
      <c r="K213" s="53"/>
      <c r="L213" s="75"/>
      <c r="M213" s="53"/>
      <c r="N213" s="53"/>
      <c r="O213" s="53"/>
      <c r="P213" s="53"/>
      <c r="Q213" s="99"/>
      <c r="R213" s="67"/>
      <c r="S213" s="67"/>
      <c r="T213" s="67"/>
      <c r="U213" s="67"/>
      <c r="V213" s="67"/>
      <c r="W213" s="53"/>
      <c r="X213" s="53"/>
      <c r="Y213" s="53"/>
      <c r="Z213" s="53"/>
      <c r="AA213" s="53"/>
    </row>
    <row r="214" spans="1:27" x14ac:dyDescent="0.25">
      <c r="A214" s="52" t="s">
        <v>25</v>
      </c>
      <c r="B214" s="150">
        <v>517498</v>
      </c>
      <c r="C214" s="52" t="s">
        <v>763</v>
      </c>
      <c r="D214" s="192" t="s">
        <v>946</v>
      </c>
      <c r="E214" s="53"/>
      <c r="F214" s="186"/>
      <c r="G214" s="53"/>
      <c r="H214" s="53"/>
      <c r="I214" s="53"/>
      <c r="J214" s="53"/>
      <c r="K214" s="53"/>
      <c r="L214" s="75"/>
      <c r="M214" s="53"/>
      <c r="N214" s="53"/>
      <c r="O214" s="53"/>
      <c r="P214" s="53"/>
      <c r="Q214" s="99"/>
      <c r="R214" s="67"/>
      <c r="S214" s="67"/>
      <c r="T214" s="67"/>
      <c r="U214" s="67"/>
      <c r="V214" s="67"/>
      <c r="W214" s="53"/>
      <c r="X214" s="53"/>
      <c r="Y214" s="53"/>
      <c r="Z214" s="53"/>
      <c r="AA214" s="53"/>
    </row>
    <row r="215" spans="1:27" x14ac:dyDescent="0.25">
      <c r="A215" s="52" t="s">
        <v>26</v>
      </c>
      <c r="B215" s="150">
        <v>666590</v>
      </c>
      <c r="C215" s="52" t="s">
        <v>763</v>
      </c>
      <c r="D215" s="192" t="s">
        <v>947</v>
      </c>
      <c r="E215" s="53"/>
      <c r="F215" s="186"/>
      <c r="G215" s="53"/>
      <c r="H215" s="53"/>
      <c r="I215" s="53"/>
      <c r="J215" s="53"/>
      <c r="K215" s="53"/>
      <c r="L215" s="75"/>
      <c r="M215" s="53"/>
      <c r="N215" s="53"/>
      <c r="O215" s="53"/>
      <c r="P215" s="53"/>
      <c r="Q215" s="99"/>
      <c r="R215" s="67"/>
      <c r="S215" s="67"/>
      <c r="T215" s="67"/>
      <c r="U215" s="67"/>
      <c r="V215" s="67"/>
      <c r="W215" s="53"/>
      <c r="X215" s="53"/>
      <c r="Y215" s="53"/>
      <c r="Z215" s="53"/>
      <c r="AA215" s="53"/>
    </row>
    <row r="216" spans="1:27" x14ac:dyDescent="0.25">
      <c r="A216" s="52" t="s">
        <v>26</v>
      </c>
      <c r="B216" s="52">
        <v>468773</v>
      </c>
      <c r="C216" s="52" t="s">
        <v>763</v>
      </c>
      <c r="D216" s="192" t="s">
        <v>948</v>
      </c>
      <c r="E216" s="53"/>
      <c r="F216" s="186"/>
      <c r="G216" s="53"/>
      <c r="H216" s="53"/>
      <c r="I216" s="53"/>
      <c r="J216" s="53"/>
      <c r="K216" s="53"/>
      <c r="L216" s="75"/>
      <c r="M216" s="53"/>
      <c r="N216" s="53"/>
      <c r="O216" s="53"/>
      <c r="P216" s="53"/>
      <c r="Q216" s="99"/>
      <c r="R216" s="67"/>
      <c r="S216" s="67"/>
      <c r="T216" s="67"/>
      <c r="U216" s="67"/>
      <c r="V216" s="67"/>
      <c r="W216" s="53"/>
      <c r="X216" s="53"/>
      <c r="Y216" s="53"/>
      <c r="Z216" s="53"/>
      <c r="AA216" s="53"/>
    </row>
    <row r="217" spans="1:27" x14ac:dyDescent="0.25">
      <c r="A217" s="52" t="s">
        <v>26</v>
      </c>
      <c r="B217" s="52">
        <v>678443</v>
      </c>
      <c r="C217" s="52" t="s">
        <v>763</v>
      </c>
      <c r="D217" s="192" t="s">
        <v>883</v>
      </c>
      <c r="E217" s="53"/>
      <c r="F217" s="186"/>
      <c r="G217" s="53"/>
      <c r="H217" s="53"/>
      <c r="I217" s="53"/>
      <c r="J217" s="53"/>
      <c r="K217" s="53"/>
      <c r="L217" s="75"/>
      <c r="M217" s="53"/>
      <c r="N217" s="53"/>
      <c r="O217" s="53"/>
      <c r="P217" s="53"/>
      <c r="Q217" s="99"/>
      <c r="R217" s="67"/>
      <c r="S217" s="67"/>
      <c r="T217" s="67"/>
      <c r="U217" s="67"/>
      <c r="V217" s="67"/>
      <c r="W217" s="53"/>
      <c r="X217" s="53"/>
      <c r="Y217" s="53"/>
      <c r="Z217" s="53"/>
      <c r="AA217" s="53"/>
    </row>
    <row r="218" spans="1:27" x14ac:dyDescent="0.25">
      <c r="A218" s="52" t="s">
        <v>36</v>
      </c>
      <c r="B218" s="150">
        <v>123146</v>
      </c>
      <c r="C218" s="52" t="s">
        <v>763</v>
      </c>
      <c r="D218" s="52" t="s">
        <v>949</v>
      </c>
      <c r="E218" s="53"/>
      <c r="F218" s="186"/>
      <c r="G218" s="53"/>
      <c r="H218" s="53"/>
      <c r="I218" s="53"/>
      <c r="J218" s="53"/>
      <c r="K218" s="53"/>
      <c r="L218" s="75"/>
      <c r="M218" s="53"/>
      <c r="N218" s="53"/>
      <c r="O218" s="53"/>
      <c r="P218" s="53"/>
      <c r="Q218" s="99"/>
      <c r="R218" s="67"/>
      <c r="S218" s="67"/>
      <c r="T218" s="67"/>
      <c r="U218" s="67"/>
      <c r="V218" s="67"/>
      <c r="W218" s="53"/>
      <c r="X218" s="53"/>
      <c r="Y218" s="53"/>
      <c r="Z218" s="53"/>
      <c r="AA218" s="53"/>
    </row>
    <row r="219" spans="1:27" x14ac:dyDescent="0.25">
      <c r="A219" s="52" t="s">
        <v>784</v>
      </c>
      <c r="B219" s="52">
        <v>504357</v>
      </c>
      <c r="C219" s="52" t="s">
        <v>763</v>
      </c>
      <c r="D219" s="192" t="s">
        <v>950</v>
      </c>
      <c r="E219" s="53"/>
      <c r="F219" s="186"/>
      <c r="G219" s="53"/>
      <c r="H219" s="53"/>
      <c r="I219" s="53"/>
      <c r="J219" s="53"/>
      <c r="K219" s="53"/>
      <c r="L219" s="75"/>
      <c r="M219" s="53"/>
      <c r="N219" s="53"/>
      <c r="O219" s="53"/>
      <c r="P219" s="53"/>
      <c r="Q219" s="99"/>
      <c r="R219" s="67"/>
      <c r="S219" s="67"/>
      <c r="T219" s="67"/>
      <c r="U219" s="67"/>
      <c r="V219" s="67"/>
      <c r="W219" s="53"/>
      <c r="X219" s="53"/>
      <c r="Y219" s="53"/>
      <c r="Z219" s="53"/>
      <c r="AA219" s="53"/>
    </row>
    <row r="220" spans="1:27" x14ac:dyDescent="0.25">
      <c r="A220" s="52" t="s">
        <v>784</v>
      </c>
      <c r="B220" s="52">
        <v>236550</v>
      </c>
      <c r="C220" s="52" t="s">
        <v>469</v>
      </c>
      <c r="D220" s="192" t="s">
        <v>950</v>
      </c>
      <c r="E220" s="53"/>
      <c r="F220" s="186"/>
      <c r="G220" s="53"/>
      <c r="H220" s="53"/>
      <c r="I220" s="53"/>
      <c r="J220" s="53"/>
      <c r="K220" s="53"/>
      <c r="L220" s="75"/>
      <c r="M220" s="53"/>
      <c r="N220" s="53"/>
      <c r="O220" s="53"/>
      <c r="P220" s="53"/>
      <c r="Q220" s="99"/>
      <c r="R220" s="67"/>
      <c r="S220" s="67"/>
      <c r="T220" s="67"/>
      <c r="U220" s="67"/>
      <c r="V220" s="67"/>
      <c r="W220" s="53"/>
      <c r="X220" s="53"/>
      <c r="Y220" s="53"/>
      <c r="Z220" s="53"/>
      <c r="AA220" s="53"/>
    </row>
    <row r="221" spans="1:27" x14ac:dyDescent="0.25">
      <c r="A221" s="52" t="s">
        <v>784</v>
      </c>
      <c r="B221" s="150">
        <v>841462</v>
      </c>
      <c r="C221" s="52" t="s">
        <v>469</v>
      </c>
      <c r="D221" s="192" t="s">
        <v>951</v>
      </c>
      <c r="E221" s="53"/>
      <c r="F221" s="186"/>
      <c r="G221" s="53"/>
      <c r="H221" s="53"/>
      <c r="I221" s="53"/>
      <c r="J221" s="53"/>
      <c r="K221" s="53"/>
      <c r="L221" s="75"/>
      <c r="M221" s="53"/>
      <c r="N221" s="53"/>
      <c r="O221" s="53"/>
      <c r="P221" s="53"/>
      <c r="Q221" s="99"/>
      <c r="R221" s="67"/>
      <c r="S221" s="67"/>
      <c r="T221" s="67"/>
      <c r="U221" s="67"/>
      <c r="V221" s="67"/>
      <c r="W221" s="53"/>
      <c r="X221" s="53"/>
      <c r="Y221" s="53"/>
      <c r="Z221" s="53"/>
      <c r="AA221" s="53"/>
    </row>
    <row r="222" spans="1:27" x14ac:dyDescent="0.25">
      <c r="A222" s="52" t="s">
        <v>784</v>
      </c>
      <c r="B222" s="150">
        <v>398652</v>
      </c>
      <c r="C222" s="52" t="s">
        <v>469</v>
      </c>
      <c r="D222" s="192" t="s">
        <v>952</v>
      </c>
      <c r="E222" s="53"/>
      <c r="F222" s="186"/>
      <c r="G222" s="53"/>
      <c r="H222" s="53"/>
      <c r="I222" s="53"/>
      <c r="J222" s="53"/>
      <c r="K222" s="53"/>
      <c r="L222" s="75"/>
      <c r="M222" s="53"/>
      <c r="N222" s="53"/>
      <c r="O222" s="53"/>
      <c r="P222" s="53"/>
      <c r="Q222" s="99"/>
      <c r="R222" s="67"/>
      <c r="S222" s="67"/>
      <c r="T222" s="67"/>
      <c r="U222" s="67"/>
      <c r="V222" s="67"/>
      <c r="W222" s="53"/>
      <c r="X222" s="53"/>
      <c r="Y222" s="53"/>
      <c r="Z222" s="53"/>
      <c r="AA222" s="53"/>
    </row>
    <row r="223" spans="1:27" x14ac:dyDescent="0.25">
      <c r="A223" s="52" t="s">
        <v>10</v>
      </c>
      <c r="B223" s="8">
        <v>860395</v>
      </c>
      <c r="C223" s="52" t="s">
        <v>469</v>
      </c>
      <c r="D223" s="192" t="s">
        <v>953</v>
      </c>
      <c r="E223" s="53"/>
      <c r="F223" s="186"/>
      <c r="G223" s="53"/>
      <c r="H223" s="53"/>
      <c r="I223" s="53"/>
      <c r="J223" s="53"/>
      <c r="K223" s="53"/>
      <c r="L223" s="75"/>
      <c r="M223" s="53"/>
      <c r="N223" s="53"/>
      <c r="O223" s="53"/>
      <c r="P223" s="53"/>
      <c r="Q223" s="99"/>
      <c r="R223" s="67"/>
      <c r="S223" s="67"/>
      <c r="T223" s="67"/>
      <c r="U223" s="67"/>
      <c r="V223" s="67"/>
      <c r="W223" s="53"/>
      <c r="X223" s="53"/>
      <c r="Y223" s="53"/>
      <c r="Z223" s="53"/>
      <c r="AA223" s="53"/>
    </row>
    <row r="224" spans="1:27" x14ac:dyDescent="0.25">
      <c r="A224" s="52" t="s">
        <v>776</v>
      </c>
      <c r="B224" s="52">
        <v>484114</v>
      </c>
      <c r="C224" s="52" t="s">
        <v>469</v>
      </c>
      <c r="D224" s="192" t="s">
        <v>954</v>
      </c>
      <c r="E224" s="53"/>
      <c r="F224" s="186"/>
      <c r="G224" s="53"/>
      <c r="H224" s="53"/>
      <c r="I224" s="53"/>
      <c r="J224" s="53"/>
      <c r="K224" s="53"/>
      <c r="L224" s="75"/>
      <c r="M224" s="53"/>
      <c r="N224" s="53"/>
      <c r="O224" s="53"/>
      <c r="P224" s="53"/>
      <c r="Q224" s="99"/>
      <c r="R224" s="67"/>
      <c r="S224" s="67"/>
      <c r="T224" s="67"/>
      <c r="U224" s="67"/>
      <c r="V224" s="67"/>
      <c r="W224" s="53"/>
      <c r="X224" s="53"/>
      <c r="Y224" s="53"/>
      <c r="Z224" s="53"/>
      <c r="AA224" s="53"/>
    </row>
    <row r="225" spans="1:27" x14ac:dyDescent="0.25">
      <c r="A225" s="52" t="s">
        <v>776</v>
      </c>
      <c r="B225" s="52">
        <v>503070</v>
      </c>
      <c r="C225" s="52" t="s">
        <v>469</v>
      </c>
      <c r="D225" s="192" t="s">
        <v>955</v>
      </c>
      <c r="E225" s="53"/>
      <c r="F225" s="186"/>
      <c r="G225" s="53"/>
      <c r="H225" s="53"/>
      <c r="I225" s="53"/>
      <c r="J225" s="53"/>
      <c r="K225" s="53"/>
      <c r="L225" s="75"/>
      <c r="M225" s="53"/>
      <c r="N225" s="53"/>
      <c r="O225" s="53"/>
      <c r="P225" s="53"/>
      <c r="Q225" s="99"/>
      <c r="R225" s="67"/>
      <c r="S225" s="67"/>
      <c r="T225" s="67"/>
      <c r="U225" s="67"/>
      <c r="V225" s="67"/>
      <c r="W225" s="53"/>
      <c r="X225" s="53"/>
      <c r="Y225" s="53"/>
      <c r="Z225" s="53"/>
      <c r="AA225" s="53"/>
    </row>
    <row r="226" spans="1:27" x14ac:dyDescent="0.25">
      <c r="A226" s="52" t="s">
        <v>776</v>
      </c>
      <c r="B226" s="52">
        <v>705921</v>
      </c>
      <c r="C226" s="52" t="s">
        <v>469</v>
      </c>
      <c r="D226" s="192" t="s">
        <v>956</v>
      </c>
      <c r="E226" s="53"/>
      <c r="F226" s="186"/>
      <c r="G226" s="53"/>
      <c r="H226" s="53"/>
      <c r="I226" s="53"/>
      <c r="J226" s="53"/>
      <c r="K226" s="53"/>
      <c r="L226" s="75"/>
      <c r="M226" s="53"/>
      <c r="N226" s="53"/>
      <c r="O226" s="53"/>
      <c r="P226" s="53"/>
      <c r="Q226" s="99"/>
      <c r="R226" s="67"/>
      <c r="S226" s="67"/>
      <c r="T226" s="67"/>
      <c r="U226" s="67"/>
      <c r="V226" s="67"/>
      <c r="W226" s="53"/>
      <c r="X226" s="53"/>
      <c r="Y226" s="53"/>
      <c r="Z226" s="53"/>
      <c r="AA226" s="53"/>
    </row>
    <row r="227" spans="1:27" x14ac:dyDescent="0.25">
      <c r="A227" s="52" t="s">
        <v>33</v>
      </c>
      <c r="B227" s="52">
        <v>743961</v>
      </c>
      <c r="C227" s="52" t="s">
        <v>469</v>
      </c>
      <c r="D227" s="52" t="s">
        <v>807</v>
      </c>
      <c r="E227" s="53"/>
      <c r="F227" s="186"/>
      <c r="G227" s="53"/>
      <c r="H227" s="53"/>
      <c r="I227" s="53"/>
      <c r="J227" s="53"/>
      <c r="K227" s="53"/>
      <c r="L227" s="75"/>
      <c r="M227" s="53"/>
      <c r="N227" s="53"/>
      <c r="O227" s="53"/>
      <c r="P227" s="53"/>
      <c r="Q227" s="99"/>
      <c r="R227" s="67"/>
      <c r="S227" s="67"/>
      <c r="T227" s="67"/>
      <c r="U227" s="67"/>
      <c r="V227" s="67"/>
      <c r="W227" s="53"/>
      <c r="X227" s="53"/>
      <c r="Y227" s="53"/>
      <c r="Z227" s="53"/>
      <c r="AA227" s="53"/>
    </row>
    <row r="228" spans="1:27" x14ac:dyDescent="0.25">
      <c r="A228" s="52" t="s">
        <v>33</v>
      </c>
      <c r="B228" s="52">
        <v>147828</v>
      </c>
      <c r="C228" s="52" t="s">
        <v>469</v>
      </c>
      <c r="D228" s="192" t="s">
        <v>957</v>
      </c>
      <c r="E228" s="53"/>
      <c r="F228" s="186"/>
      <c r="G228" s="53"/>
      <c r="H228" s="53"/>
      <c r="I228" s="53"/>
      <c r="J228" s="53"/>
      <c r="K228" s="53"/>
      <c r="L228" s="75"/>
      <c r="M228" s="53"/>
      <c r="N228" s="53"/>
      <c r="O228" s="53"/>
      <c r="P228" s="53"/>
      <c r="Q228" s="99"/>
      <c r="R228" s="67"/>
      <c r="S228" s="67"/>
      <c r="T228" s="67"/>
      <c r="U228" s="67"/>
      <c r="V228" s="67"/>
      <c r="W228" s="53"/>
      <c r="X228" s="53"/>
      <c r="Y228" s="53"/>
      <c r="Z228" s="53"/>
      <c r="AA228" s="53"/>
    </row>
    <row r="229" spans="1:27" x14ac:dyDescent="0.25">
      <c r="A229" s="52" t="s">
        <v>33</v>
      </c>
      <c r="B229" s="150">
        <v>556211</v>
      </c>
      <c r="C229" s="52" t="s">
        <v>469</v>
      </c>
      <c r="D229" s="192" t="s">
        <v>958</v>
      </c>
      <c r="E229" s="53"/>
      <c r="F229" s="186"/>
      <c r="G229" s="53"/>
      <c r="H229" s="53"/>
      <c r="I229" s="53"/>
      <c r="J229" s="53"/>
      <c r="K229" s="53"/>
      <c r="L229" s="75"/>
      <c r="M229" s="53"/>
      <c r="N229" s="53"/>
      <c r="O229" s="53"/>
      <c r="P229" s="53"/>
      <c r="Q229" s="99"/>
      <c r="R229" s="67"/>
      <c r="S229" s="67"/>
      <c r="T229" s="67"/>
      <c r="U229" s="67"/>
      <c r="V229" s="67"/>
      <c r="W229" s="53"/>
      <c r="X229" s="53"/>
      <c r="Y229" s="53"/>
      <c r="Z229" s="53"/>
      <c r="AA229" s="53"/>
    </row>
    <row r="230" spans="1:27" x14ac:dyDescent="0.25">
      <c r="A230" s="52" t="s">
        <v>19</v>
      </c>
      <c r="B230" s="150">
        <v>880133</v>
      </c>
      <c r="C230" s="52" t="s">
        <v>469</v>
      </c>
      <c r="D230" s="192" t="s">
        <v>951</v>
      </c>
      <c r="E230" s="53"/>
      <c r="F230" s="186"/>
      <c r="G230" s="53"/>
      <c r="H230" s="53"/>
      <c r="I230" s="53"/>
      <c r="J230" s="53"/>
      <c r="K230" s="53"/>
      <c r="L230" s="75"/>
      <c r="M230" s="53"/>
      <c r="N230" s="53"/>
      <c r="O230" s="53"/>
      <c r="P230" s="53"/>
      <c r="Q230" s="99"/>
      <c r="R230" s="67"/>
      <c r="S230" s="67"/>
      <c r="T230" s="67"/>
      <c r="U230" s="67"/>
      <c r="V230" s="67"/>
      <c r="W230" s="53"/>
      <c r="X230" s="53"/>
      <c r="Y230" s="53"/>
      <c r="Z230" s="53"/>
      <c r="AA230" s="53"/>
    </row>
    <row r="231" spans="1:27" x14ac:dyDescent="0.25">
      <c r="A231" s="52" t="s">
        <v>744</v>
      </c>
      <c r="B231" s="150">
        <v>228504</v>
      </c>
      <c r="C231" s="52" t="s">
        <v>469</v>
      </c>
      <c r="D231" s="192" t="s">
        <v>959</v>
      </c>
      <c r="E231" s="53"/>
      <c r="F231" s="186"/>
      <c r="G231" s="53"/>
      <c r="H231" s="53"/>
      <c r="I231" s="53"/>
      <c r="J231" s="53"/>
      <c r="K231" s="53"/>
      <c r="L231" s="75"/>
      <c r="M231" s="53"/>
      <c r="N231" s="53"/>
      <c r="O231" s="53"/>
      <c r="P231" s="53"/>
      <c r="Q231" s="99"/>
      <c r="R231" s="67"/>
      <c r="S231" s="67"/>
      <c r="T231" s="67"/>
      <c r="U231" s="67"/>
      <c r="V231" s="67"/>
      <c r="W231" s="53"/>
      <c r="X231" s="53"/>
      <c r="Y231" s="53"/>
      <c r="Z231" s="53"/>
      <c r="AA231" s="53"/>
    </row>
    <row r="232" spans="1:27" x14ac:dyDescent="0.25">
      <c r="A232" s="52" t="s">
        <v>35</v>
      </c>
      <c r="B232" s="52">
        <v>704401</v>
      </c>
      <c r="C232" s="52" t="s">
        <v>469</v>
      </c>
      <c r="D232" s="192" t="s">
        <v>960</v>
      </c>
      <c r="E232" s="53"/>
      <c r="F232" s="186"/>
      <c r="G232" s="53"/>
      <c r="H232" s="53"/>
      <c r="I232" s="53"/>
      <c r="J232" s="53"/>
      <c r="K232" s="53"/>
      <c r="L232" s="75"/>
      <c r="M232" s="53"/>
      <c r="N232" s="53"/>
      <c r="O232" s="53"/>
      <c r="P232" s="53"/>
      <c r="Q232" s="99"/>
      <c r="R232" s="67"/>
      <c r="S232" s="67"/>
      <c r="T232" s="67"/>
      <c r="U232" s="67"/>
      <c r="V232" s="67"/>
      <c r="W232" s="53"/>
      <c r="X232" s="53"/>
      <c r="Y232" s="53"/>
      <c r="Z232" s="53"/>
      <c r="AA232" s="53"/>
    </row>
    <row r="233" spans="1:27" x14ac:dyDescent="0.25">
      <c r="A233" s="52" t="s">
        <v>15</v>
      </c>
      <c r="B233" s="52">
        <v>844111</v>
      </c>
      <c r="C233" s="52" t="s">
        <v>469</v>
      </c>
      <c r="D233" s="192" t="s">
        <v>961</v>
      </c>
      <c r="E233" s="53"/>
      <c r="F233" s="186"/>
      <c r="G233" s="53"/>
      <c r="H233" s="53"/>
      <c r="I233" s="53"/>
      <c r="J233" s="53"/>
      <c r="K233" s="53"/>
      <c r="L233" s="75"/>
      <c r="M233" s="53"/>
      <c r="N233" s="53"/>
      <c r="O233" s="53"/>
      <c r="P233" s="53"/>
      <c r="Q233" s="99"/>
      <c r="R233" s="67"/>
      <c r="S233" s="67"/>
      <c r="T233" s="67"/>
      <c r="U233" s="67"/>
      <c r="V233" s="67"/>
      <c r="W233" s="53"/>
      <c r="X233" s="53"/>
      <c r="Y233" s="53"/>
      <c r="Z233" s="53"/>
      <c r="AA233" s="53"/>
    </row>
    <row r="234" spans="1:27" x14ac:dyDescent="0.25">
      <c r="A234" s="52" t="s">
        <v>11</v>
      </c>
      <c r="B234" s="52">
        <v>268676</v>
      </c>
      <c r="C234" s="52" t="s">
        <v>469</v>
      </c>
      <c r="D234" s="192" t="s">
        <v>962</v>
      </c>
      <c r="E234" s="53"/>
      <c r="F234" s="186"/>
      <c r="G234" s="53"/>
      <c r="H234" s="53"/>
      <c r="I234" s="53"/>
      <c r="J234" s="53"/>
      <c r="K234" s="53"/>
      <c r="L234" s="75"/>
      <c r="M234" s="53"/>
      <c r="N234" s="53"/>
      <c r="O234" s="53"/>
      <c r="P234" s="53"/>
      <c r="Q234" s="99"/>
      <c r="R234" s="67"/>
      <c r="S234" s="67"/>
      <c r="T234" s="67"/>
      <c r="U234" s="67"/>
      <c r="V234" s="67"/>
      <c r="W234" s="53"/>
      <c r="X234" s="53"/>
      <c r="Y234" s="53"/>
      <c r="Z234" s="53"/>
      <c r="AA234" s="53"/>
    </row>
    <row r="235" spans="1:27" x14ac:dyDescent="0.25">
      <c r="A235" s="52" t="s">
        <v>31</v>
      </c>
      <c r="B235" s="52">
        <v>523475</v>
      </c>
      <c r="C235" s="52" t="s">
        <v>469</v>
      </c>
      <c r="D235" s="192" t="s">
        <v>963</v>
      </c>
      <c r="E235" s="53"/>
      <c r="F235" s="186"/>
      <c r="G235" s="53"/>
      <c r="H235" s="53"/>
      <c r="I235" s="53"/>
      <c r="J235" s="53"/>
      <c r="K235" s="53"/>
      <c r="L235" s="75"/>
      <c r="M235" s="53"/>
      <c r="N235" s="53"/>
      <c r="O235" s="53"/>
      <c r="P235" s="53"/>
      <c r="Q235" s="99"/>
      <c r="R235" s="67"/>
      <c r="S235" s="67"/>
      <c r="T235" s="67"/>
      <c r="U235" s="67"/>
      <c r="V235" s="67"/>
      <c r="W235" s="53"/>
      <c r="X235" s="53"/>
      <c r="Y235" s="53"/>
      <c r="Z235" s="53"/>
      <c r="AA235" s="53"/>
    </row>
    <row r="236" spans="1:27" x14ac:dyDescent="0.25">
      <c r="A236" s="52" t="s">
        <v>31</v>
      </c>
      <c r="B236" s="52">
        <v>778367</v>
      </c>
      <c r="C236" s="52" t="s">
        <v>469</v>
      </c>
      <c r="D236" s="192" t="s">
        <v>964</v>
      </c>
      <c r="E236" s="53"/>
      <c r="F236" s="186"/>
      <c r="G236" s="53"/>
      <c r="H236" s="53"/>
      <c r="I236" s="53"/>
      <c r="J236" s="53"/>
      <c r="K236" s="53"/>
      <c r="L236" s="75"/>
      <c r="M236" s="53"/>
      <c r="N236" s="53"/>
      <c r="O236" s="53"/>
      <c r="P236" s="53"/>
      <c r="Q236" s="99"/>
      <c r="R236" s="67"/>
      <c r="S236" s="67"/>
      <c r="T236" s="67"/>
      <c r="U236" s="67"/>
      <c r="V236" s="67"/>
      <c r="W236" s="53"/>
      <c r="X236" s="53"/>
      <c r="Y236" s="53"/>
      <c r="Z236" s="53"/>
      <c r="AA236" s="53"/>
    </row>
    <row r="237" spans="1:27" x14ac:dyDescent="0.25">
      <c r="A237" s="52" t="s">
        <v>31</v>
      </c>
      <c r="B237" s="52">
        <v>972170</v>
      </c>
      <c r="C237" s="52" t="s">
        <v>469</v>
      </c>
      <c r="D237" s="192" t="s">
        <v>845</v>
      </c>
      <c r="E237" s="192"/>
      <c r="F237" s="186"/>
      <c r="G237" s="53"/>
      <c r="H237" s="53"/>
      <c r="I237" s="53"/>
      <c r="J237" s="53"/>
      <c r="K237" s="53"/>
      <c r="L237" s="75"/>
      <c r="M237" s="53"/>
      <c r="N237" s="53"/>
      <c r="O237" s="53"/>
      <c r="P237" s="53"/>
      <c r="Q237" s="99"/>
      <c r="R237" s="67"/>
      <c r="S237" s="67"/>
      <c r="T237" s="67"/>
      <c r="U237" s="67"/>
      <c r="V237" s="67"/>
      <c r="W237" s="53"/>
      <c r="X237" s="53"/>
      <c r="Y237" s="53"/>
      <c r="Z237" s="53"/>
      <c r="AA237" s="53"/>
    </row>
    <row r="238" spans="1:27" x14ac:dyDescent="0.25">
      <c r="A238" s="52" t="s">
        <v>744</v>
      </c>
      <c r="B238" s="52">
        <v>109507</v>
      </c>
      <c r="C238" s="52" t="s">
        <v>469</v>
      </c>
      <c r="D238" s="192" t="s">
        <v>965</v>
      </c>
      <c r="E238" s="53"/>
      <c r="F238" s="186"/>
      <c r="G238" s="53"/>
      <c r="H238" s="53"/>
      <c r="I238" s="53"/>
      <c r="J238" s="53"/>
      <c r="K238" s="53"/>
      <c r="L238" s="75"/>
      <c r="M238" s="53"/>
      <c r="N238" s="53"/>
      <c r="O238" s="53"/>
      <c r="P238" s="53"/>
      <c r="Q238" s="99"/>
      <c r="R238" s="67"/>
      <c r="S238" s="67"/>
      <c r="T238" s="67"/>
      <c r="U238" s="67"/>
      <c r="V238" s="67"/>
      <c r="W238" s="53"/>
      <c r="X238" s="53"/>
      <c r="Y238" s="53"/>
      <c r="Z238" s="53"/>
      <c r="AA238" s="53"/>
    </row>
    <row r="239" spans="1:27" x14ac:dyDescent="0.25">
      <c r="A239" s="52" t="s">
        <v>10</v>
      </c>
      <c r="B239" s="52">
        <v>819324</v>
      </c>
      <c r="C239" s="52" t="s">
        <v>469</v>
      </c>
      <c r="D239" s="52" t="s">
        <v>966</v>
      </c>
      <c r="E239" s="53"/>
      <c r="F239" s="186"/>
      <c r="G239" s="53"/>
      <c r="H239" s="53"/>
      <c r="I239" s="53"/>
      <c r="J239" s="53"/>
      <c r="K239" s="53"/>
      <c r="L239" s="75"/>
      <c r="M239" s="53"/>
      <c r="N239" s="53"/>
      <c r="O239" s="53"/>
      <c r="P239" s="53"/>
      <c r="Q239" s="99"/>
      <c r="R239" s="67"/>
      <c r="S239" s="67"/>
      <c r="T239" s="67"/>
      <c r="U239" s="67"/>
      <c r="V239" s="67"/>
      <c r="W239" s="53"/>
      <c r="X239" s="53"/>
      <c r="Y239" s="53"/>
      <c r="Z239" s="53"/>
      <c r="AA239" s="53"/>
    </row>
    <row r="240" spans="1:27" x14ac:dyDescent="0.25">
      <c r="A240" s="52" t="s">
        <v>10</v>
      </c>
      <c r="B240" s="52">
        <v>393168</v>
      </c>
      <c r="C240" s="52" t="s">
        <v>469</v>
      </c>
      <c r="D240" s="192" t="s">
        <v>967</v>
      </c>
      <c r="E240" s="53"/>
      <c r="F240" s="186"/>
      <c r="G240" s="53"/>
      <c r="H240" s="53"/>
      <c r="I240" s="53"/>
      <c r="J240" s="53"/>
      <c r="K240" s="53"/>
      <c r="L240" s="75"/>
      <c r="M240" s="53"/>
      <c r="N240" s="53"/>
      <c r="O240" s="53"/>
      <c r="P240" s="53"/>
      <c r="Q240" s="99"/>
      <c r="R240" s="67"/>
      <c r="S240" s="67"/>
      <c r="T240" s="67"/>
      <c r="U240" s="67"/>
      <c r="V240" s="67"/>
      <c r="W240" s="53"/>
      <c r="X240" s="53"/>
      <c r="Y240" s="53"/>
      <c r="Z240" s="53"/>
      <c r="AA240" s="53"/>
    </row>
    <row r="241" spans="1:27" x14ac:dyDescent="0.25">
      <c r="A241" s="52" t="s">
        <v>10</v>
      </c>
      <c r="B241" s="52">
        <v>42791</v>
      </c>
      <c r="C241" s="52" t="s">
        <v>801</v>
      </c>
      <c r="D241" s="52" t="s">
        <v>967</v>
      </c>
      <c r="E241" s="53"/>
      <c r="F241" s="186"/>
      <c r="G241" s="53"/>
      <c r="H241" s="53"/>
      <c r="I241" s="53"/>
      <c r="J241" s="53"/>
      <c r="K241" s="53"/>
      <c r="L241" s="75"/>
      <c r="M241" s="53"/>
      <c r="N241" s="53"/>
      <c r="O241" s="53"/>
      <c r="P241" s="53"/>
      <c r="Q241" s="99"/>
      <c r="R241" s="67"/>
      <c r="S241" s="67"/>
      <c r="T241" s="67"/>
      <c r="U241" s="67"/>
      <c r="V241" s="67"/>
      <c r="W241" s="53"/>
      <c r="X241" s="53"/>
      <c r="Y241" s="53"/>
      <c r="Z241" s="53"/>
      <c r="AA241" s="53"/>
    </row>
    <row r="242" spans="1:27" x14ac:dyDescent="0.25">
      <c r="A242" s="52" t="s">
        <v>35</v>
      </c>
      <c r="B242" s="52">
        <v>638327</v>
      </c>
      <c r="C242" s="52" t="s">
        <v>801</v>
      </c>
      <c r="D242" s="192" t="s">
        <v>968</v>
      </c>
      <c r="E242" s="192"/>
      <c r="F242" s="186"/>
      <c r="G242" s="53"/>
      <c r="H242" s="53"/>
      <c r="I242" s="53"/>
      <c r="J242" s="53"/>
      <c r="K242" s="53"/>
      <c r="L242" s="75"/>
      <c r="M242" s="53"/>
      <c r="N242" s="53"/>
      <c r="O242" s="53"/>
      <c r="P242" s="53"/>
      <c r="Q242" s="99"/>
      <c r="R242" s="67"/>
      <c r="S242" s="67"/>
      <c r="T242" s="67"/>
      <c r="U242" s="67"/>
      <c r="V242" s="67"/>
      <c r="W242" s="53"/>
      <c r="X242" s="53"/>
      <c r="Y242" s="53"/>
      <c r="Z242" s="53"/>
      <c r="AA242" s="53"/>
    </row>
    <row r="243" spans="1:27" x14ac:dyDescent="0.25">
      <c r="A243" s="52" t="s">
        <v>15</v>
      </c>
      <c r="B243" s="52">
        <v>655479</v>
      </c>
      <c r="C243" s="52" t="s">
        <v>801</v>
      </c>
      <c r="D243" s="192" t="s">
        <v>969</v>
      </c>
      <c r="E243" s="53"/>
      <c r="F243" s="186"/>
      <c r="G243" s="53"/>
      <c r="H243" s="53"/>
      <c r="I243" s="53"/>
      <c r="J243" s="53"/>
      <c r="K243" s="53"/>
      <c r="L243" s="75"/>
      <c r="M243" s="53"/>
      <c r="N243" s="53"/>
      <c r="O243" s="53"/>
      <c r="P243" s="53"/>
      <c r="Q243" s="99"/>
      <c r="R243" s="67"/>
      <c r="S243" s="67"/>
      <c r="T243" s="67"/>
      <c r="U243" s="67"/>
      <c r="V243" s="67"/>
      <c r="W243" s="53"/>
      <c r="X243" s="53"/>
      <c r="Y243" s="53"/>
      <c r="Z243" s="53"/>
      <c r="AA243" s="53"/>
    </row>
    <row r="244" spans="1:27" x14ac:dyDescent="0.25">
      <c r="A244" s="52" t="s">
        <v>25</v>
      </c>
      <c r="B244" s="52">
        <v>478757</v>
      </c>
      <c r="C244" s="52" t="s">
        <v>801</v>
      </c>
      <c r="D244" s="192" t="s">
        <v>946</v>
      </c>
      <c r="E244" s="53"/>
      <c r="F244" s="186"/>
      <c r="G244" s="53"/>
      <c r="H244" s="53"/>
      <c r="I244" s="53"/>
      <c r="J244" s="53"/>
      <c r="K244" s="53"/>
      <c r="L244" s="75"/>
      <c r="M244" s="53"/>
      <c r="N244" s="53"/>
      <c r="O244" s="53"/>
      <c r="P244" s="53"/>
      <c r="Q244" s="99"/>
      <c r="R244" s="67"/>
      <c r="S244" s="67"/>
      <c r="T244" s="67"/>
      <c r="U244" s="67"/>
      <c r="V244" s="67"/>
      <c r="W244" s="53"/>
      <c r="X244" s="53"/>
      <c r="Y244" s="53"/>
      <c r="Z244" s="53"/>
      <c r="AA244" s="53"/>
    </row>
    <row r="245" spans="1:27" x14ac:dyDescent="0.25">
      <c r="A245" s="52" t="s">
        <v>25</v>
      </c>
      <c r="B245" s="52">
        <v>304448</v>
      </c>
      <c r="C245" s="52" t="s">
        <v>801</v>
      </c>
      <c r="D245" s="192" t="s">
        <v>970</v>
      </c>
      <c r="E245" s="53"/>
      <c r="F245" s="186"/>
      <c r="G245" s="53"/>
      <c r="H245" s="53"/>
      <c r="I245" s="53"/>
      <c r="J245" s="53"/>
      <c r="K245" s="53"/>
      <c r="L245" s="75"/>
      <c r="M245" s="53"/>
      <c r="N245" s="53"/>
      <c r="O245" s="53"/>
      <c r="P245" s="53"/>
      <c r="Q245" s="99"/>
      <c r="R245" s="67"/>
      <c r="S245" s="67"/>
      <c r="T245" s="67"/>
      <c r="U245" s="67"/>
      <c r="V245" s="67"/>
      <c r="W245" s="53"/>
      <c r="X245" s="53"/>
      <c r="Y245" s="53"/>
      <c r="Z245" s="53"/>
      <c r="AA245" s="53"/>
    </row>
    <row r="246" spans="1:27" x14ac:dyDescent="0.25">
      <c r="A246" s="52" t="s">
        <v>15</v>
      </c>
      <c r="B246" s="52">
        <v>492549</v>
      </c>
      <c r="C246" s="52" t="s">
        <v>801</v>
      </c>
      <c r="D246" s="192" t="s">
        <v>971</v>
      </c>
      <c r="E246" s="53"/>
      <c r="F246" s="186"/>
      <c r="G246" s="53"/>
      <c r="H246" s="53"/>
      <c r="I246" s="53"/>
      <c r="J246" s="53"/>
      <c r="K246" s="53"/>
      <c r="L246" s="75"/>
      <c r="M246" s="53"/>
      <c r="N246" s="53"/>
      <c r="O246" s="53"/>
      <c r="P246" s="53"/>
      <c r="Q246" s="99"/>
      <c r="R246" s="67"/>
      <c r="S246" s="67"/>
      <c r="T246" s="67"/>
      <c r="U246" s="67"/>
      <c r="V246" s="67"/>
      <c r="W246" s="53"/>
      <c r="X246" s="53"/>
      <c r="Y246" s="53"/>
      <c r="Z246" s="53"/>
      <c r="AA246" s="53"/>
    </row>
    <row r="247" spans="1:27" x14ac:dyDescent="0.25">
      <c r="A247" s="52" t="s">
        <v>25</v>
      </c>
      <c r="B247" s="52">
        <v>512232</v>
      </c>
      <c r="C247" s="52" t="s">
        <v>801</v>
      </c>
      <c r="D247" s="192" t="s">
        <v>972</v>
      </c>
      <c r="E247" s="53"/>
      <c r="F247" s="186"/>
      <c r="G247" s="53"/>
      <c r="H247" s="53"/>
      <c r="I247" s="53"/>
      <c r="J247" s="53"/>
      <c r="K247" s="53"/>
      <c r="L247" s="75"/>
      <c r="M247" s="53"/>
      <c r="N247" s="53"/>
      <c r="O247" s="53"/>
      <c r="P247" s="53"/>
      <c r="Q247" s="99"/>
      <c r="R247" s="67"/>
      <c r="S247" s="67"/>
      <c r="T247" s="67"/>
      <c r="U247" s="67"/>
      <c r="V247" s="67"/>
      <c r="W247" s="53"/>
      <c r="X247" s="53"/>
      <c r="Y247" s="53"/>
      <c r="Z247" s="53"/>
      <c r="AA247" s="53"/>
    </row>
    <row r="248" spans="1:27" x14ac:dyDescent="0.25">
      <c r="A248" s="52" t="s">
        <v>762</v>
      </c>
      <c r="B248" s="52">
        <v>441362</v>
      </c>
      <c r="C248" s="52" t="s">
        <v>801</v>
      </c>
      <c r="D248" s="192" t="s">
        <v>973</v>
      </c>
      <c r="E248" s="53"/>
      <c r="F248" s="186"/>
      <c r="G248" s="53"/>
      <c r="H248" s="53"/>
      <c r="I248" s="53"/>
      <c r="J248" s="53"/>
      <c r="K248" s="53"/>
      <c r="L248" s="75"/>
      <c r="M248" s="53"/>
      <c r="N248" s="53"/>
      <c r="O248" s="53"/>
      <c r="P248" s="53"/>
      <c r="Q248" s="99"/>
      <c r="R248" s="67"/>
      <c r="S248" s="67"/>
      <c r="T248" s="67"/>
      <c r="U248" s="67"/>
      <c r="V248" s="67"/>
      <c r="W248" s="53"/>
      <c r="X248" s="53"/>
      <c r="Y248" s="53"/>
      <c r="Z248" s="53"/>
      <c r="AA248" s="53"/>
    </row>
    <row r="249" spans="1:27" x14ac:dyDescent="0.25">
      <c r="A249" s="52" t="s">
        <v>762</v>
      </c>
      <c r="B249" s="52">
        <v>206236</v>
      </c>
      <c r="C249" s="52" t="s">
        <v>801</v>
      </c>
      <c r="D249" s="192" t="s">
        <v>974</v>
      </c>
      <c r="E249" s="53"/>
      <c r="F249" s="186"/>
      <c r="G249" s="53"/>
      <c r="H249" s="53"/>
      <c r="I249" s="53"/>
      <c r="J249" s="53"/>
      <c r="K249" s="53"/>
      <c r="L249" s="75"/>
      <c r="M249" s="53"/>
      <c r="N249" s="53"/>
      <c r="O249" s="53"/>
      <c r="P249" s="53"/>
      <c r="Q249" s="99"/>
      <c r="R249" s="67"/>
      <c r="S249" s="67"/>
      <c r="T249" s="67"/>
      <c r="U249" s="67"/>
      <c r="V249" s="67"/>
      <c r="W249" s="53"/>
      <c r="X249" s="53"/>
      <c r="Y249" s="53"/>
      <c r="Z249" s="53"/>
      <c r="AA249" s="53"/>
    </row>
    <row r="250" spans="1:27" x14ac:dyDescent="0.25">
      <c r="A250" s="52" t="s">
        <v>19</v>
      </c>
      <c r="B250" s="52">
        <v>793143</v>
      </c>
      <c r="C250" s="52" t="s">
        <v>801</v>
      </c>
      <c r="D250" s="52" t="s">
        <v>975</v>
      </c>
      <c r="E250" s="53"/>
      <c r="F250" s="186"/>
      <c r="G250" s="53"/>
      <c r="H250" s="53"/>
      <c r="I250" s="53"/>
      <c r="J250" s="53"/>
      <c r="K250" s="53"/>
      <c r="L250" s="75"/>
      <c r="M250" s="53"/>
      <c r="N250" s="53"/>
      <c r="O250" s="53"/>
      <c r="P250" s="53"/>
      <c r="Q250" s="99"/>
      <c r="R250" s="67"/>
      <c r="S250" s="67"/>
      <c r="T250" s="67"/>
      <c r="U250" s="67"/>
      <c r="V250" s="67"/>
      <c r="W250" s="53"/>
      <c r="X250" s="53"/>
      <c r="Y250" s="53"/>
      <c r="Z250" s="53"/>
      <c r="AA250" s="53"/>
    </row>
    <row r="251" spans="1:27" x14ac:dyDescent="0.25">
      <c r="A251" s="52" t="s">
        <v>23</v>
      </c>
      <c r="B251" s="52">
        <v>760650</v>
      </c>
      <c r="C251" s="52" t="s">
        <v>801</v>
      </c>
      <c r="D251" s="192" t="s">
        <v>976</v>
      </c>
      <c r="E251" s="53"/>
      <c r="F251" s="186"/>
      <c r="G251" s="53"/>
      <c r="H251" s="53"/>
      <c r="I251" s="53"/>
      <c r="J251" s="53"/>
      <c r="K251" s="53"/>
      <c r="L251" s="75"/>
      <c r="M251" s="53"/>
      <c r="N251" s="53"/>
      <c r="O251" s="53"/>
      <c r="P251" s="53"/>
      <c r="Q251" s="99"/>
      <c r="R251" s="67"/>
      <c r="S251" s="67"/>
      <c r="T251" s="67"/>
      <c r="U251" s="67"/>
      <c r="V251" s="67"/>
      <c r="W251" s="53"/>
      <c r="X251" s="53"/>
      <c r="Y251" s="53"/>
      <c r="Z251" s="53"/>
      <c r="AA251" s="53"/>
    </row>
    <row r="252" spans="1:27" x14ac:dyDescent="0.25">
      <c r="A252" s="8" t="s">
        <v>19</v>
      </c>
      <c r="B252" s="52">
        <v>578601</v>
      </c>
      <c r="C252" s="52" t="s">
        <v>801</v>
      </c>
      <c r="D252" s="52" t="s">
        <v>971</v>
      </c>
      <c r="E252" s="53"/>
      <c r="F252" s="186"/>
      <c r="G252" s="53"/>
      <c r="H252" s="53"/>
      <c r="I252" s="53"/>
      <c r="J252" s="53"/>
      <c r="K252" s="53"/>
      <c r="L252" s="75"/>
      <c r="M252" s="53"/>
      <c r="N252" s="53"/>
      <c r="O252" s="53"/>
      <c r="P252" s="53"/>
      <c r="Q252" s="99"/>
      <c r="R252" s="67"/>
      <c r="S252" s="67"/>
      <c r="T252" s="67"/>
      <c r="U252" s="67"/>
      <c r="V252" s="67"/>
      <c r="W252" s="53"/>
      <c r="X252" s="53"/>
      <c r="Y252" s="53"/>
      <c r="Z252" s="53"/>
      <c r="AA252" s="53"/>
    </row>
    <row r="253" spans="1:27" x14ac:dyDescent="0.25">
      <c r="A253" s="52" t="s">
        <v>23</v>
      </c>
      <c r="B253" s="52">
        <v>585065</v>
      </c>
      <c r="C253" s="52" t="s">
        <v>801</v>
      </c>
      <c r="D253" s="52" t="s">
        <v>977</v>
      </c>
      <c r="E253" s="53"/>
      <c r="F253" s="186"/>
      <c r="G253" s="53"/>
      <c r="H253" s="53"/>
      <c r="I253" s="53"/>
      <c r="J253" s="53"/>
      <c r="K253" s="53"/>
      <c r="L253" s="75"/>
      <c r="M253" s="53"/>
      <c r="N253" s="53"/>
      <c r="O253" s="53"/>
      <c r="P253" s="53"/>
      <c r="Q253" s="99"/>
      <c r="R253" s="67"/>
      <c r="S253" s="67"/>
      <c r="T253" s="67"/>
      <c r="U253" s="67"/>
      <c r="V253" s="67"/>
      <c r="W253" s="53"/>
      <c r="X253" s="53"/>
      <c r="Y253" s="53"/>
      <c r="Z253" s="53"/>
      <c r="AA253" s="53"/>
    </row>
    <row r="254" spans="1:27" x14ac:dyDescent="0.25">
      <c r="A254" s="52" t="s">
        <v>32</v>
      </c>
      <c r="B254" s="52">
        <v>737863</v>
      </c>
      <c r="C254" s="52" t="s">
        <v>801</v>
      </c>
      <c r="D254" s="192" t="s">
        <v>978</v>
      </c>
      <c r="E254" s="53"/>
      <c r="F254" s="186"/>
      <c r="G254" s="53"/>
      <c r="H254" s="53"/>
      <c r="I254" s="53"/>
      <c r="J254" s="53"/>
      <c r="K254" s="53"/>
      <c r="L254" s="75"/>
      <c r="M254" s="53"/>
      <c r="N254" s="53"/>
      <c r="O254" s="53"/>
      <c r="P254" s="53"/>
      <c r="Q254" s="99"/>
      <c r="R254" s="67"/>
      <c r="S254" s="67"/>
      <c r="T254" s="67"/>
      <c r="U254" s="67"/>
      <c r="V254" s="67"/>
      <c r="W254" s="53"/>
      <c r="X254" s="53"/>
      <c r="Y254" s="53"/>
      <c r="Z254" s="53"/>
      <c r="AA254" s="53"/>
    </row>
    <row r="255" spans="1:27" x14ac:dyDescent="0.25">
      <c r="A255" s="52" t="s">
        <v>32</v>
      </c>
      <c r="B255" s="52">
        <v>550221</v>
      </c>
      <c r="C255" s="52" t="s">
        <v>801</v>
      </c>
      <c r="D255" s="192" t="s">
        <v>979</v>
      </c>
      <c r="E255" s="53"/>
      <c r="F255" s="186"/>
      <c r="G255" s="53"/>
      <c r="H255" s="53"/>
      <c r="I255" s="53"/>
      <c r="J255" s="53"/>
      <c r="K255" s="53"/>
      <c r="L255" s="75"/>
      <c r="M255" s="53"/>
      <c r="N255" s="53"/>
      <c r="O255" s="53"/>
      <c r="P255" s="53"/>
      <c r="Q255" s="99"/>
      <c r="R255" s="67"/>
      <c r="S255" s="67"/>
      <c r="T255" s="67"/>
      <c r="U255" s="67"/>
      <c r="V255" s="67"/>
      <c r="W255" s="53"/>
      <c r="X255" s="53"/>
      <c r="Y255" s="53"/>
      <c r="Z255" s="53"/>
      <c r="AA255" s="53"/>
    </row>
    <row r="256" spans="1:27" x14ac:dyDescent="0.25">
      <c r="A256" s="52" t="s">
        <v>32</v>
      </c>
      <c r="B256" s="52">
        <v>314788</v>
      </c>
      <c r="C256" s="52" t="s">
        <v>801</v>
      </c>
      <c r="D256" s="192" t="s">
        <v>980</v>
      </c>
      <c r="E256" s="53"/>
      <c r="F256" s="186"/>
      <c r="G256" s="53"/>
      <c r="H256" s="53"/>
      <c r="I256" s="53"/>
      <c r="J256" s="53"/>
      <c r="K256" s="53"/>
      <c r="L256" s="75"/>
      <c r="M256" s="53"/>
      <c r="N256" s="53"/>
      <c r="O256" s="53"/>
      <c r="P256" s="53"/>
      <c r="Q256" s="99"/>
      <c r="R256" s="67"/>
      <c r="S256" s="67"/>
      <c r="T256" s="67"/>
      <c r="U256" s="67"/>
      <c r="V256" s="67"/>
      <c r="W256" s="53"/>
      <c r="X256" s="53"/>
      <c r="Y256" s="53"/>
      <c r="Z256" s="53"/>
      <c r="AA256" s="53"/>
    </row>
    <row r="257" spans="1:27" x14ac:dyDescent="0.25">
      <c r="A257" s="52" t="s">
        <v>23</v>
      </c>
      <c r="B257" s="52">
        <v>663509</v>
      </c>
      <c r="C257" s="52" t="s">
        <v>801</v>
      </c>
      <c r="D257" s="192" t="s">
        <v>981</v>
      </c>
      <c r="E257" s="53"/>
      <c r="F257" s="186"/>
      <c r="G257" s="53"/>
      <c r="H257" s="53"/>
      <c r="I257" s="53"/>
      <c r="J257" s="53"/>
      <c r="K257" s="53"/>
      <c r="L257" s="75"/>
      <c r="M257" s="53"/>
      <c r="N257" s="53"/>
      <c r="O257" s="53"/>
      <c r="P257" s="53"/>
      <c r="Q257" s="99"/>
      <c r="R257" s="67"/>
      <c r="S257" s="67"/>
      <c r="T257" s="67"/>
      <c r="U257" s="67"/>
      <c r="V257" s="67"/>
      <c r="W257" s="53"/>
      <c r="X257" s="53"/>
      <c r="Y257" s="53"/>
      <c r="Z257" s="53"/>
      <c r="AA257" s="53"/>
    </row>
    <row r="258" spans="1:27" x14ac:dyDescent="0.25">
      <c r="A258" s="52" t="s">
        <v>11</v>
      </c>
      <c r="B258" s="52">
        <v>314912</v>
      </c>
      <c r="C258" s="52" t="s">
        <v>801</v>
      </c>
      <c r="D258" s="192" t="s">
        <v>982</v>
      </c>
      <c r="E258" s="53"/>
      <c r="F258" s="186"/>
      <c r="G258" s="53"/>
      <c r="H258" s="53"/>
      <c r="I258" s="53"/>
      <c r="J258" s="53"/>
      <c r="K258" s="53"/>
      <c r="L258" s="75"/>
      <c r="M258" s="53"/>
      <c r="N258" s="53"/>
      <c r="O258" s="53"/>
      <c r="P258" s="53"/>
      <c r="Q258" s="99"/>
      <c r="R258" s="67"/>
      <c r="S258" s="67"/>
      <c r="T258" s="67"/>
      <c r="U258" s="67"/>
      <c r="V258" s="67"/>
      <c r="W258" s="53"/>
      <c r="X258" s="53"/>
      <c r="Y258" s="53"/>
      <c r="Z258" s="53"/>
      <c r="AA258" s="53"/>
    </row>
    <row r="259" spans="1:27" x14ac:dyDescent="0.25">
      <c r="A259" s="52" t="s">
        <v>11</v>
      </c>
      <c r="B259" s="52">
        <v>253310</v>
      </c>
      <c r="C259" s="52" t="s">
        <v>801</v>
      </c>
      <c r="D259" s="52" t="s">
        <v>983</v>
      </c>
      <c r="E259" s="53"/>
      <c r="F259" s="186"/>
      <c r="G259" s="53"/>
      <c r="H259" s="53"/>
      <c r="I259" s="53"/>
      <c r="J259" s="53"/>
      <c r="K259" s="53"/>
      <c r="L259" s="75"/>
      <c r="M259" s="53"/>
      <c r="N259" s="53"/>
      <c r="O259" s="53"/>
      <c r="P259" s="53"/>
      <c r="Q259" s="99"/>
      <c r="R259" s="67"/>
      <c r="S259" s="67"/>
      <c r="T259" s="67"/>
      <c r="U259" s="67"/>
      <c r="V259" s="67"/>
      <c r="W259" s="53"/>
      <c r="X259" s="53"/>
      <c r="Y259" s="53"/>
      <c r="Z259" s="53"/>
      <c r="AA259" s="53"/>
    </row>
    <row r="260" spans="1:27" x14ac:dyDescent="0.25">
      <c r="A260" s="52" t="s">
        <v>36</v>
      </c>
      <c r="B260" s="52">
        <v>198268</v>
      </c>
      <c r="C260" s="52" t="s">
        <v>801</v>
      </c>
      <c r="D260" s="192" t="s">
        <v>984</v>
      </c>
      <c r="E260" s="53"/>
      <c r="F260" s="186"/>
      <c r="G260" s="53"/>
      <c r="H260" s="53"/>
      <c r="I260" s="53"/>
      <c r="J260" s="53"/>
      <c r="K260" s="53"/>
      <c r="L260" s="75"/>
      <c r="M260" s="53"/>
      <c r="N260" s="53"/>
      <c r="O260" s="53"/>
      <c r="P260" s="53"/>
      <c r="Q260" s="99"/>
      <c r="R260" s="67"/>
      <c r="S260" s="67"/>
      <c r="T260" s="67"/>
      <c r="U260" s="67"/>
      <c r="V260" s="67"/>
      <c r="W260" s="53"/>
      <c r="X260" s="53"/>
      <c r="Y260" s="53"/>
      <c r="Z260" s="53"/>
      <c r="AA260" s="53"/>
    </row>
    <row r="261" spans="1:27" x14ac:dyDescent="0.25">
      <c r="A261" s="52" t="s">
        <v>22</v>
      </c>
      <c r="B261" s="52">
        <v>354621</v>
      </c>
      <c r="C261" s="52" t="s">
        <v>801</v>
      </c>
      <c r="D261" s="192" t="s">
        <v>985</v>
      </c>
      <c r="E261" s="53"/>
      <c r="F261" s="186"/>
      <c r="G261" s="53"/>
      <c r="H261" s="53"/>
      <c r="I261" s="53"/>
      <c r="J261" s="53"/>
      <c r="K261" s="53"/>
      <c r="L261" s="75"/>
      <c r="M261" s="53"/>
      <c r="N261" s="53"/>
      <c r="O261" s="53"/>
      <c r="P261" s="53"/>
      <c r="Q261" s="99"/>
      <c r="R261" s="67"/>
      <c r="S261" s="67"/>
      <c r="T261" s="67"/>
      <c r="U261" s="67"/>
      <c r="V261" s="67"/>
      <c r="W261" s="53"/>
      <c r="X261" s="53"/>
      <c r="Y261" s="53"/>
      <c r="Z261" s="53"/>
      <c r="AA261" s="53"/>
    </row>
    <row r="262" spans="1:27" x14ac:dyDescent="0.25">
      <c r="A262" s="52" t="s">
        <v>36</v>
      </c>
      <c r="B262" s="52">
        <v>139099</v>
      </c>
      <c r="C262" s="52" t="s">
        <v>801</v>
      </c>
      <c r="D262" s="52" t="s">
        <v>986</v>
      </c>
      <c r="E262" s="53"/>
      <c r="F262" s="186"/>
      <c r="G262" s="53"/>
      <c r="H262" s="53"/>
      <c r="I262" s="53"/>
      <c r="J262" s="53"/>
      <c r="K262" s="53"/>
      <c r="L262" s="75"/>
      <c r="M262" s="53"/>
      <c r="N262" s="53"/>
      <c r="O262" s="53"/>
      <c r="P262" s="53"/>
      <c r="Q262" s="99"/>
      <c r="R262" s="67"/>
      <c r="S262" s="67"/>
      <c r="T262" s="67"/>
      <c r="U262" s="67"/>
      <c r="V262" s="67"/>
      <c r="W262" s="53"/>
      <c r="X262" s="53"/>
      <c r="Y262" s="53"/>
      <c r="Z262" s="53"/>
      <c r="AA262" s="53"/>
    </row>
    <row r="263" spans="1:27" x14ac:dyDescent="0.25">
      <c r="A263" s="52" t="s">
        <v>22</v>
      </c>
      <c r="B263" s="52">
        <v>342349</v>
      </c>
      <c r="C263" s="52" t="s">
        <v>801</v>
      </c>
      <c r="D263" s="192" t="s">
        <v>987</v>
      </c>
      <c r="E263" s="53"/>
      <c r="F263" s="186"/>
      <c r="G263" s="53"/>
      <c r="H263" s="53"/>
      <c r="I263" s="53"/>
      <c r="J263" s="53"/>
      <c r="K263" s="53"/>
      <c r="L263" s="75"/>
      <c r="M263" s="53"/>
      <c r="N263" s="53"/>
      <c r="O263" s="53"/>
      <c r="P263" s="53"/>
      <c r="Q263" s="99"/>
      <c r="R263" s="67"/>
      <c r="S263" s="67"/>
      <c r="T263" s="67"/>
      <c r="U263" s="67"/>
      <c r="V263" s="67"/>
      <c r="W263" s="53"/>
      <c r="X263" s="53"/>
      <c r="Y263" s="53"/>
      <c r="Z263" s="53"/>
      <c r="AA263" s="53"/>
    </row>
    <row r="264" spans="1:27" x14ac:dyDescent="0.25">
      <c r="A264" s="52" t="s">
        <v>22</v>
      </c>
      <c r="B264" s="52">
        <v>244609</v>
      </c>
      <c r="C264" s="52" t="s">
        <v>801</v>
      </c>
      <c r="D264" s="192" t="s">
        <v>988</v>
      </c>
      <c r="E264" s="53"/>
      <c r="F264" s="186"/>
      <c r="G264" s="53"/>
      <c r="H264" s="53"/>
      <c r="I264" s="53"/>
      <c r="J264" s="53"/>
      <c r="K264" s="53"/>
      <c r="L264" s="75"/>
      <c r="M264" s="53"/>
      <c r="N264" s="53"/>
      <c r="O264" s="53"/>
      <c r="P264" s="53"/>
      <c r="Q264" s="99"/>
      <c r="R264" s="67"/>
      <c r="S264" s="67"/>
      <c r="T264" s="67"/>
      <c r="U264" s="67"/>
      <c r="V264" s="67"/>
      <c r="W264" s="53"/>
      <c r="X264" s="53"/>
      <c r="Y264" s="53"/>
      <c r="Z264" s="53"/>
      <c r="AA264" s="53"/>
    </row>
    <row r="265" spans="1:27" x14ac:dyDescent="0.25">
      <c r="A265" s="52" t="s">
        <v>766</v>
      </c>
      <c r="B265" s="52">
        <v>859252</v>
      </c>
      <c r="C265" s="52" t="s">
        <v>801</v>
      </c>
      <c r="D265" s="192" t="s">
        <v>807</v>
      </c>
      <c r="E265" s="53"/>
      <c r="F265" s="186"/>
      <c r="G265" s="53"/>
      <c r="H265" s="53"/>
      <c r="I265" s="53"/>
      <c r="J265" s="53"/>
      <c r="K265" s="53"/>
      <c r="L265" s="75"/>
      <c r="M265" s="53"/>
      <c r="N265" s="53"/>
      <c r="O265" s="53"/>
      <c r="P265" s="53"/>
      <c r="Q265" s="99"/>
      <c r="R265" s="67"/>
      <c r="S265" s="67"/>
      <c r="T265" s="67"/>
      <c r="U265" s="67"/>
      <c r="V265" s="67"/>
      <c r="W265" s="53"/>
      <c r="X265" s="53"/>
      <c r="Y265" s="53"/>
      <c r="Z265" s="53"/>
      <c r="AA265" s="53"/>
    </row>
    <row r="266" spans="1:27" x14ac:dyDescent="0.25">
      <c r="A266" s="52" t="s">
        <v>766</v>
      </c>
      <c r="B266" s="52">
        <v>504646</v>
      </c>
      <c r="C266" s="52" t="s">
        <v>801</v>
      </c>
      <c r="D266" s="192" t="s">
        <v>989</v>
      </c>
      <c r="E266" s="53"/>
      <c r="F266" s="186"/>
      <c r="G266" s="53"/>
      <c r="H266" s="53"/>
      <c r="I266" s="53"/>
      <c r="J266" s="53"/>
      <c r="K266" s="53"/>
      <c r="L266" s="75"/>
      <c r="M266" s="53"/>
      <c r="N266" s="53"/>
      <c r="O266" s="53"/>
      <c r="P266" s="53"/>
      <c r="Q266" s="99"/>
      <c r="R266" s="67"/>
      <c r="S266" s="67"/>
      <c r="T266" s="67"/>
      <c r="U266" s="67"/>
      <c r="V266" s="67"/>
      <c r="W266" s="53"/>
      <c r="X266" s="53"/>
      <c r="Y266" s="53"/>
      <c r="Z266" s="53"/>
      <c r="AA266" s="53"/>
    </row>
    <row r="267" spans="1:27" x14ac:dyDescent="0.25">
      <c r="A267" s="8" t="s">
        <v>20</v>
      </c>
      <c r="B267" s="8">
        <v>761749</v>
      </c>
      <c r="C267" s="8" t="s">
        <v>801</v>
      </c>
      <c r="D267" s="192" t="s">
        <v>990</v>
      </c>
      <c r="E267" s="53"/>
      <c r="F267" s="186"/>
      <c r="G267" s="53"/>
      <c r="H267" s="53"/>
      <c r="I267" s="53"/>
      <c r="J267" s="53"/>
      <c r="K267" s="53"/>
      <c r="L267" s="75"/>
      <c r="M267" s="53"/>
      <c r="N267" s="53"/>
      <c r="O267" s="53"/>
      <c r="P267" s="53"/>
      <c r="Q267" s="99"/>
      <c r="R267" s="67"/>
      <c r="S267" s="67"/>
      <c r="T267" s="67"/>
      <c r="U267" s="67"/>
      <c r="V267" s="67"/>
      <c r="W267" s="53"/>
      <c r="X267" s="53"/>
      <c r="Y267" s="53"/>
      <c r="Z267" s="53"/>
      <c r="AA267" s="53"/>
    </row>
    <row r="268" spans="1:27" x14ac:dyDescent="0.25">
      <c r="A268" s="8" t="s">
        <v>18</v>
      </c>
      <c r="B268" s="8">
        <v>219852</v>
      </c>
      <c r="C268" s="8" t="s">
        <v>801</v>
      </c>
      <c r="D268" s="192" t="s">
        <v>991</v>
      </c>
      <c r="E268" s="53"/>
      <c r="F268" s="186"/>
      <c r="G268" s="53"/>
      <c r="H268" s="53"/>
      <c r="I268" s="53"/>
      <c r="J268" s="53"/>
      <c r="K268" s="53"/>
      <c r="L268" s="75"/>
      <c r="M268" s="53"/>
      <c r="N268" s="53"/>
      <c r="O268" s="53"/>
      <c r="P268" s="53"/>
      <c r="Q268" s="99"/>
      <c r="R268" s="67"/>
      <c r="S268" s="67"/>
      <c r="T268" s="67"/>
      <c r="U268" s="67"/>
      <c r="V268" s="67"/>
      <c r="W268" s="53"/>
      <c r="X268" s="53"/>
      <c r="Y268" s="53"/>
      <c r="Z268" s="53"/>
      <c r="AA268" s="53"/>
    </row>
    <row r="269" spans="1:27" x14ac:dyDescent="0.25">
      <c r="A269" s="8" t="s">
        <v>18</v>
      </c>
      <c r="B269" s="8">
        <v>242059</v>
      </c>
      <c r="C269" s="8" t="s">
        <v>801</v>
      </c>
      <c r="D269" s="192" t="s">
        <v>992</v>
      </c>
      <c r="E269" s="53"/>
      <c r="F269" s="186"/>
      <c r="G269" s="53"/>
      <c r="H269" s="53"/>
      <c r="I269" s="53"/>
      <c r="J269" s="53"/>
      <c r="K269" s="53"/>
      <c r="L269" s="75"/>
      <c r="M269" s="53"/>
      <c r="N269" s="53"/>
      <c r="O269" s="53"/>
      <c r="P269" s="53"/>
      <c r="Q269" s="99"/>
      <c r="R269" s="67"/>
      <c r="S269" s="67"/>
      <c r="T269" s="67"/>
      <c r="U269" s="67"/>
      <c r="V269" s="67"/>
      <c r="W269" s="53"/>
      <c r="X269" s="53"/>
      <c r="Y269" s="53"/>
      <c r="Z269" s="53"/>
      <c r="AA269" s="53"/>
    </row>
    <row r="270" spans="1:27" x14ac:dyDescent="0.25">
      <c r="A270" s="8" t="s">
        <v>18</v>
      </c>
      <c r="B270" s="52">
        <v>219202</v>
      </c>
      <c r="C270" s="8" t="s">
        <v>801</v>
      </c>
      <c r="D270" s="192" t="s">
        <v>993</v>
      </c>
      <c r="E270" s="53"/>
      <c r="F270" s="186"/>
      <c r="G270" s="53"/>
      <c r="H270" s="53"/>
      <c r="I270" s="53"/>
      <c r="J270" s="53"/>
      <c r="K270" s="53"/>
      <c r="L270" s="75"/>
      <c r="M270" s="53"/>
      <c r="N270" s="53"/>
      <c r="O270" s="53"/>
      <c r="P270" s="53"/>
      <c r="Q270" s="99"/>
      <c r="R270" s="67"/>
      <c r="S270" s="67"/>
      <c r="T270" s="67"/>
      <c r="U270" s="67"/>
      <c r="V270" s="67"/>
      <c r="W270" s="53"/>
      <c r="X270" s="53"/>
      <c r="Y270" s="53"/>
      <c r="Z270" s="53"/>
      <c r="AA270" s="53"/>
    </row>
    <row r="271" spans="1:27" x14ac:dyDescent="0.25">
      <c r="A271" s="8" t="s">
        <v>20</v>
      </c>
      <c r="B271" s="52">
        <v>984946</v>
      </c>
      <c r="C271" s="52" t="s">
        <v>801</v>
      </c>
      <c r="D271" s="192" t="s">
        <v>994</v>
      </c>
      <c r="E271" s="53"/>
      <c r="F271" s="186"/>
      <c r="G271" s="53"/>
      <c r="H271" s="53"/>
      <c r="I271" s="53"/>
      <c r="J271" s="53"/>
      <c r="K271" s="53"/>
      <c r="L271" s="75"/>
      <c r="M271" s="53"/>
      <c r="N271" s="53"/>
      <c r="O271" s="53"/>
      <c r="P271" s="53"/>
      <c r="Q271" s="99"/>
      <c r="R271" s="67"/>
      <c r="S271" s="67"/>
      <c r="T271" s="67"/>
      <c r="U271" s="67"/>
      <c r="V271" s="67"/>
      <c r="W271" s="53"/>
      <c r="X271" s="53"/>
      <c r="Y271" s="53"/>
      <c r="Z271" s="53"/>
      <c r="AA271" s="53"/>
    </row>
    <row r="272" spans="1:27" x14ac:dyDescent="0.25">
      <c r="A272" s="52" t="s">
        <v>27</v>
      </c>
      <c r="B272" s="198">
        <v>733330</v>
      </c>
      <c r="C272" s="151" t="s">
        <v>801</v>
      </c>
      <c r="D272" s="192" t="s">
        <v>995</v>
      </c>
      <c r="E272" s="53"/>
      <c r="F272" s="186"/>
      <c r="G272" s="53"/>
      <c r="H272" s="53"/>
      <c r="I272" s="53"/>
      <c r="J272" s="53"/>
      <c r="K272" s="53"/>
      <c r="L272" s="75"/>
      <c r="M272" s="53"/>
      <c r="N272" s="53"/>
      <c r="O272" s="53"/>
      <c r="P272" s="53"/>
      <c r="Q272" s="99"/>
      <c r="R272" s="67"/>
      <c r="S272" s="67"/>
      <c r="T272" s="67"/>
      <c r="U272" s="67"/>
      <c r="V272" s="67"/>
      <c r="W272" s="53"/>
      <c r="X272" s="53"/>
      <c r="Y272" s="53"/>
      <c r="Z272" s="53"/>
      <c r="AA272" s="53"/>
    </row>
    <row r="273" spans="1:27" x14ac:dyDescent="0.25">
      <c r="A273" s="52" t="s">
        <v>35</v>
      </c>
      <c r="B273" s="150">
        <v>616420</v>
      </c>
      <c r="C273" s="52" t="s">
        <v>801</v>
      </c>
      <c r="D273" s="192" t="s">
        <v>996</v>
      </c>
      <c r="E273" s="53"/>
      <c r="F273" s="186"/>
      <c r="G273" s="53"/>
      <c r="H273" s="53"/>
      <c r="I273" s="53"/>
      <c r="J273" s="53"/>
      <c r="K273" s="53"/>
      <c r="L273" s="75"/>
      <c r="M273" s="53"/>
      <c r="N273" s="53"/>
      <c r="O273" s="53"/>
      <c r="P273" s="53"/>
      <c r="Q273" s="99"/>
      <c r="R273" s="67"/>
      <c r="S273" s="67"/>
      <c r="T273" s="67"/>
      <c r="U273" s="67"/>
      <c r="V273" s="67"/>
      <c r="W273" s="53"/>
      <c r="X273" s="53"/>
      <c r="Y273" s="53"/>
      <c r="Z273" s="53"/>
      <c r="AA273" s="53"/>
    </row>
    <row r="274" spans="1:27" x14ac:dyDescent="0.25">
      <c r="A274" s="52" t="s">
        <v>26</v>
      </c>
      <c r="B274" s="150">
        <v>511816</v>
      </c>
      <c r="C274" s="52" t="s">
        <v>801</v>
      </c>
      <c r="D274" s="192" t="s">
        <v>810</v>
      </c>
      <c r="E274" s="192"/>
      <c r="F274" s="186"/>
      <c r="G274" s="53"/>
      <c r="H274" s="53"/>
      <c r="I274" s="53"/>
      <c r="J274" s="53"/>
      <c r="K274" s="53"/>
      <c r="L274" s="75"/>
      <c r="M274" s="53"/>
      <c r="N274" s="53"/>
      <c r="O274" s="53"/>
      <c r="P274" s="53"/>
      <c r="Q274" s="99"/>
      <c r="R274" s="67"/>
      <c r="S274" s="67"/>
      <c r="T274" s="67"/>
      <c r="U274" s="67"/>
      <c r="V274" s="67"/>
      <c r="W274" s="53"/>
      <c r="X274" s="53"/>
      <c r="Y274" s="53"/>
      <c r="Z274" s="53"/>
      <c r="AA274" s="53"/>
    </row>
    <row r="275" spans="1:27" x14ac:dyDescent="0.25">
      <c r="A275" s="52" t="s">
        <v>26</v>
      </c>
      <c r="B275" s="150">
        <v>88891</v>
      </c>
      <c r="C275" s="52" t="s">
        <v>168</v>
      </c>
      <c r="D275" s="192" t="s">
        <v>810</v>
      </c>
      <c r="E275" s="53"/>
      <c r="F275" s="186"/>
      <c r="G275" s="53"/>
      <c r="H275" s="53"/>
      <c r="I275" s="53"/>
      <c r="J275" s="53"/>
      <c r="K275" s="53"/>
      <c r="L275" s="75"/>
      <c r="M275" s="53"/>
      <c r="N275" s="53"/>
      <c r="O275" s="53"/>
      <c r="P275" s="53"/>
      <c r="Q275" s="99"/>
      <c r="R275" s="67"/>
      <c r="S275" s="67"/>
      <c r="T275" s="67"/>
      <c r="U275" s="67"/>
      <c r="V275" s="67"/>
      <c r="W275" s="53"/>
      <c r="X275" s="53"/>
      <c r="Y275" s="53"/>
      <c r="Z275" s="53"/>
      <c r="AA275" s="53"/>
    </row>
    <row r="276" spans="1:27" x14ac:dyDescent="0.25">
      <c r="A276" s="52" t="s">
        <v>26</v>
      </c>
      <c r="B276" s="150">
        <v>785653</v>
      </c>
      <c r="C276" s="52" t="s">
        <v>168</v>
      </c>
      <c r="D276" s="192" t="s">
        <v>997</v>
      </c>
      <c r="E276" s="53"/>
      <c r="F276" s="186"/>
      <c r="G276" s="53"/>
      <c r="H276" s="53"/>
      <c r="I276" s="53"/>
      <c r="J276" s="53"/>
      <c r="K276" s="53"/>
      <c r="L276" s="75"/>
      <c r="M276" s="53"/>
      <c r="N276" s="53"/>
      <c r="O276" s="53"/>
      <c r="P276" s="53"/>
      <c r="Q276" s="99"/>
      <c r="R276" s="67"/>
      <c r="S276" s="67"/>
      <c r="T276" s="67"/>
      <c r="U276" s="67"/>
      <c r="V276" s="67"/>
      <c r="W276" s="53"/>
      <c r="X276" s="53"/>
      <c r="Y276" s="53"/>
      <c r="Z276" s="53"/>
      <c r="AA276" s="53"/>
    </row>
    <row r="277" spans="1:27" x14ac:dyDescent="0.25">
      <c r="A277" s="52" t="s">
        <v>26</v>
      </c>
      <c r="B277" s="8">
        <v>533474</v>
      </c>
      <c r="C277" s="52" t="s">
        <v>168</v>
      </c>
      <c r="D277" s="52" t="s">
        <v>883</v>
      </c>
      <c r="E277" s="53"/>
      <c r="F277" s="186"/>
      <c r="G277" s="53"/>
      <c r="H277" s="53"/>
      <c r="I277" s="53"/>
      <c r="J277" s="53"/>
      <c r="K277" s="53"/>
      <c r="L277" s="75"/>
      <c r="M277" s="53"/>
      <c r="N277" s="53"/>
      <c r="O277" s="53"/>
      <c r="P277" s="53"/>
      <c r="Q277" s="99"/>
      <c r="R277" s="67"/>
      <c r="S277" s="67"/>
      <c r="T277" s="67"/>
      <c r="U277" s="67"/>
      <c r="V277" s="67"/>
      <c r="W277" s="53"/>
      <c r="X277" s="53"/>
      <c r="Y277" s="53"/>
      <c r="Z277" s="53"/>
      <c r="AA277" s="53"/>
    </row>
    <row r="278" spans="1:27" x14ac:dyDescent="0.25">
      <c r="A278" s="8" t="s">
        <v>776</v>
      </c>
      <c r="B278" s="8">
        <v>826297</v>
      </c>
      <c r="C278" s="8" t="s">
        <v>168</v>
      </c>
      <c r="D278" s="192" t="s">
        <v>998</v>
      </c>
      <c r="E278" s="53"/>
      <c r="F278" s="186"/>
      <c r="G278" s="53"/>
      <c r="H278" s="52"/>
      <c r="I278" s="53"/>
      <c r="J278" s="53"/>
      <c r="K278" s="53"/>
      <c r="L278" s="75"/>
      <c r="M278" s="53"/>
      <c r="N278" s="53"/>
      <c r="O278" s="53"/>
      <c r="P278" s="53"/>
      <c r="Q278" s="99"/>
      <c r="R278" s="67"/>
      <c r="S278" s="67"/>
      <c r="T278" s="67"/>
      <c r="U278" s="67"/>
      <c r="V278" s="67"/>
      <c r="W278" s="53"/>
      <c r="X278" s="53"/>
      <c r="Y278" s="53"/>
      <c r="Z278" s="53"/>
      <c r="AA278" s="53"/>
    </row>
    <row r="279" spans="1:27" x14ac:dyDescent="0.25">
      <c r="A279" s="199" t="s">
        <v>778</v>
      </c>
      <c r="B279" s="8">
        <v>514785</v>
      </c>
      <c r="C279" s="8" t="s">
        <v>168</v>
      </c>
      <c r="D279" s="192" t="s">
        <v>999</v>
      </c>
      <c r="E279" s="53"/>
      <c r="F279" s="186"/>
      <c r="G279" s="53"/>
      <c r="H279" s="53"/>
      <c r="I279" s="53"/>
      <c r="J279" s="53"/>
      <c r="K279" s="53"/>
      <c r="L279" s="75"/>
      <c r="M279" s="53"/>
      <c r="N279" s="53"/>
      <c r="O279" s="53"/>
      <c r="P279" s="53"/>
      <c r="Q279" s="99"/>
      <c r="R279" s="67"/>
      <c r="S279" s="67"/>
      <c r="T279" s="67"/>
      <c r="U279" s="67"/>
      <c r="V279" s="67"/>
      <c r="W279" s="53"/>
      <c r="X279" s="53"/>
      <c r="Y279" s="53"/>
      <c r="Z279" s="53"/>
      <c r="AA279" s="53"/>
    </row>
    <row r="280" spans="1:27" x14ac:dyDescent="0.25">
      <c r="A280" s="8" t="s">
        <v>776</v>
      </c>
      <c r="B280" s="8">
        <v>475196</v>
      </c>
      <c r="C280" s="8" t="s">
        <v>168</v>
      </c>
      <c r="D280" s="52" t="s">
        <v>1000</v>
      </c>
      <c r="E280" s="192"/>
      <c r="F280" s="186"/>
      <c r="G280" s="53"/>
      <c r="H280" s="53"/>
      <c r="I280" s="53"/>
      <c r="J280" s="53"/>
      <c r="K280" s="53"/>
      <c r="L280" s="75"/>
      <c r="M280" s="53"/>
      <c r="N280" s="53"/>
      <c r="O280" s="53"/>
      <c r="P280" s="53"/>
      <c r="Q280" s="99"/>
      <c r="R280" s="67"/>
      <c r="S280" s="67"/>
      <c r="T280" s="67"/>
      <c r="U280" s="67"/>
      <c r="V280" s="67"/>
      <c r="W280" s="53"/>
      <c r="X280" s="53"/>
      <c r="Y280" s="53"/>
      <c r="Z280" s="53"/>
      <c r="AA280" s="53"/>
    </row>
    <row r="281" spans="1:27" x14ac:dyDescent="0.25">
      <c r="A281" s="8" t="s">
        <v>776</v>
      </c>
      <c r="B281" s="52">
        <v>449019</v>
      </c>
      <c r="C281" s="52" t="s">
        <v>168</v>
      </c>
      <c r="D281" s="192" t="s">
        <v>1001</v>
      </c>
      <c r="E281" s="53"/>
      <c r="F281" s="186"/>
      <c r="G281" s="53"/>
      <c r="H281" s="53"/>
      <c r="I281" s="53"/>
      <c r="J281" s="53"/>
      <c r="K281" s="53"/>
      <c r="L281" s="75"/>
      <c r="M281" s="53"/>
      <c r="N281" s="53"/>
      <c r="O281" s="53"/>
      <c r="P281" s="53"/>
      <c r="Q281" s="99"/>
      <c r="R281" s="67"/>
      <c r="S281" s="67"/>
      <c r="T281" s="67"/>
      <c r="U281" s="67"/>
      <c r="V281" s="67"/>
      <c r="W281" s="53"/>
      <c r="X281" s="53"/>
      <c r="Y281" s="53"/>
      <c r="Z281" s="53"/>
      <c r="AA281" s="53"/>
    </row>
    <row r="282" spans="1:27" x14ac:dyDescent="0.25">
      <c r="A282" s="52" t="s">
        <v>778</v>
      </c>
      <c r="B282" s="52">
        <v>687409</v>
      </c>
      <c r="C282" s="52" t="s">
        <v>168</v>
      </c>
      <c r="D282" s="192" t="s">
        <v>1002</v>
      </c>
      <c r="E282" s="53"/>
      <c r="F282" s="186"/>
      <c r="G282" s="53"/>
      <c r="H282" s="53"/>
      <c r="I282" s="53"/>
      <c r="J282" s="53"/>
      <c r="K282" s="53"/>
      <c r="L282" s="75"/>
      <c r="M282" s="53"/>
      <c r="N282" s="53"/>
      <c r="O282" s="53"/>
      <c r="P282" s="53"/>
      <c r="Q282" s="99"/>
      <c r="R282" s="67"/>
      <c r="S282" s="67"/>
      <c r="T282" s="67"/>
      <c r="U282" s="67"/>
      <c r="V282" s="67"/>
      <c r="W282" s="53"/>
      <c r="X282" s="53"/>
      <c r="Y282" s="53"/>
      <c r="Z282" s="53"/>
      <c r="AA282" s="53"/>
    </row>
    <row r="283" spans="1:27" x14ac:dyDescent="0.25">
      <c r="A283" s="52" t="s">
        <v>778</v>
      </c>
      <c r="B283" s="52">
        <v>687699</v>
      </c>
      <c r="C283" s="52" t="s">
        <v>168</v>
      </c>
      <c r="D283" s="192" t="s">
        <v>1003</v>
      </c>
      <c r="E283" s="53"/>
      <c r="F283" s="186"/>
      <c r="G283" s="53"/>
      <c r="H283" s="53"/>
      <c r="I283" s="53"/>
      <c r="J283" s="53"/>
      <c r="K283" s="53"/>
      <c r="L283" s="75"/>
      <c r="M283" s="53"/>
      <c r="N283" s="53"/>
      <c r="O283" s="53"/>
      <c r="P283" s="53"/>
      <c r="Q283" s="99"/>
      <c r="R283" s="67"/>
      <c r="S283" s="67"/>
      <c r="T283" s="67"/>
      <c r="U283" s="67"/>
      <c r="V283" s="67"/>
      <c r="W283" s="53"/>
      <c r="X283" s="53"/>
      <c r="Y283" s="53"/>
      <c r="Z283" s="53"/>
      <c r="AA283" s="53"/>
    </row>
    <row r="284" spans="1:27" x14ac:dyDescent="0.25">
      <c r="A284" s="52" t="s">
        <v>784</v>
      </c>
      <c r="B284" s="52">
        <v>808898</v>
      </c>
      <c r="C284" s="52" t="s">
        <v>168</v>
      </c>
      <c r="D284" s="192" t="s">
        <v>1004</v>
      </c>
      <c r="E284" s="53"/>
      <c r="F284" s="186"/>
      <c r="G284" s="53"/>
      <c r="H284" s="53"/>
      <c r="I284" s="53"/>
      <c r="J284" s="53"/>
      <c r="K284" s="53"/>
      <c r="L284" s="75"/>
      <c r="M284" s="53"/>
      <c r="N284" s="53"/>
      <c r="O284" s="53"/>
      <c r="P284" s="53"/>
      <c r="Q284" s="99"/>
      <c r="R284" s="67"/>
      <c r="S284" s="67"/>
      <c r="T284" s="67"/>
      <c r="U284" s="67"/>
      <c r="V284" s="67"/>
      <c r="W284" s="53"/>
      <c r="X284" s="53"/>
      <c r="Y284" s="53"/>
      <c r="Z284" s="53"/>
      <c r="AA284" s="53"/>
    </row>
    <row r="285" spans="1:27" x14ac:dyDescent="0.25">
      <c r="A285" s="52" t="s">
        <v>784</v>
      </c>
      <c r="B285" s="52">
        <v>143679</v>
      </c>
      <c r="C285" s="52" t="s">
        <v>168</v>
      </c>
      <c r="D285" s="192" t="s">
        <v>1005</v>
      </c>
      <c r="E285" s="53"/>
      <c r="F285" s="186"/>
      <c r="G285" s="53"/>
      <c r="H285" s="53"/>
      <c r="I285" s="53"/>
      <c r="J285" s="53"/>
      <c r="K285" s="53"/>
      <c r="L285" s="75"/>
      <c r="M285" s="53"/>
      <c r="N285" s="53"/>
      <c r="O285" s="53"/>
      <c r="P285" s="53"/>
      <c r="Q285" s="99"/>
      <c r="R285" s="67"/>
      <c r="S285" s="67"/>
      <c r="T285" s="67"/>
      <c r="U285" s="67"/>
      <c r="V285" s="67"/>
      <c r="W285" s="53"/>
      <c r="X285" s="53"/>
      <c r="Y285" s="53"/>
      <c r="Z285" s="53"/>
      <c r="AA285" s="53"/>
    </row>
    <row r="286" spans="1:27" x14ac:dyDescent="0.25">
      <c r="A286" s="52" t="s">
        <v>784</v>
      </c>
      <c r="B286" s="52">
        <v>489212</v>
      </c>
      <c r="C286" s="52" t="s">
        <v>752</v>
      </c>
      <c r="D286" s="52" t="s">
        <v>1005</v>
      </c>
      <c r="E286" s="53"/>
      <c r="F286" s="186"/>
      <c r="G286" s="53"/>
      <c r="H286" s="53"/>
      <c r="I286" s="53"/>
      <c r="J286" s="53"/>
      <c r="K286" s="53"/>
      <c r="L286" s="75"/>
      <c r="M286" s="53"/>
      <c r="N286" s="53"/>
      <c r="O286" s="53"/>
      <c r="P286" s="53"/>
      <c r="Q286" s="99"/>
      <c r="R286" s="67"/>
      <c r="S286" s="67"/>
      <c r="T286" s="67"/>
      <c r="U286" s="67"/>
      <c r="V286" s="67"/>
      <c r="W286" s="53"/>
      <c r="X286" s="53"/>
      <c r="Y286" s="53"/>
      <c r="Z286" s="53"/>
      <c r="AA286" s="53"/>
    </row>
    <row r="287" spans="1:27" x14ac:dyDescent="0.25">
      <c r="A287" s="52" t="s">
        <v>784</v>
      </c>
      <c r="B287" s="8">
        <v>455674</v>
      </c>
      <c r="C287" s="52" t="s">
        <v>752</v>
      </c>
      <c r="D287" s="52" t="s">
        <v>1006</v>
      </c>
      <c r="E287" s="152"/>
      <c r="F287" s="186"/>
      <c r="G287" s="53"/>
      <c r="H287" s="53"/>
      <c r="I287" s="53"/>
      <c r="J287" s="53"/>
      <c r="K287" s="53"/>
      <c r="L287" s="75"/>
      <c r="M287" s="53"/>
      <c r="N287" s="53"/>
      <c r="O287" s="53"/>
      <c r="P287" s="53"/>
      <c r="Q287" s="99"/>
      <c r="R287" s="67"/>
      <c r="S287" s="67"/>
      <c r="T287" s="67"/>
      <c r="U287" s="67"/>
      <c r="V287" s="67"/>
      <c r="W287" s="53"/>
      <c r="X287" s="53"/>
      <c r="Y287" s="53"/>
      <c r="Z287" s="53"/>
      <c r="AA287" s="53"/>
    </row>
    <row r="288" spans="1:27" x14ac:dyDescent="0.25">
      <c r="A288" s="52" t="s">
        <v>34</v>
      </c>
      <c r="B288" s="52">
        <v>1128260</v>
      </c>
      <c r="C288" s="52" t="s">
        <v>752</v>
      </c>
      <c r="D288" s="52" t="s">
        <v>1007</v>
      </c>
      <c r="E288" s="53"/>
      <c r="F288" s="186"/>
      <c r="G288" s="53"/>
      <c r="H288" s="53"/>
      <c r="I288" s="53"/>
      <c r="J288" s="53"/>
      <c r="K288" s="53"/>
      <c r="L288" s="75"/>
      <c r="M288" s="53"/>
      <c r="N288" s="53"/>
      <c r="O288" s="53"/>
      <c r="P288" s="53"/>
      <c r="Q288" s="99"/>
      <c r="R288" s="67"/>
      <c r="S288" s="67"/>
      <c r="T288" s="67"/>
      <c r="U288" s="67"/>
      <c r="V288" s="67"/>
      <c r="W288" s="53"/>
      <c r="X288" s="53"/>
      <c r="Y288" s="53"/>
      <c r="Z288" s="53"/>
      <c r="AA288" s="53"/>
    </row>
    <row r="289" spans="1:27" x14ac:dyDescent="0.25">
      <c r="A289" s="52" t="s">
        <v>8</v>
      </c>
      <c r="B289" s="150">
        <v>1000683</v>
      </c>
      <c r="C289" s="52" t="s">
        <v>752</v>
      </c>
      <c r="D289" s="192" t="s">
        <v>1008</v>
      </c>
      <c r="E289" s="53"/>
      <c r="F289" s="186"/>
      <c r="G289" s="53"/>
      <c r="H289" s="53"/>
      <c r="I289" s="53"/>
      <c r="J289" s="53"/>
      <c r="K289" s="53"/>
      <c r="L289" s="75"/>
      <c r="M289" s="53"/>
      <c r="N289" s="53"/>
      <c r="O289" s="53"/>
      <c r="P289" s="53"/>
      <c r="Q289" s="99"/>
      <c r="R289" s="67"/>
      <c r="S289" s="67"/>
      <c r="T289" s="67"/>
      <c r="U289" s="67"/>
      <c r="V289" s="67"/>
      <c r="W289" s="53"/>
      <c r="X289" s="53"/>
      <c r="Y289" s="53"/>
      <c r="Z289" s="53"/>
      <c r="AA289" s="53"/>
    </row>
    <row r="290" spans="1:27" x14ac:dyDescent="0.25">
      <c r="A290" s="52" t="s">
        <v>34</v>
      </c>
      <c r="B290" s="150">
        <v>783763</v>
      </c>
      <c r="C290" s="52" t="s">
        <v>752</v>
      </c>
      <c r="D290" s="192" t="s">
        <v>1009</v>
      </c>
      <c r="E290" s="53"/>
      <c r="F290" s="186"/>
      <c r="G290" s="53"/>
      <c r="H290" s="53"/>
      <c r="I290" s="53"/>
      <c r="J290" s="53"/>
      <c r="K290" s="53"/>
      <c r="L290" s="75"/>
      <c r="M290" s="53"/>
      <c r="N290" s="53"/>
      <c r="O290" s="53"/>
      <c r="P290" s="53"/>
      <c r="Q290" s="99"/>
      <c r="R290" s="67"/>
      <c r="S290" s="67"/>
      <c r="T290" s="67"/>
      <c r="U290" s="67"/>
      <c r="V290" s="67"/>
      <c r="W290" s="53"/>
      <c r="X290" s="53"/>
      <c r="Y290" s="53"/>
      <c r="Z290" s="53"/>
      <c r="AA290" s="53"/>
    </row>
    <row r="291" spans="1:27" x14ac:dyDescent="0.25">
      <c r="A291" s="52" t="s">
        <v>34</v>
      </c>
      <c r="B291" s="150">
        <v>349980</v>
      </c>
      <c r="C291" s="52" t="s">
        <v>752</v>
      </c>
      <c r="D291" s="52" t="s">
        <v>1010</v>
      </c>
      <c r="E291" s="53"/>
      <c r="F291" s="186"/>
      <c r="G291" s="53"/>
      <c r="H291" s="53"/>
      <c r="I291" s="53"/>
      <c r="J291" s="53"/>
      <c r="K291" s="53"/>
      <c r="L291" s="75"/>
      <c r="M291" s="53"/>
      <c r="N291" s="53"/>
      <c r="O291" s="53"/>
      <c r="P291" s="53"/>
      <c r="Q291" s="99"/>
      <c r="R291" s="67"/>
      <c r="S291" s="67"/>
      <c r="T291" s="67"/>
      <c r="U291" s="67"/>
      <c r="V291" s="67"/>
      <c r="W291" s="53"/>
      <c r="X291" s="53"/>
      <c r="Y291" s="53"/>
      <c r="Z291" s="53"/>
      <c r="AA291" s="53"/>
    </row>
    <row r="292" spans="1:27" x14ac:dyDescent="0.25">
      <c r="A292" s="52" t="s">
        <v>10</v>
      </c>
      <c r="B292" s="150">
        <v>672066</v>
      </c>
      <c r="C292" s="52" t="s">
        <v>752</v>
      </c>
      <c r="D292" s="192" t="s">
        <v>1011</v>
      </c>
      <c r="E292" s="53"/>
      <c r="F292" s="186"/>
      <c r="G292" s="53"/>
      <c r="H292" s="53"/>
      <c r="I292" s="53"/>
      <c r="J292" s="53"/>
      <c r="K292" s="53"/>
      <c r="L292" s="75"/>
      <c r="M292" s="53"/>
      <c r="N292" s="53"/>
      <c r="O292" s="53"/>
      <c r="P292" s="53"/>
      <c r="Q292" s="99"/>
      <c r="R292" s="67"/>
      <c r="S292" s="67"/>
      <c r="T292" s="67"/>
      <c r="U292" s="67"/>
      <c r="V292" s="67"/>
      <c r="W292" s="53"/>
      <c r="X292" s="53"/>
      <c r="Y292" s="53"/>
      <c r="Z292" s="53"/>
      <c r="AA292" s="53"/>
    </row>
    <row r="293" spans="1:27" x14ac:dyDescent="0.25">
      <c r="A293" s="52" t="s">
        <v>8</v>
      </c>
      <c r="B293" s="150">
        <v>708142</v>
      </c>
      <c r="C293" s="52" t="s">
        <v>752</v>
      </c>
      <c r="D293" s="192" t="s">
        <v>1012</v>
      </c>
      <c r="E293" s="53"/>
      <c r="F293" s="186"/>
      <c r="G293" s="53"/>
      <c r="H293" s="53"/>
      <c r="I293" s="53"/>
      <c r="J293" s="53"/>
      <c r="K293" s="53"/>
      <c r="L293" s="75"/>
      <c r="M293" s="53"/>
      <c r="N293" s="53"/>
      <c r="O293" s="53"/>
      <c r="P293" s="53"/>
      <c r="Q293" s="99"/>
      <c r="R293" s="67"/>
      <c r="S293" s="67"/>
      <c r="T293" s="67"/>
      <c r="U293" s="67"/>
      <c r="V293" s="67"/>
      <c r="W293" s="53"/>
      <c r="X293" s="53"/>
      <c r="Y293" s="53"/>
      <c r="Z293" s="53"/>
      <c r="AA293" s="53"/>
    </row>
    <row r="294" spans="1:27" x14ac:dyDescent="0.25">
      <c r="A294" s="52" t="s">
        <v>33</v>
      </c>
      <c r="B294" s="52">
        <v>222404</v>
      </c>
      <c r="C294" s="52" t="s">
        <v>752</v>
      </c>
      <c r="D294" s="52" t="s">
        <v>1013</v>
      </c>
      <c r="E294" s="53"/>
      <c r="F294" s="186"/>
      <c r="G294" s="53"/>
      <c r="H294" s="53"/>
      <c r="I294" s="53"/>
      <c r="J294" s="53"/>
      <c r="K294" s="53"/>
      <c r="L294" s="75"/>
      <c r="M294" s="53"/>
      <c r="N294" s="53"/>
      <c r="O294" s="53"/>
      <c r="P294" s="53"/>
      <c r="Q294" s="99"/>
      <c r="R294" s="67"/>
      <c r="S294" s="67"/>
      <c r="T294" s="67"/>
      <c r="U294" s="67"/>
      <c r="V294" s="67"/>
      <c r="W294" s="53"/>
      <c r="X294" s="53"/>
      <c r="Y294" s="53"/>
      <c r="Z294" s="53"/>
      <c r="AA294" s="53"/>
    </row>
    <row r="295" spans="1:27" x14ac:dyDescent="0.25">
      <c r="A295" s="8" t="s">
        <v>33</v>
      </c>
      <c r="B295" s="52">
        <v>161821</v>
      </c>
      <c r="C295" s="52" t="s">
        <v>752</v>
      </c>
      <c r="D295" s="52" t="s">
        <v>1014</v>
      </c>
      <c r="E295" s="53"/>
      <c r="F295" s="186"/>
      <c r="G295" s="53"/>
      <c r="H295" s="53"/>
      <c r="I295" s="53"/>
      <c r="J295" s="53"/>
      <c r="K295" s="53"/>
      <c r="L295" s="75"/>
      <c r="M295" s="53"/>
      <c r="N295" s="53"/>
      <c r="O295" s="53"/>
      <c r="P295" s="53"/>
      <c r="Q295" s="99"/>
      <c r="R295" s="67"/>
      <c r="S295" s="67"/>
      <c r="T295" s="67"/>
      <c r="U295" s="67"/>
      <c r="V295" s="67"/>
      <c r="W295" s="53"/>
      <c r="X295" s="53"/>
      <c r="Y295" s="53"/>
      <c r="Z295" s="53"/>
      <c r="AA295" s="53"/>
    </row>
    <row r="296" spans="1:27" x14ac:dyDescent="0.25">
      <c r="A296" s="8" t="s">
        <v>23</v>
      </c>
      <c r="B296" s="150">
        <v>975657</v>
      </c>
      <c r="C296" s="52" t="s">
        <v>752</v>
      </c>
      <c r="D296" s="52" t="s">
        <v>1015</v>
      </c>
      <c r="E296" s="53"/>
      <c r="F296" s="186"/>
      <c r="G296" s="53"/>
      <c r="H296" s="53"/>
      <c r="I296" s="53"/>
      <c r="J296" s="53"/>
      <c r="K296" s="53"/>
      <c r="L296" s="75"/>
      <c r="M296" s="53"/>
      <c r="N296" s="53"/>
      <c r="O296" s="53"/>
      <c r="P296" s="53"/>
      <c r="Q296" s="99"/>
      <c r="R296" s="67"/>
      <c r="S296" s="67"/>
      <c r="T296" s="67"/>
      <c r="U296" s="67"/>
      <c r="V296" s="67"/>
      <c r="W296" s="53"/>
      <c r="X296" s="53"/>
      <c r="Y296" s="53"/>
      <c r="Z296" s="53"/>
      <c r="AA296" s="53"/>
    </row>
    <row r="297" spans="1:27" x14ac:dyDescent="0.25">
      <c r="A297" s="8" t="s">
        <v>23</v>
      </c>
      <c r="B297" s="150">
        <v>1051338</v>
      </c>
      <c r="C297" s="52" t="s">
        <v>752</v>
      </c>
      <c r="D297" s="52" t="s">
        <v>1016</v>
      </c>
      <c r="E297" s="53"/>
      <c r="F297" s="186"/>
      <c r="G297" s="53"/>
      <c r="H297" s="53"/>
      <c r="I297" s="53"/>
      <c r="J297" s="53"/>
      <c r="K297" s="53"/>
      <c r="L297" s="75"/>
      <c r="M297" s="53"/>
      <c r="N297" s="53"/>
      <c r="O297" s="53"/>
      <c r="P297" s="53"/>
      <c r="Q297" s="99"/>
      <c r="R297" s="67"/>
      <c r="S297" s="67"/>
      <c r="T297" s="67"/>
      <c r="U297" s="67"/>
      <c r="V297" s="67"/>
      <c r="W297" s="53"/>
      <c r="X297" s="53"/>
      <c r="Y297" s="53"/>
      <c r="Z297" s="53"/>
      <c r="AA297" s="53"/>
    </row>
    <row r="298" spans="1:27" x14ac:dyDescent="0.25">
      <c r="A298" s="8" t="s">
        <v>23</v>
      </c>
      <c r="B298" s="150">
        <v>53112</v>
      </c>
      <c r="C298" s="52" t="s">
        <v>763</v>
      </c>
      <c r="D298" s="192" t="s">
        <v>1016</v>
      </c>
      <c r="E298" s="53"/>
      <c r="F298" s="186"/>
      <c r="G298" s="53"/>
      <c r="H298" s="53"/>
      <c r="I298" s="53"/>
      <c r="J298" s="53"/>
      <c r="K298" s="53"/>
      <c r="L298" s="75"/>
      <c r="M298" s="53"/>
      <c r="N298" s="53"/>
      <c r="O298" s="53"/>
      <c r="P298" s="53"/>
      <c r="Q298" s="99"/>
      <c r="R298" s="67"/>
      <c r="S298" s="67"/>
      <c r="T298" s="67"/>
      <c r="U298" s="67"/>
      <c r="V298" s="67"/>
      <c r="W298" s="53"/>
      <c r="X298" s="53"/>
      <c r="Y298" s="53"/>
      <c r="Z298" s="53"/>
      <c r="AA298" s="53"/>
    </row>
    <row r="299" spans="1:27" x14ac:dyDescent="0.25">
      <c r="A299" s="52" t="s">
        <v>12</v>
      </c>
      <c r="B299" s="52">
        <v>539570</v>
      </c>
      <c r="C299" s="52" t="s">
        <v>763</v>
      </c>
      <c r="D299" s="192" t="s">
        <v>1017</v>
      </c>
      <c r="E299" s="53"/>
      <c r="F299" s="186"/>
      <c r="G299" s="53"/>
      <c r="H299" s="53"/>
      <c r="I299" s="53"/>
      <c r="J299" s="53"/>
      <c r="K299" s="53"/>
      <c r="L299" s="75"/>
      <c r="M299" s="53"/>
      <c r="N299" s="53"/>
      <c r="O299" s="53"/>
      <c r="P299" s="53"/>
      <c r="Q299" s="99"/>
      <c r="R299" s="67"/>
      <c r="S299" s="67"/>
      <c r="T299" s="67"/>
      <c r="U299" s="67"/>
      <c r="V299" s="67"/>
      <c r="W299" s="53"/>
      <c r="X299" s="53"/>
      <c r="Y299" s="53"/>
      <c r="Z299" s="53"/>
      <c r="AA299" s="53"/>
    </row>
    <row r="300" spans="1:27" x14ac:dyDescent="0.25">
      <c r="A300" s="52" t="s">
        <v>744</v>
      </c>
      <c r="B300" s="150">
        <v>278358</v>
      </c>
      <c r="C300" s="52" t="s">
        <v>763</v>
      </c>
      <c r="D300" s="192" t="s">
        <v>1018</v>
      </c>
      <c r="E300" s="53"/>
      <c r="F300" s="186"/>
      <c r="G300" s="53"/>
      <c r="H300" s="53"/>
      <c r="I300" s="53"/>
      <c r="J300" s="53"/>
      <c r="K300" s="53"/>
      <c r="L300" s="75"/>
      <c r="M300" s="53"/>
      <c r="N300" s="53"/>
      <c r="O300" s="53"/>
      <c r="P300" s="53"/>
      <c r="Q300" s="99"/>
      <c r="R300" s="67"/>
      <c r="S300" s="67"/>
      <c r="T300" s="67"/>
      <c r="U300" s="67"/>
      <c r="V300" s="67"/>
      <c r="W300" s="53"/>
      <c r="X300" s="53"/>
      <c r="Y300" s="53"/>
      <c r="Z300" s="53"/>
      <c r="AA300" s="53"/>
    </row>
    <row r="301" spans="1:27" x14ac:dyDescent="0.25">
      <c r="A301" s="52" t="s">
        <v>19</v>
      </c>
      <c r="B301" s="150">
        <v>615198</v>
      </c>
      <c r="C301" s="52" t="s">
        <v>763</v>
      </c>
      <c r="D301" s="192" t="s">
        <v>1019</v>
      </c>
      <c r="E301" s="53"/>
      <c r="F301" s="186"/>
      <c r="G301" s="53"/>
      <c r="H301" s="53"/>
      <c r="I301" s="53"/>
      <c r="J301" s="53"/>
      <c r="K301" s="53"/>
      <c r="L301" s="75"/>
      <c r="M301" s="53"/>
      <c r="N301" s="53"/>
      <c r="O301" s="53"/>
      <c r="P301" s="53"/>
      <c r="Q301" s="99"/>
      <c r="R301" s="67"/>
      <c r="S301" s="67"/>
      <c r="T301" s="67"/>
      <c r="U301" s="67"/>
      <c r="V301" s="67"/>
      <c r="W301" s="53"/>
      <c r="X301" s="53"/>
      <c r="Y301" s="53"/>
      <c r="Z301" s="53"/>
      <c r="AA301" s="53"/>
    </row>
    <row r="302" spans="1:27" x14ac:dyDescent="0.25">
      <c r="A302" s="52" t="s">
        <v>31</v>
      </c>
      <c r="B302" s="52">
        <v>988439</v>
      </c>
      <c r="C302" s="52" t="s">
        <v>763</v>
      </c>
      <c r="D302" s="192" t="s">
        <v>1020</v>
      </c>
      <c r="E302" s="53"/>
      <c r="F302" s="186"/>
      <c r="G302" s="53"/>
      <c r="H302" s="53"/>
      <c r="I302" s="53"/>
      <c r="J302" s="53"/>
      <c r="K302" s="53"/>
      <c r="L302" s="75"/>
      <c r="M302" s="53"/>
      <c r="N302" s="53"/>
      <c r="O302" s="53"/>
      <c r="P302" s="53"/>
      <c r="Q302" s="99"/>
      <c r="R302" s="67"/>
      <c r="S302" s="67"/>
      <c r="T302" s="67"/>
      <c r="U302" s="67"/>
      <c r="V302" s="67"/>
      <c r="W302" s="53"/>
      <c r="X302" s="53"/>
      <c r="Y302" s="53"/>
      <c r="Z302" s="53"/>
      <c r="AA302" s="53"/>
    </row>
    <row r="303" spans="1:27" x14ac:dyDescent="0.25">
      <c r="A303" s="52" t="s">
        <v>27</v>
      </c>
      <c r="B303" s="52">
        <v>781997</v>
      </c>
      <c r="C303" s="52" t="s">
        <v>763</v>
      </c>
      <c r="D303" s="192" t="s">
        <v>1021</v>
      </c>
      <c r="E303" s="53"/>
      <c r="F303" s="186"/>
      <c r="G303" s="53"/>
      <c r="H303" s="53"/>
      <c r="I303" s="53"/>
      <c r="J303" s="53"/>
      <c r="K303" s="53"/>
      <c r="L303" s="75"/>
      <c r="M303" s="53"/>
      <c r="N303" s="53"/>
      <c r="O303" s="53"/>
      <c r="P303" s="53"/>
      <c r="Q303" s="99"/>
      <c r="R303" s="67"/>
      <c r="S303" s="67"/>
      <c r="T303" s="67"/>
      <c r="U303" s="67"/>
      <c r="V303" s="67"/>
      <c r="W303" s="53"/>
      <c r="X303" s="53"/>
      <c r="Y303" s="53"/>
      <c r="Z303" s="53"/>
      <c r="AA303" s="53"/>
    </row>
    <row r="304" spans="1:27" x14ac:dyDescent="0.25">
      <c r="A304" s="52" t="s">
        <v>27</v>
      </c>
      <c r="B304" s="52">
        <v>737462</v>
      </c>
      <c r="C304" s="52" t="s">
        <v>763</v>
      </c>
      <c r="D304" s="192" t="s">
        <v>899</v>
      </c>
      <c r="E304" s="53"/>
      <c r="F304" s="186"/>
      <c r="G304" s="53"/>
      <c r="H304" s="53"/>
      <c r="I304" s="53"/>
      <c r="J304" s="53"/>
      <c r="K304" s="53"/>
      <c r="L304" s="75"/>
      <c r="M304" s="53"/>
      <c r="N304" s="53"/>
      <c r="O304" s="53"/>
      <c r="P304" s="53"/>
      <c r="Q304" s="99"/>
      <c r="R304" s="67"/>
      <c r="S304" s="67"/>
      <c r="T304" s="67"/>
      <c r="U304" s="67"/>
      <c r="V304" s="67"/>
      <c r="W304" s="53"/>
      <c r="X304" s="53"/>
      <c r="Y304" s="53"/>
      <c r="Z304" s="53"/>
      <c r="AA304" s="53"/>
    </row>
    <row r="305" spans="1:27" x14ac:dyDescent="0.25">
      <c r="A305" s="52" t="s">
        <v>744</v>
      </c>
      <c r="B305" s="52">
        <v>240422</v>
      </c>
      <c r="C305" s="52" t="s">
        <v>763</v>
      </c>
      <c r="D305" s="192" t="s">
        <v>1022</v>
      </c>
      <c r="E305" s="53"/>
      <c r="F305" s="186"/>
      <c r="G305" s="53"/>
      <c r="H305" s="53"/>
      <c r="I305" s="53"/>
      <c r="J305" s="53"/>
      <c r="K305" s="53"/>
      <c r="L305" s="75"/>
      <c r="M305" s="53"/>
      <c r="N305" s="53"/>
      <c r="O305" s="53"/>
      <c r="P305" s="53"/>
      <c r="Q305" s="99"/>
      <c r="R305" s="67"/>
      <c r="S305" s="67"/>
      <c r="T305" s="67"/>
      <c r="U305" s="67"/>
      <c r="V305" s="67"/>
      <c r="W305" s="53"/>
      <c r="X305" s="53"/>
      <c r="Y305" s="53"/>
      <c r="Z305" s="53"/>
      <c r="AA305" s="53"/>
    </row>
    <row r="306" spans="1:27" x14ac:dyDescent="0.25">
      <c r="A306" s="52" t="s">
        <v>27</v>
      </c>
      <c r="B306" s="52">
        <v>690053</v>
      </c>
      <c r="C306" s="52" t="s">
        <v>763</v>
      </c>
      <c r="D306" s="52" t="s">
        <v>1023</v>
      </c>
      <c r="E306" s="53"/>
      <c r="F306" s="186"/>
      <c r="G306" s="53"/>
      <c r="H306" s="53"/>
      <c r="I306" s="53"/>
      <c r="J306" s="53"/>
      <c r="K306" s="53"/>
      <c r="L306" s="75"/>
      <c r="M306" s="53"/>
      <c r="N306" s="53"/>
      <c r="O306" s="53"/>
      <c r="P306" s="53"/>
      <c r="Q306" s="99"/>
      <c r="R306" s="67"/>
      <c r="S306" s="67"/>
      <c r="T306" s="67"/>
      <c r="U306" s="67"/>
      <c r="V306" s="67"/>
      <c r="W306" s="53"/>
      <c r="X306" s="53"/>
      <c r="Y306" s="53"/>
      <c r="Z306" s="53"/>
      <c r="AA306" s="53"/>
    </row>
    <row r="307" spans="1:27" x14ac:dyDescent="0.25">
      <c r="A307" s="52" t="s">
        <v>744</v>
      </c>
      <c r="B307" s="52">
        <v>124447</v>
      </c>
      <c r="C307" s="52" t="s">
        <v>763</v>
      </c>
      <c r="D307" s="192" t="s">
        <v>1024</v>
      </c>
      <c r="E307" s="53"/>
      <c r="F307" s="186"/>
      <c r="G307" s="53"/>
      <c r="H307" s="53"/>
      <c r="I307" s="53"/>
      <c r="J307" s="53"/>
      <c r="K307" s="53"/>
      <c r="L307" s="75"/>
      <c r="M307" s="53"/>
      <c r="N307" s="53"/>
      <c r="O307" s="53"/>
      <c r="P307" s="53"/>
      <c r="Q307" s="99"/>
      <c r="R307" s="67"/>
      <c r="S307" s="67"/>
      <c r="T307" s="67"/>
      <c r="U307" s="67"/>
      <c r="V307" s="67"/>
      <c r="W307" s="53"/>
      <c r="X307" s="53"/>
      <c r="Y307" s="53"/>
      <c r="Z307" s="53"/>
      <c r="AA307" s="53"/>
    </row>
    <row r="308" spans="1:27" x14ac:dyDescent="0.25">
      <c r="A308" s="52" t="s">
        <v>23</v>
      </c>
      <c r="B308" s="52">
        <v>888960</v>
      </c>
      <c r="C308" s="52" t="s">
        <v>763</v>
      </c>
      <c r="D308" s="192" t="s">
        <v>1025</v>
      </c>
      <c r="E308" s="53"/>
      <c r="F308" s="186"/>
      <c r="G308" s="53"/>
      <c r="H308" s="53"/>
      <c r="I308" s="53"/>
      <c r="J308" s="53"/>
      <c r="K308" s="53"/>
      <c r="L308" s="75"/>
      <c r="M308" s="53"/>
      <c r="N308" s="53"/>
      <c r="O308" s="53"/>
      <c r="P308" s="53"/>
      <c r="Q308" s="99"/>
      <c r="R308" s="67"/>
      <c r="S308" s="67"/>
      <c r="T308" s="67"/>
      <c r="U308" s="67"/>
      <c r="V308" s="67"/>
      <c r="W308" s="53"/>
      <c r="X308" s="53"/>
      <c r="Y308" s="53"/>
      <c r="Z308" s="53"/>
      <c r="AA308" s="53"/>
    </row>
    <row r="309" spans="1:27" x14ac:dyDescent="0.25">
      <c r="A309" s="52" t="s">
        <v>25</v>
      </c>
      <c r="B309" s="52">
        <v>650865</v>
      </c>
      <c r="C309" s="52" t="s">
        <v>763</v>
      </c>
      <c r="D309" s="52" t="s">
        <v>1026</v>
      </c>
      <c r="E309" s="53"/>
      <c r="F309" s="186"/>
      <c r="G309" s="53"/>
      <c r="H309" s="53"/>
      <c r="I309" s="53"/>
      <c r="J309" s="53"/>
      <c r="K309" s="53"/>
      <c r="L309" s="75"/>
      <c r="M309" s="53"/>
      <c r="N309" s="53"/>
      <c r="O309" s="53"/>
      <c r="P309" s="53"/>
      <c r="Q309" s="99"/>
      <c r="R309" s="67"/>
      <c r="S309" s="67"/>
      <c r="T309" s="67"/>
      <c r="U309" s="67"/>
      <c r="V309" s="67"/>
      <c r="W309" s="53"/>
      <c r="X309" s="53"/>
      <c r="Y309" s="53"/>
      <c r="Z309" s="53"/>
      <c r="AA309" s="53"/>
    </row>
    <row r="310" spans="1:27" x14ac:dyDescent="0.25">
      <c r="A310" s="52" t="s">
        <v>25</v>
      </c>
      <c r="B310" s="52">
        <v>443694</v>
      </c>
      <c r="C310" s="52" t="s">
        <v>763</v>
      </c>
      <c r="D310" s="192" t="s">
        <v>1027</v>
      </c>
      <c r="E310" s="53"/>
      <c r="F310" s="186"/>
      <c r="G310" s="53"/>
      <c r="H310" s="53"/>
      <c r="I310" s="53"/>
      <c r="J310" s="53"/>
      <c r="K310" s="53"/>
      <c r="L310" s="75"/>
      <c r="M310" s="53"/>
      <c r="N310" s="53"/>
      <c r="O310" s="53"/>
      <c r="P310" s="53"/>
      <c r="Q310" s="99"/>
      <c r="R310" s="67"/>
      <c r="S310" s="67"/>
      <c r="T310" s="67"/>
      <c r="U310" s="67"/>
      <c r="V310" s="67"/>
      <c r="W310" s="53"/>
      <c r="X310" s="53"/>
      <c r="Y310" s="53"/>
      <c r="Z310" s="53"/>
      <c r="AA310" s="53"/>
    </row>
    <row r="311" spans="1:27" x14ac:dyDescent="0.25">
      <c r="A311" s="52" t="s">
        <v>33</v>
      </c>
      <c r="B311" s="52">
        <v>508514</v>
      </c>
      <c r="C311" s="52" t="s">
        <v>763</v>
      </c>
      <c r="D311" s="192" t="s">
        <v>890</v>
      </c>
      <c r="E311" s="53"/>
      <c r="F311" s="186"/>
      <c r="G311" s="53"/>
      <c r="H311" s="53"/>
      <c r="I311" s="53"/>
      <c r="J311" s="53"/>
      <c r="K311" s="53"/>
      <c r="L311" s="75"/>
      <c r="M311" s="53"/>
      <c r="N311" s="53"/>
      <c r="O311" s="53"/>
      <c r="P311" s="53"/>
      <c r="Q311" s="99"/>
      <c r="R311" s="67"/>
      <c r="S311" s="67"/>
      <c r="T311" s="67"/>
      <c r="U311" s="67"/>
      <c r="V311" s="67"/>
      <c r="W311" s="53"/>
      <c r="X311" s="53"/>
      <c r="Y311" s="53"/>
      <c r="Z311" s="53"/>
      <c r="AA311" s="53"/>
    </row>
    <row r="312" spans="1:27" x14ac:dyDescent="0.25">
      <c r="A312" s="52" t="s">
        <v>19</v>
      </c>
      <c r="B312" s="52">
        <v>560369</v>
      </c>
      <c r="C312" s="52" t="s">
        <v>763</v>
      </c>
      <c r="D312" s="192" t="s">
        <v>1028</v>
      </c>
      <c r="E312" s="53"/>
      <c r="F312" s="186"/>
      <c r="G312" s="53"/>
      <c r="H312" s="53"/>
      <c r="I312" s="53"/>
      <c r="J312" s="53"/>
      <c r="K312" s="53"/>
      <c r="L312" s="75"/>
      <c r="M312" s="53"/>
      <c r="N312" s="53"/>
      <c r="O312" s="53"/>
      <c r="P312" s="53"/>
      <c r="Q312" s="99"/>
      <c r="R312" s="67"/>
      <c r="S312" s="67"/>
      <c r="T312" s="67"/>
      <c r="U312" s="67"/>
      <c r="V312" s="67"/>
      <c r="W312" s="53"/>
      <c r="X312" s="53"/>
      <c r="Y312" s="53"/>
      <c r="Z312" s="53"/>
      <c r="AA312" s="53"/>
    </row>
    <row r="313" spans="1:27" x14ac:dyDescent="0.25">
      <c r="A313" s="52" t="s">
        <v>35</v>
      </c>
      <c r="B313" s="52">
        <v>700093</v>
      </c>
      <c r="C313" s="52" t="s">
        <v>763</v>
      </c>
      <c r="D313" s="192" t="s">
        <v>1029</v>
      </c>
      <c r="E313" s="53"/>
      <c r="F313" s="186"/>
      <c r="G313" s="53"/>
      <c r="H313" s="53"/>
      <c r="I313" s="53"/>
      <c r="J313" s="53"/>
      <c r="K313" s="53"/>
      <c r="L313" s="75"/>
      <c r="M313" s="53"/>
      <c r="N313" s="53"/>
      <c r="O313" s="53"/>
      <c r="P313" s="53"/>
      <c r="Q313" s="99"/>
      <c r="R313" s="67"/>
      <c r="S313" s="67"/>
      <c r="T313" s="67"/>
      <c r="U313" s="67"/>
      <c r="V313" s="67"/>
      <c r="W313" s="53"/>
      <c r="X313" s="53"/>
      <c r="Y313" s="53"/>
      <c r="Z313" s="53"/>
      <c r="AA313" s="53"/>
    </row>
    <row r="314" spans="1:27" x14ac:dyDescent="0.25">
      <c r="A314" s="52" t="s">
        <v>466</v>
      </c>
      <c r="B314" s="52">
        <v>408131</v>
      </c>
      <c r="C314" s="52" t="s">
        <v>763</v>
      </c>
      <c r="D314" s="192" t="s">
        <v>924</v>
      </c>
      <c r="E314" s="53"/>
      <c r="F314" s="186"/>
      <c r="G314" s="53"/>
      <c r="H314" s="53"/>
      <c r="I314" s="53"/>
      <c r="J314" s="53"/>
      <c r="K314" s="53"/>
      <c r="L314" s="75"/>
      <c r="M314" s="53"/>
      <c r="N314" s="53"/>
      <c r="O314" s="53"/>
      <c r="P314" s="53"/>
      <c r="Q314" s="99"/>
      <c r="R314" s="67"/>
      <c r="S314" s="67"/>
      <c r="T314" s="67"/>
      <c r="U314" s="67"/>
      <c r="V314" s="67"/>
      <c r="W314" s="53"/>
      <c r="X314" s="53"/>
      <c r="Y314" s="53"/>
      <c r="Z314" s="53"/>
      <c r="AA314" s="53"/>
    </row>
    <row r="315" spans="1:27" x14ac:dyDescent="0.25">
      <c r="A315" s="52" t="s">
        <v>10</v>
      </c>
      <c r="B315" s="52">
        <v>658563</v>
      </c>
      <c r="C315" s="52" t="s">
        <v>763</v>
      </c>
      <c r="D315" s="192" t="s">
        <v>1030</v>
      </c>
      <c r="E315" s="53"/>
      <c r="F315" s="186"/>
      <c r="G315" s="53"/>
      <c r="H315" s="53"/>
      <c r="I315" s="53"/>
      <c r="J315" s="53"/>
      <c r="K315" s="53"/>
      <c r="L315" s="75"/>
      <c r="M315" s="53"/>
      <c r="N315" s="53"/>
      <c r="O315" s="53"/>
      <c r="P315" s="53"/>
      <c r="Q315" s="99"/>
      <c r="R315" s="67"/>
      <c r="S315" s="67"/>
      <c r="T315" s="67"/>
      <c r="U315" s="67"/>
      <c r="V315" s="67"/>
      <c r="W315" s="53"/>
      <c r="X315" s="53"/>
      <c r="Y315" s="53"/>
      <c r="Z315" s="53"/>
      <c r="AA315" s="53"/>
    </row>
    <row r="316" spans="1:27" x14ac:dyDescent="0.25">
      <c r="A316" s="52" t="s">
        <v>10</v>
      </c>
      <c r="B316" s="52">
        <v>131753</v>
      </c>
      <c r="C316" s="52" t="s">
        <v>763</v>
      </c>
      <c r="D316" s="192" t="s">
        <v>1031</v>
      </c>
      <c r="E316" s="53"/>
      <c r="F316" s="186"/>
      <c r="G316" s="53"/>
      <c r="H316" s="53"/>
      <c r="I316" s="53"/>
      <c r="J316" s="53"/>
      <c r="K316" s="53"/>
      <c r="L316" s="75"/>
      <c r="M316" s="53"/>
      <c r="N316" s="53"/>
      <c r="O316" s="53"/>
      <c r="P316" s="53"/>
      <c r="Q316" s="99"/>
      <c r="R316" s="67"/>
      <c r="S316" s="67"/>
      <c r="T316" s="67"/>
      <c r="U316" s="67"/>
      <c r="V316" s="67"/>
      <c r="W316" s="53"/>
      <c r="X316" s="53"/>
      <c r="Y316" s="53"/>
      <c r="Z316" s="53"/>
      <c r="AA316" s="53"/>
    </row>
    <row r="317" spans="1:27" x14ac:dyDescent="0.25">
      <c r="A317" s="52" t="s">
        <v>10</v>
      </c>
      <c r="B317" s="52">
        <v>409230</v>
      </c>
      <c r="C317" s="52" t="s">
        <v>469</v>
      </c>
      <c r="D317" s="52" t="s">
        <v>1031</v>
      </c>
      <c r="E317" s="53"/>
      <c r="F317" s="186"/>
      <c r="G317" s="53"/>
      <c r="H317" s="53"/>
      <c r="I317" s="53"/>
      <c r="J317" s="53"/>
      <c r="K317" s="53"/>
      <c r="L317" s="75"/>
      <c r="M317" s="53"/>
      <c r="N317" s="53"/>
      <c r="O317" s="53"/>
      <c r="P317" s="53"/>
      <c r="Q317" s="99"/>
      <c r="R317" s="67"/>
      <c r="S317" s="67"/>
      <c r="T317" s="67"/>
      <c r="U317" s="67"/>
      <c r="V317" s="67"/>
      <c r="W317" s="53"/>
      <c r="X317" s="53"/>
      <c r="Y317" s="53"/>
      <c r="Z317" s="53"/>
      <c r="AA317" s="53"/>
    </row>
    <row r="318" spans="1:27" x14ac:dyDescent="0.25">
      <c r="A318" s="52" t="s">
        <v>10</v>
      </c>
      <c r="B318" s="52">
        <v>273510</v>
      </c>
      <c r="C318" s="52" t="s">
        <v>469</v>
      </c>
      <c r="D318" s="192" t="s">
        <v>1032</v>
      </c>
      <c r="E318" s="53"/>
      <c r="F318" s="186"/>
      <c r="G318" s="53"/>
      <c r="H318" s="53"/>
      <c r="I318" s="53"/>
      <c r="J318" s="53"/>
      <c r="K318" s="53"/>
      <c r="L318" s="75"/>
      <c r="M318" s="53"/>
      <c r="N318" s="53"/>
      <c r="O318" s="53"/>
      <c r="P318" s="53"/>
      <c r="Q318" s="99"/>
      <c r="R318" s="67"/>
      <c r="S318" s="67"/>
      <c r="T318" s="67"/>
      <c r="U318" s="67"/>
      <c r="V318" s="67"/>
      <c r="W318" s="53"/>
      <c r="X318" s="53"/>
      <c r="Y318" s="53"/>
      <c r="Z318" s="53"/>
      <c r="AA318" s="53"/>
    </row>
    <row r="319" spans="1:27" x14ac:dyDescent="0.25">
      <c r="A319" s="52" t="s">
        <v>31</v>
      </c>
      <c r="B319" s="52">
        <v>948916</v>
      </c>
      <c r="C319" s="52" t="s">
        <v>469</v>
      </c>
      <c r="D319" s="192" t="s">
        <v>1033</v>
      </c>
      <c r="E319" s="192"/>
      <c r="F319" s="186"/>
      <c r="G319" s="53"/>
      <c r="H319" s="53"/>
      <c r="I319" s="53"/>
      <c r="J319" s="53"/>
      <c r="K319" s="53"/>
      <c r="L319" s="75"/>
      <c r="M319" s="53"/>
      <c r="N319" s="53"/>
      <c r="O319" s="53"/>
      <c r="P319" s="53"/>
      <c r="Q319" s="99"/>
      <c r="R319" s="67"/>
      <c r="S319" s="67"/>
      <c r="T319" s="67"/>
      <c r="U319" s="67"/>
      <c r="V319" s="67"/>
      <c r="W319" s="53"/>
      <c r="X319" s="53"/>
      <c r="Y319" s="53"/>
      <c r="Z319" s="53"/>
      <c r="AA319" s="53"/>
    </row>
    <row r="320" spans="1:27" x14ac:dyDescent="0.25">
      <c r="A320" s="52" t="s">
        <v>22</v>
      </c>
      <c r="B320" s="52">
        <v>304570</v>
      </c>
      <c r="C320" s="52" t="s">
        <v>469</v>
      </c>
      <c r="D320" s="192" t="s">
        <v>1034</v>
      </c>
      <c r="E320" s="53"/>
      <c r="F320" s="186"/>
      <c r="G320" s="53"/>
      <c r="H320" s="53"/>
      <c r="I320" s="53"/>
      <c r="J320" s="53"/>
      <c r="K320" s="53"/>
      <c r="L320" s="75"/>
      <c r="M320" s="53"/>
      <c r="N320" s="53"/>
      <c r="O320" s="53"/>
      <c r="P320" s="53"/>
      <c r="Q320" s="99"/>
      <c r="R320" s="67"/>
      <c r="S320" s="67"/>
      <c r="T320" s="67"/>
      <c r="U320" s="67"/>
      <c r="V320" s="67"/>
      <c r="W320" s="53"/>
      <c r="X320" s="53"/>
      <c r="Y320" s="53"/>
      <c r="Z320" s="53"/>
      <c r="AA320" s="53"/>
    </row>
    <row r="321" spans="1:27" x14ac:dyDescent="0.25">
      <c r="A321" s="52" t="s">
        <v>22</v>
      </c>
      <c r="B321" s="52">
        <v>398715</v>
      </c>
      <c r="C321" s="52" t="s">
        <v>469</v>
      </c>
      <c r="D321" s="192" t="s">
        <v>1035</v>
      </c>
      <c r="E321" s="53"/>
      <c r="F321" s="186"/>
      <c r="G321" s="53"/>
      <c r="H321" s="53"/>
      <c r="I321" s="53"/>
      <c r="J321" s="53"/>
      <c r="K321" s="53"/>
      <c r="L321" s="75"/>
      <c r="M321" s="53"/>
      <c r="N321" s="53"/>
      <c r="O321" s="53"/>
      <c r="P321" s="53"/>
      <c r="Q321" s="99"/>
      <c r="R321" s="67"/>
      <c r="S321" s="67"/>
      <c r="T321" s="67"/>
      <c r="U321" s="67"/>
      <c r="V321" s="67"/>
      <c r="W321" s="53"/>
      <c r="X321" s="53"/>
      <c r="Y321" s="53"/>
      <c r="Z321" s="53"/>
      <c r="AA321" s="53"/>
    </row>
    <row r="322" spans="1:27" x14ac:dyDescent="0.25">
      <c r="A322" s="52" t="s">
        <v>34</v>
      </c>
      <c r="B322" s="52">
        <v>768072</v>
      </c>
      <c r="C322" s="52" t="s">
        <v>469</v>
      </c>
      <c r="D322" s="52" t="s">
        <v>1036</v>
      </c>
      <c r="E322" s="53"/>
      <c r="F322" s="186"/>
      <c r="G322" s="53"/>
      <c r="H322" s="53"/>
      <c r="I322" s="53"/>
      <c r="J322" s="53"/>
      <c r="K322" s="53"/>
      <c r="L322" s="75"/>
      <c r="M322" s="53"/>
      <c r="N322" s="53"/>
      <c r="O322" s="53"/>
      <c r="P322" s="53"/>
      <c r="Q322" s="99"/>
      <c r="R322" s="67"/>
      <c r="S322" s="67"/>
      <c r="T322" s="67"/>
      <c r="U322" s="67"/>
      <c r="V322" s="67"/>
      <c r="W322" s="53"/>
      <c r="X322" s="53"/>
      <c r="Y322" s="53"/>
      <c r="Z322" s="53"/>
      <c r="AA322" s="53"/>
    </row>
    <row r="323" spans="1:27" x14ac:dyDescent="0.25">
      <c r="A323" s="52" t="s">
        <v>22</v>
      </c>
      <c r="B323" s="52">
        <v>310103</v>
      </c>
      <c r="C323" s="52" t="s">
        <v>469</v>
      </c>
      <c r="D323" s="192" t="s">
        <v>1037</v>
      </c>
      <c r="E323" s="53"/>
      <c r="F323" s="186"/>
      <c r="G323" s="53"/>
      <c r="H323" s="53"/>
      <c r="I323" s="53"/>
      <c r="J323" s="53"/>
      <c r="K323" s="53"/>
      <c r="L323" s="75"/>
      <c r="M323" s="53"/>
      <c r="N323" s="53"/>
      <c r="O323" s="53"/>
      <c r="P323" s="53"/>
      <c r="Q323" s="99"/>
      <c r="R323" s="67"/>
      <c r="S323" s="67"/>
      <c r="T323" s="67"/>
      <c r="U323" s="67"/>
      <c r="V323" s="67"/>
      <c r="W323" s="53"/>
      <c r="X323" s="53"/>
      <c r="Y323" s="53"/>
      <c r="Z323" s="53"/>
      <c r="AA323" s="53"/>
    </row>
    <row r="324" spans="1:27" x14ac:dyDescent="0.25">
      <c r="A324" s="52" t="s">
        <v>34</v>
      </c>
      <c r="B324" s="52">
        <v>424617</v>
      </c>
      <c r="C324" s="52" t="s">
        <v>469</v>
      </c>
      <c r="D324" s="192" t="s">
        <v>1038</v>
      </c>
      <c r="E324" s="53"/>
      <c r="F324" s="186"/>
      <c r="G324" s="53"/>
      <c r="H324" s="53"/>
      <c r="I324" s="53"/>
      <c r="J324" s="53"/>
      <c r="K324" s="53"/>
      <c r="L324" s="75"/>
      <c r="M324" s="53"/>
      <c r="N324" s="53"/>
      <c r="O324" s="53"/>
      <c r="P324" s="53"/>
      <c r="Q324" s="99"/>
      <c r="R324" s="67"/>
      <c r="S324" s="67"/>
      <c r="T324" s="67"/>
      <c r="U324" s="67"/>
      <c r="V324" s="67"/>
      <c r="W324" s="53"/>
      <c r="X324" s="53"/>
      <c r="Y324" s="53"/>
      <c r="Z324" s="53"/>
      <c r="AA324" s="53"/>
    </row>
    <row r="325" spans="1:27" x14ac:dyDescent="0.25">
      <c r="A325" s="52" t="s">
        <v>34</v>
      </c>
      <c r="B325" s="52">
        <v>297053</v>
      </c>
      <c r="C325" s="52" t="s">
        <v>469</v>
      </c>
      <c r="D325" s="192" t="s">
        <v>1039</v>
      </c>
      <c r="E325" s="53"/>
      <c r="F325" s="186"/>
      <c r="G325" s="53"/>
      <c r="H325" s="53"/>
      <c r="I325" s="53"/>
      <c r="J325" s="53"/>
      <c r="K325" s="53"/>
      <c r="L325" s="75"/>
      <c r="M325" s="53"/>
      <c r="N325" s="53"/>
      <c r="O325" s="53"/>
      <c r="P325" s="53"/>
      <c r="Q325" s="99"/>
      <c r="R325" s="67"/>
      <c r="S325" s="67"/>
      <c r="T325" s="67"/>
      <c r="U325" s="67"/>
      <c r="V325" s="67"/>
      <c r="W325" s="53"/>
      <c r="X325" s="53"/>
      <c r="Y325" s="53"/>
      <c r="Z325" s="53"/>
      <c r="AA325" s="53"/>
    </row>
    <row r="326" spans="1:27" x14ac:dyDescent="0.25">
      <c r="A326" s="52" t="s">
        <v>762</v>
      </c>
      <c r="B326" s="52">
        <v>375567</v>
      </c>
      <c r="C326" s="52" t="s">
        <v>469</v>
      </c>
      <c r="D326" s="192" t="s">
        <v>1040</v>
      </c>
      <c r="E326" s="53"/>
      <c r="F326" s="186"/>
      <c r="G326" s="53"/>
      <c r="H326" s="53"/>
      <c r="I326" s="53"/>
      <c r="J326" s="53"/>
      <c r="K326" s="53"/>
      <c r="L326" s="75"/>
      <c r="M326" s="53"/>
      <c r="N326" s="53"/>
      <c r="O326" s="53"/>
      <c r="P326" s="53"/>
      <c r="Q326" s="99"/>
      <c r="R326" s="67"/>
      <c r="S326" s="67"/>
      <c r="T326" s="67"/>
      <c r="U326" s="67"/>
      <c r="V326" s="67"/>
      <c r="W326" s="53"/>
      <c r="X326" s="53"/>
      <c r="Y326" s="53"/>
      <c r="Z326" s="53"/>
      <c r="AA326" s="53"/>
    </row>
    <row r="327" spans="1:27" x14ac:dyDescent="0.25">
      <c r="A327" s="52" t="s">
        <v>31</v>
      </c>
      <c r="B327" s="52">
        <v>997467</v>
      </c>
      <c r="C327" s="52" t="s">
        <v>469</v>
      </c>
      <c r="D327" s="192" t="s">
        <v>1041</v>
      </c>
      <c r="E327" s="53"/>
      <c r="F327" s="186"/>
      <c r="G327" s="53"/>
      <c r="H327" s="53"/>
      <c r="I327" s="53"/>
      <c r="J327" s="53"/>
      <c r="K327" s="53"/>
      <c r="L327" s="75"/>
      <c r="M327" s="53"/>
      <c r="N327" s="53"/>
      <c r="O327" s="53"/>
      <c r="P327" s="53"/>
      <c r="Q327" s="99"/>
      <c r="R327" s="67"/>
      <c r="S327" s="67"/>
      <c r="T327" s="67"/>
      <c r="U327" s="67"/>
      <c r="V327" s="67"/>
      <c r="W327" s="53"/>
      <c r="X327" s="53"/>
      <c r="Y327" s="53"/>
      <c r="Z327" s="53"/>
      <c r="AA327" s="53"/>
    </row>
    <row r="328" spans="1:27" x14ac:dyDescent="0.25">
      <c r="A328" s="52" t="s">
        <v>762</v>
      </c>
      <c r="B328" s="52">
        <v>255598</v>
      </c>
      <c r="C328" s="52" t="s">
        <v>469</v>
      </c>
      <c r="D328" s="192" t="s">
        <v>1042</v>
      </c>
      <c r="E328" s="53"/>
      <c r="F328" s="186"/>
      <c r="G328" s="53"/>
      <c r="H328" s="53"/>
      <c r="I328" s="53"/>
      <c r="J328" s="53"/>
      <c r="K328" s="53"/>
      <c r="L328" s="75"/>
      <c r="M328" s="53"/>
      <c r="N328" s="53"/>
      <c r="O328" s="53"/>
      <c r="P328" s="53"/>
      <c r="Q328" s="99"/>
      <c r="R328" s="67"/>
      <c r="S328" s="67"/>
      <c r="T328" s="67"/>
      <c r="U328" s="67"/>
      <c r="V328" s="67"/>
      <c r="W328" s="53"/>
      <c r="X328" s="53"/>
      <c r="Y328" s="53"/>
      <c r="Z328" s="53"/>
      <c r="AA328" s="53"/>
    </row>
    <row r="329" spans="1:27" x14ac:dyDescent="0.25">
      <c r="A329" s="52" t="s">
        <v>762</v>
      </c>
      <c r="B329" s="52">
        <v>216200</v>
      </c>
      <c r="C329" s="52" t="s">
        <v>469</v>
      </c>
      <c r="D329" s="192" t="s">
        <v>1043</v>
      </c>
      <c r="E329" s="53"/>
      <c r="F329" s="186"/>
      <c r="G329" s="53"/>
      <c r="H329" s="53"/>
      <c r="I329" s="53"/>
      <c r="J329" s="53"/>
      <c r="K329" s="53"/>
      <c r="L329" s="75"/>
      <c r="M329" s="53"/>
      <c r="N329" s="53"/>
      <c r="O329" s="53"/>
      <c r="P329" s="53"/>
      <c r="Q329" s="99"/>
      <c r="R329" s="67"/>
      <c r="S329" s="67"/>
      <c r="T329" s="67"/>
      <c r="U329" s="67"/>
      <c r="V329" s="67"/>
      <c r="W329" s="53"/>
      <c r="X329" s="53"/>
      <c r="Y329" s="53"/>
      <c r="Z329" s="53"/>
      <c r="AA329" s="53"/>
    </row>
    <row r="330" spans="1:27" x14ac:dyDescent="0.25">
      <c r="A330" s="52" t="s">
        <v>19</v>
      </c>
      <c r="B330" s="52">
        <v>647888</v>
      </c>
      <c r="C330" s="52" t="s">
        <v>469</v>
      </c>
      <c r="D330" s="52" t="s">
        <v>1044</v>
      </c>
      <c r="E330" s="53"/>
      <c r="F330" s="186"/>
      <c r="G330" s="53"/>
      <c r="H330" s="53"/>
      <c r="I330" s="53"/>
      <c r="J330" s="53"/>
      <c r="K330" s="53"/>
      <c r="L330" s="75"/>
      <c r="M330" s="53"/>
      <c r="N330" s="53"/>
      <c r="O330" s="53"/>
      <c r="P330" s="53"/>
      <c r="Q330" s="99"/>
      <c r="R330" s="67"/>
      <c r="S330" s="67"/>
      <c r="T330" s="67"/>
      <c r="U330" s="67"/>
      <c r="V330" s="67"/>
      <c r="W330" s="53"/>
      <c r="X330" s="53"/>
      <c r="Y330" s="53"/>
      <c r="Z330" s="53"/>
      <c r="AA330" s="53"/>
    </row>
    <row r="331" spans="1:27" x14ac:dyDescent="0.25">
      <c r="A331" s="52" t="s">
        <v>35</v>
      </c>
      <c r="B331" s="52">
        <v>555545</v>
      </c>
      <c r="C331" s="52" t="s">
        <v>469</v>
      </c>
      <c r="D331" s="192" t="s">
        <v>1045</v>
      </c>
      <c r="E331" s="53"/>
      <c r="F331" s="186"/>
      <c r="G331" s="53"/>
      <c r="H331" s="53"/>
      <c r="I331" s="53"/>
      <c r="J331" s="53"/>
      <c r="K331" s="53"/>
      <c r="L331" s="75"/>
      <c r="M331" s="53"/>
      <c r="N331" s="53"/>
      <c r="O331" s="53"/>
      <c r="P331" s="53"/>
      <c r="Q331" s="99"/>
      <c r="R331" s="67"/>
      <c r="S331" s="67"/>
      <c r="T331" s="67"/>
      <c r="U331" s="67"/>
      <c r="V331" s="67"/>
      <c r="W331" s="53"/>
      <c r="X331" s="53"/>
      <c r="Y331" s="53"/>
      <c r="Z331" s="53"/>
      <c r="AA331" s="53"/>
    </row>
    <row r="332" spans="1:27" x14ac:dyDescent="0.25">
      <c r="A332" s="52" t="s">
        <v>25</v>
      </c>
      <c r="B332" s="52">
        <v>335280</v>
      </c>
      <c r="C332" s="52" t="s">
        <v>469</v>
      </c>
      <c r="D332" s="192" t="s">
        <v>1046</v>
      </c>
      <c r="E332" s="53"/>
      <c r="F332" s="186"/>
      <c r="G332" s="53"/>
      <c r="H332" s="53"/>
      <c r="I332" s="53"/>
      <c r="J332" s="53"/>
      <c r="K332" s="53"/>
      <c r="L332" s="75"/>
      <c r="M332" s="53"/>
      <c r="N332" s="53"/>
      <c r="O332" s="53"/>
      <c r="P332" s="53"/>
      <c r="Q332" s="99"/>
      <c r="R332" s="67"/>
      <c r="S332" s="67"/>
      <c r="T332" s="67"/>
      <c r="U332" s="67"/>
      <c r="V332" s="67"/>
      <c r="W332" s="53"/>
      <c r="X332" s="53"/>
      <c r="Y332" s="53"/>
      <c r="Z332" s="53"/>
      <c r="AA332" s="53"/>
    </row>
    <row r="333" spans="1:27" x14ac:dyDescent="0.25">
      <c r="A333" s="52" t="s">
        <v>15</v>
      </c>
      <c r="B333" s="52">
        <v>992488</v>
      </c>
      <c r="C333" s="52" t="s">
        <v>469</v>
      </c>
      <c r="D333" s="192" t="s">
        <v>1047</v>
      </c>
      <c r="E333" s="53"/>
      <c r="F333" s="186"/>
      <c r="G333" s="53"/>
      <c r="H333" s="53"/>
      <c r="I333" s="53"/>
      <c r="J333" s="53"/>
      <c r="K333" s="53"/>
      <c r="L333" s="75"/>
      <c r="M333" s="53"/>
      <c r="N333" s="53"/>
      <c r="O333" s="53"/>
      <c r="P333" s="53"/>
      <c r="Q333" s="99"/>
      <c r="R333" s="67"/>
      <c r="S333" s="67"/>
      <c r="T333" s="67"/>
      <c r="U333" s="67"/>
      <c r="V333" s="67"/>
      <c r="W333" s="53"/>
      <c r="X333" s="53"/>
      <c r="Y333" s="53"/>
      <c r="Z333" s="53"/>
      <c r="AA333" s="53"/>
    </row>
    <row r="334" spans="1:27" x14ac:dyDescent="0.25">
      <c r="A334" s="52" t="s">
        <v>15</v>
      </c>
      <c r="B334" s="52">
        <v>631558</v>
      </c>
      <c r="C334" s="52" t="s">
        <v>469</v>
      </c>
      <c r="D334" s="192" t="s">
        <v>1048</v>
      </c>
      <c r="E334" s="53"/>
      <c r="F334" s="186"/>
      <c r="G334" s="53"/>
      <c r="H334" s="53"/>
      <c r="I334" s="53"/>
      <c r="J334" s="53"/>
      <c r="K334" s="53"/>
      <c r="L334" s="75"/>
      <c r="M334" s="53"/>
      <c r="N334" s="53"/>
      <c r="O334" s="53"/>
      <c r="P334" s="53"/>
      <c r="Q334" s="99"/>
      <c r="R334" s="67"/>
      <c r="S334" s="67"/>
      <c r="T334" s="67"/>
      <c r="U334" s="67"/>
      <c r="V334" s="67"/>
      <c r="W334" s="53"/>
      <c r="X334" s="53"/>
      <c r="Y334" s="53"/>
      <c r="Z334" s="53"/>
      <c r="AA334" s="53"/>
    </row>
    <row r="335" spans="1:27" x14ac:dyDescent="0.25">
      <c r="A335" s="52" t="s">
        <v>35</v>
      </c>
      <c r="B335" s="52">
        <v>406814</v>
      </c>
      <c r="C335" s="52" t="s">
        <v>469</v>
      </c>
      <c r="D335" s="192" t="s">
        <v>1049</v>
      </c>
      <c r="E335" s="53"/>
      <c r="F335" s="186"/>
      <c r="G335" s="53"/>
      <c r="H335" s="53"/>
      <c r="I335" s="53"/>
      <c r="J335" s="53"/>
      <c r="K335" s="53"/>
      <c r="L335" s="75"/>
      <c r="M335" s="53"/>
      <c r="N335" s="53"/>
      <c r="O335" s="53"/>
      <c r="P335" s="53"/>
      <c r="Q335" s="99"/>
      <c r="R335" s="67"/>
      <c r="S335" s="67"/>
      <c r="T335" s="67"/>
      <c r="U335" s="67"/>
      <c r="V335" s="67"/>
      <c r="W335" s="53"/>
      <c r="X335" s="53"/>
      <c r="Y335" s="53"/>
      <c r="Z335" s="53"/>
      <c r="AA335" s="53"/>
    </row>
    <row r="336" spans="1:27" x14ac:dyDescent="0.25">
      <c r="A336" s="52" t="s">
        <v>15</v>
      </c>
      <c r="B336" s="52">
        <v>418334</v>
      </c>
      <c r="C336" s="52" t="s">
        <v>469</v>
      </c>
      <c r="D336" s="192" t="s">
        <v>1050</v>
      </c>
      <c r="E336" s="53"/>
      <c r="F336" s="186"/>
      <c r="G336" s="53"/>
      <c r="H336" s="53"/>
      <c r="I336" s="53"/>
      <c r="J336" s="53"/>
      <c r="K336" s="53"/>
      <c r="L336" s="75"/>
      <c r="M336" s="53"/>
      <c r="N336" s="53"/>
      <c r="O336" s="53"/>
      <c r="P336" s="53"/>
      <c r="Q336" s="99"/>
      <c r="R336" s="67"/>
      <c r="S336" s="67"/>
      <c r="T336" s="67"/>
      <c r="U336" s="67"/>
      <c r="V336" s="67"/>
      <c r="W336" s="53"/>
      <c r="X336" s="53"/>
      <c r="Y336" s="53"/>
      <c r="Z336" s="53"/>
      <c r="AA336" s="53"/>
    </row>
    <row r="337" spans="1:27" x14ac:dyDescent="0.25">
      <c r="A337" s="52" t="s">
        <v>32</v>
      </c>
      <c r="B337" s="52">
        <v>718612</v>
      </c>
      <c r="C337" s="52" t="s">
        <v>469</v>
      </c>
      <c r="D337" s="52" t="s">
        <v>934</v>
      </c>
      <c r="E337" s="53"/>
      <c r="F337" s="186"/>
      <c r="G337" s="53"/>
      <c r="H337" s="53"/>
      <c r="I337" s="53"/>
      <c r="J337" s="53"/>
      <c r="K337" s="53"/>
      <c r="L337" s="75"/>
      <c r="M337" s="53"/>
      <c r="N337" s="53"/>
      <c r="O337" s="53"/>
      <c r="P337" s="53"/>
      <c r="Q337" s="99"/>
      <c r="R337" s="67"/>
      <c r="S337" s="67"/>
      <c r="T337" s="67"/>
      <c r="U337" s="67"/>
      <c r="V337" s="67"/>
      <c r="W337" s="53"/>
      <c r="X337" s="53"/>
      <c r="Y337" s="53"/>
      <c r="Z337" s="53"/>
      <c r="AA337" s="53"/>
    </row>
    <row r="338" spans="1:27" x14ac:dyDescent="0.25">
      <c r="A338" s="52" t="s">
        <v>32</v>
      </c>
      <c r="B338" s="52">
        <v>624031</v>
      </c>
      <c r="C338" s="52" t="s">
        <v>469</v>
      </c>
      <c r="D338" s="192" t="s">
        <v>1051</v>
      </c>
      <c r="E338" s="53"/>
      <c r="F338" s="186"/>
      <c r="G338" s="53"/>
      <c r="H338" s="53"/>
      <c r="I338" s="53"/>
      <c r="J338" s="53"/>
      <c r="K338" s="53"/>
      <c r="L338" s="75"/>
      <c r="M338" s="53"/>
      <c r="N338" s="53"/>
      <c r="O338" s="53"/>
      <c r="P338" s="53"/>
      <c r="Q338" s="99"/>
      <c r="R338" s="67"/>
      <c r="S338" s="67"/>
      <c r="T338" s="67"/>
      <c r="U338" s="67"/>
      <c r="V338" s="67"/>
      <c r="W338" s="53"/>
      <c r="X338" s="53"/>
      <c r="Y338" s="53"/>
      <c r="Z338" s="53"/>
      <c r="AA338" s="53"/>
    </row>
    <row r="339" spans="1:27" x14ac:dyDescent="0.25">
      <c r="A339" s="52" t="s">
        <v>32</v>
      </c>
      <c r="B339" s="52">
        <v>315790</v>
      </c>
      <c r="C339" s="52" t="s">
        <v>469</v>
      </c>
      <c r="D339" s="192" t="s">
        <v>1052</v>
      </c>
      <c r="E339" s="53"/>
      <c r="F339" s="186"/>
      <c r="G339" s="53"/>
      <c r="H339" s="53"/>
      <c r="I339" s="53"/>
      <c r="J339" s="53"/>
      <c r="K339" s="53"/>
      <c r="L339" s="75"/>
      <c r="M339" s="53"/>
      <c r="N339" s="53"/>
      <c r="O339" s="53"/>
      <c r="P339" s="53"/>
      <c r="Q339" s="99"/>
      <c r="R339" s="67"/>
      <c r="S339" s="67"/>
      <c r="T339" s="67"/>
      <c r="U339" s="67"/>
      <c r="V339" s="67"/>
      <c r="W339" s="53"/>
      <c r="X339" s="53"/>
      <c r="Y339" s="53"/>
      <c r="Z339" s="53"/>
      <c r="AA339" s="53"/>
    </row>
    <row r="340" spans="1:27" x14ac:dyDescent="0.25">
      <c r="A340" s="52" t="s">
        <v>20</v>
      </c>
      <c r="B340" s="52">
        <v>374042</v>
      </c>
      <c r="C340" s="52" t="s">
        <v>469</v>
      </c>
      <c r="D340" s="192" t="s">
        <v>1053</v>
      </c>
      <c r="E340" s="53"/>
      <c r="F340" s="186"/>
      <c r="G340" s="53"/>
      <c r="H340" s="53"/>
      <c r="I340" s="53"/>
      <c r="J340" s="53"/>
      <c r="K340" s="53"/>
      <c r="L340" s="75"/>
      <c r="M340" s="53"/>
      <c r="N340" s="53"/>
      <c r="O340" s="53"/>
      <c r="P340" s="53"/>
      <c r="Q340" s="99"/>
      <c r="R340" s="67"/>
      <c r="S340" s="67"/>
      <c r="T340" s="67"/>
      <c r="U340" s="67"/>
      <c r="V340" s="67"/>
      <c r="W340" s="53"/>
      <c r="X340" s="53"/>
      <c r="Y340" s="53"/>
      <c r="Z340" s="53"/>
      <c r="AA340" s="53"/>
    </row>
    <row r="341" spans="1:27" x14ac:dyDescent="0.25">
      <c r="A341" s="52" t="s">
        <v>20</v>
      </c>
      <c r="B341" s="52">
        <v>170456</v>
      </c>
      <c r="C341" s="52" t="s">
        <v>801</v>
      </c>
      <c r="D341" s="192" t="s">
        <v>1053</v>
      </c>
      <c r="E341" s="53"/>
      <c r="F341" s="186"/>
      <c r="G341" s="53"/>
      <c r="H341" s="53"/>
      <c r="I341" s="53"/>
      <c r="J341" s="53"/>
      <c r="K341" s="53"/>
      <c r="L341" s="75"/>
      <c r="M341" s="53"/>
      <c r="N341" s="53"/>
      <c r="O341" s="53"/>
      <c r="P341" s="53"/>
      <c r="Q341" s="99"/>
      <c r="R341" s="67"/>
      <c r="S341" s="67"/>
      <c r="T341" s="67"/>
      <c r="U341" s="67"/>
      <c r="V341" s="67"/>
      <c r="W341" s="53"/>
      <c r="X341" s="53"/>
      <c r="Y341" s="53"/>
      <c r="Z341" s="53"/>
      <c r="AA341" s="53"/>
    </row>
    <row r="342" spans="1:27" x14ac:dyDescent="0.25">
      <c r="A342" s="52" t="s">
        <v>36</v>
      </c>
      <c r="B342" s="52">
        <v>289551</v>
      </c>
      <c r="C342" s="52" t="s">
        <v>801</v>
      </c>
      <c r="D342" s="192" t="s">
        <v>1054</v>
      </c>
      <c r="E342" s="53"/>
      <c r="F342" s="186"/>
      <c r="G342" s="53"/>
      <c r="H342" s="53"/>
      <c r="I342" s="53"/>
      <c r="J342" s="53"/>
      <c r="K342" s="53"/>
      <c r="L342" s="75"/>
      <c r="M342" s="53"/>
      <c r="N342" s="53"/>
      <c r="O342" s="53"/>
      <c r="P342" s="53"/>
      <c r="Q342" s="99"/>
      <c r="R342" s="67"/>
      <c r="S342" s="67"/>
      <c r="T342" s="67"/>
      <c r="U342" s="67"/>
      <c r="V342" s="67"/>
      <c r="W342" s="53"/>
      <c r="X342" s="53"/>
      <c r="Y342" s="53"/>
      <c r="Z342" s="53"/>
      <c r="AA342" s="53"/>
    </row>
    <row r="343" spans="1:27" x14ac:dyDescent="0.25">
      <c r="A343" s="52" t="s">
        <v>36</v>
      </c>
      <c r="B343" s="52">
        <v>232233</v>
      </c>
      <c r="C343" s="52" t="s">
        <v>801</v>
      </c>
      <c r="D343" s="192" t="s">
        <v>1055</v>
      </c>
      <c r="E343" s="53"/>
      <c r="F343" s="186"/>
      <c r="G343" s="53"/>
      <c r="H343" s="53"/>
      <c r="I343" s="53"/>
      <c r="J343" s="53"/>
      <c r="K343" s="53"/>
      <c r="L343" s="75"/>
      <c r="M343" s="53"/>
      <c r="N343" s="53"/>
      <c r="O343" s="53"/>
      <c r="P343" s="53"/>
      <c r="Q343" s="99"/>
      <c r="R343" s="67"/>
      <c r="S343" s="67"/>
      <c r="T343" s="67"/>
      <c r="U343" s="67"/>
      <c r="V343" s="67"/>
      <c r="W343" s="53"/>
      <c r="X343" s="53"/>
      <c r="Y343" s="53"/>
      <c r="Z343" s="53"/>
      <c r="AA343" s="53"/>
    </row>
    <row r="344" spans="1:27" x14ac:dyDescent="0.25">
      <c r="A344" s="52" t="s">
        <v>36</v>
      </c>
      <c r="B344" s="52">
        <v>146821</v>
      </c>
      <c r="C344" s="52" t="s">
        <v>801</v>
      </c>
      <c r="D344" s="192" t="s">
        <v>1056</v>
      </c>
      <c r="E344" s="53"/>
      <c r="F344" s="186"/>
      <c r="G344" s="53"/>
      <c r="H344" s="53"/>
      <c r="I344" s="53"/>
      <c r="J344" s="53"/>
      <c r="K344" s="53"/>
      <c r="L344" s="75"/>
      <c r="M344" s="53"/>
      <c r="N344" s="53"/>
      <c r="O344" s="53"/>
      <c r="P344" s="53"/>
      <c r="Q344" s="99"/>
      <c r="R344" s="67"/>
      <c r="S344" s="67"/>
      <c r="T344" s="67"/>
      <c r="U344" s="67"/>
      <c r="V344" s="67"/>
      <c r="W344" s="53"/>
      <c r="X344" s="53"/>
      <c r="Y344" s="53"/>
      <c r="Z344" s="53"/>
      <c r="AA344" s="53"/>
    </row>
    <row r="345" spans="1:27" x14ac:dyDescent="0.25">
      <c r="A345" s="52" t="s">
        <v>20</v>
      </c>
      <c r="B345" s="52">
        <v>899511</v>
      </c>
      <c r="C345" s="52" t="s">
        <v>801</v>
      </c>
      <c r="D345" s="52" t="s">
        <v>994</v>
      </c>
      <c r="E345" s="53"/>
      <c r="F345" s="186"/>
      <c r="G345" s="53"/>
      <c r="H345" s="53"/>
      <c r="I345" s="53"/>
      <c r="J345" s="53"/>
      <c r="K345" s="53"/>
      <c r="L345" s="75"/>
      <c r="M345" s="53"/>
      <c r="N345" s="53"/>
      <c r="O345" s="53"/>
      <c r="P345" s="53"/>
      <c r="Q345" s="99"/>
      <c r="R345" s="67"/>
      <c r="S345" s="67"/>
      <c r="T345" s="67"/>
      <c r="U345" s="67"/>
      <c r="V345" s="67"/>
      <c r="W345" s="53"/>
      <c r="X345" s="53"/>
      <c r="Y345" s="53"/>
      <c r="Z345" s="53"/>
      <c r="AA345" s="53"/>
    </row>
    <row r="346" spans="1:27" x14ac:dyDescent="0.25">
      <c r="A346" s="52" t="s">
        <v>20</v>
      </c>
      <c r="B346" s="52">
        <v>716756</v>
      </c>
      <c r="C346" s="52" t="s">
        <v>801</v>
      </c>
      <c r="D346" s="192" t="s">
        <v>1057</v>
      </c>
      <c r="E346" s="53"/>
      <c r="F346" s="186"/>
      <c r="G346" s="53"/>
      <c r="H346" s="53"/>
      <c r="I346" s="53"/>
      <c r="J346" s="53"/>
      <c r="K346" s="53"/>
      <c r="L346" s="75"/>
      <c r="M346" s="53"/>
      <c r="N346" s="53"/>
      <c r="O346" s="53"/>
      <c r="P346" s="53"/>
      <c r="Q346" s="99"/>
      <c r="R346" s="67"/>
      <c r="S346" s="67"/>
      <c r="T346" s="67"/>
      <c r="U346" s="67"/>
      <c r="V346" s="67"/>
      <c r="W346" s="53"/>
      <c r="X346" s="53"/>
      <c r="Y346" s="53"/>
      <c r="Z346" s="53"/>
      <c r="AA346" s="53"/>
    </row>
    <row r="347" spans="1:27" x14ac:dyDescent="0.25">
      <c r="A347" s="52" t="s">
        <v>778</v>
      </c>
      <c r="B347" s="52">
        <v>367489</v>
      </c>
      <c r="C347" s="52" t="s">
        <v>801</v>
      </c>
      <c r="D347" s="192" t="s">
        <v>1058</v>
      </c>
      <c r="E347" s="53"/>
      <c r="F347" s="186"/>
      <c r="G347" s="53"/>
      <c r="H347" s="53"/>
      <c r="I347" s="53"/>
      <c r="J347" s="53"/>
      <c r="K347" s="53"/>
      <c r="L347" s="75"/>
      <c r="M347" s="53"/>
      <c r="N347" s="53"/>
      <c r="O347" s="53"/>
      <c r="P347" s="53"/>
      <c r="Q347" s="99"/>
      <c r="R347" s="67"/>
      <c r="S347" s="67"/>
      <c r="T347" s="67"/>
      <c r="U347" s="67"/>
      <c r="V347" s="67"/>
      <c r="W347" s="53"/>
      <c r="X347" s="53"/>
      <c r="Y347" s="53"/>
      <c r="Z347" s="53"/>
      <c r="AA347" s="53"/>
    </row>
    <row r="348" spans="1:27" x14ac:dyDescent="0.25">
      <c r="A348" s="52" t="s">
        <v>778</v>
      </c>
      <c r="B348" s="52">
        <v>353081</v>
      </c>
      <c r="C348" s="52" t="s">
        <v>801</v>
      </c>
      <c r="D348" s="192" t="s">
        <v>1059</v>
      </c>
      <c r="E348" s="53"/>
      <c r="F348" s="186"/>
      <c r="G348" s="53"/>
      <c r="H348" s="53"/>
      <c r="I348" s="53"/>
      <c r="J348" s="53"/>
      <c r="K348" s="53"/>
      <c r="L348" s="75"/>
      <c r="M348" s="53"/>
      <c r="N348" s="53"/>
      <c r="O348" s="53"/>
      <c r="P348" s="53"/>
      <c r="Q348" s="99"/>
      <c r="R348" s="67"/>
      <c r="S348" s="67"/>
      <c r="T348" s="67"/>
      <c r="U348" s="67"/>
      <c r="V348" s="67"/>
      <c r="W348" s="53"/>
      <c r="X348" s="53"/>
      <c r="Y348" s="53"/>
      <c r="Z348" s="53"/>
      <c r="AA348" s="53"/>
    </row>
    <row r="349" spans="1:27" x14ac:dyDescent="0.25">
      <c r="A349" s="52" t="s">
        <v>784</v>
      </c>
      <c r="B349" s="52">
        <v>638248</v>
      </c>
      <c r="C349" s="52" t="s">
        <v>801</v>
      </c>
      <c r="D349" s="192" t="s">
        <v>1060</v>
      </c>
      <c r="E349" s="53"/>
      <c r="F349" s="186"/>
      <c r="G349" s="53"/>
      <c r="H349" s="53"/>
      <c r="I349" s="53"/>
      <c r="J349" s="53"/>
      <c r="K349" s="53"/>
      <c r="L349" s="75"/>
      <c r="M349" s="53"/>
      <c r="N349" s="53"/>
      <c r="O349" s="53"/>
      <c r="P349" s="53"/>
      <c r="Q349" s="99"/>
      <c r="R349" s="67"/>
      <c r="S349" s="67"/>
      <c r="T349" s="67"/>
      <c r="U349" s="67"/>
      <c r="V349" s="67"/>
      <c r="W349" s="53"/>
      <c r="X349" s="53"/>
      <c r="Y349" s="53"/>
      <c r="Z349" s="53"/>
      <c r="AA349" s="53"/>
    </row>
    <row r="350" spans="1:27" x14ac:dyDescent="0.25">
      <c r="A350" s="52" t="s">
        <v>784</v>
      </c>
      <c r="B350" s="150">
        <v>441010</v>
      </c>
      <c r="C350" s="52" t="s">
        <v>801</v>
      </c>
      <c r="D350" s="192" t="s">
        <v>1061</v>
      </c>
      <c r="E350" s="53"/>
      <c r="F350" s="186"/>
      <c r="G350" s="53"/>
      <c r="H350" s="53"/>
      <c r="I350" s="53"/>
      <c r="J350" s="53"/>
      <c r="K350" s="53"/>
      <c r="L350" s="75"/>
      <c r="M350" s="53"/>
      <c r="N350" s="53"/>
      <c r="O350" s="53"/>
      <c r="P350" s="53"/>
      <c r="Q350" s="99"/>
      <c r="R350" s="67"/>
      <c r="S350" s="67"/>
      <c r="T350" s="67"/>
      <c r="U350" s="67"/>
      <c r="V350" s="67"/>
      <c r="W350" s="53"/>
      <c r="X350" s="53"/>
      <c r="Y350" s="53"/>
      <c r="Z350" s="53"/>
      <c r="AA350" s="53"/>
    </row>
    <row r="351" spans="1:27" x14ac:dyDescent="0.25">
      <c r="A351" s="52" t="s">
        <v>28</v>
      </c>
      <c r="B351" s="52">
        <v>669086</v>
      </c>
      <c r="C351" s="52" t="s">
        <v>801</v>
      </c>
      <c r="D351" s="192" t="s">
        <v>872</v>
      </c>
      <c r="E351" s="53"/>
      <c r="F351" s="186"/>
      <c r="G351" s="53"/>
      <c r="H351" s="53"/>
      <c r="I351" s="53"/>
      <c r="J351" s="53"/>
      <c r="K351" s="53"/>
      <c r="L351" s="75"/>
      <c r="M351" s="53"/>
      <c r="N351" s="53"/>
      <c r="O351" s="53"/>
      <c r="P351" s="53"/>
      <c r="Q351" s="99"/>
      <c r="R351" s="67"/>
      <c r="S351" s="67"/>
      <c r="T351" s="67"/>
      <c r="U351" s="67"/>
      <c r="V351" s="67"/>
      <c r="W351" s="53"/>
      <c r="X351" s="53"/>
      <c r="Y351" s="53"/>
      <c r="Z351" s="53"/>
      <c r="AA351" s="53"/>
    </row>
    <row r="352" spans="1:27" x14ac:dyDescent="0.25">
      <c r="A352" s="52" t="s">
        <v>28</v>
      </c>
      <c r="B352" s="150">
        <v>530787</v>
      </c>
      <c r="C352" s="52" t="s">
        <v>801</v>
      </c>
      <c r="D352" s="192" t="s">
        <v>1062</v>
      </c>
      <c r="E352" s="53"/>
      <c r="F352" s="186"/>
      <c r="G352" s="53"/>
      <c r="H352" s="53"/>
      <c r="I352" s="53"/>
      <c r="J352" s="53"/>
      <c r="K352" s="53"/>
      <c r="L352" s="75"/>
      <c r="M352" s="53"/>
      <c r="N352" s="53"/>
      <c r="O352" s="53"/>
      <c r="P352" s="53"/>
      <c r="Q352" s="99"/>
      <c r="R352" s="67"/>
      <c r="S352" s="67"/>
      <c r="T352" s="67"/>
      <c r="U352" s="67"/>
      <c r="V352" s="67"/>
      <c r="W352" s="53"/>
      <c r="X352" s="53"/>
      <c r="Y352" s="53"/>
      <c r="Z352" s="53"/>
      <c r="AA352" s="53"/>
    </row>
    <row r="353" spans="1:28" x14ac:dyDescent="0.25">
      <c r="A353" s="52" t="s">
        <v>28</v>
      </c>
      <c r="B353" s="150">
        <v>586276</v>
      </c>
      <c r="C353" s="52" t="s">
        <v>801</v>
      </c>
      <c r="D353" s="52" t="s">
        <v>1063</v>
      </c>
      <c r="E353" s="53"/>
      <c r="F353" s="186"/>
      <c r="G353" s="53"/>
      <c r="H353" s="53"/>
      <c r="I353" s="53"/>
      <c r="J353" s="53"/>
      <c r="K353" s="53"/>
      <c r="L353" s="75"/>
      <c r="M353" s="53"/>
      <c r="N353" s="53"/>
      <c r="O353" s="53"/>
      <c r="P353" s="53"/>
      <c r="Q353" s="99"/>
      <c r="R353" s="67"/>
      <c r="S353" s="67"/>
      <c r="T353" s="67"/>
      <c r="U353" s="67"/>
      <c r="V353" s="67"/>
      <c r="W353" s="53"/>
      <c r="X353" s="53"/>
      <c r="Y353" s="53"/>
      <c r="Z353" s="53"/>
      <c r="AA353" s="53"/>
    </row>
    <row r="354" spans="1:28" x14ac:dyDescent="0.25">
      <c r="A354" s="52" t="s">
        <v>26</v>
      </c>
      <c r="B354" s="150">
        <v>489590</v>
      </c>
      <c r="C354" s="52" t="s">
        <v>801</v>
      </c>
      <c r="D354" s="52" t="s">
        <v>1064</v>
      </c>
      <c r="E354" s="53"/>
      <c r="F354" s="186"/>
      <c r="G354" s="53"/>
      <c r="H354" s="53"/>
      <c r="I354" s="53"/>
      <c r="J354" s="53"/>
      <c r="K354" s="53"/>
      <c r="L354" s="75"/>
      <c r="M354" s="53"/>
      <c r="N354" s="53"/>
      <c r="O354" s="53"/>
      <c r="P354" s="53"/>
      <c r="Q354" s="99"/>
      <c r="R354" s="67"/>
      <c r="S354" s="67"/>
      <c r="T354" s="67"/>
      <c r="U354" s="67"/>
      <c r="V354" s="67"/>
      <c r="W354" s="53"/>
      <c r="X354" s="53"/>
      <c r="Y354" s="53"/>
      <c r="Z354" s="53"/>
      <c r="AA354" s="53"/>
    </row>
    <row r="355" spans="1:28" x14ac:dyDescent="0.25">
      <c r="A355" s="52" t="s">
        <v>30</v>
      </c>
      <c r="B355" s="52">
        <v>507201</v>
      </c>
      <c r="C355" s="52" t="s">
        <v>801</v>
      </c>
      <c r="D355" s="52" t="s">
        <v>1065</v>
      </c>
      <c r="E355" s="53"/>
      <c r="F355" s="186"/>
      <c r="G355" s="53"/>
      <c r="H355" s="53"/>
      <c r="I355" s="53"/>
      <c r="J355" s="53"/>
      <c r="K355" s="53"/>
      <c r="L355" s="75"/>
      <c r="M355" s="53"/>
      <c r="N355" s="53"/>
      <c r="O355" s="53"/>
      <c r="P355" s="53"/>
      <c r="Q355" s="99"/>
      <c r="R355" s="67"/>
      <c r="S355" s="67"/>
      <c r="T355" s="67"/>
      <c r="U355" s="67"/>
      <c r="V355" s="67"/>
      <c r="W355" s="53"/>
      <c r="X355" s="53"/>
      <c r="Y355" s="53"/>
      <c r="Z355" s="53"/>
      <c r="AA355" s="53"/>
    </row>
    <row r="356" spans="1:28" x14ac:dyDescent="0.25">
      <c r="A356" s="52" t="s">
        <v>30</v>
      </c>
      <c r="B356" s="52">
        <v>530601</v>
      </c>
      <c r="C356" s="52" t="s">
        <v>801</v>
      </c>
      <c r="D356" s="192" t="s">
        <v>1066</v>
      </c>
      <c r="E356" s="53"/>
      <c r="F356" s="186"/>
      <c r="G356" s="53"/>
      <c r="H356" s="53"/>
      <c r="I356" s="53"/>
      <c r="J356" s="53"/>
      <c r="K356" s="53"/>
      <c r="L356" s="75"/>
      <c r="M356" s="53"/>
      <c r="N356" s="53"/>
      <c r="O356" s="53"/>
      <c r="P356" s="53"/>
      <c r="Q356" s="99"/>
      <c r="R356" s="67"/>
      <c r="S356" s="67"/>
      <c r="T356" s="67"/>
      <c r="U356" s="67"/>
      <c r="V356" s="67"/>
      <c r="W356" s="53"/>
      <c r="X356" s="53"/>
      <c r="Y356" s="53"/>
      <c r="Z356" s="53"/>
      <c r="AA356" s="53"/>
    </row>
    <row r="357" spans="1:28" x14ac:dyDescent="0.25">
      <c r="A357" s="52" t="s">
        <v>30</v>
      </c>
      <c r="B357" s="52">
        <v>786284</v>
      </c>
      <c r="C357" s="52" t="s">
        <v>801</v>
      </c>
      <c r="D357" s="192" t="s">
        <v>1067</v>
      </c>
      <c r="E357" s="53"/>
      <c r="F357" s="186"/>
      <c r="G357" s="53"/>
      <c r="H357" s="53"/>
      <c r="I357" s="53"/>
      <c r="J357" s="53"/>
      <c r="K357" s="53"/>
      <c r="L357" s="75"/>
      <c r="M357" s="53"/>
      <c r="N357" s="53"/>
      <c r="O357" s="53"/>
      <c r="P357" s="53"/>
      <c r="Q357" s="99"/>
      <c r="R357" s="67"/>
      <c r="S357" s="67"/>
      <c r="T357" s="67"/>
      <c r="U357" s="67"/>
      <c r="V357" s="67"/>
      <c r="W357" s="53"/>
      <c r="X357" s="53"/>
      <c r="Y357" s="53"/>
      <c r="Z357" s="53"/>
      <c r="AA357" s="53"/>
    </row>
    <row r="358" spans="1:28" x14ac:dyDescent="0.25">
      <c r="A358" s="52" t="s">
        <v>26</v>
      </c>
      <c r="B358" s="52">
        <v>482975</v>
      </c>
      <c r="C358" s="52" t="s">
        <v>801</v>
      </c>
      <c r="D358" s="52" t="s">
        <v>1068</v>
      </c>
      <c r="E358" s="53"/>
      <c r="F358" s="186"/>
      <c r="G358" s="53"/>
      <c r="H358" s="53"/>
      <c r="I358" s="53"/>
      <c r="J358" s="53"/>
      <c r="K358" s="53"/>
      <c r="L358" s="75"/>
      <c r="M358" s="53"/>
      <c r="N358" s="53"/>
      <c r="O358" s="53"/>
      <c r="P358" s="53"/>
      <c r="Q358" s="99"/>
      <c r="R358" s="67"/>
      <c r="S358" s="67"/>
      <c r="T358" s="67"/>
      <c r="U358" s="67"/>
      <c r="V358" s="67"/>
      <c r="W358" s="53"/>
      <c r="X358" s="53"/>
      <c r="Y358" s="53"/>
      <c r="Z358" s="53"/>
      <c r="AA358" s="53"/>
    </row>
    <row r="359" spans="1:28" x14ac:dyDescent="0.25">
      <c r="A359" s="52" t="s">
        <v>26</v>
      </c>
      <c r="B359" s="52">
        <v>440807</v>
      </c>
      <c r="C359" s="52" t="s">
        <v>801</v>
      </c>
      <c r="D359" s="192" t="s">
        <v>883</v>
      </c>
      <c r="E359" s="192"/>
      <c r="F359" s="186"/>
      <c r="G359" s="53"/>
      <c r="H359" s="53"/>
      <c r="I359" s="53"/>
      <c r="J359" s="53"/>
      <c r="K359" s="53"/>
      <c r="L359" s="75"/>
      <c r="M359" s="53"/>
      <c r="N359" s="53"/>
      <c r="O359" s="53"/>
      <c r="P359" s="53"/>
      <c r="Q359" s="99"/>
      <c r="R359" s="67"/>
      <c r="S359" s="67"/>
      <c r="T359" s="67"/>
      <c r="U359" s="67"/>
      <c r="V359" s="67"/>
      <c r="W359" s="53"/>
      <c r="X359" s="53"/>
      <c r="Y359" s="53"/>
      <c r="Z359" s="53"/>
      <c r="AA359" s="53"/>
    </row>
    <row r="360" spans="1:28" x14ac:dyDescent="0.25">
      <c r="A360" s="52"/>
      <c r="B360" s="52"/>
      <c r="C360" s="52"/>
      <c r="D360" s="52"/>
      <c r="E360" s="53"/>
      <c r="F360" s="186"/>
      <c r="G360" s="53"/>
      <c r="H360" s="53"/>
      <c r="I360" s="53"/>
      <c r="J360" s="53"/>
      <c r="K360" s="53"/>
      <c r="L360" s="53"/>
      <c r="M360" s="75"/>
      <c r="N360" s="53"/>
      <c r="O360" s="53"/>
      <c r="P360" s="53"/>
      <c r="Q360" s="53"/>
      <c r="R360" s="99"/>
      <c r="S360" s="67"/>
      <c r="T360" s="67"/>
      <c r="U360" s="67"/>
      <c r="V360" s="67"/>
      <c r="W360" s="67"/>
      <c r="X360" s="53"/>
      <c r="Y360" s="53"/>
      <c r="Z360" s="53"/>
      <c r="AA360" s="53"/>
      <c r="AB360" s="53"/>
    </row>
    <row r="361" spans="1:28" x14ac:dyDescent="0.25">
      <c r="A361" s="182"/>
      <c r="B361" s="182"/>
      <c r="C361" s="182"/>
      <c r="D361" s="182"/>
      <c r="E361" s="184">
        <v>44409</v>
      </c>
      <c r="F361" s="186"/>
      <c r="G361" s="186"/>
      <c r="H361" s="186"/>
      <c r="I361" s="186"/>
      <c r="J361" s="186"/>
      <c r="K361" s="186"/>
      <c r="L361" s="186"/>
      <c r="M361" s="200"/>
      <c r="N361" s="186"/>
      <c r="O361" s="186"/>
      <c r="P361" s="186"/>
      <c r="Q361" s="186"/>
      <c r="R361" s="201"/>
      <c r="S361" s="189"/>
      <c r="T361" s="189"/>
      <c r="U361" s="189"/>
      <c r="V361" s="189"/>
      <c r="W361" s="189"/>
      <c r="X361" s="186"/>
      <c r="Y361" s="186"/>
      <c r="Z361" s="186"/>
      <c r="AA361" s="186"/>
      <c r="AB361" s="186"/>
    </row>
    <row r="362" spans="1:28" x14ac:dyDescent="0.25">
      <c r="A362" s="52" t="s">
        <v>35</v>
      </c>
      <c r="B362" s="52">
        <v>1262651</v>
      </c>
      <c r="C362" s="52" t="s">
        <v>168</v>
      </c>
      <c r="D362" s="192" t="s">
        <v>1069</v>
      </c>
      <c r="E362" s="192" t="s">
        <v>1070</v>
      </c>
      <c r="F362" s="186"/>
      <c r="G362" s="53" t="s">
        <v>155</v>
      </c>
      <c r="H362" s="192" t="s">
        <v>782</v>
      </c>
      <c r="I362" s="192" t="s">
        <v>159</v>
      </c>
      <c r="J362" s="192" t="s">
        <v>160</v>
      </c>
      <c r="K362" s="53"/>
      <c r="L362" s="75"/>
      <c r="M362" s="53"/>
      <c r="N362" s="53"/>
      <c r="O362" s="53"/>
      <c r="P362" s="53"/>
      <c r="Q362" s="99"/>
      <c r="R362" s="67"/>
      <c r="S362" s="67"/>
      <c r="T362" s="67"/>
      <c r="U362" s="67"/>
      <c r="V362" s="67"/>
      <c r="W362" s="53"/>
      <c r="X362" s="53"/>
      <c r="Y362" s="53"/>
      <c r="Z362" s="53"/>
      <c r="AA362" s="53"/>
    </row>
    <row r="363" spans="1:28" x14ac:dyDescent="0.25">
      <c r="A363" s="52" t="s">
        <v>19</v>
      </c>
      <c r="B363" s="52">
        <v>1465492</v>
      </c>
      <c r="C363" s="52" t="s">
        <v>168</v>
      </c>
      <c r="D363" s="52" t="s">
        <v>1041</v>
      </c>
      <c r="E363" s="53"/>
      <c r="F363" s="186"/>
      <c r="G363" s="53" t="s">
        <v>8</v>
      </c>
      <c r="H363" s="192">
        <v>9</v>
      </c>
      <c r="I363" s="53">
        <v>547200.11111111112</v>
      </c>
      <c r="J363" s="53">
        <v>4924801</v>
      </c>
      <c r="K363" s="53"/>
      <c r="L363" s="75"/>
      <c r="M363" s="53"/>
      <c r="N363" s="53"/>
      <c r="O363" s="53"/>
      <c r="P363" s="53"/>
      <c r="Q363" s="99"/>
      <c r="R363" s="67"/>
      <c r="S363" s="67"/>
      <c r="T363" s="67"/>
      <c r="U363" s="67"/>
      <c r="V363" s="67"/>
      <c r="W363" s="53"/>
      <c r="X363" s="53"/>
      <c r="Y363" s="53"/>
      <c r="Z363" s="53"/>
      <c r="AA363" s="53"/>
    </row>
    <row r="364" spans="1:28" x14ac:dyDescent="0.25">
      <c r="A364" s="52" t="s">
        <v>27</v>
      </c>
      <c r="B364" s="150">
        <v>1511261</v>
      </c>
      <c r="C364" s="52" t="s">
        <v>168</v>
      </c>
      <c r="D364" s="192" t="s">
        <v>1071</v>
      </c>
      <c r="E364" s="53"/>
      <c r="F364" s="186"/>
      <c r="G364" s="192" t="s">
        <v>10</v>
      </c>
      <c r="H364" s="53">
        <v>13</v>
      </c>
      <c r="I364" s="53">
        <v>749150.92307692312</v>
      </c>
      <c r="J364" s="53">
        <v>9738962</v>
      </c>
      <c r="K364" s="53"/>
      <c r="L364" s="75"/>
      <c r="M364" s="53"/>
      <c r="N364" s="53"/>
      <c r="O364" s="53"/>
      <c r="P364" s="53"/>
      <c r="Q364" s="99"/>
      <c r="R364" s="67"/>
      <c r="S364" s="67"/>
      <c r="T364" s="67"/>
      <c r="U364" s="67"/>
      <c r="V364" s="67"/>
      <c r="W364" s="53"/>
      <c r="X364" s="53"/>
      <c r="Y364" s="53"/>
      <c r="Z364" s="53"/>
      <c r="AA364" s="53"/>
    </row>
    <row r="365" spans="1:28" x14ac:dyDescent="0.25">
      <c r="A365" s="52" t="s">
        <v>10</v>
      </c>
      <c r="B365" s="150">
        <v>1141317</v>
      </c>
      <c r="C365" s="151" t="s">
        <v>168</v>
      </c>
      <c r="D365" s="52" t="s">
        <v>1072</v>
      </c>
      <c r="E365" s="53"/>
      <c r="F365" s="186"/>
      <c r="G365" s="53" t="s">
        <v>11</v>
      </c>
      <c r="H365" s="192">
        <v>12</v>
      </c>
      <c r="I365" s="53">
        <v>258106.58333333334</v>
      </c>
      <c r="J365" s="53">
        <v>3097279</v>
      </c>
      <c r="K365" s="53"/>
      <c r="L365" s="75"/>
      <c r="M365" s="53"/>
      <c r="N365" s="53"/>
      <c r="O365" s="53"/>
      <c r="P365" s="53"/>
      <c r="Q365" s="99"/>
      <c r="R365" s="67"/>
      <c r="S365" s="67"/>
      <c r="T365" s="67"/>
      <c r="U365" s="67"/>
      <c r="V365" s="67"/>
      <c r="W365" s="53"/>
      <c r="X365" s="53"/>
      <c r="Y365" s="53"/>
      <c r="Z365" s="53"/>
      <c r="AA365" s="53"/>
    </row>
    <row r="366" spans="1:28" x14ac:dyDescent="0.25">
      <c r="A366" s="52" t="s">
        <v>27</v>
      </c>
      <c r="B366" s="150">
        <v>1203964</v>
      </c>
      <c r="C366" s="52" t="s">
        <v>168</v>
      </c>
      <c r="D366" s="192" t="s">
        <v>1073</v>
      </c>
      <c r="E366" s="53"/>
      <c r="F366" s="186"/>
      <c r="G366" s="53" t="s">
        <v>12</v>
      </c>
      <c r="H366" s="192">
        <v>11</v>
      </c>
      <c r="I366" s="53">
        <v>453721.18181818182</v>
      </c>
      <c r="J366" s="53">
        <v>4990933</v>
      </c>
      <c r="K366" s="53"/>
      <c r="L366" s="75"/>
      <c r="M366" s="53"/>
      <c r="N366" s="53"/>
      <c r="O366" s="53"/>
      <c r="P366" s="53"/>
      <c r="Q366" s="99"/>
      <c r="R366" s="67"/>
      <c r="S366" s="67"/>
      <c r="T366" s="67"/>
      <c r="U366" s="67"/>
      <c r="V366" s="67"/>
      <c r="W366" s="53"/>
      <c r="X366" s="53"/>
      <c r="Y366" s="53"/>
      <c r="Z366" s="53"/>
      <c r="AA366" s="53"/>
    </row>
    <row r="367" spans="1:28" x14ac:dyDescent="0.25">
      <c r="A367" s="52" t="s">
        <v>27</v>
      </c>
      <c r="B367" s="150">
        <v>531575</v>
      </c>
      <c r="C367" s="52" t="s">
        <v>1074</v>
      </c>
      <c r="D367" s="192" t="s">
        <v>1073</v>
      </c>
      <c r="E367" s="53"/>
      <c r="F367" s="186"/>
      <c r="G367" s="53" t="s">
        <v>15</v>
      </c>
      <c r="H367" s="192">
        <v>11</v>
      </c>
      <c r="I367" s="53">
        <v>902258.90909090906</v>
      </c>
      <c r="J367" s="53">
        <v>9924848</v>
      </c>
      <c r="K367" s="53"/>
      <c r="L367" s="75"/>
      <c r="M367" s="53"/>
      <c r="N367" s="53"/>
      <c r="O367" s="53"/>
      <c r="P367" s="53"/>
      <c r="Q367" s="99"/>
      <c r="R367" s="67"/>
      <c r="S367" s="67"/>
      <c r="T367" s="67"/>
      <c r="U367" s="67"/>
      <c r="V367" s="67"/>
      <c r="W367" s="53"/>
      <c r="X367" s="53"/>
      <c r="Y367" s="53"/>
      <c r="Z367" s="53"/>
      <c r="AA367" s="53"/>
    </row>
    <row r="368" spans="1:28" x14ac:dyDescent="0.25">
      <c r="A368" s="52" t="s">
        <v>10</v>
      </c>
      <c r="B368" s="52">
        <v>1009586</v>
      </c>
      <c r="C368" s="52" t="s">
        <v>1074</v>
      </c>
      <c r="D368" s="52" t="s">
        <v>1075</v>
      </c>
      <c r="E368" s="53"/>
      <c r="F368" s="186"/>
      <c r="G368" s="53" t="s">
        <v>18</v>
      </c>
      <c r="H368" s="192">
        <v>7</v>
      </c>
      <c r="I368" s="53">
        <v>270644.14285714284</v>
      </c>
      <c r="J368" s="53">
        <v>1894509</v>
      </c>
      <c r="K368" s="53"/>
      <c r="L368" s="75"/>
      <c r="M368" s="53"/>
      <c r="N368" s="53"/>
      <c r="O368" s="53"/>
      <c r="P368" s="53"/>
      <c r="Q368" s="99"/>
      <c r="R368" s="67"/>
      <c r="S368" s="67"/>
      <c r="T368" s="67"/>
      <c r="U368" s="67"/>
      <c r="V368" s="67"/>
      <c r="W368" s="53"/>
      <c r="X368" s="53"/>
      <c r="Y368" s="53"/>
      <c r="Z368" s="53"/>
      <c r="AA368" s="53"/>
    </row>
    <row r="369" spans="1:27" x14ac:dyDescent="0.25">
      <c r="A369" s="52" t="s">
        <v>12</v>
      </c>
      <c r="B369" s="150">
        <v>683436</v>
      </c>
      <c r="C369" s="52" t="s">
        <v>1074</v>
      </c>
      <c r="D369" s="192" t="s">
        <v>1076</v>
      </c>
      <c r="E369" s="192" t="s">
        <v>1077</v>
      </c>
      <c r="F369" s="186"/>
      <c r="G369" s="53" t="s">
        <v>19</v>
      </c>
      <c r="H369" s="192">
        <v>14</v>
      </c>
      <c r="I369" s="53">
        <v>775857.85714285716</v>
      </c>
      <c r="J369" s="53">
        <v>10862010</v>
      </c>
      <c r="K369" s="53"/>
      <c r="L369" s="75"/>
      <c r="M369" s="53"/>
      <c r="N369" s="53"/>
      <c r="O369" s="53"/>
      <c r="P369" s="53"/>
      <c r="Q369" s="99"/>
      <c r="R369" s="67"/>
      <c r="S369" s="67"/>
      <c r="T369" s="67"/>
      <c r="U369" s="67"/>
      <c r="V369" s="67"/>
      <c r="W369" s="53"/>
      <c r="X369" s="53"/>
      <c r="Y369" s="53"/>
      <c r="Z369" s="53"/>
      <c r="AA369" s="53"/>
    </row>
    <row r="370" spans="1:27" x14ac:dyDescent="0.25">
      <c r="A370" s="52" t="s">
        <v>12</v>
      </c>
      <c r="B370" s="150">
        <v>381271</v>
      </c>
      <c r="C370" s="52" t="s">
        <v>1074</v>
      </c>
      <c r="D370" s="192" t="s">
        <v>1078</v>
      </c>
      <c r="E370" s="192" t="s">
        <v>1079</v>
      </c>
      <c r="F370" s="186"/>
      <c r="G370" s="53" t="s">
        <v>20</v>
      </c>
      <c r="H370" s="192">
        <v>17</v>
      </c>
      <c r="I370" s="53">
        <v>887353.23529411759</v>
      </c>
      <c r="J370" s="53">
        <v>15085005</v>
      </c>
      <c r="K370" s="53"/>
      <c r="L370" s="75"/>
      <c r="M370" s="53"/>
      <c r="N370" s="53"/>
      <c r="O370" s="53"/>
      <c r="P370" s="53"/>
      <c r="Q370" s="99"/>
      <c r="R370" s="67"/>
      <c r="S370" s="67"/>
      <c r="T370" s="67"/>
      <c r="U370" s="67"/>
      <c r="V370" s="67"/>
      <c r="W370" s="53"/>
      <c r="X370" s="53"/>
      <c r="Y370" s="53"/>
      <c r="Z370" s="53"/>
      <c r="AA370" s="53"/>
    </row>
    <row r="371" spans="1:27" x14ac:dyDescent="0.25">
      <c r="A371" s="52" t="s">
        <v>12</v>
      </c>
      <c r="B371" s="150">
        <v>384409</v>
      </c>
      <c r="C371" s="52" t="s">
        <v>1074</v>
      </c>
      <c r="D371" s="192" t="s">
        <v>1080</v>
      </c>
      <c r="E371" s="53"/>
      <c r="F371" s="186"/>
      <c r="G371" s="53" t="s">
        <v>21</v>
      </c>
      <c r="H371" s="192">
        <v>6</v>
      </c>
      <c r="I371" s="53">
        <v>233403.83333333334</v>
      </c>
      <c r="J371" s="53">
        <v>1400423</v>
      </c>
      <c r="K371" s="53"/>
      <c r="L371" s="75"/>
      <c r="M371" s="53"/>
      <c r="N371" s="53"/>
      <c r="O371" s="53"/>
      <c r="P371" s="53"/>
      <c r="Q371" s="99"/>
      <c r="R371" s="67"/>
      <c r="S371" s="67"/>
      <c r="T371" s="67"/>
      <c r="U371" s="67"/>
      <c r="V371" s="67"/>
      <c r="W371" s="53"/>
      <c r="X371" s="53"/>
      <c r="Y371" s="53"/>
      <c r="Z371" s="53"/>
      <c r="AA371" s="53"/>
    </row>
    <row r="372" spans="1:27" x14ac:dyDescent="0.25">
      <c r="A372" s="52" t="s">
        <v>15</v>
      </c>
      <c r="B372" s="150">
        <v>908243</v>
      </c>
      <c r="C372" s="52" t="s">
        <v>1074</v>
      </c>
      <c r="D372" s="192" t="s">
        <v>1081</v>
      </c>
      <c r="E372" s="53"/>
      <c r="F372" s="186"/>
      <c r="G372" s="53" t="s">
        <v>22</v>
      </c>
      <c r="H372" s="192">
        <v>9</v>
      </c>
      <c r="I372" s="53">
        <v>778574.4444444445</v>
      </c>
      <c r="J372" s="53">
        <v>7007170</v>
      </c>
      <c r="K372" s="53"/>
      <c r="L372" s="75"/>
      <c r="M372" s="53"/>
      <c r="N372" s="53"/>
      <c r="O372" s="53"/>
      <c r="P372" s="53"/>
      <c r="Q372" s="99"/>
      <c r="R372" s="67"/>
      <c r="S372" s="67"/>
      <c r="T372" s="67"/>
      <c r="U372" s="67"/>
      <c r="V372" s="67"/>
      <c r="W372" s="53"/>
      <c r="X372" s="53"/>
      <c r="Y372" s="53"/>
      <c r="Z372" s="53"/>
      <c r="AA372" s="53"/>
    </row>
    <row r="373" spans="1:27" x14ac:dyDescent="0.25">
      <c r="A373" s="52" t="s">
        <v>27</v>
      </c>
      <c r="B373" s="150">
        <v>1017521</v>
      </c>
      <c r="C373" s="52" t="s">
        <v>1074</v>
      </c>
      <c r="D373" s="192" t="s">
        <v>1082</v>
      </c>
      <c r="E373" s="53"/>
      <c r="F373" s="186"/>
      <c r="G373" s="53" t="s">
        <v>23</v>
      </c>
      <c r="H373" s="192">
        <v>15</v>
      </c>
      <c r="I373" s="53">
        <v>1026893</v>
      </c>
      <c r="J373" s="53">
        <v>15403395</v>
      </c>
      <c r="K373" s="53"/>
      <c r="L373" s="75"/>
      <c r="M373" s="53"/>
      <c r="N373" s="53"/>
      <c r="O373" s="53"/>
      <c r="P373" s="53"/>
      <c r="Q373" s="99"/>
      <c r="R373" s="67"/>
      <c r="S373" s="67"/>
      <c r="T373" s="67"/>
      <c r="U373" s="67"/>
      <c r="V373" s="67"/>
      <c r="W373" s="53"/>
      <c r="X373" s="53"/>
      <c r="Y373" s="53"/>
      <c r="Z373" s="53"/>
      <c r="AA373" s="53"/>
    </row>
    <row r="374" spans="1:27" x14ac:dyDescent="0.25">
      <c r="A374" s="52" t="s">
        <v>744</v>
      </c>
      <c r="B374" s="150">
        <v>339739</v>
      </c>
      <c r="C374" s="52" t="s">
        <v>1074</v>
      </c>
      <c r="D374" s="192" t="s">
        <v>1083</v>
      </c>
      <c r="E374" s="192" t="s">
        <v>1084</v>
      </c>
      <c r="F374" s="186"/>
      <c r="G374" s="53" t="s">
        <v>25</v>
      </c>
      <c r="H374" s="192">
        <v>10</v>
      </c>
      <c r="I374" s="53">
        <v>733989.5</v>
      </c>
      <c r="J374" s="53">
        <v>7339895</v>
      </c>
      <c r="K374" s="53"/>
      <c r="L374" s="75"/>
      <c r="M374" s="53"/>
      <c r="N374" s="53"/>
      <c r="O374" s="53"/>
      <c r="P374" s="53"/>
      <c r="Q374" s="99"/>
      <c r="R374" s="67"/>
      <c r="S374" s="67"/>
      <c r="T374" s="67"/>
      <c r="U374" s="67"/>
      <c r="V374" s="67"/>
      <c r="W374" s="53"/>
      <c r="X374" s="53"/>
      <c r="Y374" s="53"/>
      <c r="Z374" s="53"/>
      <c r="AA374" s="53"/>
    </row>
    <row r="375" spans="1:27" x14ac:dyDescent="0.25">
      <c r="A375" s="52" t="s">
        <v>38</v>
      </c>
      <c r="B375" s="150">
        <v>1350892</v>
      </c>
      <c r="C375" s="52" t="s">
        <v>1074</v>
      </c>
      <c r="D375" s="192" t="s">
        <v>1085</v>
      </c>
      <c r="E375" s="53"/>
      <c r="F375" s="186"/>
      <c r="G375" s="53" t="s">
        <v>26</v>
      </c>
      <c r="H375" s="192">
        <v>16</v>
      </c>
      <c r="I375" s="53">
        <v>760228.3125</v>
      </c>
      <c r="J375" s="53">
        <v>12163653</v>
      </c>
      <c r="K375" s="53"/>
      <c r="L375" s="75"/>
      <c r="M375" s="53"/>
      <c r="N375" s="53"/>
      <c r="O375" s="53"/>
      <c r="P375" s="53"/>
      <c r="Q375" s="99"/>
      <c r="R375" s="67"/>
      <c r="S375" s="67"/>
      <c r="T375" s="67"/>
      <c r="U375" s="67"/>
      <c r="V375" s="67"/>
      <c r="W375" s="53"/>
      <c r="X375" s="53"/>
      <c r="Y375" s="53"/>
      <c r="Z375" s="53"/>
      <c r="AA375" s="53"/>
    </row>
    <row r="376" spans="1:27" x14ac:dyDescent="0.25">
      <c r="A376" s="52" t="s">
        <v>38</v>
      </c>
      <c r="B376" s="52">
        <v>1117969</v>
      </c>
      <c r="C376" s="52" t="s">
        <v>1074</v>
      </c>
      <c r="D376" s="52" t="s">
        <v>1086</v>
      </c>
      <c r="E376" s="53"/>
      <c r="F376" s="186"/>
      <c r="G376" s="53" t="s">
        <v>762</v>
      </c>
      <c r="H376" s="192">
        <v>12</v>
      </c>
      <c r="I376" s="53">
        <v>346903.16666666669</v>
      </c>
      <c r="J376" s="53">
        <v>4162838</v>
      </c>
      <c r="K376" s="53"/>
      <c r="L376" s="75"/>
      <c r="M376" s="53"/>
      <c r="N376" s="53"/>
      <c r="O376" s="53"/>
      <c r="P376" s="53"/>
      <c r="Q376" s="99"/>
      <c r="R376" s="67"/>
      <c r="S376" s="67"/>
      <c r="T376" s="67"/>
      <c r="U376" s="67"/>
      <c r="V376" s="67"/>
      <c r="W376" s="53"/>
      <c r="X376" s="53"/>
      <c r="Y376" s="53"/>
      <c r="Z376" s="53"/>
      <c r="AA376" s="53"/>
    </row>
    <row r="377" spans="1:27" x14ac:dyDescent="0.25">
      <c r="A377" s="52" t="s">
        <v>38</v>
      </c>
      <c r="B377" s="52">
        <v>275359</v>
      </c>
      <c r="C377" s="52" t="s">
        <v>1074</v>
      </c>
      <c r="D377" s="192" t="s">
        <v>1087</v>
      </c>
      <c r="E377" s="192" t="s">
        <v>1088</v>
      </c>
      <c r="F377" s="186"/>
      <c r="G377" s="53" t="s">
        <v>27</v>
      </c>
      <c r="H377" s="192">
        <v>16</v>
      </c>
      <c r="I377" s="53">
        <v>1012488.4375</v>
      </c>
      <c r="J377" s="53">
        <v>16199815</v>
      </c>
      <c r="K377" s="53"/>
      <c r="L377" s="75"/>
      <c r="M377" s="53"/>
      <c r="N377" s="53"/>
      <c r="O377" s="53"/>
      <c r="P377" s="53"/>
      <c r="Q377" s="99"/>
      <c r="R377" s="67"/>
      <c r="S377" s="67"/>
      <c r="T377" s="67"/>
      <c r="U377" s="67"/>
      <c r="V377" s="67"/>
      <c r="W377" s="53"/>
      <c r="X377" s="53"/>
      <c r="Y377" s="53"/>
      <c r="Z377" s="53"/>
      <c r="AA377" s="53"/>
    </row>
    <row r="378" spans="1:27" x14ac:dyDescent="0.25">
      <c r="A378" s="52" t="s">
        <v>38</v>
      </c>
      <c r="B378" s="52">
        <v>548952</v>
      </c>
      <c r="C378" s="52" t="s">
        <v>1089</v>
      </c>
      <c r="D378" s="192" t="s">
        <v>1087</v>
      </c>
      <c r="E378" s="53"/>
      <c r="F378" s="186"/>
      <c r="G378" s="53" t="s">
        <v>28</v>
      </c>
      <c r="H378" s="192">
        <v>16</v>
      </c>
      <c r="I378" s="53">
        <v>720166.8125</v>
      </c>
      <c r="J378" s="53">
        <v>11522669</v>
      </c>
      <c r="K378" s="53"/>
      <c r="L378" s="75"/>
      <c r="M378" s="53"/>
      <c r="N378" s="53"/>
      <c r="O378" s="53"/>
      <c r="P378" s="53"/>
      <c r="Q378" s="99"/>
      <c r="R378" s="67"/>
      <c r="S378" s="67"/>
      <c r="T378" s="67"/>
      <c r="U378" s="67"/>
      <c r="V378" s="67"/>
      <c r="W378" s="53"/>
      <c r="X378" s="53"/>
      <c r="Y378" s="53"/>
      <c r="Z378" s="53"/>
      <c r="AA378" s="53"/>
    </row>
    <row r="379" spans="1:27" x14ac:dyDescent="0.25">
      <c r="A379" s="52" t="s">
        <v>31</v>
      </c>
      <c r="B379" s="52">
        <v>1248892</v>
      </c>
      <c r="C379" s="52" t="s">
        <v>1089</v>
      </c>
      <c r="D379" s="52" t="s">
        <v>1090</v>
      </c>
      <c r="E379" s="53"/>
      <c r="F379" s="186"/>
      <c r="G379" s="53" t="s">
        <v>466</v>
      </c>
      <c r="H379" s="192">
        <v>5</v>
      </c>
      <c r="I379" s="53">
        <v>362427.6</v>
      </c>
      <c r="J379" s="53">
        <v>1812138</v>
      </c>
      <c r="K379" s="53"/>
      <c r="L379" s="75"/>
      <c r="M379" s="53"/>
      <c r="N379" s="53"/>
      <c r="O379" s="53"/>
      <c r="P379" s="53"/>
      <c r="Q379" s="99"/>
      <c r="R379" s="67"/>
      <c r="S379" s="67"/>
      <c r="T379" s="67"/>
      <c r="U379" s="67"/>
      <c r="V379" s="67"/>
      <c r="W379" s="53"/>
      <c r="X379" s="53"/>
      <c r="Y379" s="53"/>
      <c r="Z379" s="53"/>
      <c r="AA379" s="53"/>
    </row>
    <row r="380" spans="1:27" x14ac:dyDescent="0.25">
      <c r="A380" s="52" t="s">
        <v>11</v>
      </c>
      <c r="B380" s="52">
        <v>266771</v>
      </c>
      <c r="C380" s="52" t="s">
        <v>1089</v>
      </c>
      <c r="D380" s="192" t="s">
        <v>1091</v>
      </c>
      <c r="E380" s="53"/>
      <c r="F380" s="186"/>
      <c r="G380" s="53" t="s">
        <v>29</v>
      </c>
      <c r="H380" s="192">
        <v>15</v>
      </c>
      <c r="I380" s="53">
        <v>1084249.6000000001</v>
      </c>
      <c r="J380" s="53">
        <v>16263744</v>
      </c>
      <c r="K380" s="53"/>
      <c r="L380" s="75"/>
      <c r="M380" s="53"/>
      <c r="N380" s="53"/>
      <c r="O380" s="53"/>
      <c r="P380" s="53"/>
      <c r="Q380" s="99"/>
      <c r="R380" s="67"/>
      <c r="S380" s="67"/>
      <c r="T380" s="67"/>
      <c r="U380" s="67"/>
      <c r="V380" s="67"/>
      <c r="W380" s="53"/>
      <c r="X380" s="53"/>
      <c r="Y380" s="53"/>
      <c r="Z380" s="53"/>
      <c r="AA380" s="53"/>
    </row>
    <row r="381" spans="1:27" x14ac:dyDescent="0.25">
      <c r="A381" s="192" t="s">
        <v>11</v>
      </c>
      <c r="B381" s="192">
        <v>508488</v>
      </c>
      <c r="C381" s="192" t="s">
        <v>1089</v>
      </c>
      <c r="D381" s="52" t="s">
        <v>1092</v>
      </c>
      <c r="E381" s="192" t="s">
        <v>1093</v>
      </c>
      <c r="F381" s="186"/>
      <c r="G381" s="53" t="s">
        <v>744</v>
      </c>
      <c r="H381" s="192">
        <v>11</v>
      </c>
      <c r="I381" s="53">
        <v>210730.27272727274</v>
      </c>
      <c r="J381" s="53">
        <v>2318033</v>
      </c>
      <c r="K381" s="53"/>
      <c r="L381" s="75"/>
      <c r="M381" s="53"/>
      <c r="N381" s="53"/>
      <c r="O381" s="53"/>
      <c r="P381" s="53"/>
      <c r="Q381" s="99"/>
      <c r="R381" s="67"/>
      <c r="S381" s="67"/>
      <c r="T381" s="67"/>
      <c r="U381" s="67"/>
      <c r="V381" s="67"/>
      <c r="W381" s="53"/>
      <c r="X381" s="53"/>
      <c r="Y381" s="53"/>
      <c r="Z381" s="53"/>
      <c r="AA381" s="53"/>
    </row>
    <row r="382" spans="1:27" x14ac:dyDescent="0.25">
      <c r="A382" s="192" t="s">
        <v>11</v>
      </c>
      <c r="B382" s="192">
        <v>291881</v>
      </c>
      <c r="C382" s="192" t="s">
        <v>1089</v>
      </c>
      <c r="D382" s="192" t="s">
        <v>1094</v>
      </c>
      <c r="E382" s="192" t="s">
        <v>1093</v>
      </c>
      <c r="F382" s="186"/>
      <c r="G382" s="53" t="s">
        <v>32</v>
      </c>
      <c r="H382" s="192">
        <v>16</v>
      </c>
      <c r="I382" s="53">
        <v>718661.3125</v>
      </c>
      <c r="J382" s="53">
        <v>11498581</v>
      </c>
      <c r="K382" s="53"/>
      <c r="L382" s="75"/>
      <c r="M382" s="53"/>
      <c r="N382" s="53"/>
      <c r="O382" s="53"/>
      <c r="P382" s="53"/>
      <c r="Q382" s="99"/>
      <c r="R382" s="67"/>
      <c r="S382" s="67"/>
      <c r="T382" s="67"/>
      <c r="U382" s="67"/>
      <c r="V382" s="67"/>
      <c r="W382" s="53"/>
      <c r="X382" s="53"/>
      <c r="Y382" s="53"/>
      <c r="Z382" s="53"/>
      <c r="AA382" s="53"/>
    </row>
    <row r="383" spans="1:27" x14ac:dyDescent="0.25">
      <c r="A383" s="192" t="s">
        <v>30</v>
      </c>
      <c r="B383" s="192">
        <v>790736</v>
      </c>
      <c r="C383" s="192" t="s">
        <v>1089</v>
      </c>
      <c r="D383" s="192" t="s">
        <v>1095</v>
      </c>
      <c r="E383" s="53"/>
      <c r="F383" s="186"/>
      <c r="G383" s="53" t="s">
        <v>31</v>
      </c>
      <c r="H383" s="192">
        <v>17</v>
      </c>
      <c r="I383" s="53">
        <v>1012909</v>
      </c>
      <c r="J383" s="53">
        <v>17219453</v>
      </c>
      <c r="K383" s="53"/>
      <c r="L383" s="75"/>
      <c r="M383" s="53"/>
      <c r="N383" s="53"/>
      <c r="O383" s="53"/>
      <c r="P383" s="53"/>
      <c r="Q383" s="99"/>
      <c r="R383" s="67"/>
      <c r="S383" s="67"/>
      <c r="T383" s="67"/>
      <c r="U383" s="67"/>
      <c r="V383" s="67"/>
      <c r="W383" s="53"/>
      <c r="X383" s="53"/>
      <c r="Y383" s="53"/>
      <c r="Z383" s="53"/>
      <c r="AA383" s="53"/>
    </row>
    <row r="384" spans="1:27" x14ac:dyDescent="0.25">
      <c r="A384" s="192" t="s">
        <v>479</v>
      </c>
      <c r="B384" s="192">
        <v>1184366</v>
      </c>
      <c r="C384" s="192" t="s">
        <v>1089</v>
      </c>
      <c r="D384" s="192" t="s">
        <v>1096</v>
      </c>
      <c r="E384" s="53"/>
      <c r="F384" s="186"/>
      <c r="G384" s="53" t="s">
        <v>33</v>
      </c>
      <c r="H384" s="192">
        <v>7</v>
      </c>
      <c r="I384" s="53">
        <v>469028.14285714284</v>
      </c>
      <c r="J384" s="53">
        <v>3283197</v>
      </c>
      <c r="K384" s="53"/>
      <c r="L384" s="75"/>
      <c r="M384" s="53"/>
      <c r="N384" s="53"/>
      <c r="O384" s="53"/>
      <c r="P384" s="53"/>
      <c r="Q384" s="99"/>
      <c r="R384" s="67"/>
      <c r="S384" s="67"/>
      <c r="T384" s="67"/>
      <c r="U384" s="67"/>
      <c r="V384" s="67"/>
      <c r="W384" s="53"/>
      <c r="X384" s="53"/>
      <c r="Y384" s="53"/>
      <c r="Z384" s="53"/>
      <c r="AA384" s="53"/>
    </row>
    <row r="385" spans="1:27" x14ac:dyDescent="0.25">
      <c r="A385" s="192" t="s">
        <v>1097</v>
      </c>
      <c r="B385" s="192">
        <v>582828</v>
      </c>
      <c r="C385" s="192" t="s">
        <v>1089</v>
      </c>
      <c r="D385" s="192" t="s">
        <v>1098</v>
      </c>
      <c r="E385" s="53"/>
      <c r="F385" s="186"/>
      <c r="G385" s="53" t="s">
        <v>1097</v>
      </c>
      <c r="H385" s="192">
        <v>5</v>
      </c>
      <c r="I385" s="53">
        <v>501878.2</v>
      </c>
      <c r="J385" s="53">
        <v>2509391</v>
      </c>
      <c r="K385" s="53"/>
      <c r="L385" s="75"/>
      <c r="M385" s="53"/>
      <c r="N385" s="53"/>
      <c r="O385" s="53"/>
      <c r="P385" s="53"/>
      <c r="Q385" s="99"/>
      <c r="R385" s="67"/>
      <c r="S385" s="67"/>
      <c r="T385" s="67"/>
      <c r="U385" s="67"/>
      <c r="V385" s="67"/>
      <c r="W385" s="53"/>
      <c r="X385" s="53"/>
      <c r="Y385" s="53"/>
      <c r="Z385" s="53"/>
      <c r="AA385" s="53"/>
    </row>
    <row r="386" spans="1:27" x14ac:dyDescent="0.25">
      <c r="A386" s="192" t="s">
        <v>479</v>
      </c>
      <c r="B386" s="192">
        <v>992128</v>
      </c>
      <c r="C386" s="192" t="s">
        <v>1089</v>
      </c>
      <c r="D386" s="192" t="s">
        <v>1099</v>
      </c>
      <c r="E386" s="53"/>
      <c r="F386" s="186"/>
      <c r="G386" s="53" t="s">
        <v>34</v>
      </c>
      <c r="H386" s="192">
        <v>14</v>
      </c>
      <c r="I386" s="53">
        <v>568617.21428571432</v>
      </c>
      <c r="J386" s="53">
        <v>7960641</v>
      </c>
      <c r="K386" s="53"/>
      <c r="L386" s="75"/>
      <c r="M386" s="53"/>
      <c r="N386" s="53"/>
      <c r="O386" s="53"/>
      <c r="P386" s="53"/>
      <c r="Q386" s="99"/>
      <c r="R386" s="67"/>
      <c r="S386" s="67"/>
      <c r="T386" s="67"/>
      <c r="U386" s="67"/>
      <c r="V386" s="67"/>
      <c r="W386" s="53"/>
      <c r="X386" s="53"/>
      <c r="Y386" s="53"/>
      <c r="Z386" s="53"/>
      <c r="AA386" s="53"/>
    </row>
    <row r="387" spans="1:27" x14ac:dyDescent="0.25">
      <c r="A387" s="192" t="s">
        <v>1097</v>
      </c>
      <c r="B387" s="192">
        <v>279274</v>
      </c>
      <c r="C387" s="192" t="s">
        <v>1089</v>
      </c>
      <c r="D387" s="192" t="s">
        <v>1100</v>
      </c>
      <c r="E387" s="192" t="s">
        <v>1093</v>
      </c>
      <c r="F387" s="186"/>
      <c r="G387" s="53" t="s">
        <v>35</v>
      </c>
      <c r="H387" s="192">
        <v>15</v>
      </c>
      <c r="I387" s="53">
        <v>964200.73333333328</v>
      </c>
      <c r="J387" s="53">
        <v>14463011</v>
      </c>
      <c r="K387" s="53"/>
      <c r="L387" s="75"/>
      <c r="M387" s="53"/>
      <c r="N387" s="53"/>
      <c r="O387" s="53"/>
      <c r="P387" s="53"/>
      <c r="Q387" s="99"/>
      <c r="R387" s="67"/>
      <c r="S387" s="67"/>
      <c r="T387" s="67"/>
      <c r="U387" s="67"/>
      <c r="V387" s="67"/>
      <c r="W387" s="53"/>
      <c r="X387" s="53"/>
      <c r="Y387" s="53"/>
      <c r="Z387" s="53"/>
      <c r="AA387" s="53"/>
    </row>
    <row r="388" spans="1:27" x14ac:dyDescent="0.25">
      <c r="A388" s="192" t="s">
        <v>1097</v>
      </c>
      <c r="B388" s="192">
        <v>277261</v>
      </c>
      <c r="C388" s="192" t="s">
        <v>1089</v>
      </c>
      <c r="D388" s="192" t="s">
        <v>1101</v>
      </c>
      <c r="E388" s="192"/>
      <c r="F388" s="186"/>
      <c r="G388" s="53" t="s">
        <v>776</v>
      </c>
      <c r="H388" s="192">
        <v>12</v>
      </c>
      <c r="I388" s="53">
        <v>617249.08333333337</v>
      </c>
      <c r="J388" s="53">
        <v>7406989</v>
      </c>
      <c r="K388" s="53"/>
      <c r="L388" s="75"/>
      <c r="M388" s="53"/>
      <c r="N388" s="53"/>
      <c r="O388" s="53"/>
      <c r="P388" s="53"/>
      <c r="Q388" s="99"/>
      <c r="R388" s="67"/>
      <c r="S388" s="67"/>
      <c r="T388" s="67"/>
      <c r="U388" s="67"/>
      <c r="V388" s="67"/>
      <c r="W388" s="53"/>
      <c r="X388" s="53"/>
      <c r="Y388" s="53"/>
      <c r="Z388" s="53"/>
      <c r="AA388" s="53"/>
    </row>
    <row r="389" spans="1:27" x14ac:dyDescent="0.25">
      <c r="A389" s="192" t="s">
        <v>29</v>
      </c>
      <c r="B389" s="192">
        <v>1376465</v>
      </c>
      <c r="C389" s="192" t="s">
        <v>1089</v>
      </c>
      <c r="D389" s="192" t="s">
        <v>1102</v>
      </c>
      <c r="E389" s="53"/>
      <c r="F389" s="186"/>
      <c r="G389" s="53" t="s">
        <v>36</v>
      </c>
      <c r="H389" s="192">
        <v>12</v>
      </c>
      <c r="I389" s="53">
        <v>440804.25</v>
      </c>
      <c r="J389" s="53">
        <v>5289651</v>
      </c>
      <c r="K389" s="53"/>
      <c r="L389" s="75"/>
      <c r="M389" s="53"/>
      <c r="N389" s="53"/>
      <c r="O389" s="53"/>
      <c r="P389" s="53"/>
      <c r="Q389" s="99"/>
      <c r="R389" s="67"/>
      <c r="S389" s="67"/>
      <c r="T389" s="67"/>
      <c r="U389" s="67"/>
      <c r="V389" s="67"/>
      <c r="W389" s="53"/>
      <c r="X389" s="53"/>
      <c r="Y389" s="53"/>
      <c r="Z389" s="53"/>
      <c r="AA389" s="53"/>
    </row>
    <row r="390" spans="1:27" x14ac:dyDescent="0.25">
      <c r="A390" s="192" t="s">
        <v>22</v>
      </c>
      <c r="B390" s="192">
        <v>1335123</v>
      </c>
      <c r="C390" s="192" t="s">
        <v>1089</v>
      </c>
      <c r="D390" s="192" t="s">
        <v>755</v>
      </c>
      <c r="E390" s="53"/>
      <c r="F390" s="186"/>
      <c r="G390" s="53" t="s">
        <v>30</v>
      </c>
      <c r="H390" s="192">
        <v>15</v>
      </c>
      <c r="I390" s="53">
        <v>771245.6</v>
      </c>
      <c r="J390" s="53">
        <v>11568684</v>
      </c>
      <c r="K390" s="53"/>
      <c r="L390" s="75"/>
      <c r="M390" s="53"/>
      <c r="N390" s="53"/>
      <c r="O390" s="53"/>
      <c r="P390" s="53"/>
      <c r="Q390" s="99"/>
      <c r="R390" s="67"/>
      <c r="S390" s="67"/>
      <c r="T390" s="67"/>
      <c r="U390" s="67"/>
      <c r="V390" s="67"/>
      <c r="W390" s="53"/>
      <c r="X390" s="53"/>
      <c r="Y390" s="53"/>
      <c r="Z390" s="53"/>
      <c r="AA390" s="53"/>
    </row>
    <row r="391" spans="1:27" x14ac:dyDescent="0.25">
      <c r="A391" s="192" t="s">
        <v>31</v>
      </c>
      <c r="B391" s="192">
        <v>316835</v>
      </c>
      <c r="C391" s="192" t="s">
        <v>1089</v>
      </c>
      <c r="D391" s="192" t="s">
        <v>1103</v>
      </c>
      <c r="E391" s="192" t="s">
        <v>1088</v>
      </c>
      <c r="F391" s="186"/>
      <c r="G391" s="53" t="s">
        <v>479</v>
      </c>
      <c r="H391" s="192">
        <v>15</v>
      </c>
      <c r="I391" s="53">
        <v>901369.46666666667</v>
      </c>
      <c r="J391" s="53">
        <v>13520542</v>
      </c>
      <c r="K391" s="53"/>
      <c r="L391" s="75"/>
      <c r="M391" s="53"/>
      <c r="N391" s="53"/>
      <c r="O391" s="53"/>
      <c r="P391" s="53"/>
      <c r="Q391" s="99"/>
      <c r="R391" s="67"/>
      <c r="S391" s="67"/>
      <c r="T391" s="67"/>
      <c r="U391" s="67"/>
      <c r="V391" s="67"/>
      <c r="W391" s="53"/>
      <c r="X391" s="53"/>
      <c r="Y391" s="53"/>
      <c r="Z391" s="53"/>
      <c r="AA391" s="53"/>
    </row>
    <row r="392" spans="1:27" x14ac:dyDescent="0.25">
      <c r="A392" s="192" t="s">
        <v>31</v>
      </c>
      <c r="B392" s="192">
        <v>921358</v>
      </c>
      <c r="C392" s="192" t="s">
        <v>180</v>
      </c>
      <c r="D392" s="192" t="s">
        <v>1103</v>
      </c>
      <c r="E392" s="53"/>
      <c r="F392" s="186"/>
      <c r="G392" s="53" t="s">
        <v>38</v>
      </c>
      <c r="H392" s="192">
        <v>18</v>
      </c>
      <c r="I392" s="53">
        <v>698407.27777777775</v>
      </c>
      <c r="J392" s="53">
        <v>12571331</v>
      </c>
      <c r="K392" s="53"/>
      <c r="L392" s="75"/>
      <c r="M392" s="53"/>
      <c r="N392" s="53"/>
      <c r="O392" s="53"/>
      <c r="P392" s="53"/>
      <c r="Q392" s="99"/>
      <c r="R392" s="67"/>
      <c r="S392" s="67"/>
      <c r="T392" s="67"/>
      <c r="U392" s="67"/>
      <c r="V392" s="67"/>
      <c r="W392" s="53"/>
      <c r="X392" s="53"/>
      <c r="Y392" s="53"/>
      <c r="Z392" s="53"/>
      <c r="AA392" s="53"/>
    </row>
    <row r="393" spans="1:27" x14ac:dyDescent="0.25">
      <c r="A393" s="192" t="s">
        <v>36</v>
      </c>
      <c r="B393" s="192">
        <v>484218</v>
      </c>
      <c r="C393" s="192" t="s">
        <v>180</v>
      </c>
      <c r="D393" s="192" t="s">
        <v>1104</v>
      </c>
      <c r="E393" s="53"/>
      <c r="F393" s="186"/>
      <c r="G393" s="53"/>
      <c r="H393" s="53"/>
      <c r="I393" s="53"/>
      <c r="J393" s="53"/>
      <c r="K393" s="53"/>
      <c r="L393" s="75"/>
      <c r="M393" s="53"/>
      <c r="N393" s="53"/>
      <c r="O393" s="53"/>
      <c r="P393" s="53"/>
      <c r="Q393" s="99"/>
      <c r="R393" s="67"/>
      <c r="S393" s="67"/>
      <c r="T393" s="67"/>
      <c r="U393" s="67"/>
      <c r="V393" s="67"/>
      <c r="W393" s="53"/>
      <c r="X393" s="53"/>
      <c r="Y393" s="53"/>
      <c r="Z393" s="53"/>
      <c r="AA393" s="53"/>
    </row>
    <row r="394" spans="1:27" x14ac:dyDescent="0.25">
      <c r="A394" s="192" t="s">
        <v>29</v>
      </c>
      <c r="B394" s="192">
        <v>939403</v>
      </c>
      <c r="C394" s="192" t="s">
        <v>180</v>
      </c>
      <c r="D394" s="192" t="s">
        <v>1105</v>
      </c>
      <c r="E394" s="53"/>
      <c r="F394" s="186"/>
      <c r="G394" s="53"/>
      <c r="H394" s="53"/>
      <c r="I394" s="53"/>
      <c r="J394" s="53"/>
      <c r="K394" s="53"/>
      <c r="L394" s="75"/>
      <c r="M394" s="53"/>
      <c r="N394" s="53"/>
      <c r="O394" s="53"/>
      <c r="P394" s="53"/>
      <c r="Q394" s="99"/>
      <c r="R394" s="67"/>
      <c r="S394" s="67"/>
      <c r="T394" s="67"/>
      <c r="U394" s="67"/>
      <c r="V394" s="67"/>
      <c r="W394" s="53"/>
      <c r="X394" s="53"/>
      <c r="Y394" s="53"/>
      <c r="Z394" s="53"/>
      <c r="AA394" s="53"/>
    </row>
    <row r="395" spans="1:27" x14ac:dyDescent="0.25">
      <c r="A395" s="192" t="s">
        <v>762</v>
      </c>
      <c r="B395" s="192">
        <v>391450</v>
      </c>
      <c r="C395" s="192" t="s">
        <v>180</v>
      </c>
      <c r="D395" s="192" t="s">
        <v>1106</v>
      </c>
      <c r="E395" s="53"/>
      <c r="F395" s="186"/>
      <c r="G395" s="53"/>
      <c r="H395" s="53"/>
      <c r="I395" s="53"/>
      <c r="J395" s="53"/>
      <c r="K395" s="53"/>
      <c r="L395" s="75"/>
      <c r="M395" s="53"/>
      <c r="N395" s="53"/>
      <c r="O395" s="53"/>
      <c r="P395" s="53"/>
      <c r="Q395" s="99"/>
      <c r="R395" s="67"/>
      <c r="S395" s="67"/>
      <c r="T395" s="67"/>
      <c r="U395" s="67"/>
      <c r="V395" s="67"/>
      <c r="W395" s="53"/>
      <c r="X395" s="53"/>
      <c r="Y395" s="53"/>
      <c r="Z395" s="53"/>
      <c r="AA395" s="53"/>
    </row>
    <row r="396" spans="1:27" x14ac:dyDescent="0.25">
      <c r="A396" s="192" t="s">
        <v>762</v>
      </c>
      <c r="B396" s="192">
        <v>190801</v>
      </c>
      <c r="C396" s="192" t="s">
        <v>180</v>
      </c>
      <c r="D396" s="192" t="s">
        <v>1107</v>
      </c>
      <c r="E396" s="192"/>
      <c r="F396" s="186"/>
      <c r="G396" s="53"/>
      <c r="H396" s="53"/>
      <c r="I396" s="53"/>
      <c r="J396" s="53"/>
      <c r="K396" s="53"/>
      <c r="L396" s="75"/>
      <c r="M396" s="53"/>
      <c r="N396" s="53"/>
      <c r="O396" s="53"/>
      <c r="P396" s="53"/>
      <c r="Q396" s="99"/>
      <c r="R396" s="67"/>
      <c r="S396" s="67"/>
      <c r="T396" s="67"/>
      <c r="U396" s="67"/>
      <c r="V396" s="67"/>
      <c r="W396" s="53"/>
      <c r="X396" s="53"/>
      <c r="Y396" s="53"/>
      <c r="Z396" s="53"/>
      <c r="AA396" s="53"/>
    </row>
    <row r="397" spans="1:27" x14ac:dyDescent="0.25">
      <c r="A397" s="192" t="s">
        <v>762</v>
      </c>
      <c r="B397" s="192">
        <v>345276</v>
      </c>
      <c r="C397" s="192" t="s">
        <v>180</v>
      </c>
      <c r="D397" s="192" t="s">
        <v>1108</v>
      </c>
      <c r="E397" s="192" t="s">
        <v>1109</v>
      </c>
      <c r="F397" s="186"/>
      <c r="G397" s="53"/>
      <c r="H397" s="53"/>
      <c r="I397" s="53"/>
      <c r="J397" s="53"/>
      <c r="K397" s="53"/>
      <c r="L397" s="75"/>
      <c r="M397" s="53"/>
      <c r="N397" s="53"/>
      <c r="O397" s="53"/>
      <c r="P397" s="53"/>
      <c r="Q397" s="99"/>
      <c r="R397" s="67"/>
      <c r="S397" s="67"/>
      <c r="T397" s="67"/>
      <c r="U397" s="67"/>
      <c r="V397" s="67"/>
      <c r="W397" s="53"/>
      <c r="X397" s="53"/>
      <c r="Y397" s="53"/>
      <c r="Z397" s="53"/>
      <c r="AA397" s="53"/>
    </row>
    <row r="398" spans="1:27" x14ac:dyDescent="0.25">
      <c r="A398" s="192" t="s">
        <v>35</v>
      </c>
      <c r="B398" s="192">
        <v>863234</v>
      </c>
      <c r="C398" s="192" t="s">
        <v>180</v>
      </c>
      <c r="D398" s="192" t="s">
        <v>232</v>
      </c>
      <c r="E398" s="192" t="s">
        <v>1110</v>
      </c>
      <c r="F398" s="186"/>
      <c r="G398" s="53"/>
      <c r="H398" s="53"/>
      <c r="I398" s="53"/>
      <c r="J398" s="53"/>
      <c r="K398" s="53"/>
      <c r="L398" s="75"/>
      <c r="M398" s="53"/>
      <c r="N398" s="53"/>
      <c r="O398" s="53"/>
      <c r="P398" s="53"/>
      <c r="Q398" s="99"/>
      <c r="R398" s="67"/>
      <c r="S398" s="67"/>
      <c r="T398" s="67"/>
      <c r="U398" s="67"/>
      <c r="V398" s="67"/>
      <c r="W398" s="53"/>
      <c r="X398" s="53"/>
      <c r="Y398" s="53"/>
      <c r="Z398" s="53"/>
      <c r="AA398" s="53"/>
    </row>
    <row r="399" spans="1:27" x14ac:dyDescent="0.25">
      <c r="A399" s="192" t="s">
        <v>466</v>
      </c>
      <c r="B399" s="192">
        <v>450486</v>
      </c>
      <c r="C399" s="192" t="s">
        <v>180</v>
      </c>
      <c r="D399" s="192" t="s">
        <v>924</v>
      </c>
      <c r="E399" s="192" t="s">
        <v>1111</v>
      </c>
      <c r="F399" s="186"/>
      <c r="G399" s="53"/>
      <c r="H399" s="53"/>
      <c r="I399" s="53"/>
      <c r="J399" s="53"/>
      <c r="K399" s="53"/>
      <c r="L399" s="75"/>
      <c r="M399" s="53"/>
      <c r="N399" s="53"/>
      <c r="O399" s="53"/>
      <c r="P399" s="53"/>
      <c r="Q399" s="99"/>
      <c r="R399" s="67"/>
      <c r="S399" s="67"/>
      <c r="T399" s="67"/>
      <c r="U399" s="67"/>
      <c r="V399" s="67"/>
      <c r="W399" s="53"/>
      <c r="X399" s="53"/>
      <c r="Y399" s="53"/>
      <c r="Z399" s="53"/>
      <c r="AA399" s="53"/>
    </row>
    <row r="400" spans="1:27" x14ac:dyDescent="0.25">
      <c r="A400" s="192" t="s">
        <v>35</v>
      </c>
      <c r="B400" s="192">
        <v>1031699</v>
      </c>
      <c r="C400" s="192" t="s">
        <v>180</v>
      </c>
      <c r="D400" s="192" t="s">
        <v>1112</v>
      </c>
      <c r="E400" s="192" t="s">
        <v>1113</v>
      </c>
      <c r="F400" s="186"/>
      <c r="G400" s="53"/>
      <c r="H400" s="53"/>
      <c r="I400" s="53"/>
      <c r="J400" s="53"/>
      <c r="K400" s="53"/>
      <c r="L400" s="75"/>
      <c r="M400" s="53"/>
      <c r="N400" s="53"/>
      <c r="O400" s="53"/>
      <c r="P400" s="53"/>
      <c r="Q400" s="99"/>
      <c r="R400" s="67"/>
      <c r="S400" s="67"/>
      <c r="T400" s="67"/>
      <c r="U400" s="67"/>
      <c r="V400" s="67"/>
      <c r="W400" s="53"/>
      <c r="X400" s="53"/>
      <c r="Y400" s="53"/>
      <c r="Z400" s="53"/>
      <c r="AA400" s="53"/>
    </row>
    <row r="401" spans="1:27" x14ac:dyDescent="0.25">
      <c r="A401" s="192" t="s">
        <v>15</v>
      </c>
      <c r="B401" s="192">
        <v>1042385</v>
      </c>
      <c r="C401" s="192" t="s">
        <v>180</v>
      </c>
      <c r="D401" s="192" t="s">
        <v>1114</v>
      </c>
      <c r="E401" s="53"/>
      <c r="F401" s="186"/>
      <c r="G401" s="53"/>
      <c r="H401" s="53"/>
      <c r="I401" s="53"/>
      <c r="J401" s="53"/>
      <c r="K401" s="53"/>
      <c r="L401" s="75"/>
      <c r="M401" s="53"/>
      <c r="N401" s="53"/>
      <c r="O401" s="53"/>
      <c r="P401" s="53"/>
      <c r="Q401" s="99"/>
      <c r="R401" s="67"/>
      <c r="S401" s="67"/>
      <c r="T401" s="67"/>
      <c r="U401" s="67"/>
      <c r="V401" s="67"/>
      <c r="W401" s="53"/>
      <c r="X401" s="53"/>
      <c r="Y401" s="53"/>
      <c r="Z401" s="53"/>
      <c r="AA401" s="53"/>
    </row>
    <row r="402" spans="1:27" x14ac:dyDescent="0.25">
      <c r="A402" s="192" t="s">
        <v>22</v>
      </c>
      <c r="B402" s="192">
        <v>655877</v>
      </c>
      <c r="C402" s="192" t="s">
        <v>180</v>
      </c>
      <c r="D402" s="192" t="s">
        <v>1115</v>
      </c>
      <c r="E402" s="192"/>
      <c r="F402" s="186"/>
      <c r="G402" s="53"/>
      <c r="H402" s="53"/>
      <c r="I402" s="53"/>
      <c r="J402" s="53"/>
      <c r="K402" s="53"/>
      <c r="L402" s="75"/>
      <c r="M402" s="53"/>
      <c r="N402" s="53"/>
      <c r="O402" s="53"/>
      <c r="P402" s="53"/>
      <c r="Q402" s="99"/>
      <c r="R402" s="67"/>
      <c r="S402" s="67"/>
      <c r="T402" s="67"/>
      <c r="U402" s="67"/>
      <c r="V402" s="67"/>
      <c r="W402" s="53"/>
      <c r="X402" s="53"/>
      <c r="Y402" s="53"/>
      <c r="Z402" s="53"/>
      <c r="AA402" s="53"/>
    </row>
    <row r="403" spans="1:27" x14ac:dyDescent="0.25">
      <c r="A403" s="192" t="s">
        <v>15</v>
      </c>
      <c r="B403" s="192">
        <v>1248980</v>
      </c>
      <c r="C403" s="192" t="s">
        <v>180</v>
      </c>
      <c r="D403" s="192" t="s">
        <v>1116</v>
      </c>
      <c r="E403" s="53"/>
      <c r="F403" s="186"/>
      <c r="G403" s="53"/>
      <c r="H403" s="53"/>
      <c r="I403" s="53"/>
      <c r="J403" s="53"/>
      <c r="K403" s="53"/>
      <c r="L403" s="75"/>
      <c r="M403" s="53"/>
      <c r="N403" s="53"/>
      <c r="O403" s="53"/>
      <c r="P403" s="53"/>
      <c r="Q403" s="99"/>
      <c r="R403" s="67"/>
      <c r="S403" s="67"/>
      <c r="T403" s="67"/>
      <c r="U403" s="67"/>
      <c r="V403" s="67"/>
      <c r="W403" s="53"/>
      <c r="X403" s="53"/>
      <c r="Y403" s="53"/>
      <c r="Z403" s="53"/>
      <c r="AA403" s="53"/>
    </row>
    <row r="404" spans="1:27" x14ac:dyDescent="0.25">
      <c r="A404" s="192" t="s">
        <v>32</v>
      </c>
      <c r="B404" s="192">
        <v>837149</v>
      </c>
      <c r="C404" s="192" t="s">
        <v>180</v>
      </c>
      <c r="D404" s="192" t="s">
        <v>1117</v>
      </c>
      <c r="E404" s="53"/>
      <c r="F404" s="186"/>
      <c r="G404" s="53"/>
      <c r="H404" s="53"/>
      <c r="I404" s="53"/>
      <c r="J404" s="53"/>
      <c r="K404" s="53"/>
      <c r="L404" s="75"/>
      <c r="M404" s="53"/>
      <c r="N404" s="53"/>
      <c r="O404" s="53"/>
      <c r="P404" s="53"/>
      <c r="Q404" s="99"/>
      <c r="R404" s="67"/>
      <c r="S404" s="67"/>
      <c r="T404" s="67"/>
      <c r="U404" s="67"/>
      <c r="V404" s="67"/>
      <c r="W404" s="53"/>
      <c r="X404" s="53"/>
      <c r="Y404" s="53"/>
      <c r="Z404" s="53"/>
      <c r="AA404" s="53"/>
    </row>
    <row r="405" spans="1:27" x14ac:dyDescent="0.25">
      <c r="A405" s="192" t="s">
        <v>19</v>
      </c>
      <c r="B405" s="192">
        <v>1023540</v>
      </c>
      <c r="C405" s="192" t="s">
        <v>180</v>
      </c>
      <c r="D405" s="192" t="s">
        <v>1118</v>
      </c>
      <c r="E405" s="53"/>
      <c r="F405" s="186"/>
      <c r="G405" s="53"/>
      <c r="H405" s="53"/>
      <c r="I405" s="53"/>
      <c r="J405" s="53"/>
      <c r="K405" s="53"/>
      <c r="L405" s="75"/>
      <c r="M405" s="53"/>
      <c r="N405" s="53"/>
      <c r="O405" s="53"/>
      <c r="P405" s="53"/>
      <c r="Q405" s="99"/>
      <c r="R405" s="67"/>
      <c r="S405" s="67"/>
      <c r="T405" s="67"/>
      <c r="U405" s="67"/>
      <c r="V405" s="67"/>
      <c r="W405" s="53"/>
      <c r="X405" s="53"/>
      <c r="Y405" s="53"/>
      <c r="Z405" s="53"/>
      <c r="AA405" s="53"/>
    </row>
    <row r="406" spans="1:27" x14ac:dyDescent="0.25">
      <c r="A406" s="192" t="s">
        <v>32</v>
      </c>
      <c r="B406" s="192">
        <v>823962</v>
      </c>
      <c r="C406" s="192" t="s">
        <v>180</v>
      </c>
      <c r="D406" s="192" t="s">
        <v>1119</v>
      </c>
      <c r="E406" s="53"/>
      <c r="F406" s="186"/>
      <c r="G406" s="53"/>
      <c r="H406" s="53"/>
      <c r="I406" s="53"/>
      <c r="J406" s="53"/>
      <c r="K406" s="53"/>
      <c r="L406" s="75"/>
      <c r="M406" s="53"/>
      <c r="N406" s="53"/>
      <c r="O406" s="53"/>
      <c r="P406" s="53"/>
      <c r="Q406" s="99"/>
      <c r="R406" s="67"/>
      <c r="S406" s="67"/>
      <c r="T406" s="67"/>
      <c r="U406" s="67"/>
      <c r="V406" s="67"/>
      <c r="W406" s="53"/>
      <c r="X406" s="53"/>
      <c r="Y406" s="53"/>
      <c r="Z406" s="53"/>
      <c r="AA406" s="53"/>
    </row>
    <row r="407" spans="1:27" x14ac:dyDescent="0.25">
      <c r="A407" s="192" t="s">
        <v>32</v>
      </c>
      <c r="B407" s="192">
        <v>750182</v>
      </c>
      <c r="C407" s="192" t="s">
        <v>180</v>
      </c>
      <c r="D407" s="192" t="s">
        <v>1120</v>
      </c>
      <c r="E407" s="53"/>
      <c r="F407" s="186"/>
      <c r="G407" s="53"/>
      <c r="H407" s="53"/>
      <c r="I407" s="53"/>
      <c r="J407" s="53"/>
      <c r="K407" s="53"/>
      <c r="L407" s="75"/>
      <c r="M407" s="53"/>
      <c r="N407" s="53"/>
      <c r="O407" s="53"/>
      <c r="P407" s="53"/>
      <c r="Q407" s="99"/>
      <c r="R407" s="67"/>
      <c r="S407" s="67"/>
      <c r="T407" s="67"/>
      <c r="U407" s="67"/>
      <c r="V407" s="67"/>
      <c r="W407" s="53"/>
      <c r="X407" s="53"/>
      <c r="Y407" s="53"/>
      <c r="Z407" s="53"/>
      <c r="AA407" s="53"/>
    </row>
    <row r="408" spans="1:27" x14ac:dyDescent="0.25">
      <c r="A408" s="192" t="s">
        <v>19</v>
      </c>
      <c r="B408" s="192">
        <v>914279</v>
      </c>
      <c r="C408" s="192" t="s">
        <v>1121</v>
      </c>
      <c r="D408" s="192" t="s">
        <v>1122</v>
      </c>
      <c r="E408" s="53"/>
      <c r="F408" s="186"/>
      <c r="G408" s="53"/>
      <c r="H408" s="53"/>
      <c r="I408" s="53"/>
      <c r="J408" s="53"/>
      <c r="K408" s="53"/>
      <c r="L408" s="75"/>
      <c r="M408" s="53"/>
      <c r="N408" s="53"/>
      <c r="O408" s="53"/>
      <c r="P408" s="53"/>
      <c r="Q408" s="99"/>
      <c r="R408" s="67"/>
      <c r="S408" s="67"/>
      <c r="T408" s="67"/>
      <c r="U408" s="67"/>
      <c r="V408" s="67"/>
      <c r="W408" s="53"/>
      <c r="X408" s="53"/>
      <c r="Y408" s="53"/>
      <c r="Z408" s="53"/>
      <c r="AA408" s="53"/>
    </row>
    <row r="409" spans="1:27" x14ac:dyDescent="0.25">
      <c r="A409" s="192" t="s">
        <v>466</v>
      </c>
      <c r="B409" s="192">
        <v>204864</v>
      </c>
      <c r="C409" s="192" t="s">
        <v>1121</v>
      </c>
      <c r="D409" s="192" t="s">
        <v>1123</v>
      </c>
      <c r="E409" s="192" t="s">
        <v>1124</v>
      </c>
      <c r="F409" s="186"/>
      <c r="G409" s="53"/>
      <c r="H409" s="53"/>
      <c r="I409" s="53"/>
      <c r="J409" s="53"/>
      <c r="K409" s="53"/>
      <c r="L409" s="75"/>
      <c r="M409" s="53"/>
      <c r="N409" s="53"/>
      <c r="O409" s="53"/>
      <c r="P409" s="53"/>
      <c r="Q409" s="99"/>
      <c r="R409" s="67"/>
      <c r="S409" s="67"/>
      <c r="T409" s="67"/>
      <c r="U409" s="67"/>
      <c r="V409" s="67"/>
      <c r="W409" s="53"/>
      <c r="X409" s="53"/>
      <c r="Y409" s="53"/>
      <c r="Z409" s="53"/>
      <c r="AA409" s="53"/>
    </row>
    <row r="410" spans="1:27" x14ac:dyDescent="0.25">
      <c r="A410" s="192" t="s">
        <v>31</v>
      </c>
      <c r="B410" s="192">
        <v>1219178</v>
      </c>
      <c r="C410" s="192" t="s">
        <v>1121</v>
      </c>
      <c r="D410" s="192" t="s">
        <v>1125</v>
      </c>
      <c r="E410" s="53"/>
      <c r="F410" s="186"/>
      <c r="G410" s="53"/>
      <c r="H410" s="53"/>
      <c r="I410" s="53"/>
      <c r="J410" s="53"/>
      <c r="K410" s="53"/>
      <c r="L410" s="75"/>
      <c r="M410" s="53"/>
      <c r="N410" s="53"/>
      <c r="O410" s="53"/>
      <c r="P410" s="53"/>
      <c r="Q410" s="99"/>
      <c r="R410" s="67"/>
      <c r="S410" s="67"/>
      <c r="T410" s="67"/>
      <c r="U410" s="67"/>
      <c r="V410" s="67"/>
      <c r="W410" s="53"/>
      <c r="X410" s="53"/>
      <c r="Y410" s="53"/>
      <c r="Z410" s="53"/>
      <c r="AA410" s="53"/>
    </row>
    <row r="411" spans="1:27" x14ac:dyDescent="0.25">
      <c r="A411" s="192" t="s">
        <v>23</v>
      </c>
      <c r="B411" s="192">
        <v>1111196</v>
      </c>
      <c r="C411" s="192" t="s">
        <v>1121</v>
      </c>
      <c r="D411" s="192" t="s">
        <v>1126</v>
      </c>
      <c r="E411" s="53"/>
      <c r="F411" s="186"/>
      <c r="G411" s="53"/>
      <c r="H411" s="53"/>
      <c r="I411" s="53"/>
      <c r="J411" s="53"/>
      <c r="K411" s="53"/>
      <c r="L411" s="75"/>
      <c r="M411" s="53"/>
      <c r="N411" s="53"/>
      <c r="O411" s="53"/>
      <c r="P411" s="53"/>
      <c r="Q411" s="99"/>
      <c r="R411" s="67"/>
      <c r="S411" s="67"/>
      <c r="T411" s="67"/>
      <c r="U411" s="67"/>
      <c r="V411" s="67"/>
      <c r="W411" s="53"/>
      <c r="X411" s="53"/>
      <c r="Y411" s="53"/>
      <c r="Z411" s="53"/>
      <c r="AA411" s="53"/>
    </row>
    <row r="412" spans="1:27" x14ac:dyDescent="0.25">
      <c r="A412" s="192" t="s">
        <v>25</v>
      </c>
      <c r="B412" s="192">
        <v>694931</v>
      </c>
      <c r="C412" s="192" t="s">
        <v>1121</v>
      </c>
      <c r="D412" s="192" t="s">
        <v>1127</v>
      </c>
      <c r="E412" s="53"/>
      <c r="F412" s="186"/>
      <c r="G412" s="53"/>
      <c r="H412" s="53"/>
      <c r="I412" s="53"/>
      <c r="J412" s="53"/>
      <c r="K412" s="53"/>
      <c r="L412" s="75"/>
      <c r="M412" s="53"/>
      <c r="N412" s="53"/>
      <c r="O412" s="53"/>
      <c r="P412" s="53"/>
      <c r="Q412" s="99"/>
      <c r="R412" s="67"/>
      <c r="S412" s="67"/>
      <c r="T412" s="67"/>
      <c r="U412" s="67"/>
      <c r="V412" s="67"/>
      <c r="W412" s="53"/>
      <c r="X412" s="53"/>
      <c r="Y412" s="53"/>
      <c r="Z412" s="53"/>
      <c r="AA412" s="53"/>
    </row>
    <row r="413" spans="1:27" x14ac:dyDescent="0.25">
      <c r="A413" s="192" t="s">
        <v>23</v>
      </c>
      <c r="B413" s="192">
        <v>1000146</v>
      </c>
      <c r="C413" s="192" t="s">
        <v>1121</v>
      </c>
      <c r="D413" s="192" t="s">
        <v>232</v>
      </c>
      <c r="E413" s="53"/>
      <c r="F413" s="186"/>
      <c r="G413" s="53"/>
      <c r="H413" s="53"/>
      <c r="I413" s="53"/>
      <c r="J413" s="53"/>
      <c r="K413" s="53"/>
      <c r="L413" s="75"/>
      <c r="M413" s="53"/>
      <c r="N413" s="53"/>
      <c r="O413" s="53"/>
      <c r="P413" s="53"/>
      <c r="Q413" s="99"/>
      <c r="R413" s="67"/>
      <c r="S413" s="67"/>
      <c r="T413" s="67"/>
      <c r="U413" s="67"/>
      <c r="V413" s="67"/>
      <c r="W413" s="53"/>
      <c r="X413" s="53"/>
      <c r="Y413" s="53"/>
      <c r="Z413" s="53"/>
      <c r="AA413" s="53"/>
    </row>
    <row r="414" spans="1:27" x14ac:dyDescent="0.25">
      <c r="A414" s="192" t="s">
        <v>25</v>
      </c>
      <c r="B414" s="192">
        <v>914773</v>
      </c>
      <c r="C414" s="192" t="s">
        <v>1121</v>
      </c>
      <c r="D414" s="192" t="s">
        <v>1128</v>
      </c>
      <c r="E414" s="53"/>
      <c r="F414" s="186"/>
      <c r="G414" s="53"/>
      <c r="H414" s="53"/>
      <c r="I414" s="53"/>
      <c r="J414" s="53"/>
      <c r="K414" s="53"/>
      <c r="L414" s="75"/>
      <c r="M414" s="53"/>
      <c r="N414" s="53"/>
      <c r="O414" s="53"/>
      <c r="P414" s="53"/>
      <c r="Q414" s="99"/>
      <c r="R414" s="67"/>
      <c r="S414" s="67"/>
      <c r="T414" s="67"/>
      <c r="U414" s="67"/>
      <c r="V414" s="67"/>
      <c r="W414" s="53"/>
      <c r="X414" s="53"/>
      <c r="Y414" s="53"/>
      <c r="Z414" s="53"/>
      <c r="AA414" s="53"/>
    </row>
    <row r="415" spans="1:27" x14ac:dyDescent="0.25">
      <c r="A415" s="192" t="s">
        <v>23</v>
      </c>
      <c r="B415" s="192">
        <v>1144220</v>
      </c>
      <c r="C415" s="192" t="s">
        <v>1121</v>
      </c>
      <c r="D415" s="192" t="s">
        <v>1129</v>
      </c>
      <c r="E415" s="53"/>
      <c r="F415" s="186"/>
      <c r="G415" s="53"/>
      <c r="H415" s="53"/>
      <c r="I415" s="53"/>
      <c r="J415" s="53"/>
      <c r="K415" s="53"/>
      <c r="L415" s="75"/>
      <c r="M415" s="53"/>
      <c r="N415" s="53"/>
      <c r="O415" s="53"/>
      <c r="P415" s="53"/>
      <c r="Q415" s="99"/>
      <c r="R415" s="67"/>
      <c r="S415" s="67"/>
      <c r="T415" s="67"/>
      <c r="U415" s="67"/>
      <c r="V415" s="67"/>
      <c r="W415" s="53"/>
      <c r="X415" s="53"/>
      <c r="Y415" s="53"/>
      <c r="Z415" s="53"/>
      <c r="AA415" s="53"/>
    </row>
    <row r="416" spans="1:27" x14ac:dyDescent="0.25">
      <c r="A416" s="192" t="s">
        <v>29</v>
      </c>
      <c r="B416" s="192">
        <v>1235002</v>
      </c>
      <c r="C416" s="192" t="s">
        <v>1121</v>
      </c>
      <c r="D416" s="192" t="s">
        <v>313</v>
      </c>
      <c r="E416" s="53"/>
      <c r="F416" s="186"/>
      <c r="G416" s="53"/>
      <c r="H416" s="53"/>
      <c r="I416" s="53"/>
      <c r="J416" s="53"/>
      <c r="K416" s="53"/>
      <c r="L416" s="75"/>
      <c r="M416" s="53"/>
      <c r="N416" s="53"/>
      <c r="O416" s="53"/>
      <c r="P416" s="53"/>
      <c r="Q416" s="99"/>
      <c r="R416" s="67"/>
      <c r="S416" s="67"/>
      <c r="T416" s="67"/>
      <c r="U416" s="67"/>
      <c r="V416" s="67"/>
      <c r="W416" s="53"/>
      <c r="X416" s="53"/>
      <c r="Y416" s="53"/>
      <c r="Z416" s="53"/>
      <c r="AA416" s="53"/>
    </row>
    <row r="417" spans="1:27" x14ac:dyDescent="0.25">
      <c r="A417" s="192" t="s">
        <v>36</v>
      </c>
      <c r="B417" s="192">
        <v>561457</v>
      </c>
      <c r="C417" s="192" t="s">
        <v>1121</v>
      </c>
      <c r="D417" s="192" t="s">
        <v>1130</v>
      </c>
      <c r="E417" s="53"/>
      <c r="F417" s="186"/>
      <c r="G417" s="53"/>
      <c r="H417" s="53"/>
      <c r="I417" s="53"/>
      <c r="J417" s="53"/>
      <c r="K417" s="53"/>
      <c r="L417" s="75"/>
      <c r="M417" s="53"/>
      <c r="N417" s="53"/>
      <c r="O417" s="53"/>
      <c r="P417" s="53"/>
      <c r="Q417" s="99"/>
      <c r="R417" s="67"/>
      <c r="S417" s="67"/>
      <c r="T417" s="67"/>
      <c r="U417" s="67"/>
      <c r="V417" s="67"/>
      <c r="W417" s="53"/>
      <c r="X417" s="53"/>
      <c r="Y417" s="53"/>
      <c r="Z417" s="53"/>
      <c r="AA417" s="53"/>
    </row>
    <row r="418" spans="1:27" x14ac:dyDescent="0.25">
      <c r="A418" s="192" t="s">
        <v>36</v>
      </c>
      <c r="B418" s="192">
        <v>696484</v>
      </c>
      <c r="C418" s="192" t="s">
        <v>1121</v>
      </c>
      <c r="D418" s="192" t="s">
        <v>1131</v>
      </c>
      <c r="E418" s="53"/>
      <c r="F418" s="186"/>
      <c r="G418" s="53"/>
      <c r="H418" s="53"/>
      <c r="I418" s="53"/>
      <c r="J418" s="53"/>
      <c r="K418" s="53"/>
      <c r="L418" s="75"/>
      <c r="M418" s="53"/>
      <c r="N418" s="53"/>
      <c r="O418" s="53"/>
      <c r="P418" s="53"/>
      <c r="Q418" s="99"/>
      <c r="R418" s="67"/>
      <c r="S418" s="67"/>
      <c r="T418" s="67"/>
      <c r="U418" s="67"/>
      <c r="V418" s="67"/>
      <c r="W418" s="53"/>
      <c r="X418" s="53"/>
      <c r="Y418" s="53"/>
      <c r="Z418" s="53"/>
      <c r="AA418" s="53"/>
    </row>
    <row r="419" spans="1:27" x14ac:dyDescent="0.25">
      <c r="A419" s="192" t="s">
        <v>20</v>
      </c>
      <c r="B419" s="192">
        <v>1041653</v>
      </c>
      <c r="C419" s="192" t="s">
        <v>1121</v>
      </c>
      <c r="D419" s="192" t="s">
        <v>246</v>
      </c>
      <c r="E419" s="53"/>
      <c r="F419" s="186"/>
      <c r="G419" s="53"/>
      <c r="H419" s="53"/>
      <c r="I419" s="53"/>
      <c r="J419" s="53"/>
      <c r="K419" s="53"/>
      <c r="L419" s="75"/>
      <c r="M419" s="53"/>
      <c r="N419" s="53"/>
      <c r="O419" s="53"/>
      <c r="P419" s="53"/>
      <c r="Q419" s="99"/>
      <c r="R419" s="67"/>
      <c r="S419" s="67"/>
      <c r="T419" s="67"/>
      <c r="U419" s="67"/>
      <c r="V419" s="67"/>
      <c r="W419" s="53"/>
      <c r="X419" s="53"/>
      <c r="Y419" s="53"/>
      <c r="Z419" s="53"/>
      <c r="AA419" s="53"/>
    </row>
    <row r="420" spans="1:27" x14ac:dyDescent="0.25">
      <c r="A420" s="192" t="s">
        <v>10</v>
      </c>
      <c r="B420" s="192">
        <v>727838</v>
      </c>
      <c r="C420" s="192" t="s">
        <v>1121</v>
      </c>
      <c r="D420" s="192" t="s">
        <v>1132</v>
      </c>
      <c r="E420" s="53"/>
      <c r="F420" s="186"/>
      <c r="G420" s="53"/>
      <c r="H420" s="53"/>
      <c r="I420" s="53"/>
      <c r="J420" s="53"/>
      <c r="K420" s="53"/>
      <c r="L420" s="75"/>
      <c r="M420" s="53"/>
      <c r="N420" s="53"/>
      <c r="O420" s="53"/>
      <c r="P420" s="53"/>
      <c r="Q420" s="99"/>
      <c r="R420" s="67"/>
      <c r="S420" s="67"/>
      <c r="T420" s="67"/>
      <c r="U420" s="67"/>
      <c r="V420" s="67"/>
      <c r="W420" s="53"/>
      <c r="X420" s="53"/>
      <c r="Y420" s="53"/>
      <c r="Z420" s="53"/>
      <c r="AA420" s="53"/>
    </row>
    <row r="421" spans="1:27" x14ac:dyDescent="0.25">
      <c r="A421" s="192" t="s">
        <v>20</v>
      </c>
      <c r="B421" s="192">
        <v>1418162</v>
      </c>
      <c r="C421" s="192" t="s">
        <v>1121</v>
      </c>
      <c r="D421" s="192" t="s">
        <v>1133</v>
      </c>
      <c r="E421" s="53"/>
      <c r="F421" s="186"/>
      <c r="G421" s="53"/>
      <c r="H421" s="53"/>
      <c r="I421" s="53"/>
      <c r="J421" s="53"/>
      <c r="K421" s="53"/>
      <c r="L421" s="75"/>
      <c r="M421" s="53"/>
      <c r="N421" s="53"/>
      <c r="O421" s="53"/>
      <c r="P421" s="53"/>
      <c r="Q421" s="99"/>
      <c r="R421" s="67"/>
      <c r="S421" s="67"/>
      <c r="T421" s="67"/>
      <c r="U421" s="67"/>
      <c r="V421" s="67"/>
      <c r="W421" s="53"/>
      <c r="X421" s="53"/>
      <c r="Y421" s="53"/>
      <c r="Z421" s="53"/>
      <c r="AA421" s="53"/>
    </row>
    <row r="422" spans="1:27" x14ac:dyDescent="0.25">
      <c r="A422" s="192" t="s">
        <v>479</v>
      </c>
      <c r="B422" s="192">
        <v>1028916</v>
      </c>
      <c r="C422" s="192" t="s">
        <v>1121</v>
      </c>
      <c r="D422" s="192" t="s">
        <v>1122</v>
      </c>
      <c r="E422" s="53"/>
      <c r="F422" s="186"/>
      <c r="G422" s="53"/>
      <c r="H422" s="53"/>
      <c r="I422" s="53"/>
      <c r="J422" s="53"/>
      <c r="K422" s="53"/>
      <c r="L422" s="75"/>
      <c r="M422" s="53"/>
      <c r="N422" s="53"/>
      <c r="O422" s="53"/>
      <c r="P422" s="53"/>
      <c r="Q422" s="99"/>
      <c r="R422" s="67"/>
      <c r="S422" s="67"/>
      <c r="T422" s="67"/>
      <c r="U422" s="67"/>
      <c r="V422" s="67"/>
      <c r="W422" s="53"/>
      <c r="X422" s="53"/>
      <c r="Y422" s="53"/>
      <c r="Z422" s="53"/>
      <c r="AA422" s="53"/>
    </row>
    <row r="423" spans="1:27" x14ac:dyDescent="0.25">
      <c r="A423" s="192" t="s">
        <v>18</v>
      </c>
      <c r="B423" s="192">
        <v>353208</v>
      </c>
      <c r="C423" s="192" t="s">
        <v>1121</v>
      </c>
      <c r="D423" s="192" t="s">
        <v>1134</v>
      </c>
      <c r="E423" s="53"/>
      <c r="F423" s="186"/>
      <c r="G423" s="53"/>
      <c r="H423" s="53"/>
      <c r="I423" s="53"/>
      <c r="J423" s="53"/>
      <c r="K423" s="53"/>
      <c r="L423" s="75"/>
      <c r="M423" s="53"/>
      <c r="N423" s="53"/>
      <c r="O423" s="53"/>
      <c r="P423" s="53"/>
      <c r="Q423" s="99"/>
      <c r="R423" s="67"/>
      <c r="S423" s="67"/>
      <c r="T423" s="67"/>
      <c r="U423" s="67"/>
      <c r="V423" s="67"/>
      <c r="W423" s="53"/>
      <c r="X423" s="53"/>
      <c r="Y423" s="53"/>
      <c r="Z423" s="53"/>
      <c r="AA423" s="53"/>
    </row>
    <row r="424" spans="1:27" x14ac:dyDescent="0.25">
      <c r="A424" s="192" t="s">
        <v>18</v>
      </c>
      <c r="B424" s="192">
        <v>388552</v>
      </c>
      <c r="C424" s="192" t="s">
        <v>1121</v>
      </c>
      <c r="D424" s="192" t="s">
        <v>1135</v>
      </c>
      <c r="E424" s="53"/>
      <c r="F424" s="186"/>
      <c r="G424" s="53"/>
      <c r="H424" s="53"/>
      <c r="I424" s="53"/>
      <c r="J424" s="53"/>
      <c r="K424" s="53"/>
      <c r="L424" s="75"/>
      <c r="M424" s="53"/>
      <c r="N424" s="53"/>
      <c r="O424" s="53"/>
      <c r="P424" s="53"/>
      <c r="Q424" s="99"/>
      <c r="R424" s="67"/>
      <c r="S424" s="67"/>
      <c r="T424" s="67"/>
      <c r="U424" s="67"/>
      <c r="V424" s="67"/>
      <c r="W424" s="53"/>
      <c r="X424" s="53"/>
      <c r="Y424" s="53"/>
      <c r="Z424" s="53"/>
      <c r="AA424" s="53"/>
    </row>
    <row r="425" spans="1:27" x14ac:dyDescent="0.25">
      <c r="A425" s="192" t="s">
        <v>30</v>
      </c>
      <c r="B425" s="192">
        <v>1082017</v>
      </c>
      <c r="C425" s="192" t="s">
        <v>1121</v>
      </c>
      <c r="D425" s="192" t="s">
        <v>1136</v>
      </c>
      <c r="E425" s="53"/>
      <c r="F425" s="186"/>
      <c r="G425" s="53"/>
      <c r="H425" s="53"/>
      <c r="I425" s="53"/>
      <c r="J425" s="53"/>
      <c r="K425" s="53"/>
      <c r="L425" s="75"/>
      <c r="M425" s="53"/>
      <c r="N425" s="53"/>
      <c r="O425" s="53"/>
      <c r="P425" s="53"/>
      <c r="Q425" s="99"/>
      <c r="R425" s="67"/>
      <c r="S425" s="67"/>
      <c r="T425" s="67"/>
      <c r="U425" s="67"/>
      <c r="V425" s="67"/>
      <c r="W425" s="53"/>
      <c r="X425" s="53"/>
      <c r="Y425" s="53"/>
      <c r="Z425" s="53"/>
      <c r="AA425" s="53"/>
    </row>
    <row r="426" spans="1:27" x14ac:dyDescent="0.25">
      <c r="A426" s="192" t="s">
        <v>30</v>
      </c>
      <c r="B426" s="192">
        <v>785016</v>
      </c>
      <c r="C426" s="192" t="s">
        <v>1121</v>
      </c>
      <c r="D426" s="192" t="s">
        <v>1137</v>
      </c>
      <c r="E426" s="53"/>
      <c r="F426" s="186"/>
      <c r="G426" s="53"/>
      <c r="H426" s="53"/>
      <c r="I426" s="53"/>
      <c r="J426" s="53"/>
      <c r="K426" s="53"/>
      <c r="L426" s="75"/>
      <c r="M426" s="53"/>
      <c r="N426" s="53"/>
      <c r="O426" s="53"/>
      <c r="P426" s="53"/>
      <c r="Q426" s="99"/>
      <c r="R426" s="67"/>
      <c r="S426" s="67"/>
      <c r="T426" s="67"/>
      <c r="U426" s="67"/>
      <c r="V426" s="67"/>
      <c r="W426" s="53"/>
      <c r="X426" s="53"/>
      <c r="Y426" s="53"/>
      <c r="Z426" s="53"/>
      <c r="AA426" s="53"/>
    </row>
    <row r="427" spans="1:27" x14ac:dyDescent="0.25">
      <c r="A427" s="192" t="s">
        <v>20</v>
      </c>
      <c r="B427" s="192">
        <v>1194599</v>
      </c>
      <c r="C427" s="192" t="s">
        <v>1121</v>
      </c>
      <c r="D427" s="192" t="s">
        <v>1138</v>
      </c>
      <c r="E427" s="53"/>
      <c r="F427" s="186"/>
      <c r="G427" s="53"/>
      <c r="H427" s="53"/>
      <c r="I427" s="53"/>
      <c r="J427" s="53"/>
      <c r="K427" s="53"/>
      <c r="L427" s="75"/>
      <c r="M427" s="53"/>
      <c r="N427" s="53"/>
      <c r="O427" s="53"/>
      <c r="P427" s="53"/>
      <c r="Q427" s="99"/>
      <c r="R427" s="67"/>
      <c r="S427" s="67"/>
      <c r="T427" s="67"/>
      <c r="U427" s="67"/>
      <c r="V427" s="67"/>
      <c r="W427" s="53"/>
      <c r="X427" s="53"/>
      <c r="Y427" s="53"/>
      <c r="Z427" s="53"/>
      <c r="AA427" s="53"/>
    </row>
    <row r="428" spans="1:27" x14ac:dyDescent="0.25">
      <c r="A428" s="192" t="s">
        <v>26</v>
      </c>
      <c r="B428" s="192">
        <v>687000</v>
      </c>
      <c r="C428" s="192" t="s">
        <v>1121</v>
      </c>
      <c r="D428" s="192" t="s">
        <v>1139</v>
      </c>
      <c r="E428" s="53"/>
      <c r="F428" s="186"/>
      <c r="G428" s="53"/>
      <c r="H428" s="53"/>
      <c r="I428" s="53"/>
      <c r="J428" s="53"/>
      <c r="K428" s="53"/>
      <c r="L428" s="75"/>
      <c r="M428" s="53"/>
      <c r="N428" s="53"/>
      <c r="O428" s="53"/>
      <c r="P428" s="53"/>
      <c r="Q428" s="99"/>
      <c r="R428" s="67"/>
      <c r="S428" s="67"/>
      <c r="T428" s="67"/>
      <c r="U428" s="67"/>
      <c r="V428" s="67"/>
      <c r="W428" s="53"/>
      <c r="X428" s="53"/>
      <c r="Y428" s="53"/>
      <c r="Z428" s="53"/>
      <c r="AA428" s="53"/>
    </row>
    <row r="429" spans="1:27" x14ac:dyDescent="0.25">
      <c r="A429" s="192" t="s">
        <v>26</v>
      </c>
      <c r="B429" s="192">
        <v>1134833</v>
      </c>
      <c r="C429" s="192" t="s">
        <v>1121</v>
      </c>
      <c r="D429" s="192" t="s">
        <v>1140</v>
      </c>
      <c r="E429" s="53"/>
      <c r="F429" s="186"/>
      <c r="G429" s="53"/>
      <c r="H429" s="53"/>
      <c r="I429" s="53"/>
      <c r="J429" s="53"/>
      <c r="K429" s="53"/>
      <c r="L429" s="75"/>
      <c r="M429" s="53"/>
      <c r="N429" s="53"/>
      <c r="O429" s="53"/>
      <c r="P429" s="53"/>
      <c r="Q429" s="99"/>
      <c r="R429" s="67"/>
      <c r="S429" s="67"/>
      <c r="T429" s="67"/>
      <c r="U429" s="67"/>
      <c r="V429" s="67"/>
      <c r="W429" s="53"/>
      <c r="X429" s="53"/>
      <c r="Y429" s="53"/>
      <c r="Z429" s="53"/>
      <c r="AA429" s="53"/>
    </row>
    <row r="430" spans="1:27" x14ac:dyDescent="0.25">
      <c r="A430" s="192" t="s">
        <v>26</v>
      </c>
      <c r="B430" s="192">
        <v>461676</v>
      </c>
      <c r="C430" s="192" t="s">
        <v>1121</v>
      </c>
      <c r="D430" s="192" t="s">
        <v>1141</v>
      </c>
      <c r="E430" s="192" t="s">
        <v>491</v>
      </c>
      <c r="F430" s="186"/>
      <c r="G430" s="53"/>
      <c r="H430" s="53"/>
      <c r="I430" s="53"/>
      <c r="J430" s="53"/>
      <c r="K430" s="53"/>
      <c r="L430" s="75"/>
      <c r="M430" s="53"/>
      <c r="N430" s="53"/>
      <c r="O430" s="53"/>
      <c r="P430" s="53"/>
      <c r="Q430" s="99"/>
      <c r="R430" s="67"/>
      <c r="S430" s="67"/>
      <c r="T430" s="67"/>
      <c r="U430" s="67"/>
      <c r="V430" s="67"/>
      <c r="W430" s="53"/>
      <c r="X430" s="53"/>
      <c r="Y430" s="53"/>
      <c r="Z430" s="53"/>
      <c r="AA430" s="53"/>
    </row>
    <row r="431" spans="1:27" x14ac:dyDescent="0.25">
      <c r="A431" s="192" t="s">
        <v>26</v>
      </c>
      <c r="B431" s="192">
        <v>559580</v>
      </c>
      <c r="C431" s="192" t="s">
        <v>168</v>
      </c>
      <c r="D431" s="192" t="s">
        <v>1141</v>
      </c>
      <c r="E431" s="53"/>
      <c r="F431" s="186"/>
      <c r="G431" s="53"/>
      <c r="H431" s="53"/>
      <c r="I431" s="53"/>
      <c r="J431" s="53"/>
      <c r="K431" s="53"/>
      <c r="L431" s="75"/>
      <c r="M431" s="53"/>
      <c r="N431" s="53"/>
      <c r="O431" s="53"/>
      <c r="P431" s="53"/>
      <c r="Q431" s="99"/>
      <c r="R431" s="67"/>
      <c r="S431" s="67"/>
      <c r="T431" s="67"/>
      <c r="U431" s="67"/>
      <c r="V431" s="67"/>
      <c r="W431" s="53"/>
      <c r="X431" s="53"/>
      <c r="Y431" s="53"/>
      <c r="Z431" s="53"/>
      <c r="AA431" s="53"/>
    </row>
    <row r="432" spans="1:27" x14ac:dyDescent="0.25">
      <c r="A432" s="192" t="s">
        <v>28</v>
      </c>
      <c r="B432" s="192">
        <v>1077369</v>
      </c>
      <c r="C432" s="192" t="s">
        <v>168</v>
      </c>
      <c r="D432" s="192" t="s">
        <v>1142</v>
      </c>
      <c r="E432" s="53"/>
      <c r="F432" s="186"/>
      <c r="G432" s="53"/>
      <c r="H432" s="53"/>
      <c r="I432" s="53"/>
      <c r="J432" s="53"/>
      <c r="K432" s="53"/>
      <c r="L432" s="75"/>
      <c r="M432" s="53"/>
      <c r="N432" s="53"/>
      <c r="O432" s="53"/>
      <c r="P432" s="53"/>
      <c r="Q432" s="99"/>
      <c r="R432" s="67"/>
      <c r="S432" s="67"/>
      <c r="T432" s="67"/>
      <c r="U432" s="67"/>
      <c r="V432" s="67"/>
      <c r="W432" s="53"/>
      <c r="X432" s="53"/>
      <c r="Y432" s="53"/>
      <c r="Z432" s="53"/>
      <c r="AA432" s="53"/>
    </row>
    <row r="433" spans="1:27" x14ac:dyDescent="0.25">
      <c r="A433" s="192" t="s">
        <v>28</v>
      </c>
      <c r="B433" s="192">
        <v>816370</v>
      </c>
      <c r="C433" s="192" t="s">
        <v>168</v>
      </c>
      <c r="D433" s="192" t="s">
        <v>1143</v>
      </c>
      <c r="E433" s="53"/>
      <c r="F433" s="186"/>
      <c r="G433" s="53"/>
      <c r="H433" s="53"/>
      <c r="I433" s="53"/>
      <c r="J433" s="53"/>
      <c r="K433" s="53"/>
      <c r="L433" s="75"/>
      <c r="M433" s="53"/>
      <c r="N433" s="53"/>
      <c r="O433" s="53"/>
      <c r="P433" s="53"/>
      <c r="Q433" s="99"/>
      <c r="R433" s="67"/>
      <c r="S433" s="67"/>
      <c r="T433" s="67"/>
      <c r="U433" s="67"/>
      <c r="V433" s="67"/>
      <c r="W433" s="53"/>
      <c r="X433" s="53"/>
      <c r="Y433" s="53"/>
      <c r="Z433" s="53"/>
      <c r="AA433" s="53"/>
    </row>
    <row r="434" spans="1:27" x14ac:dyDescent="0.25">
      <c r="A434" s="192" t="s">
        <v>28</v>
      </c>
      <c r="B434" s="192">
        <v>762941</v>
      </c>
      <c r="C434" s="192" t="s">
        <v>168</v>
      </c>
      <c r="D434" s="192" t="s">
        <v>232</v>
      </c>
      <c r="E434" s="53"/>
      <c r="F434" s="186"/>
      <c r="G434" s="53"/>
      <c r="H434" s="53"/>
      <c r="I434" s="53"/>
      <c r="J434" s="53"/>
      <c r="K434" s="53"/>
      <c r="L434" s="75"/>
      <c r="M434" s="53"/>
      <c r="N434" s="53"/>
      <c r="O434" s="53"/>
      <c r="P434" s="53"/>
      <c r="Q434" s="99"/>
      <c r="R434" s="67"/>
      <c r="S434" s="67"/>
      <c r="T434" s="67"/>
      <c r="U434" s="67"/>
      <c r="V434" s="67"/>
      <c r="W434" s="53"/>
      <c r="X434" s="53"/>
      <c r="Y434" s="53"/>
      <c r="Z434" s="53"/>
      <c r="AA434" s="53"/>
    </row>
    <row r="435" spans="1:27" x14ac:dyDescent="0.25">
      <c r="A435" s="192" t="s">
        <v>776</v>
      </c>
      <c r="B435" s="192">
        <v>922246</v>
      </c>
      <c r="C435" s="192" t="s">
        <v>168</v>
      </c>
      <c r="D435" s="192" t="s">
        <v>1144</v>
      </c>
      <c r="E435" s="53"/>
      <c r="F435" s="186"/>
      <c r="G435" s="53"/>
      <c r="H435" s="53"/>
      <c r="I435" s="53"/>
      <c r="J435" s="53"/>
      <c r="K435" s="53"/>
      <c r="L435" s="75"/>
      <c r="M435" s="53"/>
      <c r="N435" s="53"/>
      <c r="O435" s="53"/>
      <c r="P435" s="53"/>
      <c r="Q435" s="99"/>
      <c r="R435" s="67"/>
      <c r="S435" s="67"/>
      <c r="T435" s="67"/>
      <c r="U435" s="67"/>
      <c r="V435" s="67"/>
      <c r="W435" s="53"/>
      <c r="X435" s="53"/>
      <c r="Y435" s="53"/>
      <c r="Z435" s="53"/>
      <c r="AA435" s="53"/>
    </row>
    <row r="436" spans="1:27" x14ac:dyDescent="0.25">
      <c r="A436" s="192" t="s">
        <v>776</v>
      </c>
      <c r="B436" s="192">
        <v>761306</v>
      </c>
      <c r="C436" s="192" t="s">
        <v>168</v>
      </c>
      <c r="D436" s="192" t="s">
        <v>1145</v>
      </c>
      <c r="E436" s="53"/>
      <c r="F436" s="186"/>
      <c r="G436" s="53"/>
      <c r="H436" s="53"/>
      <c r="I436" s="53"/>
      <c r="J436" s="53"/>
      <c r="K436" s="53"/>
      <c r="L436" s="75"/>
      <c r="M436" s="53"/>
      <c r="N436" s="53"/>
      <c r="O436" s="53"/>
      <c r="P436" s="53"/>
      <c r="Q436" s="99"/>
      <c r="R436" s="67"/>
      <c r="S436" s="67"/>
      <c r="T436" s="67"/>
      <c r="U436" s="67"/>
      <c r="V436" s="67"/>
      <c r="W436" s="53"/>
      <c r="X436" s="53"/>
      <c r="Y436" s="53"/>
      <c r="Z436" s="53"/>
      <c r="AA436" s="53"/>
    </row>
    <row r="437" spans="1:27" x14ac:dyDescent="0.25">
      <c r="A437" s="192" t="s">
        <v>34</v>
      </c>
      <c r="B437" s="192">
        <v>1058161</v>
      </c>
      <c r="C437" s="192" t="s">
        <v>168</v>
      </c>
      <c r="D437" s="192" t="s">
        <v>355</v>
      </c>
      <c r="E437" s="53"/>
      <c r="F437" s="186"/>
      <c r="G437" s="53"/>
      <c r="H437" s="53"/>
      <c r="I437" s="53"/>
      <c r="J437" s="53"/>
      <c r="K437" s="53"/>
      <c r="L437" s="75"/>
      <c r="M437" s="53"/>
      <c r="N437" s="53"/>
      <c r="O437" s="53"/>
      <c r="P437" s="53"/>
      <c r="Q437" s="99"/>
      <c r="R437" s="67"/>
      <c r="S437" s="67"/>
      <c r="T437" s="67"/>
      <c r="U437" s="67"/>
      <c r="V437" s="67"/>
      <c r="W437" s="53"/>
      <c r="X437" s="53"/>
      <c r="Y437" s="53"/>
      <c r="Z437" s="53"/>
      <c r="AA437" s="53"/>
    </row>
    <row r="438" spans="1:27" x14ac:dyDescent="0.25">
      <c r="A438" s="192" t="s">
        <v>8</v>
      </c>
      <c r="B438" s="192">
        <v>42027</v>
      </c>
      <c r="C438" s="192" t="s">
        <v>168</v>
      </c>
      <c r="D438" s="192" t="s">
        <v>1146</v>
      </c>
      <c r="E438" s="192" t="s">
        <v>1088</v>
      </c>
      <c r="F438" s="186"/>
      <c r="G438" s="53"/>
      <c r="H438" s="53"/>
      <c r="I438" s="53"/>
      <c r="J438" s="53"/>
      <c r="K438" s="53"/>
      <c r="L438" s="75"/>
      <c r="M438" s="53"/>
      <c r="N438" s="53"/>
      <c r="O438" s="53"/>
      <c r="P438" s="53"/>
      <c r="Q438" s="99"/>
      <c r="R438" s="67"/>
      <c r="S438" s="67"/>
      <c r="T438" s="67"/>
      <c r="U438" s="67"/>
      <c r="V438" s="67"/>
      <c r="W438" s="53"/>
      <c r="X438" s="53"/>
      <c r="Y438" s="53"/>
      <c r="Z438" s="53"/>
      <c r="AA438" s="53"/>
    </row>
    <row r="439" spans="1:27" x14ac:dyDescent="0.25">
      <c r="A439" s="192" t="s">
        <v>34</v>
      </c>
      <c r="B439" s="192">
        <v>629377</v>
      </c>
      <c r="C439" s="192" t="s">
        <v>1074</v>
      </c>
      <c r="D439" s="192" t="s">
        <v>1147</v>
      </c>
      <c r="E439" s="192"/>
      <c r="F439" s="186"/>
      <c r="G439" s="53"/>
      <c r="H439" s="53"/>
      <c r="I439" s="53"/>
      <c r="J439" s="53"/>
      <c r="K439" s="53"/>
      <c r="L439" s="75"/>
      <c r="M439" s="53"/>
      <c r="N439" s="53"/>
      <c r="O439" s="53"/>
      <c r="P439" s="53"/>
      <c r="Q439" s="99"/>
      <c r="R439" s="67"/>
      <c r="S439" s="67"/>
      <c r="T439" s="67"/>
      <c r="U439" s="67"/>
      <c r="V439" s="67"/>
      <c r="W439" s="53"/>
      <c r="X439" s="53"/>
      <c r="Y439" s="53"/>
      <c r="Z439" s="53"/>
      <c r="AA439" s="53"/>
    </row>
    <row r="440" spans="1:27" x14ac:dyDescent="0.25">
      <c r="A440" s="192" t="s">
        <v>8</v>
      </c>
      <c r="B440" s="192">
        <v>358762</v>
      </c>
      <c r="C440" s="192" t="s">
        <v>1074</v>
      </c>
      <c r="D440" s="192" t="s">
        <v>1146</v>
      </c>
      <c r="E440" s="53"/>
      <c r="F440" s="186"/>
      <c r="G440" s="53"/>
      <c r="H440" s="53"/>
      <c r="I440" s="53"/>
      <c r="J440" s="53"/>
      <c r="K440" s="53"/>
      <c r="L440" s="75"/>
      <c r="M440" s="53"/>
      <c r="N440" s="53"/>
      <c r="O440" s="53"/>
      <c r="P440" s="53"/>
      <c r="Q440" s="99"/>
      <c r="R440" s="67"/>
      <c r="S440" s="67"/>
      <c r="T440" s="67"/>
      <c r="U440" s="67"/>
      <c r="V440" s="67"/>
      <c r="W440" s="53"/>
      <c r="X440" s="53"/>
      <c r="Y440" s="53"/>
      <c r="Z440" s="53"/>
      <c r="AA440" s="53"/>
    </row>
    <row r="441" spans="1:27" x14ac:dyDescent="0.25">
      <c r="A441" s="192" t="s">
        <v>34</v>
      </c>
      <c r="B441" s="192">
        <v>672340</v>
      </c>
      <c r="C441" s="192" t="s">
        <v>1074</v>
      </c>
      <c r="D441" s="192" t="s">
        <v>1148</v>
      </c>
      <c r="E441" s="53"/>
      <c r="F441" s="186"/>
      <c r="G441" s="53"/>
      <c r="H441" s="53"/>
      <c r="I441" s="53"/>
      <c r="J441" s="53"/>
      <c r="K441" s="53"/>
      <c r="L441" s="75"/>
      <c r="M441" s="53"/>
      <c r="N441" s="53"/>
      <c r="O441" s="53"/>
      <c r="P441" s="53"/>
      <c r="Q441" s="99"/>
      <c r="R441" s="67"/>
      <c r="S441" s="67"/>
      <c r="T441" s="67"/>
      <c r="U441" s="67"/>
      <c r="V441" s="67"/>
      <c r="W441" s="53"/>
      <c r="X441" s="53"/>
      <c r="Y441" s="53"/>
      <c r="Z441" s="53"/>
      <c r="AA441" s="53"/>
    </row>
    <row r="442" spans="1:27" x14ac:dyDescent="0.25">
      <c r="A442" s="192" t="s">
        <v>8</v>
      </c>
      <c r="B442" s="192">
        <v>1041377</v>
      </c>
      <c r="C442" s="192" t="s">
        <v>1074</v>
      </c>
      <c r="D442" s="192" t="s">
        <v>1149</v>
      </c>
      <c r="E442" s="53"/>
      <c r="F442" s="186"/>
      <c r="G442" s="53"/>
      <c r="H442" s="53"/>
      <c r="I442" s="53"/>
      <c r="J442" s="53"/>
      <c r="K442" s="53"/>
      <c r="L442" s="75"/>
      <c r="M442" s="53"/>
      <c r="N442" s="53"/>
      <c r="O442" s="53"/>
      <c r="P442" s="53"/>
      <c r="Q442" s="99"/>
      <c r="R442" s="67"/>
      <c r="S442" s="67"/>
      <c r="T442" s="67"/>
      <c r="U442" s="67"/>
      <c r="V442" s="67"/>
      <c r="W442" s="53"/>
      <c r="X442" s="53"/>
      <c r="Y442" s="53"/>
      <c r="Z442" s="53"/>
      <c r="AA442" s="53"/>
    </row>
    <row r="443" spans="1:27" x14ac:dyDescent="0.25">
      <c r="A443" s="192" t="s">
        <v>33</v>
      </c>
      <c r="B443" s="192">
        <v>890364</v>
      </c>
      <c r="C443" s="192" t="s">
        <v>1074</v>
      </c>
      <c r="D443" s="192" t="s">
        <v>1150</v>
      </c>
      <c r="E443" s="53"/>
      <c r="F443" s="186"/>
      <c r="G443" s="53"/>
      <c r="H443" s="53"/>
      <c r="I443" s="53"/>
      <c r="J443" s="53"/>
      <c r="K443" s="53"/>
      <c r="L443" s="75"/>
      <c r="M443" s="53"/>
      <c r="N443" s="53"/>
      <c r="O443" s="53"/>
      <c r="P443" s="53"/>
      <c r="Q443" s="99"/>
      <c r="R443" s="67"/>
      <c r="S443" s="67"/>
      <c r="T443" s="67"/>
      <c r="U443" s="67"/>
      <c r="V443" s="67"/>
      <c r="W443" s="53"/>
      <c r="X443" s="53"/>
      <c r="Y443" s="53"/>
      <c r="Z443" s="53"/>
      <c r="AA443" s="53"/>
    </row>
    <row r="444" spans="1:27" x14ac:dyDescent="0.25">
      <c r="A444" s="192" t="s">
        <v>27</v>
      </c>
      <c r="B444" s="192">
        <v>1301643</v>
      </c>
      <c r="C444" s="192" t="s">
        <v>1074</v>
      </c>
      <c r="D444" s="192" t="s">
        <v>1071</v>
      </c>
      <c r="E444" s="53"/>
      <c r="F444" s="186"/>
      <c r="G444" s="53"/>
      <c r="H444" s="53"/>
      <c r="I444" s="53"/>
      <c r="J444" s="53"/>
      <c r="K444" s="53"/>
      <c r="L444" s="75"/>
      <c r="M444" s="53"/>
      <c r="N444" s="53"/>
      <c r="O444" s="53"/>
      <c r="P444" s="53"/>
      <c r="Q444" s="99"/>
      <c r="R444" s="67"/>
      <c r="S444" s="67"/>
      <c r="T444" s="67"/>
      <c r="U444" s="67"/>
      <c r="V444" s="67"/>
      <c r="W444" s="53"/>
      <c r="X444" s="53"/>
      <c r="Y444" s="53"/>
      <c r="Z444" s="53"/>
      <c r="AA444" s="53"/>
    </row>
    <row r="445" spans="1:27" x14ac:dyDescent="0.25">
      <c r="A445" s="192" t="s">
        <v>15</v>
      </c>
      <c r="B445" s="192">
        <v>1143027</v>
      </c>
      <c r="C445" s="192" t="s">
        <v>1074</v>
      </c>
      <c r="D445" s="192" t="s">
        <v>1071</v>
      </c>
      <c r="E445" s="53"/>
      <c r="F445" s="186"/>
      <c r="G445" s="53"/>
      <c r="H445" s="53"/>
      <c r="I445" s="53"/>
      <c r="J445" s="53"/>
      <c r="K445" s="53"/>
      <c r="L445" s="75"/>
      <c r="M445" s="53"/>
      <c r="N445" s="53"/>
      <c r="O445" s="53"/>
      <c r="P445" s="53"/>
      <c r="Q445" s="99"/>
      <c r="R445" s="67"/>
      <c r="S445" s="67"/>
      <c r="T445" s="67"/>
      <c r="U445" s="67"/>
      <c r="V445" s="67"/>
      <c r="W445" s="53"/>
      <c r="X445" s="53"/>
      <c r="Y445" s="53"/>
      <c r="Z445" s="53"/>
      <c r="AA445" s="53"/>
    </row>
    <row r="446" spans="1:27" x14ac:dyDescent="0.25">
      <c r="A446" s="192" t="s">
        <v>35</v>
      </c>
      <c r="B446" s="192">
        <v>1144072</v>
      </c>
      <c r="C446" s="192" t="s">
        <v>1074</v>
      </c>
      <c r="D446" s="192" t="s">
        <v>1151</v>
      </c>
      <c r="E446" s="192" t="s">
        <v>1152</v>
      </c>
      <c r="F446" s="186"/>
      <c r="G446" s="53"/>
      <c r="H446" s="53"/>
      <c r="I446" s="53"/>
      <c r="J446" s="53"/>
      <c r="K446" s="53"/>
      <c r="L446" s="75"/>
      <c r="M446" s="53"/>
      <c r="N446" s="53"/>
      <c r="O446" s="53"/>
      <c r="P446" s="53"/>
      <c r="Q446" s="99"/>
      <c r="R446" s="67"/>
      <c r="S446" s="67"/>
      <c r="T446" s="67"/>
      <c r="U446" s="67"/>
      <c r="V446" s="67"/>
      <c r="W446" s="53"/>
      <c r="X446" s="53"/>
      <c r="Y446" s="53"/>
      <c r="Z446" s="53"/>
      <c r="AA446" s="53"/>
    </row>
    <row r="447" spans="1:27" x14ac:dyDescent="0.25">
      <c r="A447" s="192" t="s">
        <v>21</v>
      </c>
      <c r="B447" s="192">
        <v>472339</v>
      </c>
      <c r="C447" s="192" t="s">
        <v>1074</v>
      </c>
      <c r="D447" s="192" t="s">
        <v>1153</v>
      </c>
      <c r="E447" s="53"/>
      <c r="F447" s="186"/>
      <c r="G447" s="53"/>
      <c r="H447" s="53"/>
      <c r="I447" s="53"/>
      <c r="J447" s="53"/>
      <c r="K447" s="53"/>
      <c r="L447" s="75"/>
      <c r="M447" s="53"/>
      <c r="N447" s="53"/>
      <c r="O447" s="53"/>
      <c r="P447" s="53"/>
      <c r="Q447" s="99"/>
      <c r="R447" s="67"/>
      <c r="S447" s="67"/>
      <c r="T447" s="67"/>
      <c r="U447" s="67"/>
      <c r="V447" s="67"/>
      <c r="W447" s="53"/>
      <c r="X447" s="53"/>
      <c r="Y447" s="53"/>
      <c r="Z447" s="53"/>
      <c r="AA447" s="53"/>
    </row>
    <row r="448" spans="1:27" x14ac:dyDescent="0.25">
      <c r="A448" s="192" t="s">
        <v>19</v>
      </c>
      <c r="B448" s="192">
        <v>346699</v>
      </c>
      <c r="C448" s="192" t="s">
        <v>1074</v>
      </c>
      <c r="D448" s="192" t="s">
        <v>1154</v>
      </c>
      <c r="E448" s="192" t="s">
        <v>1088</v>
      </c>
      <c r="F448" s="186"/>
      <c r="G448" s="53"/>
      <c r="H448" s="53"/>
      <c r="I448" s="53"/>
      <c r="J448" s="53"/>
      <c r="K448" s="53"/>
      <c r="L448" s="75"/>
      <c r="M448" s="53"/>
      <c r="N448" s="53"/>
      <c r="O448" s="53"/>
      <c r="P448" s="53"/>
      <c r="Q448" s="99"/>
      <c r="R448" s="67"/>
      <c r="S448" s="67"/>
      <c r="T448" s="67"/>
      <c r="U448" s="67"/>
      <c r="V448" s="67"/>
      <c r="W448" s="53"/>
      <c r="X448" s="53"/>
      <c r="Y448" s="53"/>
      <c r="Z448" s="53"/>
      <c r="AA448" s="53"/>
    </row>
    <row r="449" spans="1:27" x14ac:dyDescent="0.25">
      <c r="A449" s="192" t="s">
        <v>19</v>
      </c>
      <c r="B449" s="192">
        <v>491823</v>
      </c>
      <c r="C449" s="192" t="s">
        <v>1089</v>
      </c>
      <c r="D449" s="192" t="s">
        <v>1154</v>
      </c>
      <c r="E449" s="53"/>
      <c r="F449" s="186"/>
      <c r="G449" s="53"/>
      <c r="H449" s="53"/>
      <c r="I449" s="53"/>
      <c r="J449" s="53"/>
      <c r="K449" s="53"/>
      <c r="L449" s="75"/>
      <c r="M449" s="53"/>
      <c r="N449" s="53"/>
      <c r="O449" s="53"/>
      <c r="P449" s="53"/>
      <c r="Q449" s="99"/>
      <c r="R449" s="67"/>
      <c r="S449" s="67"/>
      <c r="T449" s="67"/>
      <c r="U449" s="67"/>
      <c r="V449" s="67"/>
      <c r="W449" s="53"/>
      <c r="X449" s="53"/>
      <c r="Y449" s="53"/>
      <c r="Z449" s="53"/>
      <c r="AA449" s="53"/>
    </row>
    <row r="450" spans="1:27" x14ac:dyDescent="0.25">
      <c r="A450" s="192" t="s">
        <v>12</v>
      </c>
      <c r="B450" s="192">
        <v>232115</v>
      </c>
      <c r="C450" s="192" t="s">
        <v>1089</v>
      </c>
      <c r="D450" s="192" t="s">
        <v>1155</v>
      </c>
      <c r="E450" s="53"/>
      <c r="F450" s="186"/>
      <c r="G450" s="53"/>
      <c r="H450" s="53"/>
      <c r="I450" s="53"/>
      <c r="J450" s="53"/>
      <c r="K450" s="53"/>
      <c r="L450" s="75"/>
      <c r="M450" s="53"/>
      <c r="N450" s="53"/>
      <c r="O450" s="53"/>
      <c r="P450" s="53"/>
      <c r="Q450" s="99"/>
      <c r="R450" s="67"/>
      <c r="S450" s="67"/>
      <c r="T450" s="67"/>
      <c r="U450" s="67"/>
      <c r="V450" s="67"/>
      <c r="W450" s="53"/>
      <c r="X450" s="53"/>
      <c r="Y450" s="53"/>
      <c r="Z450" s="53"/>
      <c r="AA450" s="53"/>
    </row>
    <row r="451" spans="1:27" x14ac:dyDescent="0.25">
      <c r="A451" s="192" t="s">
        <v>12</v>
      </c>
      <c r="B451" s="192">
        <v>371009</v>
      </c>
      <c r="C451" s="192" t="s">
        <v>1089</v>
      </c>
      <c r="D451" s="192" t="s">
        <v>1156</v>
      </c>
      <c r="E451" s="53"/>
      <c r="F451" s="186"/>
      <c r="G451" s="53"/>
      <c r="H451" s="53"/>
      <c r="I451" s="53"/>
      <c r="J451" s="53"/>
      <c r="K451" s="53"/>
      <c r="L451" s="75"/>
      <c r="M451" s="53"/>
      <c r="N451" s="53"/>
      <c r="O451" s="53"/>
      <c r="P451" s="53"/>
      <c r="Q451" s="99"/>
      <c r="R451" s="67"/>
      <c r="S451" s="67"/>
      <c r="T451" s="67"/>
      <c r="U451" s="67"/>
      <c r="V451" s="67"/>
      <c r="W451" s="53"/>
      <c r="X451" s="53"/>
      <c r="Y451" s="53"/>
      <c r="Z451" s="53"/>
      <c r="AA451" s="53"/>
    </row>
    <row r="452" spans="1:27" x14ac:dyDescent="0.25">
      <c r="A452" s="192" t="s">
        <v>12</v>
      </c>
      <c r="B452" s="192">
        <v>484242</v>
      </c>
      <c r="C452" s="192" t="s">
        <v>1089</v>
      </c>
      <c r="D452" s="192" t="s">
        <v>1157</v>
      </c>
      <c r="E452" s="53"/>
      <c r="F452" s="186"/>
      <c r="G452" s="53"/>
      <c r="H452" s="53"/>
      <c r="I452" s="53"/>
      <c r="J452" s="53"/>
      <c r="K452" s="53"/>
      <c r="L452" s="75"/>
      <c r="M452" s="53"/>
      <c r="N452" s="53"/>
      <c r="O452" s="53"/>
      <c r="P452" s="53"/>
      <c r="Q452" s="99"/>
      <c r="R452" s="67"/>
      <c r="S452" s="67"/>
      <c r="T452" s="67"/>
      <c r="U452" s="67"/>
      <c r="V452" s="67"/>
      <c r="W452" s="53"/>
      <c r="X452" s="53"/>
      <c r="Y452" s="53"/>
      <c r="Z452" s="53"/>
      <c r="AA452" s="53"/>
    </row>
    <row r="453" spans="1:27" x14ac:dyDescent="0.25">
      <c r="A453" s="192" t="s">
        <v>31</v>
      </c>
      <c r="B453" s="192">
        <v>993511</v>
      </c>
      <c r="C453" s="192" t="s">
        <v>1089</v>
      </c>
      <c r="D453" s="192" t="s">
        <v>1090</v>
      </c>
      <c r="E453" s="53"/>
      <c r="F453" s="186"/>
      <c r="G453" s="53"/>
      <c r="H453" s="53"/>
      <c r="I453" s="53"/>
      <c r="J453" s="53"/>
      <c r="K453" s="53"/>
      <c r="L453" s="75"/>
      <c r="M453" s="53"/>
      <c r="N453" s="53"/>
      <c r="O453" s="53"/>
      <c r="P453" s="53"/>
      <c r="Q453" s="99"/>
      <c r="R453" s="67"/>
      <c r="S453" s="67"/>
      <c r="T453" s="67"/>
      <c r="U453" s="67"/>
      <c r="V453" s="67"/>
      <c r="W453" s="53"/>
      <c r="X453" s="53"/>
      <c r="Y453" s="53"/>
      <c r="Z453" s="53"/>
      <c r="AA453" s="53"/>
    </row>
    <row r="454" spans="1:27" x14ac:dyDescent="0.25">
      <c r="A454" s="192" t="s">
        <v>38</v>
      </c>
      <c r="B454" s="192">
        <v>937381</v>
      </c>
      <c r="C454" s="192" t="s">
        <v>1089</v>
      </c>
      <c r="D454" s="192" t="s">
        <v>1158</v>
      </c>
      <c r="E454" s="53"/>
      <c r="F454" s="186"/>
      <c r="G454" s="53"/>
      <c r="H454" s="53"/>
      <c r="I454" s="53"/>
      <c r="J454" s="53"/>
      <c r="K454" s="53"/>
      <c r="L454" s="75"/>
      <c r="M454" s="53"/>
      <c r="N454" s="53"/>
      <c r="O454" s="53"/>
      <c r="P454" s="53"/>
      <c r="Q454" s="99"/>
      <c r="R454" s="67"/>
      <c r="S454" s="67"/>
      <c r="T454" s="67"/>
      <c r="U454" s="67"/>
      <c r="V454" s="67"/>
      <c r="W454" s="53"/>
      <c r="X454" s="53"/>
      <c r="Y454" s="53"/>
      <c r="Z454" s="53"/>
      <c r="AA454" s="53"/>
    </row>
    <row r="455" spans="1:27" x14ac:dyDescent="0.25">
      <c r="A455" s="192" t="s">
        <v>744</v>
      </c>
      <c r="B455" s="192">
        <v>220350</v>
      </c>
      <c r="C455" s="192" t="s">
        <v>1089</v>
      </c>
      <c r="D455" s="192" t="s">
        <v>1159</v>
      </c>
      <c r="E455" s="192" t="s">
        <v>1093</v>
      </c>
      <c r="F455" s="186"/>
      <c r="G455" s="53"/>
      <c r="H455" s="53"/>
      <c r="I455" s="53"/>
      <c r="J455" s="53"/>
      <c r="K455" s="53"/>
      <c r="L455" s="75"/>
      <c r="M455" s="53"/>
      <c r="N455" s="53"/>
      <c r="O455" s="53"/>
      <c r="P455" s="53"/>
      <c r="Q455" s="99"/>
      <c r="R455" s="67"/>
      <c r="S455" s="67"/>
      <c r="T455" s="67"/>
      <c r="U455" s="67"/>
      <c r="V455" s="67"/>
      <c r="W455" s="53"/>
      <c r="X455" s="53"/>
      <c r="Y455" s="53"/>
      <c r="Z455" s="53"/>
      <c r="AA455" s="53"/>
    </row>
    <row r="456" spans="1:27" x14ac:dyDescent="0.25">
      <c r="A456" s="192" t="s">
        <v>27</v>
      </c>
      <c r="B456" s="192">
        <v>901142</v>
      </c>
      <c r="C456" s="192" t="s">
        <v>1089</v>
      </c>
      <c r="D456" s="192" t="s">
        <v>1149</v>
      </c>
      <c r="E456" s="53"/>
      <c r="F456" s="186"/>
      <c r="G456" s="53"/>
      <c r="H456" s="53"/>
      <c r="I456" s="53"/>
      <c r="J456" s="53"/>
      <c r="K456" s="53"/>
      <c r="L456" s="75"/>
      <c r="M456" s="53"/>
      <c r="N456" s="53"/>
      <c r="O456" s="53"/>
      <c r="P456" s="53"/>
      <c r="Q456" s="99"/>
      <c r="R456" s="67"/>
      <c r="S456" s="67"/>
      <c r="T456" s="67"/>
      <c r="U456" s="67"/>
      <c r="V456" s="67"/>
      <c r="W456" s="53"/>
      <c r="X456" s="53"/>
      <c r="Y456" s="53"/>
      <c r="Z456" s="53"/>
      <c r="AA456" s="53"/>
    </row>
    <row r="457" spans="1:27" x14ac:dyDescent="0.25">
      <c r="A457" s="192" t="s">
        <v>29</v>
      </c>
      <c r="B457" s="192">
        <v>795216</v>
      </c>
      <c r="C457" s="192" t="s">
        <v>1089</v>
      </c>
      <c r="D457" s="192" t="s">
        <v>1160</v>
      </c>
      <c r="E457" s="53"/>
      <c r="F457" s="186"/>
      <c r="G457" s="53"/>
      <c r="H457" s="53"/>
      <c r="I457" s="53"/>
      <c r="J457" s="53"/>
      <c r="K457" s="53"/>
      <c r="L457" s="75"/>
      <c r="M457" s="53"/>
      <c r="N457" s="53"/>
      <c r="O457" s="53"/>
      <c r="P457" s="53"/>
      <c r="Q457" s="99"/>
      <c r="R457" s="67"/>
      <c r="S457" s="67"/>
      <c r="T457" s="67"/>
      <c r="U457" s="67"/>
      <c r="V457" s="67"/>
      <c r="W457" s="53"/>
      <c r="X457" s="53"/>
      <c r="Y457" s="53"/>
      <c r="Z457" s="53"/>
      <c r="AA457" s="53"/>
    </row>
    <row r="458" spans="1:27" x14ac:dyDescent="0.25">
      <c r="A458" s="192" t="s">
        <v>10</v>
      </c>
      <c r="B458" s="192">
        <v>908205</v>
      </c>
      <c r="C458" s="192" t="s">
        <v>1089</v>
      </c>
      <c r="D458" s="192" t="s">
        <v>1161</v>
      </c>
      <c r="E458" s="53"/>
      <c r="F458" s="186"/>
      <c r="G458" s="53"/>
      <c r="H458" s="53"/>
      <c r="I458" s="53"/>
      <c r="J458" s="53"/>
      <c r="K458" s="53"/>
      <c r="L458" s="75"/>
      <c r="M458" s="53"/>
      <c r="N458" s="53"/>
      <c r="O458" s="53"/>
      <c r="P458" s="53"/>
      <c r="Q458" s="99"/>
      <c r="R458" s="67"/>
      <c r="S458" s="67"/>
      <c r="T458" s="67"/>
      <c r="U458" s="67"/>
      <c r="V458" s="67"/>
      <c r="W458" s="53"/>
      <c r="X458" s="53"/>
      <c r="Y458" s="53"/>
      <c r="Z458" s="53"/>
      <c r="AA458" s="53"/>
    </row>
    <row r="459" spans="1:27" x14ac:dyDescent="0.25">
      <c r="A459" s="192" t="s">
        <v>27</v>
      </c>
      <c r="B459" s="192">
        <v>754962</v>
      </c>
      <c r="C459" s="192" t="s">
        <v>1089</v>
      </c>
      <c r="D459" s="192" t="s">
        <v>1120</v>
      </c>
      <c r="E459" s="53"/>
      <c r="F459" s="186"/>
      <c r="G459" s="53"/>
      <c r="H459" s="53"/>
      <c r="I459" s="53"/>
      <c r="J459" s="53"/>
      <c r="K459" s="53"/>
      <c r="L459" s="75"/>
      <c r="M459" s="53"/>
      <c r="N459" s="53"/>
      <c r="O459" s="53"/>
      <c r="P459" s="53"/>
      <c r="Q459" s="99"/>
      <c r="R459" s="67"/>
      <c r="S459" s="67"/>
      <c r="T459" s="67"/>
      <c r="U459" s="67"/>
      <c r="V459" s="67"/>
      <c r="W459" s="53"/>
      <c r="X459" s="53"/>
      <c r="Y459" s="53"/>
      <c r="Z459" s="53"/>
      <c r="AA459" s="53"/>
    </row>
    <row r="460" spans="1:27" x14ac:dyDescent="0.25">
      <c r="A460" s="192" t="s">
        <v>38</v>
      </c>
      <c r="B460" s="192">
        <v>638704</v>
      </c>
      <c r="C460" s="192" t="s">
        <v>1089</v>
      </c>
      <c r="D460" s="192" t="s">
        <v>1162</v>
      </c>
      <c r="E460" s="53"/>
      <c r="F460" s="186"/>
      <c r="G460" s="53"/>
      <c r="H460" s="53"/>
      <c r="I460" s="53"/>
      <c r="J460" s="53"/>
      <c r="K460" s="53"/>
      <c r="L460" s="75"/>
      <c r="M460" s="53"/>
      <c r="N460" s="53"/>
      <c r="O460" s="53"/>
      <c r="P460" s="53"/>
      <c r="Q460" s="99"/>
      <c r="R460" s="67"/>
      <c r="S460" s="67"/>
      <c r="T460" s="67"/>
      <c r="U460" s="67"/>
      <c r="V460" s="67"/>
      <c r="W460" s="53"/>
      <c r="X460" s="53"/>
      <c r="Y460" s="53"/>
      <c r="Z460" s="53"/>
      <c r="AA460" s="53"/>
    </row>
    <row r="461" spans="1:27" x14ac:dyDescent="0.25">
      <c r="A461" s="192" t="s">
        <v>38</v>
      </c>
      <c r="B461" s="192">
        <v>507657</v>
      </c>
      <c r="C461" s="192" t="s">
        <v>1089</v>
      </c>
      <c r="D461" s="192" t="s">
        <v>1163</v>
      </c>
      <c r="E461" s="53"/>
      <c r="F461" s="186"/>
      <c r="G461" s="53"/>
      <c r="H461" s="53"/>
      <c r="I461" s="53"/>
      <c r="J461" s="53"/>
      <c r="K461" s="53"/>
      <c r="L461" s="75"/>
      <c r="M461" s="53"/>
      <c r="N461" s="53"/>
      <c r="O461" s="53"/>
      <c r="P461" s="53"/>
      <c r="Q461" s="99"/>
      <c r="R461" s="67"/>
      <c r="S461" s="67"/>
      <c r="T461" s="67"/>
      <c r="U461" s="67"/>
      <c r="V461" s="67"/>
      <c r="W461" s="53"/>
      <c r="X461" s="53"/>
      <c r="Y461" s="53"/>
      <c r="Z461" s="53"/>
      <c r="AA461" s="53"/>
    </row>
    <row r="462" spans="1:27" x14ac:dyDescent="0.25">
      <c r="A462" s="192" t="s">
        <v>22</v>
      </c>
      <c r="B462" s="192">
        <v>708210</v>
      </c>
      <c r="C462" s="192" t="s">
        <v>1089</v>
      </c>
      <c r="D462" s="192" t="s">
        <v>1164</v>
      </c>
      <c r="E462" s="53"/>
      <c r="F462" s="186"/>
      <c r="G462" s="53"/>
      <c r="H462" s="53"/>
      <c r="I462" s="53"/>
      <c r="J462" s="53"/>
      <c r="K462" s="53"/>
      <c r="L462" s="75"/>
      <c r="M462" s="53"/>
      <c r="N462" s="53"/>
      <c r="O462" s="53"/>
      <c r="P462" s="53"/>
      <c r="Q462" s="99"/>
      <c r="R462" s="67"/>
      <c r="S462" s="67"/>
      <c r="T462" s="67"/>
      <c r="U462" s="67"/>
      <c r="V462" s="67"/>
      <c r="W462" s="53"/>
      <c r="X462" s="53"/>
      <c r="Y462" s="53"/>
      <c r="Z462" s="53"/>
      <c r="AA462" s="53"/>
    </row>
    <row r="463" spans="1:27" x14ac:dyDescent="0.25">
      <c r="A463" s="192" t="s">
        <v>25</v>
      </c>
      <c r="B463" s="192">
        <v>703862</v>
      </c>
      <c r="C463" s="192" t="s">
        <v>1089</v>
      </c>
      <c r="D463" s="192" t="s">
        <v>1165</v>
      </c>
      <c r="E463" s="53"/>
      <c r="F463" s="186"/>
      <c r="G463" s="53"/>
      <c r="H463" s="53"/>
      <c r="I463" s="53"/>
      <c r="J463" s="53"/>
      <c r="K463" s="53"/>
      <c r="L463" s="75"/>
      <c r="M463" s="53"/>
      <c r="N463" s="53"/>
      <c r="O463" s="53"/>
      <c r="P463" s="53"/>
      <c r="Q463" s="99"/>
      <c r="R463" s="67"/>
      <c r="S463" s="67"/>
      <c r="T463" s="67"/>
      <c r="U463" s="67"/>
      <c r="V463" s="67"/>
      <c r="W463" s="53"/>
      <c r="X463" s="53"/>
      <c r="Y463" s="53"/>
      <c r="Z463" s="53"/>
      <c r="AA463" s="53"/>
    </row>
    <row r="464" spans="1:27" x14ac:dyDescent="0.25">
      <c r="A464" s="192" t="s">
        <v>776</v>
      </c>
      <c r="B464" s="192">
        <v>351611</v>
      </c>
      <c r="C464" s="192" t="s">
        <v>1166</v>
      </c>
      <c r="D464" s="192" t="s">
        <v>1167</v>
      </c>
      <c r="E464" s="53"/>
      <c r="F464" s="186"/>
      <c r="G464" s="53"/>
      <c r="H464" s="53"/>
      <c r="I464" s="53"/>
      <c r="J464" s="53"/>
      <c r="K464" s="53"/>
      <c r="L464" s="75"/>
      <c r="M464" s="53"/>
      <c r="N464" s="53"/>
      <c r="O464" s="53"/>
      <c r="P464" s="53"/>
      <c r="Q464" s="99"/>
      <c r="R464" s="67"/>
      <c r="S464" s="67"/>
      <c r="T464" s="67"/>
      <c r="U464" s="67"/>
      <c r="V464" s="67"/>
      <c r="W464" s="53"/>
      <c r="X464" s="53"/>
      <c r="Y464" s="53"/>
      <c r="Z464" s="53"/>
      <c r="AA464" s="53"/>
    </row>
    <row r="465" spans="1:27" x14ac:dyDescent="0.25">
      <c r="A465" s="192" t="s">
        <v>776</v>
      </c>
      <c r="B465" s="192">
        <v>227371</v>
      </c>
      <c r="C465" s="192" t="s">
        <v>180</v>
      </c>
      <c r="D465" s="192" t="s">
        <v>1167</v>
      </c>
      <c r="E465" s="53"/>
      <c r="F465" s="186"/>
      <c r="G465" s="53"/>
      <c r="H465" s="53"/>
      <c r="I465" s="53"/>
      <c r="J465" s="53"/>
      <c r="K465" s="53"/>
      <c r="L465" s="75"/>
      <c r="M465" s="53"/>
      <c r="N465" s="53"/>
      <c r="O465" s="53"/>
      <c r="P465" s="53"/>
      <c r="Q465" s="99"/>
      <c r="R465" s="67"/>
      <c r="S465" s="67"/>
      <c r="T465" s="67"/>
      <c r="U465" s="67"/>
      <c r="V465" s="67"/>
      <c r="W465" s="53"/>
      <c r="X465" s="53"/>
      <c r="Y465" s="53"/>
      <c r="Z465" s="53"/>
      <c r="AA465" s="53"/>
    </row>
    <row r="466" spans="1:27" x14ac:dyDescent="0.25">
      <c r="A466" s="192" t="s">
        <v>744</v>
      </c>
      <c r="B466" s="192">
        <v>119246</v>
      </c>
      <c r="C466" s="192" t="s">
        <v>180</v>
      </c>
      <c r="D466" s="192" t="s">
        <v>1168</v>
      </c>
      <c r="E466" s="53"/>
      <c r="F466" s="186"/>
      <c r="G466" s="53"/>
      <c r="H466" s="53"/>
      <c r="I466" s="53"/>
      <c r="J466" s="53"/>
      <c r="K466" s="53"/>
      <c r="L466" s="75"/>
      <c r="M466" s="53"/>
      <c r="N466" s="53"/>
      <c r="O466" s="53"/>
      <c r="P466" s="53"/>
      <c r="Q466" s="99"/>
      <c r="R466" s="67"/>
      <c r="S466" s="67"/>
      <c r="T466" s="67"/>
      <c r="U466" s="67"/>
      <c r="V466" s="67"/>
      <c r="W466" s="53"/>
      <c r="X466" s="53"/>
      <c r="Y466" s="53"/>
      <c r="Z466" s="53"/>
      <c r="AA466" s="53"/>
    </row>
    <row r="467" spans="1:27" x14ac:dyDescent="0.25">
      <c r="A467" s="192" t="s">
        <v>31</v>
      </c>
      <c r="B467" s="192">
        <v>1326784</v>
      </c>
      <c r="C467" s="192" t="s">
        <v>180</v>
      </c>
      <c r="D467" s="192" t="s">
        <v>1169</v>
      </c>
      <c r="E467" s="53"/>
      <c r="F467" s="186"/>
      <c r="G467" s="53"/>
      <c r="H467" s="53"/>
      <c r="I467" s="53"/>
      <c r="J467" s="53"/>
      <c r="K467" s="53"/>
      <c r="L467" s="75"/>
      <c r="M467" s="53"/>
      <c r="N467" s="53"/>
      <c r="O467" s="53"/>
      <c r="P467" s="53"/>
      <c r="Q467" s="99"/>
      <c r="R467" s="67"/>
      <c r="S467" s="67"/>
      <c r="T467" s="67"/>
      <c r="U467" s="67"/>
      <c r="V467" s="67"/>
      <c r="W467" s="53"/>
      <c r="X467" s="53"/>
      <c r="Y467" s="53"/>
      <c r="Z467" s="53"/>
      <c r="AA467" s="53"/>
    </row>
    <row r="468" spans="1:27" x14ac:dyDescent="0.25">
      <c r="A468" s="192" t="s">
        <v>29</v>
      </c>
      <c r="B468" s="192">
        <v>1141239</v>
      </c>
      <c r="C468" s="192" t="s">
        <v>180</v>
      </c>
      <c r="D468" s="192" t="s">
        <v>1170</v>
      </c>
      <c r="E468" s="53"/>
      <c r="F468" s="186"/>
      <c r="G468" s="53"/>
      <c r="H468" s="53"/>
      <c r="I468" s="53"/>
      <c r="J468" s="53"/>
      <c r="K468" s="53"/>
      <c r="L468" s="75"/>
      <c r="M468" s="53"/>
      <c r="N468" s="53"/>
      <c r="O468" s="53"/>
      <c r="P468" s="53"/>
      <c r="Q468" s="99"/>
      <c r="R468" s="67"/>
      <c r="S468" s="67"/>
      <c r="T468" s="67"/>
      <c r="U468" s="67"/>
      <c r="V468" s="67"/>
      <c r="W468" s="53"/>
      <c r="X468" s="53"/>
      <c r="Y468" s="53"/>
      <c r="Z468" s="53"/>
      <c r="AA468" s="53"/>
    </row>
    <row r="469" spans="1:27" x14ac:dyDescent="0.25">
      <c r="A469" s="192" t="s">
        <v>466</v>
      </c>
      <c r="B469" s="192">
        <v>479512</v>
      </c>
      <c r="C469" s="192" t="s">
        <v>180</v>
      </c>
      <c r="D469" s="192" t="s">
        <v>1171</v>
      </c>
      <c r="E469" s="192" t="s">
        <v>1172</v>
      </c>
      <c r="F469" s="186"/>
      <c r="G469" s="53"/>
      <c r="H469" s="53"/>
      <c r="I469" s="53"/>
      <c r="J469" s="53"/>
      <c r="K469" s="53"/>
      <c r="L469" s="75"/>
      <c r="M469" s="53"/>
      <c r="N469" s="53"/>
      <c r="O469" s="53"/>
      <c r="P469" s="53"/>
      <c r="Q469" s="99"/>
      <c r="R469" s="67"/>
      <c r="S469" s="67"/>
      <c r="T469" s="67"/>
      <c r="U469" s="67"/>
      <c r="V469" s="67"/>
      <c r="W469" s="53"/>
      <c r="X469" s="53"/>
      <c r="Y469" s="53"/>
      <c r="Z469" s="53"/>
      <c r="AA469" s="53"/>
    </row>
    <row r="470" spans="1:27" x14ac:dyDescent="0.25">
      <c r="A470" s="192" t="s">
        <v>35</v>
      </c>
      <c r="B470" s="192">
        <v>1119355</v>
      </c>
      <c r="C470" s="192" t="s">
        <v>180</v>
      </c>
      <c r="D470" s="192" t="s">
        <v>1173</v>
      </c>
      <c r="E470" s="53"/>
      <c r="F470" s="186"/>
      <c r="G470" s="53"/>
      <c r="H470" s="53"/>
      <c r="I470" s="53"/>
      <c r="J470" s="53"/>
      <c r="K470" s="53"/>
      <c r="L470" s="75"/>
      <c r="M470" s="53"/>
      <c r="N470" s="53"/>
      <c r="O470" s="53"/>
      <c r="P470" s="53"/>
      <c r="Q470" s="99"/>
      <c r="R470" s="67"/>
      <c r="S470" s="67"/>
      <c r="T470" s="67"/>
      <c r="U470" s="67"/>
      <c r="V470" s="67"/>
      <c r="W470" s="53"/>
      <c r="X470" s="53"/>
      <c r="Y470" s="53"/>
      <c r="Z470" s="53"/>
      <c r="AA470" s="53"/>
    </row>
    <row r="471" spans="1:27" x14ac:dyDescent="0.25">
      <c r="A471" s="192" t="s">
        <v>762</v>
      </c>
      <c r="B471" s="192">
        <v>401256</v>
      </c>
      <c r="C471" s="192" t="s">
        <v>180</v>
      </c>
      <c r="D471" s="192" t="s">
        <v>1174</v>
      </c>
      <c r="E471" s="53"/>
      <c r="F471" s="186"/>
      <c r="G471" s="53"/>
      <c r="H471" s="53"/>
      <c r="I471" s="53"/>
      <c r="J471" s="53"/>
      <c r="K471" s="53"/>
      <c r="L471" s="75"/>
      <c r="M471" s="53"/>
      <c r="N471" s="53"/>
      <c r="O471" s="53"/>
      <c r="P471" s="53"/>
      <c r="Q471" s="99"/>
      <c r="R471" s="67"/>
      <c r="S471" s="67"/>
      <c r="T471" s="67"/>
      <c r="U471" s="67"/>
      <c r="V471" s="67"/>
      <c r="W471" s="53"/>
      <c r="X471" s="53"/>
      <c r="Y471" s="53"/>
      <c r="Z471" s="53"/>
      <c r="AA471" s="53"/>
    </row>
    <row r="472" spans="1:27" x14ac:dyDescent="0.25">
      <c r="A472" s="192" t="s">
        <v>762</v>
      </c>
      <c r="B472" s="192">
        <v>194155</v>
      </c>
      <c r="C472" s="192" t="s">
        <v>180</v>
      </c>
      <c r="D472" s="192" t="s">
        <v>1175</v>
      </c>
      <c r="E472" s="53"/>
      <c r="F472" s="186"/>
      <c r="G472" s="53"/>
      <c r="H472" s="53"/>
      <c r="I472" s="53"/>
      <c r="J472" s="53"/>
      <c r="K472" s="53"/>
      <c r="L472" s="75"/>
      <c r="M472" s="53"/>
      <c r="N472" s="53"/>
      <c r="O472" s="53"/>
      <c r="P472" s="53"/>
      <c r="Q472" s="99"/>
      <c r="R472" s="67"/>
      <c r="S472" s="67"/>
      <c r="T472" s="67"/>
      <c r="U472" s="67"/>
      <c r="V472" s="67"/>
      <c r="W472" s="53"/>
      <c r="X472" s="53"/>
      <c r="Y472" s="53"/>
      <c r="Z472" s="53"/>
      <c r="AA472" s="53"/>
    </row>
    <row r="473" spans="1:27" x14ac:dyDescent="0.25">
      <c r="A473" s="192" t="s">
        <v>762</v>
      </c>
      <c r="B473" s="192">
        <v>244363</v>
      </c>
      <c r="C473" s="192" t="s">
        <v>180</v>
      </c>
      <c r="D473" s="192" t="s">
        <v>1176</v>
      </c>
      <c r="E473" s="53"/>
      <c r="F473" s="186"/>
      <c r="G473" s="53"/>
      <c r="H473" s="53"/>
      <c r="I473" s="53"/>
      <c r="J473" s="53"/>
      <c r="K473" s="53"/>
      <c r="L473" s="75"/>
      <c r="M473" s="53"/>
      <c r="N473" s="53"/>
      <c r="O473" s="53"/>
      <c r="P473" s="53"/>
      <c r="Q473" s="99"/>
      <c r="R473" s="67"/>
      <c r="S473" s="67"/>
      <c r="T473" s="67"/>
      <c r="U473" s="67"/>
      <c r="V473" s="67"/>
      <c r="W473" s="53"/>
      <c r="X473" s="53"/>
      <c r="Y473" s="53"/>
      <c r="Z473" s="53"/>
      <c r="AA473" s="53"/>
    </row>
    <row r="474" spans="1:27" x14ac:dyDescent="0.25">
      <c r="A474" s="192" t="s">
        <v>21</v>
      </c>
      <c r="B474" s="192">
        <v>346554</v>
      </c>
      <c r="C474" s="192" t="s">
        <v>180</v>
      </c>
      <c r="D474" s="192" t="s">
        <v>1177</v>
      </c>
      <c r="E474" s="53"/>
      <c r="F474" s="186"/>
      <c r="G474" s="53"/>
      <c r="H474" s="53"/>
      <c r="I474" s="53"/>
      <c r="J474" s="53"/>
      <c r="K474" s="53"/>
      <c r="L474" s="75"/>
      <c r="M474" s="53"/>
      <c r="N474" s="53"/>
      <c r="O474" s="53"/>
      <c r="P474" s="53"/>
      <c r="Q474" s="99"/>
      <c r="R474" s="67"/>
      <c r="S474" s="67"/>
      <c r="T474" s="67"/>
      <c r="U474" s="67"/>
      <c r="V474" s="67"/>
      <c r="W474" s="53"/>
      <c r="X474" s="53"/>
      <c r="Y474" s="53"/>
      <c r="Z474" s="53"/>
      <c r="AA474" s="53"/>
    </row>
    <row r="475" spans="1:27" x14ac:dyDescent="0.25">
      <c r="A475" s="192" t="s">
        <v>22</v>
      </c>
      <c r="B475" s="192">
        <v>550733</v>
      </c>
      <c r="C475" s="192" t="s">
        <v>180</v>
      </c>
      <c r="D475" s="192" t="s">
        <v>1178</v>
      </c>
      <c r="E475" s="53"/>
      <c r="F475" s="186"/>
      <c r="G475" s="53"/>
      <c r="H475" s="53"/>
      <c r="I475" s="53"/>
      <c r="J475" s="53"/>
      <c r="K475" s="53"/>
      <c r="L475" s="75"/>
      <c r="M475" s="53"/>
      <c r="N475" s="53"/>
      <c r="O475" s="53"/>
      <c r="P475" s="53"/>
      <c r="Q475" s="99"/>
      <c r="R475" s="67"/>
      <c r="S475" s="67"/>
      <c r="T475" s="67"/>
      <c r="U475" s="67"/>
      <c r="V475" s="67"/>
      <c r="W475" s="53"/>
      <c r="X475" s="53"/>
      <c r="Y475" s="53"/>
      <c r="Z475" s="53"/>
      <c r="AA475" s="53"/>
    </row>
    <row r="476" spans="1:27" x14ac:dyDescent="0.25">
      <c r="A476" s="192" t="s">
        <v>19</v>
      </c>
      <c r="B476" s="192">
        <v>1048338</v>
      </c>
      <c r="C476" s="192" t="s">
        <v>180</v>
      </c>
      <c r="D476" s="192" t="s">
        <v>1179</v>
      </c>
      <c r="E476" s="53"/>
      <c r="F476" s="186"/>
      <c r="G476" s="53"/>
      <c r="H476" s="53"/>
      <c r="I476" s="53"/>
      <c r="J476" s="53"/>
      <c r="K476" s="53"/>
      <c r="L476" s="75"/>
      <c r="M476" s="53"/>
      <c r="N476" s="53"/>
      <c r="O476" s="53"/>
      <c r="P476" s="53"/>
      <c r="Q476" s="99"/>
      <c r="R476" s="67"/>
      <c r="S476" s="67"/>
      <c r="T476" s="67"/>
      <c r="U476" s="67"/>
      <c r="V476" s="67"/>
      <c r="W476" s="53"/>
      <c r="X476" s="53"/>
      <c r="Y476" s="53"/>
      <c r="Z476" s="53"/>
      <c r="AA476" s="53"/>
    </row>
    <row r="477" spans="1:27" x14ac:dyDescent="0.25">
      <c r="A477" s="192" t="s">
        <v>10</v>
      </c>
      <c r="B477" s="192">
        <v>522003</v>
      </c>
      <c r="C477" s="192" t="s">
        <v>180</v>
      </c>
      <c r="D477" s="192" t="s">
        <v>1180</v>
      </c>
      <c r="E477" s="53"/>
      <c r="F477" s="186"/>
      <c r="G477" s="53"/>
      <c r="H477" s="53"/>
      <c r="I477" s="53"/>
      <c r="J477" s="53"/>
      <c r="K477" s="53"/>
      <c r="L477" s="75"/>
      <c r="M477" s="53"/>
      <c r="N477" s="53"/>
      <c r="O477" s="53"/>
      <c r="P477" s="53"/>
      <c r="Q477" s="99"/>
      <c r="R477" s="67"/>
      <c r="S477" s="67"/>
      <c r="T477" s="67"/>
      <c r="U477" s="67"/>
      <c r="V477" s="67"/>
      <c r="W477" s="53"/>
      <c r="X477" s="53"/>
      <c r="Y477" s="53"/>
      <c r="Z477" s="53"/>
      <c r="AA477" s="53"/>
    </row>
    <row r="478" spans="1:27" x14ac:dyDescent="0.25">
      <c r="A478" s="192" t="s">
        <v>23</v>
      </c>
      <c r="B478" s="192">
        <v>814972</v>
      </c>
      <c r="C478" s="192" t="s">
        <v>180</v>
      </c>
      <c r="D478" s="192" t="s">
        <v>1181</v>
      </c>
      <c r="E478" s="53"/>
      <c r="F478" s="186"/>
      <c r="G478" s="53"/>
      <c r="H478" s="53"/>
      <c r="I478" s="53"/>
      <c r="J478" s="53"/>
      <c r="K478" s="53"/>
      <c r="L478" s="75"/>
      <c r="M478" s="53"/>
      <c r="N478" s="53"/>
      <c r="O478" s="53"/>
      <c r="P478" s="53"/>
      <c r="Q478" s="99"/>
      <c r="R478" s="67"/>
      <c r="S478" s="67"/>
      <c r="T478" s="67"/>
      <c r="U478" s="67"/>
      <c r="V478" s="67"/>
      <c r="W478" s="53"/>
      <c r="X478" s="53"/>
      <c r="Y478" s="53"/>
      <c r="Z478" s="53"/>
      <c r="AA478" s="53"/>
    </row>
    <row r="479" spans="1:27" x14ac:dyDescent="0.25">
      <c r="A479" s="192" t="s">
        <v>10</v>
      </c>
      <c r="B479" s="192">
        <v>702885</v>
      </c>
      <c r="C479" s="192" t="s">
        <v>180</v>
      </c>
      <c r="D479" s="192" t="s">
        <v>1182</v>
      </c>
      <c r="E479" s="53"/>
      <c r="F479" s="186"/>
      <c r="G479" s="53"/>
      <c r="H479" s="53"/>
      <c r="I479" s="53"/>
      <c r="J479" s="53"/>
      <c r="K479" s="53"/>
      <c r="L479" s="75"/>
      <c r="M479" s="53"/>
      <c r="N479" s="53"/>
      <c r="O479" s="53"/>
      <c r="P479" s="53"/>
      <c r="Q479" s="99"/>
      <c r="R479" s="67"/>
      <c r="S479" s="67"/>
      <c r="T479" s="67"/>
      <c r="U479" s="67"/>
      <c r="V479" s="67"/>
      <c r="W479" s="53"/>
      <c r="X479" s="53"/>
      <c r="Y479" s="53"/>
      <c r="Z479" s="53"/>
      <c r="AA479" s="53"/>
    </row>
    <row r="480" spans="1:27" x14ac:dyDescent="0.25">
      <c r="A480" s="192" t="s">
        <v>15</v>
      </c>
      <c r="B480" s="192">
        <v>1261187</v>
      </c>
      <c r="C480" s="192" t="s">
        <v>180</v>
      </c>
      <c r="D480" s="192" t="s">
        <v>1183</v>
      </c>
      <c r="E480" s="53"/>
      <c r="F480" s="186"/>
      <c r="G480" s="53"/>
      <c r="H480" s="53"/>
      <c r="I480" s="53"/>
      <c r="J480" s="53"/>
      <c r="K480" s="53"/>
      <c r="L480" s="75"/>
      <c r="M480" s="53"/>
      <c r="N480" s="53"/>
      <c r="O480" s="53"/>
      <c r="P480" s="53"/>
      <c r="Q480" s="99"/>
      <c r="R480" s="67"/>
      <c r="S480" s="67"/>
      <c r="T480" s="67"/>
      <c r="U480" s="67"/>
      <c r="V480" s="67"/>
      <c r="W480" s="53"/>
      <c r="X480" s="53"/>
      <c r="Y480" s="53"/>
      <c r="Z480" s="53"/>
      <c r="AA480" s="53"/>
    </row>
    <row r="481" spans="1:27" x14ac:dyDescent="0.25">
      <c r="A481" s="192" t="s">
        <v>32</v>
      </c>
      <c r="B481" s="192">
        <v>1130297</v>
      </c>
      <c r="C481" s="192" t="s">
        <v>180</v>
      </c>
      <c r="D481" s="192" t="s">
        <v>1117</v>
      </c>
      <c r="E481" s="53"/>
      <c r="F481" s="186"/>
      <c r="G481" s="53"/>
      <c r="H481" s="53"/>
      <c r="I481" s="53"/>
      <c r="J481" s="53"/>
      <c r="K481" s="53"/>
      <c r="L481" s="75"/>
      <c r="M481" s="53"/>
      <c r="N481" s="53"/>
      <c r="O481" s="53"/>
      <c r="P481" s="53"/>
      <c r="Q481" s="99"/>
      <c r="R481" s="67"/>
      <c r="S481" s="67"/>
      <c r="T481" s="67"/>
      <c r="U481" s="67"/>
      <c r="V481" s="67"/>
      <c r="W481" s="53"/>
      <c r="X481" s="53"/>
      <c r="Y481" s="53"/>
      <c r="Z481" s="53"/>
      <c r="AA481" s="53"/>
    </row>
    <row r="482" spans="1:27" x14ac:dyDescent="0.25">
      <c r="A482" s="192" t="s">
        <v>32</v>
      </c>
      <c r="B482" s="192">
        <v>369750</v>
      </c>
      <c r="C482" s="192" t="s">
        <v>180</v>
      </c>
      <c r="D482" s="192" t="s">
        <v>1184</v>
      </c>
      <c r="E482" s="53"/>
      <c r="F482" s="186"/>
      <c r="G482" s="53"/>
      <c r="H482" s="53"/>
      <c r="I482" s="53"/>
      <c r="J482" s="53"/>
      <c r="K482" s="53"/>
      <c r="L482" s="75"/>
      <c r="M482" s="53"/>
      <c r="N482" s="53"/>
      <c r="O482" s="53"/>
      <c r="P482" s="53"/>
      <c r="Q482" s="99"/>
      <c r="R482" s="67"/>
      <c r="S482" s="67"/>
      <c r="T482" s="67"/>
      <c r="U482" s="67"/>
      <c r="V482" s="67"/>
      <c r="W482" s="53"/>
      <c r="X482" s="53"/>
      <c r="Y482" s="53"/>
      <c r="Z482" s="53"/>
      <c r="AA482" s="53"/>
    </row>
    <row r="483" spans="1:27" x14ac:dyDescent="0.25">
      <c r="A483" s="192" t="s">
        <v>32</v>
      </c>
      <c r="B483" s="192">
        <v>440335</v>
      </c>
      <c r="C483" s="192" t="s">
        <v>1121</v>
      </c>
      <c r="D483" s="192" t="s">
        <v>1184</v>
      </c>
      <c r="E483" s="53"/>
      <c r="F483" s="186"/>
      <c r="G483" s="53"/>
      <c r="H483" s="53"/>
      <c r="I483" s="53"/>
      <c r="J483" s="53"/>
      <c r="K483" s="53"/>
      <c r="L483" s="75"/>
      <c r="M483" s="53"/>
      <c r="N483" s="53"/>
      <c r="O483" s="53"/>
      <c r="P483" s="53"/>
      <c r="Q483" s="99"/>
      <c r="R483" s="67"/>
      <c r="S483" s="67"/>
      <c r="T483" s="67"/>
      <c r="U483" s="67"/>
      <c r="V483" s="67"/>
      <c r="W483" s="53"/>
      <c r="X483" s="53"/>
      <c r="Y483" s="53"/>
      <c r="Z483" s="53"/>
      <c r="AA483" s="53"/>
    </row>
    <row r="484" spans="1:27" x14ac:dyDescent="0.25">
      <c r="A484" s="192" t="s">
        <v>32</v>
      </c>
      <c r="B484" s="192">
        <v>636488</v>
      </c>
      <c r="C484" s="192" t="s">
        <v>1121</v>
      </c>
      <c r="D484" s="192" t="s">
        <v>1120</v>
      </c>
      <c r="E484" s="53"/>
      <c r="F484" s="186"/>
      <c r="G484" s="53"/>
      <c r="H484" s="53"/>
      <c r="I484" s="53"/>
      <c r="J484" s="53"/>
      <c r="K484" s="53"/>
      <c r="L484" s="75"/>
      <c r="M484" s="53"/>
      <c r="N484" s="53"/>
      <c r="O484" s="53"/>
      <c r="P484" s="53"/>
      <c r="Q484" s="99"/>
      <c r="R484" s="67"/>
      <c r="S484" s="67"/>
      <c r="T484" s="67"/>
      <c r="U484" s="67"/>
      <c r="V484" s="67"/>
      <c r="W484" s="53"/>
      <c r="X484" s="53"/>
      <c r="Y484" s="53"/>
      <c r="Z484" s="53"/>
      <c r="AA484" s="53"/>
    </row>
    <row r="485" spans="1:27" x14ac:dyDescent="0.25">
      <c r="A485" s="192" t="s">
        <v>11</v>
      </c>
      <c r="B485" s="192">
        <v>292127</v>
      </c>
      <c r="C485" s="192" t="s">
        <v>1121</v>
      </c>
      <c r="D485" s="192" t="s">
        <v>1185</v>
      </c>
      <c r="E485" s="53"/>
      <c r="F485" s="186"/>
      <c r="G485" s="53"/>
      <c r="H485" s="53"/>
      <c r="I485" s="53"/>
      <c r="J485" s="53"/>
      <c r="K485" s="53"/>
      <c r="L485" s="75"/>
      <c r="M485" s="53"/>
      <c r="N485" s="53"/>
      <c r="O485" s="53"/>
      <c r="P485" s="53"/>
      <c r="Q485" s="99"/>
      <c r="R485" s="67"/>
      <c r="S485" s="67"/>
      <c r="T485" s="67"/>
      <c r="U485" s="67"/>
      <c r="V485" s="67"/>
      <c r="W485" s="53"/>
      <c r="X485" s="53"/>
      <c r="Y485" s="53"/>
      <c r="Z485" s="53"/>
      <c r="AA485" s="53"/>
    </row>
    <row r="486" spans="1:27" x14ac:dyDescent="0.25">
      <c r="A486" s="192" t="s">
        <v>11</v>
      </c>
      <c r="B486" s="192">
        <v>292505</v>
      </c>
      <c r="C486" s="192" t="s">
        <v>1121</v>
      </c>
      <c r="D486" s="192" t="s">
        <v>1186</v>
      </c>
      <c r="E486" s="53"/>
      <c r="F486" s="186"/>
      <c r="G486" s="53"/>
      <c r="H486" s="53"/>
      <c r="I486" s="53"/>
      <c r="J486" s="53"/>
      <c r="K486" s="53"/>
      <c r="L486" s="75"/>
      <c r="M486" s="53"/>
      <c r="N486" s="53"/>
      <c r="O486" s="53"/>
      <c r="P486" s="53"/>
      <c r="Q486" s="99"/>
      <c r="R486" s="67"/>
      <c r="S486" s="67"/>
      <c r="T486" s="67"/>
      <c r="U486" s="67"/>
      <c r="V486" s="67"/>
      <c r="W486" s="53"/>
      <c r="X486" s="53"/>
      <c r="Y486" s="53"/>
      <c r="Z486" s="53"/>
      <c r="AA486" s="53"/>
    </row>
    <row r="487" spans="1:27" x14ac:dyDescent="0.25">
      <c r="A487" s="192" t="s">
        <v>31</v>
      </c>
      <c r="B487" s="192">
        <v>1000062</v>
      </c>
      <c r="C487" s="192" t="s">
        <v>1121</v>
      </c>
      <c r="D487" s="192" t="s">
        <v>1187</v>
      </c>
      <c r="E487" s="53"/>
      <c r="F487" s="186"/>
      <c r="G487" s="53"/>
      <c r="H487" s="53"/>
      <c r="I487" s="53"/>
      <c r="J487" s="53"/>
      <c r="K487" s="53"/>
      <c r="L487" s="75"/>
      <c r="M487" s="53"/>
      <c r="N487" s="53"/>
      <c r="O487" s="53"/>
      <c r="P487" s="53"/>
      <c r="Q487" s="99"/>
      <c r="R487" s="67"/>
      <c r="S487" s="67"/>
      <c r="T487" s="67"/>
      <c r="U487" s="67"/>
      <c r="V487" s="67"/>
      <c r="W487" s="53"/>
      <c r="X487" s="53"/>
      <c r="Y487" s="53"/>
      <c r="Z487" s="53"/>
      <c r="AA487" s="53"/>
    </row>
    <row r="488" spans="1:27" x14ac:dyDescent="0.25">
      <c r="A488" s="192" t="s">
        <v>36</v>
      </c>
      <c r="B488" s="192">
        <v>320708</v>
      </c>
      <c r="C488" s="192" t="s">
        <v>1121</v>
      </c>
      <c r="D488" s="192" t="s">
        <v>1188</v>
      </c>
      <c r="E488" s="53"/>
      <c r="F488" s="186"/>
      <c r="G488" s="53"/>
      <c r="H488" s="53"/>
      <c r="I488" s="53"/>
      <c r="J488" s="53"/>
      <c r="K488" s="53"/>
      <c r="L488" s="75"/>
      <c r="M488" s="53"/>
      <c r="N488" s="53"/>
      <c r="O488" s="53"/>
      <c r="P488" s="53"/>
      <c r="Q488" s="99"/>
      <c r="R488" s="67"/>
      <c r="S488" s="67"/>
      <c r="T488" s="67"/>
      <c r="U488" s="67"/>
      <c r="V488" s="67"/>
      <c r="W488" s="53"/>
      <c r="X488" s="53"/>
      <c r="Y488" s="53"/>
      <c r="Z488" s="53"/>
      <c r="AA488" s="53"/>
    </row>
    <row r="489" spans="1:27" x14ac:dyDescent="0.25">
      <c r="A489" s="192" t="s">
        <v>29</v>
      </c>
      <c r="B489" s="192">
        <v>1070049</v>
      </c>
      <c r="C489" s="192" t="s">
        <v>1121</v>
      </c>
      <c r="D489" s="192" t="s">
        <v>1189</v>
      </c>
      <c r="E489" s="53"/>
      <c r="F489" s="186"/>
      <c r="G489" s="53"/>
      <c r="H489" s="53"/>
      <c r="I489" s="53"/>
      <c r="J489" s="53"/>
      <c r="K489" s="53"/>
      <c r="L489" s="75"/>
      <c r="M489" s="53"/>
      <c r="N489" s="53"/>
      <c r="O489" s="53"/>
      <c r="P489" s="53"/>
      <c r="Q489" s="99"/>
      <c r="R489" s="67"/>
      <c r="S489" s="67"/>
      <c r="T489" s="67"/>
      <c r="U489" s="67"/>
      <c r="V489" s="67"/>
      <c r="W489" s="53"/>
      <c r="X489" s="53"/>
      <c r="Y489" s="53"/>
      <c r="Z489" s="53"/>
      <c r="AA489" s="53"/>
    </row>
    <row r="490" spans="1:27" x14ac:dyDescent="0.25">
      <c r="A490" s="192" t="s">
        <v>23</v>
      </c>
      <c r="B490" s="192">
        <v>751041</v>
      </c>
      <c r="C490" s="192" t="s">
        <v>1121</v>
      </c>
      <c r="D490" s="192" t="s">
        <v>1190</v>
      </c>
      <c r="E490" s="53"/>
      <c r="F490" s="186"/>
      <c r="G490" s="53"/>
      <c r="H490" s="53"/>
      <c r="I490" s="53"/>
      <c r="J490" s="53"/>
      <c r="K490" s="53"/>
      <c r="L490" s="75"/>
      <c r="M490" s="53"/>
      <c r="N490" s="53"/>
      <c r="O490" s="53"/>
      <c r="P490" s="53"/>
      <c r="Q490" s="99"/>
      <c r="R490" s="67"/>
      <c r="S490" s="67"/>
      <c r="T490" s="67"/>
      <c r="U490" s="67"/>
      <c r="V490" s="67"/>
      <c r="W490" s="53"/>
      <c r="X490" s="53"/>
      <c r="Y490" s="53"/>
      <c r="Z490" s="53"/>
      <c r="AA490" s="53"/>
    </row>
    <row r="491" spans="1:27" x14ac:dyDescent="0.25">
      <c r="A491" s="192" t="s">
        <v>23</v>
      </c>
      <c r="B491" s="192">
        <v>1035657</v>
      </c>
      <c r="C491" s="192" t="s">
        <v>1121</v>
      </c>
      <c r="D491" s="192" t="s">
        <v>1191</v>
      </c>
      <c r="E491" s="53"/>
      <c r="F491" s="186"/>
      <c r="G491" s="53"/>
      <c r="H491" s="53"/>
      <c r="I491" s="53"/>
      <c r="J491" s="53"/>
      <c r="K491" s="53"/>
      <c r="L491" s="75"/>
      <c r="M491" s="53"/>
      <c r="N491" s="53"/>
      <c r="O491" s="53"/>
      <c r="P491" s="53"/>
      <c r="Q491" s="99"/>
      <c r="R491" s="67"/>
      <c r="S491" s="67"/>
      <c r="T491" s="67"/>
      <c r="U491" s="67"/>
      <c r="V491" s="67"/>
      <c r="W491" s="53"/>
      <c r="X491" s="53"/>
      <c r="Y491" s="53"/>
      <c r="Z491" s="53"/>
      <c r="AA491" s="53"/>
    </row>
    <row r="492" spans="1:27" x14ac:dyDescent="0.25">
      <c r="A492" s="192" t="s">
        <v>35</v>
      </c>
      <c r="B492" s="192">
        <v>563440</v>
      </c>
      <c r="C492" s="192" t="s">
        <v>1121</v>
      </c>
      <c r="D492" s="192" t="s">
        <v>1192</v>
      </c>
      <c r="E492" s="192" t="s">
        <v>1193</v>
      </c>
      <c r="F492" s="186"/>
      <c r="G492" s="53"/>
      <c r="H492" s="53"/>
      <c r="I492" s="53"/>
      <c r="J492" s="53"/>
      <c r="K492" s="53"/>
      <c r="L492" s="75"/>
      <c r="M492" s="53"/>
      <c r="N492" s="53"/>
      <c r="O492" s="53"/>
      <c r="P492" s="53"/>
      <c r="Q492" s="99"/>
      <c r="R492" s="67"/>
      <c r="S492" s="67"/>
      <c r="T492" s="67"/>
      <c r="U492" s="67"/>
      <c r="V492" s="67"/>
      <c r="W492" s="53"/>
      <c r="X492" s="53"/>
      <c r="Y492" s="53"/>
      <c r="Z492" s="53"/>
      <c r="AA492" s="53"/>
    </row>
    <row r="493" spans="1:27" x14ac:dyDescent="0.25">
      <c r="A493" s="192" t="s">
        <v>25</v>
      </c>
      <c r="B493" s="192">
        <v>286141</v>
      </c>
      <c r="C493" s="192" t="s">
        <v>1121</v>
      </c>
      <c r="D493" s="192" t="s">
        <v>1194</v>
      </c>
      <c r="E493" s="53"/>
      <c r="F493" s="186"/>
      <c r="G493" s="53"/>
      <c r="H493" s="53"/>
      <c r="I493" s="53"/>
      <c r="J493" s="53"/>
      <c r="K493" s="53"/>
      <c r="L493" s="75"/>
      <c r="M493" s="53"/>
      <c r="N493" s="53"/>
      <c r="O493" s="53"/>
      <c r="P493" s="53"/>
      <c r="Q493" s="99"/>
      <c r="R493" s="67"/>
      <c r="S493" s="67"/>
      <c r="T493" s="67"/>
      <c r="U493" s="67"/>
      <c r="V493" s="67"/>
      <c r="W493" s="53"/>
      <c r="X493" s="53"/>
      <c r="Y493" s="53"/>
      <c r="Z493" s="53"/>
      <c r="AA493" s="53"/>
    </row>
    <row r="494" spans="1:27" x14ac:dyDescent="0.25">
      <c r="A494" s="192" t="s">
        <v>479</v>
      </c>
      <c r="B494" s="192">
        <v>1070309</v>
      </c>
      <c r="C494" s="192" t="s">
        <v>1121</v>
      </c>
      <c r="D494" s="192" t="s">
        <v>1195</v>
      </c>
      <c r="E494" s="53"/>
      <c r="F494" s="186"/>
      <c r="G494" s="53"/>
      <c r="H494" s="53"/>
      <c r="I494" s="53"/>
      <c r="J494" s="53"/>
      <c r="K494" s="53"/>
      <c r="L494" s="75"/>
      <c r="M494" s="53"/>
      <c r="N494" s="53"/>
      <c r="O494" s="53"/>
      <c r="P494" s="53"/>
      <c r="Q494" s="99"/>
      <c r="R494" s="67"/>
      <c r="S494" s="67"/>
      <c r="T494" s="67"/>
      <c r="U494" s="67"/>
      <c r="V494" s="67"/>
      <c r="W494" s="53"/>
      <c r="X494" s="53"/>
      <c r="Y494" s="53"/>
      <c r="Z494" s="53"/>
      <c r="AA494" s="53"/>
    </row>
    <row r="495" spans="1:27" x14ac:dyDescent="0.25">
      <c r="A495" s="192" t="s">
        <v>18</v>
      </c>
      <c r="B495" s="192">
        <v>324690</v>
      </c>
      <c r="C495" s="192" t="s">
        <v>1121</v>
      </c>
      <c r="D495" s="192" t="s">
        <v>1196</v>
      </c>
      <c r="E495" s="53"/>
      <c r="F495" s="186"/>
      <c r="G495" s="53"/>
      <c r="H495" s="53"/>
      <c r="I495" s="53"/>
      <c r="J495" s="53"/>
      <c r="K495" s="53"/>
      <c r="L495" s="75"/>
      <c r="M495" s="53"/>
      <c r="N495" s="53"/>
      <c r="O495" s="53"/>
      <c r="P495" s="53"/>
      <c r="Q495" s="99"/>
      <c r="R495" s="67"/>
      <c r="S495" s="67"/>
      <c r="T495" s="67"/>
      <c r="U495" s="67"/>
      <c r="V495" s="67"/>
      <c r="W495" s="53"/>
      <c r="X495" s="53"/>
      <c r="Y495" s="53"/>
      <c r="Z495" s="53"/>
      <c r="AA495" s="53"/>
    </row>
    <row r="496" spans="1:27" x14ac:dyDescent="0.25">
      <c r="A496" s="192" t="s">
        <v>479</v>
      </c>
      <c r="B496" s="192">
        <v>790591</v>
      </c>
      <c r="C496" s="192" t="s">
        <v>1121</v>
      </c>
      <c r="D496" s="192" t="s">
        <v>1190</v>
      </c>
      <c r="E496" s="53"/>
      <c r="F496" s="186"/>
      <c r="G496" s="53"/>
      <c r="H496" s="53"/>
      <c r="I496" s="53"/>
      <c r="J496" s="53"/>
      <c r="K496" s="53"/>
      <c r="L496" s="75"/>
      <c r="M496" s="53"/>
      <c r="N496" s="53"/>
      <c r="O496" s="53"/>
      <c r="P496" s="53"/>
      <c r="Q496" s="99"/>
      <c r="R496" s="67"/>
      <c r="S496" s="67"/>
      <c r="T496" s="67"/>
      <c r="U496" s="67"/>
      <c r="V496" s="67"/>
      <c r="W496" s="53"/>
      <c r="X496" s="53"/>
      <c r="Y496" s="53"/>
      <c r="Z496" s="53"/>
      <c r="AA496" s="53"/>
    </row>
    <row r="497" spans="1:27" x14ac:dyDescent="0.25">
      <c r="A497" s="192" t="s">
        <v>18</v>
      </c>
      <c r="B497" s="192">
        <v>153064</v>
      </c>
      <c r="C497" s="192" t="s">
        <v>1121</v>
      </c>
      <c r="D497" s="192" t="s">
        <v>1197</v>
      </c>
      <c r="E497" s="53"/>
      <c r="F497" s="186"/>
      <c r="G497" s="53"/>
      <c r="H497" s="53"/>
      <c r="I497" s="53"/>
      <c r="J497" s="53"/>
      <c r="K497" s="53"/>
      <c r="L497" s="75"/>
      <c r="M497" s="53"/>
      <c r="N497" s="53"/>
      <c r="O497" s="53"/>
      <c r="P497" s="53"/>
      <c r="Q497" s="99"/>
      <c r="R497" s="67"/>
      <c r="S497" s="67"/>
      <c r="T497" s="67"/>
      <c r="U497" s="67"/>
      <c r="V497" s="67"/>
      <c r="W497" s="53"/>
      <c r="X497" s="53"/>
      <c r="Y497" s="53"/>
      <c r="Z497" s="53"/>
      <c r="AA497" s="53"/>
    </row>
    <row r="498" spans="1:27" x14ac:dyDescent="0.25">
      <c r="A498" s="192" t="s">
        <v>20</v>
      </c>
      <c r="B498" s="192">
        <v>680983</v>
      </c>
      <c r="C498" s="192" t="s">
        <v>1121</v>
      </c>
      <c r="D498" s="192" t="s">
        <v>1198</v>
      </c>
      <c r="E498" s="53"/>
      <c r="F498" s="186"/>
      <c r="G498" s="53"/>
      <c r="H498" s="53"/>
      <c r="I498" s="53"/>
      <c r="J498" s="53"/>
      <c r="K498" s="53"/>
      <c r="L498" s="75"/>
      <c r="M498" s="53"/>
      <c r="N498" s="53"/>
      <c r="O498" s="53"/>
      <c r="P498" s="53"/>
      <c r="Q498" s="99"/>
      <c r="R498" s="67"/>
      <c r="S498" s="67"/>
      <c r="T498" s="67"/>
      <c r="U498" s="67"/>
      <c r="V498" s="67"/>
      <c r="W498" s="53"/>
      <c r="X498" s="53"/>
      <c r="Y498" s="53"/>
      <c r="Z498" s="53"/>
      <c r="AA498" s="53"/>
    </row>
    <row r="499" spans="1:27" x14ac:dyDescent="0.25">
      <c r="A499" s="192" t="s">
        <v>20</v>
      </c>
      <c r="B499" s="192">
        <v>1070302</v>
      </c>
      <c r="C499" s="192" t="s">
        <v>1121</v>
      </c>
      <c r="D499" s="192" t="s">
        <v>1199</v>
      </c>
      <c r="E499" s="53"/>
      <c r="F499" s="186"/>
      <c r="G499" s="53"/>
      <c r="H499" s="53"/>
      <c r="I499" s="53"/>
      <c r="J499" s="53"/>
      <c r="K499" s="53"/>
      <c r="L499" s="75"/>
      <c r="M499" s="53"/>
      <c r="N499" s="53"/>
      <c r="O499" s="53"/>
      <c r="P499" s="53"/>
      <c r="Q499" s="99"/>
      <c r="R499" s="67"/>
      <c r="S499" s="67"/>
      <c r="T499" s="67"/>
      <c r="U499" s="67"/>
      <c r="V499" s="67"/>
      <c r="W499" s="53"/>
      <c r="X499" s="53"/>
      <c r="Y499" s="53"/>
      <c r="Z499" s="53"/>
      <c r="AA499" s="53"/>
    </row>
    <row r="500" spans="1:27" x14ac:dyDescent="0.25">
      <c r="A500" s="192" t="s">
        <v>20</v>
      </c>
      <c r="B500" s="192">
        <v>766049</v>
      </c>
      <c r="C500" s="192" t="s">
        <v>1121</v>
      </c>
      <c r="D500" s="192" t="s">
        <v>1200</v>
      </c>
      <c r="E500" s="53"/>
      <c r="F500" s="186"/>
      <c r="G500" s="53"/>
      <c r="H500" s="53"/>
      <c r="I500" s="53"/>
      <c r="J500" s="53"/>
      <c r="K500" s="53"/>
      <c r="L500" s="75"/>
      <c r="M500" s="53"/>
      <c r="N500" s="53"/>
      <c r="O500" s="53"/>
      <c r="P500" s="53"/>
      <c r="Q500" s="99"/>
      <c r="R500" s="67"/>
      <c r="S500" s="67"/>
      <c r="T500" s="67"/>
      <c r="U500" s="67"/>
      <c r="V500" s="67"/>
      <c r="W500" s="53"/>
      <c r="X500" s="53"/>
      <c r="Y500" s="53"/>
      <c r="Z500" s="53"/>
      <c r="AA500" s="53"/>
    </row>
    <row r="501" spans="1:27" x14ac:dyDescent="0.25">
      <c r="A501" s="192" t="s">
        <v>28</v>
      </c>
      <c r="B501" s="192">
        <v>577211</v>
      </c>
      <c r="C501" s="192" t="s">
        <v>1121</v>
      </c>
      <c r="D501" s="192" t="s">
        <v>1201</v>
      </c>
      <c r="E501" s="53"/>
      <c r="F501" s="186"/>
      <c r="G501" s="53"/>
      <c r="H501" s="53"/>
      <c r="I501" s="53"/>
      <c r="J501" s="53"/>
      <c r="K501" s="53"/>
      <c r="L501" s="75"/>
      <c r="M501" s="53"/>
      <c r="N501" s="53"/>
      <c r="O501" s="53"/>
      <c r="P501" s="53"/>
      <c r="Q501" s="99"/>
      <c r="R501" s="67"/>
      <c r="S501" s="67"/>
      <c r="T501" s="67"/>
      <c r="U501" s="67"/>
      <c r="V501" s="67"/>
      <c r="W501" s="53"/>
      <c r="X501" s="53"/>
      <c r="Y501" s="53"/>
      <c r="Z501" s="53"/>
      <c r="AA501" s="53"/>
    </row>
    <row r="502" spans="1:27" x14ac:dyDescent="0.25">
      <c r="A502" s="192" t="s">
        <v>30</v>
      </c>
      <c r="B502" s="192">
        <v>597370</v>
      </c>
      <c r="C502" s="192" t="s">
        <v>1121</v>
      </c>
      <c r="D502" s="192" t="s">
        <v>1137</v>
      </c>
      <c r="E502" s="53"/>
      <c r="F502" s="186"/>
      <c r="G502" s="53"/>
      <c r="H502" s="53"/>
      <c r="I502" s="53"/>
      <c r="J502" s="53"/>
      <c r="K502" s="53"/>
      <c r="L502" s="75"/>
      <c r="M502" s="53"/>
      <c r="N502" s="53"/>
      <c r="O502" s="53"/>
      <c r="P502" s="53"/>
      <c r="Q502" s="99"/>
      <c r="R502" s="67"/>
      <c r="S502" s="67"/>
      <c r="T502" s="67"/>
      <c r="U502" s="67"/>
      <c r="V502" s="67"/>
      <c r="W502" s="53"/>
      <c r="X502" s="53"/>
      <c r="Y502" s="53"/>
      <c r="Z502" s="53"/>
      <c r="AA502" s="53"/>
    </row>
    <row r="503" spans="1:27" x14ac:dyDescent="0.25">
      <c r="A503" s="192" t="s">
        <v>30</v>
      </c>
      <c r="B503" s="192">
        <v>314861</v>
      </c>
      <c r="C503" s="192" t="s">
        <v>1121</v>
      </c>
      <c r="D503" s="192" t="s">
        <v>1202</v>
      </c>
      <c r="E503" s="53"/>
      <c r="F503" s="186"/>
      <c r="G503" s="53"/>
      <c r="H503" s="53"/>
      <c r="I503" s="53"/>
      <c r="J503" s="53"/>
      <c r="K503" s="53"/>
      <c r="L503" s="75"/>
      <c r="M503" s="53"/>
      <c r="N503" s="53"/>
      <c r="O503" s="53"/>
      <c r="P503" s="53"/>
      <c r="Q503" s="99"/>
      <c r="R503" s="67"/>
      <c r="S503" s="67"/>
      <c r="T503" s="67"/>
      <c r="U503" s="67"/>
      <c r="V503" s="67"/>
      <c r="W503" s="53"/>
      <c r="X503" s="53"/>
      <c r="Y503" s="53"/>
      <c r="Z503" s="53"/>
      <c r="AA503" s="53"/>
    </row>
    <row r="504" spans="1:27" x14ac:dyDescent="0.25">
      <c r="A504" s="192" t="s">
        <v>30</v>
      </c>
      <c r="B504" s="192">
        <v>501637</v>
      </c>
      <c r="C504" s="192" t="s">
        <v>1121</v>
      </c>
      <c r="D504" s="192" t="s">
        <v>1203</v>
      </c>
      <c r="E504" s="53"/>
      <c r="F504" s="186"/>
      <c r="G504" s="53"/>
      <c r="H504" s="53"/>
      <c r="I504" s="53"/>
      <c r="J504" s="53"/>
      <c r="K504" s="53"/>
      <c r="L504" s="75"/>
      <c r="M504" s="53"/>
      <c r="N504" s="53"/>
      <c r="O504" s="53"/>
      <c r="P504" s="53"/>
      <c r="Q504" s="99"/>
      <c r="R504" s="67"/>
      <c r="S504" s="67"/>
      <c r="T504" s="67"/>
      <c r="U504" s="67"/>
      <c r="V504" s="67"/>
      <c r="W504" s="53"/>
      <c r="X504" s="53"/>
      <c r="Y504" s="53"/>
      <c r="Z504" s="53"/>
      <c r="AA504" s="53"/>
    </row>
    <row r="505" spans="1:27" x14ac:dyDescent="0.25">
      <c r="A505" s="192" t="s">
        <v>28</v>
      </c>
      <c r="B505" s="192">
        <v>364856</v>
      </c>
      <c r="C505" s="192" t="s">
        <v>1121</v>
      </c>
      <c r="D505" s="192" t="s">
        <v>1204</v>
      </c>
      <c r="E505" s="53"/>
      <c r="F505" s="186"/>
      <c r="G505" s="53"/>
      <c r="H505" s="53"/>
      <c r="I505" s="53"/>
      <c r="J505" s="53"/>
      <c r="K505" s="53"/>
      <c r="L505" s="75"/>
      <c r="M505" s="53"/>
      <c r="N505" s="53"/>
      <c r="O505" s="53"/>
      <c r="P505" s="53"/>
      <c r="Q505" s="99"/>
      <c r="R505" s="67"/>
      <c r="S505" s="67"/>
      <c r="T505" s="67"/>
      <c r="U505" s="67"/>
      <c r="V505" s="67"/>
      <c r="W505" s="53"/>
      <c r="X505" s="53"/>
      <c r="Y505" s="53"/>
      <c r="Z505" s="53"/>
      <c r="AA505" s="53"/>
    </row>
    <row r="506" spans="1:27" x14ac:dyDescent="0.25">
      <c r="A506" s="192" t="s">
        <v>26</v>
      </c>
      <c r="B506" s="192">
        <v>556891</v>
      </c>
      <c r="C506" s="192" t="s">
        <v>1121</v>
      </c>
      <c r="D506" s="192" t="s">
        <v>1205</v>
      </c>
      <c r="E506" s="53"/>
      <c r="F506" s="186"/>
      <c r="G506" s="53"/>
      <c r="H506" s="53"/>
      <c r="I506" s="53"/>
      <c r="J506" s="53"/>
      <c r="K506" s="53"/>
      <c r="L506" s="75"/>
      <c r="M506" s="53"/>
      <c r="N506" s="53"/>
      <c r="O506" s="53"/>
      <c r="P506" s="53"/>
      <c r="Q506" s="99"/>
      <c r="R506" s="67"/>
      <c r="S506" s="67"/>
      <c r="T506" s="67"/>
      <c r="U506" s="67"/>
      <c r="V506" s="67"/>
      <c r="W506" s="53"/>
      <c r="X506" s="53"/>
      <c r="Y506" s="53"/>
      <c r="Z506" s="53"/>
      <c r="AA506" s="53"/>
    </row>
    <row r="507" spans="1:27" x14ac:dyDescent="0.25">
      <c r="A507" s="192" t="s">
        <v>26</v>
      </c>
      <c r="B507" s="192">
        <v>610396</v>
      </c>
      <c r="C507" s="192" t="s">
        <v>1121</v>
      </c>
      <c r="D507" s="192" t="s">
        <v>1206</v>
      </c>
      <c r="E507" s="53"/>
      <c r="F507" s="186"/>
      <c r="G507" s="53"/>
      <c r="H507" s="53"/>
      <c r="I507" s="53"/>
      <c r="J507" s="53"/>
      <c r="K507" s="53"/>
      <c r="L507" s="75"/>
      <c r="M507" s="53"/>
      <c r="N507" s="53"/>
      <c r="O507" s="53"/>
      <c r="P507" s="53"/>
      <c r="Q507" s="99"/>
      <c r="R507" s="67"/>
      <c r="S507" s="67"/>
      <c r="T507" s="67"/>
      <c r="U507" s="67"/>
      <c r="V507" s="67"/>
      <c r="W507" s="53"/>
      <c r="X507" s="53"/>
      <c r="Y507" s="53"/>
      <c r="Z507" s="53"/>
      <c r="AA507" s="53"/>
    </row>
    <row r="508" spans="1:27" x14ac:dyDescent="0.25">
      <c r="A508" s="192" t="s">
        <v>26</v>
      </c>
      <c r="B508" s="192">
        <v>619069</v>
      </c>
      <c r="C508" s="192" t="s">
        <v>1121</v>
      </c>
      <c r="D508" s="192" t="s">
        <v>1207</v>
      </c>
      <c r="E508" s="53"/>
      <c r="F508" s="186"/>
      <c r="G508" s="53"/>
      <c r="H508" s="53"/>
      <c r="I508" s="53"/>
      <c r="J508" s="53"/>
      <c r="K508" s="53"/>
      <c r="L508" s="75"/>
      <c r="M508" s="53"/>
      <c r="N508" s="53"/>
      <c r="O508" s="53"/>
      <c r="P508" s="53"/>
      <c r="Q508" s="99"/>
      <c r="R508" s="67"/>
      <c r="S508" s="67"/>
      <c r="T508" s="67"/>
      <c r="U508" s="67"/>
      <c r="V508" s="67"/>
      <c r="W508" s="53"/>
      <c r="X508" s="53"/>
      <c r="Y508" s="53"/>
      <c r="Z508" s="53"/>
      <c r="AA508" s="53"/>
    </row>
    <row r="509" spans="1:27" x14ac:dyDescent="0.25">
      <c r="A509" s="192" t="s">
        <v>776</v>
      </c>
      <c r="B509" s="192">
        <v>652259</v>
      </c>
      <c r="C509" s="192" t="s">
        <v>1121</v>
      </c>
      <c r="D509" s="192" t="s">
        <v>1144</v>
      </c>
      <c r="E509" s="53"/>
      <c r="F509" s="186"/>
      <c r="G509" s="53"/>
      <c r="H509" s="53"/>
      <c r="I509" s="53"/>
      <c r="J509" s="53"/>
      <c r="K509" s="53"/>
      <c r="L509" s="75"/>
      <c r="M509" s="53"/>
      <c r="N509" s="53"/>
      <c r="O509" s="53"/>
      <c r="P509" s="53"/>
      <c r="Q509" s="99"/>
      <c r="R509" s="67"/>
      <c r="S509" s="67"/>
      <c r="T509" s="67"/>
      <c r="U509" s="67"/>
      <c r="V509" s="67"/>
      <c r="W509" s="53"/>
      <c r="X509" s="53"/>
      <c r="Y509" s="53"/>
      <c r="Z509" s="53"/>
      <c r="AA509" s="53"/>
    </row>
    <row r="510" spans="1:27" x14ac:dyDescent="0.25">
      <c r="A510" s="192" t="s">
        <v>36</v>
      </c>
      <c r="B510" s="192">
        <v>253366</v>
      </c>
      <c r="C510" s="192" t="s">
        <v>1121</v>
      </c>
      <c r="D510" s="192" t="s">
        <v>1208</v>
      </c>
      <c r="E510" s="53"/>
      <c r="F510" s="186"/>
      <c r="G510" s="53"/>
      <c r="H510" s="53"/>
      <c r="I510" s="53"/>
      <c r="J510" s="53"/>
      <c r="K510" s="53"/>
      <c r="L510" s="75"/>
      <c r="M510" s="53"/>
      <c r="N510" s="53"/>
      <c r="O510" s="53"/>
      <c r="P510" s="53"/>
      <c r="Q510" s="99"/>
      <c r="R510" s="67"/>
      <c r="S510" s="67"/>
      <c r="T510" s="67"/>
      <c r="U510" s="67"/>
      <c r="V510" s="67"/>
      <c r="W510" s="53"/>
      <c r="X510" s="53"/>
      <c r="Y510" s="53"/>
      <c r="Z510" s="53"/>
      <c r="AA510" s="53"/>
    </row>
    <row r="511" spans="1:27" x14ac:dyDescent="0.25">
      <c r="A511" s="192" t="s">
        <v>8</v>
      </c>
      <c r="B511" s="192">
        <v>706265</v>
      </c>
      <c r="C511" s="192" t="s">
        <v>1121</v>
      </c>
      <c r="D511" s="192" t="s">
        <v>1209</v>
      </c>
      <c r="E511" s="53"/>
      <c r="F511" s="186"/>
      <c r="G511" s="53"/>
      <c r="H511" s="53"/>
      <c r="I511" s="53"/>
      <c r="J511" s="53"/>
      <c r="K511" s="53"/>
      <c r="L511" s="75"/>
      <c r="M511" s="53"/>
      <c r="N511" s="53"/>
      <c r="O511" s="53"/>
      <c r="P511" s="53"/>
      <c r="Q511" s="99"/>
      <c r="R511" s="67"/>
      <c r="S511" s="67"/>
      <c r="T511" s="67"/>
      <c r="U511" s="67"/>
      <c r="V511" s="67"/>
      <c r="W511" s="53"/>
      <c r="X511" s="53"/>
      <c r="Y511" s="53"/>
      <c r="Z511" s="53"/>
      <c r="AA511" s="53"/>
    </row>
    <row r="512" spans="1:27" x14ac:dyDescent="0.25">
      <c r="A512" s="192" t="s">
        <v>8</v>
      </c>
      <c r="B512" s="192">
        <v>520927</v>
      </c>
      <c r="C512" s="192" t="s">
        <v>1121</v>
      </c>
      <c r="D512" s="192" t="s">
        <v>1144</v>
      </c>
      <c r="E512" s="53"/>
      <c r="F512" s="186"/>
      <c r="G512" s="53"/>
      <c r="H512" s="53"/>
      <c r="I512" s="53"/>
      <c r="J512" s="53"/>
      <c r="K512" s="53"/>
      <c r="L512" s="75"/>
      <c r="M512" s="53"/>
      <c r="N512" s="53"/>
      <c r="O512" s="53"/>
      <c r="P512" s="53"/>
      <c r="Q512" s="99"/>
      <c r="R512" s="67"/>
      <c r="S512" s="67"/>
      <c r="T512" s="67"/>
      <c r="U512" s="67"/>
      <c r="V512" s="67"/>
      <c r="W512" s="53"/>
      <c r="X512" s="53"/>
      <c r="Y512" s="53"/>
      <c r="Z512" s="53"/>
      <c r="AA512" s="53"/>
    </row>
    <row r="513" spans="1:27" x14ac:dyDescent="0.25">
      <c r="A513" s="192" t="s">
        <v>34</v>
      </c>
      <c r="B513" s="192">
        <v>525845</v>
      </c>
      <c r="C513" s="192" t="s">
        <v>1121</v>
      </c>
      <c r="D513" s="192" t="s">
        <v>1007</v>
      </c>
      <c r="E513" s="53"/>
      <c r="F513" s="186"/>
      <c r="G513" s="53"/>
      <c r="H513" s="53"/>
      <c r="I513" s="53"/>
      <c r="J513" s="53"/>
      <c r="K513" s="53"/>
      <c r="L513" s="75"/>
      <c r="M513" s="53"/>
      <c r="N513" s="53"/>
      <c r="O513" s="53"/>
      <c r="P513" s="53"/>
      <c r="Q513" s="99"/>
      <c r="R513" s="67"/>
      <c r="S513" s="67"/>
      <c r="T513" s="67"/>
      <c r="U513" s="67"/>
      <c r="V513" s="67"/>
      <c r="W513" s="53"/>
      <c r="X513" s="53"/>
      <c r="Y513" s="53"/>
      <c r="Z513" s="53"/>
      <c r="AA513" s="53"/>
    </row>
    <row r="514" spans="1:27" x14ac:dyDescent="0.25">
      <c r="A514" s="192" t="s">
        <v>33</v>
      </c>
      <c r="B514" s="192">
        <v>441682</v>
      </c>
      <c r="C514" s="192" t="s">
        <v>1121</v>
      </c>
      <c r="D514" s="192" t="s">
        <v>1210</v>
      </c>
      <c r="E514" s="53"/>
      <c r="F514" s="186"/>
      <c r="G514" s="53"/>
      <c r="H514" s="53"/>
      <c r="I514" s="53"/>
      <c r="J514" s="53"/>
      <c r="K514" s="53"/>
      <c r="L514" s="75"/>
      <c r="M514" s="53"/>
      <c r="N514" s="53"/>
      <c r="O514" s="53"/>
      <c r="P514" s="53"/>
      <c r="Q514" s="99"/>
      <c r="R514" s="67"/>
      <c r="S514" s="67"/>
      <c r="T514" s="67"/>
      <c r="U514" s="67"/>
      <c r="V514" s="67"/>
      <c r="W514" s="53"/>
      <c r="X514" s="53"/>
      <c r="Y514" s="53"/>
      <c r="Z514" s="53"/>
      <c r="AA514" s="53"/>
    </row>
    <row r="515" spans="1:27" x14ac:dyDescent="0.25">
      <c r="A515" s="192" t="s">
        <v>34</v>
      </c>
      <c r="B515" s="192">
        <v>516291</v>
      </c>
      <c r="C515" s="192" t="s">
        <v>1121</v>
      </c>
      <c r="D515" s="192" t="s">
        <v>1211</v>
      </c>
      <c r="E515" s="53"/>
      <c r="F515" s="186"/>
      <c r="G515" s="53"/>
      <c r="H515" s="53"/>
      <c r="I515" s="53"/>
      <c r="J515" s="53"/>
      <c r="K515" s="53"/>
      <c r="L515" s="75"/>
      <c r="M515" s="53"/>
      <c r="N515" s="53"/>
      <c r="O515" s="53"/>
      <c r="P515" s="53"/>
      <c r="Q515" s="99"/>
      <c r="R515" s="67"/>
      <c r="S515" s="67"/>
      <c r="T515" s="67"/>
      <c r="U515" s="67"/>
      <c r="V515" s="67"/>
      <c r="W515" s="53"/>
      <c r="X515" s="53"/>
      <c r="Y515" s="53"/>
      <c r="Z515" s="53"/>
      <c r="AA515" s="53"/>
    </row>
    <row r="516" spans="1:27" x14ac:dyDescent="0.25">
      <c r="A516" s="192" t="s">
        <v>33</v>
      </c>
      <c r="B516" s="192">
        <v>206098</v>
      </c>
      <c r="C516" s="192" t="s">
        <v>1121</v>
      </c>
      <c r="D516" s="192" t="s">
        <v>1212</v>
      </c>
      <c r="E516" s="53"/>
      <c r="F516" s="186"/>
      <c r="G516" s="53"/>
      <c r="H516" s="53"/>
      <c r="I516" s="53"/>
      <c r="J516" s="53"/>
      <c r="K516" s="53"/>
      <c r="L516" s="75"/>
      <c r="M516" s="53"/>
      <c r="N516" s="53"/>
      <c r="O516" s="53"/>
      <c r="P516" s="53"/>
      <c r="Q516" s="99"/>
      <c r="R516" s="67"/>
      <c r="S516" s="67"/>
      <c r="T516" s="67"/>
      <c r="U516" s="67"/>
      <c r="V516" s="67"/>
      <c r="W516" s="53"/>
      <c r="X516" s="53"/>
      <c r="Y516" s="53"/>
      <c r="Z516" s="53"/>
      <c r="AA516" s="53"/>
    </row>
    <row r="517" spans="1:27" x14ac:dyDescent="0.25">
      <c r="A517" s="192" t="s">
        <v>21</v>
      </c>
      <c r="B517" s="192">
        <v>116703</v>
      </c>
      <c r="C517" s="192" t="s">
        <v>1121</v>
      </c>
      <c r="D517" s="192" t="s">
        <v>1213</v>
      </c>
      <c r="E517" s="53"/>
      <c r="F517" s="186"/>
      <c r="G517" s="53"/>
      <c r="H517" s="53"/>
      <c r="I517" s="53"/>
      <c r="J517" s="53"/>
      <c r="K517" s="53"/>
      <c r="L517" s="75"/>
      <c r="M517" s="53"/>
      <c r="N517" s="53"/>
      <c r="O517" s="53"/>
      <c r="P517" s="53"/>
      <c r="Q517" s="99"/>
      <c r="R517" s="67"/>
      <c r="S517" s="67"/>
      <c r="T517" s="67"/>
      <c r="U517" s="67"/>
      <c r="V517" s="67"/>
      <c r="W517" s="53"/>
      <c r="X517" s="53"/>
      <c r="Y517" s="53"/>
      <c r="Z517" s="53"/>
      <c r="AA517" s="53"/>
    </row>
    <row r="518" spans="1:27" x14ac:dyDescent="0.25">
      <c r="A518" s="192" t="s">
        <v>34</v>
      </c>
      <c r="B518" s="192">
        <v>373732</v>
      </c>
      <c r="C518" s="192" t="s">
        <v>1121</v>
      </c>
      <c r="D518" s="192" t="s">
        <v>1214</v>
      </c>
      <c r="E518" s="192" t="s">
        <v>525</v>
      </c>
      <c r="F518" s="186"/>
      <c r="G518" s="53"/>
      <c r="H518" s="53"/>
      <c r="I518" s="53"/>
      <c r="J518" s="53"/>
      <c r="K518" s="53"/>
      <c r="L518" s="75"/>
      <c r="M518" s="53"/>
      <c r="N518" s="53"/>
      <c r="O518" s="53"/>
      <c r="P518" s="53"/>
      <c r="Q518" s="99"/>
      <c r="R518" s="67"/>
      <c r="S518" s="67"/>
      <c r="T518" s="67"/>
      <c r="U518" s="67"/>
      <c r="V518" s="67"/>
      <c r="W518" s="53"/>
      <c r="X518" s="53"/>
      <c r="Y518" s="53"/>
      <c r="Z518" s="53"/>
      <c r="AA518" s="53"/>
    </row>
    <row r="519" spans="1:27" x14ac:dyDescent="0.25">
      <c r="A519" s="192" t="s">
        <v>33</v>
      </c>
      <c r="B519" s="192">
        <v>236432</v>
      </c>
      <c r="C519" s="192" t="s">
        <v>168</v>
      </c>
      <c r="D519" s="192" t="s">
        <v>1215</v>
      </c>
      <c r="E519" s="53"/>
      <c r="F519" s="186"/>
      <c r="G519" s="53"/>
      <c r="H519" s="53"/>
      <c r="I519" s="53"/>
      <c r="J519" s="53"/>
      <c r="K519" s="53"/>
      <c r="L519" s="75"/>
      <c r="M519" s="53"/>
      <c r="N519" s="53"/>
      <c r="O519" s="53"/>
      <c r="P519" s="53"/>
      <c r="Q519" s="99"/>
      <c r="R519" s="67"/>
      <c r="S519" s="67"/>
      <c r="T519" s="67"/>
      <c r="U519" s="67"/>
      <c r="V519" s="67"/>
      <c r="W519" s="53"/>
      <c r="X519" s="53"/>
      <c r="Y519" s="53"/>
      <c r="Z519" s="53"/>
      <c r="AA519" s="53"/>
    </row>
    <row r="520" spans="1:27" x14ac:dyDescent="0.25">
      <c r="A520" s="192" t="s">
        <v>27</v>
      </c>
      <c r="B520" s="192">
        <v>1241483</v>
      </c>
      <c r="C520" s="192" t="s">
        <v>168</v>
      </c>
      <c r="D520" s="192" t="s">
        <v>1216</v>
      </c>
      <c r="E520" s="53"/>
      <c r="F520" s="186"/>
      <c r="G520" s="53"/>
      <c r="H520" s="53"/>
      <c r="I520" s="53"/>
      <c r="J520" s="53"/>
      <c r="K520" s="53"/>
      <c r="L520" s="75"/>
      <c r="M520" s="53"/>
      <c r="N520" s="53"/>
      <c r="O520" s="53"/>
      <c r="P520" s="53"/>
      <c r="Q520" s="99"/>
      <c r="R520" s="67"/>
      <c r="S520" s="67"/>
      <c r="T520" s="67"/>
      <c r="U520" s="67"/>
      <c r="V520" s="67"/>
      <c r="W520" s="53"/>
      <c r="X520" s="53"/>
      <c r="Y520" s="53"/>
      <c r="Z520" s="53"/>
      <c r="AA520" s="53"/>
    </row>
    <row r="521" spans="1:27" x14ac:dyDescent="0.25">
      <c r="A521" s="192" t="s">
        <v>27</v>
      </c>
      <c r="B521" s="192">
        <v>981273</v>
      </c>
      <c r="C521" s="192" t="s">
        <v>168</v>
      </c>
      <c r="D521" s="192" t="s">
        <v>1217</v>
      </c>
      <c r="E521" s="53"/>
      <c r="F521" s="186"/>
      <c r="G521" s="53"/>
      <c r="H521" s="53"/>
      <c r="I521" s="53"/>
      <c r="J521" s="53"/>
      <c r="K521" s="53"/>
      <c r="L521" s="75"/>
      <c r="M521" s="53"/>
      <c r="N521" s="53"/>
      <c r="O521" s="53"/>
      <c r="P521" s="53"/>
      <c r="Q521" s="99"/>
      <c r="R521" s="67"/>
      <c r="S521" s="67"/>
      <c r="T521" s="67"/>
      <c r="U521" s="67"/>
      <c r="V521" s="67"/>
      <c r="W521" s="53"/>
      <c r="X521" s="53"/>
      <c r="Y521" s="53"/>
      <c r="Z521" s="53"/>
      <c r="AA521" s="53"/>
    </row>
    <row r="522" spans="1:27" x14ac:dyDescent="0.25">
      <c r="A522" s="192" t="s">
        <v>19</v>
      </c>
      <c r="B522" s="192">
        <v>1131868</v>
      </c>
      <c r="C522" s="192" t="s">
        <v>168</v>
      </c>
      <c r="D522" s="192" t="s">
        <v>1218</v>
      </c>
      <c r="E522" s="53"/>
      <c r="F522" s="186"/>
      <c r="G522" s="53"/>
      <c r="H522" s="53"/>
      <c r="I522" s="53"/>
      <c r="J522" s="53"/>
      <c r="K522" s="53"/>
      <c r="L522" s="75"/>
      <c r="M522" s="53"/>
      <c r="N522" s="53"/>
      <c r="O522" s="53"/>
      <c r="P522" s="53"/>
      <c r="Q522" s="99"/>
      <c r="R522" s="67"/>
      <c r="S522" s="67"/>
      <c r="T522" s="67"/>
      <c r="U522" s="67"/>
      <c r="V522" s="67"/>
      <c r="W522" s="53"/>
      <c r="X522" s="53"/>
      <c r="Y522" s="53"/>
      <c r="Z522" s="53"/>
      <c r="AA522" s="53"/>
    </row>
    <row r="523" spans="1:27" x14ac:dyDescent="0.25">
      <c r="A523" s="192" t="s">
        <v>35</v>
      </c>
      <c r="B523" s="192">
        <v>1117737</v>
      </c>
      <c r="C523" s="192" t="s">
        <v>168</v>
      </c>
      <c r="D523" s="192" t="s">
        <v>1219</v>
      </c>
      <c r="E523" s="53"/>
      <c r="F523" s="186"/>
      <c r="G523" s="53"/>
      <c r="H523" s="53"/>
      <c r="I523" s="53"/>
      <c r="J523" s="53"/>
      <c r="K523" s="53"/>
      <c r="L523" s="75"/>
      <c r="M523" s="53"/>
      <c r="N523" s="53"/>
      <c r="O523" s="53"/>
      <c r="P523" s="53"/>
      <c r="Q523" s="99"/>
      <c r="R523" s="67"/>
      <c r="S523" s="67"/>
      <c r="T523" s="67"/>
      <c r="U523" s="67"/>
      <c r="V523" s="67"/>
      <c r="W523" s="53"/>
      <c r="X523" s="53"/>
      <c r="Y523" s="53"/>
      <c r="Z523" s="53"/>
      <c r="AA523" s="53"/>
    </row>
    <row r="524" spans="1:27" x14ac:dyDescent="0.25">
      <c r="A524" s="192" t="s">
        <v>15</v>
      </c>
      <c r="B524" s="192">
        <v>533150</v>
      </c>
      <c r="C524" s="192" t="s">
        <v>168</v>
      </c>
      <c r="D524" s="192" t="s">
        <v>1216</v>
      </c>
      <c r="E524" s="53"/>
      <c r="F524" s="186"/>
      <c r="G524" s="53"/>
      <c r="H524" s="53"/>
      <c r="I524" s="53"/>
      <c r="J524" s="53"/>
      <c r="K524" s="53"/>
      <c r="L524" s="75"/>
      <c r="M524" s="53"/>
      <c r="N524" s="53"/>
      <c r="O524" s="53"/>
      <c r="P524" s="53"/>
      <c r="Q524" s="99"/>
      <c r="R524" s="67"/>
      <c r="S524" s="67"/>
      <c r="T524" s="67"/>
      <c r="U524" s="67"/>
      <c r="V524" s="67"/>
      <c r="W524" s="53"/>
      <c r="X524" s="53"/>
      <c r="Y524" s="53"/>
      <c r="Z524" s="53"/>
      <c r="AA524" s="53"/>
    </row>
    <row r="525" spans="1:27" x14ac:dyDescent="0.25">
      <c r="A525" s="192" t="s">
        <v>25</v>
      </c>
      <c r="B525" s="192">
        <v>559859</v>
      </c>
      <c r="C525" s="192" t="s">
        <v>168</v>
      </c>
      <c r="D525" s="192" t="s">
        <v>1220</v>
      </c>
      <c r="E525" s="53"/>
      <c r="F525" s="186"/>
      <c r="G525" s="53"/>
      <c r="H525" s="53"/>
      <c r="I525" s="53"/>
      <c r="J525" s="53"/>
      <c r="K525" s="53"/>
      <c r="L525" s="75"/>
      <c r="M525" s="53"/>
      <c r="N525" s="53"/>
      <c r="O525" s="53"/>
      <c r="P525" s="53"/>
      <c r="Q525" s="99"/>
      <c r="R525" s="67"/>
      <c r="S525" s="67"/>
      <c r="T525" s="67"/>
      <c r="U525" s="67"/>
      <c r="V525" s="67"/>
      <c r="W525" s="53"/>
      <c r="X525" s="53"/>
      <c r="Y525" s="53"/>
      <c r="Z525" s="53"/>
      <c r="AA525" s="53"/>
    </row>
    <row r="526" spans="1:27" x14ac:dyDescent="0.25">
      <c r="A526" s="192" t="s">
        <v>38</v>
      </c>
      <c r="B526" s="192">
        <v>198233</v>
      </c>
      <c r="C526" s="192" t="s">
        <v>168</v>
      </c>
      <c r="D526" s="192" t="s">
        <v>1221</v>
      </c>
      <c r="E526" s="53"/>
      <c r="F526" s="186"/>
      <c r="G526" s="53"/>
      <c r="H526" s="53"/>
      <c r="I526" s="53"/>
      <c r="J526" s="53"/>
      <c r="K526" s="53"/>
      <c r="L526" s="75"/>
      <c r="M526" s="53"/>
      <c r="N526" s="53"/>
      <c r="O526" s="53"/>
      <c r="P526" s="53"/>
      <c r="Q526" s="99"/>
      <c r="R526" s="67"/>
      <c r="S526" s="67"/>
      <c r="T526" s="67"/>
      <c r="U526" s="67"/>
      <c r="V526" s="67"/>
      <c r="W526" s="53"/>
      <c r="X526" s="53"/>
      <c r="Y526" s="53"/>
      <c r="Z526" s="53"/>
      <c r="AA526" s="53"/>
    </row>
    <row r="527" spans="1:27" x14ac:dyDescent="0.25">
      <c r="A527" s="192" t="s">
        <v>38</v>
      </c>
      <c r="B527" s="192">
        <v>500381</v>
      </c>
      <c r="C527" s="192" t="s">
        <v>1074</v>
      </c>
      <c r="D527" s="192" t="s">
        <v>1221</v>
      </c>
      <c r="E527" s="53"/>
      <c r="F527" s="186"/>
      <c r="G527" s="53"/>
      <c r="H527" s="53"/>
      <c r="I527" s="53"/>
      <c r="J527" s="53"/>
      <c r="K527" s="53"/>
      <c r="L527" s="75"/>
      <c r="M527" s="53"/>
      <c r="N527" s="53"/>
      <c r="O527" s="53"/>
      <c r="P527" s="53"/>
      <c r="Q527" s="99"/>
      <c r="R527" s="67"/>
      <c r="S527" s="67"/>
      <c r="T527" s="67"/>
      <c r="U527" s="67"/>
      <c r="V527" s="67"/>
      <c r="W527" s="53"/>
      <c r="X527" s="53"/>
      <c r="Y527" s="53"/>
      <c r="Z527" s="53"/>
      <c r="AA527" s="53"/>
    </row>
    <row r="528" spans="1:27" x14ac:dyDescent="0.25">
      <c r="A528" s="192" t="s">
        <v>38</v>
      </c>
      <c r="B528" s="192">
        <v>1126289</v>
      </c>
      <c r="C528" s="192" t="s">
        <v>1074</v>
      </c>
      <c r="D528" s="192" t="s">
        <v>1085</v>
      </c>
      <c r="E528" s="53"/>
      <c r="F528" s="186"/>
      <c r="G528" s="53"/>
      <c r="H528" s="53"/>
      <c r="I528" s="53"/>
      <c r="J528" s="53"/>
      <c r="K528" s="53"/>
      <c r="L528" s="75"/>
      <c r="M528" s="53"/>
      <c r="N528" s="53"/>
      <c r="O528" s="53"/>
      <c r="P528" s="53"/>
      <c r="Q528" s="99"/>
      <c r="R528" s="67"/>
      <c r="S528" s="67"/>
      <c r="T528" s="67"/>
      <c r="U528" s="67"/>
      <c r="V528" s="67"/>
      <c r="W528" s="53"/>
      <c r="X528" s="53"/>
      <c r="Y528" s="53"/>
      <c r="Z528" s="53"/>
      <c r="AA528" s="53"/>
    </row>
    <row r="529" spans="1:27" x14ac:dyDescent="0.25">
      <c r="A529" s="192" t="s">
        <v>38</v>
      </c>
      <c r="B529" s="192">
        <v>413245</v>
      </c>
      <c r="C529" s="192" t="s">
        <v>1074</v>
      </c>
      <c r="D529" s="192" t="s">
        <v>1222</v>
      </c>
      <c r="E529" s="192" t="s">
        <v>1223</v>
      </c>
      <c r="F529" s="186"/>
      <c r="G529" s="53"/>
      <c r="H529" s="53"/>
      <c r="I529" s="53"/>
      <c r="J529" s="53"/>
      <c r="K529" s="53"/>
      <c r="L529" s="75"/>
      <c r="M529" s="53"/>
      <c r="N529" s="53"/>
      <c r="O529" s="53"/>
      <c r="P529" s="53"/>
      <c r="Q529" s="99"/>
      <c r="R529" s="67"/>
      <c r="S529" s="67"/>
      <c r="T529" s="67"/>
      <c r="U529" s="67"/>
      <c r="V529" s="67"/>
      <c r="W529" s="53"/>
      <c r="X529" s="53"/>
      <c r="Y529" s="53"/>
      <c r="Z529" s="53"/>
      <c r="AA529" s="53"/>
    </row>
    <row r="530" spans="1:27" x14ac:dyDescent="0.25">
      <c r="A530" s="192" t="s">
        <v>27</v>
      </c>
      <c r="B530" s="192">
        <v>795705</v>
      </c>
      <c r="C530" s="192" t="s">
        <v>1074</v>
      </c>
      <c r="D530" s="192" t="s">
        <v>1224</v>
      </c>
      <c r="E530" s="53"/>
      <c r="F530" s="186"/>
      <c r="G530" s="53"/>
      <c r="H530" s="53"/>
      <c r="I530" s="53"/>
      <c r="J530" s="53"/>
      <c r="K530" s="53"/>
      <c r="L530" s="75"/>
      <c r="M530" s="53"/>
      <c r="N530" s="53"/>
      <c r="O530" s="53"/>
      <c r="P530" s="53"/>
      <c r="Q530" s="99"/>
      <c r="R530" s="67"/>
      <c r="S530" s="67"/>
      <c r="T530" s="67"/>
      <c r="U530" s="67"/>
      <c r="V530" s="67"/>
      <c r="W530" s="53"/>
      <c r="X530" s="53"/>
      <c r="Y530" s="53"/>
      <c r="Z530" s="53"/>
      <c r="AA530" s="53"/>
    </row>
    <row r="531" spans="1:27" x14ac:dyDescent="0.25">
      <c r="A531" s="192" t="s">
        <v>479</v>
      </c>
      <c r="B531" s="192">
        <v>1021140</v>
      </c>
      <c r="C531" s="192" t="s">
        <v>1074</v>
      </c>
      <c r="D531" s="192" t="s">
        <v>767</v>
      </c>
      <c r="E531" s="53"/>
      <c r="F531" s="186"/>
      <c r="G531" s="53"/>
      <c r="H531" s="53"/>
      <c r="I531" s="53"/>
      <c r="J531" s="53"/>
      <c r="K531" s="53"/>
      <c r="L531" s="75"/>
      <c r="M531" s="53"/>
      <c r="N531" s="53"/>
      <c r="O531" s="53"/>
      <c r="P531" s="53"/>
      <c r="Q531" s="99"/>
      <c r="R531" s="67"/>
      <c r="S531" s="67"/>
      <c r="T531" s="67"/>
      <c r="U531" s="67"/>
      <c r="V531" s="67"/>
      <c r="W531" s="53"/>
      <c r="X531" s="53"/>
      <c r="Y531" s="53"/>
      <c r="Z531" s="53"/>
      <c r="AA531" s="53"/>
    </row>
    <row r="532" spans="1:27" x14ac:dyDescent="0.25">
      <c r="A532" s="192" t="s">
        <v>31</v>
      </c>
      <c r="B532" s="192">
        <v>1138515</v>
      </c>
      <c r="C532" s="192" t="s">
        <v>1074</v>
      </c>
      <c r="D532" s="192" t="s">
        <v>1225</v>
      </c>
      <c r="E532" s="53"/>
      <c r="F532" s="186"/>
      <c r="G532" s="53"/>
      <c r="H532" s="53"/>
      <c r="I532" s="53"/>
      <c r="J532" s="53"/>
      <c r="K532" s="53"/>
      <c r="L532" s="75"/>
      <c r="M532" s="53"/>
      <c r="N532" s="53"/>
      <c r="O532" s="53"/>
      <c r="P532" s="53"/>
      <c r="Q532" s="99"/>
      <c r="R532" s="67"/>
      <c r="S532" s="67"/>
      <c r="T532" s="67"/>
      <c r="U532" s="67"/>
      <c r="V532" s="67"/>
      <c r="W532" s="53"/>
      <c r="X532" s="53"/>
      <c r="Y532" s="53"/>
      <c r="Z532" s="53"/>
      <c r="AA532" s="53"/>
    </row>
    <row r="533" spans="1:27" x14ac:dyDescent="0.25">
      <c r="A533" s="192" t="s">
        <v>479</v>
      </c>
      <c r="B533" s="192">
        <v>1049776</v>
      </c>
      <c r="C533" s="192" t="s">
        <v>1074</v>
      </c>
      <c r="D533" s="192" t="s">
        <v>1226</v>
      </c>
      <c r="E533" s="53"/>
      <c r="F533" s="186"/>
      <c r="G533" s="53"/>
      <c r="H533" s="53"/>
      <c r="I533" s="53"/>
      <c r="J533" s="53"/>
      <c r="K533" s="53"/>
      <c r="L533" s="75"/>
      <c r="M533" s="53"/>
      <c r="N533" s="53"/>
      <c r="O533" s="53"/>
      <c r="P533" s="53"/>
      <c r="Q533" s="99"/>
      <c r="R533" s="67"/>
      <c r="S533" s="67"/>
      <c r="T533" s="67"/>
      <c r="U533" s="67"/>
      <c r="V533" s="67"/>
      <c r="W533" s="53"/>
      <c r="X533" s="53"/>
      <c r="Y533" s="53"/>
      <c r="Z533" s="53"/>
      <c r="AA533" s="53"/>
    </row>
    <row r="534" spans="1:27" x14ac:dyDescent="0.25">
      <c r="A534" s="192" t="s">
        <v>744</v>
      </c>
      <c r="B534" s="192">
        <v>336354</v>
      </c>
      <c r="C534" s="192" t="s">
        <v>1074</v>
      </c>
      <c r="D534" s="192" t="s">
        <v>1159</v>
      </c>
      <c r="E534" s="53"/>
      <c r="F534" s="186"/>
      <c r="G534" s="53"/>
      <c r="H534" s="53"/>
      <c r="I534" s="53"/>
      <c r="J534" s="53"/>
      <c r="K534" s="53"/>
      <c r="L534" s="75"/>
      <c r="M534" s="53"/>
      <c r="N534" s="53"/>
      <c r="O534" s="53"/>
      <c r="P534" s="53"/>
      <c r="Q534" s="99"/>
      <c r="R534" s="67"/>
      <c r="S534" s="67"/>
      <c r="T534" s="67"/>
      <c r="U534" s="67"/>
      <c r="V534" s="67"/>
      <c r="W534" s="53"/>
      <c r="X534" s="53"/>
      <c r="Y534" s="53"/>
      <c r="Z534" s="53"/>
      <c r="AA534" s="53"/>
    </row>
    <row r="535" spans="1:27" x14ac:dyDescent="0.25">
      <c r="A535" s="192" t="s">
        <v>10</v>
      </c>
      <c r="B535" s="192">
        <v>1108858</v>
      </c>
      <c r="C535" s="192" t="s">
        <v>1074</v>
      </c>
      <c r="D535" s="192" t="s">
        <v>1227</v>
      </c>
      <c r="E535" s="53"/>
      <c r="F535" s="186"/>
      <c r="G535" s="53"/>
      <c r="H535" s="53"/>
      <c r="I535" s="53"/>
      <c r="J535" s="53"/>
      <c r="K535" s="53"/>
      <c r="L535" s="75"/>
      <c r="M535" s="53"/>
      <c r="N535" s="53"/>
      <c r="O535" s="53"/>
      <c r="P535" s="53"/>
      <c r="Q535" s="99"/>
      <c r="R535" s="67"/>
      <c r="S535" s="67"/>
      <c r="T535" s="67"/>
      <c r="U535" s="67"/>
      <c r="V535" s="67"/>
      <c r="W535" s="53"/>
      <c r="X535" s="53"/>
      <c r="Y535" s="53"/>
      <c r="Z535" s="53"/>
      <c r="AA535" s="53"/>
    </row>
    <row r="536" spans="1:27" x14ac:dyDescent="0.25">
      <c r="A536" s="192" t="s">
        <v>10</v>
      </c>
      <c r="B536" s="192">
        <v>509737</v>
      </c>
      <c r="C536" s="192" t="s">
        <v>1074</v>
      </c>
      <c r="D536" s="192" t="s">
        <v>1228</v>
      </c>
      <c r="E536" s="53"/>
      <c r="F536" s="186"/>
      <c r="G536" s="53"/>
      <c r="H536" s="53"/>
      <c r="I536" s="53"/>
      <c r="J536" s="53"/>
      <c r="K536" s="53"/>
      <c r="L536" s="75"/>
      <c r="M536" s="53"/>
      <c r="N536" s="53"/>
      <c r="O536" s="53"/>
      <c r="P536" s="53"/>
      <c r="Q536" s="99"/>
      <c r="R536" s="67"/>
      <c r="S536" s="67"/>
      <c r="T536" s="67"/>
      <c r="U536" s="67"/>
      <c r="V536" s="67"/>
      <c r="W536" s="53"/>
      <c r="X536" s="53"/>
      <c r="Y536" s="53"/>
      <c r="Z536" s="53"/>
      <c r="AA536" s="53"/>
    </row>
    <row r="537" spans="1:27" x14ac:dyDescent="0.25">
      <c r="A537" s="192" t="s">
        <v>10</v>
      </c>
      <c r="B537" s="192">
        <v>217825</v>
      </c>
      <c r="C537" s="192" t="s">
        <v>1089</v>
      </c>
      <c r="D537" s="192" t="s">
        <v>1228</v>
      </c>
      <c r="E537" s="53"/>
      <c r="F537" s="186"/>
      <c r="G537" s="53"/>
      <c r="H537" s="53"/>
      <c r="I537" s="53"/>
      <c r="J537" s="53"/>
      <c r="K537" s="53"/>
      <c r="L537" s="75"/>
      <c r="M537" s="53"/>
      <c r="N537" s="53"/>
      <c r="O537" s="53"/>
      <c r="P537" s="53"/>
      <c r="Q537" s="99"/>
      <c r="R537" s="67"/>
      <c r="S537" s="67"/>
      <c r="T537" s="67"/>
      <c r="U537" s="67"/>
      <c r="V537" s="67"/>
      <c r="W537" s="53"/>
      <c r="X537" s="53"/>
      <c r="Y537" s="53"/>
      <c r="Z537" s="53"/>
      <c r="AA537" s="53"/>
    </row>
    <row r="538" spans="1:27" x14ac:dyDescent="0.25">
      <c r="A538" s="192" t="s">
        <v>31</v>
      </c>
      <c r="B538" s="192">
        <v>1056439</v>
      </c>
      <c r="C538" s="192" t="s">
        <v>1089</v>
      </c>
      <c r="D538" s="192" t="s">
        <v>1229</v>
      </c>
      <c r="E538" s="53"/>
      <c r="F538" s="186"/>
      <c r="G538" s="53"/>
      <c r="H538" s="53"/>
      <c r="I538" s="53"/>
      <c r="J538" s="53"/>
      <c r="K538" s="53"/>
      <c r="L538" s="75"/>
      <c r="M538" s="53"/>
      <c r="N538" s="53"/>
      <c r="O538" s="53"/>
      <c r="P538" s="53"/>
      <c r="Q538" s="99"/>
      <c r="R538" s="67"/>
      <c r="S538" s="67"/>
      <c r="T538" s="67"/>
      <c r="U538" s="67"/>
      <c r="V538" s="67"/>
      <c r="W538" s="53"/>
      <c r="X538" s="53"/>
      <c r="Y538" s="53"/>
      <c r="Z538" s="53"/>
      <c r="AA538" s="53"/>
    </row>
    <row r="539" spans="1:27" x14ac:dyDescent="0.25">
      <c r="A539" s="192" t="s">
        <v>22</v>
      </c>
      <c r="B539" s="192">
        <v>831298</v>
      </c>
      <c r="C539" s="192" t="s">
        <v>1089</v>
      </c>
      <c r="D539" s="192" t="s">
        <v>1230</v>
      </c>
      <c r="E539" s="192" t="s">
        <v>1231</v>
      </c>
      <c r="F539" s="186"/>
      <c r="G539" s="53"/>
      <c r="H539" s="53"/>
      <c r="I539" s="53"/>
      <c r="J539" s="53"/>
      <c r="K539" s="53"/>
      <c r="L539" s="75"/>
      <c r="M539" s="53"/>
      <c r="N539" s="53"/>
      <c r="O539" s="53"/>
      <c r="P539" s="53"/>
      <c r="Q539" s="99"/>
      <c r="R539" s="67"/>
      <c r="S539" s="67"/>
      <c r="T539" s="67"/>
      <c r="U539" s="67"/>
      <c r="V539" s="67"/>
      <c r="W539" s="53"/>
      <c r="X539" s="53"/>
      <c r="Y539" s="53"/>
      <c r="Z539" s="53"/>
      <c r="AA539" s="53"/>
    </row>
    <row r="540" spans="1:27" x14ac:dyDescent="0.25">
      <c r="A540" s="192" t="s">
        <v>25</v>
      </c>
      <c r="B540" s="192">
        <v>664734</v>
      </c>
      <c r="C540" s="192" t="s">
        <v>1089</v>
      </c>
      <c r="D540" s="192" t="s">
        <v>1232</v>
      </c>
      <c r="E540" s="53">
        <v>78</v>
      </c>
      <c r="F540" s="186"/>
      <c r="G540" s="53"/>
      <c r="H540" s="53"/>
      <c r="I540" s="53"/>
      <c r="J540" s="53"/>
      <c r="K540" s="53"/>
      <c r="L540" s="75"/>
      <c r="M540" s="53"/>
      <c r="N540" s="53"/>
      <c r="O540" s="53"/>
      <c r="P540" s="53"/>
      <c r="Q540" s="99"/>
      <c r="R540" s="67"/>
      <c r="S540" s="67"/>
      <c r="T540" s="67"/>
      <c r="U540" s="67"/>
      <c r="V540" s="67"/>
      <c r="W540" s="53"/>
      <c r="X540" s="53"/>
      <c r="Y540" s="53"/>
      <c r="Z540" s="53"/>
      <c r="AA540" s="53"/>
    </row>
    <row r="541" spans="1:27" x14ac:dyDescent="0.25">
      <c r="A541" s="192" t="s">
        <v>35</v>
      </c>
      <c r="B541" s="192">
        <v>965061</v>
      </c>
      <c r="C541" s="192" t="s">
        <v>1089</v>
      </c>
      <c r="D541" s="192" t="s">
        <v>1210</v>
      </c>
      <c r="E541" s="192"/>
      <c r="F541" s="186"/>
      <c r="G541" s="53"/>
      <c r="H541" s="53"/>
      <c r="I541" s="53"/>
      <c r="J541" s="53"/>
      <c r="K541" s="53"/>
      <c r="L541" s="75"/>
      <c r="M541" s="53"/>
      <c r="N541" s="53"/>
      <c r="O541" s="53"/>
      <c r="P541" s="53"/>
      <c r="Q541" s="99"/>
      <c r="R541" s="67"/>
      <c r="S541" s="67"/>
      <c r="T541" s="67"/>
      <c r="U541" s="67"/>
      <c r="V541" s="67"/>
      <c r="W541" s="53"/>
      <c r="X541" s="53"/>
      <c r="Y541" s="53"/>
      <c r="Z541" s="53"/>
      <c r="AA541" s="53"/>
    </row>
    <row r="542" spans="1:27" x14ac:dyDescent="0.25">
      <c r="A542" s="192" t="s">
        <v>466</v>
      </c>
      <c r="B542" s="192">
        <v>392984</v>
      </c>
      <c r="C542" s="192" t="s">
        <v>1089</v>
      </c>
      <c r="D542" s="192" t="s">
        <v>1233</v>
      </c>
      <c r="E542" s="53"/>
      <c r="F542" s="186"/>
      <c r="G542" s="53"/>
      <c r="H542" s="53"/>
      <c r="I542" s="53"/>
      <c r="J542" s="53"/>
      <c r="K542" s="53"/>
      <c r="L542" s="75"/>
      <c r="M542" s="53"/>
      <c r="N542" s="53"/>
      <c r="O542" s="53"/>
      <c r="P542" s="53"/>
      <c r="Q542" s="99"/>
      <c r="R542" s="67"/>
      <c r="S542" s="67"/>
      <c r="T542" s="67"/>
      <c r="U542" s="67"/>
      <c r="V542" s="67"/>
      <c r="W542" s="53"/>
      <c r="X542" s="53"/>
      <c r="Y542" s="53"/>
      <c r="Z542" s="53"/>
      <c r="AA542" s="53"/>
    </row>
    <row r="543" spans="1:27" x14ac:dyDescent="0.25">
      <c r="A543" s="192" t="s">
        <v>22</v>
      </c>
      <c r="B543" s="192">
        <v>332843</v>
      </c>
      <c r="C543" s="192" t="s">
        <v>1089</v>
      </c>
      <c r="D543" s="192" t="s">
        <v>1234</v>
      </c>
      <c r="E543" s="53"/>
      <c r="F543" s="186"/>
      <c r="G543" s="53"/>
      <c r="H543" s="53"/>
      <c r="I543" s="53"/>
      <c r="J543" s="53"/>
      <c r="K543" s="53"/>
      <c r="L543" s="75"/>
      <c r="M543" s="53"/>
      <c r="N543" s="53"/>
      <c r="O543" s="53"/>
      <c r="P543" s="53"/>
      <c r="Q543" s="99"/>
      <c r="R543" s="67"/>
      <c r="S543" s="67"/>
      <c r="T543" s="67"/>
      <c r="U543" s="67"/>
      <c r="V543" s="67"/>
      <c r="W543" s="53"/>
      <c r="X543" s="53"/>
      <c r="Y543" s="53"/>
      <c r="Z543" s="53"/>
      <c r="AA543" s="53"/>
    </row>
    <row r="544" spans="1:27" x14ac:dyDescent="0.25">
      <c r="A544" s="192" t="s">
        <v>32</v>
      </c>
      <c r="B544" s="192">
        <v>787741</v>
      </c>
      <c r="C544" s="192" t="s">
        <v>1089</v>
      </c>
      <c r="D544" s="192" t="s">
        <v>872</v>
      </c>
      <c r="E544" s="53"/>
      <c r="F544" s="186"/>
      <c r="G544" s="53"/>
      <c r="H544" s="53"/>
      <c r="I544" s="53"/>
      <c r="J544" s="53"/>
      <c r="K544" s="53"/>
      <c r="L544" s="75"/>
      <c r="M544" s="53"/>
      <c r="N544" s="53"/>
      <c r="O544" s="53"/>
      <c r="P544" s="53"/>
      <c r="Q544" s="99"/>
      <c r="R544" s="67"/>
      <c r="S544" s="67"/>
      <c r="T544" s="67"/>
      <c r="U544" s="67"/>
      <c r="V544" s="67"/>
      <c r="W544" s="53"/>
      <c r="X544" s="53"/>
      <c r="Y544" s="53"/>
      <c r="Z544" s="53"/>
      <c r="AA544" s="53"/>
    </row>
    <row r="545" spans="1:27" x14ac:dyDescent="0.25">
      <c r="A545" s="192" t="s">
        <v>32</v>
      </c>
      <c r="B545" s="192">
        <v>630059</v>
      </c>
      <c r="C545" s="192" t="s">
        <v>1089</v>
      </c>
      <c r="D545" s="192" t="s">
        <v>1184</v>
      </c>
      <c r="E545" s="53"/>
      <c r="F545" s="186"/>
      <c r="G545" s="53"/>
      <c r="H545" s="53"/>
      <c r="I545" s="53"/>
      <c r="J545" s="53"/>
      <c r="K545" s="53"/>
      <c r="L545" s="75"/>
      <c r="M545" s="53"/>
      <c r="N545" s="53"/>
      <c r="O545" s="53"/>
      <c r="P545" s="53"/>
      <c r="Q545" s="99"/>
      <c r="R545" s="67"/>
      <c r="S545" s="67"/>
      <c r="T545" s="67"/>
      <c r="U545" s="67"/>
      <c r="V545" s="67"/>
      <c r="W545" s="53"/>
      <c r="X545" s="53"/>
      <c r="Y545" s="53"/>
      <c r="Z545" s="53"/>
      <c r="AA545" s="53"/>
    </row>
    <row r="546" spans="1:27" x14ac:dyDescent="0.25">
      <c r="A546" s="192" t="s">
        <v>32</v>
      </c>
      <c r="B546" s="192">
        <v>788600</v>
      </c>
      <c r="C546" s="192" t="s">
        <v>1089</v>
      </c>
      <c r="D546" s="192" t="s">
        <v>1235</v>
      </c>
      <c r="E546" s="53"/>
      <c r="F546" s="186"/>
      <c r="G546" s="53"/>
      <c r="H546" s="53"/>
      <c r="I546" s="53"/>
      <c r="J546" s="53"/>
      <c r="K546" s="53"/>
      <c r="L546" s="75"/>
      <c r="M546" s="53"/>
      <c r="N546" s="53"/>
      <c r="O546" s="53"/>
      <c r="P546" s="53"/>
      <c r="Q546" s="99"/>
      <c r="R546" s="67"/>
      <c r="S546" s="67"/>
      <c r="T546" s="67"/>
      <c r="U546" s="67"/>
      <c r="V546" s="67"/>
      <c r="W546" s="53"/>
      <c r="X546" s="53"/>
      <c r="Y546" s="53"/>
      <c r="Z546" s="53"/>
      <c r="AA546" s="53"/>
    </row>
    <row r="547" spans="1:27" x14ac:dyDescent="0.25">
      <c r="A547" s="192" t="s">
        <v>762</v>
      </c>
      <c r="B547" s="192">
        <v>599537</v>
      </c>
      <c r="C547" s="192" t="s">
        <v>1089</v>
      </c>
      <c r="D547" s="192" t="s">
        <v>1236</v>
      </c>
      <c r="E547" s="53"/>
      <c r="F547" s="186"/>
      <c r="G547" s="53"/>
      <c r="H547" s="53"/>
      <c r="I547" s="53"/>
      <c r="J547" s="53"/>
      <c r="K547" s="53"/>
      <c r="L547" s="75"/>
      <c r="M547" s="53"/>
      <c r="N547" s="53"/>
      <c r="O547" s="53"/>
      <c r="P547" s="53"/>
      <c r="Q547" s="99"/>
      <c r="R547" s="67"/>
      <c r="S547" s="67"/>
      <c r="T547" s="67"/>
      <c r="U547" s="67"/>
      <c r="V547" s="67"/>
      <c r="W547" s="53"/>
      <c r="X547" s="53"/>
      <c r="Y547" s="53"/>
      <c r="Z547" s="53"/>
      <c r="AA547" s="53"/>
    </row>
    <row r="548" spans="1:27" x14ac:dyDescent="0.25">
      <c r="A548" s="192" t="s">
        <v>762</v>
      </c>
      <c r="B548" s="192">
        <v>312067</v>
      </c>
      <c r="C548" s="192" t="s">
        <v>1089</v>
      </c>
      <c r="D548" s="192" t="s">
        <v>1237</v>
      </c>
      <c r="E548" s="53"/>
      <c r="F548" s="186"/>
      <c r="G548" s="53"/>
      <c r="H548" s="53"/>
      <c r="I548" s="53"/>
      <c r="J548" s="53"/>
      <c r="K548" s="53"/>
      <c r="L548" s="75"/>
      <c r="M548" s="53"/>
      <c r="N548" s="53"/>
      <c r="O548" s="53"/>
      <c r="P548" s="53"/>
      <c r="Q548" s="99"/>
      <c r="R548" s="67"/>
      <c r="S548" s="67"/>
      <c r="T548" s="67"/>
      <c r="U548" s="67"/>
      <c r="V548" s="67"/>
      <c r="W548" s="53"/>
      <c r="X548" s="53"/>
      <c r="Y548" s="53"/>
      <c r="Z548" s="53"/>
      <c r="AA548" s="53"/>
    </row>
    <row r="549" spans="1:27" x14ac:dyDescent="0.25">
      <c r="A549" s="192" t="s">
        <v>762</v>
      </c>
      <c r="B549" s="192">
        <v>202855</v>
      </c>
      <c r="C549" s="192" t="s">
        <v>1089</v>
      </c>
      <c r="D549" s="192" t="s">
        <v>1238</v>
      </c>
      <c r="E549" s="53"/>
      <c r="F549" s="186"/>
      <c r="G549" s="53"/>
      <c r="H549" s="53"/>
      <c r="I549" s="53"/>
      <c r="J549" s="53"/>
      <c r="K549" s="53"/>
      <c r="L549" s="75"/>
      <c r="M549" s="53"/>
      <c r="N549" s="53"/>
      <c r="O549" s="53"/>
      <c r="P549" s="53"/>
      <c r="Q549" s="99"/>
      <c r="R549" s="67"/>
      <c r="S549" s="67"/>
      <c r="T549" s="67"/>
      <c r="U549" s="67"/>
      <c r="V549" s="67"/>
      <c r="W549" s="53"/>
      <c r="X549" s="53"/>
      <c r="Y549" s="53"/>
      <c r="Z549" s="53"/>
      <c r="AA549" s="53"/>
    </row>
    <row r="550" spans="1:27" x14ac:dyDescent="0.25">
      <c r="A550" s="192" t="s">
        <v>19</v>
      </c>
      <c r="B550" s="192">
        <v>518719</v>
      </c>
      <c r="C550" s="192" t="s">
        <v>1089</v>
      </c>
      <c r="D550" s="192" t="s">
        <v>1239</v>
      </c>
      <c r="E550" s="53"/>
      <c r="F550" s="186"/>
      <c r="G550" s="53"/>
      <c r="H550" s="53"/>
      <c r="I550" s="53"/>
      <c r="J550" s="53"/>
      <c r="K550" s="53"/>
      <c r="L550" s="75"/>
      <c r="M550" s="53"/>
      <c r="N550" s="53"/>
      <c r="O550" s="53"/>
      <c r="P550" s="53"/>
      <c r="Q550" s="99"/>
      <c r="R550" s="67"/>
      <c r="S550" s="67"/>
      <c r="T550" s="67"/>
      <c r="U550" s="67"/>
      <c r="V550" s="67"/>
      <c r="W550" s="53"/>
      <c r="X550" s="53"/>
      <c r="Y550" s="53"/>
      <c r="Z550" s="53"/>
      <c r="AA550" s="53"/>
    </row>
    <row r="551" spans="1:27" x14ac:dyDescent="0.25">
      <c r="A551" s="192" t="s">
        <v>15</v>
      </c>
      <c r="B551" s="192">
        <v>911722</v>
      </c>
      <c r="C551" s="192" t="s">
        <v>1089</v>
      </c>
      <c r="D551" s="192" t="s">
        <v>1240</v>
      </c>
      <c r="E551" s="53"/>
      <c r="F551" s="186"/>
      <c r="G551" s="53"/>
      <c r="H551" s="53"/>
      <c r="I551" s="53"/>
      <c r="J551" s="53"/>
      <c r="K551" s="53"/>
      <c r="L551" s="75"/>
      <c r="M551" s="53"/>
      <c r="N551" s="53"/>
      <c r="O551" s="53"/>
      <c r="P551" s="53"/>
      <c r="Q551" s="99"/>
      <c r="R551" s="67"/>
      <c r="S551" s="67"/>
      <c r="T551" s="67"/>
      <c r="U551" s="67"/>
      <c r="V551" s="67"/>
      <c r="W551" s="53"/>
      <c r="X551" s="53"/>
      <c r="Y551" s="53"/>
      <c r="Z551" s="53"/>
      <c r="AA551" s="53"/>
    </row>
    <row r="552" spans="1:27" x14ac:dyDescent="0.25">
      <c r="A552" s="192" t="s">
        <v>11</v>
      </c>
      <c r="B552" s="192">
        <v>360295</v>
      </c>
      <c r="C552" s="192" t="s">
        <v>1089</v>
      </c>
      <c r="D552" s="192" t="s">
        <v>1241</v>
      </c>
      <c r="E552" s="53"/>
      <c r="F552" s="186"/>
      <c r="G552" s="53"/>
      <c r="H552" s="53"/>
      <c r="I552" s="53"/>
      <c r="J552" s="53"/>
      <c r="K552" s="53"/>
      <c r="L552" s="75"/>
      <c r="M552" s="53"/>
      <c r="N552" s="53"/>
      <c r="O552" s="53"/>
      <c r="P552" s="53"/>
      <c r="Q552" s="99"/>
      <c r="R552" s="67"/>
      <c r="S552" s="67"/>
      <c r="T552" s="67"/>
      <c r="U552" s="67"/>
      <c r="V552" s="67"/>
      <c r="W552" s="53"/>
      <c r="X552" s="53"/>
      <c r="Y552" s="53"/>
      <c r="Z552" s="53"/>
      <c r="AA552" s="53"/>
    </row>
    <row r="553" spans="1:27" x14ac:dyDescent="0.25">
      <c r="A553" s="192" t="s">
        <v>11</v>
      </c>
      <c r="B553" s="192">
        <v>220422</v>
      </c>
      <c r="C553" s="192" t="s">
        <v>1089</v>
      </c>
      <c r="D553" s="192" t="s">
        <v>1242</v>
      </c>
      <c r="E553" s="53"/>
      <c r="F553" s="186"/>
      <c r="G553" s="53"/>
      <c r="H553" s="53"/>
      <c r="I553" s="53"/>
      <c r="J553" s="53"/>
      <c r="K553" s="53"/>
      <c r="L553" s="75"/>
      <c r="M553" s="53"/>
      <c r="N553" s="53"/>
      <c r="O553" s="53"/>
      <c r="P553" s="53"/>
      <c r="Q553" s="99"/>
      <c r="R553" s="67"/>
      <c r="S553" s="67"/>
      <c r="T553" s="67"/>
      <c r="U553" s="67"/>
      <c r="V553" s="67"/>
      <c r="W553" s="53"/>
      <c r="X553" s="53"/>
      <c r="Y553" s="53"/>
      <c r="Z553" s="53"/>
      <c r="AA553" s="53"/>
    </row>
    <row r="554" spans="1:27" x14ac:dyDescent="0.25">
      <c r="A554" s="192" t="s">
        <v>11</v>
      </c>
      <c r="B554" s="192">
        <v>207299</v>
      </c>
      <c r="C554" s="192" t="s">
        <v>1089</v>
      </c>
      <c r="D554" s="192" t="s">
        <v>1243</v>
      </c>
      <c r="E554" s="192" t="s">
        <v>1088</v>
      </c>
      <c r="F554" s="186"/>
      <c r="G554" s="53"/>
      <c r="H554" s="53"/>
      <c r="I554" s="53"/>
      <c r="J554" s="53"/>
      <c r="K554" s="53"/>
      <c r="L554" s="75"/>
      <c r="M554" s="53"/>
      <c r="N554" s="53"/>
      <c r="O554" s="53"/>
      <c r="P554" s="53"/>
      <c r="Q554" s="99"/>
      <c r="R554" s="67"/>
      <c r="S554" s="67"/>
      <c r="T554" s="67"/>
      <c r="U554" s="67"/>
      <c r="V554" s="67"/>
      <c r="W554" s="53"/>
      <c r="X554" s="53"/>
      <c r="Y554" s="53"/>
      <c r="Z554" s="53"/>
      <c r="AA554" s="53"/>
    </row>
    <row r="555" spans="1:27" x14ac:dyDescent="0.25">
      <c r="A555" s="192" t="s">
        <v>11</v>
      </c>
      <c r="B555" s="192">
        <v>73553</v>
      </c>
      <c r="C555" s="192" t="s">
        <v>180</v>
      </c>
      <c r="D555" s="192" t="s">
        <v>1243</v>
      </c>
      <c r="E555" s="53"/>
      <c r="F555" s="186"/>
      <c r="G555" s="53"/>
      <c r="H555" s="53"/>
      <c r="I555" s="53"/>
      <c r="J555" s="53"/>
      <c r="K555" s="53"/>
      <c r="L555" s="75"/>
      <c r="M555" s="53"/>
      <c r="N555" s="53"/>
      <c r="O555" s="53"/>
      <c r="P555" s="53"/>
      <c r="Q555" s="99"/>
      <c r="R555" s="67"/>
      <c r="S555" s="67"/>
      <c r="T555" s="67"/>
      <c r="U555" s="67"/>
      <c r="V555" s="67"/>
      <c r="W555" s="53"/>
      <c r="X555" s="53"/>
      <c r="Y555" s="53"/>
      <c r="Z555" s="53"/>
      <c r="AA555" s="53"/>
    </row>
    <row r="556" spans="1:27" x14ac:dyDescent="0.25">
      <c r="A556" s="192" t="s">
        <v>36</v>
      </c>
      <c r="B556" s="192">
        <v>446385</v>
      </c>
      <c r="C556" s="192" t="s">
        <v>180</v>
      </c>
      <c r="D556" s="192" t="s">
        <v>1244</v>
      </c>
      <c r="E556" s="53"/>
      <c r="F556" s="186"/>
      <c r="G556" s="53"/>
      <c r="H556" s="53"/>
      <c r="I556" s="53"/>
      <c r="J556" s="53"/>
      <c r="K556" s="53"/>
      <c r="L556" s="75"/>
      <c r="M556" s="53"/>
      <c r="N556" s="53"/>
      <c r="O556" s="53"/>
      <c r="P556" s="53"/>
      <c r="Q556" s="99"/>
      <c r="R556" s="67"/>
      <c r="S556" s="67"/>
      <c r="T556" s="67"/>
      <c r="U556" s="67"/>
      <c r="V556" s="67"/>
      <c r="W556" s="53"/>
      <c r="X556" s="53"/>
      <c r="Y556" s="53"/>
      <c r="Z556" s="53"/>
      <c r="AA556" s="53"/>
    </row>
    <row r="557" spans="1:27" x14ac:dyDescent="0.25">
      <c r="A557" s="192" t="s">
        <v>31</v>
      </c>
      <c r="B557" s="192">
        <v>1315278</v>
      </c>
      <c r="C557" s="192" t="s">
        <v>180</v>
      </c>
      <c r="D557" s="192" t="s">
        <v>1169</v>
      </c>
      <c r="E557" s="53"/>
      <c r="F557" s="186"/>
      <c r="G557" s="53"/>
      <c r="H557" s="53"/>
      <c r="I557" s="53"/>
      <c r="J557" s="53"/>
      <c r="K557" s="53"/>
      <c r="L557" s="75"/>
      <c r="M557" s="53"/>
      <c r="N557" s="53"/>
      <c r="O557" s="53"/>
      <c r="P557" s="53"/>
      <c r="Q557" s="99"/>
      <c r="R557" s="67"/>
      <c r="S557" s="67"/>
      <c r="T557" s="67"/>
      <c r="U557" s="67"/>
      <c r="V557" s="67"/>
      <c r="W557" s="53"/>
      <c r="X557" s="53"/>
      <c r="Y557" s="53"/>
      <c r="Z557" s="53"/>
      <c r="AA557" s="53"/>
    </row>
    <row r="558" spans="1:27" x14ac:dyDescent="0.25">
      <c r="A558" s="192" t="s">
        <v>36</v>
      </c>
      <c r="B558" s="192">
        <v>341053</v>
      </c>
      <c r="C558" s="192" t="s">
        <v>180</v>
      </c>
      <c r="D558" s="192" t="s">
        <v>1245</v>
      </c>
      <c r="E558" s="53"/>
      <c r="F558" s="186"/>
      <c r="G558" s="53"/>
      <c r="H558" s="53"/>
      <c r="I558" s="53"/>
      <c r="J558" s="53"/>
      <c r="K558" s="53"/>
      <c r="L558" s="75"/>
      <c r="M558" s="53"/>
      <c r="N558" s="53"/>
      <c r="O558" s="53"/>
      <c r="P558" s="53"/>
      <c r="Q558" s="99"/>
      <c r="R558" s="67"/>
      <c r="S558" s="67"/>
      <c r="T558" s="67"/>
      <c r="U558" s="67"/>
      <c r="V558" s="67"/>
      <c r="W558" s="53"/>
      <c r="X558" s="53"/>
      <c r="Y558" s="53"/>
      <c r="Z558" s="53"/>
      <c r="AA558" s="53"/>
    </row>
    <row r="559" spans="1:27" x14ac:dyDescent="0.25">
      <c r="A559" s="192" t="s">
        <v>10</v>
      </c>
      <c r="B559" s="192">
        <v>591153</v>
      </c>
      <c r="C559" s="192" t="s">
        <v>180</v>
      </c>
      <c r="D559" s="192" t="s">
        <v>1246</v>
      </c>
      <c r="E559" s="53"/>
      <c r="F559" s="186"/>
      <c r="G559" s="53"/>
      <c r="H559" s="53"/>
      <c r="I559" s="53"/>
      <c r="J559" s="53"/>
      <c r="K559" s="53"/>
      <c r="L559" s="75"/>
      <c r="M559" s="53"/>
      <c r="N559" s="53"/>
      <c r="O559" s="53"/>
      <c r="P559" s="53"/>
      <c r="Q559" s="99"/>
      <c r="R559" s="67"/>
      <c r="S559" s="67"/>
      <c r="T559" s="67"/>
      <c r="U559" s="67"/>
      <c r="V559" s="67"/>
      <c r="W559" s="53"/>
      <c r="X559" s="53"/>
      <c r="Y559" s="53"/>
      <c r="Z559" s="53"/>
      <c r="AA559" s="53"/>
    </row>
    <row r="560" spans="1:27" x14ac:dyDescent="0.25">
      <c r="A560" s="192" t="s">
        <v>23</v>
      </c>
      <c r="B560" s="192">
        <v>1203436</v>
      </c>
      <c r="C560" s="192" t="s">
        <v>180</v>
      </c>
      <c r="D560" s="192" t="s">
        <v>1247</v>
      </c>
      <c r="E560" s="53"/>
      <c r="F560" s="186"/>
      <c r="G560" s="53"/>
      <c r="H560" s="53"/>
      <c r="I560" s="53"/>
      <c r="J560" s="53"/>
      <c r="K560" s="53"/>
      <c r="L560" s="75"/>
      <c r="M560" s="53"/>
      <c r="N560" s="53"/>
      <c r="O560" s="53"/>
      <c r="P560" s="53"/>
      <c r="Q560" s="99"/>
      <c r="R560" s="67"/>
      <c r="S560" s="67"/>
      <c r="T560" s="67"/>
      <c r="U560" s="67"/>
      <c r="V560" s="67"/>
      <c r="W560" s="53"/>
      <c r="X560" s="53"/>
      <c r="Y560" s="53"/>
      <c r="Z560" s="53"/>
      <c r="AA560" s="53"/>
    </row>
    <row r="561" spans="1:27" x14ac:dyDescent="0.25">
      <c r="A561" s="192" t="s">
        <v>35</v>
      </c>
      <c r="B561" s="192">
        <v>646257</v>
      </c>
      <c r="C561" s="192" t="s">
        <v>180</v>
      </c>
      <c r="D561" s="192" t="s">
        <v>1248</v>
      </c>
      <c r="E561" s="53"/>
      <c r="F561" s="186"/>
      <c r="G561" s="53"/>
      <c r="H561" s="53"/>
      <c r="I561" s="53"/>
      <c r="J561" s="53"/>
      <c r="K561" s="53"/>
      <c r="L561" s="75"/>
      <c r="M561" s="53"/>
      <c r="N561" s="53"/>
      <c r="O561" s="53"/>
      <c r="P561" s="53"/>
      <c r="Q561" s="99"/>
      <c r="R561" s="67"/>
      <c r="S561" s="67"/>
      <c r="T561" s="67"/>
      <c r="U561" s="67"/>
      <c r="V561" s="67"/>
      <c r="W561" s="53"/>
      <c r="X561" s="53"/>
      <c r="Y561" s="53"/>
      <c r="Z561" s="53"/>
      <c r="AA561" s="53"/>
    </row>
    <row r="562" spans="1:27" x14ac:dyDescent="0.25">
      <c r="A562" s="192" t="s">
        <v>29</v>
      </c>
      <c r="B562" s="192">
        <v>1194804</v>
      </c>
      <c r="C562" s="192" t="s">
        <v>180</v>
      </c>
      <c r="D562" s="192" t="s">
        <v>1249</v>
      </c>
      <c r="E562" s="53"/>
      <c r="F562" s="186"/>
      <c r="G562" s="53"/>
      <c r="H562" s="53"/>
      <c r="I562" s="53"/>
      <c r="J562" s="53"/>
      <c r="K562" s="53"/>
      <c r="L562" s="75"/>
      <c r="M562" s="53"/>
      <c r="N562" s="53"/>
      <c r="O562" s="53"/>
      <c r="P562" s="53"/>
      <c r="Q562" s="99"/>
      <c r="R562" s="67"/>
      <c r="S562" s="67"/>
      <c r="T562" s="67"/>
      <c r="U562" s="67"/>
      <c r="V562" s="67"/>
      <c r="W562" s="53"/>
      <c r="X562" s="53"/>
      <c r="Y562" s="53"/>
      <c r="Z562" s="53"/>
      <c r="AA562" s="53"/>
    </row>
    <row r="563" spans="1:27" x14ac:dyDescent="0.25">
      <c r="A563" s="192" t="s">
        <v>30</v>
      </c>
      <c r="B563" s="192">
        <v>658456</v>
      </c>
      <c r="C563" s="192" t="s">
        <v>180</v>
      </c>
      <c r="D563" s="192" t="s">
        <v>1203</v>
      </c>
      <c r="E563" s="53"/>
      <c r="F563" s="186"/>
      <c r="G563" s="53"/>
      <c r="H563" s="53"/>
      <c r="I563" s="53"/>
      <c r="J563" s="53"/>
      <c r="K563" s="53"/>
      <c r="L563" s="75"/>
      <c r="M563" s="53"/>
      <c r="N563" s="53"/>
      <c r="O563" s="53"/>
      <c r="P563" s="53"/>
      <c r="Q563" s="99"/>
      <c r="R563" s="67"/>
      <c r="S563" s="67"/>
      <c r="T563" s="67"/>
      <c r="U563" s="67"/>
      <c r="V563" s="67"/>
      <c r="W563" s="53"/>
      <c r="X563" s="53"/>
      <c r="Y563" s="53"/>
      <c r="Z563" s="53"/>
      <c r="AA563" s="53"/>
    </row>
    <row r="564" spans="1:27" x14ac:dyDescent="0.25">
      <c r="A564" s="192" t="s">
        <v>30</v>
      </c>
      <c r="B564" s="192">
        <v>998788</v>
      </c>
      <c r="C564" s="192" t="s">
        <v>180</v>
      </c>
      <c r="D564" s="192" t="s">
        <v>1250</v>
      </c>
      <c r="E564" s="53"/>
      <c r="F564" s="186"/>
      <c r="G564" s="53"/>
      <c r="H564" s="53"/>
      <c r="I564" s="53"/>
      <c r="J564" s="53"/>
      <c r="K564" s="53"/>
      <c r="L564" s="75"/>
      <c r="M564" s="53"/>
      <c r="N564" s="53"/>
      <c r="O564" s="53"/>
      <c r="P564" s="53"/>
      <c r="Q564" s="99"/>
      <c r="R564" s="67"/>
      <c r="S564" s="67"/>
      <c r="T564" s="67"/>
      <c r="U564" s="67"/>
      <c r="V564" s="67"/>
      <c r="W564" s="53"/>
      <c r="X564" s="53"/>
      <c r="Y564" s="53"/>
      <c r="Z564" s="53"/>
      <c r="AA564" s="53"/>
    </row>
    <row r="565" spans="1:27" x14ac:dyDescent="0.25">
      <c r="A565" s="192" t="s">
        <v>30</v>
      </c>
      <c r="B565" s="192">
        <v>817744</v>
      </c>
      <c r="C565" s="192" t="s">
        <v>180</v>
      </c>
      <c r="D565" s="192" t="s">
        <v>1251</v>
      </c>
      <c r="E565" s="53"/>
      <c r="F565" s="186"/>
      <c r="G565" s="53"/>
      <c r="H565" s="53"/>
      <c r="I565" s="53"/>
      <c r="J565" s="53"/>
      <c r="K565" s="53"/>
      <c r="L565" s="75"/>
      <c r="M565" s="53"/>
      <c r="N565" s="53"/>
      <c r="O565" s="53"/>
      <c r="P565" s="53"/>
      <c r="Q565" s="99"/>
      <c r="R565" s="67"/>
      <c r="S565" s="67"/>
      <c r="T565" s="67"/>
      <c r="U565" s="67"/>
      <c r="V565" s="67"/>
      <c r="W565" s="53"/>
      <c r="X565" s="53"/>
      <c r="Y565" s="53"/>
      <c r="Z565" s="53"/>
      <c r="AA565" s="53"/>
    </row>
    <row r="566" spans="1:27" x14ac:dyDescent="0.25">
      <c r="A566" s="192" t="s">
        <v>25</v>
      </c>
      <c r="B566" s="192">
        <v>935789</v>
      </c>
      <c r="C566" s="192" t="s">
        <v>180</v>
      </c>
      <c r="D566" s="192" t="s">
        <v>1252</v>
      </c>
      <c r="E566" s="53"/>
      <c r="F566" s="186"/>
      <c r="G566" s="53"/>
      <c r="H566" s="53"/>
      <c r="I566" s="53"/>
      <c r="J566" s="53"/>
      <c r="K566" s="53"/>
      <c r="L566" s="75"/>
      <c r="M566" s="53"/>
      <c r="N566" s="53"/>
      <c r="O566" s="53"/>
      <c r="P566" s="53"/>
      <c r="Q566" s="99"/>
      <c r="R566" s="67"/>
      <c r="S566" s="67"/>
      <c r="T566" s="67"/>
      <c r="U566" s="67"/>
      <c r="V566" s="67"/>
      <c r="W566" s="53"/>
      <c r="X566" s="53"/>
      <c r="Y566" s="53"/>
      <c r="Z566" s="53"/>
      <c r="AA566" s="53"/>
    </row>
    <row r="567" spans="1:27" x14ac:dyDescent="0.25">
      <c r="A567" s="192" t="s">
        <v>479</v>
      </c>
      <c r="B567" s="192">
        <v>1081958</v>
      </c>
      <c r="C567" s="192" t="s">
        <v>180</v>
      </c>
      <c r="D567" s="192" t="s">
        <v>1253</v>
      </c>
      <c r="E567" s="53"/>
      <c r="F567" s="186"/>
      <c r="G567" s="53"/>
      <c r="H567" s="53"/>
      <c r="I567" s="53"/>
      <c r="J567" s="53"/>
      <c r="K567" s="53"/>
      <c r="L567" s="75"/>
      <c r="M567" s="53"/>
      <c r="N567" s="53"/>
      <c r="O567" s="53"/>
      <c r="P567" s="53"/>
      <c r="Q567" s="99"/>
      <c r="R567" s="67"/>
      <c r="S567" s="67"/>
      <c r="T567" s="67"/>
      <c r="U567" s="67"/>
      <c r="V567" s="67"/>
      <c r="W567" s="53"/>
      <c r="X567" s="53"/>
      <c r="Y567" s="53"/>
      <c r="Z567" s="53"/>
      <c r="AA567" s="53"/>
    </row>
    <row r="568" spans="1:27" x14ac:dyDescent="0.25">
      <c r="A568" s="192" t="s">
        <v>23</v>
      </c>
      <c r="B568" s="192">
        <v>979890</v>
      </c>
      <c r="C568" s="192" t="s">
        <v>180</v>
      </c>
      <c r="D568" s="192" t="s">
        <v>1254</v>
      </c>
      <c r="E568" s="53"/>
      <c r="F568" s="186"/>
      <c r="G568" s="53"/>
      <c r="H568" s="53"/>
      <c r="I568" s="53"/>
      <c r="J568" s="53"/>
      <c r="K568" s="53"/>
      <c r="L568" s="75"/>
      <c r="M568" s="53"/>
      <c r="N568" s="53"/>
      <c r="O568" s="53"/>
      <c r="P568" s="53"/>
      <c r="Q568" s="99"/>
      <c r="R568" s="67"/>
      <c r="S568" s="67"/>
      <c r="T568" s="67"/>
      <c r="U568" s="67"/>
      <c r="V568" s="67"/>
      <c r="W568" s="53"/>
      <c r="X568" s="53"/>
      <c r="Y568" s="53"/>
      <c r="Z568" s="53"/>
      <c r="AA568" s="53"/>
    </row>
    <row r="569" spans="1:27" x14ac:dyDescent="0.25">
      <c r="A569" s="192" t="s">
        <v>26</v>
      </c>
      <c r="B569" s="192">
        <v>592651</v>
      </c>
      <c r="C569" s="192" t="s">
        <v>180</v>
      </c>
      <c r="D569" s="192" t="s">
        <v>1139</v>
      </c>
      <c r="E569" s="53"/>
      <c r="F569" s="186"/>
      <c r="G569" s="53"/>
      <c r="H569" s="53"/>
      <c r="I569" s="53"/>
      <c r="J569" s="53"/>
      <c r="K569" s="53"/>
      <c r="L569" s="75"/>
      <c r="M569" s="53"/>
      <c r="N569" s="53"/>
      <c r="O569" s="53"/>
      <c r="P569" s="53"/>
      <c r="Q569" s="99"/>
      <c r="R569" s="67"/>
      <c r="S569" s="67"/>
      <c r="T569" s="67"/>
      <c r="U569" s="67"/>
      <c r="V569" s="67"/>
      <c r="W569" s="53"/>
      <c r="X569" s="53"/>
      <c r="Y569" s="53"/>
      <c r="Z569" s="53"/>
      <c r="AA569" s="53"/>
    </row>
    <row r="570" spans="1:27" x14ac:dyDescent="0.25">
      <c r="A570" s="192" t="s">
        <v>20</v>
      </c>
      <c r="B570" s="192">
        <v>122805</v>
      </c>
      <c r="C570" s="192" t="s">
        <v>180</v>
      </c>
      <c r="D570" s="192" t="s">
        <v>1255</v>
      </c>
      <c r="E570" s="53"/>
      <c r="F570" s="186"/>
      <c r="G570" s="53"/>
      <c r="H570" s="53"/>
      <c r="I570" s="53"/>
      <c r="J570" s="53"/>
      <c r="K570" s="53"/>
      <c r="L570" s="75"/>
      <c r="M570" s="53"/>
      <c r="N570" s="53"/>
      <c r="O570" s="53"/>
      <c r="P570" s="53"/>
      <c r="Q570" s="99"/>
      <c r="R570" s="67"/>
      <c r="S570" s="67"/>
      <c r="T570" s="67"/>
      <c r="U570" s="67"/>
      <c r="V570" s="67"/>
      <c r="W570" s="53"/>
      <c r="X570" s="53"/>
      <c r="Y570" s="53"/>
      <c r="Z570" s="53"/>
      <c r="AA570" s="53"/>
    </row>
    <row r="571" spans="1:27" x14ac:dyDescent="0.25">
      <c r="A571" s="192" t="s">
        <v>20</v>
      </c>
      <c r="B571" s="192">
        <v>598725</v>
      </c>
      <c r="C571" s="192" t="s">
        <v>1121</v>
      </c>
      <c r="D571" s="192" t="s">
        <v>1255</v>
      </c>
      <c r="E571" s="53"/>
      <c r="F571" s="186"/>
      <c r="G571" s="53"/>
      <c r="H571" s="53"/>
      <c r="I571" s="53"/>
      <c r="J571" s="53"/>
      <c r="K571" s="53"/>
      <c r="L571" s="75"/>
      <c r="M571" s="53"/>
      <c r="N571" s="53"/>
      <c r="O571" s="53"/>
      <c r="P571" s="53"/>
      <c r="Q571" s="99"/>
      <c r="R571" s="67"/>
      <c r="S571" s="67"/>
      <c r="T571" s="67"/>
      <c r="U571" s="67"/>
      <c r="V571" s="67"/>
      <c r="W571" s="53"/>
      <c r="X571" s="53"/>
      <c r="Y571" s="53"/>
      <c r="Z571" s="53"/>
      <c r="AA571" s="53"/>
    </row>
    <row r="572" spans="1:27" x14ac:dyDescent="0.25">
      <c r="A572" s="192" t="s">
        <v>26</v>
      </c>
      <c r="B572" s="192">
        <v>984689</v>
      </c>
      <c r="C572" s="192" t="s">
        <v>1121</v>
      </c>
      <c r="D572" s="192" t="s">
        <v>1206</v>
      </c>
      <c r="E572" s="53"/>
      <c r="F572" s="186"/>
      <c r="G572" s="53"/>
      <c r="H572" s="53"/>
      <c r="I572" s="53"/>
      <c r="J572" s="53"/>
      <c r="K572" s="53"/>
      <c r="L572" s="75"/>
      <c r="M572" s="53"/>
      <c r="N572" s="53"/>
      <c r="O572" s="53"/>
      <c r="P572" s="53"/>
      <c r="Q572" s="99"/>
      <c r="R572" s="67"/>
      <c r="S572" s="67"/>
      <c r="T572" s="67"/>
      <c r="U572" s="67"/>
      <c r="V572" s="67"/>
      <c r="W572" s="53"/>
      <c r="X572" s="53"/>
      <c r="Y572" s="53"/>
      <c r="Z572" s="53"/>
      <c r="AA572" s="53"/>
    </row>
    <row r="573" spans="1:27" x14ac:dyDescent="0.25">
      <c r="A573" s="192" t="s">
        <v>26</v>
      </c>
      <c r="B573" s="192">
        <v>760455</v>
      </c>
      <c r="C573" s="192" t="s">
        <v>1121</v>
      </c>
      <c r="D573" s="192" t="s">
        <v>1256</v>
      </c>
      <c r="E573" s="53"/>
      <c r="F573" s="186"/>
      <c r="G573" s="53"/>
      <c r="H573" s="53"/>
      <c r="I573" s="53"/>
      <c r="J573" s="53"/>
      <c r="K573" s="53"/>
      <c r="L573" s="75"/>
      <c r="M573" s="53"/>
      <c r="N573" s="53"/>
      <c r="O573" s="53"/>
      <c r="P573" s="53"/>
      <c r="Q573" s="99"/>
      <c r="R573" s="67"/>
      <c r="S573" s="67"/>
      <c r="T573" s="67"/>
      <c r="U573" s="67"/>
      <c r="V573" s="67"/>
      <c r="W573" s="53"/>
      <c r="X573" s="53"/>
      <c r="Y573" s="53"/>
      <c r="Z573" s="53"/>
      <c r="AA573" s="53"/>
    </row>
    <row r="574" spans="1:27" x14ac:dyDescent="0.25">
      <c r="A574" s="192" t="s">
        <v>20</v>
      </c>
      <c r="B574" s="192">
        <v>1133235</v>
      </c>
      <c r="C574" s="192" t="s">
        <v>1121</v>
      </c>
      <c r="D574" s="192" t="s">
        <v>1199</v>
      </c>
      <c r="E574" s="53"/>
      <c r="F574" s="186"/>
      <c r="G574" s="53"/>
      <c r="H574" s="53"/>
      <c r="I574" s="53"/>
      <c r="J574" s="53"/>
      <c r="K574" s="53"/>
      <c r="L574" s="75"/>
      <c r="M574" s="53"/>
      <c r="N574" s="53"/>
      <c r="O574" s="53"/>
      <c r="P574" s="53"/>
      <c r="Q574" s="99"/>
      <c r="R574" s="67"/>
      <c r="S574" s="67"/>
      <c r="T574" s="67"/>
      <c r="U574" s="67"/>
      <c r="V574" s="67"/>
      <c r="W574" s="53"/>
      <c r="X574" s="53"/>
      <c r="Y574" s="53"/>
      <c r="Z574" s="53"/>
      <c r="AA574" s="53"/>
    </row>
    <row r="575" spans="1:27" x14ac:dyDescent="0.25">
      <c r="A575" s="192" t="s">
        <v>20</v>
      </c>
      <c r="B575" s="192">
        <v>809203</v>
      </c>
      <c r="C575" s="192" t="s">
        <v>1121</v>
      </c>
      <c r="D575" s="192" t="s">
        <v>1190</v>
      </c>
      <c r="E575" s="53"/>
      <c r="F575" s="186"/>
      <c r="G575" s="53"/>
      <c r="H575" s="53"/>
      <c r="I575" s="53"/>
      <c r="J575" s="53"/>
      <c r="K575" s="53"/>
      <c r="L575" s="75"/>
      <c r="M575" s="53"/>
      <c r="N575" s="53"/>
      <c r="O575" s="53"/>
      <c r="P575" s="53"/>
      <c r="Q575" s="99"/>
      <c r="R575" s="67"/>
      <c r="S575" s="67"/>
      <c r="T575" s="67"/>
      <c r="U575" s="67"/>
      <c r="V575" s="67"/>
      <c r="W575" s="53"/>
      <c r="X575" s="53"/>
      <c r="Y575" s="53"/>
      <c r="Z575" s="53"/>
      <c r="AA575" s="53"/>
    </row>
    <row r="576" spans="1:27" x14ac:dyDescent="0.25">
      <c r="A576" s="192" t="s">
        <v>744</v>
      </c>
      <c r="B576" s="192">
        <v>116426</v>
      </c>
      <c r="C576" s="192" t="s">
        <v>1121</v>
      </c>
      <c r="D576" s="192" t="s">
        <v>1257</v>
      </c>
      <c r="E576" s="53"/>
      <c r="F576" s="186"/>
      <c r="G576" s="53"/>
      <c r="H576" s="53"/>
      <c r="I576" s="53"/>
      <c r="J576" s="53"/>
      <c r="K576" s="53"/>
      <c r="L576" s="75"/>
      <c r="M576" s="53"/>
      <c r="N576" s="53"/>
      <c r="O576" s="53"/>
      <c r="P576" s="53"/>
      <c r="Q576" s="99"/>
      <c r="R576" s="67"/>
      <c r="S576" s="67"/>
      <c r="T576" s="67"/>
      <c r="U576" s="67"/>
      <c r="V576" s="67"/>
      <c r="W576" s="53"/>
      <c r="X576" s="53"/>
      <c r="Y576" s="53"/>
      <c r="Z576" s="53"/>
      <c r="AA576" s="53"/>
    </row>
    <row r="577" spans="1:27" x14ac:dyDescent="0.25">
      <c r="A577" s="192" t="s">
        <v>29</v>
      </c>
      <c r="B577" s="192">
        <v>1059564</v>
      </c>
      <c r="C577" s="192" t="s">
        <v>1121</v>
      </c>
      <c r="D577" s="192" t="s">
        <v>1189</v>
      </c>
      <c r="E577" s="53"/>
      <c r="F577" s="186"/>
      <c r="G577" s="53"/>
      <c r="H577" s="53"/>
      <c r="I577" s="53"/>
      <c r="J577" s="53"/>
      <c r="K577" s="53"/>
      <c r="L577" s="75"/>
      <c r="M577" s="53"/>
      <c r="N577" s="53"/>
      <c r="O577" s="53"/>
      <c r="P577" s="53"/>
      <c r="Q577" s="99"/>
      <c r="R577" s="67"/>
      <c r="S577" s="67"/>
      <c r="T577" s="67"/>
      <c r="U577" s="67"/>
      <c r="V577" s="67"/>
      <c r="W577" s="53"/>
      <c r="X577" s="53"/>
      <c r="Y577" s="53"/>
      <c r="Z577" s="53"/>
      <c r="AA577" s="53"/>
    </row>
    <row r="578" spans="1:27" x14ac:dyDescent="0.25">
      <c r="A578" s="192" t="s">
        <v>29</v>
      </c>
      <c r="B578" s="192">
        <v>942484</v>
      </c>
      <c r="C578" s="192" t="s">
        <v>1121</v>
      </c>
      <c r="D578" s="192" t="s">
        <v>1258</v>
      </c>
      <c r="E578" s="53"/>
      <c r="F578" s="186"/>
      <c r="G578" s="53"/>
      <c r="H578" s="53"/>
      <c r="I578" s="53"/>
      <c r="J578" s="53"/>
      <c r="K578" s="53"/>
      <c r="L578" s="75"/>
      <c r="M578" s="53"/>
      <c r="N578" s="53"/>
      <c r="O578" s="53"/>
      <c r="P578" s="53"/>
      <c r="Q578" s="99"/>
      <c r="R578" s="67"/>
      <c r="S578" s="67"/>
      <c r="T578" s="67"/>
      <c r="U578" s="67"/>
      <c r="V578" s="67"/>
      <c r="W578" s="53"/>
      <c r="X578" s="53"/>
      <c r="Y578" s="53"/>
      <c r="Z578" s="53"/>
      <c r="AA578" s="53"/>
    </row>
    <row r="579" spans="1:27" x14ac:dyDescent="0.25">
      <c r="A579" s="192" t="s">
        <v>28</v>
      </c>
      <c r="B579" s="192">
        <v>955308</v>
      </c>
      <c r="C579" s="192" t="s">
        <v>1121</v>
      </c>
      <c r="D579" s="192" t="s">
        <v>1206</v>
      </c>
      <c r="E579" s="53"/>
      <c r="F579" s="186"/>
      <c r="G579" s="53"/>
      <c r="H579" s="53"/>
      <c r="I579" s="53"/>
      <c r="J579" s="53"/>
      <c r="K579" s="53"/>
      <c r="L579" s="75"/>
      <c r="M579" s="53"/>
      <c r="N579" s="53"/>
      <c r="O579" s="53"/>
      <c r="P579" s="53"/>
      <c r="Q579" s="99"/>
      <c r="R579" s="67"/>
      <c r="S579" s="67"/>
      <c r="T579" s="67"/>
      <c r="U579" s="67"/>
      <c r="V579" s="67"/>
      <c r="W579" s="53"/>
      <c r="X579" s="53"/>
      <c r="Y579" s="53"/>
      <c r="Z579" s="53"/>
      <c r="AA579" s="53"/>
    </row>
    <row r="580" spans="1:27" x14ac:dyDescent="0.25">
      <c r="A580" s="192" t="s">
        <v>28</v>
      </c>
      <c r="B580" s="192">
        <v>644231</v>
      </c>
      <c r="C580" s="192" t="s">
        <v>1121</v>
      </c>
      <c r="D580" s="192" t="s">
        <v>1259</v>
      </c>
      <c r="E580" s="53"/>
      <c r="F580" s="186"/>
      <c r="G580" s="53"/>
      <c r="H580" s="53"/>
      <c r="I580" s="53"/>
      <c r="J580" s="53"/>
      <c r="K580" s="53"/>
      <c r="L580" s="75"/>
      <c r="M580" s="53"/>
      <c r="N580" s="53"/>
      <c r="O580" s="53"/>
      <c r="P580" s="53"/>
      <c r="Q580" s="99"/>
      <c r="R580" s="67"/>
      <c r="S580" s="67"/>
      <c r="T580" s="67"/>
      <c r="U580" s="67"/>
      <c r="V580" s="67"/>
      <c r="W580" s="53"/>
      <c r="X580" s="53"/>
      <c r="Y580" s="53"/>
      <c r="Z580" s="53"/>
      <c r="AA580" s="53"/>
    </row>
    <row r="581" spans="1:27" x14ac:dyDescent="0.25">
      <c r="A581" s="192" t="s">
        <v>28</v>
      </c>
      <c r="B581" s="192">
        <v>840179</v>
      </c>
      <c r="C581" s="192" t="s">
        <v>1121</v>
      </c>
      <c r="D581" s="192" t="s">
        <v>1260</v>
      </c>
      <c r="E581" s="53"/>
      <c r="F581" s="186"/>
      <c r="G581" s="53"/>
      <c r="H581" s="53"/>
      <c r="I581" s="53"/>
      <c r="J581" s="53"/>
      <c r="K581" s="53"/>
      <c r="L581" s="75"/>
      <c r="M581" s="53"/>
      <c r="N581" s="53"/>
      <c r="O581" s="53"/>
      <c r="P581" s="53"/>
      <c r="Q581" s="99"/>
      <c r="R581" s="67"/>
      <c r="S581" s="67"/>
      <c r="T581" s="67"/>
      <c r="U581" s="67"/>
      <c r="V581" s="67"/>
      <c r="W581" s="53"/>
      <c r="X581" s="53"/>
      <c r="Y581" s="53"/>
      <c r="Z581" s="53"/>
      <c r="AA581" s="53"/>
    </row>
    <row r="582" spans="1:27" x14ac:dyDescent="0.25">
      <c r="A582" s="192" t="s">
        <v>36</v>
      </c>
      <c r="B582" s="192">
        <v>251155</v>
      </c>
      <c r="C582" s="192" t="s">
        <v>1121</v>
      </c>
      <c r="D582" s="192" t="s">
        <v>1261</v>
      </c>
      <c r="E582" s="53"/>
      <c r="F582" s="186"/>
      <c r="G582" s="53"/>
      <c r="H582" s="53"/>
      <c r="I582" s="53"/>
      <c r="J582" s="53"/>
      <c r="K582" s="53"/>
      <c r="L582" s="75"/>
      <c r="M582" s="53"/>
      <c r="N582" s="53"/>
      <c r="O582" s="53"/>
      <c r="P582" s="53"/>
      <c r="Q582" s="99"/>
      <c r="R582" s="67"/>
      <c r="S582" s="67"/>
      <c r="T582" s="67"/>
      <c r="U582" s="67"/>
      <c r="V582" s="67"/>
      <c r="W582" s="53"/>
      <c r="X582" s="53"/>
      <c r="Y582" s="53"/>
      <c r="Z582" s="53"/>
      <c r="AA582" s="53"/>
    </row>
    <row r="583" spans="1:27" x14ac:dyDescent="0.25">
      <c r="A583" s="192" t="s">
        <v>776</v>
      </c>
      <c r="B583" s="192">
        <v>741406</v>
      </c>
      <c r="C583" s="192" t="s">
        <v>1121</v>
      </c>
      <c r="D583" s="192" t="s">
        <v>1144</v>
      </c>
      <c r="E583" s="53"/>
      <c r="F583" s="186"/>
      <c r="G583" s="53"/>
      <c r="H583" s="53"/>
      <c r="I583" s="53"/>
      <c r="J583" s="53"/>
      <c r="K583" s="53"/>
      <c r="L583" s="75"/>
      <c r="M583" s="53"/>
      <c r="N583" s="53"/>
      <c r="O583" s="53"/>
      <c r="P583" s="53"/>
      <c r="Q583" s="99"/>
      <c r="R583" s="67"/>
      <c r="S583" s="67"/>
      <c r="T583" s="67"/>
      <c r="U583" s="67"/>
      <c r="V583" s="67"/>
      <c r="W583" s="53"/>
      <c r="X583" s="53"/>
      <c r="Y583" s="53"/>
      <c r="Z583" s="53"/>
      <c r="AA583" s="53"/>
    </row>
    <row r="584" spans="1:27" x14ac:dyDescent="0.25">
      <c r="A584" s="192" t="s">
        <v>776</v>
      </c>
      <c r="B584" s="192">
        <v>518688</v>
      </c>
      <c r="C584" s="192" t="s">
        <v>1121</v>
      </c>
      <c r="D584" s="192" t="s">
        <v>1262</v>
      </c>
      <c r="E584" s="53"/>
      <c r="F584" s="186"/>
      <c r="G584" s="53"/>
      <c r="H584" s="53"/>
      <c r="I584" s="53"/>
      <c r="J584" s="53"/>
      <c r="K584" s="53"/>
      <c r="L584" s="75"/>
      <c r="M584" s="53"/>
      <c r="N584" s="53"/>
      <c r="O584" s="53"/>
      <c r="P584" s="53"/>
      <c r="Q584" s="99"/>
      <c r="R584" s="67"/>
      <c r="S584" s="67"/>
      <c r="T584" s="67"/>
      <c r="U584" s="67"/>
      <c r="V584" s="67"/>
      <c r="W584" s="53"/>
      <c r="X584" s="53"/>
      <c r="Y584" s="53"/>
      <c r="Z584" s="53"/>
      <c r="AA584" s="53"/>
    </row>
    <row r="585" spans="1:27" x14ac:dyDescent="0.25">
      <c r="A585" s="192" t="s">
        <v>776</v>
      </c>
      <c r="B585" s="192">
        <v>251396</v>
      </c>
      <c r="C585" s="192" t="s">
        <v>1121</v>
      </c>
      <c r="D585" s="192" t="s">
        <v>1263</v>
      </c>
      <c r="E585" s="53"/>
      <c r="F585" s="186"/>
      <c r="G585" s="53"/>
      <c r="H585" s="53"/>
      <c r="I585" s="53"/>
      <c r="J585" s="53"/>
      <c r="K585" s="53"/>
      <c r="L585" s="75"/>
      <c r="M585" s="53"/>
      <c r="N585" s="53"/>
      <c r="O585" s="53"/>
      <c r="P585" s="53"/>
      <c r="Q585" s="99"/>
      <c r="R585" s="67"/>
      <c r="S585" s="67"/>
      <c r="T585" s="67"/>
      <c r="U585" s="67"/>
      <c r="V585" s="67"/>
      <c r="W585" s="53"/>
      <c r="X585" s="53"/>
      <c r="Y585" s="53"/>
      <c r="Z585" s="53"/>
      <c r="AA585" s="53"/>
    </row>
    <row r="586" spans="1:27" x14ac:dyDescent="0.25">
      <c r="A586" s="192" t="s">
        <v>8</v>
      </c>
      <c r="B586" s="192">
        <v>626399</v>
      </c>
      <c r="C586" s="192" t="s">
        <v>1121</v>
      </c>
      <c r="D586" s="192" t="s">
        <v>1144</v>
      </c>
      <c r="E586" s="53"/>
      <c r="F586" s="186"/>
      <c r="G586" s="53"/>
      <c r="H586" s="53"/>
      <c r="I586" s="53"/>
      <c r="J586" s="53"/>
      <c r="K586" s="53"/>
      <c r="L586" s="75"/>
      <c r="M586" s="53"/>
      <c r="N586" s="53"/>
      <c r="O586" s="53"/>
      <c r="P586" s="53"/>
      <c r="Q586" s="99"/>
      <c r="R586" s="67"/>
      <c r="S586" s="67"/>
      <c r="T586" s="67"/>
      <c r="U586" s="67"/>
      <c r="V586" s="67"/>
      <c r="W586" s="53"/>
      <c r="X586" s="53"/>
      <c r="Y586" s="53"/>
      <c r="Z586" s="53"/>
      <c r="AA586" s="53"/>
    </row>
    <row r="587" spans="1:27" x14ac:dyDescent="0.25">
      <c r="A587" s="192" t="s">
        <v>8</v>
      </c>
      <c r="B587" s="192">
        <v>398624</v>
      </c>
      <c r="C587" s="192" t="s">
        <v>1121</v>
      </c>
      <c r="D587" s="192" t="s">
        <v>1206</v>
      </c>
      <c r="E587" s="53"/>
      <c r="F587" s="186"/>
      <c r="G587" s="53"/>
      <c r="H587" s="53"/>
      <c r="I587" s="53"/>
      <c r="J587" s="53"/>
      <c r="K587" s="53"/>
      <c r="L587" s="75"/>
      <c r="M587" s="53"/>
      <c r="N587" s="53"/>
      <c r="O587" s="53"/>
      <c r="P587" s="53"/>
      <c r="Q587" s="99"/>
      <c r="R587" s="67"/>
      <c r="S587" s="67"/>
      <c r="T587" s="67"/>
      <c r="U587" s="67"/>
      <c r="V587" s="67"/>
      <c r="W587" s="53"/>
      <c r="X587" s="53"/>
      <c r="Y587" s="53"/>
      <c r="Z587" s="53"/>
      <c r="AA587" s="53"/>
    </row>
    <row r="588" spans="1:27" x14ac:dyDescent="0.25">
      <c r="A588" s="192" t="s">
        <v>21</v>
      </c>
      <c r="B588" s="192">
        <v>196245</v>
      </c>
      <c r="C588" s="192" t="s">
        <v>1121</v>
      </c>
      <c r="D588" s="192" t="s">
        <v>399</v>
      </c>
      <c r="E588" s="53"/>
      <c r="F588" s="186"/>
      <c r="G588" s="53"/>
      <c r="H588" s="53"/>
      <c r="I588" s="53"/>
      <c r="J588" s="53"/>
      <c r="K588" s="53"/>
      <c r="L588" s="75"/>
      <c r="M588" s="53"/>
      <c r="N588" s="53"/>
      <c r="O588" s="53"/>
      <c r="P588" s="53"/>
      <c r="Q588" s="99"/>
      <c r="R588" s="67"/>
      <c r="S588" s="67"/>
      <c r="T588" s="67"/>
      <c r="U588" s="67"/>
      <c r="V588" s="67"/>
      <c r="W588" s="53"/>
      <c r="X588" s="53"/>
      <c r="Y588" s="53"/>
      <c r="Z588" s="53"/>
      <c r="AA588" s="53"/>
    </row>
    <row r="589" spans="1:27" x14ac:dyDescent="0.25">
      <c r="A589" s="192" t="s">
        <v>21</v>
      </c>
      <c r="B589" s="192">
        <v>89840</v>
      </c>
      <c r="C589" s="192" t="s">
        <v>1121</v>
      </c>
      <c r="D589" s="192" t="s">
        <v>1264</v>
      </c>
      <c r="E589" s="53"/>
      <c r="F589" s="186"/>
      <c r="G589" s="53"/>
      <c r="H589" s="53"/>
      <c r="I589" s="53"/>
      <c r="J589" s="53"/>
      <c r="K589" s="53"/>
      <c r="L589" s="75"/>
      <c r="M589" s="53"/>
      <c r="N589" s="53"/>
      <c r="O589" s="53"/>
      <c r="P589" s="53"/>
      <c r="Q589" s="99"/>
      <c r="R589" s="67"/>
      <c r="S589" s="67"/>
      <c r="T589" s="67"/>
      <c r="U589" s="67"/>
      <c r="V589" s="67"/>
      <c r="W589" s="53"/>
      <c r="X589" s="53"/>
      <c r="Y589" s="53"/>
      <c r="Z589" s="53"/>
      <c r="AA589" s="53"/>
    </row>
    <row r="590" spans="1:27" x14ac:dyDescent="0.25">
      <c r="A590" s="192" t="s">
        <v>21</v>
      </c>
      <c r="B590" s="192">
        <v>178742</v>
      </c>
      <c r="C590" s="192" t="s">
        <v>1121</v>
      </c>
      <c r="D590" s="192" t="s">
        <v>1265</v>
      </c>
      <c r="E590" s="53"/>
      <c r="F590" s="186"/>
      <c r="G590" s="53"/>
      <c r="H590" s="53"/>
      <c r="I590" s="53"/>
      <c r="J590" s="53"/>
      <c r="K590" s="53"/>
      <c r="L590" s="75"/>
      <c r="M590" s="53"/>
      <c r="N590" s="53"/>
      <c r="O590" s="53"/>
      <c r="P590" s="53"/>
      <c r="Q590" s="99"/>
      <c r="R590" s="67"/>
      <c r="S590" s="67"/>
      <c r="T590" s="67"/>
      <c r="U590" s="67"/>
      <c r="V590" s="67"/>
      <c r="W590" s="53"/>
      <c r="X590" s="53"/>
      <c r="Y590" s="53"/>
      <c r="Z590" s="53"/>
      <c r="AA590" s="53"/>
    </row>
    <row r="591" spans="1:27" x14ac:dyDescent="0.25">
      <c r="A591" s="192" t="s">
        <v>34</v>
      </c>
      <c r="B591" s="192">
        <v>757520</v>
      </c>
      <c r="C591" s="192" t="s">
        <v>1121</v>
      </c>
      <c r="D591" s="192" t="s">
        <v>1266</v>
      </c>
      <c r="E591" s="53"/>
      <c r="F591" s="186"/>
      <c r="G591" s="53"/>
      <c r="H591" s="53"/>
      <c r="I591" s="53"/>
      <c r="J591" s="53"/>
      <c r="K591" s="53"/>
      <c r="L591" s="75"/>
      <c r="M591" s="53"/>
      <c r="N591" s="53"/>
      <c r="O591" s="53"/>
      <c r="P591" s="53"/>
      <c r="Q591" s="99"/>
      <c r="R591" s="67"/>
      <c r="S591" s="67"/>
      <c r="T591" s="67"/>
      <c r="U591" s="67"/>
      <c r="V591" s="67"/>
      <c r="W591" s="53"/>
      <c r="X591" s="53"/>
      <c r="Y591" s="53"/>
      <c r="Z591" s="53"/>
      <c r="AA591" s="53"/>
    </row>
    <row r="592" spans="1:27" x14ac:dyDescent="0.25">
      <c r="A592" s="192" t="s">
        <v>34</v>
      </c>
      <c r="B592" s="192">
        <v>333096</v>
      </c>
      <c r="C592" s="192" t="s">
        <v>1121</v>
      </c>
      <c r="D592" s="192" t="s">
        <v>1267</v>
      </c>
      <c r="E592" s="53"/>
      <c r="F592" s="186"/>
      <c r="G592" s="53"/>
      <c r="H592" s="53"/>
      <c r="I592" s="53"/>
      <c r="J592" s="53"/>
      <c r="K592" s="53"/>
      <c r="L592" s="75"/>
      <c r="M592" s="53"/>
      <c r="N592" s="53"/>
      <c r="O592" s="53"/>
      <c r="P592" s="53"/>
      <c r="Q592" s="99"/>
      <c r="R592" s="67"/>
      <c r="S592" s="67"/>
      <c r="T592" s="67"/>
      <c r="U592" s="67"/>
      <c r="V592" s="67"/>
      <c r="W592" s="53"/>
      <c r="X592" s="53"/>
      <c r="Y592" s="53"/>
      <c r="Z592" s="53"/>
      <c r="AA592" s="53"/>
    </row>
    <row r="593" spans="1:27" x14ac:dyDescent="0.25">
      <c r="A593" s="192" t="s">
        <v>23</v>
      </c>
      <c r="B593" s="192">
        <v>968468</v>
      </c>
      <c r="C593" s="192" t="s">
        <v>1121</v>
      </c>
      <c r="D593" s="192" t="s">
        <v>1189</v>
      </c>
      <c r="E593" s="53"/>
      <c r="F593" s="186"/>
      <c r="G593" s="53"/>
      <c r="H593" s="53"/>
      <c r="I593" s="53"/>
      <c r="J593" s="53"/>
      <c r="K593" s="53"/>
      <c r="L593" s="75"/>
      <c r="M593" s="53"/>
      <c r="N593" s="53"/>
      <c r="O593" s="53"/>
      <c r="P593" s="53"/>
      <c r="Q593" s="99"/>
      <c r="R593" s="67"/>
      <c r="S593" s="67"/>
      <c r="T593" s="67"/>
      <c r="U593" s="67"/>
      <c r="V593" s="67"/>
      <c r="W593" s="53"/>
      <c r="X593" s="53"/>
      <c r="Y593" s="53"/>
      <c r="Z593" s="53"/>
      <c r="AA593" s="53"/>
    </row>
    <row r="594" spans="1:27" x14ac:dyDescent="0.25">
      <c r="A594" s="192" t="s">
        <v>34</v>
      </c>
      <c r="B594" s="192">
        <v>349392</v>
      </c>
      <c r="C594" s="192" t="s">
        <v>1121</v>
      </c>
      <c r="D594" s="192" t="s">
        <v>1268</v>
      </c>
      <c r="E594" s="53"/>
      <c r="F594" s="186"/>
      <c r="G594" s="53"/>
      <c r="H594" s="53"/>
      <c r="I594" s="53"/>
      <c r="J594" s="53"/>
      <c r="K594" s="53"/>
      <c r="L594" s="75"/>
      <c r="M594" s="53"/>
      <c r="N594" s="53"/>
      <c r="O594" s="53"/>
      <c r="P594" s="53"/>
      <c r="Q594" s="99"/>
      <c r="R594" s="67"/>
      <c r="S594" s="67"/>
      <c r="T594" s="67"/>
      <c r="U594" s="67"/>
      <c r="V594" s="67"/>
      <c r="W594" s="53"/>
      <c r="X594" s="53"/>
      <c r="Y594" s="53"/>
      <c r="Z594" s="53"/>
      <c r="AA594" s="53"/>
    </row>
    <row r="595" spans="1:27" x14ac:dyDescent="0.25">
      <c r="A595" s="192" t="s">
        <v>35</v>
      </c>
      <c r="B595" s="192">
        <v>877899</v>
      </c>
      <c r="C595" s="192" t="s">
        <v>1121</v>
      </c>
      <c r="D595" s="192" t="s">
        <v>1190</v>
      </c>
      <c r="E595" s="53"/>
      <c r="F595" s="186"/>
      <c r="G595" s="53"/>
      <c r="H595" s="53"/>
      <c r="I595" s="53"/>
      <c r="J595" s="53"/>
      <c r="K595" s="53"/>
      <c r="L595" s="75"/>
      <c r="M595" s="53"/>
      <c r="N595" s="53"/>
      <c r="O595" s="53"/>
      <c r="P595" s="53"/>
      <c r="Q595" s="99"/>
      <c r="R595" s="67"/>
      <c r="S595" s="67"/>
      <c r="T595" s="67"/>
      <c r="U595" s="67"/>
      <c r="V595" s="67"/>
      <c r="W595" s="53"/>
      <c r="X595" s="53"/>
      <c r="Y595" s="53"/>
      <c r="Z595" s="53"/>
      <c r="AA595" s="53"/>
    </row>
    <row r="596" spans="1:27" x14ac:dyDescent="0.25">
      <c r="A596" s="192" t="s">
        <v>27</v>
      </c>
      <c r="B596" s="192">
        <v>767294</v>
      </c>
      <c r="C596" s="192" t="s">
        <v>1121</v>
      </c>
      <c r="D596" s="192" t="s">
        <v>1190</v>
      </c>
      <c r="E596" s="53"/>
      <c r="F596" s="186"/>
      <c r="G596" s="53"/>
      <c r="H596" s="53"/>
      <c r="I596" s="53"/>
      <c r="J596" s="53"/>
      <c r="K596" s="53"/>
      <c r="L596" s="75"/>
      <c r="M596" s="53"/>
      <c r="N596" s="53"/>
      <c r="O596" s="53"/>
      <c r="P596" s="53"/>
      <c r="Q596" s="99"/>
      <c r="R596" s="67"/>
      <c r="S596" s="67"/>
      <c r="T596" s="67"/>
      <c r="U596" s="67"/>
      <c r="V596" s="67"/>
      <c r="W596" s="53"/>
      <c r="X596" s="53"/>
      <c r="Y596" s="53"/>
      <c r="Z596" s="53"/>
      <c r="AA596" s="53"/>
    </row>
    <row r="597" spans="1:27" x14ac:dyDescent="0.25">
      <c r="A597" s="192" t="s">
        <v>38</v>
      </c>
      <c r="B597" s="192">
        <v>1060220</v>
      </c>
      <c r="C597" s="192" t="s">
        <v>1121</v>
      </c>
      <c r="D597" s="192" t="s">
        <v>1269</v>
      </c>
      <c r="E597" s="53"/>
      <c r="F597" s="186"/>
      <c r="G597" s="53"/>
      <c r="H597" s="53"/>
      <c r="I597" s="53"/>
      <c r="J597" s="53"/>
      <c r="K597" s="53"/>
      <c r="L597" s="75"/>
      <c r="M597" s="53"/>
      <c r="N597" s="53"/>
      <c r="O597" s="53"/>
      <c r="P597" s="53"/>
      <c r="Q597" s="99"/>
      <c r="R597" s="67"/>
      <c r="S597" s="67"/>
      <c r="T597" s="67"/>
      <c r="U597" s="67"/>
      <c r="V597" s="67"/>
      <c r="W597" s="53"/>
      <c r="X597" s="53"/>
      <c r="Y597" s="53"/>
      <c r="Z597" s="53"/>
      <c r="AA597" s="53"/>
    </row>
    <row r="598" spans="1:27" x14ac:dyDescent="0.25">
      <c r="A598" s="192" t="s">
        <v>19</v>
      </c>
      <c r="B598" s="192">
        <v>1079082</v>
      </c>
      <c r="C598" s="192" t="s">
        <v>1121</v>
      </c>
      <c r="D598" s="192" t="s">
        <v>1270</v>
      </c>
      <c r="E598" s="53"/>
      <c r="F598" s="186"/>
      <c r="G598" s="53"/>
      <c r="H598" s="53"/>
      <c r="I598" s="53"/>
      <c r="J598" s="53"/>
      <c r="K598" s="53"/>
      <c r="L598" s="75"/>
      <c r="M598" s="53"/>
      <c r="N598" s="53"/>
      <c r="O598" s="53"/>
      <c r="P598" s="53"/>
      <c r="Q598" s="99"/>
      <c r="R598" s="67"/>
      <c r="S598" s="67"/>
      <c r="T598" s="67"/>
      <c r="U598" s="67"/>
      <c r="V598" s="67"/>
      <c r="W598" s="53"/>
      <c r="X598" s="53"/>
      <c r="Y598" s="53"/>
      <c r="Z598" s="53"/>
      <c r="AA598" s="53"/>
    </row>
    <row r="599" spans="1:27" x14ac:dyDescent="0.25">
      <c r="A599" s="192" t="s">
        <v>12</v>
      </c>
      <c r="B599" s="192">
        <v>601428</v>
      </c>
      <c r="C599" s="192" t="s">
        <v>1121</v>
      </c>
      <c r="D599" s="192" t="s">
        <v>1271</v>
      </c>
      <c r="E599" s="53"/>
      <c r="F599" s="186"/>
      <c r="G599" s="53"/>
      <c r="H599" s="53"/>
      <c r="I599" s="53"/>
      <c r="J599" s="53"/>
      <c r="K599" s="53"/>
      <c r="L599" s="75"/>
      <c r="M599" s="53"/>
      <c r="N599" s="53"/>
      <c r="O599" s="53"/>
      <c r="P599" s="53"/>
      <c r="Q599" s="99"/>
      <c r="R599" s="67"/>
      <c r="S599" s="67"/>
      <c r="T599" s="67"/>
      <c r="U599" s="67"/>
      <c r="V599" s="67"/>
      <c r="W599" s="53"/>
      <c r="X599" s="53"/>
      <c r="Y599" s="53"/>
      <c r="Z599" s="53"/>
      <c r="AA599" s="53"/>
    </row>
    <row r="600" spans="1:27" x14ac:dyDescent="0.25">
      <c r="A600" s="192" t="s">
        <v>12</v>
      </c>
      <c r="B600" s="192">
        <v>301943</v>
      </c>
      <c r="C600" s="192" t="s">
        <v>1121</v>
      </c>
      <c r="D600" s="192" t="s">
        <v>1272</v>
      </c>
      <c r="E600" s="53"/>
      <c r="F600" s="186"/>
      <c r="G600" s="53"/>
      <c r="H600" s="53"/>
      <c r="I600" s="53"/>
      <c r="J600" s="53"/>
      <c r="K600" s="53"/>
      <c r="L600" s="75"/>
      <c r="M600" s="53"/>
      <c r="N600" s="53"/>
      <c r="O600" s="53"/>
      <c r="P600" s="53"/>
      <c r="Q600" s="99"/>
      <c r="R600" s="67"/>
      <c r="S600" s="67"/>
      <c r="T600" s="67"/>
      <c r="U600" s="67"/>
      <c r="V600" s="67"/>
      <c r="W600" s="53"/>
      <c r="X600" s="53"/>
      <c r="Y600" s="53"/>
      <c r="Z600" s="53"/>
      <c r="AA600" s="53"/>
    </row>
    <row r="601" spans="1:27" x14ac:dyDescent="0.25">
      <c r="A601" s="192" t="s">
        <v>12</v>
      </c>
      <c r="B601" s="192">
        <v>644969</v>
      </c>
      <c r="C601" s="192" t="s">
        <v>1121</v>
      </c>
      <c r="D601" s="192" t="s">
        <v>1273</v>
      </c>
      <c r="E601" s="53"/>
      <c r="F601" s="186"/>
      <c r="G601" s="53"/>
      <c r="H601" s="53"/>
      <c r="I601" s="53"/>
      <c r="J601" s="53"/>
      <c r="K601" s="53"/>
      <c r="L601" s="75"/>
      <c r="M601" s="53"/>
      <c r="N601" s="53"/>
      <c r="O601" s="53"/>
      <c r="P601" s="53"/>
      <c r="Q601" s="99"/>
      <c r="R601" s="67"/>
      <c r="S601" s="67"/>
      <c r="T601" s="67"/>
      <c r="U601" s="67"/>
      <c r="V601" s="67"/>
      <c r="W601" s="53"/>
      <c r="X601" s="53"/>
      <c r="Y601" s="53"/>
      <c r="Z601" s="53"/>
      <c r="AA601" s="53"/>
    </row>
    <row r="602" spans="1:27" x14ac:dyDescent="0.25">
      <c r="A602" s="192" t="s">
        <v>31</v>
      </c>
      <c r="B602" s="192">
        <v>644969</v>
      </c>
      <c r="C602" s="192" t="s">
        <v>1121</v>
      </c>
      <c r="D602" s="192" t="s">
        <v>1274</v>
      </c>
      <c r="E602" s="192" t="s">
        <v>1275</v>
      </c>
      <c r="F602" s="186"/>
      <c r="G602" s="53"/>
      <c r="H602" s="53"/>
      <c r="I602" s="53"/>
      <c r="J602" s="53"/>
      <c r="K602" s="53"/>
      <c r="L602" s="75"/>
      <c r="M602" s="53"/>
      <c r="N602" s="53"/>
      <c r="O602" s="53"/>
      <c r="P602" s="53"/>
      <c r="Q602" s="99"/>
      <c r="R602" s="67"/>
      <c r="S602" s="67"/>
      <c r="T602" s="67"/>
      <c r="U602" s="67"/>
      <c r="V602" s="67"/>
      <c r="W602" s="53"/>
      <c r="X602" s="53"/>
      <c r="Y602" s="53"/>
      <c r="Z602" s="53"/>
      <c r="AA602" s="53"/>
    </row>
    <row r="603" spans="1:27" x14ac:dyDescent="0.25">
      <c r="A603" s="192" t="s">
        <v>31</v>
      </c>
      <c r="B603" s="192">
        <v>407180</v>
      </c>
      <c r="C603" s="192" t="s">
        <v>168</v>
      </c>
      <c r="D603" s="192" t="s">
        <v>1274</v>
      </c>
      <c r="E603" s="53"/>
      <c r="F603" s="186"/>
      <c r="G603" s="53"/>
      <c r="H603" s="53"/>
      <c r="I603" s="53"/>
      <c r="J603" s="53"/>
      <c r="K603" s="53"/>
      <c r="L603" s="75"/>
      <c r="M603" s="53"/>
      <c r="N603" s="53"/>
      <c r="O603" s="53"/>
      <c r="P603" s="53"/>
      <c r="Q603" s="99"/>
      <c r="R603" s="67"/>
      <c r="S603" s="67"/>
      <c r="T603" s="67"/>
      <c r="U603" s="67"/>
      <c r="V603" s="67"/>
      <c r="W603" s="53"/>
      <c r="X603" s="53"/>
      <c r="Y603" s="53"/>
      <c r="Z603" s="53"/>
      <c r="AA603" s="53"/>
    </row>
    <row r="604" spans="1:27" x14ac:dyDescent="0.25">
      <c r="A604" s="192" t="s">
        <v>31</v>
      </c>
      <c r="B604" s="192">
        <v>1383196</v>
      </c>
      <c r="C604" s="192" t="s">
        <v>168</v>
      </c>
      <c r="D604" s="192" t="s">
        <v>1071</v>
      </c>
      <c r="E604" s="53"/>
      <c r="F604" s="186"/>
      <c r="G604" s="53"/>
      <c r="H604" s="53"/>
      <c r="I604" s="53"/>
      <c r="J604" s="53"/>
      <c r="K604" s="53"/>
      <c r="L604" s="75"/>
      <c r="M604" s="53"/>
      <c r="N604" s="53"/>
      <c r="O604" s="53"/>
      <c r="P604" s="53"/>
      <c r="Q604" s="99"/>
      <c r="R604" s="67"/>
      <c r="S604" s="67"/>
      <c r="T604" s="67"/>
      <c r="U604" s="67"/>
      <c r="V604" s="67"/>
      <c r="W604" s="53"/>
      <c r="X604" s="53"/>
      <c r="Y604" s="53"/>
      <c r="Z604" s="53"/>
      <c r="AA604" s="53"/>
    </row>
    <row r="605" spans="1:27" x14ac:dyDescent="0.25">
      <c r="A605" s="192" t="s">
        <v>479</v>
      </c>
      <c r="B605" s="192">
        <v>947902</v>
      </c>
      <c r="C605" s="192" t="s">
        <v>168</v>
      </c>
      <c r="D605" s="192" t="s">
        <v>1276</v>
      </c>
      <c r="E605" s="53"/>
      <c r="F605" s="186"/>
      <c r="G605" s="53"/>
      <c r="H605" s="53"/>
      <c r="I605" s="53"/>
      <c r="J605" s="53"/>
      <c r="K605" s="53"/>
      <c r="L605" s="75"/>
      <c r="M605" s="53"/>
      <c r="N605" s="53"/>
      <c r="O605" s="53"/>
      <c r="P605" s="53"/>
      <c r="Q605" s="99"/>
      <c r="R605" s="67"/>
      <c r="S605" s="67"/>
      <c r="T605" s="67"/>
      <c r="U605" s="67"/>
      <c r="V605" s="67"/>
      <c r="W605" s="53"/>
      <c r="X605" s="53"/>
      <c r="Y605" s="53"/>
      <c r="Z605" s="53"/>
      <c r="AA605" s="53"/>
    </row>
    <row r="606" spans="1:27" x14ac:dyDescent="0.25">
      <c r="A606" s="192" t="s">
        <v>38</v>
      </c>
      <c r="B606" s="192">
        <v>936456</v>
      </c>
      <c r="C606" s="192" t="s">
        <v>168</v>
      </c>
      <c r="D606" s="192" t="s">
        <v>1277</v>
      </c>
      <c r="E606" s="53"/>
      <c r="F606" s="186"/>
      <c r="G606" s="53"/>
      <c r="H606" s="53"/>
      <c r="I606" s="53"/>
      <c r="J606" s="53"/>
      <c r="K606" s="53"/>
      <c r="L606" s="75"/>
      <c r="M606" s="53"/>
      <c r="N606" s="53"/>
      <c r="O606" s="53"/>
      <c r="P606" s="53"/>
      <c r="Q606" s="99"/>
      <c r="R606" s="67"/>
      <c r="S606" s="67"/>
      <c r="T606" s="67"/>
      <c r="U606" s="67"/>
      <c r="V606" s="67"/>
      <c r="W606" s="53"/>
      <c r="X606" s="53"/>
      <c r="Y606" s="53"/>
      <c r="Z606" s="53"/>
      <c r="AA606" s="53"/>
    </row>
    <row r="607" spans="1:27" x14ac:dyDescent="0.25">
      <c r="A607" s="192" t="s">
        <v>27</v>
      </c>
      <c r="B607" s="192">
        <v>1217307</v>
      </c>
      <c r="C607" s="192" t="s">
        <v>168</v>
      </c>
      <c r="D607" s="192" t="s">
        <v>1278</v>
      </c>
      <c r="E607" s="53"/>
      <c r="F607" s="186"/>
      <c r="G607" s="53"/>
      <c r="H607" s="53"/>
      <c r="I607" s="53"/>
      <c r="J607" s="53"/>
      <c r="K607" s="53"/>
      <c r="L607" s="75"/>
      <c r="M607" s="53"/>
      <c r="N607" s="53"/>
      <c r="O607" s="53"/>
      <c r="P607" s="53"/>
      <c r="Q607" s="99"/>
      <c r="R607" s="67"/>
      <c r="S607" s="67"/>
      <c r="T607" s="67"/>
      <c r="U607" s="67"/>
      <c r="V607" s="67"/>
      <c r="W607" s="53"/>
      <c r="X607" s="53"/>
      <c r="Y607" s="53"/>
      <c r="Z607" s="53"/>
      <c r="AA607" s="53"/>
    </row>
    <row r="608" spans="1:27" x14ac:dyDescent="0.25">
      <c r="A608" s="192" t="s">
        <v>22</v>
      </c>
      <c r="B608" s="192">
        <v>916694</v>
      </c>
      <c r="C608" s="192" t="s">
        <v>168</v>
      </c>
      <c r="D608" s="192" t="s">
        <v>1279</v>
      </c>
      <c r="E608" s="53"/>
      <c r="F608" s="186"/>
      <c r="G608" s="53"/>
      <c r="H608" s="53"/>
      <c r="I608" s="53"/>
      <c r="J608" s="53"/>
      <c r="K608" s="53"/>
      <c r="L608" s="75"/>
      <c r="M608" s="53"/>
      <c r="N608" s="53"/>
      <c r="O608" s="53"/>
      <c r="P608" s="53"/>
      <c r="Q608" s="99"/>
      <c r="R608" s="67"/>
      <c r="S608" s="67"/>
      <c r="T608" s="67"/>
      <c r="U608" s="67"/>
      <c r="V608" s="67"/>
      <c r="W608" s="53"/>
      <c r="X608" s="53"/>
      <c r="Y608" s="53"/>
      <c r="Z608" s="53"/>
      <c r="AA608" s="53"/>
    </row>
    <row r="609" spans="1:27" x14ac:dyDescent="0.25">
      <c r="A609" s="192" t="s">
        <v>744</v>
      </c>
      <c r="B609" s="192">
        <v>191265</v>
      </c>
      <c r="C609" s="192" t="s">
        <v>168</v>
      </c>
      <c r="D609" s="192" t="s">
        <v>1280</v>
      </c>
      <c r="E609" s="192" t="s">
        <v>1088</v>
      </c>
      <c r="F609" s="186"/>
      <c r="G609" s="53"/>
      <c r="H609" s="53"/>
      <c r="I609" s="53"/>
      <c r="J609" s="53"/>
      <c r="K609" s="53"/>
      <c r="L609" s="75"/>
      <c r="M609" s="53"/>
      <c r="N609" s="53"/>
      <c r="O609" s="53"/>
      <c r="P609" s="53"/>
      <c r="Q609" s="99"/>
      <c r="R609" s="67"/>
      <c r="S609" s="67"/>
      <c r="T609" s="67"/>
      <c r="U609" s="67"/>
      <c r="V609" s="67"/>
      <c r="W609" s="53"/>
      <c r="X609" s="53"/>
      <c r="Y609" s="53"/>
      <c r="Z609" s="53"/>
      <c r="AA609" s="53"/>
    </row>
    <row r="610" spans="1:27" x14ac:dyDescent="0.25">
      <c r="A610" s="192" t="s">
        <v>744</v>
      </c>
      <c r="B610" s="192">
        <v>116657</v>
      </c>
      <c r="C610" s="192" t="s">
        <v>1074</v>
      </c>
      <c r="D610" s="192" t="s">
        <v>1280</v>
      </c>
      <c r="E610" s="53"/>
      <c r="F610" s="186"/>
      <c r="G610" s="53"/>
      <c r="H610" s="53"/>
      <c r="I610" s="53"/>
      <c r="J610" s="53"/>
      <c r="K610" s="53"/>
      <c r="L610" s="75"/>
      <c r="M610" s="53"/>
      <c r="N610" s="53"/>
      <c r="O610" s="53"/>
      <c r="P610" s="53"/>
      <c r="Q610" s="99"/>
      <c r="R610" s="67"/>
      <c r="S610" s="67"/>
      <c r="T610" s="67"/>
      <c r="U610" s="67"/>
      <c r="V610" s="67"/>
      <c r="W610" s="53"/>
      <c r="X610" s="53"/>
      <c r="Y610" s="53"/>
      <c r="Z610" s="53"/>
      <c r="AA610" s="53"/>
    </row>
    <row r="611" spans="1:27" x14ac:dyDescent="0.25">
      <c r="A611" s="192" t="s">
        <v>744</v>
      </c>
      <c r="B611" s="192">
        <v>260715</v>
      </c>
      <c r="C611" s="192" t="s">
        <v>1074</v>
      </c>
      <c r="D611" s="192" t="s">
        <v>1281</v>
      </c>
      <c r="E611" s="53"/>
      <c r="F611" s="186"/>
      <c r="G611" s="53"/>
      <c r="H611" s="53"/>
      <c r="I611" s="53"/>
      <c r="J611" s="53"/>
      <c r="K611" s="53"/>
      <c r="L611" s="75"/>
      <c r="M611" s="53"/>
      <c r="N611" s="53"/>
      <c r="O611" s="53"/>
      <c r="P611" s="53"/>
      <c r="Q611" s="99"/>
      <c r="R611" s="67"/>
      <c r="S611" s="67"/>
      <c r="T611" s="67"/>
      <c r="U611" s="67"/>
      <c r="V611" s="67"/>
      <c r="W611" s="53"/>
      <c r="X611" s="53"/>
      <c r="Y611" s="53"/>
      <c r="Z611" s="53"/>
      <c r="AA611" s="53"/>
    </row>
    <row r="612" spans="1:27" x14ac:dyDescent="0.25">
      <c r="A612" s="192" t="s">
        <v>744</v>
      </c>
      <c r="B612" s="192">
        <v>176490</v>
      </c>
      <c r="C612" s="192" t="s">
        <v>1074</v>
      </c>
      <c r="D612" s="192" t="s">
        <v>1282</v>
      </c>
      <c r="E612" s="192" t="s">
        <v>1283</v>
      </c>
      <c r="F612" s="186"/>
      <c r="G612" s="53"/>
      <c r="H612" s="53"/>
      <c r="I612" s="53"/>
      <c r="J612" s="53"/>
      <c r="K612" s="53"/>
      <c r="L612" s="75"/>
      <c r="M612" s="53"/>
      <c r="N612" s="53"/>
      <c r="O612" s="53"/>
      <c r="P612" s="53"/>
      <c r="Q612" s="99"/>
      <c r="R612" s="67"/>
      <c r="S612" s="67"/>
      <c r="T612" s="67"/>
      <c r="U612" s="67"/>
      <c r="V612" s="67"/>
      <c r="W612" s="53"/>
      <c r="X612" s="53"/>
      <c r="Y612" s="53"/>
      <c r="Z612" s="53"/>
      <c r="AA612" s="53"/>
    </row>
    <row r="613" spans="1:27" x14ac:dyDescent="0.25">
      <c r="A613" s="192" t="s">
        <v>479</v>
      </c>
      <c r="B613" s="192">
        <v>1178630</v>
      </c>
      <c r="C613" s="192" t="s">
        <v>1074</v>
      </c>
      <c r="D613" s="192" t="s">
        <v>1284</v>
      </c>
      <c r="E613" s="53"/>
      <c r="F613" s="186"/>
      <c r="G613" s="53"/>
      <c r="H613" s="53"/>
      <c r="I613" s="53"/>
      <c r="J613" s="53"/>
      <c r="K613" s="53"/>
      <c r="L613" s="75"/>
      <c r="M613" s="53"/>
      <c r="N613" s="53"/>
      <c r="O613" s="53"/>
      <c r="P613" s="53"/>
      <c r="Q613" s="99"/>
      <c r="R613" s="67"/>
      <c r="S613" s="67"/>
      <c r="T613" s="67"/>
      <c r="U613" s="67"/>
      <c r="V613" s="67"/>
      <c r="W613" s="53"/>
      <c r="X613" s="53"/>
      <c r="Y613" s="53"/>
      <c r="Z613" s="53"/>
      <c r="AA613" s="53"/>
    </row>
    <row r="614" spans="1:27" x14ac:dyDescent="0.25">
      <c r="A614" s="192" t="s">
        <v>30</v>
      </c>
      <c r="B614" s="192">
        <v>769374</v>
      </c>
      <c r="C614" s="192" t="s">
        <v>1074</v>
      </c>
      <c r="D614" s="192" t="s">
        <v>1285</v>
      </c>
      <c r="E614" s="53"/>
      <c r="F614" s="186"/>
      <c r="G614" s="53"/>
      <c r="H614" s="53"/>
      <c r="I614" s="53"/>
      <c r="J614" s="53"/>
      <c r="K614" s="53"/>
      <c r="L614" s="75"/>
      <c r="M614" s="53"/>
      <c r="N614" s="53"/>
      <c r="O614" s="53"/>
      <c r="P614" s="53"/>
      <c r="Q614" s="99"/>
      <c r="R614" s="67"/>
      <c r="S614" s="67"/>
      <c r="T614" s="67"/>
      <c r="U614" s="67"/>
      <c r="V614" s="67"/>
      <c r="W614" s="53"/>
      <c r="X614" s="53"/>
      <c r="Y614" s="53"/>
      <c r="Z614" s="53"/>
      <c r="AA614" s="53"/>
    </row>
    <row r="615" spans="1:27" x14ac:dyDescent="0.25">
      <c r="A615" s="192" t="s">
        <v>1097</v>
      </c>
      <c r="B615" s="192">
        <v>552186</v>
      </c>
      <c r="C615" s="192" t="s">
        <v>1074</v>
      </c>
      <c r="D615" s="192" t="s">
        <v>1286</v>
      </c>
      <c r="E615" s="53"/>
      <c r="F615" s="186"/>
      <c r="G615" s="53"/>
      <c r="H615" s="53"/>
      <c r="I615" s="53"/>
      <c r="J615" s="53"/>
      <c r="K615" s="53"/>
      <c r="L615" s="75"/>
      <c r="M615" s="53"/>
      <c r="N615" s="53"/>
      <c r="O615" s="53"/>
      <c r="P615" s="53"/>
      <c r="Q615" s="99"/>
      <c r="R615" s="67"/>
      <c r="S615" s="67"/>
      <c r="T615" s="67"/>
      <c r="U615" s="67"/>
      <c r="V615" s="67"/>
      <c r="W615" s="53"/>
      <c r="X615" s="53"/>
      <c r="Y615" s="53"/>
      <c r="Z615" s="53"/>
      <c r="AA615" s="53"/>
    </row>
    <row r="616" spans="1:27" x14ac:dyDescent="0.25">
      <c r="A616" s="192" t="s">
        <v>1097</v>
      </c>
      <c r="B616" s="192">
        <v>817842</v>
      </c>
      <c r="C616" s="192" t="s">
        <v>1074</v>
      </c>
      <c r="D616" s="192" t="s">
        <v>1287</v>
      </c>
      <c r="E616" s="53"/>
      <c r="F616" s="186"/>
      <c r="G616" s="53"/>
      <c r="H616" s="53"/>
      <c r="I616" s="53"/>
      <c r="J616" s="53"/>
      <c r="K616" s="53"/>
      <c r="L616" s="75"/>
      <c r="M616" s="53"/>
      <c r="N616" s="53"/>
      <c r="O616" s="53"/>
      <c r="P616" s="53"/>
      <c r="Q616" s="99"/>
      <c r="R616" s="67"/>
      <c r="S616" s="67"/>
      <c r="T616" s="67"/>
      <c r="U616" s="67"/>
      <c r="V616" s="67"/>
      <c r="W616" s="53"/>
      <c r="X616" s="53"/>
      <c r="Y616" s="53"/>
      <c r="Z616" s="53"/>
      <c r="AA616" s="53"/>
    </row>
    <row r="617" spans="1:27" x14ac:dyDescent="0.25">
      <c r="A617" s="192" t="s">
        <v>25</v>
      </c>
      <c r="B617" s="192">
        <v>818592</v>
      </c>
      <c r="C617" s="192" t="s">
        <v>1074</v>
      </c>
      <c r="D617" s="192" t="s">
        <v>1288</v>
      </c>
      <c r="E617" s="53"/>
      <c r="F617" s="186"/>
      <c r="G617" s="53"/>
      <c r="H617" s="53"/>
      <c r="I617" s="53"/>
      <c r="J617" s="53"/>
      <c r="K617" s="53"/>
      <c r="L617" s="75"/>
      <c r="M617" s="53"/>
      <c r="N617" s="53"/>
      <c r="O617" s="53"/>
      <c r="P617" s="53"/>
      <c r="Q617" s="99"/>
      <c r="R617" s="67"/>
      <c r="S617" s="67"/>
      <c r="T617" s="67"/>
      <c r="U617" s="67"/>
      <c r="V617" s="67"/>
      <c r="W617" s="53"/>
      <c r="X617" s="53"/>
      <c r="Y617" s="53"/>
      <c r="Z617" s="53"/>
      <c r="AA617" s="53"/>
    </row>
    <row r="618" spans="1:27" x14ac:dyDescent="0.25">
      <c r="A618" s="192" t="s">
        <v>479</v>
      </c>
      <c r="B618" s="192">
        <v>1067082</v>
      </c>
      <c r="C618" s="192" t="s">
        <v>1074</v>
      </c>
      <c r="D618" s="192" t="s">
        <v>1289</v>
      </c>
      <c r="E618" s="53"/>
      <c r="F618" s="186"/>
      <c r="G618" s="53"/>
      <c r="H618" s="53"/>
      <c r="I618" s="53"/>
      <c r="J618" s="53"/>
      <c r="K618" s="53"/>
      <c r="L618" s="75"/>
      <c r="M618" s="53"/>
      <c r="N618" s="53"/>
      <c r="O618" s="53"/>
      <c r="P618" s="53"/>
      <c r="Q618" s="99"/>
      <c r="R618" s="67"/>
      <c r="S618" s="67"/>
      <c r="T618" s="67"/>
      <c r="U618" s="67"/>
      <c r="V618" s="67"/>
      <c r="W618" s="53"/>
      <c r="X618" s="53"/>
      <c r="Y618" s="53"/>
      <c r="Z618" s="53"/>
      <c r="AA618" s="53"/>
    </row>
    <row r="619" spans="1:27" x14ac:dyDescent="0.25">
      <c r="A619" s="192" t="s">
        <v>776</v>
      </c>
      <c r="B619" s="192">
        <v>947226</v>
      </c>
      <c r="C619" s="192" t="s">
        <v>1074</v>
      </c>
      <c r="D619" s="192" t="s">
        <v>1290</v>
      </c>
      <c r="E619" s="53"/>
      <c r="F619" s="186"/>
      <c r="G619" s="53"/>
      <c r="H619" s="53"/>
      <c r="I619" s="53"/>
      <c r="J619" s="53"/>
      <c r="K619" s="53"/>
      <c r="L619" s="75"/>
      <c r="M619" s="53"/>
      <c r="N619" s="53"/>
      <c r="O619" s="53"/>
      <c r="P619" s="53"/>
      <c r="Q619" s="99"/>
      <c r="R619" s="67"/>
      <c r="S619" s="67"/>
      <c r="T619" s="67"/>
      <c r="U619" s="67"/>
      <c r="V619" s="67"/>
      <c r="W619" s="53"/>
      <c r="X619" s="53"/>
      <c r="Y619" s="53"/>
      <c r="Z619" s="53"/>
      <c r="AA619" s="53"/>
    </row>
    <row r="620" spans="1:27" x14ac:dyDescent="0.25">
      <c r="A620" s="192" t="s">
        <v>31</v>
      </c>
      <c r="B620" s="192">
        <v>1125791</v>
      </c>
      <c r="C620" s="192" t="s">
        <v>1074</v>
      </c>
      <c r="D620" s="192" t="s">
        <v>1291</v>
      </c>
      <c r="E620" s="53"/>
      <c r="F620" s="186"/>
      <c r="G620" s="53"/>
      <c r="H620" s="53"/>
      <c r="I620" s="53"/>
      <c r="J620" s="53"/>
      <c r="K620" s="53"/>
      <c r="L620" s="75"/>
      <c r="M620" s="53"/>
      <c r="N620" s="53"/>
      <c r="O620" s="53"/>
      <c r="P620" s="53"/>
      <c r="Q620" s="99"/>
      <c r="R620" s="67"/>
      <c r="S620" s="67"/>
      <c r="T620" s="67"/>
      <c r="U620" s="67"/>
      <c r="V620" s="67"/>
      <c r="W620" s="53"/>
      <c r="X620" s="53"/>
      <c r="Y620" s="53"/>
      <c r="Z620" s="53"/>
      <c r="AA620" s="53"/>
    </row>
    <row r="621" spans="1:27" x14ac:dyDescent="0.25">
      <c r="A621" s="192" t="s">
        <v>38</v>
      </c>
      <c r="B621" s="192">
        <v>169415</v>
      </c>
      <c r="C621" s="192" t="s">
        <v>1074</v>
      </c>
      <c r="D621" s="192" t="s">
        <v>1292</v>
      </c>
      <c r="E621" s="53"/>
      <c r="F621" s="186"/>
      <c r="G621" s="53"/>
      <c r="H621" s="53"/>
      <c r="I621" s="53"/>
      <c r="J621" s="53"/>
      <c r="K621" s="53"/>
      <c r="L621" s="75"/>
      <c r="M621" s="53"/>
      <c r="N621" s="53"/>
      <c r="O621" s="53"/>
      <c r="P621" s="53"/>
      <c r="Q621" s="99"/>
      <c r="R621" s="67"/>
      <c r="S621" s="67"/>
      <c r="T621" s="67"/>
      <c r="U621" s="67"/>
      <c r="V621" s="67"/>
      <c r="W621" s="53"/>
      <c r="X621" s="53"/>
      <c r="Y621" s="53"/>
      <c r="Z621" s="53"/>
      <c r="AA621" s="53"/>
    </row>
    <row r="622" spans="1:27" x14ac:dyDescent="0.25">
      <c r="A622" s="192" t="s">
        <v>38</v>
      </c>
      <c r="B622" s="192">
        <v>259904</v>
      </c>
      <c r="C622" s="192" t="s">
        <v>1089</v>
      </c>
      <c r="D622" s="192" t="s">
        <v>1292</v>
      </c>
      <c r="E622" s="53"/>
      <c r="F622" s="186"/>
      <c r="G622" s="53"/>
      <c r="H622" s="53"/>
      <c r="I622" s="53"/>
      <c r="J622" s="53"/>
      <c r="K622" s="53"/>
      <c r="L622" s="75"/>
      <c r="M622" s="53"/>
      <c r="N622" s="53"/>
      <c r="O622" s="53"/>
      <c r="P622" s="53"/>
      <c r="Q622" s="99"/>
      <c r="R622" s="67"/>
      <c r="S622" s="67"/>
      <c r="T622" s="67"/>
      <c r="U622" s="67"/>
      <c r="V622" s="67"/>
      <c r="W622" s="53"/>
      <c r="X622" s="53"/>
      <c r="Y622" s="53"/>
      <c r="Z622" s="53"/>
      <c r="AA622" s="53"/>
    </row>
    <row r="623" spans="1:27" x14ac:dyDescent="0.25">
      <c r="A623" s="192" t="s">
        <v>36</v>
      </c>
      <c r="B623" s="192">
        <v>530298</v>
      </c>
      <c r="C623" s="192" t="s">
        <v>1089</v>
      </c>
      <c r="D623" s="192" t="s">
        <v>1293</v>
      </c>
      <c r="E623" s="53"/>
      <c r="F623" s="186"/>
      <c r="G623" s="53"/>
      <c r="H623" s="53"/>
      <c r="I623" s="53"/>
      <c r="J623" s="53"/>
      <c r="K623" s="53"/>
      <c r="L623" s="75"/>
      <c r="M623" s="53"/>
      <c r="N623" s="53"/>
      <c r="O623" s="53"/>
      <c r="P623" s="53"/>
      <c r="Q623" s="99"/>
      <c r="R623" s="67"/>
      <c r="S623" s="67"/>
      <c r="T623" s="67"/>
      <c r="U623" s="67"/>
      <c r="V623" s="67"/>
      <c r="W623" s="53"/>
      <c r="X623" s="53"/>
      <c r="Y623" s="53"/>
      <c r="Z623" s="53"/>
      <c r="AA623" s="53"/>
    </row>
    <row r="624" spans="1:27" x14ac:dyDescent="0.25">
      <c r="A624" s="192" t="s">
        <v>35</v>
      </c>
      <c r="B624" s="192">
        <v>1028765</v>
      </c>
      <c r="C624" s="192" t="s">
        <v>1089</v>
      </c>
      <c r="D624" s="192" t="s">
        <v>1210</v>
      </c>
      <c r="E624" s="53"/>
      <c r="F624" s="186"/>
      <c r="G624" s="53"/>
      <c r="H624" s="53"/>
      <c r="I624" s="53"/>
      <c r="J624" s="53"/>
      <c r="K624" s="53"/>
      <c r="L624" s="75"/>
      <c r="M624" s="53"/>
      <c r="N624" s="53"/>
      <c r="O624" s="53"/>
      <c r="P624" s="53"/>
      <c r="Q624" s="99"/>
      <c r="R624" s="67"/>
      <c r="S624" s="67"/>
      <c r="T624" s="67"/>
      <c r="U624" s="67"/>
      <c r="V624" s="67"/>
      <c r="W624" s="53"/>
      <c r="X624" s="53"/>
      <c r="Y624" s="53"/>
      <c r="Z624" s="53"/>
      <c r="AA624" s="53"/>
    </row>
    <row r="625" spans="1:27" x14ac:dyDescent="0.25">
      <c r="A625" s="192" t="s">
        <v>29</v>
      </c>
      <c r="B625" s="192">
        <v>813165</v>
      </c>
      <c r="C625" s="192" t="s">
        <v>1089</v>
      </c>
      <c r="D625" s="192" t="s">
        <v>1160</v>
      </c>
      <c r="E625" s="53"/>
      <c r="F625" s="186"/>
      <c r="G625" s="53"/>
      <c r="H625" s="53"/>
      <c r="I625" s="53"/>
      <c r="J625" s="53"/>
      <c r="K625" s="53"/>
      <c r="L625" s="75"/>
      <c r="M625" s="53"/>
      <c r="N625" s="53"/>
      <c r="O625" s="53"/>
      <c r="P625" s="53"/>
      <c r="Q625" s="99"/>
      <c r="R625" s="67"/>
      <c r="S625" s="67"/>
      <c r="T625" s="67"/>
      <c r="U625" s="67"/>
      <c r="V625" s="67"/>
      <c r="W625" s="53"/>
      <c r="X625" s="53"/>
      <c r="Y625" s="53"/>
      <c r="Z625" s="53"/>
      <c r="AA625" s="53"/>
    </row>
    <row r="626" spans="1:27" x14ac:dyDescent="0.25">
      <c r="A626" s="192" t="s">
        <v>15</v>
      </c>
      <c r="B626" s="192">
        <v>933508</v>
      </c>
      <c r="C626" s="192" t="s">
        <v>1089</v>
      </c>
      <c r="D626" s="192" t="s">
        <v>1294</v>
      </c>
      <c r="E626" s="53"/>
      <c r="F626" s="186"/>
      <c r="G626" s="53"/>
      <c r="H626" s="53"/>
      <c r="I626" s="53"/>
      <c r="J626" s="53"/>
      <c r="K626" s="53"/>
      <c r="L626" s="75"/>
      <c r="M626" s="53"/>
      <c r="N626" s="53"/>
      <c r="O626" s="53"/>
      <c r="P626" s="53"/>
      <c r="Q626" s="99"/>
      <c r="R626" s="67"/>
      <c r="S626" s="67"/>
      <c r="T626" s="67"/>
      <c r="U626" s="67"/>
      <c r="V626" s="67"/>
      <c r="W626" s="53"/>
      <c r="X626" s="53"/>
      <c r="Y626" s="53"/>
      <c r="Z626" s="53"/>
      <c r="AA626" s="53"/>
    </row>
    <row r="627" spans="1:27" x14ac:dyDescent="0.25">
      <c r="A627" s="192" t="s">
        <v>35</v>
      </c>
      <c r="B627" s="192">
        <v>637451</v>
      </c>
      <c r="C627" s="192" t="s">
        <v>1089</v>
      </c>
      <c r="D627" s="192" t="s">
        <v>1295</v>
      </c>
      <c r="E627" s="192" t="s">
        <v>1296</v>
      </c>
      <c r="F627" s="186"/>
      <c r="G627" s="53"/>
      <c r="H627" s="53"/>
      <c r="I627" s="53"/>
      <c r="J627" s="53"/>
      <c r="K627" s="53"/>
      <c r="L627" s="75"/>
      <c r="M627" s="53"/>
      <c r="N627" s="53"/>
      <c r="O627" s="53"/>
      <c r="P627" s="53"/>
      <c r="Q627" s="99"/>
      <c r="R627" s="67"/>
      <c r="S627" s="67"/>
      <c r="T627" s="67"/>
      <c r="U627" s="67"/>
      <c r="V627" s="67"/>
      <c r="W627" s="53"/>
      <c r="X627" s="53"/>
      <c r="Y627" s="53"/>
      <c r="Z627" s="53"/>
      <c r="AA627" s="53"/>
    </row>
    <row r="628" spans="1:27" x14ac:dyDescent="0.25">
      <c r="A628" s="192" t="s">
        <v>15</v>
      </c>
      <c r="B628" s="192">
        <v>739047</v>
      </c>
      <c r="C628" s="192" t="s">
        <v>1089</v>
      </c>
      <c r="D628" s="192" t="s">
        <v>1297</v>
      </c>
      <c r="E628" s="53"/>
      <c r="F628" s="186"/>
      <c r="G628" s="53"/>
      <c r="H628" s="53"/>
      <c r="I628" s="53"/>
      <c r="J628" s="53"/>
      <c r="K628" s="53"/>
      <c r="L628" s="75"/>
      <c r="M628" s="53"/>
      <c r="N628" s="53"/>
      <c r="O628" s="53"/>
      <c r="P628" s="53"/>
      <c r="Q628" s="99"/>
      <c r="R628" s="67"/>
      <c r="S628" s="67"/>
      <c r="T628" s="67"/>
      <c r="U628" s="67"/>
      <c r="V628" s="67"/>
      <c r="W628" s="53"/>
      <c r="X628" s="53"/>
      <c r="Y628" s="53"/>
      <c r="Z628" s="53"/>
      <c r="AA628" s="53"/>
    </row>
    <row r="629" spans="1:27" x14ac:dyDescent="0.25">
      <c r="A629" s="192" t="s">
        <v>22</v>
      </c>
      <c r="B629" s="192">
        <v>698595</v>
      </c>
      <c r="C629" s="192" t="s">
        <v>1089</v>
      </c>
      <c r="D629" s="192" t="s">
        <v>1298</v>
      </c>
      <c r="E629" s="53"/>
      <c r="F629" s="186"/>
      <c r="G629" s="53"/>
      <c r="H629" s="53"/>
      <c r="I629" s="53"/>
      <c r="J629" s="53"/>
      <c r="K629" s="53"/>
      <c r="L629" s="75"/>
      <c r="M629" s="53"/>
      <c r="N629" s="53"/>
      <c r="O629" s="53"/>
      <c r="P629" s="53"/>
      <c r="Q629" s="99"/>
      <c r="R629" s="67"/>
      <c r="S629" s="67"/>
      <c r="T629" s="67"/>
      <c r="U629" s="67"/>
      <c r="V629" s="67"/>
      <c r="W629" s="53"/>
      <c r="X629" s="53"/>
      <c r="Y629" s="53"/>
      <c r="Z629" s="53"/>
      <c r="AA629" s="53"/>
    </row>
    <row r="630" spans="1:27" x14ac:dyDescent="0.25">
      <c r="A630" s="192" t="s">
        <v>32</v>
      </c>
      <c r="B630" s="192">
        <v>787600</v>
      </c>
      <c r="C630" s="192" t="s">
        <v>1089</v>
      </c>
      <c r="D630" s="192" t="s">
        <v>1117</v>
      </c>
      <c r="E630" s="53"/>
      <c r="F630" s="186"/>
      <c r="G630" s="53"/>
      <c r="H630" s="53"/>
      <c r="I630" s="53"/>
      <c r="J630" s="53"/>
      <c r="K630" s="53"/>
      <c r="L630" s="75"/>
      <c r="M630" s="53"/>
      <c r="N630" s="53"/>
      <c r="O630" s="53"/>
      <c r="P630" s="53"/>
      <c r="Q630" s="99"/>
      <c r="R630" s="67"/>
      <c r="S630" s="67"/>
      <c r="T630" s="67"/>
      <c r="U630" s="67"/>
      <c r="V630" s="67"/>
      <c r="W630" s="53"/>
      <c r="X630" s="53"/>
      <c r="Y630" s="53"/>
      <c r="Z630" s="53"/>
      <c r="AA630" s="53"/>
    </row>
    <row r="631" spans="1:27" x14ac:dyDescent="0.25">
      <c r="A631" s="192" t="s">
        <v>32</v>
      </c>
      <c r="B631" s="192">
        <v>621652</v>
      </c>
      <c r="C631" s="192" t="s">
        <v>1089</v>
      </c>
      <c r="D631" s="192" t="s">
        <v>1184</v>
      </c>
      <c r="E631" s="53"/>
      <c r="F631" s="186"/>
      <c r="G631" s="53"/>
      <c r="H631" s="53"/>
      <c r="I631" s="53"/>
      <c r="J631" s="53"/>
      <c r="K631" s="53"/>
      <c r="L631" s="75"/>
      <c r="M631" s="53"/>
      <c r="N631" s="53"/>
      <c r="O631" s="53"/>
      <c r="P631" s="53"/>
      <c r="Q631" s="99"/>
      <c r="R631" s="67"/>
      <c r="S631" s="67"/>
      <c r="T631" s="67"/>
      <c r="U631" s="67"/>
      <c r="V631" s="67"/>
      <c r="W631" s="53"/>
      <c r="X631" s="53"/>
      <c r="Y631" s="53"/>
      <c r="Z631" s="53"/>
      <c r="AA631" s="53"/>
    </row>
    <row r="632" spans="1:27" x14ac:dyDescent="0.25">
      <c r="A632" s="192" t="s">
        <v>32</v>
      </c>
      <c r="B632" s="192">
        <v>677881</v>
      </c>
      <c r="C632" s="192" t="s">
        <v>1089</v>
      </c>
      <c r="D632" s="192" t="s">
        <v>1120</v>
      </c>
      <c r="E632" s="53"/>
      <c r="F632" s="186"/>
      <c r="G632" s="53"/>
      <c r="H632" s="53"/>
      <c r="I632" s="53"/>
      <c r="J632" s="53"/>
      <c r="K632" s="53"/>
      <c r="L632" s="75"/>
      <c r="M632" s="53"/>
      <c r="N632" s="53"/>
      <c r="O632" s="53"/>
      <c r="P632" s="53"/>
      <c r="Q632" s="99"/>
      <c r="R632" s="67"/>
      <c r="S632" s="67"/>
      <c r="T632" s="67"/>
      <c r="U632" s="67"/>
      <c r="V632" s="67"/>
      <c r="W632" s="53"/>
      <c r="X632" s="53"/>
      <c r="Y632" s="53"/>
      <c r="Z632" s="53"/>
      <c r="AA632" s="53"/>
    </row>
    <row r="633" spans="1:27" x14ac:dyDescent="0.25">
      <c r="A633" s="192" t="s">
        <v>23</v>
      </c>
      <c r="B633" s="192">
        <v>1008886</v>
      </c>
      <c r="C633" s="192" t="s">
        <v>1089</v>
      </c>
      <c r="D633" s="192" t="s">
        <v>1210</v>
      </c>
      <c r="E633" s="53"/>
      <c r="F633" s="186"/>
      <c r="G633" s="53"/>
      <c r="H633" s="53"/>
      <c r="I633" s="53"/>
      <c r="J633" s="53"/>
      <c r="K633" s="53"/>
      <c r="L633" s="75"/>
      <c r="M633" s="53"/>
      <c r="N633" s="53"/>
      <c r="O633" s="53"/>
      <c r="P633" s="53"/>
      <c r="Q633" s="99"/>
      <c r="R633" s="67"/>
      <c r="S633" s="67"/>
      <c r="T633" s="67"/>
      <c r="U633" s="67"/>
      <c r="V633" s="67"/>
      <c r="W633" s="53"/>
      <c r="X633" s="53"/>
      <c r="Y633" s="53"/>
      <c r="Z633" s="53"/>
      <c r="AA633" s="53"/>
    </row>
    <row r="634" spans="1:27" x14ac:dyDescent="0.25">
      <c r="A634" s="192" t="s">
        <v>19</v>
      </c>
      <c r="B634" s="192">
        <v>773648</v>
      </c>
      <c r="C634" s="192" t="s">
        <v>1089</v>
      </c>
      <c r="D634" s="192" t="s">
        <v>1299</v>
      </c>
      <c r="E634" s="53"/>
      <c r="F634" s="186"/>
      <c r="G634" s="53"/>
      <c r="H634" s="53"/>
      <c r="I634" s="53"/>
      <c r="J634" s="53"/>
      <c r="K634" s="53"/>
      <c r="L634" s="75"/>
      <c r="M634" s="53"/>
      <c r="N634" s="53"/>
      <c r="O634" s="53"/>
      <c r="P634" s="53"/>
      <c r="Q634" s="99"/>
      <c r="R634" s="67"/>
      <c r="S634" s="67"/>
      <c r="T634" s="67"/>
      <c r="U634" s="67"/>
      <c r="V634" s="67"/>
      <c r="W634" s="53"/>
      <c r="X634" s="53"/>
      <c r="Y634" s="53"/>
      <c r="Z634" s="53"/>
      <c r="AA634" s="53"/>
    </row>
    <row r="635" spans="1:27" x14ac:dyDescent="0.25">
      <c r="A635" s="192" t="s">
        <v>19</v>
      </c>
      <c r="B635" s="192">
        <v>489600</v>
      </c>
      <c r="C635" s="192" t="s">
        <v>1089</v>
      </c>
      <c r="D635" s="192" t="s">
        <v>1300</v>
      </c>
      <c r="E635" s="53"/>
      <c r="F635" s="186"/>
      <c r="G635" s="53"/>
      <c r="H635" s="53"/>
      <c r="I635" s="53"/>
      <c r="J635" s="53"/>
      <c r="K635" s="53"/>
      <c r="L635" s="75"/>
      <c r="M635" s="53"/>
      <c r="N635" s="53"/>
      <c r="O635" s="53"/>
      <c r="P635" s="53"/>
      <c r="Q635" s="99"/>
      <c r="R635" s="67"/>
      <c r="S635" s="67"/>
      <c r="T635" s="67"/>
      <c r="U635" s="67"/>
      <c r="V635" s="67"/>
      <c r="W635" s="53"/>
      <c r="X635" s="53"/>
      <c r="Y635" s="53"/>
      <c r="Z635" s="53"/>
      <c r="AA635" s="53"/>
    </row>
    <row r="636" spans="1:27" x14ac:dyDescent="0.25">
      <c r="A636" s="192" t="s">
        <v>19</v>
      </c>
      <c r="B636" s="192">
        <v>61660</v>
      </c>
      <c r="C636" s="192" t="s">
        <v>180</v>
      </c>
      <c r="D636" s="192" t="s">
        <v>1300</v>
      </c>
      <c r="E636" s="53"/>
      <c r="F636" s="186"/>
      <c r="G636" s="53"/>
      <c r="H636" s="53"/>
      <c r="I636" s="53"/>
      <c r="J636" s="53"/>
      <c r="K636" s="53"/>
      <c r="L636" s="75"/>
      <c r="M636" s="53"/>
      <c r="N636" s="53"/>
      <c r="O636" s="53"/>
      <c r="P636" s="53"/>
      <c r="Q636" s="99"/>
      <c r="R636" s="67"/>
      <c r="S636" s="67"/>
      <c r="T636" s="67"/>
      <c r="U636" s="67"/>
      <c r="V636" s="67"/>
      <c r="W636" s="53"/>
      <c r="X636" s="53"/>
      <c r="Y636" s="53"/>
      <c r="Z636" s="53"/>
      <c r="AA636" s="53"/>
    </row>
    <row r="637" spans="1:27" x14ac:dyDescent="0.25">
      <c r="A637" s="192" t="s">
        <v>18</v>
      </c>
      <c r="B637" s="192">
        <v>185770</v>
      </c>
      <c r="C637" s="192" t="s">
        <v>180</v>
      </c>
      <c r="D637" s="192" t="s">
        <v>1301</v>
      </c>
      <c r="E637" s="192" t="s">
        <v>1302</v>
      </c>
      <c r="F637" s="186"/>
      <c r="G637" s="53"/>
      <c r="H637" s="53"/>
      <c r="I637" s="53"/>
      <c r="J637" s="53"/>
      <c r="K637" s="53"/>
      <c r="L637" s="75"/>
      <c r="M637" s="53"/>
      <c r="N637" s="53"/>
      <c r="O637" s="53"/>
      <c r="P637" s="53"/>
      <c r="Q637" s="99"/>
      <c r="R637" s="67"/>
      <c r="S637" s="67"/>
      <c r="T637" s="67"/>
      <c r="U637" s="67"/>
      <c r="V637" s="67"/>
      <c r="W637" s="53"/>
      <c r="X637" s="53"/>
      <c r="Y637" s="53"/>
      <c r="Z637" s="53"/>
      <c r="AA637" s="53"/>
    </row>
    <row r="638" spans="1:27" x14ac:dyDescent="0.25">
      <c r="A638" s="192" t="s">
        <v>18</v>
      </c>
      <c r="B638" s="192">
        <v>231681</v>
      </c>
      <c r="C638" s="192" t="s">
        <v>180</v>
      </c>
      <c r="D638" s="192" t="s">
        <v>1196</v>
      </c>
      <c r="E638" s="53"/>
      <c r="F638" s="186"/>
      <c r="G638" s="53"/>
      <c r="H638" s="53"/>
      <c r="I638" s="53"/>
      <c r="J638" s="53"/>
      <c r="K638" s="53"/>
      <c r="L638" s="75"/>
      <c r="M638" s="53"/>
      <c r="N638" s="53"/>
      <c r="O638" s="53"/>
      <c r="P638" s="53"/>
      <c r="Q638" s="99"/>
      <c r="R638" s="67"/>
      <c r="S638" s="67"/>
      <c r="T638" s="67"/>
      <c r="U638" s="67"/>
      <c r="V638" s="67"/>
      <c r="W638" s="53"/>
      <c r="X638" s="53"/>
      <c r="Y638" s="53"/>
      <c r="Z638" s="53"/>
      <c r="AA638" s="53"/>
    </row>
    <row r="639" spans="1:27" x14ac:dyDescent="0.25">
      <c r="A639" s="192" t="s">
        <v>25</v>
      </c>
      <c r="B639" s="192">
        <v>966195</v>
      </c>
      <c r="C639" s="192" t="s">
        <v>180</v>
      </c>
      <c r="D639" s="192" t="s">
        <v>1303</v>
      </c>
      <c r="E639" s="53"/>
      <c r="F639" s="186"/>
      <c r="G639" s="53"/>
      <c r="H639" s="53"/>
      <c r="I639" s="53"/>
      <c r="J639" s="53"/>
      <c r="K639" s="53"/>
      <c r="L639" s="75"/>
      <c r="M639" s="53"/>
      <c r="N639" s="53"/>
      <c r="O639" s="53"/>
      <c r="P639" s="53"/>
      <c r="Q639" s="99"/>
      <c r="R639" s="67"/>
      <c r="S639" s="67"/>
      <c r="T639" s="67"/>
      <c r="U639" s="67"/>
      <c r="V639" s="67"/>
      <c r="W639" s="53"/>
      <c r="X639" s="53"/>
      <c r="Y639" s="53"/>
      <c r="Z639" s="53"/>
      <c r="AA639" s="53"/>
    </row>
    <row r="640" spans="1:27" x14ac:dyDescent="0.25">
      <c r="A640" s="192" t="s">
        <v>29</v>
      </c>
      <c r="B640" s="192">
        <v>1254027</v>
      </c>
      <c r="C640" s="192" t="s">
        <v>180</v>
      </c>
      <c r="D640" s="192" t="s">
        <v>1249</v>
      </c>
      <c r="E640" s="53"/>
      <c r="F640" s="186"/>
      <c r="G640" s="53"/>
      <c r="H640" s="53"/>
      <c r="I640" s="53"/>
      <c r="J640" s="53"/>
      <c r="K640" s="53"/>
      <c r="L640" s="75"/>
      <c r="M640" s="53"/>
      <c r="N640" s="53"/>
      <c r="O640" s="53"/>
      <c r="P640" s="53"/>
      <c r="Q640" s="99"/>
      <c r="R640" s="67"/>
      <c r="S640" s="67"/>
      <c r="T640" s="67"/>
      <c r="U640" s="67"/>
      <c r="V640" s="67"/>
      <c r="W640" s="53"/>
      <c r="X640" s="53"/>
      <c r="Y640" s="53"/>
      <c r="Z640" s="53"/>
      <c r="AA640" s="53"/>
    </row>
    <row r="641" spans="1:27" x14ac:dyDescent="0.25">
      <c r="A641" s="192" t="s">
        <v>36</v>
      </c>
      <c r="B641" s="192">
        <v>307919</v>
      </c>
      <c r="C641" s="192" t="s">
        <v>180</v>
      </c>
      <c r="D641" s="192" t="s">
        <v>1304</v>
      </c>
      <c r="E641" s="192"/>
      <c r="F641" s="186"/>
      <c r="G641" s="53"/>
      <c r="H641" s="53"/>
      <c r="I641" s="53"/>
      <c r="J641" s="53"/>
      <c r="K641" s="53"/>
      <c r="L641" s="75"/>
      <c r="M641" s="53"/>
      <c r="N641" s="53"/>
      <c r="O641" s="53"/>
      <c r="P641" s="53"/>
      <c r="Q641" s="99"/>
      <c r="R641" s="67"/>
      <c r="S641" s="67"/>
      <c r="T641" s="67"/>
      <c r="U641" s="67"/>
      <c r="V641" s="67"/>
      <c r="W641" s="53"/>
      <c r="X641" s="53"/>
      <c r="Y641" s="53"/>
      <c r="Z641" s="53"/>
      <c r="AA641" s="53"/>
    </row>
    <row r="642" spans="1:27" x14ac:dyDescent="0.25">
      <c r="A642" s="192" t="s">
        <v>23</v>
      </c>
      <c r="B642" s="192">
        <v>1202317</v>
      </c>
      <c r="C642" s="192" t="s">
        <v>180</v>
      </c>
      <c r="D642" s="192" t="s">
        <v>1183</v>
      </c>
      <c r="E642" s="53"/>
      <c r="F642" s="186"/>
      <c r="G642" s="53"/>
      <c r="H642" s="53"/>
      <c r="I642" s="53"/>
      <c r="J642" s="53"/>
      <c r="K642" s="53"/>
      <c r="L642" s="75"/>
      <c r="M642" s="53"/>
      <c r="N642" s="53"/>
      <c r="O642" s="53"/>
      <c r="P642" s="53"/>
      <c r="Q642" s="99"/>
      <c r="R642" s="67"/>
      <c r="S642" s="67"/>
      <c r="T642" s="67"/>
      <c r="U642" s="67"/>
      <c r="V642" s="67"/>
      <c r="W642" s="53"/>
      <c r="X642" s="53"/>
      <c r="Y642" s="53"/>
      <c r="Z642" s="53"/>
      <c r="AA642" s="53"/>
    </row>
    <row r="643" spans="1:27" x14ac:dyDescent="0.25">
      <c r="A643" s="192" t="s">
        <v>20</v>
      </c>
      <c r="B643" s="192">
        <v>1092048</v>
      </c>
      <c r="C643" s="192" t="s">
        <v>180</v>
      </c>
      <c r="D643" s="192" t="s">
        <v>1305</v>
      </c>
      <c r="E643" s="53"/>
      <c r="F643" s="186"/>
      <c r="G643" s="53"/>
      <c r="H643" s="53"/>
      <c r="I643" s="53"/>
      <c r="J643" s="53"/>
      <c r="K643" s="53"/>
      <c r="L643" s="75"/>
      <c r="M643" s="53"/>
      <c r="N643" s="53"/>
      <c r="O643" s="53"/>
      <c r="P643" s="53"/>
      <c r="Q643" s="99"/>
      <c r="R643" s="67"/>
      <c r="S643" s="67"/>
      <c r="T643" s="67"/>
      <c r="U643" s="67"/>
      <c r="V643" s="67"/>
      <c r="W643" s="53"/>
      <c r="X643" s="53"/>
      <c r="Y643" s="53"/>
      <c r="Z643" s="53"/>
      <c r="AA643" s="53"/>
    </row>
    <row r="644" spans="1:27" x14ac:dyDescent="0.25">
      <c r="A644" s="192" t="s">
        <v>27</v>
      </c>
      <c r="B644" s="192">
        <v>1263682</v>
      </c>
      <c r="C644" s="192" t="s">
        <v>180</v>
      </c>
      <c r="D644" s="192" t="s">
        <v>1306</v>
      </c>
      <c r="E644" s="53"/>
      <c r="F644" s="186"/>
      <c r="G644" s="53"/>
      <c r="H644" s="53"/>
      <c r="I644" s="53"/>
      <c r="J644" s="53"/>
      <c r="K644" s="53"/>
      <c r="L644" s="75"/>
      <c r="M644" s="53"/>
      <c r="N644" s="53"/>
      <c r="O644" s="53"/>
      <c r="P644" s="53"/>
      <c r="Q644" s="99"/>
      <c r="R644" s="67"/>
      <c r="S644" s="67"/>
      <c r="T644" s="67"/>
      <c r="U644" s="67"/>
      <c r="V644" s="67"/>
      <c r="W644" s="53"/>
      <c r="X644" s="53"/>
      <c r="Y644" s="53"/>
      <c r="Z644" s="53"/>
      <c r="AA644" s="53"/>
    </row>
    <row r="645" spans="1:27" x14ac:dyDescent="0.25">
      <c r="A645" s="192" t="s">
        <v>30</v>
      </c>
      <c r="B645" s="192">
        <v>1065101</v>
      </c>
      <c r="C645" s="192" t="s">
        <v>180</v>
      </c>
      <c r="D645" s="192" t="s">
        <v>1307</v>
      </c>
      <c r="E645" s="53"/>
      <c r="F645" s="186"/>
      <c r="G645" s="53"/>
      <c r="H645" s="53"/>
      <c r="I645" s="53"/>
      <c r="J645" s="53"/>
      <c r="K645" s="53"/>
      <c r="L645" s="75"/>
      <c r="M645" s="53"/>
      <c r="N645" s="53"/>
      <c r="O645" s="53"/>
      <c r="P645" s="53"/>
      <c r="Q645" s="99"/>
      <c r="R645" s="67"/>
      <c r="S645" s="67"/>
      <c r="T645" s="67"/>
      <c r="U645" s="67"/>
      <c r="V645" s="67"/>
      <c r="W645" s="53"/>
      <c r="X645" s="53"/>
      <c r="Y645" s="53"/>
      <c r="Z645" s="53"/>
      <c r="AA645" s="53"/>
    </row>
    <row r="646" spans="1:27" x14ac:dyDescent="0.25">
      <c r="A646" s="192" t="s">
        <v>30</v>
      </c>
      <c r="B646" s="192">
        <v>747266</v>
      </c>
      <c r="C646" s="192" t="s">
        <v>180</v>
      </c>
      <c r="D646" s="192" t="s">
        <v>1308</v>
      </c>
      <c r="E646" s="53"/>
      <c r="F646" s="186"/>
      <c r="G646" s="53"/>
      <c r="H646" s="53"/>
      <c r="I646" s="53"/>
      <c r="J646" s="53"/>
      <c r="K646" s="53"/>
      <c r="L646" s="75"/>
      <c r="M646" s="53"/>
      <c r="N646" s="53"/>
      <c r="O646" s="53"/>
      <c r="P646" s="53"/>
      <c r="Q646" s="99"/>
      <c r="R646" s="67"/>
      <c r="S646" s="67"/>
      <c r="T646" s="67"/>
      <c r="U646" s="67"/>
      <c r="V646" s="67"/>
      <c r="W646" s="53"/>
      <c r="X646" s="53"/>
      <c r="Y646" s="53"/>
      <c r="Z646" s="53"/>
      <c r="AA646" s="53"/>
    </row>
    <row r="647" spans="1:27" x14ac:dyDescent="0.25">
      <c r="A647" s="192" t="s">
        <v>26</v>
      </c>
      <c r="B647" s="192">
        <v>860901</v>
      </c>
      <c r="C647" s="192" t="s">
        <v>180</v>
      </c>
      <c r="D647" s="192" t="s">
        <v>513</v>
      </c>
      <c r="E647" s="192"/>
      <c r="F647" s="186"/>
      <c r="G647" s="53"/>
      <c r="H647" s="53"/>
      <c r="I647" s="53"/>
      <c r="J647" s="53"/>
      <c r="K647" s="53"/>
      <c r="L647" s="75"/>
      <c r="M647" s="53"/>
      <c r="N647" s="53"/>
      <c r="O647" s="53"/>
      <c r="P647" s="53"/>
      <c r="Q647" s="99"/>
      <c r="R647" s="67"/>
      <c r="S647" s="67"/>
      <c r="T647" s="67"/>
      <c r="U647" s="67"/>
      <c r="V647" s="67"/>
      <c r="W647" s="53"/>
      <c r="X647" s="53"/>
      <c r="Y647" s="53"/>
      <c r="Z647" s="53"/>
      <c r="AA647" s="53"/>
    </row>
    <row r="648" spans="1:27" x14ac:dyDescent="0.25">
      <c r="A648" s="192" t="s">
        <v>26</v>
      </c>
      <c r="B648" s="192">
        <v>1099893</v>
      </c>
      <c r="C648" s="192" t="s">
        <v>180</v>
      </c>
      <c r="D648" s="192" t="s">
        <v>1309</v>
      </c>
      <c r="E648" s="53"/>
      <c r="F648" s="186"/>
      <c r="G648" s="53"/>
      <c r="H648" s="53"/>
      <c r="I648" s="53"/>
      <c r="J648" s="53"/>
      <c r="K648" s="53"/>
      <c r="L648" s="75"/>
      <c r="M648" s="53"/>
      <c r="N648" s="53"/>
      <c r="O648" s="53"/>
      <c r="P648" s="53"/>
      <c r="Q648" s="99"/>
      <c r="R648" s="67"/>
      <c r="S648" s="67"/>
      <c r="T648" s="67"/>
      <c r="U648" s="67"/>
      <c r="V648" s="67"/>
      <c r="W648" s="53"/>
      <c r="X648" s="53"/>
      <c r="Y648" s="53"/>
      <c r="Z648" s="53"/>
      <c r="AA648" s="53"/>
    </row>
    <row r="649" spans="1:27" x14ac:dyDescent="0.25">
      <c r="A649" s="192" t="s">
        <v>28</v>
      </c>
      <c r="B649" s="192">
        <v>939802</v>
      </c>
      <c r="C649" s="192" t="s">
        <v>180</v>
      </c>
      <c r="D649" s="192" t="s">
        <v>1310</v>
      </c>
      <c r="E649" s="53"/>
      <c r="F649" s="186"/>
      <c r="G649" s="53"/>
      <c r="H649" s="53"/>
      <c r="I649" s="53"/>
      <c r="J649" s="53"/>
      <c r="K649" s="53"/>
      <c r="L649" s="75"/>
      <c r="M649" s="53"/>
      <c r="N649" s="53"/>
      <c r="O649" s="53"/>
      <c r="P649" s="53"/>
      <c r="Q649" s="99"/>
      <c r="R649" s="67"/>
      <c r="S649" s="67"/>
      <c r="T649" s="67"/>
      <c r="U649" s="67"/>
      <c r="V649" s="67"/>
      <c r="W649" s="53"/>
      <c r="X649" s="53"/>
      <c r="Y649" s="53"/>
      <c r="Z649" s="53"/>
      <c r="AA649" s="53"/>
    </row>
    <row r="650" spans="1:27" x14ac:dyDescent="0.25">
      <c r="A650" s="192" t="s">
        <v>28</v>
      </c>
      <c r="B650" s="192">
        <v>721738</v>
      </c>
      <c r="C650" s="192" t="s">
        <v>180</v>
      </c>
      <c r="D650" s="192" t="s">
        <v>1311</v>
      </c>
      <c r="E650" s="53"/>
      <c r="F650" s="186"/>
      <c r="G650" s="53"/>
      <c r="H650" s="53"/>
      <c r="I650" s="53"/>
      <c r="J650" s="53"/>
      <c r="K650" s="53"/>
      <c r="L650" s="75"/>
      <c r="M650" s="53"/>
      <c r="N650" s="53"/>
      <c r="O650" s="53"/>
      <c r="P650" s="53"/>
      <c r="Q650" s="99"/>
      <c r="R650" s="67"/>
      <c r="S650" s="67"/>
      <c r="T650" s="67"/>
      <c r="U650" s="67"/>
      <c r="V650" s="67"/>
      <c r="W650" s="53"/>
      <c r="X650" s="53"/>
      <c r="Y650" s="53"/>
      <c r="Z650" s="53"/>
      <c r="AA650" s="53"/>
    </row>
    <row r="651" spans="1:27" x14ac:dyDescent="0.25">
      <c r="A651" s="192" t="s">
        <v>28</v>
      </c>
      <c r="B651" s="192">
        <v>422859</v>
      </c>
      <c r="C651" s="192" t="s">
        <v>1121</v>
      </c>
      <c r="D651" s="192" t="s">
        <v>1311</v>
      </c>
      <c r="E651" s="53"/>
      <c r="F651" s="186"/>
      <c r="G651" s="53"/>
      <c r="H651" s="53"/>
      <c r="I651" s="53"/>
      <c r="J651" s="53"/>
      <c r="K651" s="53"/>
      <c r="L651" s="75"/>
      <c r="M651" s="53"/>
      <c r="N651" s="53"/>
      <c r="O651" s="53"/>
      <c r="P651" s="53"/>
      <c r="Q651" s="99"/>
      <c r="R651" s="67"/>
      <c r="S651" s="67"/>
      <c r="T651" s="67"/>
      <c r="U651" s="67"/>
      <c r="V651" s="67"/>
      <c r="W651" s="53"/>
      <c r="X651" s="53"/>
      <c r="Y651" s="53"/>
      <c r="Z651" s="53"/>
      <c r="AA651" s="53"/>
    </row>
    <row r="652" spans="1:27" x14ac:dyDescent="0.25">
      <c r="A652" s="192" t="s">
        <v>26</v>
      </c>
      <c r="B652" s="192">
        <v>509822</v>
      </c>
      <c r="C652" s="192" t="s">
        <v>1121</v>
      </c>
      <c r="D652" s="192" t="s">
        <v>1312</v>
      </c>
      <c r="E652" s="53"/>
      <c r="F652" s="186"/>
      <c r="G652" s="53"/>
      <c r="H652" s="53"/>
      <c r="I652" s="53"/>
      <c r="J652" s="53"/>
      <c r="K652" s="53"/>
      <c r="L652" s="75"/>
      <c r="M652" s="53"/>
      <c r="N652" s="53"/>
      <c r="O652" s="53"/>
      <c r="P652" s="53"/>
      <c r="Q652" s="99"/>
      <c r="R652" s="67"/>
      <c r="S652" s="67"/>
      <c r="T652" s="67"/>
      <c r="U652" s="67"/>
      <c r="V652" s="67"/>
      <c r="W652" s="53"/>
      <c r="X652" s="53"/>
      <c r="Y652" s="53"/>
      <c r="Z652" s="53"/>
      <c r="AA652" s="53"/>
    </row>
    <row r="653" spans="1:27" x14ac:dyDescent="0.25">
      <c r="A653" s="192" t="s">
        <v>20</v>
      </c>
      <c r="B653" s="192">
        <v>1056345</v>
      </c>
      <c r="C653" s="192" t="s">
        <v>1121</v>
      </c>
      <c r="D653" s="192" t="s">
        <v>1199</v>
      </c>
      <c r="E653" s="53"/>
      <c r="F653" s="186"/>
      <c r="G653" s="53"/>
      <c r="H653" s="53"/>
      <c r="I653" s="53"/>
      <c r="J653" s="53"/>
      <c r="K653" s="53"/>
      <c r="L653" s="75"/>
      <c r="M653" s="53"/>
      <c r="N653" s="53"/>
      <c r="O653" s="53"/>
      <c r="P653" s="53"/>
      <c r="Q653" s="99"/>
      <c r="R653" s="67"/>
      <c r="S653" s="67"/>
      <c r="T653" s="67"/>
      <c r="U653" s="67"/>
      <c r="V653" s="67"/>
      <c r="W653" s="53"/>
      <c r="X653" s="53"/>
      <c r="Y653" s="53"/>
      <c r="Z653" s="53"/>
      <c r="AA653" s="53"/>
    </row>
    <row r="654" spans="1:27" x14ac:dyDescent="0.25">
      <c r="A654" s="192" t="s">
        <v>28</v>
      </c>
      <c r="B654" s="192">
        <v>692496</v>
      </c>
      <c r="C654" s="192" t="s">
        <v>1121</v>
      </c>
      <c r="D654" s="192" t="s">
        <v>1313</v>
      </c>
      <c r="E654" s="53"/>
      <c r="F654" s="186"/>
      <c r="G654" s="53"/>
      <c r="H654" s="53"/>
      <c r="I654" s="53"/>
      <c r="J654" s="53"/>
      <c r="K654" s="53"/>
      <c r="L654" s="75"/>
      <c r="M654" s="53"/>
      <c r="N654" s="53"/>
      <c r="O654" s="53"/>
      <c r="P654" s="53"/>
      <c r="Q654" s="99"/>
      <c r="R654" s="67"/>
      <c r="S654" s="67"/>
      <c r="T654" s="67"/>
      <c r="U654" s="67"/>
      <c r="V654" s="67"/>
      <c r="W654" s="53"/>
      <c r="X654" s="53"/>
      <c r="Y654" s="53"/>
      <c r="Z654" s="53"/>
      <c r="AA654" s="53"/>
    </row>
    <row r="655" spans="1:27" x14ac:dyDescent="0.25">
      <c r="A655" s="192" t="s">
        <v>20</v>
      </c>
      <c r="B655" s="192">
        <v>822464</v>
      </c>
      <c r="C655" s="192" t="s">
        <v>1121</v>
      </c>
      <c r="D655" s="192" t="s">
        <v>1190</v>
      </c>
      <c r="E655" s="53"/>
      <c r="F655" s="186"/>
      <c r="G655" s="53"/>
      <c r="H655" s="53"/>
      <c r="I655" s="53"/>
      <c r="J655" s="53"/>
      <c r="K655" s="53"/>
      <c r="L655" s="75"/>
      <c r="M655" s="53"/>
      <c r="N655" s="53"/>
      <c r="O655" s="53"/>
      <c r="P655" s="53"/>
      <c r="Q655" s="99"/>
      <c r="R655" s="67"/>
      <c r="S655" s="67"/>
      <c r="T655" s="67"/>
      <c r="U655" s="67"/>
      <c r="V655" s="67"/>
      <c r="W655" s="53"/>
      <c r="X655" s="53"/>
      <c r="Y655" s="53"/>
      <c r="Z655" s="53"/>
      <c r="AA655" s="53"/>
    </row>
    <row r="656" spans="1:27" x14ac:dyDescent="0.25">
      <c r="A656" s="192" t="s">
        <v>29</v>
      </c>
      <c r="B656" s="192">
        <v>1086370</v>
      </c>
      <c r="C656" s="192" t="s">
        <v>1121</v>
      </c>
      <c r="D656" s="192" t="s">
        <v>1189</v>
      </c>
      <c r="E656" s="53"/>
      <c r="F656" s="186"/>
      <c r="G656" s="53"/>
      <c r="H656" s="53"/>
      <c r="I656" s="53"/>
      <c r="J656" s="53"/>
      <c r="K656" s="53"/>
      <c r="L656" s="75"/>
      <c r="M656" s="53"/>
      <c r="N656" s="53"/>
      <c r="O656" s="53"/>
      <c r="P656" s="53"/>
      <c r="Q656" s="99"/>
      <c r="R656" s="67"/>
      <c r="S656" s="67"/>
      <c r="T656" s="67"/>
      <c r="U656" s="67"/>
      <c r="V656" s="67"/>
      <c r="W656" s="53"/>
      <c r="X656" s="53"/>
      <c r="Y656" s="53"/>
      <c r="Z656" s="53"/>
      <c r="AA656" s="53"/>
    </row>
    <row r="657" spans="1:27" x14ac:dyDescent="0.25">
      <c r="A657" s="192" t="s">
        <v>36</v>
      </c>
      <c r="B657" s="192">
        <v>289094</v>
      </c>
      <c r="C657" s="192" t="s">
        <v>1121</v>
      </c>
      <c r="D657" s="192" t="s">
        <v>1314</v>
      </c>
      <c r="E657" s="53"/>
      <c r="F657" s="186"/>
      <c r="G657" s="53"/>
      <c r="H657" s="53"/>
      <c r="I657" s="53"/>
      <c r="J657" s="53"/>
      <c r="K657" s="53"/>
      <c r="L657" s="75"/>
      <c r="M657" s="53"/>
      <c r="N657" s="53"/>
      <c r="O657" s="53"/>
      <c r="P657" s="53"/>
      <c r="Q657" s="99"/>
      <c r="R657" s="67"/>
      <c r="S657" s="67"/>
      <c r="T657" s="67"/>
      <c r="U657" s="67"/>
      <c r="V657" s="67"/>
      <c r="W657" s="53"/>
      <c r="X657" s="53"/>
      <c r="Y657" s="53"/>
      <c r="Z657" s="53"/>
      <c r="AA657" s="53"/>
    </row>
    <row r="658" spans="1:27" x14ac:dyDescent="0.25">
      <c r="A658" s="192" t="s">
        <v>8</v>
      </c>
      <c r="B658" s="192">
        <v>460556</v>
      </c>
      <c r="C658" s="192" t="s">
        <v>1121</v>
      </c>
      <c r="D658" s="192" t="s">
        <v>1315</v>
      </c>
      <c r="E658" s="53"/>
      <c r="F658" s="186"/>
      <c r="G658" s="53"/>
      <c r="H658" s="53"/>
      <c r="I658" s="53"/>
      <c r="J658" s="53"/>
      <c r="K658" s="53"/>
      <c r="L658" s="75"/>
      <c r="M658" s="53"/>
      <c r="N658" s="53"/>
      <c r="O658" s="53"/>
      <c r="P658" s="53"/>
      <c r="Q658" s="99"/>
      <c r="R658" s="67"/>
      <c r="S658" s="67"/>
      <c r="T658" s="67"/>
      <c r="U658" s="67"/>
      <c r="V658" s="67"/>
      <c r="W658" s="53"/>
      <c r="X658" s="53"/>
      <c r="Y658" s="53"/>
      <c r="Z658" s="53"/>
      <c r="AA658" s="53"/>
    </row>
    <row r="659" spans="1:27" x14ac:dyDescent="0.25">
      <c r="A659" s="192" t="s">
        <v>8</v>
      </c>
      <c r="B659" s="192">
        <v>769864</v>
      </c>
      <c r="C659" s="192" t="s">
        <v>1121</v>
      </c>
      <c r="D659" s="192" t="s">
        <v>1316</v>
      </c>
      <c r="E659" s="53"/>
      <c r="F659" s="186"/>
      <c r="G659" s="53"/>
      <c r="H659" s="53"/>
      <c r="I659" s="53"/>
      <c r="J659" s="53"/>
      <c r="K659" s="53"/>
      <c r="L659" s="75"/>
      <c r="M659" s="53"/>
      <c r="N659" s="53"/>
      <c r="O659" s="53"/>
      <c r="P659" s="53"/>
      <c r="Q659" s="99"/>
      <c r="R659" s="67"/>
      <c r="S659" s="67"/>
      <c r="T659" s="67"/>
      <c r="U659" s="67"/>
      <c r="V659" s="67"/>
      <c r="W659" s="53"/>
      <c r="X659" s="53"/>
      <c r="Y659" s="53"/>
      <c r="Z659" s="53"/>
      <c r="AA659" s="53"/>
    </row>
    <row r="660" spans="1:27" x14ac:dyDescent="0.25">
      <c r="A660" s="192" t="s">
        <v>34</v>
      </c>
      <c r="B660" s="192">
        <v>631918</v>
      </c>
      <c r="C660" s="192" t="s">
        <v>1121</v>
      </c>
      <c r="D660" s="192" t="s">
        <v>1316</v>
      </c>
      <c r="E660" s="53"/>
      <c r="F660" s="186"/>
      <c r="G660" s="53"/>
      <c r="H660" s="53"/>
      <c r="I660" s="53"/>
      <c r="J660" s="53"/>
      <c r="K660" s="53"/>
      <c r="L660" s="75"/>
      <c r="M660" s="53"/>
      <c r="N660" s="53"/>
      <c r="O660" s="53"/>
      <c r="P660" s="53"/>
      <c r="Q660" s="99"/>
      <c r="R660" s="67"/>
      <c r="S660" s="67"/>
      <c r="T660" s="67"/>
      <c r="U660" s="67"/>
      <c r="V660" s="67"/>
      <c r="W660" s="53"/>
      <c r="X660" s="53"/>
      <c r="Y660" s="53"/>
      <c r="Z660" s="53"/>
      <c r="AA660" s="53"/>
    </row>
    <row r="661" spans="1:27" x14ac:dyDescent="0.25">
      <c r="A661" s="192" t="s">
        <v>34</v>
      </c>
      <c r="B661" s="192">
        <v>227751</v>
      </c>
      <c r="C661" s="192" t="s">
        <v>1121</v>
      </c>
      <c r="D661" s="192" t="s">
        <v>1317</v>
      </c>
      <c r="E661" s="53"/>
      <c r="F661" s="186"/>
      <c r="G661" s="53"/>
      <c r="H661" s="53"/>
      <c r="I661" s="53"/>
      <c r="J661" s="53"/>
      <c r="K661" s="53"/>
      <c r="L661" s="75"/>
      <c r="M661" s="53"/>
      <c r="N661" s="53"/>
      <c r="O661" s="53"/>
      <c r="P661" s="53"/>
      <c r="Q661" s="99"/>
      <c r="R661" s="67"/>
      <c r="S661" s="67"/>
      <c r="T661" s="67"/>
      <c r="U661" s="67"/>
      <c r="V661" s="67"/>
      <c r="W661" s="53"/>
      <c r="X661" s="53"/>
      <c r="Y661" s="53"/>
      <c r="Z661" s="53"/>
      <c r="AA661" s="53"/>
    </row>
    <row r="662" spans="1:27" x14ac:dyDescent="0.25">
      <c r="A662" s="192" t="s">
        <v>34</v>
      </c>
      <c r="B662" s="192">
        <v>655918</v>
      </c>
      <c r="C662" s="192" t="s">
        <v>1121</v>
      </c>
      <c r="D662" s="192" t="s">
        <v>1318</v>
      </c>
      <c r="E662" s="53"/>
      <c r="F662" s="186"/>
      <c r="G662" s="53"/>
      <c r="H662" s="53"/>
      <c r="I662" s="53"/>
      <c r="J662" s="53"/>
      <c r="K662" s="53"/>
      <c r="L662" s="75"/>
      <c r="M662" s="53"/>
      <c r="N662" s="53"/>
      <c r="O662" s="53"/>
      <c r="P662" s="53"/>
      <c r="Q662" s="99"/>
      <c r="R662" s="67"/>
      <c r="S662" s="67"/>
      <c r="T662" s="67"/>
      <c r="U662" s="67"/>
      <c r="V662" s="67"/>
      <c r="W662" s="53"/>
      <c r="X662" s="53"/>
      <c r="Y662" s="53"/>
      <c r="Z662" s="53"/>
      <c r="AA662" s="53"/>
    </row>
    <row r="663" spans="1:27" x14ac:dyDescent="0.25">
      <c r="A663" s="192" t="s">
        <v>23</v>
      </c>
      <c r="B663" s="192">
        <v>777648</v>
      </c>
      <c r="C663" s="192" t="s">
        <v>1121</v>
      </c>
      <c r="D663" s="192" t="s">
        <v>1190</v>
      </c>
      <c r="E663" s="53"/>
      <c r="F663" s="186"/>
      <c r="G663" s="53"/>
      <c r="H663" s="53"/>
      <c r="I663" s="53"/>
      <c r="J663" s="53"/>
      <c r="K663" s="53"/>
      <c r="L663" s="75"/>
      <c r="M663" s="53"/>
      <c r="N663" s="53"/>
      <c r="O663" s="53"/>
      <c r="P663" s="53"/>
      <c r="Q663" s="99"/>
      <c r="R663" s="67"/>
      <c r="S663" s="67"/>
      <c r="T663" s="67"/>
      <c r="U663" s="67"/>
      <c r="V663" s="67"/>
      <c r="W663" s="53"/>
      <c r="X663" s="53"/>
      <c r="Y663" s="53"/>
      <c r="Z663" s="53"/>
      <c r="AA663" s="53"/>
    </row>
    <row r="664" spans="1:27" x14ac:dyDescent="0.25">
      <c r="A664" s="192" t="s">
        <v>33</v>
      </c>
      <c r="B664" s="192">
        <v>663579</v>
      </c>
      <c r="C664" s="192" t="s">
        <v>1121</v>
      </c>
      <c r="D664" s="192" t="s">
        <v>1319</v>
      </c>
      <c r="E664" s="53"/>
      <c r="F664" s="186"/>
      <c r="G664" s="53"/>
      <c r="H664" s="53"/>
      <c r="I664" s="53"/>
      <c r="J664" s="53"/>
      <c r="K664" s="53"/>
      <c r="L664" s="75"/>
      <c r="M664" s="53"/>
      <c r="N664" s="53"/>
      <c r="O664" s="53"/>
      <c r="P664" s="53"/>
      <c r="Q664" s="99"/>
      <c r="R664" s="67"/>
      <c r="S664" s="67"/>
      <c r="T664" s="67"/>
      <c r="U664" s="67"/>
      <c r="V664" s="67"/>
      <c r="W664" s="53"/>
      <c r="X664" s="53"/>
      <c r="Y664" s="53"/>
      <c r="Z664" s="53"/>
      <c r="AA664" s="53"/>
    </row>
    <row r="665" spans="1:27" x14ac:dyDescent="0.25">
      <c r="A665" s="192" t="s">
        <v>27</v>
      </c>
      <c r="B665" s="192">
        <v>1076081</v>
      </c>
      <c r="C665" s="192" t="s">
        <v>1121</v>
      </c>
      <c r="D665" s="192" t="s">
        <v>1320</v>
      </c>
      <c r="E665" s="53"/>
      <c r="F665" s="186"/>
      <c r="G665" s="53"/>
      <c r="H665" s="53"/>
      <c r="I665" s="53"/>
      <c r="J665" s="53"/>
      <c r="K665" s="53"/>
      <c r="L665" s="75"/>
      <c r="M665" s="53"/>
      <c r="N665" s="53"/>
      <c r="O665" s="53"/>
      <c r="P665" s="53"/>
      <c r="Q665" s="99"/>
      <c r="R665" s="67"/>
      <c r="S665" s="67"/>
      <c r="T665" s="67"/>
      <c r="U665" s="67"/>
      <c r="V665" s="67"/>
      <c r="W665" s="53"/>
      <c r="X665" s="53"/>
      <c r="Y665" s="53"/>
      <c r="Z665" s="53"/>
      <c r="AA665" s="53"/>
    </row>
    <row r="666" spans="1:27" x14ac:dyDescent="0.25">
      <c r="A666" s="192" t="s">
        <v>15</v>
      </c>
      <c r="B666" s="192">
        <v>651721</v>
      </c>
      <c r="C666" s="192" t="s">
        <v>1121</v>
      </c>
      <c r="D666" s="192" t="s">
        <v>1321</v>
      </c>
      <c r="E666" s="53"/>
      <c r="F666" s="186"/>
      <c r="G666" s="53"/>
      <c r="H666" s="53"/>
      <c r="I666" s="53"/>
      <c r="J666" s="53"/>
      <c r="K666" s="53"/>
      <c r="L666" s="75"/>
      <c r="M666" s="53"/>
      <c r="N666" s="53"/>
      <c r="O666" s="53"/>
      <c r="P666" s="53"/>
      <c r="Q666" s="99"/>
      <c r="R666" s="67"/>
      <c r="S666" s="67"/>
      <c r="T666" s="67"/>
      <c r="U666" s="67"/>
      <c r="V666" s="67"/>
      <c r="W666" s="53"/>
      <c r="X666" s="53"/>
      <c r="Y666" s="53"/>
      <c r="Z666" s="53"/>
      <c r="AA666" s="53"/>
    </row>
    <row r="667" spans="1:27" x14ac:dyDescent="0.25">
      <c r="A667" s="192" t="s">
        <v>10</v>
      </c>
      <c r="B667" s="192">
        <v>942238</v>
      </c>
      <c r="C667" s="192" t="s">
        <v>1121</v>
      </c>
      <c r="D667" s="192" t="s">
        <v>1322</v>
      </c>
      <c r="E667" s="53"/>
      <c r="F667" s="186"/>
      <c r="G667" s="53"/>
      <c r="H667" s="53"/>
      <c r="I667" s="53"/>
      <c r="J667" s="53"/>
      <c r="K667" s="53"/>
      <c r="L667" s="75"/>
      <c r="M667" s="53"/>
      <c r="N667" s="53"/>
      <c r="O667" s="53"/>
      <c r="P667" s="53"/>
      <c r="Q667" s="99"/>
      <c r="R667" s="67"/>
      <c r="S667" s="67"/>
      <c r="T667" s="67"/>
      <c r="U667" s="67"/>
      <c r="V667" s="67"/>
      <c r="W667" s="53"/>
      <c r="X667" s="53"/>
      <c r="Y667" s="53"/>
      <c r="Z667" s="53"/>
      <c r="AA667" s="53"/>
    </row>
    <row r="668" spans="1:27" x14ac:dyDescent="0.25">
      <c r="A668" s="192" t="s">
        <v>11</v>
      </c>
      <c r="B668" s="192">
        <v>216259</v>
      </c>
      <c r="C668" s="192" t="s">
        <v>1121</v>
      </c>
      <c r="D668" s="192" t="s">
        <v>1323</v>
      </c>
      <c r="E668" s="53"/>
      <c r="F668" s="186"/>
      <c r="G668" s="53"/>
      <c r="H668" s="53"/>
      <c r="I668" s="53"/>
      <c r="J668" s="53"/>
      <c r="K668" s="53"/>
      <c r="L668" s="75"/>
      <c r="M668" s="53"/>
      <c r="N668" s="53"/>
      <c r="O668" s="53"/>
      <c r="P668" s="53"/>
      <c r="Q668" s="99"/>
      <c r="R668" s="67"/>
      <c r="S668" s="67"/>
      <c r="T668" s="67"/>
      <c r="U668" s="67"/>
      <c r="V668" s="67"/>
      <c r="W668" s="53"/>
      <c r="X668" s="53"/>
      <c r="Y668" s="53"/>
      <c r="Z668" s="53"/>
      <c r="AA668" s="53"/>
    </row>
    <row r="669" spans="1:27" x14ac:dyDescent="0.25">
      <c r="A669" s="192" t="s">
        <v>11</v>
      </c>
      <c r="B669" s="192">
        <v>217432</v>
      </c>
      <c r="C669" s="192" t="s">
        <v>1121</v>
      </c>
      <c r="D669" s="192" t="s">
        <v>1324</v>
      </c>
      <c r="E669" s="53"/>
      <c r="F669" s="186"/>
      <c r="G669" s="53"/>
      <c r="H669" s="53"/>
      <c r="I669" s="53"/>
      <c r="J669" s="53"/>
      <c r="K669" s="53"/>
      <c r="L669" s="75"/>
      <c r="M669" s="53"/>
      <c r="N669" s="53"/>
      <c r="O669" s="53"/>
      <c r="P669" s="53"/>
      <c r="Q669" s="99"/>
      <c r="R669" s="67"/>
      <c r="S669" s="67"/>
      <c r="T669" s="67"/>
      <c r="U669" s="67"/>
      <c r="V669" s="67"/>
      <c r="W669" s="53"/>
      <c r="X669" s="53"/>
      <c r="Y669" s="53"/>
      <c r="Z669" s="53"/>
      <c r="AA669" s="53"/>
    </row>
    <row r="670" spans="1:27" x14ac:dyDescent="0.25">
      <c r="A670" s="192" t="s">
        <v>11</v>
      </c>
      <c r="B670" s="192">
        <v>150247</v>
      </c>
      <c r="C670" s="192" t="s">
        <v>1121</v>
      </c>
      <c r="D670" s="192" t="s">
        <v>1325</v>
      </c>
      <c r="E670" s="53"/>
      <c r="F670" s="186"/>
      <c r="G670" s="53"/>
      <c r="H670" s="53"/>
      <c r="I670" s="53"/>
      <c r="J670" s="53"/>
      <c r="K670" s="53"/>
      <c r="L670" s="75"/>
      <c r="M670" s="53"/>
      <c r="N670" s="53"/>
      <c r="O670" s="53"/>
      <c r="P670" s="53"/>
      <c r="Q670" s="99"/>
      <c r="R670" s="67"/>
      <c r="S670" s="67"/>
      <c r="T670" s="67"/>
      <c r="U670" s="67"/>
      <c r="V670" s="67"/>
      <c r="W670" s="53"/>
      <c r="X670" s="53"/>
      <c r="Y670" s="53"/>
      <c r="Z670" s="53"/>
      <c r="AA670" s="53"/>
    </row>
    <row r="671" spans="1:27" x14ac:dyDescent="0.25">
      <c r="A671" s="192" t="s">
        <v>12</v>
      </c>
      <c r="B671" s="192">
        <v>229653</v>
      </c>
      <c r="C671" s="192" t="s">
        <v>1121</v>
      </c>
      <c r="D671" s="192" t="s">
        <v>1326</v>
      </c>
      <c r="E671" s="53"/>
      <c r="F671" s="186"/>
      <c r="G671" s="53"/>
      <c r="H671" s="53"/>
      <c r="I671" s="53"/>
      <c r="J671" s="53"/>
      <c r="K671" s="53"/>
      <c r="L671" s="75"/>
      <c r="M671" s="53"/>
      <c r="N671" s="53"/>
      <c r="O671" s="53"/>
      <c r="P671" s="53"/>
      <c r="Q671" s="99"/>
      <c r="R671" s="67"/>
      <c r="S671" s="67"/>
      <c r="T671" s="67"/>
      <c r="U671" s="67"/>
      <c r="V671" s="67"/>
      <c r="W671" s="53"/>
      <c r="X671" s="53"/>
      <c r="Y671" s="53"/>
      <c r="Z671" s="53"/>
      <c r="AA671" s="53"/>
    </row>
    <row r="672" spans="1:27" x14ac:dyDescent="0.25">
      <c r="A672" s="192" t="s">
        <v>12</v>
      </c>
      <c r="B672" s="192">
        <v>676458</v>
      </c>
      <c r="C672" s="192" t="s">
        <v>1121</v>
      </c>
      <c r="D672" s="192" t="s">
        <v>1327</v>
      </c>
      <c r="E672" s="53"/>
      <c r="F672" s="186"/>
      <c r="G672" s="53"/>
      <c r="H672" s="53"/>
      <c r="I672" s="53"/>
      <c r="J672" s="53"/>
      <c r="K672" s="53"/>
      <c r="L672" s="75"/>
      <c r="M672" s="53"/>
      <c r="N672" s="53"/>
      <c r="O672" s="53"/>
      <c r="P672" s="53"/>
      <c r="Q672" s="99"/>
      <c r="R672" s="67"/>
      <c r="S672" s="67"/>
      <c r="T672" s="67"/>
      <c r="U672" s="67"/>
      <c r="V672" s="67"/>
      <c r="W672" s="53"/>
      <c r="X672" s="53"/>
      <c r="Y672" s="53"/>
      <c r="Z672" s="53"/>
      <c r="AA672" s="53"/>
    </row>
    <row r="673" spans="1:27" x14ac:dyDescent="0.25">
      <c r="A673" s="192" t="s">
        <v>31</v>
      </c>
      <c r="B673" s="192">
        <v>956061</v>
      </c>
      <c r="C673" s="192" t="s">
        <v>1121</v>
      </c>
      <c r="D673" s="192" t="s">
        <v>1328</v>
      </c>
      <c r="E673" s="53"/>
      <c r="F673" s="186"/>
      <c r="G673" s="53"/>
      <c r="H673" s="53"/>
      <c r="I673" s="53"/>
      <c r="J673" s="53"/>
      <c r="K673" s="53"/>
      <c r="L673" s="75"/>
      <c r="M673" s="53"/>
      <c r="N673" s="53"/>
      <c r="O673" s="53"/>
      <c r="P673" s="53"/>
      <c r="Q673" s="99"/>
      <c r="R673" s="67"/>
      <c r="S673" s="67"/>
      <c r="T673" s="67"/>
      <c r="U673" s="67"/>
      <c r="V673" s="67"/>
      <c r="W673" s="53"/>
      <c r="X673" s="53"/>
      <c r="Y673" s="53"/>
      <c r="Z673" s="53"/>
      <c r="AA673" s="53"/>
    </row>
    <row r="674" spans="1:27" x14ac:dyDescent="0.25">
      <c r="A674" s="192" t="s">
        <v>38</v>
      </c>
      <c r="B674" s="192">
        <v>1040096</v>
      </c>
      <c r="C674" s="192" t="s">
        <v>1121</v>
      </c>
      <c r="D674" s="192" t="s">
        <v>1329</v>
      </c>
      <c r="E674" s="53"/>
      <c r="F674" s="186"/>
      <c r="G674" s="53"/>
      <c r="H674" s="53"/>
      <c r="I674" s="53"/>
      <c r="J674" s="53"/>
      <c r="K674" s="53"/>
      <c r="L674" s="75"/>
      <c r="M674" s="53"/>
      <c r="N674" s="53"/>
      <c r="O674" s="53"/>
      <c r="P674" s="53"/>
      <c r="Q674" s="99"/>
      <c r="R674" s="67"/>
      <c r="S674" s="67"/>
      <c r="T674" s="67"/>
      <c r="U674" s="67"/>
      <c r="V674" s="67"/>
      <c r="W674" s="53"/>
      <c r="X674" s="53"/>
      <c r="Y674" s="53"/>
      <c r="Z674" s="53"/>
      <c r="AA674" s="53"/>
    </row>
    <row r="675" spans="1:27" x14ac:dyDescent="0.25">
      <c r="A675" s="192" t="s">
        <v>31</v>
      </c>
      <c r="B675" s="192">
        <v>1129372</v>
      </c>
      <c r="C675" s="192" t="s">
        <v>1121</v>
      </c>
      <c r="D675" s="192" t="s">
        <v>1330</v>
      </c>
      <c r="E675" s="53"/>
      <c r="F675" s="186"/>
      <c r="G675" s="53"/>
      <c r="H675" s="53"/>
      <c r="I675" s="53"/>
      <c r="J675" s="53"/>
      <c r="K675" s="53"/>
      <c r="L675" s="75"/>
      <c r="M675" s="53"/>
      <c r="N675" s="53"/>
      <c r="O675" s="53"/>
      <c r="P675" s="53"/>
      <c r="Q675" s="99"/>
      <c r="R675" s="67"/>
      <c r="S675" s="67"/>
      <c r="T675" s="67"/>
      <c r="U675" s="67"/>
      <c r="V675" s="67"/>
      <c r="W675" s="53"/>
      <c r="X675" s="53"/>
      <c r="Y675" s="53"/>
      <c r="Z675" s="53"/>
      <c r="AA675" s="53"/>
    </row>
    <row r="676" spans="1:27" x14ac:dyDescent="0.25">
      <c r="A676" s="192" t="s">
        <v>38</v>
      </c>
      <c r="B676" s="192">
        <v>594797</v>
      </c>
      <c r="C676" s="192" t="s">
        <v>1121</v>
      </c>
      <c r="D676" s="192" t="s">
        <v>1331</v>
      </c>
      <c r="E676" s="53"/>
      <c r="F676" s="186"/>
      <c r="G676" s="53"/>
      <c r="H676" s="53"/>
      <c r="I676" s="53"/>
      <c r="J676" s="53"/>
      <c r="K676" s="53"/>
      <c r="L676" s="75"/>
      <c r="M676" s="53"/>
      <c r="N676" s="53"/>
      <c r="O676" s="53"/>
      <c r="P676" s="53"/>
      <c r="Q676" s="99"/>
      <c r="R676" s="67"/>
      <c r="S676" s="67"/>
      <c r="T676" s="67"/>
      <c r="U676" s="67"/>
      <c r="V676" s="67"/>
      <c r="W676" s="53"/>
      <c r="X676" s="53"/>
      <c r="Y676" s="53"/>
      <c r="Z676" s="53"/>
      <c r="AA676" s="53"/>
    </row>
    <row r="677" spans="1:27" x14ac:dyDescent="0.25">
      <c r="A677" s="192" t="s">
        <v>31</v>
      </c>
      <c r="B677" s="192">
        <v>1036032</v>
      </c>
      <c r="C677" s="192" t="s">
        <v>1121</v>
      </c>
      <c r="D677" s="192" t="s">
        <v>1332</v>
      </c>
      <c r="E677" s="53"/>
      <c r="F677" s="186"/>
      <c r="G677" s="53"/>
      <c r="H677" s="53"/>
      <c r="I677" s="53"/>
      <c r="J677" s="53"/>
      <c r="K677" s="53"/>
      <c r="L677" s="75"/>
      <c r="M677" s="53"/>
      <c r="N677" s="53"/>
      <c r="O677" s="53"/>
      <c r="P677" s="53"/>
      <c r="Q677" s="99"/>
      <c r="R677" s="67"/>
      <c r="S677" s="67"/>
      <c r="T677" s="67"/>
      <c r="U677" s="67"/>
      <c r="V677" s="67"/>
      <c r="W677" s="53"/>
      <c r="X677" s="53"/>
      <c r="Y677" s="53"/>
      <c r="Z677" s="53"/>
      <c r="AA677" s="53"/>
    </row>
    <row r="678" spans="1:27" x14ac:dyDescent="0.25">
      <c r="A678" s="192" t="s">
        <v>27</v>
      </c>
      <c r="B678" s="192">
        <v>844848</v>
      </c>
      <c r="C678" s="192" t="s">
        <v>1121</v>
      </c>
      <c r="D678" s="192" t="s">
        <v>1333</v>
      </c>
      <c r="E678" s="53"/>
      <c r="F678" s="186"/>
      <c r="G678" s="53"/>
      <c r="H678" s="53"/>
      <c r="I678" s="53"/>
      <c r="J678" s="53"/>
      <c r="K678" s="53"/>
      <c r="L678" s="75"/>
      <c r="M678" s="53"/>
      <c r="N678" s="53"/>
      <c r="O678" s="53"/>
      <c r="P678" s="53"/>
      <c r="Q678" s="99"/>
      <c r="R678" s="67"/>
      <c r="S678" s="67"/>
      <c r="T678" s="67"/>
      <c r="U678" s="67"/>
      <c r="V678" s="67"/>
      <c r="W678" s="53"/>
      <c r="X678" s="53"/>
      <c r="Y678" s="53"/>
      <c r="Z678" s="53"/>
      <c r="AA678" s="53"/>
    </row>
    <row r="679" spans="1:27" x14ac:dyDescent="0.25">
      <c r="A679" s="192" t="s">
        <v>479</v>
      </c>
      <c r="B679" s="192">
        <v>980117</v>
      </c>
      <c r="C679" s="192" t="s">
        <v>1121</v>
      </c>
      <c r="D679" s="192" t="s">
        <v>1334</v>
      </c>
      <c r="E679" s="53"/>
      <c r="F679" s="186"/>
      <c r="G679" s="53"/>
      <c r="H679" s="53"/>
      <c r="I679" s="53"/>
      <c r="J679" s="53"/>
      <c r="K679" s="53"/>
      <c r="L679" s="75"/>
      <c r="M679" s="53"/>
      <c r="N679" s="53"/>
      <c r="O679" s="53"/>
      <c r="P679" s="53"/>
      <c r="Q679" s="99"/>
      <c r="R679" s="67"/>
      <c r="S679" s="67"/>
      <c r="T679" s="67"/>
      <c r="U679" s="67"/>
      <c r="V679" s="67"/>
      <c r="W679" s="53"/>
      <c r="X679" s="53"/>
      <c r="Y679" s="53"/>
      <c r="Z679" s="53"/>
      <c r="AA679" s="53"/>
    </row>
    <row r="680" spans="1:27" x14ac:dyDescent="0.25">
      <c r="A680" s="192" t="s">
        <v>479</v>
      </c>
      <c r="B680" s="192">
        <v>191904</v>
      </c>
      <c r="C680" s="192" t="s">
        <v>1121</v>
      </c>
      <c r="D680" s="192" t="s">
        <v>1335</v>
      </c>
      <c r="E680" s="192" t="s">
        <v>1336</v>
      </c>
      <c r="F680" s="186"/>
      <c r="G680" s="53"/>
      <c r="H680" s="53"/>
      <c r="I680" s="53"/>
      <c r="J680" s="53"/>
      <c r="K680" s="53"/>
      <c r="L680" s="75"/>
      <c r="M680" s="53"/>
      <c r="N680" s="53"/>
      <c r="O680" s="53"/>
      <c r="P680" s="53"/>
      <c r="Q680" s="99"/>
      <c r="R680" s="67"/>
      <c r="S680" s="67"/>
      <c r="T680" s="67"/>
      <c r="U680" s="67"/>
      <c r="V680" s="67"/>
      <c r="W680" s="53"/>
      <c r="X680" s="53"/>
      <c r="Y680" s="53"/>
      <c r="Z680" s="53"/>
      <c r="AA680" s="53"/>
    </row>
    <row r="681" spans="1:27" x14ac:dyDescent="0.25">
      <c r="A681" s="192" t="s">
        <v>744</v>
      </c>
      <c r="B681" s="192">
        <v>288095</v>
      </c>
      <c r="C681" s="192" t="s">
        <v>168</v>
      </c>
      <c r="D681" s="192" t="s">
        <v>1280</v>
      </c>
      <c r="E681" s="53"/>
      <c r="F681" s="186"/>
      <c r="G681" s="53"/>
      <c r="H681" s="53"/>
      <c r="I681" s="53"/>
      <c r="J681" s="53"/>
      <c r="K681" s="53"/>
      <c r="L681" s="75"/>
      <c r="M681" s="53"/>
      <c r="N681" s="53"/>
      <c r="O681" s="53"/>
      <c r="P681" s="53"/>
      <c r="Q681" s="99"/>
      <c r="R681" s="67"/>
      <c r="S681" s="67"/>
      <c r="T681" s="67"/>
      <c r="U681" s="67"/>
      <c r="V681" s="67"/>
      <c r="W681" s="53"/>
      <c r="X681" s="53"/>
      <c r="Y681" s="53"/>
      <c r="Z681" s="53"/>
      <c r="AA681" s="53"/>
    </row>
    <row r="682" spans="1:27" x14ac:dyDescent="0.25">
      <c r="A682" s="192" t="s">
        <v>744</v>
      </c>
      <c r="B682" s="192">
        <v>152696</v>
      </c>
      <c r="C682" s="192" t="s">
        <v>168</v>
      </c>
      <c r="D682" s="192" t="s">
        <v>1337</v>
      </c>
      <c r="E682" s="53"/>
      <c r="F682" s="186"/>
      <c r="G682" s="53"/>
      <c r="H682" s="53"/>
      <c r="I682" s="53"/>
      <c r="J682" s="53"/>
      <c r="K682" s="53"/>
      <c r="L682" s="75"/>
      <c r="M682" s="53"/>
      <c r="N682" s="53"/>
      <c r="O682" s="53"/>
      <c r="P682" s="53"/>
      <c r="Q682" s="99"/>
      <c r="R682" s="67"/>
      <c r="S682" s="67"/>
      <c r="T682" s="67"/>
      <c r="U682" s="67"/>
      <c r="V682" s="67"/>
      <c r="W682" s="53"/>
      <c r="X682" s="53"/>
      <c r="Y682" s="53"/>
      <c r="Z682" s="53"/>
      <c r="AA682" s="53"/>
    </row>
    <row r="683" spans="1:27" x14ac:dyDescent="0.25">
      <c r="A683" s="192" t="s">
        <v>38</v>
      </c>
      <c r="B683" s="192">
        <v>895381</v>
      </c>
      <c r="C683" s="192" t="s">
        <v>168</v>
      </c>
      <c r="D683" s="192" t="s">
        <v>1338</v>
      </c>
      <c r="E683" s="53"/>
      <c r="F683" s="186"/>
      <c r="G683" s="53"/>
      <c r="H683" s="53"/>
      <c r="I683" s="53"/>
      <c r="J683" s="53"/>
      <c r="K683" s="53"/>
      <c r="L683" s="75"/>
      <c r="M683" s="53"/>
      <c r="N683" s="53"/>
      <c r="O683" s="53"/>
      <c r="P683" s="53"/>
      <c r="Q683" s="99"/>
      <c r="R683" s="67"/>
      <c r="S683" s="67"/>
      <c r="T683" s="67"/>
      <c r="U683" s="67"/>
      <c r="V683" s="67"/>
      <c r="W683" s="53"/>
      <c r="X683" s="53"/>
      <c r="Y683" s="53"/>
      <c r="Z683" s="53"/>
      <c r="AA683" s="53"/>
    </row>
    <row r="684" spans="1:27" x14ac:dyDescent="0.25">
      <c r="A684" s="192" t="s">
        <v>23</v>
      </c>
      <c r="B684" s="192">
        <v>1211386</v>
      </c>
      <c r="C684" s="192" t="s">
        <v>168</v>
      </c>
      <c r="D684" s="192" t="s">
        <v>1339</v>
      </c>
      <c r="E684" s="53"/>
      <c r="F684" s="186"/>
      <c r="G684" s="53"/>
      <c r="H684" s="53"/>
      <c r="I684" s="53"/>
      <c r="J684" s="53"/>
      <c r="K684" s="53"/>
      <c r="L684" s="75"/>
      <c r="M684" s="53"/>
      <c r="N684" s="53"/>
      <c r="O684" s="53"/>
      <c r="P684" s="53"/>
      <c r="Q684" s="99"/>
      <c r="R684" s="67"/>
      <c r="S684" s="67"/>
      <c r="T684" s="67"/>
      <c r="U684" s="67"/>
      <c r="V684" s="67"/>
      <c r="W684" s="53"/>
      <c r="X684" s="53"/>
      <c r="Y684" s="53"/>
      <c r="Z684" s="53"/>
      <c r="AA684" s="53"/>
    </row>
    <row r="685" spans="1:27" x14ac:dyDescent="0.25">
      <c r="A685" s="192" t="s">
        <v>36</v>
      </c>
      <c r="B685" s="192">
        <v>807514</v>
      </c>
      <c r="C685" s="192" t="s">
        <v>168</v>
      </c>
      <c r="D685" s="192" t="s">
        <v>1340</v>
      </c>
      <c r="E685" s="53"/>
      <c r="F685" s="186"/>
      <c r="G685" s="53"/>
      <c r="H685" s="53"/>
      <c r="I685" s="53"/>
      <c r="J685" s="53"/>
      <c r="K685" s="53"/>
      <c r="L685" s="75"/>
      <c r="M685" s="53"/>
      <c r="N685" s="53"/>
      <c r="O685" s="53"/>
      <c r="P685" s="53"/>
      <c r="Q685" s="99"/>
      <c r="R685" s="67"/>
      <c r="S685" s="67"/>
      <c r="T685" s="67"/>
      <c r="U685" s="67"/>
      <c r="V685" s="67"/>
      <c r="W685" s="53"/>
      <c r="X685" s="53"/>
      <c r="Y685" s="53"/>
      <c r="Z685" s="53"/>
      <c r="AA685" s="53"/>
    </row>
    <row r="686" spans="1:27" x14ac:dyDescent="0.25">
      <c r="A686" s="192" t="s">
        <v>22</v>
      </c>
      <c r="B686" s="192">
        <v>977797</v>
      </c>
      <c r="C686" s="192" t="s">
        <v>168</v>
      </c>
      <c r="D686" s="192" t="s">
        <v>1341</v>
      </c>
      <c r="E686" s="53"/>
      <c r="F686" s="186"/>
      <c r="G686" s="53"/>
      <c r="H686" s="53"/>
      <c r="I686" s="53"/>
      <c r="J686" s="53"/>
      <c r="K686" s="53"/>
      <c r="L686" s="75"/>
      <c r="M686" s="53"/>
      <c r="N686" s="53"/>
      <c r="O686" s="53"/>
      <c r="P686" s="53"/>
      <c r="Q686" s="99"/>
      <c r="R686" s="67"/>
      <c r="S686" s="67"/>
      <c r="T686" s="67"/>
      <c r="U686" s="67"/>
      <c r="V686" s="67"/>
      <c r="W686" s="53"/>
      <c r="X686" s="53"/>
      <c r="Y686" s="53"/>
      <c r="Z686" s="53"/>
      <c r="AA686" s="53"/>
    </row>
    <row r="687" spans="1:27" x14ac:dyDescent="0.25">
      <c r="A687" s="192" t="s">
        <v>25</v>
      </c>
      <c r="B687" s="192">
        <v>795019</v>
      </c>
      <c r="C687" s="192" t="s">
        <v>168</v>
      </c>
      <c r="D687" s="192" t="s">
        <v>1342</v>
      </c>
      <c r="E687" s="192"/>
      <c r="F687" s="186"/>
      <c r="G687" s="53"/>
      <c r="H687" s="53"/>
      <c r="I687" s="53"/>
      <c r="J687" s="53"/>
      <c r="K687" s="53"/>
      <c r="L687" s="75"/>
      <c r="M687" s="53"/>
      <c r="N687" s="53"/>
      <c r="O687" s="53"/>
      <c r="P687" s="53"/>
      <c r="Q687" s="99"/>
      <c r="R687" s="67"/>
      <c r="S687" s="67"/>
      <c r="T687" s="67"/>
      <c r="U687" s="67"/>
      <c r="V687" s="67"/>
      <c r="W687" s="53"/>
      <c r="X687" s="53"/>
      <c r="Y687" s="53"/>
      <c r="Z687" s="53"/>
      <c r="AA687" s="53"/>
    </row>
    <row r="688" spans="1:27" x14ac:dyDescent="0.25">
      <c r="A688" s="192" t="s">
        <v>28</v>
      </c>
      <c r="B688" s="192">
        <v>872112</v>
      </c>
      <c r="C688" s="192" t="s">
        <v>168</v>
      </c>
      <c r="D688" s="192" t="s">
        <v>1343</v>
      </c>
      <c r="E688" s="53"/>
      <c r="F688" s="186"/>
      <c r="G688" s="53"/>
      <c r="H688" s="53"/>
      <c r="I688" s="53"/>
      <c r="J688" s="53"/>
      <c r="K688" s="53"/>
      <c r="L688" s="75"/>
      <c r="M688" s="53"/>
      <c r="N688" s="53"/>
      <c r="O688" s="53"/>
      <c r="P688" s="53"/>
      <c r="Q688" s="99"/>
      <c r="R688" s="67"/>
      <c r="S688" s="67"/>
      <c r="T688" s="67"/>
      <c r="U688" s="67"/>
      <c r="V688" s="67"/>
      <c r="W688" s="53"/>
      <c r="X688" s="53"/>
      <c r="Y688" s="53"/>
      <c r="Z688" s="53"/>
      <c r="AA688" s="53"/>
    </row>
    <row r="689" spans="1:27" x14ac:dyDescent="0.25">
      <c r="A689" s="192" t="s">
        <v>28</v>
      </c>
      <c r="B689" s="192">
        <v>30648</v>
      </c>
      <c r="C689" s="192" t="s">
        <v>1074</v>
      </c>
      <c r="D689" s="192" t="s">
        <v>1343</v>
      </c>
      <c r="E689" s="53"/>
      <c r="F689" s="186"/>
      <c r="G689" s="53"/>
      <c r="H689" s="53"/>
      <c r="I689" s="53"/>
      <c r="J689" s="53"/>
      <c r="K689" s="53"/>
      <c r="L689" s="75"/>
      <c r="M689" s="53"/>
      <c r="N689" s="53"/>
      <c r="O689" s="53"/>
      <c r="P689" s="53"/>
      <c r="Q689" s="99"/>
      <c r="R689" s="67"/>
      <c r="S689" s="67"/>
      <c r="T689" s="67"/>
      <c r="U689" s="67"/>
      <c r="V689" s="67"/>
      <c r="W689" s="53"/>
      <c r="X689" s="53"/>
      <c r="Y689" s="53"/>
      <c r="Z689" s="53"/>
      <c r="AA689" s="53"/>
    </row>
    <row r="690" spans="1:27" x14ac:dyDescent="0.25">
      <c r="A690" s="192" t="s">
        <v>28</v>
      </c>
      <c r="B690" s="192">
        <v>1137675</v>
      </c>
      <c r="C690" s="192" t="s">
        <v>1074</v>
      </c>
      <c r="D690" s="192" t="s">
        <v>1344</v>
      </c>
      <c r="E690" s="53"/>
      <c r="F690" s="186"/>
      <c r="G690" s="53"/>
      <c r="H690" s="53"/>
      <c r="I690" s="53"/>
      <c r="J690" s="53"/>
      <c r="K690" s="53"/>
      <c r="L690" s="75"/>
      <c r="M690" s="53"/>
      <c r="N690" s="53"/>
      <c r="O690" s="53"/>
      <c r="P690" s="53"/>
      <c r="Q690" s="99"/>
      <c r="R690" s="67"/>
      <c r="S690" s="67"/>
      <c r="T690" s="67"/>
      <c r="U690" s="67"/>
      <c r="V690" s="67"/>
      <c r="W690" s="53"/>
      <c r="X690" s="53"/>
      <c r="Y690" s="53"/>
      <c r="Z690" s="53"/>
      <c r="AA690" s="53"/>
    </row>
    <row r="691" spans="1:27" x14ac:dyDescent="0.25">
      <c r="A691" s="192" t="s">
        <v>28</v>
      </c>
      <c r="B691" s="192">
        <v>666874</v>
      </c>
      <c r="C691" s="192" t="s">
        <v>1074</v>
      </c>
      <c r="D691" s="192" t="s">
        <v>1345</v>
      </c>
      <c r="E691" s="53"/>
      <c r="F691" s="186"/>
      <c r="G691" s="53"/>
      <c r="H691" s="53"/>
      <c r="I691" s="53"/>
      <c r="J691" s="53"/>
      <c r="K691" s="53"/>
      <c r="L691" s="75"/>
      <c r="M691" s="53"/>
      <c r="N691" s="53"/>
      <c r="O691" s="53"/>
      <c r="P691" s="53"/>
      <c r="Q691" s="99"/>
      <c r="R691" s="67"/>
      <c r="S691" s="67"/>
      <c r="T691" s="67"/>
      <c r="U691" s="67"/>
      <c r="V691" s="67"/>
      <c r="W691" s="53"/>
      <c r="X691" s="53"/>
      <c r="Y691" s="53"/>
      <c r="Z691" s="53"/>
      <c r="AA691" s="53"/>
    </row>
    <row r="692" spans="1:27" x14ac:dyDescent="0.25">
      <c r="A692" s="192" t="s">
        <v>35</v>
      </c>
      <c r="B692" s="192">
        <v>1116073</v>
      </c>
      <c r="C692" s="192" t="s">
        <v>1074</v>
      </c>
      <c r="D692" s="192" t="s">
        <v>313</v>
      </c>
      <c r="E692" s="53"/>
      <c r="F692" s="186"/>
      <c r="G692" s="53"/>
      <c r="H692" s="53"/>
      <c r="I692" s="53"/>
      <c r="J692" s="53"/>
      <c r="K692" s="53"/>
      <c r="L692" s="75"/>
      <c r="M692" s="53"/>
      <c r="N692" s="53"/>
      <c r="O692" s="53"/>
      <c r="P692" s="53"/>
      <c r="Q692" s="99"/>
      <c r="R692" s="67"/>
      <c r="S692" s="67"/>
      <c r="T692" s="67"/>
      <c r="U692" s="67"/>
      <c r="V692" s="67"/>
      <c r="W692" s="53"/>
      <c r="X692" s="53"/>
      <c r="Y692" s="53"/>
      <c r="Z692" s="53"/>
      <c r="AA692" s="53"/>
    </row>
    <row r="693" spans="1:27" x14ac:dyDescent="0.25">
      <c r="A693" s="192" t="s">
        <v>762</v>
      </c>
      <c r="B693" s="192">
        <v>622180</v>
      </c>
      <c r="C693" s="192" t="s">
        <v>1074</v>
      </c>
      <c r="D693" s="192" t="s">
        <v>1346</v>
      </c>
      <c r="E693" s="53"/>
      <c r="F693" s="186"/>
      <c r="G693" s="53"/>
      <c r="H693" s="53"/>
      <c r="I693" s="53"/>
      <c r="J693" s="53"/>
      <c r="K693" s="53"/>
      <c r="L693" s="75"/>
      <c r="M693" s="53"/>
      <c r="N693" s="53"/>
      <c r="O693" s="53"/>
      <c r="P693" s="53"/>
      <c r="Q693" s="99"/>
      <c r="R693" s="67"/>
      <c r="S693" s="67"/>
      <c r="T693" s="67"/>
      <c r="U693" s="67"/>
      <c r="V693" s="67"/>
      <c r="W693" s="53"/>
      <c r="X693" s="53"/>
      <c r="Y693" s="53"/>
      <c r="Z693" s="53"/>
      <c r="AA693" s="53"/>
    </row>
    <row r="694" spans="1:27" x14ac:dyDescent="0.25">
      <c r="A694" s="192" t="s">
        <v>762</v>
      </c>
      <c r="B694" s="192">
        <v>271696</v>
      </c>
      <c r="C694" s="192" t="s">
        <v>1074</v>
      </c>
      <c r="D694" s="192" t="s">
        <v>1347</v>
      </c>
      <c r="E694" s="53"/>
      <c r="F694" s="186"/>
      <c r="G694" s="53"/>
      <c r="H694" s="53"/>
      <c r="I694" s="53"/>
      <c r="J694" s="53"/>
      <c r="K694" s="53"/>
      <c r="L694" s="75"/>
      <c r="M694" s="53"/>
      <c r="N694" s="53"/>
      <c r="O694" s="53"/>
      <c r="P694" s="53"/>
      <c r="Q694" s="99"/>
      <c r="R694" s="67"/>
      <c r="S694" s="67"/>
      <c r="T694" s="67"/>
      <c r="U694" s="67"/>
      <c r="V694" s="67"/>
      <c r="W694" s="53"/>
      <c r="X694" s="53"/>
      <c r="Y694" s="53"/>
      <c r="Z694" s="53"/>
      <c r="AA694" s="53"/>
    </row>
    <row r="695" spans="1:27" x14ac:dyDescent="0.25">
      <c r="A695" s="192" t="s">
        <v>35</v>
      </c>
      <c r="B695" s="192">
        <v>1159495</v>
      </c>
      <c r="C695" s="192" t="s">
        <v>1074</v>
      </c>
      <c r="D695" s="192" t="s">
        <v>1348</v>
      </c>
      <c r="E695" s="53"/>
      <c r="F695" s="186"/>
      <c r="G695" s="53"/>
      <c r="H695" s="53"/>
      <c r="I695" s="53"/>
      <c r="J695" s="53"/>
      <c r="K695" s="53"/>
      <c r="L695" s="75"/>
      <c r="M695" s="53"/>
      <c r="N695" s="53"/>
      <c r="O695" s="53"/>
      <c r="P695" s="53"/>
      <c r="Q695" s="99"/>
      <c r="R695" s="67"/>
      <c r="S695" s="67"/>
      <c r="T695" s="67"/>
      <c r="U695" s="67"/>
      <c r="V695" s="67"/>
      <c r="W695" s="53"/>
      <c r="X695" s="53"/>
      <c r="Y695" s="53"/>
      <c r="Z695" s="53"/>
      <c r="AA695" s="53"/>
    </row>
    <row r="696" spans="1:27" x14ac:dyDescent="0.25">
      <c r="A696" s="192" t="s">
        <v>762</v>
      </c>
      <c r="B696" s="192">
        <v>387202</v>
      </c>
      <c r="C696" s="192" t="s">
        <v>1074</v>
      </c>
      <c r="D696" s="192" t="s">
        <v>1349</v>
      </c>
      <c r="E696" s="53"/>
      <c r="F696" s="186"/>
      <c r="G696" s="53"/>
      <c r="H696" s="53"/>
      <c r="I696" s="53"/>
      <c r="J696" s="53"/>
      <c r="K696" s="53"/>
      <c r="L696" s="75"/>
      <c r="M696" s="53"/>
      <c r="N696" s="53"/>
      <c r="O696" s="53"/>
      <c r="P696" s="53"/>
      <c r="Q696" s="99"/>
      <c r="R696" s="67"/>
      <c r="S696" s="67"/>
      <c r="T696" s="67"/>
      <c r="U696" s="67"/>
      <c r="V696" s="67"/>
      <c r="W696" s="53"/>
      <c r="X696" s="53"/>
      <c r="Y696" s="53"/>
      <c r="Z696" s="53"/>
      <c r="AA696" s="53"/>
    </row>
    <row r="697" spans="1:27" x14ac:dyDescent="0.25">
      <c r="A697" s="192" t="s">
        <v>29</v>
      </c>
      <c r="B697" s="192">
        <v>1143391</v>
      </c>
      <c r="C697" s="192" t="s">
        <v>1074</v>
      </c>
      <c r="D697" s="192" t="s">
        <v>313</v>
      </c>
      <c r="E697" s="53"/>
      <c r="F697" s="186"/>
      <c r="G697" s="53"/>
      <c r="H697" s="53"/>
      <c r="I697" s="53"/>
      <c r="J697" s="53"/>
      <c r="K697" s="53"/>
      <c r="L697" s="75"/>
      <c r="M697" s="53"/>
      <c r="N697" s="53"/>
      <c r="O697" s="53"/>
      <c r="P697" s="53"/>
      <c r="Q697" s="99"/>
      <c r="R697" s="67"/>
      <c r="S697" s="67"/>
      <c r="T697" s="67"/>
      <c r="U697" s="67"/>
      <c r="V697" s="67"/>
      <c r="W697" s="53"/>
      <c r="X697" s="53"/>
      <c r="Y697" s="53"/>
      <c r="Z697" s="53"/>
      <c r="AA697" s="53"/>
    </row>
    <row r="698" spans="1:27" x14ac:dyDescent="0.25">
      <c r="A698" s="192" t="s">
        <v>23</v>
      </c>
      <c r="B698" s="192">
        <v>1125099</v>
      </c>
      <c r="C698" s="192" t="s">
        <v>1074</v>
      </c>
      <c r="D698" s="192" t="s">
        <v>313</v>
      </c>
      <c r="E698" s="53"/>
      <c r="F698" s="186"/>
      <c r="G698" s="53"/>
      <c r="H698" s="53"/>
      <c r="I698" s="53"/>
      <c r="J698" s="53"/>
      <c r="K698" s="53"/>
      <c r="L698" s="75"/>
      <c r="M698" s="53"/>
      <c r="N698" s="53"/>
      <c r="O698" s="53"/>
      <c r="P698" s="53"/>
      <c r="Q698" s="99"/>
      <c r="R698" s="67"/>
      <c r="S698" s="67"/>
      <c r="T698" s="67"/>
      <c r="U698" s="67"/>
      <c r="V698" s="67"/>
      <c r="W698" s="53"/>
      <c r="X698" s="53"/>
      <c r="Y698" s="53"/>
      <c r="Z698" s="53"/>
      <c r="AA698" s="53"/>
    </row>
    <row r="699" spans="1:27" x14ac:dyDescent="0.25">
      <c r="A699" s="192" t="s">
        <v>479</v>
      </c>
      <c r="B699" s="192">
        <v>339667</v>
      </c>
      <c r="C699" s="192" t="s">
        <v>1074</v>
      </c>
      <c r="D699" s="192" t="s">
        <v>313</v>
      </c>
      <c r="E699" s="53"/>
      <c r="F699" s="186"/>
      <c r="G699" s="53"/>
      <c r="H699" s="53"/>
      <c r="I699" s="53"/>
      <c r="J699" s="53"/>
      <c r="K699" s="53"/>
      <c r="L699" s="75"/>
      <c r="M699" s="53"/>
      <c r="N699" s="53"/>
      <c r="O699" s="53"/>
      <c r="P699" s="53"/>
      <c r="Q699" s="99"/>
      <c r="R699" s="67"/>
      <c r="S699" s="67"/>
      <c r="T699" s="67"/>
      <c r="U699" s="67"/>
      <c r="V699" s="67"/>
      <c r="W699" s="53"/>
      <c r="X699" s="53"/>
      <c r="Y699" s="53"/>
      <c r="Z699" s="53"/>
      <c r="AA699" s="53"/>
    </row>
    <row r="700" spans="1:27" x14ac:dyDescent="0.25">
      <c r="A700" s="192" t="s">
        <v>33</v>
      </c>
      <c r="B700" s="192">
        <v>591995</v>
      </c>
      <c r="C700" s="192" t="s">
        <v>1089</v>
      </c>
      <c r="D700" s="192" t="s">
        <v>1150</v>
      </c>
      <c r="E700" s="53"/>
      <c r="F700" s="186"/>
      <c r="G700" s="53"/>
      <c r="H700" s="53"/>
      <c r="I700" s="53"/>
      <c r="J700" s="53"/>
      <c r="K700" s="53"/>
      <c r="L700" s="75"/>
      <c r="M700" s="53"/>
      <c r="N700" s="53"/>
      <c r="O700" s="53"/>
      <c r="P700" s="53"/>
      <c r="Q700" s="99"/>
      <c r="R700" s="67"/>
      <c r="S700" s="67"/>
      <c r="T700" s="67"/>
      <c r="U700" s="67"/>
      <c r="V700" s="67"/>
      <c r="W700" s="53"/>
      <c r="X700" s="53"/>
      <c r="Y700" s="53"/>
      <c r="Z700" s="53"/>
      <c r="AA700" s="53"/>
    </row>
    <row r="701" spans="1:27" x14ac:dyDescent="0.25">
      <c r="A701" s="192" t="s">
        <v>466</v>
      </c>
      <c r="B701" s="192">
        <v>284292</v>
      </c>
      <c r="C701" s="192" t="s">
        <v>1089</v>
      </c>
      <c r="D701" s="192" t="s">
        <v>1350</v>
      </c>
      <c r="E701" s="53"/>
      <c r="F701" s="186"/>
      <c r="G701" s="53"/>
      <c r="H701" s="53"/>
      <c r="I701" s="53"/>
      <c r="J701" s="53"/>
      <c r="K701" s="53"/>
      <c r="L701" s="75"/>
      <c r="M701" s="53"/>
      <c r="N701" s="53"/>
      <c r="O701" s="53"/>
      <c r="P701" s="53"/>
      <c r="Q701" s="99"/>
      <c r="R701" s="67"/>
      <c r="S701" s="67"/>
      <c r="T701" s="67"/>
      <c r="U701" s="67"/>
      <c r="V701" s="67"/>
      <c r="W701" s="53"/>
      <c r="X701" s="53"/>
      <c r="Y701" s="53"/>
      <c r="Z701" s="53"/>
      <c r="AA701" s="53"/>
    </row>
    <row r="702" spans="1:27" x14ac:dyDescent="0.25">
      <c r="A702" s="192" t="s">
        <v>479</v>
      </c>
      <c r="B702" s="192">
        <v>596056</v>
      </c>
      <c r="C702" s="192" t="s">
        <v>1089</v>
      </c>
      <c r="D702" s="192" t="s">
        <v>1351</v>
      </c>
      <c r="E702" s="53"/>
      <c r="F702" s="186"/>
      <c r="G702" s="53"/>
      <c r="H702" s="53"/>
      <c r="I702" s="53"/>
      <c r="J702" s="53"/>
      <c r="K702" s="53"/>
      <c r="L702" s="75"/>
      <c r="M702" s="53"/>
      <c r="N702" s="53"/>
      <c r="O702" s="53"/>
      <c r="P702" s="53"/>
      <c r="Q702" s="99"/>
      <c r="R702" s="67"/>
      <c r="S702" s="67"/>
      <c r="T702" s="67"/>
      <c r="U702" s="67"/>
      <c r="V702" s="67"/>
      <c r="W702" s="53"/>
      <c r="X702" s="53"/>
      <c r="Y702" s="53"/>
      <c r="Z702" s="53"/>
      <c r="AA702" s="53"/>
    </row>
    <row r="703" spans="1:27" x14ac:dyDescent="0.25">
      <c r="A703" s="192" t="s">
        <v>35</v>
      </c>
      <c r="B703" s="192">
        <v>929822</v>
      </c>
      <c r="C703" s="192" t="s">
        <v>1089</v>
      </c>
      <c r="D703" s="192" t="s">
        <v>1210</v>
      </c>
      <c r="E703" s="192" t="s">
        <v>1352</v>
      </c>
      <c r="F703" s="186"/>
      <c r="G703" s="53"/>
      <c r="H703" s="53"/>
      <c r="I703" s="53"/>
      <c r="J703" s="53"/>
      <c r="K703" s="53"/>
      <c r="L703" s="75"/>
      <c r="M703" s="53"/>
      <c r="N703" s="53"/>
      <c r="O703" s="53"/>
      <c r="P703" s="53"/>
      <c r="Q703" s="99"/>
      <c r="R703" s="67"/>
      <c r="S703" s="67"/>
      <c r="T703" s="67"/>
      <c r="U703" s="67"/>
      <c r="V703" s="67"/>
      <c r="W703" s="53"/>
      <c r="X703" s="53"/>
      <c r="Y703" s="53"/>
      <c r="Z703" s="53"/>
      <c r="AA703" s="53"/>
    </row>
    <row r="704" spans="1:27" x14ac:dyDescent="0.25">
      <c r="A704" s="192" t="s">
        <v>15</v>
      </c>
      <c r="B704" s="192">
        <v>551878</v>
      </c>
      <c r="C704" s="192" t="s">
        <v>1089</v>
      </c>
      <c r="D704" s="192" t="s">
        <v>1353</v>
      </c>
      <c r="E704" s="53"/>
      <c r="F704" s="186"/>
      <c r="G704" s="53"/>
      <c r="H704" s="53"/>
      <c r="I704" s="53"/>
      <c r="J704" s="53"/>
      <c r="K704" s="53"/>
      <c r="L704" s="75"/>
      <c r="M704" s="53"/>
      <c r="N704" s="53"/>
      <c r="O704" s="53"/>
      <c r="P704" s="53"/>
      <c r="Q704" s="99"/>
      <c r="R704" s="67"/>
      <c r="S704" s="67"/>
      <c r="T704" s="67"/>
      <c r="U704" s="67"/>
      <c r="V704" s="67"/>
      <c r="W704" s="53"/>
      <c r="X704" s="53"/>
      <c r="Y704" s="53"/>
      <c r="Z704" s="53"/>
      <c r="AA704" s="53"/>
    </row>
    <row r="705" spans="1:27" x14ac:dyDescent="0.25">
      <c r="A705" s="192" t="s">
        <v>23</v>
      </c>
      <c r="B705" s="192">
        <v>1069033</v>
      </c>
      <c r="C705" s="192" t="s">
        <v>1089</v>
      </c>
      <c r="D705" s="192" t="s">
        <v>1210</v>
      </c>
      <c r="E705" s="53"/>
      <c r="F705" s="186"/>
      <c r="G705" s="53"/>
      <c r="H705" s="53"/>
      <c r="I705" s="53"/>
      <c r="J705" s="53"/>
      <c r="K705" s="53"/>
      <c r="L705" s="75"/>
      <c r="M705" s="53"/>
      <c r="N705" s="53"/>
      <c r="O705" s="53"/>
      <c r="P705" s="53"/>
      <c r="Q705" s="99"/>
      <c r="R705" s="67"/>
      <c r="S705" s="67"/>
      <c r="T705" s="67"/>
      <c r="U705" s="67"/>
      <c r="V705" s="67"/>
      <c r="W705" s="53"/>
      <c r="X705" s="53"/>
      <c r="Y705" s="53"/>
      <c r="Z705" s="53"/>
      <c r="AA705" s="53"/>
    </row>
    <row r="706" spans="1:27" x14ac:dyDescent="0.25">
      <c r="A706" s="192" t="s">
        <v>32</v>
      </c>
      <c r="B706" s="192">
        <v>800868</v>
      </c>
      <c r="C706" s="192" t="s">
        <v>1089</v>
      </c>
      <c r="D706" s="192" t="s">
        <v>1117</v>
      </c>
      <c r="E706" s="53"/>
      <c r="F706" s="186"/>
      <c r="G706" s="53"/>
      <c r="H706" s="53"/>
      <c r="I706" s="53"/>
      <c r="J706" s="53"/>
      <c r="K706" s="53"/>
      <c r="L706" s="75"/>
      <c r="M706" s="53"/>
      <c r="N706" s="53"/>
      <c r="O706" s="53"/>
      <c r="P706" s="53"/>
      <c r="Q706" s="99"/>
      <c r="R706" s="67"/>
      <c r="S706" s="67"/>
      <c r="T706" s="67"/>
      <c r="U706" s="67"/>
      <c r="V706" s="67"/>
      <c r="W706" s="53"/>
      <c r="X706" s="53"/>
      <c r="Y706" s="53"/>
      <c r="Z706" s="53"/>
      <c r="AA706" s="53"/>
    </row>
    <row r="707" spans="1:27" x14ac:dyDescent="0.25">
      <c r="A707" s="192" t="s">
        <v>32</v>
      </c>
      <c r="B707" s="192">
        <v>664343</v>
      </c>
      <c r="C707" s="192" t="s">
        <v>1089</v>
      </c>
      <c r="D707" s="192" t="s">
        <v>1354</v>
      </c>
      <c r="E707" s="53"/>
      <c r="F707" s="186"/>
      <c r="G707" s="53"/>
      <c r="H707" s="53"/>
      <c r="I707" s="53"/>
      <c r="J707" s="53"/>
      <c r="K707" s="53"/>
      <c r="L707" s="75"/>
      <c r="M707" s="53"/>
      <c r="N707" s="53"/>
      <c r="O707" s="53"/>
      <c r="P707" s="53"/>
      <c r="Q707" s="99"/>
      <c r="R707" s="67"/>
      <c r="S707" s="67"/>
      <c r="T707" s="67"/>
      <c r="U707" s="67"/>
      <c r="V707" s="67"/>
      <c r="W707" s="53"/>
      <c r="X707" s="53"/>
      <c r="Y707" s="53"/>
      <c r="Z707" s="53"/>
      <c r="AA707" s="53"/>
    </row>
    <row r="708" spans="1:27" x14ac:dyDescent="0.25">
      <c r="A708" s="192" t="s">
        <v>32</v>
      </c>
      <c r="B708" s="192">
        <v>751674</v>
      </c>
      <c r="C708" s="192" t="s">
        <v>1089</v>
      </c>
      <c r="D708" s="192" t="s">
        <v>1120</v>
      </c>
      <c r="E708" s="53"/>
      <c r="F708" s="186"/>
      <c r="G708" s="53"/>
      <c r="H708" s="53"/>
      <c r="I708" s="53"/>
      <c r="J708" s="53"/>
      <c r="K708" s="53"/>
      <c r="L708" s="75"/>
      <c r="M708" s="53"/>
      <c r="N708" s="53"/>
      <c r="O708" s="53"/>
      <c r="P708" s="53"/>
      <c r="Q708" s="99"/>
      <c r="R708" s="67"/>
      <c r="S708" s="67"/>
      <c r="T708" s="67"/>
      <c r="U708" s="67"/>
      <c r="V708" s="67"/>
      <c r="W708" s="53"/>
      <c r="X708" s="53"/>
      <c r="Y708" s="53"/>
      <c r="Z708" s="53"/>
      <c r="AA708" s="53"/>
    </row>
    <row r="709" spans="1:27" x14ac:dyDescent="0.25">
      <c r="A709" s="192" t="s">
        <v>19</v>
      </c>
      <c r="B709" s="192">
        <v>698220</v>
      </c>
      <c r="C709" s="192" t="s">
        <v>1089</v>
      </c>
      <c r="D709" s="192" t="s">
        <v>1355</v>
      </c>
      <c r="E709" s="53"/>
      <c r="F709" s="186"/>
      <c r="G709" s="53"/>
      <c r="H709" s="53"/>
      <c r="I709" s="53"/>
      <c r="J709" s="53"/>
      <c r="K709" s="53"/>
      <c r="L709" s="75"/>
      <c r="M709" s="53"/>
      <c r="N709" s="53"/>
      <c r="O709" s="53"/>
      <c r="P709" s="53"/>
      <c r="Q709" s="99"/>
      <c r="R709" s="67"/>
      <c r="S709" s="67"/>
      <c r="T709" s="67"/>
      <c r="U709" s="67"/>
      <c r="V709" s="67"/>
      <c r="W709" s="53"/>
      <c r="X709" s="53"/>
      <c r="Y709" s="53"/>
      <c r="Z709" s="53"/>
      <c r="AA709" s="53"/>
    </row>
    <row r="710" spans="1:27" x14ac:dyDescent="0.25">
      <c r="A710" s="192" t="s">
        <v>19</v>
      </c>
      <c r="B710" s="192">
        <v>819042</v>
      </c>
      <c r="C710" s="192" t="s">
        <v>1089</v>
      </c>
      <c r="D710" s="192" t="s">
        <v>574</v>
      </c>
      <c r="E710" s="53"/>
      <c r="F710" s="186"/>
      <c r="G710" s="53"/>
      <c r="H710" s="53"/>
      <c r="I710" s="53"/>
      <c r="J710" s="53"/>
      <c r="K710" s="53"/>
      <c r="L710" s="75"/>
      <c r="M710" s="53"/>
      <c r="N710" s="53"/>
      <c r="O710" s="53"/>
      <c r="P710" s="53"/>
      <c r="Q710" s="99"/>
      <c r="R710" s="67"/>
      <c r="S710" s="67"/>
      <c r="T710" s="67"/>
      <c r="U710" s="67"/>
      <c r="V710" s="67"/>
      <c r="W710" s="53"/>
      <c r="X710" s="53"/>
      <c r="Y710" s="53"/>
      <c r="Z710" s="53"/>
      <c r="AA710" s="53"/>
    </row>
    <row r="711" spans="1:27" x14ac:dyDescent="0.25">
      <c r="A711" s="192" t="s">
        <v>18</v>
      </c>
      <c r="B711" s="192">
        <v>257544</v>
      </c>
      <c r="C711" s="192" t="s">
        <v>1089</v>
      </c>
      <c r="D711" s="192" t="s">
        <v>1356</v>
      </c>
      <c r="E711" s="53"/>
      <c r="F711" s="186"/>
      <c r="G711" s="53"/>
      <c r="H711" s="53"/>
      <c r="I711" s="53"/>
      <c r="J711" s="53"/>
      <c r="K711" s="53"/>
      <c r="L711" s="75"/>
      <c r="M711" s="53"/>
      <c r="N711" s="53"/>
      <c r="O711" s="53"/>
      <c r="P711" s="53"/>
      <c r="Q711" s="99"/>
      <c r="R711" s="67"/>
      <c r="S711" s="67"/>
      <c r="T711" s="67"/>
      <c r="U711" s="67"/>
      <c r="V711" s="67"/>
      <c r="W711" s="53"/>
      <c r="X711" s="53"/>
      <c r="Y711" s="53"/>
      <c r="Z711" s="53"/>
      <c r="AA711" s="53"/>
    </row>
    <row r="712" spans="1:27" x14ac:dyDescent="0.25">
      <c r="A712" s="192" t="s">
        <v>10</v>
      </c>
      <c r="B712" s="192">
        <v>685046</v>
      </c>
      <c r="C712" s="192" t="s">
        <v>1089</v>
      </c>
      <c r="D712" s="192" t="s">
        <v>1357</v>
      </c>
      <c r="E712" s="53"/>
      <c r="F712" s="186"/>
      <c r="G712" s="53"/>
      <c r="H712" s="53"/>
      <c r="I712" s="53"/>
      <c r="J712" s="53"/>
      <c r="K712" s="53"/>
      <c r="L712" s="75"/>
      <c r="M712" s="53"/>
      <c r="N712" s="53"/>
      <c r="O712" s="53"/>
      <c r="P712" s="53"/>
      <c r="Q712" s="99"/>
      <c r="R712" s="67"/>
      <c r="S712" s="67"/>
      <c r="T712" s="67"/>
      <c r="U712" s="67"/>
      <c r="V712" s="67"/>
      <c r="W712" s="53"/>
      <c r="X712" s="53"/>
      <c r="Y712" s="53"/>
      <c r="Z712" s="53"/>
      <c r="AA712" s="53"/>
    </row>
    <row r="713" spans="1:27" x14ac:dyDescent="0.25">
      <c r="A713" s="192" t="s">
        <v>10</v>
      </c>
      <c r="B713" s="192">
        <v>672271</v>
      </c>
      <c r="C713" s="192" t="s">
        <v>1089</v>
      </c>
      <c r="D713" s="192" t="s">
        <v>1120</v>
      </c>
      <c r="E713" s="53"/>
      <c r="F713" s="186"/>
      <c r="G713" s="53"/>
      <c r="H713" s="53"/>
      <c r="I713" s="53"/>
      <c r="J713" s="53"/>
      <c r="K713" s="53"/>
      <c r="L713" s="75"/>
      <c r="M713" s="53"/>
      <c r="N713" s="53"/>
      <c r="O713" s="53"/>
      <c r="P713" s="53"/>
      <c r="Q713" s="99"/>
      <c r="R713" s="67"/>
      <c r="S713" s="67"/>
      <c r="T713" s="67"/>
      <c r="U713" s="67"/>
      <c r="V713" s="67"/>
      <c r="W713" s="53"/>
      <c r="X713" s="53"/>
      <c r="Y713" s="53"/>
      <c r="Z713" s="53"/>
      <c r="AA713" s="53"/>
    </row>
    <row r="714" spans="1:27" x14ac:dyDescent="0.25">
      <c r="A714" s="192" t="s">
        <v>20</v>
      </c>
      <c r="B714" s="192">
        <v>627916</v>
      </c>
      <c r="C714" s="192" t="s">
        <v>1089</v>
      </c>
      <c r="D714" s="192" t="s">
        <v>1358</v>
      </c>
      <c r="E714" s="53"/>
      <c r="F714" s="186"/>
      <c r="G714" s="53"/>
      <c r="H714" s="53"/>
      <c r="I714" s="53"/>
      <c r="J714" s="53"/>
      <c r="K714" s="53"/>
      <c r="L714" s="75"/>
      <c r="M714" s="53"/>
      <c r="N714" s="53"/>
      <c r="O714" s="53"/>
      <c r="P714" s="53"/>
      <c r="Q714" s="99"/>
      <c r="R714" s="67"/>
      <c r="S714" s="67"/>
      <c r="T714" s="67"/>
      <c r="U714" s="67"/>
      <c r="V714" s="67"/>
      <c r="W714" s="53"/>
      <c r="X714" s="53"/>
      <c r="Y714" s="53"/>
      <c r="Z714" s="53"/>
      <c r="AA714" s="53"/>
    </row>
    <row r="715" spans="1:27" x14ac:dyDescent="0.25">
      <c r="A715" s="192" t="s">
        <v>20</v>
      </c>
      <c r="B715" s="192">
        <v>299184</v>
      </c>
      <c r="C715" s="192" t="s">
        <v>180</v>
      </c>
      <c r="D715" s="192" t="s">
        <v>1358</v>
      </c>
      <c r="E715" s="53"/>
      <c r="F715" s="186"/>
      <c r="G715" s="53"/>
      <c r="H715" s="53"/>
      <c r="I715" s="53"/>
      <c r="J715" s="53"/>
      <c r="K715" s="53"/>
      <c r="L715" s="75"/>
      <c r="M715" s="53"/>
      <c r="N715" s="53"/>
      <c r="O715" s="53"/>
      <c r="P715" s="53"/>
      <c r="Q715" s="99"/>
      <c r="R715" s="67"/>
      <c r="S715" s="67"/>
      <c r="T715" s="67"/>
      <c r="U715" s="67"/>
      <c r="V715" s="67"/>
      <c r="W715" s="53"/>
      <c r="X715" s="53"/>
      <c r="Y715" s="53"/>
      <c r="Z715" s="53"/>
      <c r="AA715" s="53"/>
    </row>
    <row r="716" spans="1:27" x14ac:dyDescent="0.25">
      <c r="A716" s="192" t="s">
        <v>30</v>
      </c>
      <c r="B716" s="192">
        <v>855076</v>
      </c>
      <c r="C716" s="192" t="s">
        <v>180</v>
      </c>
      <c r="D716" s="192" t="s">
        <v>1308</v>
      </c>
      <c r="E716" s="53"/>
      <c r="F716" s="186"/>
      <c r="G716" s="53"/>
      <c r="H716" s="53"/>
      <c r="I716" s="53"/>
      <c r="J716" s="53"/>
      <c r="K716" s="53"/>
      <c r="L716" s="75"/>
      <c r="M716" s="53"/>
      <c r="N716" s="53"/>
      <c r="O716" s="53"/>
      <c r="P716" s="53"/>
      <c r="Q716" s="99"/>
      <c r="R716" s="67"/>
      <c r="S716" s="67"/>
      <c r="T716" s="67"/>
      <c r="U716" s="67"/>
      <c r="V716" s="67"/>
      <c r="W716" s="53"/>
      <c r="X716" s="53"/>
      <c r="Y716" s="53"/>
      <c r="Z716" s="53"/>
      <c r="AA716" s="53"/>
    </row>
    <row r="717" spans="1:27" x14ac:dyDescent="0.25">
      <c r="A717" s="192" t="s">
        <v>30</v>
      </c>
      <c r="B717" s="192">
        <v>659251</v>
      </c>
      <c r="C717" s="192" t="s">
        <v>180</v>
      </c>
      <c r="D717" s="192" t="s">
        <v>1359</v>
      </c>
      <c r="E717" s="53"/>
      <c r="F717" s="186"/>
      <c r="G717" s="53"/>
      <c r="H717" s="53"/>
      <c r="I717" s="53"/>
      <c r="J717" s="53"/>
      <c r="K717" s="53"/>
      <c r="L717" s="75"/>
      <c r="M717" s="53"/>
      <c r="N717" s="53"/>
      <c r="O717" s="53"/>
      <c r="P717" s="53"/>
      <c r="Q717" s="99"/>
      <c r="R717" s="67"/>
      <c r="S717" s="67"/>
      <c r="T717" s="67"/>
      <c r="U717" s="67"/>
      <c r="V717" s="67"/>
      <c r="W717" s="53"/>
      <c r="X717" s="53"/>
      <c r="Y717" s="53"/>
      <c r="Z717" s="53"/>
      <c r="AA717" s="53"/>
    </row>
    <row r="718" spans="1:27" x14ac:dyDescent="0.25">
      <c r="A718" s="192" t="s">
        <v>30</v>
      </c>
      <c r="B718" s="192">
        <v>925991</v>
      </c>
      <c r="C718" s="192" t="s">
        <v>180</v>
      </c>
      <c r="D718" s="192" t="s">
        <v>1360</v>
      </c>
      <c r="E718" s="53"/>
      <c r="F718" s="186"/>
      <c r="G718" s="53"/>
      <c r="H718" s="53"/>
      <c r="I718" s="53"/>
      <c r="J718" s="53"/>
      <c r="K718" s="53"/>
      <c r="L718" s="75"/>
      <c r="M718" s="53"/>
      <c r="N718" s="53"/>
      <c r="O718" s="53"/>
      <c r="P718" s="53"/>
      <c r="Q718" s="99"/>
      <c r="R718" s="67"/>
      <c r="S718" s="67"/>
      <c r="T718" s="67"/>
      <c r="U718" s="67"/>
      <c r="V718" s="67"/>
      <c r="W718" s="53"/>
      <c r="X718" s="53"/>
      <c r="Y718" s="53"/>
      <c r="Z718" s="53"/>
      <c r="AA718" s="53"/>
    </row>
    <row r="719" spans="1:27" x14ac:dyDescent="0.25">
      <c r="A719" s="192" t="s">
        <v>26</v>
      </c>
      <c r="B719" s="192">
        <v>1059494</v>
      </c>
      <c r="C719" s="192" t="s">
        <v>180</v>
      </c>
      <c r="D719" s="192" t="s">
        <v>686</v>
      </c>
      <c r="E719" s="53"/>
      <c r="F719" s="186"/>
      <c r="G719" s="53"/>
      <c r="H719" s="53"/>
      <c r="I719" s="53"/>
      <c r="J719" s="53"/>
      <c r="K719" s="53"/>
      <c r="L719" s="75"/>
      <c r="M719" s="53"/>
      <c r="N719" s="53"/>
      <c r="O719" s="53"/>
      <c r="P719" s="53"/>
      <c r="Q719" s="99"/>
      <c r="R719" s="67"/>
      <c r="S719" s="67"/>
      <c r="T719" s="67"/>
      <c r="U719" s="67"/>
      <c r="V719" s="67"/>
      <c r="W719" s="53"/>
      <c r="X719" s="53"/>
      <c r="Y719" s="53"/>
      <c r="Z719" s="53"/>
      <c r="AA719" s="53"/>
    </row>
    <row r="720" spans="1:27" x14ac:dyDescent="0.25">
      <c r="A720" s="192" t="s">
        <v>20</v>
      </c>
      <c r="B720" s="192">
        <v>1297632</v>
      </c>
      <c r="C720" s="192" t="s">
        <v>180</v>
      </c>
      <c r="D720" s="192" t="s">
        <v>1361</v>
      </c>
      <c r="E720" s="53"/>
      <c r="F720" s="186"/>
      <c r="G720" s="53"/>
      <c r="H720" s="53"/>
      <c r="I720" s="53"/>
      <c r="J720" s="53"/>
      <c r="K720" s="53"/>
      <c r="L720" s="75"/>
      <c r="M720" s="53"/>
      <c r="N720" s="53"/>
      <c r="O720" s="53"/>
      <c r="P720" s="53"/>
      <c r="Q720" s="99"/>
      <c r="R720" s="67"/>
      <c r="S720" s="67"/>
      <c r="T720" s="67"/>
      <c r="U720" s="67"/>
      <c r="V720" s="67"/>
      <c r="W720" s="53"/>
      <c r="X720" s="53"/>
      <c r="Y720" s="53"/>
      <c r="Z720" s="53"/>
      <c r="AA720" s="53"/>
    </row>
    <row r="721" spans="1:28" x14ac:dyDescent="0.25">
      <c r="A721" s="192" t="s">
        <v>26</v>
      </c>
      <c r="B721" s="192">
        <v>983589</v>
      </c>
      <c r="C721" s="192" t="s">
        <v>180</v>
      </c>
      <c r="D721" s="192" t="s">
        <v>1362</v>
      </c>
      <c r="E721" s="53"/>
      <c r="F721" s="186"/>
      <c r="G721" s="53"/>
      <c r="H721" s="53"/>
      <c r="I721" s="53"/>
      <c r="J721" s="53"/>
      <c r="K721" s="53"/>
      <c r="L721" s="75"/>
      <c r="M721" s="53"/>
      <c r="N721" s="53"/>
      <c r="O721" s="53"/>
      <c r="P721" s="53"/>
      <c r="Q721" s="99"/>
      <c r="R721" s="67"/>
      <c r="S721" s="67"/>
      <c r="T721" s="67"/>
      <c r="U721" s="67"/>
      <c r="V721" s="67"/>
      <c r="W721" s="53"/>
      <c r="X721" s="53"/>
      <c r="Y721" s="53"/>
      <c r="Z721" s="53"/>
      <c r="AA721" s="53"/>
    </row>
    <row r="722" spans="1:28" x14ac:dyDescent="0.25">
      <c r="A722" s="192" t="s">
        <v>26</v>
      </c>
      <c r="B722" s="192">
        <v>682714</v>
      </c>
      <c r="C722" s="192" t="s">
        <v>180</v>
      </c>
      <c r="D722" s="192" t="s">
        <v>1363</v>
      </c>
      <c r="E722" s="53"/>
      <c r="F722" s="186"/>
      <c r="G722" s="53"/>
      <c r="H722" s="53"/>
      <c r="I722" s="53"/>
      <c r="J722" s="53"/>
      <c r="K722" s="53"/>
      <c r="L722" s="75"/>
      <c r="M722" s="53"/>
      <c r="N722" s="53"/>
      <c r="O722" s="53"/>
      <c r="P722" s="53"/>
      <c r="Q722" s="99"/>
      <c r="R722" s="67"/>
      <c r="S722" s="67"/>
      <c r="T722" s="67"/>
      <c r="U722" s="67"/>
      <c r="V722" s="67"/>
      <c r="W722" s="53"/>
      <c r="X722" s="53"/>
      <c r="Y722" s="53"/>
      <c r="Z722" s="53"/>
      <c r="AA722" s="53"/>
    </row>
    <row r="723" spans="1:28" x14ac:dyDescent="0.25">
      <c r="A723" s="192" t="s">
        <v>29</v>
      </c>
      <c r="B723" s="192">
        <v>1152880</v>
      </c>
      <c r="C723" s="192" t="s">
        <v>180</v>
      </c>
      <c r="D723" s="192" t="s">
        <v>1249</v>
      </c>
      <c r="E723" s="53"/>
      <c r="F723" s="186"/>
      <c r="G723" s="53"/>
      <c r="H723" s="53"/>
      <c r="I723" s="53"/>
      <c r="J723" s="53"/>
      <c r="K723" s="53"/>
      <c r="L723" s="75"/>
      <c r="M723" s="53"/>
      <c r="N723" s="53"/>
      <c r="O723" s="53"/>
      <c r="P723" s="53"/>
      <c r="Q723" s="99"/>
      <c r="R723" s="67"/>
      <c r="S723" s="67"/>
      <c r="T723" s="67"/>
      <c r="U723" s="67"/>
      <c r="V723" s="67"/>
      <c r="W723" s="53"/>
      <c r="X723" s="53"/>
      <c r="Y723" s="53"/>
      <c r="Z723" s="53"/>
      <c r="AA723" s="53"/>
    </row>
    <row r="724" spans="1:28" x14ac:dyDescent="0.25">
      <c r="A724" s="192" t="s">
        <v>20</v>
      </c>
      <c r="B724" s="192">
        <v>1053700</v>
      </c>
      <c r="C724" s="192" t="s">
        <v>180</v>
      </c>
      <c r="D724" s="192" t="s">
        <v>1364</v>
      </c>
      <c r="E724" s="53"/>
      <c r="F724" s="186"/>
      <c r="G724" s="53"/>
      <c r="H724" s="53"/>
      <c r="I724" s="53"/>
      <c r="J724" s="53"/>
      <c r="K724" s="53"/>
      <c r="L724" s="75"/>
      <c r="M724" s="53"/>
      <c r="N724" s="53"/>
      <c r="O724" s="53"/>
      <c r="P724" s="53"/>
      <c r="Q724" s="99"/>
      <c r="R724" s="67"/>
      <c r="S724" s="67"/>
      <c r="T724" s="67"/>
      <c r="U724" s="67"/>
      <c r="V724" s="67"/>
      <c r="W724" s="53"/>
      <c r="X724" s="53"/>
      <c r="Y724" s="53"/>
      <c r="Z724" s="53"/>
      <c r="AA724" s="53"/>
    </row>
    <row r="725" spans="1:28" x14ac:dyDescent="0.25">
      <c r="A725" s="192" t="s">
        <v>33</v>
      </c>
      <c r="B725" s="192">
        <v>253047</v>
      </c>
      <c r="C725" s="192" t="s">
        <v>180</v>
      </c>
      <c r="D725" s="192" t="s">
        <v>1365</v>
      </c>
      <c r="E725" s="53"/>
      <c r="F725" s="186"/>
      <c r="G725" s="53"/>
      <c r="H725" s="53"/>
      <c r="I725" s="53"/>
      <c r="J725" s="53"/>
      <c r="K725" s="53"/>
      <c r="L725" s="75"/>
      <c r="M725" s="53"/>
      <c r="N725" s="53"/>
      <c r="O725" s="53"/>
      <c r="P725" s="53"/>
      <c r="Q725" s="99"/>
      <c r="R725" s="67"/>
      <c r="S725" s="67"/>
      <c r="T725" s="67"/>
      <c r="U725" s="67"/>
      <c r="V725" s="67"/>
      <c r="W725" s="53"/>
      <c r="X725" s="53"/>
      <c r="Y725" s="53"/>
      <c r="Z725" s="53"/>
      <c r="AA725" s="53"/>
    </row>
    <row r="726" spans="1:28" x14ac:dyDescent="0.25">
      <c r="A726" s="192" t="s">
        <v>27</v>
      </c>
      <c r="B726" s="192">
        <v>790074</v>
      </c>
      <c r="C726" s="192" t="s">
        <v>180</v>
      </c>
      <c r="D726" s="192" t="s">
        <v>1366</v>
      </c>
      <c r="E726" s="53"/>
      <c r="F726" s="186"/>
      <c r="G726" s="53"/>
      <c r="H726" s="53"/>
      <c r="I726" s="53"/>
      <c r="J726" s="53"/>
      <c r="K726" s="53"/>
      <c r="L726" s="75"/>
      <c r="M726" s="53"/>
      <c r="N726" s="53"/>
      <c r="O726" s="53"/>
      <c r="P726" s="53"/>
      <c r="Q726" s="99"/>
      <c r="R726" s="67"/>
      <c r="S726" s="67"/>
      <c r="T726" s="67"/>
      <c r="U726" s="67"/>
      <c r="V726" s="67"/>
      <c r="W726" s="53"/>
      <c r="X726" s="53"/>
      <c r="Y726" s="53"/>
      <c r="Z726" s="53"/>
      <c r="AA726" s="53"/>
    </row>
    <row r="727" spans="1:28" x14ac:dyDescent="0.25">
      <c r="A727" s="192" t="s">
        <v>776</v>
      </c>
      <c r="B727" s="192">
        <v>1280509</v>
      </c>
      <c r="C727" s="192" t="s">
        <v>180</v>
      </c>
      <c r="D727" s="192" t="s">
        <v>1144</v>
      </c>
      <c r="E727" s="192"/>
      <c r="F727" s="186"/>
      <c r="G727" s="53"/>
      <c r="H727" s="53"/>
      <c r="I727" s="53"/>
      <c r="J727" s="53"/>
      <c r="K727" s="53"/>
      <c r="L727" s="75"/>
      <c r="M727" s="53"/>
      <c r="N727" s="53"/>
      <c r="O727" s="53"/>
      <c r="P727" s="53"/>
      <c r="Q727" s="99"/>
      <c r="R727" s="67"/>
      <c r="S727" s="67"/>
      <c r="T727" s="67"/>
      <c r="U727" s="67"/>
      <c r="V727" s="67"/>
      <c r="W727" s="53"/>
      <c r="X727" s="53"/>
      <c r="Y727" s="53"/>
      <c r="Z727" s="53"/>
      <c r="AA727" s="53"/>
    </row>
    <row r="728" spans="1:28" x14ac:dyDescent="0.25">
      <c r="A728" s="192" t="s">
        <v>776</v>
      </c>
      <c r="B728" s="192">
        <v>706859</v>
      </c>
      <c r="C728" s="192" t="s">
        <v>180</v>
      </c>
      <c r="D728" s="192" t="s">
        <v>1367</v>
      </c>
      <c r="E728" s="53"/>
      <c r="F728" s="186"/>
      <c r="G728" s="53"/>
      <c r="H728" s="53"/>
      <c r="I728" s="53"/>
      <c r="J728" s="53"/>
      <c r="K728" s="53"/>
      <c r="L728" s="75"/>
      <c r="M728" s="53"/>
      <c r="N728" s="53"/>
      <c r="O728" s="53"/>
      <c r="P728" s="53"/>
      <c r="Q728" s="99"/>
      <c r="R728" s="67"/>
      <c r="S728" s="67"/>
      <c r="T728" s="67"/>
      <c r="U728" s="67"/>
      <c r="V728" s="67"/>
      <c r="W728" s="53"/>
      <c r="X728" s="53"/>
      <c r="Y728" s="53"/>
      <c r="Z728" s="53"/>
      <c r="AA728" s="53"/>
    </row>
    <row r="729" spans="1:28" x14ac:dyDescent="0.25">
      <c r="A729" s="192" t="s">
        <v>776</v>
      </c>
      <c r="B729" s="192">
        <v>46112</v>
      </c>
      <c r="C729" s="192" t="s">
        <v>1121</v>
      </c>
      <c r="D729" s="192" t="s">
        <v>1367</v>
      </c>
      <c r="E729" s="53"/>
      <c r="F729" s="186"/>
      <c r="G729" s="53"/>
      <c r="H729" s="53"/>
      <c r="I729" s="53"/>
      <c r="J729" s="53"/>
      <c r="K729" s="53"/>
      <c r="L729" s="75"/>
      <c r="M729" s="53"/>
      <c r="N729" s="53"/>
      <c r="O729" s="53"/>
      <c r="P729" s="53"/>
      <c r="Q729" s="99"/>
      <c r="R729" s="67"/>
      <c r="S729" s="67"/>
      <c r="T729" s="67"/>
      <c r="U729" s="67"/>
      <c r="V729" s="67"/>
      <c r="W729" s="53"/>
      <c r="X729" s="53"/>
      <c r="Y729" s="53"/>
      <c r="Z729" s="53"/>
      <c r="AA729" s="53"/>
    </row>
    <row r="730" spans="1:28" x14ac:dyDescent="0.25">
      <c r="A730" s="192" t="s">
        <v>29</v>
      </c>
      <c r="B730" s="192">
        <v>1059685</v>
      </c>
      <c r="C730" s="192" t="s">
        <v>1121</v>
      </c>
      <c r="D730" s="192" t="s">
        <v>1189</v>
      </c>
      <c r="E730" s="192" t="s">
        <v>1368</v>
      </c>
      <c r="F730" s="186"/>
      <c r="G730" s="53"/>
      <c r="H730" s="53"/>
      <c r="I730" s="53"/>
      <c r="J730" s="53"/>
      <c r="K730" s="53"/>
      <c r="L730" s="75"/>
      <c r="M730" s="53"/>
      <c r="N730" s="53"/>
      <c r="O730" s="53"/>
      <c r="P730" s="53"/>
      <c r="Q730" s="99"/>
      <c r="R730" s="67"/>
      <c r="S730" s="67"/>
      <c r="T730" s="67"/>
      <c r="U730" s="67"/>
      <c r="V730" s="67"/>
      <c r="W730" s="53"/>
      <c r="X730" s="53"/>
      <c r="Y730" s="53"/>
      <c r="Z730" s="53"/>
      <c r="AA730" s="53"/>
    </row>
    <row r="731" spans="1:28" x14ac:dyDescent="0.25">
      <c r="A731" s="192" t="s">
        <v>34</v>
      </c>
      <c r="B731" s="192">
        <v>506224</v>
      </c>
      <c r="C731" s="192" t="s">
        <v>1121</v>
      </c>
      <c r="D731" s="192" t="s">
        <v>1318</v>
      </c>
      <c r="E731" s="53"/>
      <c r="F731" s="186"/>
      <c r="G731" s="53"/>
      <c r="H731" s="53"/>
      <c r="I731" s="53"/>
      <c r="J731" s="53"/>
      <c r="K731" s="53"/>
      <c r="L731" s="75"/>
      <c r="M731" s="53"/>
      <c r="N731" s="53"/>
      <c r="O731" s="53"/>
      <c r="P731" s="53"/>
      <c r="Q731" s="99"/>
      <c r="R731" s="67"/>
      <c r="S731" s="67"/>
      <c r="T731" s="67"/>
      <c r="U731" s="67"/>
      <c r="V731" s="67"/>
      <c r="W731" s="53"/>
      <c r="X731" s="53"/>
      <c r="Y731" s="53"/>
      <c r="Z731" s="53"/>
      <c r="AA731" s="53"/>
    </row>
    <row r="732" spans="1:28" x14ac:dyDescent="0.25">
      <c r="A732" s="192" t="s">
        <v>34</v>
      </c>
      <c r="B732" s="192">
        <v>723076</v>
      </c>
      <c r="C732" s="192" t="s">
        <v>1121</v>
      </c>
      <c r="D732" s="192" t="s">
        <v>1369</v>
      </c>
      <c r="E732" s="192" t="s">
        <v>1370</v>
      </c>
      <c r="F732" s="186"/>
      <c r="G732" s="53"/>
      <c r="H732" s="53"/>
      <c r="I732" s="53"/>
      <c r="J732" s="53"/>
      <c r="K732" s="53"/>
      <c r="L732" s="75"/>
      <c r="M732" s="53"/>
      <c r="N732" s="53"/>
      <c r="O732" s="53"/>
      <c r="P732" s="53"/>
      <c r="Q732" s="99"/>
      <c r="R732" s="67"/>
      <c r="S732" s="67"/>
      <c r="T732" s="67"/>
      <c r="U732" s="67"/>
      <c r="V732" s="67"/>
      <c r="W732" s="53"/>
      <c r="X732" s="53"/>
      <c r="Y732" s="53"/>
      <c r="Z732" s="53"/>
      <c r="AA732" s="53"/>
    </row>
    <row r="733" spans="1:28" x14ac:dyDescent="0.25">
      <c r="A733" s="53"/>
      <c r="B733" s="53"/>
      <c r="C733" s="53"/>
      <c r="D733" s="53"/>
      <c r="E733" s="53"/>
      <c r="F733" s="186"/>
      <c r="G733" s="53"/>
      <c r="H733" s="53"/>
      <c r="I733" s="53"/>
      <c r="J733" s="53"/>
      <c r="K733" s="53"/>
      <c r="L733" s="53"/>
      <c r="M733" s="75"/>
      <c r="N733" s="53"/>
      <c r="O733" s="53"/>
      <c r="P733" s="53"/>
      <c r="Q733" s="53"/>
      <c r="R733" s="99"/>
      <c r="S733" s="67"/>
      <c r="T733" s="67"/>
      <c r="U733" s="67"/>
      <c r="V733" s="67"/>
      <c r="W733" s="67"/>
      <c r="X733" s="53"/>
      <c r="Y733" s="53"/>
      <c r="Z733" s="53"/>
      <c r="AA733" s="53"/>
      <c r="AB733" s="53"/>
    </row>
    <row r="734" spans="1:28" x14ac:dyDescent="0.25">
      <c r="A734" s="186"/>
      <c r="B734" s="186"/>
      <c r="C734" s="186"/>
      <c r="D734" s="186"/>
      <c r="E734" s="184">
        <v>44440</v>
      </c>
      <c r="F734" s="186"/>
      <c r="G734" s="186"/>
      <c r="H734" s="186"/>
      <c r="I734" s="186"/>
      <c r="J734" s="186"/>
      <c r="K734" s="186"/>
      <c r="L734" s="186"/>
      <c r="M734" s="200"/>
      <c r="N734" s="186"/>
      <c r="O734" s="186"/>
      <c r="P734" s="186"/>
      <c r="Q734" s="186"/>
      <c r="R734" s="201"/>
      <c r="S734" s="189"/>
      <c r="T734" s="189"/>
      <c r="U734" s="189"/>
      <c r="V734" s="189"/>
      <c r="W734" s="189"/>
      <c r="X734" s="186"/>
      <c r="Y734" s="186"/>
      <c r="Z734" s="186"/>
      <c r="AA734" s="186"/>
      <c r="AB734" s="186"/>
    </row>
    <row r="735" spans="1:28" x14ac:dyDescent="0.25">
      <c r="A735" s="192" t="s">
        <v>19</v>
      </c>
      <c r="B735" s="192">
        <v>1440551</v>
      </c>
      <c r="C735" s="192" t="s">
        <v>168</v>
      </c>
      <c r="D735" s="192" t="s">
        <v>1371</v>
      </c>
      <c r="E735" s="192"/>
      <c r="F735" s="186"/>
      <c r="G735" s="53" t="s">
        <v>155</v>
      </c>
      <c r="H735" s="192" t="s">
        <v>782</v>
      </c>
      <c r="I735" s="192" t="s">
        <v>159</v>
      </c>
      <c r="J735" s="192" t="s">
        <v>160</v>
      </c>
      <c r="K735" s="53"/>
      <c r="L735" s="75"/>
      <c r="M735" s="53"/>
      <c r="N735" s="53"/>
      <c r="O735" s="53"/>
      <c r="P735" s="53"/>
      <c r="Q735" s="99"/>
      <c r="R735" s="67"/>
      <c r="S735" s="67"/>
      <c r="T735" s="67"/>
      <c r="U735" s="67"/>
      <c r="V735" s="67"/>
      <c r="W735" s="53"/>
      <c r="X735" s="53"/>
      <c r="Y735" s="53"/>
      <c r="Z735" s="53"/>
      <c r="AA735" s="53"/>
    </row>
    <row r="736" spans="1:28" x14ac:dyDescent="0.25">
      <c r="A736" s="192" t="s">
        <v>11</v>
      </c>
      <c r="B736" s="192">
        <v>1046711</v>
      </c>
      <c r="C736" s="192" t="s">
        <v>168</v>
      </c>
      <c r="D736" s="192" t="s">
        <v>1128</v>
      </c>
      <c r="E736" s="53"/>
      <c r="F736" s="186"/>
      <c r="G736" s="53" t="s">
        <v>8</v>
      </c>
      <c r="H736" s="192">
        <v>11</v>
      </c>
      <c r="I736" s="53">
        <v>808838.18181818177</v>
      </c>
      <c r="J736" s="53">
        <v>8897220</v>
      </c>
      <c r="K736" s="53"/>
      <c r="L736" s="75"/>
      <c r="M736" s="53"/>
      <c r="N736" s="53"/>
      <c r="O736" s="53"/>
      <c r="P736" s="53"/>
      <c r="Q736" s="99"/>
      <c r="R736" s="67"/>
      <c r="S736" s="67"/>
      <c r="T736" s="67"/>
      <c r="U736" s="67"/>
      <c r="V736" s="67"/>
      <c r="W736" s="53"/>
      <c r="X736" s="53"/>
      <c r="Y736" s="53"/>
      <c r="Z736" s="53"/>
      <c r="AA736" s="53"/>
    </row>
    <row r="737" spans="1:27" x14ac:dyDescent="0.25">
      <c r="A737" s="192" t="s">
        <v>15</v>
      </c>
      <c r="B737" s="192">
        <v>1392180</v>
      </c>
      <c r="C737" s="192" t="s">
        <v>168</v>
      </c>
      <c r="D737" s="192" t="s">
        <v>1371</v>
      </c>
      <c r="E737" s="53"/>
      <c r="F737" s="186"/>
      <c r="G737" s="192" t="s">
        <v>10</v>
      </c>
      <c r="H737" s="53">
        <v>14</v>
      </c>
      <c r="I737" s="53">
        <v>802788.5</v>
      </c>
      <c r="J737" s="53">
        <v>11239039</v>
      </c>
      <c r="K737" s="53"/>
      <c r="L737" s="75"/>
      <c r="M737" s="53"/>
      <c r="N737" s="53"/>
      <c r="O737" s="53"/>
      <c r="P737" s="53"/>
      <c r="Q737" s="99"/>
      <c r="R737" s="67"/>
      <c r="S737" s="67"/>
      <c r="T737" s="67"/>
      <c r="U737" s="67"/>
      <c r="V737" s="67"/>
      <c r="W737" s="53"/>
      <c r="X737" s="53"/>
      <c r="Y737" s="53"/>
      <c r="Z737" s="53"/>
      <c r="AA737" s="53"/>
    </row>
    <row r="738" spans="1:27" x14ac:dyDescent="0.25">
      <c r="A738" s="192" t="s">
        <v>744</v>
      </c>
      <c r="B738" s="192">
        <v>334876</v>
      </c>
      <c r="C738" s="192" t="s">
        <v>168</v>
      </c>
      <c r="D738" s="192" t="s">
        <v>1372</v>
      </c>
      <c r="E738" s="53"/>
      <c r="F738" s="186"/>
      <c r="G738" s="53" t="s">
        <v>11</v>
      </c>
      <c r="H738" s="192">
        <v>16</v>
      </c>
      <c r="I738" s="53">
        <v>548010.25</v>
      </c>
      <c r="J738" s="53">
        <v>8768164</v>
      </c>
      <c r="K738" s="53"/>
      <c r="L738" s="75"/>
      <c r="M738" s="53"/>
      <c r="N738" s="53"/>
      <c r="O738" s="53"/>
      <c r="P738" s="53"/>
      <c r="Q738" s="99"/>
      <c r="R738" s="67"/>
      <c r="S738" s="67"/>
      <c r="T738" s="67"/>
      <c r="U738" s="67"/>
      <c r="V738" s="67"/>
      <c r="W738" s="53"/>
      <c r="X738" s="53"/>
      <c r="Y738" s="53"/>
      <c r="Z738" s="53"/>
      <c r="AA738" s="53"/>
    </row>
    <row r="739" spans="1:27" x14ac:dyDescent="0.25">
      <c r="A739" s="192" t="s">
        <v>744</v>
      </c>
      <c r="B739" s="192">
        <v>354751</v>
      </c>
      <c r="C739" s="192" t="s">
        <v>168</v>
      </c>
      <c r="D739" s="192" t="s">
        <v>1373</v>
      </c>
      <c r="E739" s="53"/>
      <c r="F739" s="186"/>
      <c r="G739" s="53" t="s">
        <v>12</v>
      </c>
      <c r="H739" s="192">
        <v>16</v>
      </c>
      <c r="I739" s="53">
        <v>505760.125</v>
      </c>
      <c r="J739" s="53">
        <v>8092162</v>
      </c>
      <c r="K739" s="53"/>
      <c r="L739" s="75"/>
      <c r="M739" s="53"/>
      <c r="N739" s="53"/>
      <c r="O739" s="53"/>
      <c r="P739" s="53"/>
      <c r="Q739" s="99"/>
      <c r="R739" s="67"/>
      <c r="S739" s="67"/>
      <c r="T739" s="67"/>
      <c r="U739" s="67"/>
      <c r="V739" s="67"/>
      <c r="W739" s="53"/>
      <c r="X739" s="53"/>
      <c r="Y739" s="53"/>
      <c r="Z739" s="53"/>
      <c r="AA739" s="53"/>
    </row>
    <row r="740" spans="1:27" x14ac:dyDescent="0.25">
      <c r="A740" s="192" t="s">
        <v>38</v>
      </c>
      <c r="B740" s="192">
        <v>1430931</v>
      </c>
      <c r="C740" s="192" t="s">
        <v>168</v>
      </c>
      <c r="D740" s="192" t="s">
        <v>1374</v>
      </c>
      <c r="E740" s="192" t="s">
        <v>1375</v>
      </c>
      <c r="F740" s="186"/>
      <c r="G740" s="53" t="s">
        <v>15</v>
      </c>
      <c r="H740" s="192">
        <v>12</v>
      </c>
      <c r="I740" s="53">
        <v>980383.41666666663</v>
      </c>
      <c r="J740" s="53">
        <v>11764601</v>
      </c>
      <c r="K740" s="53"/>
      <c r="L740" s="75"/>
      <c r="M740" s="53"/>
      <c r="N740" s="53"/>
      <c r="O740" s="53"/>
      <c r="P740" s="53"/>
      <c r="Q740" s="99"/>
      <c r="R740" s="67"/>
      <c r="S740" s="67"/>
      <c r="T740" s="67"/>
      <c r="U740" s="67"/>
      <c r="V740" s="67"/>
      <c r="W740" s="53"/>
      <c r="X740" s="53"/>
      <c r="Y740" s="53"/>
      <c r="Z740" s="53"/>
      <c r="AA740" s="53"/>
    </row>
    <row r="741" spans="1:27" x14ac:dyDescent="0.25">
      <c r="A741" s="192" t="s">
        <v>38</v>
      </c>
      <c r="B741" s="192">
        <v>48686</v>
      </c>
      <c r="C741" s="192" t="s">
        <v>1074</v>
      </c>
      <c r="D741" s="192" t="s">
        <v>1374</v>
      </c>
      <c r="E741" s="53"/>
      <c r="F741" s="186"/>
      <c r="G741" s="53" t="s">
        <v>18</v>
      </c>
      <c r="H741" s="192">
        <v>9</v>
      </c>
      <c r="I741" s="53">
        <v>377484.88888888888</v>
      </c>
      <c r="J741" s="53">
        <v>3397364</v>
      </c>
      <c r="K741" s="53"/>
      <c r="L741" s="75"/>
      <c r="M741" s="53"/>
      <c r="N741" s="53"/>
      <c r="O741" s="53"/>
      <c r="P741" s="53"/>
      <c r="Q741" s="99"/>
      <c r="R741" s="67"/>
      <c r="S741" s="67"/>
      <c r="T741" s="67"/>
      <c r="U741" s="67"/>
      <c r="V741" s="67"/>
      <c r="W741" s="53"/>
      <c r="X741" s="53"/>
      <c r="Y741" s="53"/>
      <c r="Z741" s="53"/>
      <c r="AA741" s="53"/>
    </row>
    <row r="742" spans="1:27" x14ac:dyDescent="0.25">
      <c r="A742" s="192" t="s">
        <v>38</v>
      </c>
      <c r="B742" s="192">
        <v>1385074</v>
      </c>
      <c r="C742" s="192" t="s">
        <v>1074</v>
      </c>
      <c r="D742" s="192" t="s">
        <v>1376</v>
      </c>
      <c r="E742" s="192"/>
      <c r="F742" s="186"/>
      <c r="G742" s="53" t="s">
        <v>19</v>
      </c>
      <c r="H742" s="192">
        <v>11</v>
      </c>
      <c r="I742" s="53">
        <v>921082.81818181823</v>
      </c>
      <c r="J742" s="53">
        <v>10131911</v>
      </c>
      <c r="K742" s="53"/>
      <c r="L742" s="75"/>
      <c r="M742" s="53"/>
      <c r="N742" s="53"/>
      <c r="O742" s="53"/>
      <c r="P742" s="53"/>
      <c r="Q742" s="99"/>
      <c r="R742" s="67"/>
      <c r="S742" s="67"/>
      <c r="T742" s="67"/>
      <c r="U742" s="67"/>
      <c r="V742" s="67"/>
      <c r="W742" s="53"/>
      <c r="X742" s="53"/>
      <c r="Y742" s="53"/>
      <c r="Z742" s="53"/>
      <c r="AA742" s="53"/>
    </row>
    <row r="743" spans="1:27" x14ac:dyDescent="0.25">
      <c r="A743" s="192" t="s">
        <v>38</v>
      </c>
      <c r="B743" s="192">
        <v>971708</v>
      </c>
      <c r="C743" s="192" t="s">
        <v>1074</v>
      </c>
      <c r="D743" s="192" t="s">
        <v>1377</v>
      </c>
      <c r="E743" s="192"/>
      <c r="F743" s="186"/>
      <c r="G743" s="53" t="s">
        <v>20</v>
      </c>
      <c r="H743" s="192">
        <v>15</v>
      </c>
      <c r="I743" s="53">
        <v>1321530.6666666667</v>
      </c>
      <c r="J743" s="53">
        <v>19822960</v>
      </c>
      <c r="K743" s="53"/>
      <c r="L743" s="75"/>
      <c r="M743" s="53"/>
      <c r="N743" s="53"/>
      <c r="O743" s="53"/>
      <c r="P743" s="53"/>
      <c r="Q743" s="99"/>
      <c r="R743" s="67"/>
      <c r="S743" s="67"/>
      <c r="T743" s="67"/>
      <c r="U743" s="67"/>
      <c r="V743" s="67"/>
      <c r="W743" s="53"/>
      <c r="X743" s="53"/>
      <c r="Y743" s="53"/>
      <c r="Z743" s="53"/>
      <c r="AA743" s="53"/>
    </row>
    <row r="744" spans="1:27" x14ac:dyDescent="0.25">
      <c r="A744" s="192" t="s">
        <v>12</v>
      </c>
      <c r="B744" s="192">
        <v>948997</v>
      </c>
      <c r="C744" s="192" t="s">
        <v>1074</v>
      </c>
      <c r="D744" s="192" t="s">
        <v>1327</v>
      </c>
      <c r="E744" s="53"/>
      <c r="F744" s="186"/>
      <c r="G744" s="53" t="s">
        <v>21</v>
      </c>
      <c r="H744" s="192">
        <v>7</v>
      </c>
      <c r="I744" s="53">
        <v>371448.57142857142</v>
      </c>
      <c r="J744" s="53">
        <v>2600140</v>
      </c>
      <c r="K744" s="53"/>
      <c r="L744" s="75"/>
      <c r="M744" s="53"/>
      <c r="N744" s="53"/>
      <c r="O744" s="53"/>
      <c r="P744" s="53"/>
      <c r="Q744" s="99"/>
      <c r="R744" s="67"/>
      <c r="S744" s="67"/>
      <c r="T744" s="67"/>
      <c r="U744" s="67"/>
      <c r="V744" s="67"/>
      <c r="W744" s="53"/>
      <c r="X744" s="53"/>
      <c r="Y744" s="53"/>
      <c r="Z744" s="53"/>
      <c r="AA744" s="53"/>
    </row>
    <row r="745" spans="1:27" x14ac:dyDescent="0.25">
      <c r="A745" s="192" t="s">
        <v>12</v>
      </c>
      <c r="B745" s="192">
        <v>391670</v>
      </c>
      <c r="C745" s="192" t="s">
        <v>1074</v>
      </c>
      <c r="D745" s="192" t="s">
        <v>1378</v>
      </c>
      <c r="E745" s="53"/>
      <c r="F745" s="186"/>
      <c r="G745" s="53" t="s">
        <v>22</v>
      </c>
      <c r="H745" s="192">
        <v>10</v>
      </c>
      <c r="I745" s="53">
        <v>651812.1</v>
      </c>
      <c r="J745" s="53">
        <v>6518121</v>
      </c>
      <c r="K745" s="53"/>
      <c r="L745" s="75"/>
      <c r="M745" s="53"/>
      <c r="N745" s="53"/>
      <c r="O745" s="53"/>
      <c r="P745" s="53"/>
      <c r="Q745" s="99"/>
      <c r="R745" s="67"/>
      <c r="S745" s="67"/>
      <c r="T745" s="67"/>
      <c r="U745" s="67"/>
      <c r="V745" s="67"/>
      <c r="W745" s="53"/>
      <c r="X745" s="53"/>
      <c r="Y745" s="53"/>
      <c r="Z745" s="53"/>
      <c r="AA745" s="53"/>
    </row>
    <row r="746" spans="1:27" x14ac:dyDescent="0.25">
      <c r="A746" s="192" t="s">
        <v>12</v>
      </c>
      <c r="B746" s="192">
        <v>460240</v>
      </c>
      <c r="C746" s="192" t="s">
        <v>1074</v>
      </c>
      <c r="D746" s="192" t="s">
        <v>1379</v>
      </c>
      <c r="E746" s="53"/>
      <c r="F746" s="186"/>
      <c r="G746" s="53" t="s">
        <v>23</v>
      </c>
      <c r="H746" s="192">
        <v>17</v>
      </c>
      <c r="I746" s="53">
        <v>990394.9411764706</v>
      </c>
      <c r="J746" s="53">
        <v>16836714</v>
      </c>
      <c r="K746" s="53"/>
      <c r="L746" s="75"/>
      <c r="M746" s="53"/>
      <c r="N746" s="53"/>
      <c r="O746" s="53"/>
      <c r="P746" s="53"/>
      <c r="Q746" s="99"/>
      <c r="R746" s="67"/>
      <c r="S746" s="67"/>
      <c r="T746" s="67"/>
      <c r="U746" s="67"/>
      <c r="V746" s="67"/>
      <c r="W746" s="53"/>
      <c r="X746" s="53"/>
      <c r="Y746" s="53"/>
      <c r="Z746" s="53"/>
      <c r="AA746" s="53"/>
    </row>
    <row r="747" spans="1:27" x14ac:dyDescent="0.25">
      <c r="A747" s="192" t="s">
        <v>10</v>
      </c>
      <c r="B747" s="192">
        <v>1200880</v>
      </c>
      <c r="C747" s="192" t="s">
        <v>1074</v>
      </c>
      <c r="D747" s="192" t="s">
        <v>1380</v>
      </c>
      <c r="E747" s="192"/>
      <c r="F747" s="186"/>
      <c r="G747" s="53" t="s">
        <v>25</v>
      </c>
      <c r="H747" s="192">
        <v>9</v>
      </c>
      <c r="I747" s="53">
        <v>560609.66666666663</v>
      </c>
      <c r="J747" s="53">
        <v>5045487</v>
      </c>
      <c r="K747" s="53"/>
      <c r="L747" s="75"/>
      <c r="M747" s="53"/>
      <c r="N747" s="53"/>
      <c r="O747" s="53"/>
      <c r="P747" s="53"/>
      <c r="Q747" s="99"/>
      <c r="R747" s="67"/>
      <c r="S747" s="67"/>
      <c r="T747" s="67"/>
      <c r="U747" s="67"/>
      <c r="V747" s="67"/>
      <c r="W747" s="53"/>
      <c r="X747" s="53"/>
      <c r="Y747" s="53"/>
      <c r="Z747" s="53"/>
      <c r="AA747" s="53"/>
    </row>
    <row r="748" spans="1:27" x14ac:dyDescent="0.25">
      <c r="A748" s="192" t="s">
        <v>10</v>
      </c>
      <c r="B748" s="192">
        <v>968844</v>
      </c>
      <c r="C748" s="192" t="s">
        <v>1074</v>
      </c>
      <c r="D748" s="192" t="s">
        <v>1381</v>
      </c>
      <c r="E748" s="53"/>
      <c r="F748" s="186"/>
      <c r="G748" s="53" t="s">
        <v>26</v>
      </c>
      <c r="H748" s="192">
        <v>16</v>
      </c>
      <c r="I748" s="53">
        <v>762240.4375</v>
      </c>
      <c r="J748" s="53">
        <v>12195847</v>
      </c>
      <c r="K748" s="53"/>
      <c r="L748" s="75"/>
      <c r="M748" s="53"/>
      <c r="N748" s="53"/>
      <c r="O748" s="53"/>
      <c r="P748" s="53"/>
      <c r="Q748" s="99"/>
      <c r="R748" s="67"/>
      <c r="S748" s="67"/>
      <c r="T748" s="67"/>
      <c r="U748" s="67"/>
      <c r="V748" s="67"/>
      <c r="W748" s="53"/>
      <c r="X748" s="53"/>
      <c r="Y748" s="53"/>
      <c r="Z748" s="53"/>
      <c r="AA748" s="53"/>
    </row>
    <row r="749" spans="1:27" x14ac:dyDescent="0.25">
      <c r="A749" s="192" t="s">
        <v>22</v>
      </c>
      <c r="B749" s="192">
        <v>1061439</v>
      </c>
      <c r="C749" s="192" t="s">
        <v>1074</v>
      </c>
      <c r="D749" s="192" t="s">
        <v>1382</v>
      </c>
      <c r="E749" s="53"/>
      <c r="F749" s="186"/>
      <c r="G749" s="53" t="s">
        <v>762</v>
      </c>
      <c r="H749" s="192">
        <v>9</v>
      </c>
      <c r="I749" s="53">
        <v>515171.88888888888</v>
      </c>
      <c r="J749" s="53">
        <v>4636547</v>
      </c>
      <c r="K749" s="53"/>
      <c r="L749" s="75"/>
      <c r="M749" s="53"/>
      <c r="N749" s="53"/>
      <c r="O749" s="53"/>
      <c r="P749" s="53"/>
      <c r="Q749" s="99"/>
      <c r="R749" s="67"/>
      <c r="S749" s="67"/>
      <c r="T749" s="67"/>
      <c r="U749" s="67"/>
      <c r="V749" s="67"/>
      <c r="W749" s="53"/>
      <c r="X749" s="53"/>
      <c r="Y749" s="53"/>
      <c r="Z749" s="53"/>
      <c r="AA749" s="53"/>
    </row>
    <row r="750" spans="1:27" x14ac:dyDescent="0.25">
      <c r="A750" s="192" t="s">
        <v>30</v>
      </c>
      <c r="B750" s="192">
        <v>562452</v>
      </c>
      <c r="C750" s="192" t="s">
        <v>1074</v>
      </c>
      <c r="D750" s="192" t="s">
        <v>1383</v>
      </c>
      <c r="E750" s="192" t="s">
        <v>1384</v>
      </c>
      <c r="F750" s="186"/>
      <c r="G750" s="53" t="s">
        <v>27</v>
      </c>
      <c r="H750" s="192">
        <v>13</v>
      </c>
      <c r="I750" s="53">
        <v>1042770.1538461539</v>
      </c>
      <c r="J750" s="53">
        <v>13556012</v>
      </c>
      <c r="K750" s="53"/>
      <c r="L750" s="75"/>
      <c r="M750" s="53"/>
      <c r="N750" s="53"/>
      <c r="O750" s="53"/>
      <c r="P750" s="53"/>
      <c r="Q750" s="99"/>
      <c r="R750" s="67"/>
      <c r="S750" s="67"/>
      <c r="T750" s="67"/>
      <c r="U750" s="67"/>
      <c r="V750" s="67"/>
      <c r="W750" s="53"/>
      <c r="X750" s="53"/>
      <c r="Y750" s="53"/>
      <c r="Z750" s="53"/>
      <c r="AA750" s="53"/>
    </row>
    <row r="751" spans="1:27" x14ac:dyDescent="0.25">
      <c r="A751" s="192" t="s">
        <v>30</v>
      </c>
      <c r="B751" s="192">
        <v>236853</v>
      </c>
      <c r="C751" s="192" t="s">
        <v>1385</v>
      </c>
      <c r="D751" s="192" t="s">
        <v>1383</v>
      </c>
      <c r="E751" s="53"/>
      <c r="F751" s="186"/>
      <c r="G751" s="53" t="s">
        <v>28</v>
      </c>
      <c r="H751" s="192">
        <v>17</v>
      </c>
      <c r="I751" s="53">
        <v>852168</v>
      </c>
      <c r="J751" s="53">
        <v>14486856</v>
      </c>
      <c r="K751" s="53"/>
      <c r="L751" s="75"/>
      <c r="M751" s="53"/>
      <c r="N751" s="53"/>
      <c r="O751" s="53"/>
      <c r="P751" s="53"/>
      <c r="Q751" s="99"/>
      <c r="R751" s="67"/>
      <c r="S751" s="67"/>
      <c r="T751" s="67"/>
      <c r="U751" s="67"/>
      <c r="V751" s="67"/>
      <c r="W751" s="53"/>
      <c r="X751" s="53"/>
      <c r="Y751" s="53"/>
      <c r="Z751" s="53"/>
      <c r="AA751" s="53"/>
    </row>
    <row r="752" spans="1:27" x14ac:dyDescent="0.25">
      <c r="A752" s="192" t="s">
        <v>466</v>
      </c>
      <c r="B752" s="192">
        <v>473797</v>
      </c>
      <c r="C752" s="192" t="s">
        <v>1385</v>
      </c>
      <c r="D752" s="192" t="s">
        <v>1386</v>
      </c>
      <c r="E752" s="53"/>
      <c r="F752" s="186"/>
      <c r="G752" s="53" t="s">
        <v>466</v>
      </c>
      <c r="H752" s="192">
        <v>7</v>
      </c>
      <c r="I752" s="53">
        <v>338980.71428571426</v>
      </c>
      <c r="J752" s="53">
        <v>2372865</v>
      </c>
      <c r="K752" s="53"/>
      <c r="L752" s="75"/>
      <c r="M752" s="53"/>
      <c r="N752" s="53"/>
      <c r="O752" s="53"/>
      <c r="P752" s="53"/>
      <c r="Q752" s="99"/>
      <c r="R752" s="67"/>
      <c r="S752" s="67"/>
      <c r="T752" s="67"/>
      <c r="U752" s="67"/>
      <c r="V752" s="67"/>
      <c r="W752" s="53"/>
      <c r="X752" s="53"/>
      <c r="Y752" s="53"/>
      <c r="Z752" s="53"/>
      <c r="AA752" s="53"/>
    </row>
    <row r="753" spans="1:27" x14ac:dyDescent="0.25">
      <c r="A753" s="192" t="s">
        <v>466</v>
      </c>
      <c r="B753" s="192">
        <v>187384</v>
      </c>
      <c r="C753" s="192" t="s">
        <v>1385</v>
      </c>
      <c r="D753" s="192" t="s">
        <v>1387</v>
      </c>
      <c r="E753" s="53"/>
      <c r="F753" s="186"/>
      <c r="G753" s="53" t="s">
        <v>29</v>
      </c>
      <c r="H753" s="192">
        <v>17</v>
      </c>
      <c r="I753" s="53">
        <v>990572.4117647059</v>
      </c>
      <c r="J753" s="53">
        <v>16839731</v>
      </c>
      <c r="K753" s="53"/>
      <c r="L753" s="75"/>
      <c r="M753" s="53"/>
      <c r="N753" s="53"/>
      <c r="O753" s="53"/>
      <c r="P753" s="53"/>
      <c r="Q753" s="99"/>
      <c r="R753" s="67"/>
      <c r="S753" s="67"/>
      <c r="T753" s="67"/>
      <c r="U753" s="67"/>
      <c r="V753" s="67"/>
      <c r="W753" s="53"/>
      <c r="X753" s="53"/>
      <c r="Y753" s="53"/>
      <c r="Z753" s="53"/>
      <c r="AA753" s="53"/>
    </row>
    <row r="754" spans="1:27" x14ac:dyDescent="0.25">
      <c r="A754" s="192" t="s">
        <v>20</v>
      </c>
      <c r="B754" s="192">
        <v>1558541</v>
      </c>
      <c r="C754" s="192" t="s">
        <v>1385</v>
      </c>
      <c r="D754" s="192" t="s">
        <v>1388</v>
      </c>
      <c r="E754" s="53"/>
      <c r="F754" s="186"/>
      <c r="G754" s="53" t="s">
        <v>744</v>
      </c>
      <c r="H754" s="192">
        <v>9</v>
      </c>
      <c r="I754" s="53">
        <v>316358.33333333331</v>
      </c>
      <c r="J754" s="53">
        <v>2847225</v>
      </c>
      <c r="K754" s="53"/>
      <c r="L754" s="75"/>
      <c r="M754" s="53"/>
      <c r="N754" s="53"/>
      <c r="O754" s="53"/>
      <c r="P754" s="53"/>
      <c r="Q754" s="99"/>
      <c r="R754" s="67"/>
      <c r="S754" s="67"/>
      <c r="T754" s="67"/>
      <c r="U754" s="67"/>
      <c r="V754" s="67"/>
      <c r="W754" s="53"/>
      <c r="X754" s="53"/>
      <c r="Y754" s="53"/>
      <c r="Z754" s="53"/>
      <c r="AA754" s="53"/>
    </row>
    <row r="755" spans="1:27" x14ac:dyDescent="0.25">
      <c r="A755" s="192" t="s">
        <v>762</v>
      </c>
      <c r="B755" s="192">
        <v>686139</v>
      </c>
      <c r="C755" s="192" t="s">
        <v>1385</v>
      </c>
      <c r="D755" s="192" t="s">
        <v>1389</v>
      </c>
      <c r="E755" s="192"/>
      <c r="F755" s="186"/>
      <c r="G755" s="53" t="s">
        <v>32</v>
      </c>
      <c r="H755" s="192">
        <v>15</v>
      </c>
      <c r="I755" s="53">
        <v>899499.33333333337</v>
      </c>
      <c r="J755" s="53">
        <v>13492490</v>
      </c>
      <c r="K755" s="53"/>
      <c r="L755" s="75"/>
      <c r="M755" s="53"/>
      <c r="N755" s="53"/>
      <c r="O755" s="53"/>
      <c r="P755" s="53"/>
      <c r="Q755" s="99"/>
      <c r="R755" s="67"/>
      <c r="S755" s="67"/>
      <c r="T755" s="67"/>
      <c r="U755" s="67"/>
      <c r="V755" s="67"/>
      <c r="W755" s="53"/>
      <c r="X755" s="53"/>
      <c r="Y755" s="53"/>
      <c r="Z755" s="53"/>
      <c r="AA755" s="53"/>
    </row>
    <row r="756" spans="1:27" x14ac:dyDescent="0.25">
      <c r="A756" s="192" t="s">
        <v>762</v>
      </c>
      <c r="B756" s="192">
        <v>567393</v>
      </c>
      <c r="C756" s="192" t="s">
        <v>1385</v>
      </c>
      <c r="D756" s="192" t="s">
        <v>1390</v>
      </c>
      <c r="E756" s="192"/>
      <c r="F756" s="186"/>
      <c r="G756" s="53" t="s">
        <v>31</v>
      </c>
      <c r="H756" s="192">
        <v>15</v>
      </c>
      <c r="I756" s="53">
        <v>1339852.1333333333</v>
      </c>
      <c r="J756" s="53">
        <v>20097782</v>
      </c>
      <c r="K756" s="53"/>
      <c r="L756" s="75"/>
      <c r="M756" s="53"/>
      <c r="N756" s="53"/>
      <c r="O756" s="53"/>
      <c r="P756" s="53"/>
      <c r="Q756" s="99"/>
      <c r="R756" s="67"/>
      <c r="S756" s="67"/>
      <c r="T756" s="67"/>
      <c r="U756" s="67"/>
      <c r="V756" s="67"/>
      <c r="W756" s="53"/>
      <c r="X756" s="53"/>
      <c r="Y756" s="53"/>
      <c r="Z756" s="53"/>
      <c r="AA756" s="53"/>
    </row>
    <row r="757" spans="1:27" x14ac:dyDescent="0.25">
      <c r="A757" s="192" t="s">
        <v>762</v>
      </c>
      <c r="B757" s="192">
        <v>382943</v>
      </c>
      <c r="C757" s="192" t="s">
        <v>1385</v>
      </c>
      <c r="D757" s="192" t="s">
        <v>1391</v>
      </c>
      <c r="E757" s="53"/>
      <c r="F757" s="186"/>
      <c r="G757" s="53" t="s">
        <v>33</v>
      </c>
      <c r="H757" s="192">
        <v>2</v>
      </c>
      <c r="I757" s="53">
        <v>310637.5</v>
      </c>
      <c r="J757" s="53">
        <v>621275</v>
      </c>
      <c r="K757" s="53"/>
      <c r="L757" s="75"/>
      <c r="M757" s="53"/>
      <c r="N757" s="53"/>
      <c r="O757" s="53"/>
      <c r="P757" s="53"/>
      <c r="Q757" s="99"/>
      <c r="R757" s="67"/>
      <c r="S757" s="67"/>
      <c r="T757" s="67"/>
      <c r="U757" s="67"/>
      <c r="V757" s="67"/>
      <c r="W757" s="53"/>
      <c r="X757" s="53"/>
      <c r="Y757" s="53"/>
      <c r="Z757" s="53"/>
      <c r="AA757" s="53"/>
    </row>
    <row r="758" spans="1:27" x14ac:dyDescent="0.25">
      <c r="A758" s="192" t="s">
        <v>31</v>
      </c>
      <c r="B758" s="192">
        <v>1351165</v>
      </c>
      <c r="C758" s="192" t="s">
        <v>1385</v>
      </c>
      <c r="D758" s="192" t="s">
        <v>1392</v>
      </c>
      <c r="E758" s="53"/>
      <c r="F758" s="186"/>
      <c r="G758" s="53" t="s">
        <v>1097</v>
      </c>
      <c r="H758" s="192">
        <v>1</v>
      </c>
      <c r="I758" s="53">
        <v>744236</v>
      </c>
      <c r="J758" s="53">
        <v>744236</v>
      </c>
      <c r="K758" s="53"/>
      <c r="L758" s="75"/>
      <c r="M758" s="53"/>
      <c r="N758" s="53"/>
      <c r="O758" s="53"/>
      <c r="P758" s="53"/>
      <c r="Q758" s="99"/>
      <c r="R758" s="67"/>
      <c r="S758" s="67"/>
      <c r="T758" s="67"/>
      <c r="U758" s="67"/>
      <c r="V758" s="67"/>
      <c r="W758" s="53"/>
      <c r="X758" s="53"/>
      <c r="Y758" s="53"/>
      <c r="Z758" s="53"/>
      <c r="AA758" s="53"/>
    </row>
    <row r="759" spans="1:27" x14ac:dyDescent="0.25">
      <c r="A759" s="192" t="s">
        <v>25</v>
      </c>
      <c r="B759" s="192">
        <v>925967</v>
      </c>
      <c r="C759" s="192" t="s">
        <v>1385</v>
      </c>
      <c r="D759" s="192" t="s">
        <v>1393</v>
      </c>
      <c r="E759" s="53"/>
      <c r="F759" s="186"/>
      <c r="G759" s="53" t="s">
        <v>34</v>
      </c>
      <c r="H759" s="192">
        <v>13</v>
      </c>
      <c r="I759" s="53">
        <v>768631.84615384613</v>
      </c>
      <c r="J759" s="53">
        <v>9992214</v>
      </c>
      <c r="K759" s="53"/>
      <c r="L759" s="75"/>
      <c r="M759" s="53"/>
      <c r="N759" s="53"/>
      <c r="O759" s="53"/>
      <c r="P759" s="53"/>
      <c r="Q759" s="99"/>
      <c r="R759" s="67"/>
      <c r="S759" s="67"/>
      <c r="T759" s="67"/>
      <c r="U759" s="67"/>
      <c r="V759" s="67"/>
      <c r="W759" s="53"/>
      <c r="X759" s="53"/>
      <c r="Y759" s="53"/>
      <c r="Z759" s="53"/>
      <c r="AA759" s="53"/>
    </row>
    <row r="760" spans="1:27" x14ac:dyDescent="0.25">
      <c r="A760" s="192" t="s">
        <v>36</v>
      </c>
      <c r="B760" s="192">
        <v>557679</v>
      </c>
      <c r="C760" s="192" t="s">
        <v>1385</v>
      </c>
      <c r="D760" s="192" t="s">
        <v>1394</v>
      </c>
      <c r="E760" s="53"/>
      <c r="F760" s="186"/>
      <c r="G760" s="53" t="s">
        <v>35</v>
      </c>
      <c r="H760" s="192">
        <v>16</v>
      </c>
      <c r="I760" s="53">
        <v>1052481.5</v>
      </c>
      <c r="J760" s="53">
        <v>16839704</v>
      </c>
      <c r="K760" s="53"/>
      <c r="L760" s="75"/>
      <c r="M760" s="53"/>
      <c r="N760" s="53"/>
      <c r="O760" s="53"/>
      <c r="P760" s="53"/>
      <c r="Q760" s="99"/>
      <c r="R760" s="67"/>
      <c r="S760" s="67"/>
      <c r="T760" s="67"/>
      <c r="U760" s="67"/>
      <c r="V760" s="67"/>
      <c r="W760" s="53"/>
      <c r="X760" s="53"/>
      <c r="Y760" s="53"/>
      <c r="Z760" s="53"/>
      <c r="AA760" s="53"/>
    </row>
    <row r="761" spans="1:27" x14ac:dyDescent="0.25">
      <c r="A761" s="192" t="s">
        <v>10</v>
      </c>
      <c r="B761" s="192">
        <v>728003</v>
      </c>
      <c r="C761" s="192" t="s">
        <v>1385</v>
      </c>
      <c r="D761" s="192" t="s">
        <v>1395</v>
      </c>
      <c r="E761" s="192"/>
      <c r="F761" s="186"/>
      <c r="G761" s="53" t="s">
        <v>776</v>
      </c>
      <c r="H761" s="192">
        <v>8</v>
      </c>
      <c r="I761" s="53">
        <v>841841</v>
      </c>
      <c r="J761" s="53">
        <v>6734728</v>
      </c>
      <c r="K761" s="53"/>
      <c r="L761" s="75"/>
      <c r="M761" s="53"/>
      <c r="N761" s="53"/>
      <c r="O761" s="53"/>
      <c r="P761" s="53"/>
      <c r="Q761" s="99"/>
      <c r="R761" s="67"/>
      <c r="S761" s="67"/>
      <c r="T761" s="67"/>
      <c r="U761" s="67"/>
      <c r="V761" s="67"/>
      <c r="W761" s="53"/>
      <c r="X761" s="53"/>
      <c r="Y761" s="53"/>
      <c r="Z761" s="53"/>
      <c r="AA761" s="53"/>
    </row>
    <row r="762" spans="1:27" x14ac:dyDescent="0.25">
      <c r="A762" s="192" t="s">
        <v>744</v>
      </c>
      <c r="B762" s="192">
        <v>172135</v>
      </c>
      <c r="C762" s="192" t="s">
        <v>1385</v>
      </c>
      <c r="D762" s="192" t="s">
        <v>1396</v>
      </c>
      <c r="E762" s="192"/>
      <c r="F762" s="186"/>
      <c r="G762" s="53" t="s">
        <v>36</v>
      </c>
      <c r="H762" s="192">
        <v>16</v>
      </c>
      <c r="I762" s="53">
        <v>597592</v>
      </c>
      <c r="J762" s="53">
        <v>9561472</v>
      </c>
      <c r="K762" s="53"/>
      <c r="L762" s="75"/>
      <c r="M762" s="53"/>
      <c r="N762" s="53"/>
      <c r="O762" s="53"/>
      <c r="P762" s="53"/>
      <c r="Q762" s="99"/>
      <c r="R762" s="67"/>
      <c r="S762" s="67"/>
      <c r="T762" s="67"/>
      <c r="U762" s="67"/>
      <c r="V762" s="67"/>
      <c r="W762" s="53"/>
      <c r="X762" s="53"/>
      <c r="Y762" s="53"/>
      <c r="Z762" s="53"/>
      <c r="AA762" s="53"/>
    </row>
    <row r="763" spans="1:27" x14ac:dyDescent="0.25">
      <c r="A763" s="192" t="s">
        <v>29</v>
      </c>
      <c r="B763" s="192">
        <v>1165083</v>
      </c>
      <c r="C763" s="192" t="s">
        <v>1385</v>
      </c>
      <c r="D763" s="192" t="s">
        <v>1397</v>
      </c>
      <c r="E763" s="53"/>
      <c r="F763" s="186"/>
      <c r="G763" s="53" t="s">
        <v>30</v>
      </c>
      <c r="H763" s="192">
        <v>16</v>
      </c>
      <c r="I763" s="53">
        <v>631136.4375</v>
      </c>
      <c r="J763" s="53">
        <v>10098183</v>
      </c>
      <c r="K763" s="53"/>
      <c r="L763" s="75"/>
      <c r="M763" s="53"/>
      <c r="N763" s="53"/>
      <c r="O763" s="53"/>
      <c r="P763" s="53"/>
      <c r="Q763" s="99"/>
      <c r="R763" s="67"/>
      <c r="S763" s="67"/>
      <c r="T763" s="67"/>
      <c r="U763" s="67"/>
      <c r="V763" s="67"/>
      <c r="W763" s="53"/>
      <c r="X763" s="53"/>
      <c r="Y763" s="53"/>
      <c r="Z763" s="53"/>
      <c r="AA763" s="53"/>
    </row>
    <row r="764" spans="1:27" x14ac:dyDescent="0.25">
      <c r="A764" s="192" t="s">
        <v>29</v>
      </c>
      <c r="B764" s="192">
        <v>1006938</v>
      </c>
      <c r="C764" s="192" t="s">
        <v>1385</v>
      </c>
      <c r="D764" s="192" t="s">
        <v>1398</v>
      </c>
      <c r="E764" s="192" t="s">
        <v>1399</v>
      </c>
      <c r="F764" s="186"/>
      <c r="G764" s="53" t="s">
        <v>479</v>
      </c>
      <c r="H764" s="192">
        <v>12</v>
      </c>
      <c r="I764" s="53">
        <v>1062303.5833333333</v>
      </c>
      <c r="J764" s="53">
        <v>12747643</v>
      </c>
      <c r="K764" s="53"/>
      <c r="L764" s="75"/>
      <c r="M764" s="53"/>
      <c r="N764" s="53"/>
      <c r="O764" s="53"/>
      <c r="P764" s="53"/>
      <c r="Q764" s="99"/>
      <c r="R764" s="67"/>
      <c r="S764" s="67"/>
      <c r="T764" s="67"/>
      <c r="U764" s="67"/>
      <c r="V764" s="67"/>
      <c r="W764" s="53"/>
      <c r="X764" s="53"/>
      <c r="Y764" s="53"/>
      <c r="Z764" s="53"/>
      <c r="AA764" s="53"/>
    </row>
    <row r="765" spans="1:27" x14ac:dyDescent="0.25">
      <c r="A765" s="192" t="s">
        <v>29</v>
      </c>
      <c r="B765" s="192">
        <v>136198</v>
      </c>
      <c r="C765" s="192" t="s">
        <v>1400</v>
      </c>
      <c r="D765" s="192" t="s">
        <v>1398</v>
      </c>
      <c r="E765" s="192"/>
      <c r="F765" s="186"/>
      <c r="G765" s="53" t="s">
        <v>38</v>
      </c>
      <c r="H765" s="192">
        <v>17</v>
      </c>
      <c r="I765" s="53">
        <v>885249.4705882353</v>
      </c>
      <c r="J765" s="53">
        <v>15049241</v>
      </c>
      <c r="K765" s="53"/>
      <c r="L765" s="75"/>
      <c r="M765" s="53"/>
      <c r="N765" s="53"/>
      <c r="O765" s="53"/>
      <c r="P765" s="53"/>
      <c r="Q765" s="99"/>
      <c r="R765" s="67"/>
      <c r="S765" s="67"/>
      <c r="T765" s="67"/>
      <c r="U765" s="67"/>
      <c r="V765" s="67"/>
      <c r="W765" s="53"/>
      <c r="X765" s="53"/>
      <c r="Y765" s="53"/>
      <c r="Z765" s="53"/>
      <c r="AA765" s="53"/>
    </row>
    <row r="766" spans="1:27" x14ac:dyDescent="0.25">
      <c r="A766" s="192" t="s">
        <v>31</v>
      </c>
      <c r="B766" s="192">
        <v>1387533</v>
      </c>
      <c r="C766" s="192" t="s">
        <v>1400</v>
      </c>
      <c r="D766" s="192" t="s">
        <v>1401</v>
      </c>
      <c r="E766" s="53"/>
      <c r="F766" s="186"/>
      <c r="G766" s="53"/>
      <c r="H766" s="53"/>
      <c r="I766" s="53"/>
      <c r="J766" s="53"/>
      <c r="K766" s="53"/>
      <c r="L766" s="75"/>
      <c r="M766" s="53"/>
      <c r="N766" s="53"/>
      <c r="O766" s="53"/>
      <c r="P766" s="53"/>
      <c r="Q766" s="99"/>
      <c r="R766" s="67"/>
      <c r="S766" s="67"/>
      <c r="T766" s="67"/>
      <c r="U766" s="67"/>
      <c r="V766" s="67"/>
      <c r="W766" s="53"/>
      <c r="X766" s="53"/>
      <c r="Y766" s="53"/>
      <c r="Z766" s="53"/>
      <c r="AA766" s="53"/>
    </row>
    <row r="767" spans="1:27" x14ac:dyDescent="0.25">
      <c r="A767" s="192" t="s">
        <v>35</v>
      </c>
      <c r="B767" s="192">
        <v>1205530</v>
      </c>
      <c r="C767" s="192" t="s">
        <v>1400</v>
      </c>
      <c r="D767" s="192" t="s">
        <v>1402</v>
      </c>
      <c r="E767" s="53"/>
      <c r="F767" s="186"/>
      <c r="G767" s="53"/>
      <c r="H767" s="53"/>
      <c r="I767" s="53"/>
      <c r="J767" s="53"/>
      <c r="K767" s="53"/>
      <c r="L767" s="75"/>
      <c r="M767" s="53"/>
      <c r="N767" s="53"/>
      <c r="O767" s="53"/>
      <c r="P767" s="53"/>
      <c r="Q767" s="99"/>
      <c r="R767" s="67"/>
      <c r="S767" s="67"/>
      <c r="T767" s="67"/>
      <c r="U767" s="67"/>
      <c r="V767" s="67"/>
      <c r="W767" s="53"/>
      <c r="X767" s="53"/>
      <c r="Y767" s="53"/>
      <c r="Z767" s="53"/>
      <c r="AA767" s="53"/>
    </row>
    <row r="768" spans="1:27" x14ac:dyDescent="0.25">
      <c r="A768" s="192" t="s">
        <v>32</v>
      </c>
      <c r="B768" s="192">
        <v>1166164</v>
      </c>
      <c r="C768" s="192" t="s">
        <v>1400</v>
      </c>
      <c r="D768" s="192" t="s">
        <v>1117</v>
      </c>
      <c r="E768" s="53"/>
      <c r="F768" s="186"/>
      <c r="G768" s="53"/>
      <c r="H768" s="53"/>
      <c r="I768" s="53"/>
      <c r="J768" s="53"/>
      <c r="K768" s="53"/>
      <c r="L768" s="75"/>
      <c r="M768" s="53"/>
      <c r="N768" s="53"/>
      <c r="O768" s="53"/>
      <c r="P768" s="53"/>
      <c r="Q768" s="99"/>
      <c r="R768" s="67"/>
      <c r="S768" s="67"/>
      <c r="T768" s="67"/>
      <c r="U768" s="67"/>
      <c r="V768" s="67"/>
      <c r="W768" s="53"/>
      <c r="X768" s="53"/>
      <c r="Y768" s="53"/>
      <c r="Z768" s="53"/>
      <c r="AA768" s="53"/>
    </row>
    <row r="769" spans="1:27" x14ac:dyDescent="0.25">
      <c r="A769" s="192" t="s">
        <v>32</v>
      </c>
      <c r="B769" s="192">
        <v>840808</v>
      </c>
      <c r="C769" s="192" t="s">
        <v>1400</v>
      </c>
      <c r="D769" s="192" t="s">
        <v>1403</v>
      </c>
      <c r="E769" s="53"/>
      <c r="F769" s="186"/>
      <c r="G769" s="53"/>
      <c r="H769" s="53"/>
      <c r="I769" s="53"/>
      <c r="J769" s="53"/>
      <c r="K769" s="53"/>
      <c r="L769" s="75"/>
      <c r="M769" s="53"/>
      <c r="N769" s="53"/>
      <c r="O769" s="53"/>
      <c r="P769" s="53"/>
      <c r="Q769" s="99"/>
      <c r="R769" s="67"/>
      <c r="S769" s="67"/>
      <c r="T769" s="67"/>
      <c r="U769" s="67"/>
      <c r="V769" s="67"/>
      <c r="W769" s="53"/>
      <c r="X769" s="53"/>
      <c r="Y769" s="53"/>
      <c r="Z769" s="53"/>
      <c r="AA769" s="53"/>
    </row>
    <row r="770" spans="1:27" x14ac:dyDescent="0.25">
      <c r="A770" s="192" t="s">
        <v>32</v>
      </c>
      <c r="B770" s="192">
        <v>932643</v>
      </c>
      <c r="C770" s="192" t="s">
        <v>1400</v>
      </c>
      <c r="D770" s="192" t="s">
        <v>1120</v>
      </c>
      <c r="E770" s="192"/>
      <c r="F770" s="186"/>
      <c r="G770" s="53"/>
      <c r="H770" s="53"/>
      <c r="I770" s="53"/>
      <c r="J770" s="53"/>
      <c r="K770" s="53"/>
      <c r="L770" s="75"/>
      <c r="M770" s="53"/>
      <c r="N770" s="53"/>
      <c r="O770" s="53"/>
      <c r="P770" s="53"/>
      <c r="Q770" s="99"/>
      <c r="R770" s="67"/>
      <c r="S770" s="67"/>
      <c r="T770" s="67"/>
      <c r="U770" s="67"/>
      <c r="V770" s="67"/>
      <c r="W770" s="53"/>
      <c r="X770" s="53"/>
      <c r="Y770" s="53"/>
      <c r="Z770" s="53"/>
      <c r="AA770" s="53"/>
    </row>
    <row r="771" spans="1:27" x14ac:dyDescent="0.25">
      <c r="A771" s="192" t="s">
        <v>22</v>
      </c>
      <c r="B771" s="192">
        <v>973943</v>
      </c>
      <c r="C771" s="192" t="s">
        <v>1400</v>
      </c>
      <c r="D771" s="192" t="s">
        <v>1404</v>
      </c>
      <c r="E771" s="192"/>
      <c r="F771" s="186"/>
      <c r="G771" s="53"/>
      <c r="H771" s="53"/>
      <c r="I771" s="53"/>
      <c r="J771" s="53"/>
      <c r="K771" s="53"/>
      <c r="L771" s="75"/>
      <c r="M771" s="53"/>
      <c r="N771" s="53"/>
      <c r="O771" s="53"/>
      <c r="P771" s="53"/>
      <c r="Q771" s="99"/>
      <c r="R771" s="67"/>
      <c r="S771" s="67"/>
      <c r="T771" s="67"/>
      <c r="U771" s="67"/>
      <c r="V771" s="67"/>
      <c r="W771" s="53"/>
      <c r="X771" s="53"/>
      <c r="Y771" s="53"/>
      <c r="Z771" s="53"/>
      <c r="AA771" s="53"/>
    </row>
    <row r="772" spans="1:27" x14ac:dyDescent="0.25">
      <c r="A772" s="192" t="s">
        <v>18</v>
      </c>
      <c r="B772" s="192">
        <v>359800</v>
      </c>
      <c r="C772" s="192" t="s">
        <v>1400</v>
      </c>
      <c r="D772" s="192" t="s">
        <v>1405</v>
      </c>
      <c r="E772" s="192"/>
      <c r="F772" s="186"/>
      <c r="G772" s="53"/>
      <c r="H772" s="53"/>
      <c r="I772" s="53"/>
      <c r="J772" s="53"/>
      <c r="K772" s="53"/>
      <c r="L772" s="75"/>
      <c r="M772" s="53"/>
      <c r="N772" s="53"/>
      <c r="O772" s="53"/>
      <c r="P772" s="53"/>
      <c r="Q772" s="99"/>
      <c r="R772" s="67"/>
      <c r="S772" s="67"/>
      <c r="T772" s="67"/>
      <c r="U772" s="67"/>
      <c r="V772" s="67"/>
      <c r="W772" s="53"/>
      <c r="X772" s="53"/>
      <c r="Y772" s="53"/>
      <c r="Z772" s="53"/>
      <c r="AA772" s="53"/>
    </row>
    <row r="773" spans="1:27" x14ac:dyDescent="0.25">
      <c r="A773" s="192" t="s">
        <v>18</v>
      </c>
      <c r="B773" s="192">
        <v>555890</v>
      </c>
      <c r="C773" s="192" t="s">
        <v>1400</v>
      </c>
      <c r="D773" s="192" t="s">
        <v>1406</v>
      </c>
      <c r="E773" s="192"/>
      <c r="F773" s="186"/>
      <c r="G773" s="53"/>
      <c r="H773" s="53"/>
      <c r="I773" s="53"/>
      <c r="J773" s="53"/>
      <c r="K773" s="53"/>
      <c r="L773" s="75"/>
      <c r="M773" s="53"/>
      <c r="N773" s="53"/>
      <c r="O773" s="53"/>
      <c r="P773" s="53"/>
      <c r="Q773" s="99"/>
      <c r="R773" s="67"/>
      <c r="S773" s="67"/>
      <c r="T773" s="67"/>
      <c r="U773" s="67"/>
      <c r="V773" s="67"/>
      <c r="W773" s="53"/>
      <c r="X773" s="53"/>
      <c r="Y773" s="53"/>
      <c r="Z773" s="53"/>
      <c r="AA773" s="53"/>
    </row>
    <row r="774" spans="1:27" x14ac:dyDescent="0.25">
      <c r="A774" s="192" t="s">
        <v>11</v>
      </c>
      <c r="B774" s="192">
        <v>839828</v>
      </c>
      <c r="C774" s="192" t="s">
        <v>1400</v>
      </c>
      <c r="D774" s="192" t="s">
        <v>1407</v>
      </c>
      <c r="E774" s="192"/>
      <c r="F774" s="186"/>
      <c r="G774" s="53"/>
      <c r="H774" s="53"/>
      <c r="I774" s="53"/>
      <c r="J774" s="53"/>
      <c r="K774" s="53"/>
      <c r="L774" s="75"/>
      <c r="M774" s="53"/>
      <c r="N774" s="53"/>
      <c r="O774" s="53"/>
      <c r="P774" s="53"/>
      <c r="Q774" s="99"/>
      <c r="R774" s="67"/>
      <c r="S774" s="67"/>
      <c r="T774" s="67"/>
      <c r="U774" s="67"/>
      <c r="V774" s="67"/>
      <c r="W774" s="53"/>
      <c r="X774" s="53"/>
      <c r="Y774" s="53"/>
      <c r="Z774" s="53"/>
      <c r="AA774" s="53"/>
    </row>
    <row r="775" spans="1:27" x14ac:dyDescent="0.25">
      <c r="A775" s="192" t="s">
        <v>11</v>
      </c>
      <c r="B775" s="192">
        <v>330813</v>
      </c>
      <c r="C775" s="192" t="s">
        <v>1400</v>
      </c>
      <c r="D775" s="192" t="s">
        <v>1408</v>
      </c>
      <c r="E775" s="53"/>
      <c r="F775" s="186"/>
      <c r="G775" s="53"/>
      <c r="H775" s="53"/>
      <c r="I775" s="53"/>
      <c r="J775" s="53"/>
      <c r="K775" s="53"/>
      <c r="L775" s="75"/>
      <c r="M775" s="53"/>
      <c r="N775" s="53"/>
      <c r="O775" s="53"/>
      <c r="P775" s="53"/>
      <c r="Q775" s="99"/>
      <c r="R775" s="67"/>
      <c r="S775" s="67"/>
      <c r="T775" s="67"/>
      <c r="U775" s="67"/>
      <c r="V775" s="67"/>
      <c r="W775" s="53"/>
      <c r="X775" s="53"/>
      <c r="Y775" s="53"/>
      <c r="Z775" s="53"/>
      <c r="AA775" s="53"/>
    </row>
    <row r="776" spans="1:27" x14ac:dyDescent="0.25">
      <c r="A776" s="192" t="s">
        <v>15</v>
      </c>
      <c r="B776" s="192">
        <v>1107913</v>
      </c>
      <c r="C776" s="192" t="s">
        <v>1400</v>
      </c>
      <c r="D776" s="192" t="s">
        <v>1117</v>
      </c>
      <c r="E776" s="192"/>
      <c r="F776" s="186"/>
      <c r="G776" s="53"/>
      <c r="H776" s="53"/>
      <c r="I776" s="53"/>
      <c r="J776" s="53"/>
      <c r="K776" s="53"/>
      <c r="L776" s="75"/>
      <c r="M776" s="53"/>
      <c r="N776" s="53"/>
      <c r="O776" s="53"/>
      <c r="P776" s="53"/>
      <c r="Q776" s="99"/>
      <c r="R776" s="67"/>
      <c r="S776" s="67"/>
      <c r="T776" s="67"/>
      <c r="U776" s="67"/>
      <c r="V776" s="67"/>
      <c r="W776" s="53"/>
      <c r="X776" s="53"/>
      <c r="Y776" s="53"/>
      <c r="Z776" s="53"/>
      <c r="AA776" s="53"/>
    </row>
    <row r="777" spans="1:27" x14ac:dyDescent="0.25">
      <c r="A777" s="192" t="s">
        <v>23</v>
      </c>
      <c r="B777" s="192">
        <v>1306007</v>
      </c>
      <c r="C777" s="192" t="s">
        <v>1400</v>
      </c>
      <c r="D777" s="192" t="s">
        <v>1409</v>
      </c>
      <c r="E777" s="53"/>
      <c r="F777" s="186"/>
      <c r="G777" s="53"/>
      <c r="H777" s="53"/>
      <c r="I777" s="53"/>
      <c r="J777" s="53"/>
      <c r="K777" s="53"/>
      <c r="L777" s="75"/>
      <c r="M777" s="53"/>
      <c r="N777" s="53"/>
      <c r="O777" s="53"/>
      <c r="P777" s="53"/>
      <c r="Q777" s="99"/>
      <c r="R777" s="67"/>
      <c r="S777" s="67"/>
      <c r="T777" s="67"/>
      <c r="U777" s="67"/>
      <c r="V777" s="67"/>
      <c r="W777" s="53"/>
      <c r="X777" s="53"/>
      <c r="Y777" s="53"/>
      <c r="Z777" s="53"/>
      <c r="AA777" s="53"/>
    </row>
    <row r="778" spans="1:27" x14ac:dyDescent="0.25">
      <c r="A778" s="192" t="s">
        <v>19</v>
      </c>
      <c r="B778" s="192">
        <v>856930</v>
      </c>
      <c r="C778" s="192" t="s">
        <v>1400</v>
      </c>
      <c r="D778" s="192" t="s">
        <v>1117</v>
      </c>
      <c r="E778" s="192" t="s">
        <v>1410</v>
      </c>
      <c r="F778" s="186"/>
      <c r="G778" s="53"/>
      <c r="H778" s="53"/>
      <c r="I778" s="53"/>
      <c r="J778" s="53"/>
      <c r="K778" s="53"/>
      <c r="L778" s="75"/>
      <c r="M778" s="53"/>
      <c r="N778" s="53"/>
      <c r="O778" s="53"/>
      <c r="P778" s="53"/>
      <c r="Q778" s="99"/>
      <c r="R778" s="67"/>
      <c r="S778" s="67"/>
      <c r="T778" s="67"/>
      <c r="U778" s="67"/>
      <c r="V778" s="67"/>
      <c r="W778" s="53"/>
      <c r="X778" s="53"/>
      <c r="Y778" s="53"/>
      <c r="Z778" s="53"/>
      <c r="AA778" s="53"/>
    </row>
    <row r="779" spans="1:27" x14ac:dyDescent="0.25">
      <c r="A779" s="192" t="s">
        <v>19</v>
      </c>
      <c r="B779" s="192">
        <v>221811</v>
      </c>
      <c r="C779" s="192" t="s">
        <v>1411</v>
      </c>
      <c r="D779" s="192" t="s">
        <v>1117</v>
      </c>
      <c r="E779" s="53"/>
      <c r="F779" s="186"/>
      <c r="G779" s="53"/>
      <c r="H779" s="53"/>
      <c r="I779" s="53"/>
      <c r="J779" s="53"/>
      <c r="K779" s="53"/>
      <c r="L779" s="75"/>
      <c r="M779" s="53"/>
      <c r="N779" s="53"/>
      <c r="O779" s="53"/>
      <c r="P779" s="53"/>
      <c r="Q779" s="99"/>
      <c r="R779" s="67"/>
      <c r="S779" s="67"/>
      <c r="T779" s="67"/>
      <c r="U779" s="67"/>
      <c r="V779" s="67"/>
      <c r="W779" s="53"/>
      <c r="X779" s="53"/>
      <c r="Y779" s="53"/>
      <c r="Z779" s="53"/>
      <c r="AA779" s="53"/>
    </row>
    <row r="780" spans="1:27" x14ac:dyDescent="0.25">
      <c r="A780" s="192" t="s">
        <v>31</v>
      </c>
      <c r="B780" s="192">
        <v>1317765</v>
      </c>
      <c r="C780" s="192" t="s">
        <v>1411</v>
      </c>
      <c r="D780" s="192" t="s">
        <v>246</v>
      </c>
      <c r="E780" s="53"/>
      <c r="F780" s="186"/>
      <c r="G780" s="53"/>
      <c r="H780" s="53"/>
      <c r="I780" s="53"/>
      <c r="J780" s="53"/>
      <c r="K780" s="53"/>
      <c r="L780" s="75"/>
      <c r="M780" s="53"/>
      <c r="N780" s="53"/>
      <c r="O780" s="53"/>
      <c r="P780" s="53"/>
      <c r="Q780" s="99"/>
      <c r="R780" s="67"/>
      <c r="S780" s="67"/>
      <c r="T780" s="67"/>
      <c r="U780" s="67"/>
      <c r="V780" s="67"/>
      <c r="W780" s="53"/>
      <c r="X780" s="53"/>
      <c r="Y780" s="53"/>
      <c r="Z780" s="53"/>
      <c r="AA780" s="53"/>
    </row>
    <row r="781" spans="1:27" x14ac:dyDescent="0.25">
      <c r="A781" s="192" t="s">
        <v>35</v>
      </c>
      <c r="B781" s="192">
        <v>1241898</v>
      </c>
      <c r="C781" s="192" t="s">
        <v>1411</v>
      </c>
      <c r="D781" s="192" t="s">
        <v>246</v>
      </c>
      <c r="E781" s="53"/>
      <c r="F781" s="186"/>
      <c r="G781" s="53"/>
      <c r="H781" s="53"/>
      <c r="I781" s="53"/>
      <c r="J781" s="53"/>
      <c r="K781" s="53"/>
      <c r="L781" s="75"/>
      <c r="M781" s="53"/>
      <c r="N781" s="53"/>
      <c r="O781" s="53"/>
      <c r="P781" s="53"/>
      <c r="Q781" s="99"/>
      <c r="R781" s="67"/>
      <c r="S781" s="67"/>
      <c r="T781" s="67"/>
      <c r="U781" s="67"/>
      <c r="V781" s="67"/>
      <c r="W781" s="53"/>
      <c r="X781" s="53"/>
      <c r="Y781" s="53"/>
      <c r="Z781" s="53"/>
      <c r="AA781" s="53"/>
    </row>
    <row r="782" spans="1:27" x14ac:dyDescent="0.25">
      <c r="A782" s="192" t="s">
        <v>479</v>
      </c>
      <c r="B782" s="192">
        <v>1441821</v>
      </c>
      <c r="C782" s="192" t="s">
        <v>1411</v>
      </c>
      <c r="D782" s="192" t="s">
        <v>313</v>
      </c>
      <c r="E782" s="53"/>
      <c r="F782" s="186"/>
      <c r="G782" s="53"/>
      <c r="H782" s="53"/>
      <c r="I782" s="53"/>
      <c r="J782" s="53"/>
      <c r="K782" s="53"/>
      <c r="L782" s="75"/>
      <c r="M782" s="53"/>
      <c r="N782" s="53"/>
      <c r="O782" s="53"/>
      <c r="P782" s="53"/>
      <c r="Q782" s="99"/>
      <c r="R782" s="67"/>
      <c r="S782" s="67"/>
      <c r="T782" s="67"/>
      <c r="U782" s="67"/>
      <c r="V782" s="67"/>
      <c r="W782" s="53"/>
      <c r="X782" s="53"/>
      <c r="Y782" s="53"/>
      <c r="Z782" s="53"/>
      <c r="AA782" s="53"/>
    </row>
    <row r="783" spans="1:27" x14ac:dyDescent="0.25">
      <c r="A783" s="192" t="s">
        <v>479</v>
      </c>
      <c r="B783" s="192">
        <v>1277486</v>
      </c>
      <c r="C783" s="192" t="s">
        <v>1411</v>
      </c>
      <c r="D783" s="192" t="s">
        <v>1412</v>
      </c>
      <c r="E783" s="192"/>
      <c r="F783" s="186"/>
      <c r="G783" s="53"/>
      <c r="H783" s="53"/>
      <c r="I783" s="53"/>
      <c r="J783" s="53"/>
      <c r="K783" s="53"/>
      <c r="L783" s="75"/>
      <c r="M783" s="53"/>
      <c r="N783" s="53"/>
      <c r="O783" s="53"/>
      <c r="P783" s="53"/>
      <c r="Q783" s="99"/>
      <c r="R783" s="67"/>
      <c r="S783" s="67"/>
      <c r="T783" s="67"/>
      <c r="U783" s="67"/>
      <c r="V783" s="67"/>
      <c r="W783" s="53"/>
      <c r="X783" s="53"/>
      <c r="Y783" s="53"/>
      <c r="Z783" s="53"/>
      <c r="AA783" s="53"/>
    </row>
    <row r="784" spans="1:27" x14ac:dyDescent="0.25">
      <c r="A784" s="192" t="s">
        <v>479</v>
      </c>
      <c r="B784" s="192">
        <v>920081</v>
      </c>
      <c r="C784" s="192" t="s">
        <v>1411</v>
      </c>
      <c r="D784" s="192" t="s">
        <v>1413</v>
      </c>
      <c r="E784" s="53"/>
      <c r="F784" s="186"/>
      <c r="G784" s="53"/>
      <c r="H784" s="53"/>
      <c r="I784" s="53"/>
      <c r="J784" s="53"/>
      <c r="K784" s="53"/>
      <c r="L784" s="75"/>
      <c r="M784" s="53"/>
      <c r="N784" s="53"/>
      <c r="O784" s="53"/>
      <c r="P784" s="53"/>
      <c r="Q784" s="99"/>
      <c r="R784" s="67"/>
      <c r="S784" s="67"/>
      <c r="T784" s="67"/>
      <c r="U784" s="67"/>
      <c r="V784" s="67"/>
      <c r="W784" s="53"/>
      <c r="X784" s="53"/>
      <c r="Y784" s="53"/>
      <c r="Z784" s="53"/>
      <c r="AA784" s="53"/>
    </row>
    <row r="785" spans="1:27" x14ac:dyDescent="0.25">
      <c r="A785" s="192" t="s">
        <v>36</v>
      </c>
      <c r="B785" s="192">
        <v>834562</v>
      </c>
      <c r="C785" s="192" t="s">
        <v>1411</v>
      </c>
      <c r="D785" s="192" t="s">
        <v>1414</v>
      </c>
      <c r="E785" s="53"/>
      <c r="F785" s="186"/>
      <c r="G785" s="53"/>
      <c r="H785" s="53"/>
      <c r="I785" s="53"/>
      <c r="J785" s="53"/>
      <c r="K785" s="53"/>
      <c r="L785" s="75"/>
      <c r="M785" s="53"/>
      <c r="N785" s="53"/>
      <c r="O785" s="53"/>
      <c r="P785" s="53"/>
      <c r="Q785" s="99"/>
      <c r="R785" s="67"/>
      <c r="S785" s="67"/>
      <c r="T785" s="67"/>
      <c r="U785" s="67"/>
      <c r="V785" s="67"/>
      <c r="W785" s="53"/>
      <c r="X785" s="53"/>
      <c r="Y785" s="53"/>
      <c r="Z785" s="53"/>
      <c r="AA785" s="53"/>
    </row>
    <row r="786" spans="1:27" x14ac:dyDescent="0.25">
      <c r="A786" s="192" t="s">
        <v>34</v>
      </c>
      <c r="B786" s="192">
        <v>1026616</v>
      </c>
      <c r="C786" s="192" t="s">
        <v>1411</v>
      </c>
      <c r="D786" s="192" t="s">
        <v>355</v>
      </c>
      <c r="E786" s="53"/>
      <c r="F786" s="186"/>
      <c r="G786" s="53"/>
      <c r="H786" s="53"/>
      <c r="I786" s="53"/>
      <c r="J786" s="53"/>
      <c r="K786" s="53"/>
      <c r="L786" s="75"/>
      <c r="M786" s="53"/>
      <c r="N786" s="53"/>
      <c r="O786" s="53"/>
      <c r="P786" s="53"/>
      <c r="Q786" s="99"/>
      <c r="R786" s="67"/>
      <c r="S786" s="67"/>
      <c r="T786" s="67"/>
      <c r="U786" s="67"/>
      <c r="V786" s="67"/>
      <c r="W786" s="53"/>
      <c r="X786" s="53"/>
      <c r="Y786" s="53"/>
      <c r="Z786" s="53"/>
      <c r="AA786" s="53"/>
    </row>
    <row r="787" spans="1:27" x14ac:dyDescent="0.25">
      <c r="A787" s="192" t="s">
        <v>34</v>
      </c>
      <c r="B787" s="192">
        <v>1050729</v>
      </c>
      <c r="C787" s="192" t="s">
        <v>1411</v>
      </c>
      <c r="D787" s="192" t="s">
        <v>1415</v>
      </c>
      <c r="E787" s="53"/>
      <c r="F787" s="186"/>
      <c r="G787" s="53"/>
      <c r="H787" s="53"/>
      <c r="I787" s="53"/>
      <c r="J787" s="53"/>
      <c r="K787" s="53"/>
      <c r="L787" s="75"/>
      <c r="M787" s="53"/>
      <c r="N787" s="53"/>
      <c r="O787" s="53"/>
      <c r="P787" s="53"/>
      <c r="Q787" s="99"/>
      <c r="R787" s="67"/>
      <c r="S787" s="67"/>
      <c r="T787" s="67"/>
      <c r="U787" s="67"/>
      <c r="V787" s="67"/>
      <c r="W787" s="53"/>
      <c r="X787" s="53"/>
      <c r="Y787" s="53"/>
      <c r="Z787" s="53"/>
      <c r="AA787" s="53"/>
    </row>
    <row r="788" spans="1:27" x14ac:dyDescent="0.25">
      <c r="A788" s="192" t="s">
        <v>34</v>
      </c>
      <c r="B788" s="192">
        <v>878216</v>
      </c>
      <c r="C788" s="192" t="s">
        <v>1411</v>
      </c>
      <c r="D788" s="192" t="s">
        <v>1416</v>
      </c>
      <c r="E788" s="53"/>
      <c r="F788" s="186"/>
      <c r="G788" s="53"/>
      <c r="H788" s="53"/>
      <c r="I788" s="53"/>
      <c r="J788" s="53"/>
      <c r="K788" s="53"/>
      <c r="L788" s="75"/>
      <c r="M788" s="53"/>
      <c r="N788" s="53"/>
      <c r="O788" s="53"/>
      <c r="P788" s="53"/>
      <c r="Q788" s="99"/>
      <c r="R788" s="67"/>
      <c r="S788" s="67"/>
      <c r="T788" s="67"/>
      <c r="U788" s="67"/>
      <c r="V788" s="67"/>
      <c r="W788" s="53"/>
      <c r="X788" s="53"/>
      <c r="Y788" s="53"/>
      <c r="Z788" s="53"/>
      <c r="AA788" s="53"/>
    </row>
    <row r="789" spans="1:27" x14ac:dyDescent="0.25">
      <c r="A789" s="192" t="s">
        <v>21</v>
      </c>
      <c r="B789" s="192">
        <v>570106</v>
      </c>
      <c r="C789" s="192" t="s">
        <v>1411</v>
      </c>
      <c r="D789" s="192" t="s">
        <v>399</v>
      </c>
      <c r="E789" s="53"/>
      <c r="F789" s="186"/>
      <c r="G789" s="53"/>
      <c r="H789" s="53"/>
      <c r="I789" s="53"/>
      <c r="J789" s="53"/>
      <c r="K789" s="53"/>
      <c r="L789" s="75"/>
      <c r="M789" s="53"/>
      <c r="N789" s="53"/>
      <c r="O789" s="53"/>
      <c r="P789" s="53"/>
      <c r="Q789" s="99"/>
      <c r="R789" s="67"/>
      <c r="S789" s="67"/>
      <c r="T789" s="67"/>
      <c r="U789" s="67"/>
      <c r="V789" s="67"/>
      <c r="W789" s="53"/>
      <c r="X789" s="53"/>
      <c r="Y789" s="53"/>
      <c r="Z789" s="53"/>
      <c r="AA789" s="53"/>
    </row>
    <row r="790" spans="1:27" x14ac:dyDescent="0.25">
      <c r="A790" s="192" t="s">
        <v>29</v>
      </c>
      <c r="B790" s="192">
        <v>1503420</v>
      </c>
      <c r="C790" s="192" t="s">
        <v>1411</v>
      </c>
      <c r="D790" s="192" t="s">
        <v>313</v>
      </c>
      <c r="E790" s="53"/>
      <c r="F790" s="186"/>
      <c r="G790" s="53"/>
      <c r="H790" s="53"/>
      <c r="I790" s="53"/>
      <c r="J790" s="53"/>
      <c r="K790" s="53"/>
      <c r="L790" s="75"/>
      <c r="M790" s="53"/>
      <c r="N790" s="53"/>
      <c r="O790" s="53"/>
      <c r="P790" s="53"/>
      <c r="Q790" s="99"/>
      <c r="R790" s="67"/>
      <c r="S790" s="67"/>
      <c r="T790" s="67"/>
      <c r="U790" s="67"/>
      <c r="V790" s="67"/>
      <c r="W790" s="53"/>
      <c r="X790" s="53"/>
      <c r="Y790" s="53"/>
      <c r="Z790" s="53"/>
      <c r="AA790" s="53"/>
    </row>
    <row r="791" spans="1:27" x14ac:dyDescent="0.25">
      <c r="A791" s="192" t="s">
        <v>20</v>
      </c>
      <c r="B791" s="192">
        <v>1463533</v>
      </c>
      <c r="C791" s="192" t="s">
        <v>1411</v>
      </c>
      <c r="D791" s="192" t="s">
        <v>246</v>
      </c>
      <c r="E791" s="53"/>
      <c r="F791" s="186"/>
      <c r="G791" s="53"/>
      <c r="H791" s="53"/>
      <c r="I791" s="53"/>
      <c r="J791" s="53"/>
      <c r="K791" s="53"/>
      <c r="L791" s="75"/>
      <c r="M791" s="53"/>
      <c r="N791" s="53"/>
      <c r="O791" s="53"/>
      <c r="P791" s="53"/>
      <c r="Q791" s="99"/>
      <c r="R791" s="67"/>
      <c r="S791" s="67"/>
      <c r="T791" s="67"/>
      <c r="U791" s="67"/>
      <c r="V791" s="67"/>
      <c r="W791" s="53"/>
      <c r="X791" s="53"/>
      <c r="Y791" s="53"/>
      <c r="Z791" s="53"/>
      <c r="AA791" s="53"/>
    </row>
    <row r="792" spans="1:27" x14ac:dyDescent="0.25">
      <c r="A792" s="192" t="s">
        <v>20</v>
      </c>
      <c r="B792" s="192">
        <v>1402978</v>
      </c>
      <c r="C792" s="192" t="s">
        <v>1411</v>
      </c>
      <c r="D792" s="192" t="s">
        <v>1417</v>
      </c>
      <c r="E792" s="53"/>
      <c r="F792" s="186"/>
      <c r="G792" s="53"/>
      <c r="H792" s="53"/>
      <c r="I792" s="53"/>
      <c r="J792" s="53"/>
      <c r="K792" s="53"/>
      <c r="L792" s="75"/>
      <c r="M792" s="53"/>
      <c r="N792" s="53"/>
      <c r="O792" s="53"/>
      <c r="P792" s="53"/>
      <c r="Q792" s="99"/>
      <c r="R792" s="67"/>
      <c r="S792" s="67"/>
      <c r="T792" s="67"/>
      <c r="U792" s="67"/>
      <c r="V792" s="67"/>
      <c r="W792" s="53"/>
      <c r="X792" s="53"/>
      <c r="Y792" s="53"/>
      <c r="Z792" s="53"/>
      <c r="AA792" s="53"/>
    </row>
    <row r="793" spans="1:27" x14ac:dyDescent="0.25">
      <c r="A793" s="192" t="s">
        <v>28</v>
      </c>
      <c r="B793" s="192">
        <v>1237980</v>
      </c>
      <c r="C793" s="192" t="s">
        <v>1411</v>
      </c>
      <c r="D793" s="192" t="s">
        <v>246</v>
      </c>
      <c r="E793" s="53"/>
      <c r="F793" s="186"/>
      <c r="G793" s="53"/>
      <c r="H793" s="53"/>
      <c r="I793" s="53"/>
      <c r="J793" s="53"/>
      <c r="K793" s="53"/>
      <c r="L793" s="75"/>
      <c r="M793" s="53"/>
      <c r="N793" s="53"/>
      <c r="O793" s="53"/>
      <c r="P793" s="53"/>
      <c r="Q793" s="99"/>
      <c r="R793" s="67"/>
      <c r="S793" s="67"/>
      <c r="T793" s="67"/>
      <c r="U793" s="67"/>
      <c r="V793" s="67"/>
      <c r="W793" s="53"/>
      <c r="X793" s="53"/>
      <c r="Y793" s="53"/>
      <c r="Z793" s="53"/>
      <c r="AA793" s="53"/>
    </row>
    <row r="794" spans="1:27" x14ac:dyDescent="0.25">
      <c r="A794" s="192" t="s">
        <v>28</v>
      </c>
      <c r="B794" s="192">
        <v>1234697</v>
      </c>
      <c r="C794" s="192" t="s">
        <v>1411</v>
      </c>
      <c r="D794" s="192" t="s">
        <v>1418</v>
      </c>
      <c r="E794" s="53"/>
      <c r="F794" s="186"/>
      <c r="G794" s="53"/>
      <c r="H794" s="53"/>
      <c r="I794" s="53"/>
      <c r="J794" s="53"/>
      <c r="K794" s="53"/>
      <c r="L794" s="75"/>
      <c r="M794" s="53"/>
      <c r="N794" s="53"/>
      <c r="O794" s="53"/>
      <c r="P794" s="53"/>
      <c r="Q794" s="99"/>
      <c r="R794" s="67"/>
      <c r="S794" s="67"/>
      <c r="T794" s="67"/>
      <c r="U794" s="67"/>
      <c r="V794" s="67"/>
      <c r="W794" s="53"/>
      <c r="X794" s="53"/>
      <c r="Y794" s="53"/>
      <c r="Z794" s="53"/>
      <c r="AA794" s="53"/>
    </row>
    <row r="795" spans="1:27" x14ac:dyDescent="0.25">
      <c r="A795" s="192" t="s">
        <v>28</v>
      </c>
      <c r="B795" s="192">
        <v>1154452</v>
      </c>
      <c r="C795" s="192" t="s">
        <v>1411</v>
      </c>
      <c r="D795" s="192" t="s">
        <v>1419</v>
      </c>
      <c r="E795" s="53"/>
      <c r="F795" s="186"/>
      <c r="G795" s="53"/>
      <c r="H795" s="53"/>
      <c r="I795" s="53"/>
      <c r="J795" s="53"/>
      <c r="K795" s="53"/>
      <c r="L795" s="75"/>
      <c r="M795" s="53"/>
      <c r="N795" s="53"/>
      <c r="O795" s="53"/>
      <c r="P795" s="53"/>
      <c r="Q795" s="99"/>
      <c r="R795" s="67"/>
      <c r="S795" s="67"/>
      <c r="T795" s="67"/>
      <c r="U795" s="67"/>
      <c r="V795" s="67"/>
      <c r="W795" s="53"/>
      <c r="X795" s="53"/>
      <c r="Y795" s="53"/>
      <c r="Z795" s="53"/>
      <c r="AA795" s="53"/>
    </row>
    <row r="796" spans="1:27" x14ac:dyDescent="0.25">
      <c r="A796" s="192" t="s">
        <v>23</v>
      </c>
      <c r="B796" s="192">
        <v>1152957</v>
      </c>
      <c r="C796" s="192" t="s">
        <v>1411</v>
      </c>
      <c r="D796" s="192" t="s">
        <v>313</v>
      </c>
      <c r="E796" s="53"/>
      <c r="F796" s="186"/>
      <c r="G796" s="53"/>
      <c r="H796" s="53"/>
      <c r="I796" s="53"/>
      <c r="J796" s="53"/>
      <c r="K796" s="53"/>
      <c r="L796" s="75"/>
      <c r="M796" s="53"/>
      <c r="N796" s="53"/>
      <c r="O796" s="53"/>
      <c r="P796" s="53"/>
      <c r="Q796" s="99"/>
      <c r="R796" s="67"/>
      <c r="S796" s="67"/>
      <c r="T796" s="67"/>
      <c r="U796" s="67"/>
      <c r="V796" s="67"/>
      <c r="W796" s="53"/>
      <c r="X796" s="53"/>
      <c r="Y796" s="53"/>
      <c r="Z796" s="53"/>
      <c r="AA796" s="53"/>
    </row>
    <row r="797" spans="1:27" x14ac:dyDescent="0.25">
      <c r="A797" s="192" t="s">
        <v>23</v>
      </c>
      <c r="B797" s="192">
        <v>68892</v>
      </c>
      <c r="C797" s="192" t="s">
        <v>1411</v>
      </c>
      <c r="D797" s="192" t="s">
        <v>1161</v>
      </c>
      <c r="E797" s="192" t="s">
        <v>491</v>
      </c>
      <c r="F797" s="186"/>
      <c r="G797" s="53"/>
      <c r="H797" s="53"/>
      <c r="I797" s="53"/>
      <c r="J797" s="53"/>
      <c r="K797" s="53"/>
      <c r="L797" s="75"/>
      <c r="M797" s="53"/>
      <c r="N797" s="53"/>
      <c r="O797" s="53"/>
      <c r="P797" s="53"/>
      <c r="Q797" s="99"/>
      <c r="R797" s="67"/>
      <c r="S797" s="67"/>
      <c r="T797" s="67"/>
      <c r="U797" s="67"/>
      <c r="V797" s="67"/>
      <c r="W797" s="53"/>
      <c r="X797" s="53"/>
      <c r="Y797" s="53"/>
      <c r="Z797" s="53"/>
      <c r="AA797" s="53"/>
    </row>
    <row r="798" spans="1:27" x14ac:dyDescent="0.25">
      <c r="A798" s="192" t="s">
        <v>23</v>
      </c>
      <c r="B798" s="192">
        <v>825234</v>
      </c>
      <c r="C798" s="192" t="s">
        <v>168</v>
      </c>
      <c r="D798" s="192" t="s">
        <v>1161</v>
      </c>
      <c r="E798" s="53"/>
      <c r="F798" s="186"/>
      <c r="G798" s="53"/>
      <c r="H798" s="53"/>
      <c r="I798" s="53"/>
      <c r="J798" s="53"/>
      <c r="K798" s="53"/>
      <c r="L798" s="75"/>
      <c r="M798" s="53"/>
      <c r="N798" s="53"/>
      <c r="O798" s="53"/>
      <c r="P798" s="53"/>
      <c r="Q798" s="99"/>
      <c r="R798" s="67"/>
      <c r="S798" s="67"/>
      <c r="T798" s="67"/>
      <c r="U798" s="67"/>
      <c r="V798" s="67"/>
      <c r="W798" s="53"/>
      <c r="X798" s="53"/>
      <c r="Y798" s="53"/>
      <c r="Z798" s="53"/>
      <c r="AA798" s="53"/>
    </row>
    <row r="799" spans="1:27" x14ac:dyDescent="0.25">
      <c r="A799" s="192" t="s">
        <v>30</v>
      </c>
      <c r="B799" s="192">
        <v>635579</v>
      </c>
      <c r="C799" s="192" t="s">
        <v>168</v>
      </c>
      <c r="D799" s="192" t="s">
        <v>1420</v>
      </c>
      <c r="E799" s="53"/>
      <c r="F799" s="186"/>
      <c r="G799" s="53"/>
      <c r="H799" s="53"/>
      <c r="I799" s="53"/>
      <c r="J799" s="53"/>
      <c r="K799" s="53"/>
      <c r="L799" s="75"/>
      <c r="M799" s="53"/>
      <c r="N799" s="53"/>
      <c r="O799" s="53"/>
      <c r="P799" s="53"/>
      <c r="Q799" s="99"/>
      <c r="R799" s="67"/>
      <c r="S799" s="67"/>
      <c r="T799" s="67"/>
      <c r="U799" s="67"/>
      <c r="V799" s="67"/>
      <c r="W799" s="53"/>
      <c r="X799" s="53"/>
      <c r="Y799" s="53"/>
      <c r="Z799" s="53"/>
      <c r="AA799" s="53"/>
    </row>
    <row r="800" spans="1:27" x14ac:dyDescent="0.25">
      <c r="A800" s="192" t="s">
        <v>30</v>
      </c>
      <c r="B800" s="192">
        <v>513414</v>
      </c>
      <c r="C800" s="192" t="s">
        <v>168</v>
      </c>
      <c r="D800" s="192" t="s">
        <v>1421</v>
      </c>
      <c r="E800" s="53"/>
      <c r="F800" s="186"/>
      <c r="G800" s="53"/>
      <c r="H800" s="53"/>
      <c r="I800" s="53"/>
      <c r="J800" s="53"/>
      <c r="K800" s="53"/>
      <c r="L800" s="75"/>
      <c r="M800" s="53"/>
      <c r="N800" s="53"/>
      <c r="O800" s="53"/>
      <c r="P800" s="53"/>
      <c r="Q800" s="99"/>
      <c r="R800" s="67"/>
      <c r="S800" s="67"/>
      <c r="T800" s="67"/>
      <c r="U800" s="67"/>
      <c r="V800" s="67"/>
      <c r="W800" s="53"/>
      <c r="X800" s="53"/>
      <c r="Y800" s="53"/>
      <c r="Z800" s="53"/>
      <c r="AA800" s="53"/>
    </row>
    <row r="801" spans="1:27" x14ac:dyDescent="0.25">
      <c r="A801" s="192" t="s">
        <v>26</v>
      </c>
      <c r="B801" s="192">
        <v>1011277</v>
      </c>
      <c r="C801" s="192" t="s">
        <v>168</v>
      </c>
      <c r="D801" s="192" t="s">
        <v>1422</v>
      </c>
      <c r="E801" s="53"/>
      <c r="F801" s="186"/>
      <c r="G801" s="53"/>
      <c r="H801" s="53"/>
      <c r="I801" s="53"/>
      <c r="J801" s="53"/>
      <c r="K801" s="53"/>
      <c r="L801" s="75"/>
      <c r="M801" s="53"/>
      <c r="N801" s="53"/>
      <c r="O801" s="53"/>
      <c r="P801" s="53"/>
      <c r="Q801" s="99"/>
      <c r="R801" s="67"/>
      <c r="S801" s="67"/>
      <c r="T801" s="67"/>
      <c r="U801" s="67"/>
      <c r="V801" s="67"/>
      <c r="W801" s="53"/>
      <c r="X801" s="53"/>
      <c r="Y801" s="53"/>
      <c r="Z801" s="53"/>
      <c r="AA801" s="53"/>
    </row>
    <row r="802" spans="1:27" x14ac:dyDescent="0.25">
      <c r="A802" s="192" t="s">
        <v>26</v>
      </c>
      <c r="B802" s="192">
        <v>861911</v>
      </c>
      <c r="C802" s="192" t="s">
        <v>168</v>
      </c>
      <c r="D802" s="192" t="s">
        <v>1423</v>
      </c>
      <c r="E802" s="53"/>
      <c r="F802" s="186"/>
      <c r="G802" s="53"/>
      <c r="H802" s="53"/>
      <c r="I802" s="53"/>
      <c r="J802" s="53"/>
      <c r="K802" s="53"/>
      <c r="L802" s="75"/>
      <c r="M802" s="53"/>
      <c r="N802" s="53"/>
      <c r="O802" s="53"/>
      <c r="P802" s="53"/>
      <c r="Q802" s="99"/>
      <c r="R802" s="67"/>
      <c r="S802" s="67"/>
      <c r="T802" s="67"/>
      <c r="U802" s="67"/>
      <c r="V802" s="67"/>
      <c r="W802" s="53"/>
      <c r="X802" s="53"/>
      <c r="Y802" s="53"/>
      <c r="Z802" s="53"/>
      <c r="AA802" s="53"/>
    </row>
    <row r="803" spans="1:27" x14ac:dyDescent="0.25">
      <c r="A803" s="192" t="s">
        <v>26</v>
      </c>
      <c r="B803" s="192">
        <v>755480</v>
      </c>
      <c r="C803" s="192" t="s">
        <v>168</v>
      </c>
      <c r="D803" s="192" t="s">
        <v>1424</v>
      </c>
      <c r="E803" s="53"/>
      <c r="F803" s="186"/>
      <c r="G803" s="53"/>
      <c r="H803" s="53"/>
      <c r="I803" s="53"/>
      <c r="J803" s="53"/>
      <c r="K803" s="53"/>
      <c r="L803" s="75"/>
      <c r="M803" s="53"/>
      <c r="N803" s="53"/>
      <c r="O803" s="53"/>
      <c r="P803" s="53"/>
      <c r="Q803" s="99"/>
      <c r="R803" s="67"/>
      <c r="S803" s="67"/>
      <c r="T803" s="67"/>
      <c r="U803" s="67"/>
      <c r="V803" s="67"/>
      <c r="W803" s="53"/>
      <c r="X803" s="53"/>
      <c r="Y803" s="53"/>
      <c r="Z803" s="53"/>
      <c r="AA803" s="53"/>
    </row>
    <row r="804" spans="1:27" x14ac:dyDescent="0.25">
      <c r="A804" s="192" t="s">
        <v>35</v>
      </c>
      <c r="B804" s="192">
        <v>1146130</v>
      </c>
      <c r="C804" s="192" t="s">
        <v>168</v>
      </c>
      <c r="D804" s="192" t="s">
        <v>1425</v>
      </c>
      <c r="E804" s="53"/>
      <c r="F804" s="186"/>
      <c r="G804" s="53"/>
      <c r="H804" s="53"/>
      <c r="I804" s="53"/>
      <c r="J804" s="53"/>
      <c r="K804" s="53"/>
      <c r="L804" s="75"/>
      <c r="M804" s="53"/>
      <c r="N804" s="53"/>
      <c r="O804" s="53"/>
      <c r="P804" s="53"/>
      <c r="Q804" s="99"/>
      <c r="R804" s="67"/>
      <c r="S804" s="67"/>
      <c r="T804" s="67"/>
      <c r="U804" s="67"/>
      <c r="V804" s="67"/>
      <c r="W804" s="53"/>
      <c r="X804" s="53"/>
      <c r="Y804" s="53"/>
      <c r="Z804" s="53"/>
      <c r="AA804" s="53"/>
    </row>
    <row r="805" spans="1:27" x14ac:dyDescent="0.25">
      <c r="A805" s="192" t="s">
        <v>36</v>
      </c>
      <c r="B805" s="192">
        <v>250975</v>
      </c>
      <c r="C805" s="192" t="s">
        <v>168</v>
      </c>
      <c r="D805" s="192" t="s">
        <v>1426</v>
      </c>
      <c r="E805" s="192" t="s">
        <v>1375</v>
      </c>
      <c r="F805" s="186"/>
      <c r="G805" s="53"/>
      <c r="H805" s="53"/>
      <c r="I805" s="53"/>
      <c r="J805" s="53"/>
      <c r="K805" s="53"/>
      <c r="L805" s="75"/>
      <c r="M805" s="53"/>
      <c r="N805" s="53"/>
      <c r="O805" s="53"/>
      <c r="P805" s="53"/>
      <c r="Q805" s="99"/>
      <c r="R805" s="67"/>
      <c r="S805" s="67"/>
      <c r="T805" s="67"/>
      <c r="U805" s="67"/>
      <c r="V805" s="67"/>
      <c r="W805" s="53"/>
      <c r="X805" s="53"/>
      <c r="Y805" s="53"/>
      <c r="Z805" s="53"/>
      <c r="AA805" s="53"/>
    </row>
    <row r="806" spans="1:27" x14ac:dyDescent="0.25">
      <c r="A806" s="192" t="s">
        <v>36</v>
      </c>
      <c r="B806" s="192">
        <v>673811</v>
      </c>
      <c r="C806" s="192" t="s">
        <v>1074</v>
      </c>
      <c r="D806" s="192" t="s">
        <v>1426</v>
      </c>
      <c r="E806" s="53"/>
      <c r="F806" s="186"/>
      <c r="G806" s="53"/>
      <c r="H806" s="53"/>
      <c r="I806" s="53"/>
      <c r="J806" s="53"/>
      <c r="K806" s="53"/>
      <c r="L806" s="75"/>
      <c r="M806" s="53"/>
      <c r="N806" s="53"/>
      <c r="O806" s="53"/>
      <c r="P806" s="53"/>
      <c r="Q806" s="99"/>
      <c r="R806" s="67"/>
      <c r="S806" s="67"/>
      <c r="T806" s="67"/>
      <c r="U806" s="67"/>
      <c r="V806" s="67"/>
      <c r="W806" s="53"/>
      <c r="X806" s="53"/>
      <c r="Y806" s="53"/>
      <c r="Z806" s="53"/>
      <c r="AA806" s="53"/>
    </row>
    <row r="807" spans="1:27" x14ac:dyDescent="0.25">
      <c r="A807" s="192" t="s">
        <v>776</v>
      </c>
      <c r="B807" s="192">
        <v>929567</v>
      </c>
      <c r="C807" s="192" t="s">
        <v>1074</v>
      </c>
      <c r="D807" s="192" t="s">
        <v>1427</v>
      </c>
      <c r="E807" s="53"/>
      <c r="F807" s="186"/>
      <c r="G807" s="53"/>
      <c r="H807" s="53"/>
      <c r="I807" s="53"/>
      <c r="J807" s="53"/>
      <c r="K807" s="53"/>
      <c r="L807" s="75"/>
      <c r="M807" s="53"/>
      <c r="N807" s="53"/>
      <c r="O807" s="53"/>
      <c r="P807" s="53"/>
      <c r="Q807" s="99"/>
      <c r="R807" s="67"/>
      <c r="S807" s="67"/>
      <c r="T807" s="67"/>
      <c r="U807" s="67"/>
      <c r="V807" s="67"/>
      <c r="W807" s="53"/>
      <c r="X807" s="53"/>
      <c r="Y807" s="53"/>
      <c r="Z807" s="53"/>
      <c r="AA807" s="53"/>
    </row>
    <row r="808" spans="1:27" x14ac:dyDescent="0.25">
      <c r="A808" s="192" t="s">
        <v>776</v>
      </c>
      <c r="B808" s="192">
        <v>1105878</v>
      </c>
      <c r="C808" s="192" t="s">
        <v>1074</v>
      </c>
      <c r="D808" s="192" t="s">
        <v>1144</v>
      </c>
      <c r="E808" s="53"/>
      <c r="F808" s="186"/>
      <c r="G808" s="53"/>
      <c r="H808" s="53"/>
      <c r="I808" s="53"/>
      <c r="J808" s="53"/>
      <c r="K808" s="53"/>
      <c r="L808" s="75"/>
      <c r="M808" s="53"/>
      <c r="N808" s="53"/>
      <c r="O808" s="53"/>
      <c r="P808" s="53"/>
      <c r="Q808" s="99"/>
      <c r="R808" s="67"/>
      <c r="S808" s="67"/>
      <c r="T808" s="67"/>
      <c r="U808" s="67"/>
      <c r="V808" s="67"/>
      <c r="W808" s="53"/>
      <c r="X808" s="53"/>
      <c r="Y808" s="53"/>
      <c r="Z808" s="53"/>
      <c r="AA808" s="53"/>
    </row>
    <row r="809" spans="1:27" x14ac:dyDescent="0.25">
      <c r="A809" s="192" t="s">
        <v>27</v>
      </c>
      <c r="B809" s="192">
        <v>1384310</v>
      </c>
      <c r="C809" s="192" t="s">
        <v>1074</v>
      </c>
      <c r="D809" s="192" t="s">
        <v>1071</v>
      </c>
      <c r="E809" s="53"/>
      <c r="F809" s="186"/>
      <c r="G809" s="53"/>
      <c r="H809" s="53"/>
      <c r="I809" s="53"/>
      <c r="J809" s="53"/>
      <c r="K809" s="53"/>
      <c r="L809" s="75"/>
      <c r="M809" s="53"/>
      <c r="N809" s="53"/>
      <c r="O809" s="53"/>
      <c r="P809" s="53"/>
      <c r="Q809" s="99"/>
      <c r="R809" s="67"/>
      <c r="S809" s="67"/>
      <c r="T809" s="67"/>
      <c r="U809" s="67"/>
      <c r="V809" s="67"/>
      <c r="W809" s="53"/>
      <c r="X809" s="53"/>
      <c r="Y809" s="53"/>
      <c r="Z809" s="53"/>
      <c r="AA809" s="53"/>
    </row>
    <row r="810" spans="1:27" x14ac:dyDescent="0.25">
      <c r="A810" s="192" t="s">
        <v>27</v>
      </c>
      <c r="B810" s="192">
        <v>1283323</v>
      </c>
      <c r="C810" s="192" t="s">
        <v>1074</v>
      </c>
      <c r="D810" s="192" t="s">
        <v>1428</v>
      </c>
      <c r="E810" s="192"/>
      <c r="F810" s="186"/>
      <c r="G810" s="53"/>
      <c r="H810" s="53"/>
      <c r="I810" s="53"/>
      <c r="J810" s="53"/>
      <c r="K810" s="53"/>
      <c r="L810" s="75"/>
      <c r="M810" s="53"/>
      <c r="N810" s="53"/>
      <c r="O810" s="53"/>
      <c r="P810" s="53"/>
      <c r="Q810" s="99"/>
      <c r="R810" s="67"/>
      <c r="S810" s="67"/>
      <c r="T810" s="67"/>
      <c r="U810" s="67"/>
      <c r="V810" s="67"/>
      <c r="W810" s="53"/>
      <c r="X810" s="53"/>
      <c r="Y810" s="53"/>
      <c r="Z810" s="53"/>
      <c r="AA810" s="53"/>
    </row>
    <row r="811" spans="1:27" x14ac:dyDescent="0.25">
      <c r="A811" s="192" t="s">
        <v>27</v>
      </c>
      <c r="B811" s="192">
        <v>1014946</v>
      </c>
      <c r="C811" s="192" t="s">
        <v>1074</v>
      </c>
      <c r="D811" s="192" t="s">
        <v>1429</v>
      </c>
      <c r="E811" s="53"/>
      <c r="F811" s="186"/>
      <c r="G811" s="53"/>
      <c r="H811" s="53"/>
      <c r="I811" s="53"/>
      <c r="J811" s="53"/>
      <c r="K811" s="53"/>
      <c r="L811" s="75"/>
      <c r="M811" s="53"/>
      <c r="N811" s="53"/>
      <c r="O811" s="53"/>
      <c r="P811" s="53"/>
      <c r="Q811" s="99"/>
      <c r="R811" s="67"/>
      <c r="S811" s="67"/>
      <c r="T811" s="67"/>
      <c r="U811" s="67"/>
      <c r="V811" s="67"/>
      <c r="W811" s="53"/>
      <c r="X811" s="53"/>
      <c r="Y811" s="53"/>
      <c r="Z811" s="53"/>
      <c r="AA811" s="53"/>
    </row>
    <row r="812" spans="1:27" x14ac:dyDescent="0.25">
      <c r="A812" s="192" t="s">
        <v>8</v>
      </c>
      <c r="B812" s="192">
        <v>1185394</v>
      </c>
      <c r="C812" s="192" t="s">
        <v>1074</v>
      </c>
      <c r="D812" s="192" t="s">
        <v>1430</v>
      </c>
      <c r="E812" s="53"/>
      <c r="F812" s="186"/>
      <c r="G812" s="53"/>
      <c r="H812" s="53"/>
      <c r="I812" s="53"/>
      <c r="J812" s="53"/>
      <c r="K812" s="53"/>
      <c r="L812" s="75"/>
      <c r="M812" s="53"/>
      <c r="N812" s="53"/>
      <c r="O812" s="53"/>
      <c r="P812" s="53"/>
      <c r="Q812" s="99"/>
      <c r="R812" s="67"/>
      <c r="S812" s="67"/>
      <c r="T812" s="67"/>
      <c r="U812" s="67"/>
      <c r="V812" s="67"/>
      <c r="W812" s="53"/>
      <c r="X812" s="53"/>
      <c r="Y812" s="53"/>
      <c r="Z812" s="53"/>
      <c r="AA812" s="53"/>
    </row>
    <row r="813" spans="1:27" x14ac:dyDescent="0.25">
      <c r="A813" s="192" t="s">
        <v>8</v>
      </c>
      <c r="B813" s="192">
        <v>422771</v>
      </c>
      <c r="C813" s="192" t="s">
        <v>1074</v>
      </c>
      <c r="D813" s="192" t="s">
        <v>1431</v>
      </c>
      <c r="E813" s="192" t="s">
        <v>1384</v>
      </c>
      <c r="F813" s="186"/>
      <c r="G813" s="53"/>
      <c r="H813" s="53"/>
      <c r="I813" s="53"/>
      <c r="J813" s="53"/>
      <c r="K813" s="53"/>
      <c r="L813" s="75"/>
      <c r="M813" s="53"/>
      <c r="N813" s="53"/>
      <c r="O813" s="53"/>
      <c r="P813" s="53"/>
      <c r="Q813" s="99"/>
      <c r="R813" s="67"/>
      <c r="S813" s="67"/>
      <c r="T813" s="67"/>
      <c r="U813" s="67"/>
      <c r="V813" s="67"/>
      <c r="W813" s="53"/>
      <c r="X813" s="53"/>
      <c r="Y813" s="53"/>
      <c r="Z813" s="53"/>
      <c r="AA813" s="53"/>
    </row>
    <row r="814" spans="1:27" x14ac:dyDescent="0.25">
      <c r="A814" s="192" t="s">
        <v>8</v>
      </c>
      <c r="B814" s="192">
        <v>423368</v>
      </c>
      <c r="C814" s="192" t="s">
        <v>1385</v>
      </c>
      <c r="D814" s="192" t="s">
        <v>1431</v>
      </c>
      <c r="E814" s="53"/>
      <c r="F814" s="186"/>
      <c r="G814" s="53"/>
      <c r="H814" s="53"/>
      <c r="I814" s="53"/>
      <c r="J814" s="53"/>
      <c r="K814" s="53"/>
      <c r="L814" s="75"/>
      <c r="M814" s="53"/>
      <c r="N814" s="53"/>
      <c r="O814" s="53"/>
      <c r="P814" s="53"/>
      <c r="Q814" s="99"/>
      <c r="R814" s="67"/>
      <c r="S814" s="67"/>
      <c r="T814" s="67"/>
      <c r="U814" s="67"/>
      <c r="V814" s="67"/>
      <c r="W814" s="53"/>
      <c r="X814" s="53"/>
      <c r="Y814" s="53"/>
      <c r="Z814" s="53"/>
      <c r="AA814" s="53"/>
    </row>
    <row r="815" spans="1:27" x14ac:dyDescent="0.25">
      <c r="A815" s="192" t="s">
        <v>21</v>
      </c>
      <c r="B815" s="192">
        <v>253381</v>
      </c>
      <c r="C815" s="192" t="s">
        <v>1385</v>
      </c>
      <c r="D815" s="192" t="s">
        <v>1177</v>
      </c>
      <c r="E815" s="53"/>
      <c r="F815" s="186"/>
      <c r="G815" s="53"/>
      <c r="H815" s="53"/>
      <c r="I815" s="53"/>
      <c r="J815" s="53"/>
      <c r="K815" s="53"/>
      <c r="L815" s="75"/>
      <c r="M815" s="53"/>
      <c r="N815" s="53"/>
      <c r="O815" s="53"/>
      <c r="P815" s="53"/>
      <c r="Q815" s="99"/>
      <c r="R815" s="67"/>
      <c r="S815" s="67"/>
      <c r="T815" s="67"/>
      <c r="U815" s="67"/>
      <c r="V815" s="67"/>
      <c r="W815" s="53"/>
      <c r="X815" s="53"/>
      <c r="Y815" s="53"/>
      <c r="Z815" s="53"/>
      <c r="AA815" s="53"/>
    </row>
    <row r="816" spans="1:27" x14ac:dyDescent="0.25">
      <c r="A816" s="192" t="s">
        <v>21</v>
      </c>
      <c r="B816" s="192">
        <v>311876</v>
      </c>
      <c r="C816" s="192" t="s">
        <v>1385</v>
      </c>
      <c r="D816" s="192" t="s">
        <v>1432</v>
      </c>
      <c r="E816" s="53"/>
      <c r="F816" s="186"/>
      <c r="G816" s="53"/>
      <c r="H816" s="53"/>
      <c r="I816" s="53"/>
      <c r="J816" s="53"/>
      <c r="K816" s="53"/>
      <c r="L816" s="75"/>
      <c r="M816" s="53"/>
      <c r="N816" s="53"/>
      <c r="O816" s="53"/>
      <c r="P816" s="53"/>
      <c r="Q816" s="99"/>
      <c r="R816" s="67"/>
      <c r="S816" s="67"/>
      <c r="T816" s="67"/>
      <c r="U816" s="67"/>
      <c r="V816" s="67"/>
      <c r="W816" s="53"/>
      <c r="X816" s="53"/>
      <c r="Y816" s="53"/>
      <c r="Z816" s="53"/>
      <c r="AA816" s="53"/>
    </row>
    <row r="817" spans="1:27" x14ac:dyDescent="0.25">
      <c r="A817" s="192" t="s">
        <v>15</v>
      </c>
      <c r="B817" s="192">
        <v>1002287</v>
      </c>
      <c r="C817" s="192" t="s">
        <v>1385</v>
      </c>
      <c r="D817" s="192" t="s">
        <v>1294</v>
      </c>
      <c r="E817" s="53"/>
      <c r="F817" s="186"/>
      <c r="G817" s="53"/>
      <c r="H817" s="53"/>
      <c r="I817" s="53"/>
      <c r="J817" s="53"/>
      <c r="K817" s="53"/>
      <c r="L817" s="75"/>
      <c r="M817" s="53"/>
      <c r="N817" s="53"/>
      <c r="O817" s="53"/>
      <c r="P817" s="53"/>
      <c r="Q817" s="99"/>
      <c r="R817" s="67"/>
      <c r="S817" s="67"/>
      <c r="T817" s="67"/>
      <c r="U817" s="67"/>
      <c r="V817" s="67"/>
      <c r="W817" s="53"/>
      <c r="X817" s="53"/>
      <c r="Y817" s="53"/>
      <c r="Z817" s="53"/>
      <c r="AA817" s="53"/>
    </row>
    <row r="818" spans="1:27" x14ac:dyDescent="0.25">
      <c r="A818" s="192" t="s">
        <v>19</v>
      </c>
      <c r="B818" s="192">
        <v>1011301</v>
      </c>
      <c r="C818" s="192" t="s">
        <v>1385</v>
      </c>
      <c r="D818" s="192" t="s">
        <v>1294</v>
      </c>
      <c r="E818" s="192"/>
      <c r="F818" s="186"/>
      <c r="G818" s="53"/>
      <c r="H818" s="53"/>
      <c r="I818" s="53"/>
      <c r="J818" s="53"/>
      <c r="K818" s="53"/>
      <c r="L818" s="75"/>
      <c r="M818" s="53"/>
      <c r="N818" s="53"/>
      <c r="O818" s="53"/>
      <c r="P818" s="53"/>
      <c r="Q818" s="99"/>
      <c r="R818" s="67"/>
      <c r="S818" s="67"/>
      <c r="T818" s="67"/>
      <c r="U818" s="67"/>
      <c r="V818" s="67"/>
      <c r="W818" s="53"/>
      <c r="X818" s="53"/>
      <c r="Y818" s="53"/>
      <c r="Z818" s="53"/>
      <c r="AA818" s="53"/>
    </row>
    <row r="819" spans="1:27" x14ac:dyDescent="0.25">
      <c r="A819" s="192" t="s">
        <v>35</v>
      </c>
      <c r="B819" s="192">
        <v>1042904</v>
      </c>
      <c r="C819" s="192" t="s">
        <v>1385</v>
      </c>
      <c r="D819" s="192" t="s">
        <v>1433</v>
      </c>
      <c r="E819" s="192"/>
      <c r="F819" s="186"/>
      <c r="G819" s="53"/>
      <c r="H819" s="53"/>
      <c r="I819" s="53"/>
      <c r="J819" s="53"/>
      <c r="K819" s="53"/>
      <c r="L819" s="75"/>
      <c r="M819" s="53"/>
      <c r="N819" s="53"/>
      <c r="O819" s="53"/>
      <c r="P819" s="53"/>
      <c r="Q819" s="99"/>
      <c r="R819" s="67"/>
      <c r="S819" s="67"/>
      <c r="T819" s="67"/>
      <c r="U819" s="67"/>
      <c r="V819" s="67"/>
      <c r="W819" s="53"/>
      <c r="X819" s="53"/>
      <c r="Y819" s="53"/>
      <c r="Z819" s="53"/>
      <c r="AA819" s="53"/>
    </row>
    <row r="820" spans="1:27" x14ac:dyDescent="0.25">
      <c r="A820" s="192" t="s">
        <v>38</v>
      </c>
      <c r="B820" s="192">
        <v>1298264</v>
      </c>
      <c r="C820" s="192" t="s">
        <v>1385</v>
      </c>
      <c r="D820" s="192" t="s">
        <v>1434</v>
      </c>
      <c r="E820" s="53"/>
      <c r="F820" s="186"/>
      <c r="G820" s="53"/>
      <c r="H820" s="53"/>
      <c r="I820" s="53"/>
      <c r="J820" s="53"/>
      <c r="K820" s="53"/>
      <c r="L820" s="75"/>
      <c r="M820" s="53"/>
      <c r="N820" s="53"/>
      <c r="O820" s="53"/>
      <c r="P820" s="53"/>
      <c r="Q820" s="99"/>
      <c r="R820" s="67"/>
      <c r="S820" s="67"/>
      <c r="T820" s="67"/>
      <c r="U820" s="67"/>
      <c r="V820" s="67"/>
      <c r="W820" s="53"/>
      <c r="X820" s="53"/>
      <c r="Y820" s="53"/>
      <c r="Z820" s="53"/>
      <c r="AA820" s="53"/>
    </row>
    <row r="821" spans="1:27" x14ac:dyDescent="0.25">
      <c r="A821" s="192" t="s">
        <v>31</v>
      </c>
      <c r="B821" s="192">
        <v>1096360</v>
      </c>
      <c r="C821" s="192" t="s">
        <v>1385</v>
      </c>
      <c r="D821" s="192" t="s">
        <v>1435</v>
      </c>
      <c r="E821" s="53"/>
      <c r="F821" s="186"/>
      <c r="G821" s="53"/>
      <c r="H821" s="53"/>
      <c r="I821" s="53"/>
      <c r="J821" s="53"/>
      <c r="K821" s="53"/>
      <c r="L821" s="75"/>
      <c r="M821" s="53"/>
      <c r="N821" s="53"/>
      <c r="O821" s="53"/>
      <c r="P821" s="53"/>
      <c r="Q821" s="99"/>
      <c r="R821" s="67"/>
      <c r="S821" s="67"/>
      <c r="T821" s="67"/>
      <c r="U821" s="67"/>
      <c r="V821" s="67"/>
      <c r="W821" s="53"/>
      <c r="X821" s="53"/>
      <c r="Y821" s="53"/>
      <c r="Z821" s="53"/>
      <c r="AA821" s="53"/>
    </row>
    <row r="822" spans="1:27" x14ac:dyDescent="0.25">
      <c r="A822" s="192" t="s">
        <v>744</v>
      </c>
      <c r="B822" s="192">
        <v>287753</v>
      </c>
      <c r="C822" s="192" t="s">
        <v>1385</v>
      </c>
      <c r="D822" s="192" t="s">
        <v>1436</v>
      </c>
      <c r="E822" s="53"/>
      <c r="F822" s="186"/>
      <c r="G822" s="53"/>
      <c r="H822" s="53"/>
      <c r="I822" s="53"/>
      <c r="J822" s="53"/>
      <c r="K822" s="53"/>
      <c r="L822" s="75"/>
      <c r="M822" s="53"/>
      <c r="N822" s="53"/>
      <c r="O822" s="53"/>
      <c r="P822" s="53"/>
      <c r="Q822" s="99"/>
      <c r="R822" s="67"/>
      <c r="S822" s="67"/>
      <c r="T822" s="67"/>
      <c r="U822" s="67"/>
      <c r="V822" s="67"/>
      <c r="W822" s="53"/>
      <c r="X822" s="53"/>
      <c r="Y822" s="53"/>
      <c r="Z822" s="53"/>
      <c r="AA822" s="53"/>
    </row>
    <row r="823" spans="1:27" x14ac:dyDescent="0.25">
      <c r="A823" s="192" t="s">
        <v>38</v>
      </c>
      <c r="B823" s="192">
        <v>697281</v>
      </c>
      <c r="C823" s="192" t="s">
        <v>1385</v>
      </c>
      <c r="D823" s="192" t="s">
        <v>1437</v>
      </c>
      <c r="E823" s="53"/>
      <c r="F823" s="186"/>
      <c r="G823" s="53"/>
      <c r="H823" s="53"/>
      <c r="I823" s="53"/>
      <c r="J823" s="53"/>
      <c r="K823" s="53"/>
      <c r="L823" s="75"/>
      <c r="M823" s="53"/>
      <c r="N823" s="53"/>
      <c r="O823" s="53"/>
      <c r="P823" s="53"/>
      <c r="Q823" s="99"/>
      <c r="R823" s="67"/>
      <c r="S823" s="67"/>
      <c r="T823" s="67"/>
      <c r="U823" s="67"/>
      <c r="V823" s="67"/>
      <c r="W823" s="53"/>
      <c r="X823" s="53"/>
      <c r="Y823" s="53"/>
      <c r="Z823" s="53"/>
      <c r="AA823" s="53"/>
    </row>
    <row r="824" spans="1:27" x14ac:dyDescent="0.25">
      <c r="A824" s="192" t="s">
        <v>38</v>
      </c>
      <c r="B824" s="192">
        <v>624796</v>
      </c>
      <c r="C824" s="192" t="s">
        <v>1385</v>
      </c>
      <c r="D824" s="192" t="s">
        <v>1438</v>
      </c>
      <c r="E824" s="53"/>
      <c r="F824" s="186"/>
      <c r="G824" s="53"/>
      <c r="H824" s="53"/>
      <c r="I824" s="53"/>
      <c r="J824" s="53"/>
      <c r="K824" s="53"/>
      <c r="L824" s="75"/>
      <c r="M824" s="53"/>
      <c r="N824" s="53"/>
      <c r="O824" s="53"/>
      <c r="P824" s="53"/>
      <c r="Q824" s="99"/>
      <c r="R824" s="67"/>
      <c r="S824" s="67"/>
      <c r="T824" s="67"/>
      <c r="U824" s="67"/>
      <c r="V824" s="67"/>
      <c r="W824" s="53"/>
      <c r="X824" s="53"/>
      <c r="Y824" s="53"/>
      <c r="Z824" s="53"/>
      <c r="AA824" s="53"/>
    </row>
    <row r="825" spans="1:27" x14ac:dyDescent="0.25">
      <c r="A825" s="192" t="s">
        <v>30</v>
      </c>
      <c r="B825" s="192">
        <v>414585</v>
      </c>
      <c r="C825" s="192" t="s">
        <v>1385</v>
      </c>
      <c r="D825" s="192" t="s">
        <v>1439</v>
      </c>
      <c r="E825" s="53"/>
      <c r="F825" s="186"/>
      <c r="G825" s="53"/>
      <c r="H825" s="53"/>
      <c r="I825" s="53"/>
      <c r="J825" s="53"/>
      <c r="K825" s="53"/>
      <c r="L825" s="75"/>
      <c r="M825" s="53"/>
      <c r="N825" s="53"/>
      <c r="O825" s="53"/>
      <c r="P825" s="53"/>
      <c r="Q825" s="99"/>
      <c r="R825" s="67"/>
      <c r="S825" s="67"/>
      <c r="T825" s="67"/>
      <c r="U825" s="67"/>
      <c r="V825" s="67"/>
      <c r="W825" s="53"/>
      <c r="X825" s="53"/>
      <c r="Y825" s="53"/>
      <c r="Z825" s="53"/>
      <c r="AA825" s="53"/>
    </row>
    <row r="826" spans="1:27" x14ac:dyDescent="0.25">
      <c r="A826" s="192" t="s">
        <v>776</v>
      </c>
      <c r="B826" s="192">
        <v>916125</v>
      </c>
      <c r="C826" s="192" t="s">
        <v>1385</v>
      </c>
      <c r="D826" s="192" t="s">
        <v>1440</v>
      </c>
      <c r="E826" s="192"/>
      <c r="F826" s="186"/>
      <c r="G826" s="53"/>
      <c r="H826" s="53"/>
      <c r="I826" s="53"/>
      <c r="J826" s="53"/>
      <c r="K826" s="53"/>
      <c r="L826" s="75"/>
      <c r="M826" s="53"/>
      <c r="N826" s="53"/>
      <c r="O826" s="53"/>
      <c r="P826" s="53"/>
      <c r="Q826" s="99"/>
      <c r="R826" s="67"/>
      <c r="S826" s="67"/>
      <c r="T826" s="67"/>
      <c r="U826" s="67"/>
      <c r="V826" s="67"/>
      <c r="W826" s="53"/>
      <c r="X826" s="53"/>
      <c r="Y826" s="53"/>
      <c r="Z826" s="53"/>
      <c r="AA826" s="53"/>
    </row>
    <row r="827" spans="1:27" x14ac:dyDescent="0.25">
      <c r="A827" s="192" t="s">
        <v>29</v>
      </c>
      <c r="B827" s="192">
        <v>619719</v>
      </c>
      <c r="C827" s="192" t="s">
        <v>1385</v>
      </c>
      <c r="D827" s="192" t="s">
        <v>1441</v>
      </c>
      <c r="E827" s="192" t="s">
        <v>1399</v>
      </c>
      <c r="F827" s="186"/>
      <c r="G827" s="53"/>
      <c r="H827" s="53"/>
      <c r="I827" s="53"/>
      <c r="J827" s="53"/>
      <c r="K827" s="53"/>
      <c r="L827" s="75"/>
      <c r="M827" s="53"/>
      <c r="N827" s="53"/>
      <c r="O827" s="53"/>
      <c r="P827" s="53"/>
      <c r="Q827" s="99"/>
      <c r="R827" s="67"/>
      <c r="S827" s="67"/>
      <c r="T827" s="67"/>
      <c r="U827" s="67"/>
      <c r="V827" s="67"/>
      <c r="W827" s="53"/>
      <c r="X827" s="53"/>
      <c r="Y827" s="53"/>
      <c r="Z827" s="53"/>
      <c r="AA827" s="53"/>
    </row>
    <row r="828" spans="1:27" x14ac:dyDescent="0.25">
      <c r="A828" s="192" t="s">
        <v>29</v>
      </c>
      <c r="B828" s="192">
        <v>438643</v>
      </c>
      <c r="C828" s="192" t="s">
        <v>1400</v>
      </c>
      <c r="D828" s="192" t="s">
        <v>1441</v>
      </c>
      <c r="E828" s="192"/>
      <c r="F828" s="186"/>
      <c r="G828" s="53"/>
      <c r="H828" s="53"/>
      <c r="I828" s="53"/>
      <c r="J828" s="53"/>
      <c r="K828" s="53"/>
      <c r="L828" s="75"/>
      <c r="M828" s="53"/>
      <c r="N828" s="53"/>
      <c r="O828" s="53"/>
      <c r="P828" s="53"/>
      <c r="Q828" s="99"/>
      <c r="R828" s="67"/>
      <c r="S828" s="67"/>
      <c r="T828" s="67"/>
      <c r="U828" s="67"/>
      <c r="V828" s="67"/>
      <c r="W828" s="53"/>
      <c r="X828" s="53"/>
      <c r="Y828" s="53"/>
      <c r="Z828" s="53"/>
      <c r="AA828" s="53"/>
    </row>
    <row r="829" spans="1:27" x14ac:dyDescent="0.25">
      <c r="A829" s="192" t="s">
        <v>28</v>
      </c>
      <c r="B829" s="192">
        <v>1015198</v>
      </c>
      <c r="C829" s="192" t="s">
        <v>1400</v>
      </c>
      <c r="D829" s="192" t="s">
        <v>899</v>
      </c>
      <c r="E829" s="53"/>
      <c r="F829" s="186"/>
      <c r="G829" s="53"/>
      <c r="H829" s="53"/>
      <c r="I829" s="53"/>
      <c r="J829" s="53"/>
      <c r="K829" s="53"/>
      <c r="L829" s="75"/>
      <c r="M829" s="53"/>
      <c r="N829" s="53"/>
      <c r="O829" s="53"/>
      <c r="P829" s="53"/>
      <c r="Q829" s="99"/>
      <c r="R829" s="67"/>
      <c r="S829" s="67"/>
      <c r="T829" s="67"/>
      <c r="U829" s="67"/>
      <c r="V829" s="67"/>
      <c r="W829" s="53"/>
      <c r="X829" s="53"/>
      <c r="Y829" s="53"/>
      <c r="Z829" s="53"/>
      <c r="AA829" s="53"/>
    </row>
    <row r="830" spans="1:27" x14ac:dyDescent="0.25">
      <c r="A830" s="192" t="s">
        <v>28</v>
      </c>
      <c r="B830" s="192">
        <v>1158219</v>
      </c>
      <c r="C830" s="192" t="s">
        <v>1400</v>
      </c>
      <c r="D830" s="192" t="s">
        <v>1442</v>
      </c>
      <c r="E830" s="53"/>
      <c r="F830" s="186"/>
      <c r="G830" s="53"/>
      <c r="H830" s="53"/>
      <c r="I830" s="53"/>
      <c r="J830" s="53"/>
      <c r="K830" s="53"/>
      <c r="L830" s="75"/>
      <c r="M830" s="53"/>
      <c r="N830" s="53"/>
      <c r="O830" s="53"/>
      <c r="P830" s="53"/>
      <c r="Q830" s="99"/>
      <c r="R830" s="67"/>
      <c r="S830" s="67"/>
      <c r="T830" s="67"/>
      <c r="U830" s="67"/>
      <c r="V830" s="67"/>
      <c r="W830" s="53"/>
      <c r="X830" s="53"/>
      <c r="Y830" s="53"/>
      <c r="Z830" s="53"/>
      <c r="AA830" s="53"/>
    </row>
    <row r="831" spans="1:27" x14ac:dyDescent="0.25">
      <c r="A831" s="192" t="s">
        <v>466</v>
      </c>
      <c r="B831" s="192">
        <v>547483</v>
      </c>
      <c r="C831" s="192" t="s">
        <v>1400</v>
      </c>
      <c r="D831" s="192" t="s">
        <v>1443</v>
      </c>
      <c r="E831" s="53"/>
      <c r="F831" s="186"/>
      <c r="G831" s="53"/>
      <c r="H831" s="53"/>
      <c r="I831" s="53"/>
      <c r="J831" s="53"/>
      <c r="K831" s="53"/>
      <c r="L831" s="75"/>
      <c r="M831" s="53"/>
      <c r="N831" s="53"/>
      <c r="O831" s="53"/>
      <c r="P831" s="53"/>
      <c r="Q831" s="99"/>
      <c r="R831" s="67"/>
      <c r="S831" s="67"/>
      <c r="T831" s="67"/>
      <c r="U831" s="67"/>
      <c r="V831" s="67"/>
      <c r="W831" s="53"/>
      <c r="X831" s="53"/>
      <c r="Y831" s="53"/>
      <c r="Z831" s="53"/>
      <c r="AA831" s="53"/>
    </row>
    <row r="832" spans="1:27" x14ac:dyDescent="0.25">
      <c r="A832" s="192" t="s">
        <v>29</v>
      </c>
      <c r="B832" s="192">
        <v>1007447</v>
      </c>
      <c r="C832" s="192" t="s">
        <v>1400</v>
      </c>
      <c r="D832" s="192" t="s">
        <v>1444</v>
      </c>
      <c r="E832" s="53"/>
      <c r="F832" s="186"/>
      <c r="G832" s="53"/>
      <c r="H832" s="53"/>
      <c r="I832" s="53"/>
      <c r="J832" s="53"/>
      <c r="K832" s="53"/>
      <c r="L832" s="75"/>
      <c r="M832" s="53"/>
      <c r="N832" s="53"/>
      <c r="O832" s="53"/>
      <c r="P832" s="53"/>
      <c r="Q832" s="99"/>
      <c r="R832" s="67"/>
      <c r="S832" s="67"/>
      <c r="T832" s="67"/>
      <c r="U832" s="67"/>
      <c r="V832" s="67"/>
      <c r="W832" s="53"/>
      <c r="X832" s="53"/>
      <c r="Y832" s="53"/>
      <c r="Z832" s="53"/>
      <c r="AA832" s="53"/>
    </row>
    <row r="833" spans="1:27" x14ac:dyDescent="0.25">
      <c r="A833" s="192" t="s">
        <v>20</v>
      </c>
      <c r="B833" s="192">
        <v>1189834</v>
      </c>
      <c r="C833" s="192" t="s">
        <v>1400</v>
      </c>
      <c r="D833" s="192" t="s">
        <v>1445</v>
      </c>
      <c r="E833" s="53"/>
      <c r="F833" s="186"/>
      <c r="G833" s="53"/>
      <c r="H833" s="53"/>
      <c r="I833" s="53"/>
      <c r="J833" s="53"/>
      <c r="K833" s="53"/>
      <c r="L833" s="75"/>
      <c r="M833" s="53"/>
      <c r="N833" s="53"/>
      <c r="O833" s="53"/>
      <c r="P833" s="53"/>
      <c r="Q833" s="99"/>
      <c r="R833" s="67"/>
      <c r="S833" s="67"/>
      <c r="T833" s="67"/>
      <c r="U833" s="67"/>
      <c r="V833" s="67"/>
      <c r="W833" s="53"/>
      <c r="X833" s="53"/>
      <c r="Y833" s="53"/>
      <c r="Z833" s="53"/>
      <c r="AA833" s="53"/>
    </row>
    <row r="834" spans="1:27" x14ac:dyDescent="0.25">
      <c r="A834" s="192" t="s">
        <v>20</v>
      </c>
      <c r="B834" s="192">
        <v>1163093</v>
      </c>
      <c r="C834" s="192" t="s">
        <v>1400</v>
      </c>
      <c r="D834" s="192" t="s">
        <v>1446</v>
      </c>
      <c r="E834" s="53"/>
      <c r="F834" s="186"/>
      <c r="G834" s="53"/>
      <c r="H834" s="53"/>
      <c r="I834" s="53"/>
      <c r="J834" s="53"/>
      <c r="K834" s="53"/>
      <c r="L834" s="75"/>
      <c r="M834" s="53"/>
      <c r="N834" s="53"/>
      <c r="O834" s="53"/>
      <c r="P834" s="53"/>
      <c r="Q834" s="99"/>
      <c r="R834" s="67"/>
      <c r="S834" s="67"/>
      <c r="T834" s="67"/>
      <c r="U834" s="67"/>
      <c r="V834" s="67"/>
      <c r="W834" s="53"/>
      <c r="X834" s="53"/>
      <c r="Y834" s="53"/>
      <c r="Z834" s="53"/>
      <c r="AA834" s="53"/>
    </row>
    <row r="835" spans="1:27" x14ac:dyDescent="0.25">
      <c r="A835" s="192" t="s">
        <v>22</v>
      </c>
      <c r="B835" s="192">
        <v>1063099</v>
      </c>
      <c r="C835" s="192" t="s">
        <v>1400</v>
      </c>
      <c r="D835" s="192" t="s">
        <v>1446</v>
      </c>
      <c r="E835" s="192"/>
      <c r="F835" s="186"/>
      <c r="G835" s="53"/>
      <c r="H835" s="53"/>
      <c r="I835" s="53"/>
      <c r="J835" s="53"/>
      <c r="K835" s="53"/>
      <c r="L835" s="75"/>
      <c r="M835" s="53"/>
      <c r="N835" s="53"/>
      <c r="O835" s="53"/>
      <c r="P835" s="53"/>
      <c r="Q835" s="99"/>
      <c r="R835" s="67"/>
      <c r="S835" s="67"/>
      <c r="T835" s="67"/>
      <c r="U835" s="67"/>
      <c r="V835" s="67"/>
      <c r="W835" s="53"/>
      <c r="X835" s="53"/>
      <c r="Y835" s="53"/>
      <c r="Z835" s="53"/>
      <c r="AA835" s="53"/>
    </row>
    <row r="836" spans="1:27" x14ac:dyDescent="0.25">
      <c r="A836" s="192" t="s">
        <v>32</v>
      </c>
      <c r="B836" s="192">
        <v>1143148</v>
      </c>
      <c r="C836" s="192" t="s">
        <v>1400</v>
      </c>
      <c r="D836" s="192" t="s">
        <v>1447</v>
      </c>
      <c r="E836" s="53"/>
      <c r="F836" s="186"/>
      <c r="G836" s="53"/>
      <c r="H836" s="53"/>
      <c r="I836" s="53"/>
      <c r="J836" s="53"/>
      <c r="K836" s="53"/>
      <c r="L836" s="75"/>
      <c r="M836" s="53"/>
      <c r="N836" s="53"/>
      <c r="O836" s="53"/>
      <c r="P836" s="53"/>
      <c r="Q836" s="99"/>
      <c r="R836" s="67"/>
      <c r="S836" s="67"/>
      <c r="T836" s="67"/>
      <c r="U836" s="67"/>
      <c r="V836" s="67"/>
      <c r="W836" s="53"/>
      <c r="X836" s="53"/>
      <c r="Y836" s="53"/>
      <c r="Z836" s="53"/>
      <c r="AA836" s="53"/>
    </row>
    <row r="837" spans="1:27" x14ac:dyDescent="0.25">
      <c r="A837" s="192" t="s">
        <v>32</v>
      </c>
      <c r="B837" s="192">
        <v>717562</v>
      </c>
      <c r="C837" s="192" t="s">
        <v>1400</v>
      </c>
      <c r="D837" s="192" t="s">
        <v>1448</v>
      </c>
      <c r="E837" s="53"/>
      <c r="F837" s="186"/>
      <c r="G837" s="53"/>
      <c r="H837" s="53"/>
      <c r="I837" s="53"/>
      <c r="J837" s="53"/>
      <c r="K837" s="53"/>
      <c r="L837" s="75"/>
      <c r="M837" s="53"/>
      <c r="N837" s="53"/>
      <c r="O837" s="53"/>
      <c r="P837" s="53"/>
      <c r="Q837" s="99"/>
      <c r="R837" s="67"/>
      <c r="S837" s="67"/>
      <c r="T837" s="67"/>
      <c r="U837" s="67"/>
      <c r="V837" s="67"/>
      <c r="W837" s="53"/>
      <c r="X837" s="53"/>
      <c r="Y837" s="53"/>
      <c r="Z837" s="53"/>
      <c r="AA837" s="53"/>
    </row>
    <row r="838" spans="1:27" x14ac:dyDescent="0.25">
      <c r="A838" s="192" t="s">
        <v>32</v>
      </c>
      <c r="B838" s="192">
        <v>895483</v>
      </c>
      <c r="C838" s="192" t="s">
        <v>1400</v>
      </c>
      <c r="D838" s="192" t="s">
        <v>532</v>
      </c>
      <c r="E838" s="53"/>
      <c r="F838" s="186"/>
      <c r="G838" s="53"/>
      <c r="H838" s="53"/>
      <c r="I838" s="53"/>
      <c r="J838" s="53"/>
      <c r="K838" s="53"/>
      <c r="L838" s="75"/>
      <c r="M838" s="53"/>
      <c r="N838" s="53"/>
      <c r="O838" s="53"/>
      <c r="P838" s="53"/>
      <c r="Q838" s="99"/>
      <c r="R838" s="67"/>
      <c r="S838" s="67"/>
      <c r="T838" s="67"/>
      <c r="U838" s="67"/>
      <c r="V838" s="67"/>
      <c r="W838" s="53"/>
      <c r="X838" s="53"/>
      <c r="Y838" s="53"/>
      <c r="Z838" s="53"/>
      <c r="AA838" s="53"/>
    </row>
    <row r="839" spans="1:27" x14ac:dyDescent="0.25">
      <c r="A839" s="192" t="s">
        <v>31</v>
      </c>
      <c r="B839" s="192">
        <v>1355308</v>
      </c>
      <c r="C839" s="192" t="s">
        <v>1400</v>
      </c>
      <c r="D839" s="192" t="s">
        <v>1449</v>
      </c>
      <c r="E839" s="53"/>
      <c r="F839" s="186"/>
      <c r="G839" s="53"/>
      <c r="H839" s="53"/>
      <c r="I839" s="53"/>
      <c r="J839" s="53"/>
      <c r="K839" s="53"/>
      <c r="L839" s="75"/>
      <c r="M839" s="53"/>
      <c r="N839" s="53"/>
      <c r="O839" s="53"/>
      <c r="P839" s="53"/>
      <c r="Q839" s="99"/>
      <c r="R839" s="67"/>
      <c r="S839" s="67"/>
      <c r="T839" s="67"/>
      <c r="U839" s="67"/>
      <c r="V839" s="67"/>
      <c r="W839" s="53"/>
      <c r="X839" s="53"/>
      <c r="Y839" s="53"/>
      <c r="Z839" s="53"/>
      <c r="AA839" s="53"/>
    </row>
    <row r="840" spans="1:27" x14ac:dyDescent="0.25">
      <c r="A840" s="192" t="s">
        <v>25</v>
      </c>
      <c r="B840" s="192">
        <v>305483</v>
      </c>
      <c r="C840" s="192" t="s">
        <v>1400</v>
      </c>
      <c r="D840" s="192" t="s">
        <v>1393</v>
      </c>
      <c r="E840" s="192" t="s">
        <v>1450</v>
      </c>
      <c r="F840" s="186"/>
      <c r="G840" s="53"/>
      <c r="H840" s="53"/>
      <c r="I840" s="53"/>
      <c r="J840" s="53"/>
      <c r="K840" s="53"/>
      <c r="L840" s="75"/>
      <c r="M840" s="53"/>
      <c r="N840" s="53"/>
      <c r="O840" s="53"/>
      <c r="P840" s="53"/>
      <c r="Q840" s="99"/>
      <c r="R840" s="67"/>
      <c r="S840" s="67"/>
      <c r="T840" s="67"/>
      <c r="U840" s="67"/>
      <c r="V840" s="67"/>
      <c r="W840" s="53"/>
      <c r="X840" s="53"/>
      <c r="Y840" s="53"/>
      <c r="Z840" s="53"/>
      <c r="AA840" s="53"/>
    </row>
    <row r="841" spans="1:27" x14ac:dyDescent="0.25">
      <c r="A841" s="192" t="s">
        <v>25</v>
      </c>
      <c r="B841" s="192">
        <v>377264</v>
      </c>
      <c r="C841" s="192" t="s">
        <v>1411</v>
      </c>
      <c r="D841" s="192" t="s">
        <v>1393</v>
      </c>
      <c r="E841" s="53"/>
      <c r="F841" s="186"/>
      <c r="G841" s="53"/>
      <c r="H841" s="53"/>
      <c r="I841" s="53"/>
      <c r="J841" s="53"/>
      <c r="K841" s="53"/>
      <c r="L841" s="75"/>
      <c r="M841" s="53"/>
      <c r="N841" s="53"/>
      <c r="O841" s="53"/>
      <c r="P841" s="53"/>
      <c r="Q841" s="99"/>
      <c r="R841" s="67"/>
      <c r="S841" s="67"/>
      <c r="T841" s="67"/>
      <c r="U841" s="67"/>
      <c r="V841" s="67"/>
      <c r="W841" s="53"/>
      <c r="X841" s="53"/>
      <c r="Y841" s="53"/>
      <c r="Z841" s="53"/>
      <c r="AA841" s="53"/>
    </row>
    <row r="842" spans="1:27" x14ac:dyDescent="0.25">
      <c r="A842" s="192" t="s">
        <v>31</v>
      </c>
      <c r="B842" s="192">
        <v>1419610</v>
      </c>
      <c r="C842" s="192" t="s">
        <v>1411</v>
      </c>
      <c r="D842" s="192" t="s">
        <v>1451</v>
      </c>
      <c r="E842" s="53"/>
      <c r="F842" s="186"/>
      <c r="G842" s="53"/>
      <c r="H842" s="53"/>
      <c r="I842" s="53"/>
      <c r="J842" s="53"/>
      <c r="K842" s="53"/>
      <c r="L842" s="75"/>
      <c r="M842" s="53"/>
      <c r="N842" s="53"/>
      <c r="O842" s="53"/>
      <c r="P842" s="53"/>
      <c r="Q842" s="99"/>
      <c r="R842" s="67"/>
      <c r="S842" s="67"/>
      <c r="T842" s="67"/>
      <c r="U842" s="67"/>
      <c r="V842" s="67"/>
      <c r="W842" s="53"/>
      <c r="X842" s="53"/>
      <c r="Y842" s="53"/>
      <c r="Z842" s="53"/>
      <c r="AA842" s="53"/>
    </row>
    <row r="843" spans="1:27" x14ac:dyDescent="0.25">
      <c r="A843" s="192" t="s">
        <v>479</v>
      </c>
      <c r="B843" s="192">
        <v>1191623</v>
      </c>
      <c r="C843" s="192" t="s">
        <v>1411</v>
      </c>
      <c r="D843" s="192" t="s">
        <v>1452</v>
      </c>
      <c r="E843" s="192"/>
      <c r="F843" s="186"/>
      <c r="G843" s="53"/>
      <c r="H843" s="53"/>
      <c r="I843" s="53"/>
      <c r="J843" s="53"/>
      <c r="K843" s="53"/>
      <c r="L843" s="75"/>
      <c r="M843" s="53"/>
      <c r="N843" s="53"/>
      <c r="O843" s="53"/>
      <c r="P843" s="53"/>
      <c r="Q843" s="99"/>
      <c r="R843" s="67"/>
      <c r="S843" s="67"/>
      <c r="T843" s="67"/>
      <c r="U843" s="67"/>
      <c r="V843" s="67"/>
      <c r="W843" s="53"/>
      <c r="X843" s="53"/>
      <c r="Y843" s="53"/>
      <c r="Z843" s="53"/>
      <c r="AA843" s="53"/>
    </row>
    <row r="844" spans="1:27" x14ac:dyDescent="0.25">
      <c r="A844" s="192" t="s">
        <v>35</v>
      </c>
      <c r="B844" s="192">
        <v>1035775</v>
      </c>
      <c r="C844" s="192" t="s">
        <v>1411</v>
      </c>
      <c r="D844" s="192" t="s">
        <v>1453</v>
      </c>
      <c r="E844" s="192" t="s">
        <v>1454</v>
      </c>
      <c r="F844" s="186"/>
      <c r="G844" s="53"/>
      <c r="H844" s="53"/>
      <c r="I844" s="53"/>
      <c r="J844" s="53"/>
      <c r="K844" s="53"/>
      <c r="L844" s="75"/>
      <c r="M844" s="53"/>
      <c r="N844" s="53"/>
      <c r="O844" s="53"/>
      <c r="P844" s="53"/>
      <c r="Q844" s="99"/>
      <c r="R844" s="67"/>
      <c r="S844" s="67"/>
      <c r="T844" s="67"/>
      <c r="U844" s="67"/>
      <c r="V844" s="67"/>
      <c r="W844" s="53"/>
      <c r="X844" s="53"/>
      <c r="Y844" s="53"/>
      <c r="Z844" s="53"/>
      <c r="AA844" s="53"/>
    </row>
    <row r="845" spans="1:27" x14ac:dyDescent="0.25">
      <c r="A845" s="192" t="s">
        <v>15</v>
      </c>
      <c r="B845" s="192">
        <v>1046802</v>
      </c>
      <c r="C845" s="192" t="s">
        <v>1411</v>
      </c>
      <c r="D845" s="192" t="s">
        <v>1452</v>
      </c>
      <c r="E845" s="53"/>
      <c r="F845" s="186"/>
      <c r="G845" s="53"/>
      <c r="H845" s="53"/>
      <c r="I845" s="53"/>
      <c r="J845" s="53"/>
      <c r="K845" s="53"/>
      <c r="L845" s="75"/>
      <c r="M845" s="53"/>
      <c r="N845" s="53"/>
      <c r="O845" s="53"/>
      <c r="P845" s="53"/>
      <c r="Q845" s="99"/>
      <c r="R845" s="67"/>
      <c r="S845" s="67"/>
      <c r="T845" s="67"/>
      <c r="U845" s="67"/>
      <c r="V845" s="67"/>
      <c r="W845" s="53"/>
      <c r="X845" s="53"/>
      <c r="Y845" s="53"/>
      <c r="Z845" s="53"/>
      <c r="AA845" s="53"/>
    </row>
    <row r="846" spans="1:27" x14ac:dyDescent="0.25">
      <c r="A846" s="192" t="s">
        <v>19</v>
      </c>
      <c r="B846" s="192">
        <v>1075736</v>
      </c>
      <c r="C846" s="192" t="s">
        <v>1411</v>
      </c>
      <c r="D846" s="192" t="s">
        <v>1455</v>
      </c>
      <c r="E846" s="53"/>
      <c r="F846" s="186"/>
      <c r="G846" s="53"/>
      <c r="H846" s="53"/>
      <c r="I846" s="53"/>
      <c r="J846" s="53"/>
      <c r="K846" s="53"/>
      <c r="L846" s="75"/>
      <c r="M846" s="53"/>
      <c r="N846" s="53"/>
      <c r="O846" s="53"/>
      <c r="P846" s="53"/>
      <c r="Q846" s="99"/>
      <c r="R846" s="67"/>
      <c r="S846" s="67"/>
      <c r="T846" s="67"/>
      <c r="U846" s="67"/>
      <c r="V846" s="67"/>
      <c r="W846" s="53"/>
      <c r="X846" s="53"/>
      <c r="Y846" s="53"/>
      <c r="Z846" s="53"/>
      <c r="AA846" s="53"/>
    </row>
    <row r="847" spans="1:27" x14ac:dyDescent="0.25">
      <c r="A847" s="192" t="s">
        <v>25</v>
      </c>
      <c r="B847" s="192">
        <v>451982</v>
      </c>
      <c r="C847" s="192" t="s">
        <v>1411</v>
      </c>
      <c r="D847" s="192" t="s">
        <v>1456</v>
      </c>
      <c r="E847" s="53"/>
      <c r="F847" s="186"/>
      <c r="G847" s="53"/>
      <c r="H847" s="53"/>
      <c r="I847" s="53"/>
      <c r="J847" s="53"/>
      <c r="K847" s="53"/>
      <c r="L847" s="75"/>
      <c r="M847" s="53"/>
      <c r="N847" s="53"/>
      <c r="O847" s="53"/>
      <c r="P847" s="53"/>
      <c r="Q847" s="99"/>
      <c r="R847" s="67"/>
      <c r="S847" s="67"/>
      <c r="T847" s="67"/>
      <c r="U847" s="67"/>
      <c r="V847" s="67"/>
      <c r="W847" s="53"/>
      <c r="X847" s="53"/>
      <c r="Y847" s="53"/>
      <c r="Z847" s="53"/>
      <c r="AA847" s="53"/>
    </row>
    <row r="848" spans="1:27" x14ac:dyDescent="0.25">
      <c r="A848" s="192" t="s">
        <v>18</v>
      </c>
      <c r="B848" s="192">
        <v>291808</v>
      </c>
      <c r="C848" s="192" t="s">
        <v>1411</v>
      </c>
      <c r="D848" s="192" t="s">
        <v>1405</v>
      </c>
      <c r="E848" s="53"/>
      <c r="F848" s="186"/>
      <c r="G848" s="53"/>
      <c r="H848" s="53"/>
      <c r="I848" s="53"/>
      <c r="J848" s="53"/>
      <c r="K848" s="53"/>
      <c r="L848" s="75"/>
      <c r="M848" s="53"/>
      <c r="N848" s="53"/>
      <c r="O848" s="53"/>
      <c r="P848" s="53"/>
      <c r="Q848" s="99"/>
      <c r="R848" s="67"/>
      <c r="S848" s="67"/>
      <c r="T848" s="67"/>
      <c r="U848" s="67"/>
      <c r="V848" s="67"/>
      <c r="W848" s="53"/>
      <c r="X848" s="53"/>
      <c r="Y848" s="53"/>
      <c r="Z848" s="53"/>
      <c r="AA848" s="53"/>
    </row>
    <row r="849" spans="1:27" x14ac:dyDescent="0.25">
      <c r="A849" s="192" t="s">
        <v>22</v>
      </c>
      <c r="B849" s="192">
        <v>246912</v>
      </c>
      <c r="C849" s="192" t="s">
        <v>1411</v>
      </c>
      <c r="D849" s="192" t="s">
        <v>1457</v>
      </c>
      <c r="E849" s="53"/>
      <c r="F849" s="186"/>
      <c r="G849" s="53"/>
      <c r="H849" s="53"/>
      <c r="I849" s="53"/>
      <c r="J849" s="53"/>
      <c r="K849" s="53"/>
      <c r="L849" s="75"/>
      <c r="M849" s="53"/>
      <c r="N849" s="53"/>
      <c r="O849" s="53"/>
      <c r="P849" s="53"/>
      <c r="Q849" s="99"/>
      <c r="R849" s="67"/>
      <c r="S849" s="67"/>
      <c r="T849" s="67"/>
      <c r="U849" s="67"/>
      <c r="V849" s="67"/>
      <c r="W849" s="53"/>
      <c r="X849" s="53"/>
      <c r="Y849" s="53"/>
      <c r="Z849" s="53"/>
      <c r="AA849" s="53"/>
    </row>
    <row r="850" spans="1:27" x14ac:dyDescent="0.25">
      <c r="A850" s="192" t="s">
        <v>18</v>
      </c>
      <c r="B850" s="192">
        <v>309060</v>
      </c>
      <c r="C850" s="192" t="s">
        <v>1411</v>
      </c>
      <c r="D850" s="192" t="s">
        <v>1406</v>
      </c>
      <c r="E850" s="192"/>
      <c r="F850" s="186"/>
      <c r="G850" s="53"/>
      <c r="H850" s="53"/>
      <c r="I850" s="53"/>
      <c r="J850" s="53"/>
      <c r="K850" s="53"/>
      <c r="L850" s="75"/>
      <c r="M850" s="53"/>
      <c r="N850" s="53"/>
      <c r="O850" s="53"/>
      <c r="P850" s="53"/>
      <c r="Q850" s="99"/>
      <c r="R850" s="67"/>
      <c r="S850" s="67"/>
      <c r="T850" s="67"/>
      <c r="U850" s="67"/>
      <c r="V850" s="67"/>
      <c r="W850" s="53"/>
      <c r="X850" s="53"/>
      <c r="Y850" s="53"/>
      <c r="Z850" s="53"/>
      <c r="AA850" s="53"/>
    </row>
    <row r="851" spans="1:27" x14ac:dyDescent="0.25">
      <c r="A851" s="192" t="s">
        <v>12</v>
      </c>
      <c r="B851" s="192">
        <v>240198</v>
      </c>
      <c r="C851" s="192" t="s">
        <v>1411</v>
      </c>
      <c r="D851" s="192" t="s">
        <v>1458</v>
      </c>
      <c r="E851" s="53"/>
      <c r="F851" s="186"/>
      <c r="G851" s="53"/>
      <c r="H851" s="53"/>
      <c r="I851" s="53"/>
      <c r="J851" s="53"/>
      <c r="K851" s="53"/>
      <c r="L851" s="75"/>
      <c r="M851" s="53"/>
      <c r="N851" s="53"/>
      <c r="O851" s="53"/>
      <c r="P851" s="53"/>
      <c r="Q851" s="99"/>
      <c r="R851" s="67"/>
      <c r="S851" s="67"/>
      <c r="T851" s="67"/>
      <c r="U851" s="67"/>
      <c r="V851" s="67"/>
      <c r="W851" s="53"/>
      <c r="X851" s="53"/>
      <c r="Y851" s="53"/>
      <c r="Z851" s="53"/>
      <c r="AA851" s="53"/>
    </row>
    <row r="852" spans="1:27" x14ac:dyDescent="0.25">
      <c r="A852" s="192" t="s">
        <v>12</v>
      </c>
      <c r="B852" s="192">
        <v>875102</v>
      </c>
      <c r="C852" s="192" t="s">
        <v>1411</v>
      </c>
      <c r="D852" s="192" t="s">
        <v>1459</v>
      </c>
      <c r="E852" s="53"/>
      <c r="F852" s="186"/>
      <c r="G852" s="53"/>
      <c r="H852" s="53"/>
      <c r="I852" s="53"/>
      <c r="J852" s="53"/>
      <c r="K852" s="53"/>
      <c r="L852" s="75"/>
      <c r="M852" s="53"/>
      <c r="N852" s="53"/>
      <c r="O852" s="53"/>
      <c r="P852" s="53"/>
      <c r="Q852" s="99"/>
      <c r="R852" s="67"/>
      <c r="S852" s="67"/>
      <c r="T852" s="67"/>
      <c r="U852" s="67"/>
      <c r="V852" s="67"/>
      <c r="W852" s="53"/>
      <c r="X852" s="53"/>
      <c r="Y852" s="53"/>
      <c r="Z852" s="53"/>
      <c r="AA852" s="53"/>
    </row>
    <row r="853" spans="1:27" x14ac:dyDescent="0.25">
      <c r="A853" s="192" t="s">
        <v>12</v>
      </c>
      <c r="B853" s="192">
        <v>522664</v>
      </c>
      <c r="C853" s="192" t="s">
        <v>1411</v>
      </c>
      <c r="D853" s="192" t="s">
        <v>1460</v>
      </c>
      <c r="E853" s="53"/>
      <c r="F853" s="186"/>
      <c r="G853" s="53"/>
      <c r="H853" s="53"/>
      <c r="I853" s="53"/>
      <c r="J853" s="53"/>
      <c r="K853" s="53"/>
      <c r="L853" s="75"/>
      <c r="M853" s="53"/>
      <c r="N853" s="53"/>
      <c r="O853" s="53"/>
      <c r="P853" s="53"/>
      <c r="Q853" s="99"/>
      <c r="R853" s="67"/>
      <c r="S853" s="67"/>
      <c r="T853" s="67"/>
      <c r="U853" s="67"/>
      <c r="V853" s="67"/>
      <c r="W853" s="53"/>
      <c r="X853" s="53"/>
      <c r="Y853" s="53"/>
      <c r="Z853" s="53"/>
      <c r="AA853" s="53"/>
    </row>
    <row r="854" spans="1:27" x14ac:dyDescent="0.25">
      <c r="A854" s="192" t="s">
        <v>20</v>
      </c>
      <c r="B854" s="192">
        <v>1093817</v>
      </c>
      <c r="C854" s="192" t="s">
        <v>1411</v>
      </c>
      <c r="D854" s="192" t="s">
        <v>246</v>
      </c>
      <c r="E854" s="53"/>
      <c r="F854" s="186"/>
      <c r="G854" s="53"/>
      <c r="H854" s="53"/>
      <c r="I854" s="53"/>
      <c r="J854" s="53"/>
      <c r="K854" s="53"/>
      <c r="L854" s="75"/>
      <c r="M854" s="53"/>
      <c r="N854" s="53"/>
      <c r="O854" s="53"/>
      <c r="P854" s="53"/>
      <c r="Q854" s="99"/>
      <c r="R854" s="67"/>
      <c r="S854" s="67"/>
      <c r="T854" s="67"/>
      <c r="U854" s="67"/>
      <c r="V854" s="67"/>
      <c r="W854" s="53"/>
      <c r="X854" s="53"/>
      <c r="Y854" s="53"/>
      <c r="Z854" s="53"/>
      <c r="AA854" s="53"/>
    </row>
    <row r="855" spans="1:27" x14ac:dyDescent="0.25">
      <c r="A855" s="192" t="s">
        <v>11</v>
      </c>
      <c r="B855" s="192">
        <v>493056</v>
      </c>
      <c r="C855" s="192" t="s">
        <v>1411</v>
      </c>
      <c r="D855" s="192" t="s">
        <v>574</v>
      </c>
      <c r="E855" s="53"/>
      <c r="F855" s="186"/>
      <c r="G855" s="53"/>
      <c r="H855" s="53"/>
      <c r="I855" s="53"/>
      <c r="J855" s="53"/>
      <c r="K855" s="53"/>
      <c r="L855" s="75"/>
      <c r="M855" s="53"/>
      <c r="N855" s="53"/>
      <c r="O855" s="53"/>
      <c r="P855" s="53"/>
      <c r="Q855" s="99"/>
      <c r="R855" s="67"/>
      <c r="S855" s="67"/>
      <c r="T855" s="67"/>
      <c r="U855" s="67"/>
      <c r="V855" s="67"/>
      <c r="W855" s="53"/>
      <c r="X855" s="53"/>
      <c r="Y855" s="53"/>
      <c r="Z855" s="53"/>
      <c r="AA855" s="53"/>
    </row>
    <row r="856" spans="1:27" x14ac:dyDescent="0.25">
      <c r="A856" s="192" t="s">
        <v>11</v>
      </c>
      <c r="B856" s="192">
        <v>527204</v>
      </c>
      <c r="C856" s="192" t="s">
        <v>1411</v>
      </c>
      <c r="D856" s="192" t="s">
        <v>1461</v>
      </c>
      <c r="E856" s="53"/>
      <c r="F856" s="186"/>
      <c r="G856" s="53"/>
      <c r="H856" s="53"/>
      <c r="I856" s="53"/>
      <c r="J856" s="53"/>
      <c r="K856" s="53"/>
      <c r="L856" s="75"/>
      <c r="M856" s="53"/>
      <c r="N856" s="53"/>
      <c r="O856" s="53"/>
      <c r="P856" s="53"/>
      <c r="Q856" s="99"/>
      <c r="R856" s="67"/>
      <c r="S856" s="67"/>
      <c r="T856" s="67"/>
      <c r="U856" s="67"/>
      <c r="V856" s="67"/>
      <c r="W856" s="53"/>
      <c r="X856" s="53"/>
      <c r="Y856" s="53"/>
      <c r="Z856" s="53"/>
      <c r="AA856" s="53"/>
    </row>
    <row r="857" spans="1:27" x14ac:dyDescent="0.25">
      <c r="A857" s="192" t="s">
        <v>11</v>
      </c>
      <c r="B857" s="192">
        <v>186732</v>
      </c>
      <c r="C857" s="192" t="s">
        <v>1411</v>
      </c>
      <c r="D857" s="192" t="s">
        <v>1462</v>
      </c>
      <c r="E857" s="53"/>
      <c r="F857" s="186"/>
      <c r="G857" s="53"/>
      <c r="H857" s="53"/>
      <c r="I857" s="53"/>
      <c r="J857" s="53"/>
      <c r="K857" s="53"/>
      <c r="L857" s="75"/>
      <c r="M857" s="53"/>
      <c r="N857" s="53"/>
      <c r="O857" s="53"/>
      <c r="P857" s="53"/>
      <c r="Q857" s="99"/>
      <c r="R857" s="67"/>
      <c r="S857" s="67"/>
      <c r="T857" s="67"/>
      <c r="U857" s="67"/>
      <c r="V857" s="67"/>
      <c r="W857" s="53"/>
      <c r="X857" s="53"/>
      <c r="Y857" s="53"/>
      <c r="Z857" s="53"/>
      <c r="AA857" s="53"/>
    </row>
    <row r="858" spans="1:27" x14ac:dyDescent="0.25">
      <c r="A858" s="192" t="s">
        <v>466</v>
      </c>
      <c r="B858" s="192">
        <v>88967</v>
      </c>
      <c r="C858" s="192" t="s">
        <v>1411</v>
      </c>
      <c r="D858" s="192" t="s">
        <v>1463</v>
      </c>
      <c r="E858" s="53"/>
      <c r="F858" s="186"/>
      <c r="G858" s="53"/>
      <c r="H858" s="53"/>
      <c r="I858" s="53"/>
      <c r="J858" s="53"/>
      <c r="K858" s="53"/>
      <c r="L858" s="75"/>
      <c r="M858" s="53"/>
      <c r="N858" s="53"/>
      <c r="O858" s="53"/>
      <c r="P858" s="53"/>
      <c r="Q858" s="99"/>
      <c r="R858" s="67"/>
      <c r="S858" s="67"/>
      <c r="T858" s="67"/>
      <c r="U858" s="67"/>
      <c r="V858" s="67"/>
      <c r="W858" s="53"/>
      <c r="X858" s="53"/>
      <c r="Y858" s="53"/>
      <c r="Z858" s="53"/>
      <c r="AA858" s="53"/>
    </row>
    <row r="859" spans="1:27" x14ac:dyDescent="0.25">
      <c r="A859" s="192" t="s">
        <v>29</v>
      </c>
      <c r="B859" s="192">
        <v>1044142</v>
      </c>
      <c r="C859" s="192" t="s">
        <v>1411</v>
      </c>
      <c r="D859" s="192" t="s">
        <v>1464</v>
      </c>
      <c r="E859" s="53"/>
      <c r="F859" s="186"/>
      <c r="G859" s="53"/>
      <c r="H859" s="53"/>
      <c r="I859" s="53"/>
      <c r="J859" s="53"/>
      <c r="K859" s="53"/>
      <c r="L859" s="75"/>
      <c r="M859" s="53"/>
      <c r="N859" s="53"/>
      <c r="O859" s="53"/>
      <c r="P859" s="53"/>
      <c r="Q859" s="99"/>
      <c r="R859" s="67"/>
      <c r="S859" s="67"/>
      <c r="T859" s="67"/>
      <c r="U859" s="67"/>
      <c r="V859" s="67"/>
      <c r="W859" s="53"/>
      <c r="X859" s="53"/>
      <c r="Y859" s="53"/>
      <c r="Z859" s="53"/>
      <c r="AA859" s="53"/>
    </row>
    <row r="860" spans="1:27" x14ac:dyDescent="0.25">
      <c r="A860" s="192" t="s">
        <v>30</v>
      </c>
      <c r="B860" s="192">
        <v>743287</v>
      </c>
      <c r="C860" s="192" t="s">
        <v>1411</v>
      </c>
      <c r="D860" s="192" t="s">
        <v>880</v>
      </c>
      <c r="E860" s="53"/>
      <c r="F860" s="186"/>
      <c r="G860" s="53"/>
      <c r="H860" s="53"/>
      <c r="I860" s="53"/>
      <c r="J860" s="53"/>
      <c r="K860" s="53"/>
      <c r="L860" s="75"/>
      <c r="M860" s="53"/>
      <c r="N860" s="53"/>
      <c r="O860" s="53"/>
      <c r="P860" s="53"/>
      <c r="Q860" s="99"/>
      <c r="R860" s="67"/>
      <c r="S860" s="67"/>
      <c r="T860" s="67"/>
      <c r="U860" s="67"/>
      <c r="V860" s="67"/>
      <c r="W860" s="53"/>
      <c r="X860" s="53"/>
      <c r="Y860" s="53"/>
      <c r="Z860" s="53"/>
      <c r="AA860" s="53"/>
    </row>
    <row r="861" spans="1:27" x14ac:dyDescent="0.25">
      <c r="A861" s="192" t="s">
        <v>30</v>
      </c>
      <c r="B861" s="192">
        <v>751804</v>
      </c>
      <c r="C861" s="192" t="s">
        <v>1411</v>
      </c>
      <c r="D861" s="192" t="s">
        <v>1465</v>
      </c>
      <c r="E861" s="53"/>
      <c r="F861" s="186"/>
      <c r="G861" s="53"/>
      <c r="H861" s="53"/>
      <c r="I861" s="53"/>
      <c r="J861" s="53"/>
      <c r="K861" s="53"/>
      <c r="L861" s="75"/>
      <c r="M861" s="53"/>
      <c r="N861" s="53"/>
      <c r="O861" s="53"/>
      <c r="P861" s="53"/>
      <c r="Q861" s="99"/>
      <c r="R861" s="67"/>
      <c r="S861" s="67"/>
      <c r="T861" s="67"/>
      <c r="U861" s="67"/>
      <c r="V861" s="67"/>
      <c r="W861" s="53"/>
      <c r="X861" s="53"/>
      <c r="Y861" s="53"/>
      <c r="Z861" s="53"/>
      <c r="AA861" s="53"/>
    </row>
    <row r="862" spans="1:27" x14ac:dyDescent="0.25">
      <c r="A862" s="192" t="s">
        <v>26</v>
      </c>
      <c r="B862" s="192">
        <v>567725</v>
      </c>
      <c r="C862" s="192" t="s">
        <v>1411</v>
      </c>
      <c r="D862" s="192" t="s">
        <v>1466</v>
      </c>
      <c r="E862" s="53"/>
      <c r="F862" s="186"/>
      <c r="G862" s="53"/>
      <c r="H862" s="53"/>
      <c r="I862" s="53"/>
      <c r="J862" s="53"/>
      <c r="K862" s="53"/>
      <c r="L862" s="75"/>
      <c r="M862" s="53"/>
      <c r="N862" s="53"/>
      <c r="O862" s="53"/>
      <c r="P862" s="53"/>
      <c r="Q862" s="99"/>
      <c r="R862" s="67"/>
      <c r="S862" s="67"/>
      <c r="T862" s="67"/>
      <c r="U862" s="67"/>
      <c r="V862" s="67"/>
      <c r="W862" s="53"/>
      <c r="X862" s="53"/>
      <c r="Y862" s="53"/>
      <c r="Z862" s="53"/>
      <c r="AA862" s="53"/>
    </row>
    <row r="863" spans="1:27" x14ac:dyDescent="0.25">
      <c r="A863" s="192" t="s">
        <v>26</v>
      </c>
      <c r="B863" s="192">
        <v>662142</v>
      </c>
      <c r="C863" s="192" t="s">
        <v>1411</v>
      </c>
      <c r="D863" s="192" t="s">
        <v>1467</v>
      </c>
      <c r="E863" s="53"/>
      <c r="F863" s="186"/>
      <c r="G863" s="53"/>
      <c r="H863" s="53"/>
      <c r="I863" s="53"/>
      <c r="J863" s="53"/>
      <c r="K863" s="53"/>
      <c r="L863" s="75"/>
      <c r="M863" s="53"/>
      <c r="N863" s="53"/>
      <c r="O863" s="53"/>
      <c r="P863" s="53"/>
      <c r="Q863" s="99"/>
      <c r="R863" s="67"/>
      <c r="S863" s="67"/>
      <c r="T863" s="67"/>
      <c r="U863" s="67"/>
      <c r="V863" s="67"/>
      <c r="W863" s="53"/>
      <c r="X863" s="53"/>
      <c r="Y863" s="53"/>
      <c r="Z863" s="53"/>
      <c r="AA863" s="53"/>
    </row>
    <row r="864" spans="1:27" x14ac:dyDescent="0.25">
      <c r="A864" s="192" t="s">
        <v>28</v>
      </c>
      <c r="B864" s="192">
        <v>948944</v>
      </c>
      <c r="C864" s="192" t="s">
        <v>1411</v>
      </c>
      <c r="D864" s="192" t="s">
        <v>441</v>
      </c>
      <c r="E864" s="53"/>
      <c r="F864" s="186"/>
      <c r="G864" s="53"/>
      <c r="H864" s="53"/>
      <c r="I864" s="53"/>
      <c r="J864" s="53"/>
      <c r="K864" s="53"/>
      <c r="L864" s="75"/>
      <c r="M864" s="53"/>
      <c r="N864" s="53"/>
      <c r="O864" s="53"/>
      <c r="P864" s="53"/>
      <c r="Q864" s="99"/>
      <c r="R864" s="67"/>
      <c r="S864" s="67"/>
      <c r="T864" s="67"/>
      <c r="U864" s="67"/>
      <c r="V864" s="67"/>
      <c r="W864" s="53"/>
      <c r="X864" s="53"/>
      <c r="Y864" s="53"/>
      <c r="Z864" s="53"/>
      <c r="AA864" s="53"/>
    </row>
    <row r="865" spans="1:27" x14ac:dyDescent="0.25">
      <c r="A865" s="192" t="s">
        <v>26</v>
      </c>
      <c r="B865" s="192">
        <v>550403</v>
      </c>
      <c r="C865" s="192" t="s">
        <v>1411</v>
      </c>
      <c r="D865" s="192" t="s">
        <v>1468</v>
      </c>
      <c r="E865" s="53"/>
      <c r="F865" s="186"/>
      <c r="G865" s="53"/>
      <c r="H865" s="53"/>
      <c r="I865" s="53"/>
      <c r="J865" s="53"/>
      <c r="K865" s="53"/>
      <c r="L865" s="75"/>
      <c r="M865" s="53"/>
      <c r="N865" s="53"/>
      <c r="O865" s="53"/>
      <c r="P865" s="53"/>
      <c r="Q865" s="99"/>
      <c r="R865" s="67"/>
      <c r="S865" s="67"/>
      <c r="T865" s="67"/>
      <c r="U865" s="67"/>
      <c r="V865" s="67"/>
      <c r="W865" s="53"/>
      <c r="X865" s="53"/>
      <c r="Y865" s="53"/>
      <c r="Z865" s="53"/>
      <c r="AA865" s="53"/>
    </row>
    <row r="866" spans="1:27" x14ac:dyDescent="0.25">
      <c r="A866" s="192" t="s">
        <v>479</v>
      </c>
      <c r="B866" s="192">
        <v>694520</v>
      </c>
      <c r="C866" s="192" t="s">
        <v>1411</v>
      </c>
      <c r="D866" s="192" t="s">
        <v>1413</v>
      </c>
      <c r="E866" s="53"/>
      <c r="F866" s="186"/>
      <c r="G866" s="53"/>
      <c r="H866" s="53"/>
      <c r="I866" s="53"/>
      <c r="J866" s="53"/>
      <c r="K866" s="53"/>
      <c r="L866" s="75"/>
      <c r="M866" s="53"/>
      <c r="N866" s="53"/>
      <c r="O866" s="53"/>
      <c r="P866" s="53"/>
      <c r="Q866" s="99"/>
      <c r="R866" s="67"/>
      <c r="S866" s="67"/>
      <c r="T866" s="67"/>
      <c r="U866" s="67"/>
      <c r="V866" s="67"/>
      <c r="W866" s="53"/>
      <c r="X866" s="53"/>
      <c r="Y866" s="53"/>
      <c r="Z866" s="53"/>
      <c r="AA866" s="53"/>
    </row>
    <row r="867" spans="1:27" x14ac:dyDescent="0.25">
      <c r="A867" s="192" t="s">
        <v>36</v>
      </c>
      <c r="B867" s="192">
        <v>667126</v>
      </c>
      <c r="C867" s="192" t="s">
        <v>1411</v>
      </c>
      <c r="D867" s="192" t="s">
        <v>1469</v>
      </c>
      <c r="E867" s="53"/>
      <c r="F867" s="186"/>
      <c r="G867" s="53"/>
      <c r="H867" s="53"/>
      <c r="I867" s="53"/>
      <c r="J867" s="53"/>
      <c r="K867" s="53"/>
      <c r="L867" s="75"/>
      <c r="M867" s="53"/>
      <c r="N867" s="53"/>
      <c r="O867" s="53"/>
      <c r="P867" s="53"/>
      <c r="Q867" s="99"/>
      <c r="R867" s="67"/>
      <c r="S867" s="67"/>
      <c r="T867" s="67"/>
      <c r="U867" s="67"/>
      <c r="V867" s="67"/>
      <c r="W867" s="53"/>
      <c r="X867" s="53"/>
      <c r="Y867" s="53"/>
      <c r="Z867" s="53"/>
      <c r="AA867" s="53"/>
    </row>
    <row r="868" spans="1:27" x14ac:dyDescent="0.25">
      <c r="A868" s="192" t="s">
        <v>21</v>
      </c>
      <c r="B868" s="192">
        <v>214260</v>
      </c>
      <c r="C868" s="192" t="s">
        <v>1411</v>
      </c>
      <c r="D868" s="192" t="s">
        <v>1470</v>
      </c>
      <c r="E868" s="53"/>
      <c r="F868" s="186"/>
      <c r="G868" s="53"/>
      <c r="H868" s="53"/>
      <c r="I868" s="53"/>
      <c r="J868" s="53"/>
      <c r="K868" s="53"/>
      <c r="L868" s="75"/>
      <c r="M868" s="53"/>
      <c r="N868" s="53"/>
      <c r="O868" s="53"/>
      <c r="P868" s="53"/>
      <c r="Q868" s="99"/>
      <c r="R868" s="67"/>
      <c r="S868" s="67"/>
      <c r="T868" s="67"/>
      <c r="U868" s="67"/>
      <c r="V868" s="67"/>
      <c r="W868" s="53"/>
      <c r="X868" s="53"/>
      <c r="Y868" s="53"/>
      <c r="Z868" s="53"/>
      <c r="AA868" s="53"/>
    </row>
    <row r="869" spans="1:27" x14ac:dyDescent="0.25">
      <c r="A869" s="192" t="s">
        <v>36</v>
      </c>
      <c r="B869" s="192">
        <v>637560</v>
      </c>
      <c r="C869" s="192" t="s">
        <v>1411</v>
      </c>
      <c r="D869" s="192" t="s">
        <v>1471</v>
      </c>
      <c r="E869" s="53"/>
      <c r="F869" s="186"/>
      <c r="G869" s="53"/>
      <c r="H869" s="53"/>
      <c r="I869" s="53"/>
      <c r="J869" s="53"/>
      <c r="K869" s="53"/>
      <c r="L869" s="75"/>
      <c r="M869" s="53"/>
      <c r="N869" s="53"/>
      <c r="O869" s="53"/>
      <c r="P869" s="53"/>
      <c r="Q869" s="99"/>
      <c r="R869" s="67"/>
      <c r="S869" s="67"/>
      <c r="T869" s="67"/>
      <c r="U869" s="67"/>
      <c r="V869" s="67"/>
      <c r="W869" s="53"/>
      <c r="X869" s="53"/>
      <c r="Y869" s="53"/>
      <c r="Z869" s="53"/>
      <c r="AA869" s="53"/>
    </row>
    <row r="870" spans="1:27" x14ac:dyDescent="0.25">
      <c r="A870" s="192" t="s">
        <v>21</v>
      </c>
      <c r="B870" s="192">
        <v>209468</v>
      </c>
      <c r="C870" s="192" t="s">
        <v>1411</v>
      </c>
      <c r="D870" s="192" t="s">
        <v>1472</v>
      </c>
      <c r="E870" s="53"/>
      <c r="F870" s="186"/>
      <c r="G870" s="53"/>
      <c r="H870" s="53"/>
      <c r="I870" s="53"/>
      <c r="J870" s="53"/>
      <c r="K870" s="53"/>
      <c r="L870" s="75"/>
      <c r="M870" s="53"/>
      <c r="N870" s="53"/>
      <c r="O870" s="53"/>
      <c r="P870" s="53"/>
      <c r="Q870" s="99"/>
      <c r="R870" s="67"/>
      <c r="S870" s="67"/>
      <c r="T870" s="67"/>
      <c r="U870" s="67"/>
      <c r="V870" s="67"/>
      <c r="W870" s="53"/>
      <c r="X870" s="53"/>
      <c r="Y870" s="53"/>
      <c r="Z870" s="53"/>
      <c r="AA870" s="53"/>
    </row>
    <row r="871" spans="1:27" x14ac:dyDescent="0.25">
      <c r="A871" s="192" t="s">
        <v>36</v>
      </c>
      <c r="B871" s="192">
        <v>449479</v>
      </c>
      <c r="C871" s="192" t="s">
        <v>1411</v>
      </c>
      <c r="D871" s="192" t="s">
        <v>1473</v>
      </c>
      <c r="E871" s="53"/>
      <c r="F871" s="186"/>
      <c r="G871" s="53"/>
      <c r="H871" s="53"/>
      <c r="I871" s="53"/>
      <c r="J871" s="53"/>
      <c r="K871" s="53"/>
      <c r="L871" s="75"/>
      <c r="M871" s="53"/>
      <c r="N871" s="53"/>
      <c r="O871" s="53"/>
      <c r="P871" s="53"/>
      <c r="Q871" s="99"/>
      <c r="R871" s="67"/>
      <c r="S871" s="67"/>
      <c r="T871" s="67"/>
      <c r="U871" s="67"/>
      <c r="V871" s="67"/>
      <c r="W871" s="53"/>
      <c r="X871" s="53"/>
      <c r="Y871" s="53"/>
      <c r="Z871" s="53"/>
      <c r="AA871" s="53"/>
    </row>
    <row r="872" spans="1:27" x14ac:dyDescent="0.25">
      <c r="A872" s="192" t="s">
        <v>10</v>
      </c>
      <c r="B872" s="192">
        <v>384828</v>
      </c>
      <c r="C872" s="192" t="s">
        <v>1411</v>
      </c>
      <c r="D872" s="192" t="s">
        <v>1474</v>
      </c>
      <c r="E872" s="192" t="s">
        <v>525</v>
      </c>
      <c r="F872" s="186"/>
      <c r="G872" s="53"/>
      <c r="H872" s="53"/>
      <c r="I872" s="53"/>
      <c r="J872" s="53"/>
      <c r="K872" s="53"/>
      <c r="L872" s="75"/>
      <c r="M872" s="53"/>
      <c r="N872" s="53"/>
      <c r="O872" s="53"/>
      <c r="P872" s="53"/>
      <c r="Q872" s="99"/>
      <c r="R872" s="67"/>
      <c r="S872" s="67"/>
      <c r="T872" s="67"/>
      <c r="U872" s="67"/>
      <c r="V872" s="67"/>
      <c r="W872" s="53"/>
      <c r="X872" s="53"/>
      <c r="Y872" s="53"/>
      <c r="Z872" s="53"/>
      <c r="AA872" s="53"/>
    </row>
    <row r="873" spans="1:27" x14ac:dyDescent="0.25">
      <c r="A873" s="192" t="s">
        <v>10</v>
      </c>
      <c r="B873" s="192">
        <v>392282</v>
      </c>
      <c r="C873" s="192" t="s">
        <v>168</v>
      </c>
      <c r="D873" s="192" t="s">
        <v>1474</v>
      </c>
      <c r="E873" s="192"/>
      <c r="F873" s="186"/>
      <c r="G873" s="53"/>
      <c r="H873" s="53"/>
      <c r="I873" s="53"/>
      <c r="J873" s="53"/>
      <c r="K873" s="53"/>
      <c r="L873" s="75"/>
      <c r="M873" s="53"/>
      <c r="N873" s="53"/>
      <c r="O873" s="53"/>
      <c r="P873" s="53"/>
      <c r="Q873" s="99"/>
      <c r="R873" s="67"/>
      <c r="S873" s="67"/>
      <c r="T873" s="67"/>
      <c r="U873" s="67"/>
      <c r="V873" s="67"/>
      <c r="W873" s="53"/>
      <c r="X873" s="53"/>
      <c r="Y873" s="53"/>
      <c r="Z873" s="53"/>
      <c r="AA873" s="53"/>
    </row>
    <row r="874" spans="1:27" x14ac:dyDescent="0.25">
      <c r="A874" s="192" t="s">
        <v>10</v>
      </c>
      <c r="B874" s="192">
        <v>770874</v>
      </c>
      <c r="C874" s="192" t="s">
        <v>168</v>
      </c>
      <c r="D874" s="192" t="s">
        <v>1475</v>
      </c>
      <c r="E874" s="53"/>
      <c r="F874" s="186"/>
      <c r="G874" s="53"/>
      <c r="H874" s="53"/>
      <c r="I874" s="53"/>
      <c r="J874" s="53"/>
      <c r="K874" s="53"/>
      <c r="L874" s="75"/>
      <c r="M874" s="53"/>
      <c r="N874" s="53"/>
      <c r="O874" s="53"/>
      <c r="P874" s="53"/>
      <c r="Q874" s="99"/>
      <c r="R874" s="67"/>
      <c r="S874" s="67"/>
      <c r="T874" s="67"/>
      <c r="U874" s="67"/>
      <c r="V874" s="67"/>
      <c r="W874" s="53"/>
      <c r="X874" s="53"/>
      <c r="Y874" s="53"/>
      <c r="Z874" s="53"/>
      <c r="AA874" s="53"/>
    </row>
    <row r="875" spans="1:27" x14ac:dyDescent="0.25">
      <c r="A875" s="192" t="s">
        <v>27</v>
      </c>
      <c r="B875" s="192">
        <v>1309289</v>
      </c>
      <c r="C875" s="192" t="s">
        <v>168</v>
      </c>
      <c r="D875" s="192" t="s">
        <v>1218</v>
      </c>
      <c r="E875" s="53"/>
      <c r="F875" s="186"/>
      <c r="G875" s="53"/>
      <c r="H875" s="53"/>
      <c r="I875" s="53"/>
      <c r="J875" s="53"/>
      <c r="K875" s="53"/>
      <c r="L875" s="75"/>
      <c r="M875" s="53"/>
      <c r="N875" s="53"/>
      <c r="O875" s="53"/>
      <c r="P875" s="53"/>
      <c r="Q875" s="99"/>
      <c r="R875" s="67"/>
      <c r="S875" s="67"/>
      <c r="T875" s="67"/>
      <c r="U875" s="67"/>
      <c r="V875" s="67"/>
      <c r="W875" s="53"/>
      <c r="X875" s="53"/>
      <c r="Y875" s="53"/>
      <c r="Z875" s="53"/>
      <c r="AA875" s="53"/>
    </row>
    <row r="876" spans="1:27" x14ac:dyDescent="0.25">
      <c r="A876" s="192" t="s">
        <v>27</v>
      </c>
      <c r="B876" s="192">
        <v>1082634</v>
      </c>
      <c r="C876" s="192" t="s">
        <v>168</v>
      </c>
      <c r="D876" s="192" t="s">
        <v>1428</v>
      </c>
      <c r="E876" s="53"/>
      <c r="F876" s="186"/>
      <c r="G876" s="53"/>
      <c r="H876" s="53"/>
      <c r="I876" s="53"/>
      <c r="J876" s="53"/>
      <c r="K876" s="53"/>
      <c r="L876" s="75"/>
      <c r="M876" s="53"/>
      <c r="N876" s="53"/>
      <c r="O876" s="53"/>
      <c r="P876" s="53"/>
      <c r="Q876" s="99"/>
      <c r="R876" s="67"/>
      <c r="S876" s="67"/>
      <c r="T876" s="67"/>
      <c r="U876" s="67"/>
      <c r="V876" s="67"/>
      <c r="W876" s="53"/>
      <c r="X876" s="53"/>
      <c r="Y876" s="53"/>
      <c r="Z876" s="53"/>
      <c r="AA876" s="53"/>
    </row>
    <row r="877" spans="1:27" x14ac:dyDescent="0.25">
      <c r="A877" s="192" t="s">
        <v>10</v>
      </c>
      <c r="B877" s="192">
        <v>682686</v>
      </c>
      <c r="C877" s="192" t="s">
        <v>168</v>
      </c>
      <c r="D877" s="192" t="s">
        <v>1476</v>
      </c>
      <c r="E877" s="53"/>
      <c r="F877" s="186"/>
      <c r="G877" s="53"/>
      <c r="H877" s="53"/>
      <c r="I877" s="53"/>
      <c r="J877" s="53"/>
      <c r="K877" s="53"/>
      <c r="L877" s="75"/>
      <c r="M877" s="53"/>
      <c r="N877" s="53"/>
      <c r="O877" s="53"/>
      <c r="P877" s="53"/>
      <c r="Q877" s="99"/>
      <c r="R877" s="67"/>
      <c r="S877" s="67"/>
      <c r="T877" s="67"/>
      <c r="U877" s="67"/>
      <c r="V877" s="67"/>
      <c r="W877" s="53"/>
      <c r="X877" s="53"/>
      <c r="Y877" s="53"/>
      <c r="Z877" s="53"/>
      <c r="AA877" s="53"/>
    </row>
    <row r="878" spans="1:27" x14ac:dyDescent="0.25">
      <c r="A878" s="192" t="s">
        <v>35</v>
      </c>
      <c r="B878" s="192">
        <v>1252764</v>
      </c>
      <c r="C878" s="192" t="s">
        <v>168</v>
      </c>
      <c r="D878" s="192" t="s">
        <v>1402</v>
      </c>
      <c r="E878" s="53"/>
      <c r="F878" s="186"/>
      <c r="G878" s="53"/>
      <c r="H878" s="53"/>
      <c r="I878" s="53"/>
      <c r="J878" s="53"/>
      <c r="K878" s="53"/>
      <c r="L878" s="75"/>
      <c r="M878" s="53"/>
      <c r="N878" s="53"/>
      <c r="O878" s="53"/>
      <c r="P878" s="53"/>
      <c r="Q878" s="99"/>
      <c r="R878" s="67"/>
      <c r="S878" s="67"/>
      <c r="T878" s="67"/>
      <c r="U878" s="67"/>
      <c r="V878" s="67"/>
      <c r="W878" s="53"/>
      <c r="X878" s="53"/>
      <c r="Y878" s="53"/>
      <c r="Z878" s="53"/>
      <c r="AA878" s="53"/>
    </row>
    <row r="879" spans="1:27" x14ac:dyDescent="0.25">
      <c r="A879" s="192" t="s">
        <v>8</v>
      </c>
      <c r="B879" s="192">
        <v>509471</v>
      </c>
      <c r="C879" s="192" t="s">
        <v>168</v>
      </c>
      <c r="D879" s="192" t="s">
        <v>1149</v>
      </c>
      <c r="E879" s="192" t="s">
        <v>1375</v>
      </c>
      <c r="F879" s="186"/>
      <c r="G879" s="53"/>
      <c r="H879" s="53"/>
      <c r="I879" s="53"/>
      <c r="J879" s="53"/>
      <c r="K879" s="53"/>
      <c r="L879" s="75"/>
      <c r="M879" s="53"/>
      <c r="N879" s="53"/>
      <c r="O879" s="53"/>
      <c r="P879" s="53"/>
      <c r="Q879" s="99"/>
      <c r="R879" s="67"/>
      <c r="S879" s="67"/>
      <c r="T879" s="67"/>
      <c r="U879" s="67"/>
      <c r="V879" s="67"/>
      <c r="W879" s="53"/>
      <c r="X879" s="53"/>
      <c r="Y879" s="53"/>
      <c r="Z879" s="53"/>
      <c r="AA879" s="53"/>
    </row>
    <row r="880" spans="1:27" x14ac:dyDescent="0.25">
      <c r="A880" s="192" t="s">
        <v>8</v>
      </c>
      <c r="B880" s="192">
        <v>520801</v>
      </c>
      <c r="C880" s="192" t="s">
        <v>1074</v>
      </c>
      <c r="D880" s="192" t="s">
        <v>1149</v>
      </c>
      <c r="E880" s="53"/>
      <c r="F880" s="186"/>
      <c r="G880" s="53"/>
      <c r="H880" s="53"/>
      <c r="I880" s="53"/>
      <c r="J880" s="53"/>
      <c r="K880" s="53"/>
      <c r="L880" s="75"/>
      <c r="M880" s="53"/>
      <c r="N880" s="53"/>
      <c r="O880" s="53"/>
      <c r="P880" s="53"/>
      <c r="Q880" s="99"/>
      <c r="R880" s="67"/>
      <c r="S880" s="67"/>
      <c r="T880" s="67"/>
      <c r="U880" s="67"/>
      <c r="V880" s="67"/>
      <c r="W880" s="53"/>
      <c r="X880" s="53"/>
      <c r="Y880" s="53"/>
      <c r="Z880" s="53"/>
      <c r="AA880" s="53"/>
    </row>
    <row r="881" spans="1:27" x14ac:dyDescent="0.25">
      <c r="A881" s="192" t="s">
        <v>34</v>
      </c>
      <c r="B881" s="192">
        <v>1151106</v>
      </c>
      <c r="C881" s="192" t="s">
        <v>1074</v>
      </c>
      <c r="D881" s="192" t="s">
        <v>1477</v>
      </c>
      <c r="E881" s="53"/>
      <c r="F881" s="186"/>
      <c r="G881" s="53"/>
      <c r="H881" s="53"/>
      <c r="I881" s="53"/>
      <c r="J881" s="53"/>
      <c r="K881" s="53"/>
      <c r="L881" s="75"/>
      <c r="M881" s="53"/>
      <c r="N881" s="53"/>
      <c r="O881" s="53"/>
      <c r="P881" s="53"/>
      <c r="Q881" s="99"/>
      <c r="R881" s="67"/>
      <c r="S881" s="67"/>
      <c r="T881" s="67"/>
      <c r="U881" s="67"/>
      <c r="V881" s="67"/>
      <c r="W881" s="53"/>
      <c r="X881" s="53"/>
      <c r="Y881" s="53"/>
      <c r="Z881" s="53"/>
      <c r="AA881" s="53"/>
    </row>
    <row r="882" spans="1:27" x14ac:dyDescent="0.25">
      <c r="A882" s="192" t="s">
        <v>34</v>
      </c>
      <c r="B882" s="192">
        <v>786481</v>
      </c>
      <c r="C882" s="192" t="s">
        <v>1074</v>
      </c>
      <c r="D882" s="192" t="s">
        <v>441</v>
      </c>
      <c r="E882" s="53"/>
      <c r="F882" s="186"/>
      <c r="G882" s="53"/>
      <c r="H882" s="53"/>
      <c r="I882" s="53"/>
      <c r="J882" s="53"/>
      <c r="K882" s="53"/>
      <c r="L882" s="75"/>
      <c r="M882" s="53"/>
      <c r="N882" s="53"/>
      <c r="O882" s="53"/>
      <c r="P882" s="53"/>
      <c r="Q882" s="99"/>
      <c r="R882" s="67"/>
      <c r="S882" s="67"/>
      <c r="T882" s="67"/>
      <c r="U882" s="67"/>
      <c r="V882" s="67"/>
      <c r="W882" s="53"/>
      <c r="X882" s="53"/>
      <c r="Y882" s="53"/>
      <c r="Z882" s="53"/>
      <c r="AA882" s="53"/>
    </row>
    <row r="883" spans="1:27" x14ac:dyDescent="0.25">
      <c r="A883" s="192" t="s">
        <v>34</v>
      </c>
      <c r="B883" s="192">
        <v>806170</v>
      </c>
      <c r="C883" s="192" t="s">
        <v>1074</v>
      </c>
      <c r="D883" s="192" t="s">
        <v>1478</v>
      </c>
      <c r="E883" s="53"/>
      <c r="F883" s="186"/>
      <c r="G883" s="53"/>
      <c r="H883" s="53"/>
      <c r="I883" s="53"/>
      <c r="J883" s="53"/>
      <c r="K883" s="53"/>
      <c r="L883" s="75"/>
      <c r="M883" s="53"/>
      <c r="N883" s="53"/>
      <c r="O883" s="53"/>
      <c r="P883" s="53"/>
      <c r="Q883" s="99"/>
      <c r="R883" s="67"/>
      <c r="S883" s="67"/>
      <c r="T883" s="67"/>
      <c r="U883" s="67"/>
      <c r="V883" s="67"/>
      <c r="W883" s="53"/>
      <c r="X883" s="53"/>
      <c r="Y883" s="53"/>
      <c r="Z883" s="53"/>
      <c r="AA883" s="53"/>
    </row>
    <row r="884" spans="1:27" x14ac:dyDescent="0.25">
      <c r="A884" s="192" t="s">
        <v>8</v>
      </c>
      <c r="B884" s="192">
        <v>805805</v>
      </c>
      <c r="C884" s="192" t="s">
        <v>1074</v>
      </c>
      <c r="D884" s="192" t="s">
        <v>1479</v>
      </c>
      <c r="E884" s="53"/>
      <c r="F884" s="186"/>
      <c r="G884" s="53"/>
      <c r="H884" s="53"/>
      <c r="I884" s="53"/>
      <c r="J884" s="53"/>
      <c r="K884" s="53"/>
      <c r="L884" s="75"/>
      <c r="M884" s="53"/>
      <c r="N884" s="53"/>
      <c r="O884" s="53"/>
      <c r="P884" s="53"/>
      <c r="Q884" s="99"/>
      <c r="R884" s="67"/>
      <c r="S884" s="67"/>
      <c r="T884" s="67"/>
      <c r="U884" s="67"/>
      <c r="V884" s="67"/>
      <c r="W884" s="53"/>
      <c r="X884" s="53"/>
      <c r="Y884" s="53"/>
      <c r="Z884" s="53"/>
      <c r="AA884" s="53"/>
    </row>
    <row r="885" spans="1:27" x14ac:dyDescent="0.25">
      <c r="A885" s="192" t="s">
        <v>1097</v>
      </c>
      <c r="B885" s="192">
        <v>744236</v>
      </c>
      <c r="C885" s="192" t="s">
        <v>1074</v>
      </c>
      <c r="D885" s="192" t="s">
        <v>1480</v>
      </c>
      <c r="E885" s="53"/>
      <c r="F885" s="186"/>
      <c r="G885" s="53"/>
      <c r="H885" s="53"/>
      <c r="I885" s="53"/>
      <c r="J885" s="53"/>
      <c r="K885" s="53"/>
      <c r="L885" s="75"/>
      <c r="M885" s="53"/>
      <c r="N885" s="53"/>
      <c r="O885" s="53"/>
      <c r="P885" s="53"/>
      <c r="Q885" s="99"/>
      <c r="R885" s="67"/>
      <c r="S885" s="67"/>
      <c r="T885" s="67"/>
      <c r="U885" s="67"/>
      <c r="V885" s="67"/>
      <c r="W885" s="53"/>
      <c r="X885" s="53"/>
      <c r="Y885" s="53"/>
      <c r="Z885" s="53"/>
      <c r="AA885" s="53"/>
    </row>
    <row r="886" spans="1:27" x14ac:dyDescent="0.25">
      <c r="A886" s="192" t="s">
        <v>27</v>
      </c>
      <c r="B886" s="192">
        <v>1046546</v>
      </c>
      <c r="C886" s="192" t="s">
        <v>1074</v>
      </c>
      <c r="D886" s="192" t="s">
        <v>1481</v>
      </c>
      <c r="E886" s="53"/>
      <c r="F886" s="186"/>
      <c r="G886" s="53"/>
      <c r="H886" s="53"/>
      <c r="I886" s="53"/>
      <c r="J886" s="53"/>
      <c r="K886" s="53"/>
      <c r="L886" s="75"/>
      <c r="M886" s="53"/>
      <c r="N886" s="53"/>
      <c r="O886" s="53"/>
      <c r="P886" s="53"/>
      <c r="Q886" s="99"/>
      <c r="R886" s="67"/>
      <c r="S886" s="67"/>
      <c r="T886" s="67"/>
      <c r="U886" s="67"/>
      <c r="V886" s="67"/>
      <c r="W886" s="53"/>
      <c r="X886" s="53"/>
      <c r="Y886" s="53"/>
      <c r="Z886" s="53"/>
      <c r="AA886" s="53"/>
    </row>
    <row r="887" spans="1:27" x14ac:dyDescent="0.25">
      <c r="A887" s="192" t="s">
        <v>23</v>
      </c>
      <c r="B887" s="192">
        <v>1148204</v>
      </c>
      <c r="C887" s="192" t="s">
        <v>1074</v>
      </c>
      <c r="D887" s="192" t="s">
        <v>1482</v>
      </c>
      <c r="E887" s="53"/>
      <c r="F887" s="186"/>
      <c r="G887" s="53"/>
      <c r="H887" s="53"/>
      <c r="I887" s="53"/>
      <c r="J887" s="53"/>
      <c r="K887" s="53"/>
      <c r="L887" s="75"/>
      <c r="M887" s="53"/>
      <c r="N887" s="53"/>
      <c r="O887" s="53"/>
      <c r="P887" s="53"/>
      <c r="Q887" s="99"/>
      <c r="R887" s="67"/>
      <c r="S887" s="67"/>
      <c r="T887" s="67"/>
      <c r="U887" s="67"/>
      <c r="V887" s="67"/>
      <c r="W887" s="53"/>
      <c r="X887" s="53"/>
      <c r="Y887" s="53"/>
      <c r="Z887" s="53"/>
      <c r="AA887" s="53"/>
    </row>
    <row r="888" spans="1:27" x14ac:dyDescent="0.25">
      <c r="A888" s="192" t="s">
        <v>23</v>
      </c>
      <c r="B888" s="192">
        <v>990651</v>
      </c>
      <c r="C888" s="192" t="s">
        <v>1074</v>
      </c>
      <c r="D888" s="192" t="s">
        <v>1483</v>
      </c>
      <c r="E888" s="192" t="s">
        <v>1384</v>
      </c>
      <c r="F888" s="186"/>
      <c r="G888" s="53"/>
      <c r="H888" s="53"/>
      <c r="I888" s="53"/>
      <c r="J888" s="53"/>
      <c r="K888" s="53"/>
      <c r="L888" s="75"/>
      <c r="M888" s="53"/>
      <c r="N888" s="53"/>
      <c r="O888" s="53"/>
      <c r="P888" s="53"/>
      <c r="Q888" s="99"/>
      <c r="R888" s="67"/>
      <c r="S888" s="67"/>
      <c r="T888" s="67"/>
      <c r="U888" s="67"/>
      <c r="V888" s="67"/>
      <c r="W888" s="53"/>
      <c r="X888" s="53"/>
      <c r="Y888" s="53"/>
      <c r="Z888" s="53"/>
      <c r="AA888" s="53"/>
    </row>
    <row r="889" spans="1:27" x14ac:dyDescent="0.25">
      <c r="A889" s="192" t="s">
        <v>23</v>
      </c>
      <c r="B889" s="192">
        <v>94987</v>
      </c>
      <c r="C889" s="192" t="s">
        <v>1385</v>
      </c>
      <c r="D889" s="192" t="s">
        <v>1483</v>
      </c>
      <c r="E889" s="53"/>
      <c r="F889" s="186"/>
      <c r="G889" s="53"/>
      <c r="H889" s="53"/>
      <c r="I889" s="53"/>
      <c r="J889" s="53"/>
      <c r="K889" s="53"/>
      <c r="L889" s="75"/>
      <c r="M889" s="53"/>
      <c r="N889" s="53"/>
      <c r="O889" s="53"/>
      <c r="P889" s="53"/>
      <c r="Q889" s="99"/>
      <c r="R889" s="67"/>
      <c r="S889" s="67"/>
      <c r="T889" s="67"/>
      <c r="U889" s="67"/>
      <c r="V889" s="67"/>
      <c r="W889" s="53"/>
      <c r="X889" s="53"/>
      <c r="Y889" s="53"/>
      <c r="Z889" s="53"/>
      <c r="AA889" s="53"/>
    </row>
    <row r="890" spans="1:27" x14ac:dyDescent="0.25">
      <c r="A890" s="192" t="s">
        <v>23</v>
      </c>
      <c r="B890" s="192">
        <v>971786</v>
      </c>
      <c r="C890" s="192" t="s">
        <v>1385</v>
      </c>
      <c r="D890" s="192" t="s">
        <v>1484</v>
      </c>
      <c r="E890" s="53"/>
      <c r="F890" s="186"/>
      <c r="G890" s="53"/>
      <c r="H890" s="53"/>
      <c r="I890" s="53"/>
      <c r="J890" s="53"/>
      <c r="K890" s="53"/>
      <c r="L890" s="75"/>
      <c r="M890" s="53"/>
      <c r="N890" s="53"/>
      <c r="O890" s="53"/>
      <c r="P890" s="53"/>
      <c r="Q890" s="99"/>
      <c r="R890" s="67"/>
      <c r="S890" s="67"/>
      <c r="T890" s="67"/>
      <c r="U890" s="67"/>
      <c r="V890" s="67"/>
      <c r="W890" s="53"/>
      <c r="X890" s="53"/>
      <c r="Y890" s="53"/>
      <c r="Z890" s="53"/>
      <c r="AA890" s="53"/>
    </row>
    <row r="891" spans="1:27" x14ac:dyDescent="0.25">
      <c r="A891" s="192" t="s">
        <v>35</v>
      </c>
      <c r="B891" s="192">
        <v>964468</v>
      </c>
      <c r="C891" s="192" t="s">
        <v>1385</v>
      </c>
      <c r="D891" s="192" t="s">
        <v>1210</v>
      </c>
      <c r="E891" s="53"/>
      <c r="F891" s="186"/>
      <c r="G891" s="53"/>
      <c r="H891" s="53"/>
      <c r="I891" s="53"/>
      <c r="J891" s="53"/>
      <c r="K891" s="53"/>
      <c r="L891" s="75"/>
      <c r="M891" s="53"/>
      <c r="N891" s="53"/>
      <c r="O891" s="53"/>
      <c r="P891" s="53"/>
      <c r="Q891" s="99"/>
      <c r="R891" s="67"/>
      <c r="S891" s="67"/>
      <c r="T891" s="67"/>
      <c r="U891" s="67"/>
      <c r="V891" s="67"/>
      <c r="W891" s="53"/>
      <c r="X891" s="53"/>
      <c r="Y891" s="53"/>
      <c r="Z891" s="53"/>
      <c r="AA891" s="53"/>
    </row>
    <row r="892" spans="1:27" x14ac:dyDescent="0.25">
      <c r="A892" s="192" t="s">
        <v>19</v>
      </c>
      <c r="B892" s="192">
        <v>1005471</v>
      </c>
      <c r="C892" s="192" t="s">
        <v>1385</v>
      </c>
      <c r="D892" s="192" t="s">
        <v>1210</v>
      </c>
      <c r="E892" s="53"/>
      <c r="F892" s="186"/>
      <c r="G892" s="53"/>
      <c r="H892" s="53"/>
      <c r="I892" s="53"/>
      <c r="J892" s="53"/>
      <c r="K892" s="53"/>
      <c r="L892" s="75"/>
      <c r="M892" s="53"/>
      <c r="N892" s="53"/>
      <c r="O892" s="53"/>
      <c r="P892" s="53"/>
      <c r="Q892" s="99"/>
      <c r="R892" s="67"/>
      <c r="S892" s="67"/>
      <c r="T892" s="67"/>
      <c r="U892" s="67"/>
      <c r="V892" s="67"/>
      <c r="W892" s="53"/>
      <c r="X892" s="53"/>
      <c r="Y892" s="53"/>
      <c r="Z892" s="53"/>
      <c r="AA892" s="53"/>
    </row>
    <row r="893" spans="1:27" x14ac:dyDescent="0.25">
      <c r="A893" s="192" t="s">
        <v>15</v>
      </c>
      <c r="B893" s="192">
        <v>1204492</v>
      </c>
      <c r="C893" s="192" t="s">
        <v>1385</v>
      </c>
      <c r="D893" s="192" t="s">
        <v>1210</v>
      </c>
      <c r="E893" s="53"/>
      <c r="F893" s="186"/>
      <c r="G893" s="53"/>
      <c r="H893" s="53"/>
      <c r="I893" s="53"/>
      <c r="J893" s="53"/>
      <c r="K893" s="53"/>
      <c r="L893" s="75"/>
      <c r="M893" s="53"/>
      <c r="N893" s="53"/>
      <c r="O893" s="53"/>
      <c r="P893" s="53"/>
      <c r="Q893" s="99"/>
      <c r="R893" s="67"/>
      <c r="S893" s="67"/>
      <c r="T893" s="67"/>
      <c r="U893" s="67"/>
      <c r="V893" s="67"/>
      <c r="W893" s="53"/>
      <c r="X893" s="53"/>
      <c r="Y893" s="53"/>
      <c r="Z893" s="53"/>
      <c r="AA893" s="53"/>
    </row>
    <row r="894" spans="1:27" x14ac:dyDescent="0.25">
      <c r="A894" s="192" t="s">
        <v>31</v>
      </c>
      <c r="B894" s="192">
        <v>1129679</v>
      </c>
      <c r="C894" s="192" t="s">
        <v>1385</v>
      </c>
      <c r="D894" s="192" t="s">
        <v>1071</v>
      </c>
      <c r="E894" s="53"/>
      <c r="F894" s="186"/>
      <c r="G894" s="53"/>
      <c r="H894" s="53"/>
      <c r="I894" s="53"/>
      <c r="J894" s="53"/>
      <c r="K894" s="53"/>
      <c r="L894" s="75"/>
      <c r="M894" s="53"/>
      <c r="N894" s="53"/>
      <c r="O894" s="53"/>
      <c r="P894" s="53"/>
      <c r="Q894" s="99"/>
      <c r="R894" s="67"/>
      <c r="S894" s="67"/>
      <c r="T894" s="67"/>
      <c r="U894" s="67"/>
      <c r="V894" s="67"/>
      <c r="W894" s="53"/>
      <c r="X894" s="53"/>
      <c r="Y894" s="53"/>
      <c r="Z894" s="53"/>
      <c r="AA894" s="53"/>
    </row>
    <row r="895" spans="1:27" x14ac:dyDescent="0.25">
      <c r="A895" s="192" t="s">
        <v>12</v>
      </c>
      <c r="B895" s="192">
        <v>289585</v>
      </c>
      <c r="C895" s="192" t="s">
        <v>1385</v>
      </c>
      <c r="D895" s="192" t="s">
        <v>1460</v>
      </c>
      <c r="E895" s="53"/>
      <c r="F895" s="186"/>
      <c r="G895" s="53"/>
      <c r="H895" s="53"/>
      <c r="I895" s="53"/>
      <c r="J895" s="53"/>
      <c r="K895" s="53"/>
      <c r="L895" s="75"/>
      <c r="M895" s="53"/>
      <c r="N895" s="53"/>
      <c r="O895" s="53"/>
      <c r="P895" s="53"/>
      <c r="Q895" s="99"/>
      <c r="R895" s="67"/>
      <c r="S895" s="67"/>
      <c r="T895" s="67"/>
      <c r="U895" s="67"/>
      <c r="V895" s="67"/>
      <c r="W895" s="53"/>
      <c r="X895" s="53"/>
      <c r="Y895" s="53"/>
      <c r="Z895" s="53"/>
      <c r="AA895" s="53"/>
    </row>
    <row r="896" spans="1:27" x14ac:dyDescent="0.25">
      <c r="A896" s="192" t="s">
        <v>12</v>
      </c>
      <c r="B896" s="192">
        <v>809514</v>
      </c>
      <c r="C896" s="192" t="s">
        <v>1385</v>
      </c>
      <c r="D896" s="192" t="s">
        <v>1485</v>
      </c>
      <c r="E896" s="53"/>
      <c r="F896" s="186"/>
      <c r="G896" s="53"/>
      <c r="H896" s="53"/>
      <c r="I896" s="53"/>
      <c r="J896" s="53"/>
      <c r="K896" s="53"/>
      <c r="L896" s="75"/>
      <c r="M896" s="53"/>
      <c r="N896" s="53"/>
      <c r="O896" s="53"/>
      <c r="P896" s="53"/>
      <c r="Q896" s="99"/>
      <c r="R896" s="67"/>
      <c r="S896" s="67"/>
      <c r="T896" s="67"/>
      <c r="U896" s="67"/>
      <c r="V896" s="67"/>
      <c r="W896" s="53"/>
      <c r="X896" s="53"/>
      <c r="Y896" s="53"/>
      <c r="Z896" s="53"/>
      <c r="AA896" s="53"/>
    </row>
    <row r="897" spans="1:27" x14ac:dyDescent="0.25">
      <c r="A897" s="192" t="s">
        <v>12</v>
      </c>
      <c r="B897" s="192">
        <v>344050</v>
      </c>
      <c r="C897" s="192" t="s">
        <v>1385</v>
      </c>
      <c r="D897" s="192" t="s">
        <v>1486</v>
      </c>
      <c r="E897" s="53"/>
      <c r="F897" s="186"/>
      <c r="G897" s="53"/>
      <c r="H897" s="53"/>
      <c r="I897" s="53"/>
      <c r="J897" s="53"/>
      <c r="K897" s="53"/>
      <c r="L897" s="75"/>
      <c r="M897" s="53"/>
      <c r="N897" s="53"/>
      <c r="O897" s="53"/>
      <c r="P897" s="53"/>
      <c r="Q897" s="99"/>
      <c r="R897" s="67"/>
      <c r="S897" s="67"/>
      <c r="T897" s="67"/>
      <c r="U897" s="67"/>
      <c r="V897" s="67"/>
      <c r="W897" s="53"/>
      <c r="X897" s="53"/>
      <c r="Y897" s="53"/>
      <c r="Z897" s="53"/>
      <c r="AA897" s="53"/>
    </row>
    <row r="898" spans="1:27" x14ac:dyDescent="0.25">
      <c r="A898" s="192" t="s">
        <v>776</v>
      </c>
      <c r="B898" s="192">
        <v>956474</v>
      </c>
      <c r="C898" s="192" t="s">
        <v>1385</v>
      </c>
      <c r="D898" s="192" t="s">
        <v>1487</v>
      </c>
      <c r="E898" s="53"/>
      <c r="F898" s="186"/>
      <c r="G898" s="53"/>
      <c r="H898" s="53"/>
      <c r="I898" s="53"/>
      <c r="J898" s="53"/>
      <c r="K898" s="53"/>
      <c r="L898" s="75"/>
      <c r="M898" s="53"/>
      <c r="N898" s="53"/>
      <c r="O898" s="53"/>
      <c r="P898" s="53"/>
      <c r="Q898" s="99"/>
      <c r="R898" s="67"/>
      <c r="S898" s="67"/>
      <c r="T898" s="67"/>
      <c r="U898" s="67"/>
      <c r="V898" s="67"/>
      <c r="W898" s="53"/>
      <c r="X898" s="53"/>
      <c r="Y898" s="53"/>
      <c r="Z898" s="53"/>
      <c r="AA898" s="53"/>
    </row>
    <row r="899" spans="1:27" x14ac:dyDescent="0.25">
      <c r="A899" s="192" t="s">
        <v>29</v>
      </c>
      <c r="B899" s="192">
        <v>1001283</v>
      </c>
      <c r="C899" s="192" t="s">
        <v>1385</v>
      </c>
      <c r="D899" s="192" t="s">
        <v>1488</v>
      </c>
      <c r="E899" s="53"/>
      <c r="F899" s="186"/>
      <c r="G899" s="53"/>
      <c r="H899" s="53"/>
      <c r="I899" s="53"/>
      <c r="J899" s="53"/>
      <c r="K899" s="53"/>
      <c r="L899" s="75"/>
      <c r="M899" s="53"/>
      <c r="N899" s="53"/>
      <c r="O899" s="53"/>
      <c r="P899" s="53"/>
      <c r="Q899" s="99"/>
      <c r="R899" s="67"/>
      <c r="S899" s="67"/>
      <c r="T899" s="67"/>
      <c r="U899" s="67"/>
      <c r="V899" s="67"/>
      <c r="W899" s="53"/>
      <c r="X899" s="53"/>
      <c r="Y899" s="53"/>
      <c r="Z899" s="53"/>
      <c r="AA899" s="53"/>
    </row>
    <row r="900" spans="1:27" x14ac:dyDescent="0.25">
      <c r="A900" s="192" t="s">
        <v>38</v>
      </c>
      <c r="B900" s="192">
        <v>767678</v>
      </c>
      <c r="C900" s="192" t="s">
        <v>1385</v>
      </c>
      <c r="D900" s="192" t="s">
        <v>1489</v>
      </c>
      <c r="E900" s="192"/>
      <c r="F900" s="186"/>
      <c r="G900" s="53"/>
      <c r="H900" s="53"/>
      <c r="I900" s="53"/>
      <c r="J900" s="53"/>
      <c r="K900" s="53"/>
      <c r="L900" s="75"/>
      <c r="M900" s="53"/>
      <c r="N900" s="53"/>
      <c r="O900" s="53"/>
      <c r="P900" s="53"/>
      <c r="Q900" s="99"/>
      <c r="R900" s="67"/>
      <c r="S900" s="67"/>
      <c r="T900" s="67"/>
      <c r="U900" s="67"/>
      <c r="V900" s="67"/>
      <c r="W900" s="53"/>
      <c r="X900" s="53"/>
      <c r="Y900" s="53"/>
      <c r="Z900" s="53"/>
      <c r="AA900" s="53"/>
    </row>
    <row r="901" spans="1:27" x14ac:dyDescent="0.25">
      <c r="A901" s="192" t="s">
        <v>38</v>
      </c>
      <c r="B901" s="192">
        <v>460533</v>
      </c>
      <c r="C901" s="192" t="s">
        <v>1385</v>
      </c>
      <c r="D901" s="192" t="s">
        <v>1490</v>
      </c>
      <c r="E901" s="192" t="s">
        <v>1399</v>
      </c>
      <c r="F901" s="186"/>
      <c r="G901" s="53"/>
      <c r="H901" s="53"/>
      <c r="I901" s="53"/>
      <c r="J901" s="53"/>
      <c r="K901" s="53"/>
      <c r="L901" s="75"/>
      <c r="M901" s="53"/>
      <c r="N901" s="53"/>
      <c r="O901" s="53"/>
      <c r="P901" s="53"/>
      <c r="Q901" s="99"/>
      <c r="R901" s="67"/>
      <c r="S901" s="67"/>
      <c r="T901" s="67"/>
      <c r="U901" s="67"/>
      <c r="V901" s="67"/>
      <c r="W901" s="53"/>
      <c r="X901" s="53"/>
      <c r="Y901" s="53"/>
      <c r="Z901" s="53"/>
      <c r="AA901" s="53"/>
    </row>
    <row r="902" spans="1:27" x14ac:dyDescent="0.25">
      <c r="A902" s="192" t="s">
        <v>38</v>
      </c>
      <c r="B902" s="192">
        <v>465034</v>
      </c>
      <c r="C902" s="192" t="s">
        <v>1400</v>
      </c>
      <c r="D902" s="192" t="s">
        <v>1490</v>
      </c>
      <c r="E902" s="53"/>
      <c r="F902" s="186"/>
      <c r="G902" s="53"/>
      <c r="H902" s="53"/>
      <c r="I902" s="53"/>
      <c r="J902" s="53"/>
      <c r="K902" s="53"/>
      <c r="L902" s="75"/>
      <c r="M902" s="53"/>
      <c r="N902" s="53"/>
      <c r="O902" s="53"/>
      <c r="P902" s="53"/>
      <c r="Q902" s="99"/>
      <c r="R902" s="67"/>
      <c r="S902" s="67"/>
      <c r="T902" s="67"/>
      <c r="U902" s="67"/>
      <c r="V902" s="67"/>
      <c r="W902" s="53"/>
      <c r="X902" s="53"/>
      <c r="Y902" s="53"/>
      <c r="Z902" s="53"/>
      <c r="AA902" s="53"/>
    </row>
    <row r="903" spans="1:27" x14ac:dyDescent="0.25">
      <c r="A903" s="192" t="s">
        <v>30</v>
      </c>
      <c r="B903" s="192">
        <v>877074</v>
      </c>
      <c r="C903" s="192" t="s">
        <v>1400</v>
      </c>
      <c r="D903" s="192" t="s">
        <v>1491</v>
      </c>
      <c r="E903" s="53"/>
      <c r="F903" s="186"/>
      <c r="G903" s="53"/>
      <c r="H903" s="53"/>
      <c r="I903" s="53"/>
      <c r="J903" s="53"/>
      <c r="K903" s="53"/>
      <c r="L903" s="75"/>
      <c r="M903" s="53"/>
      <c r="N903" s="53"/>
      <c r="O903" s="53"/>
      <c r="P903" s="53"/>
      <c r="Q903" s="99"/>
      <c r="R903" s="67"/>
      <c r="S903" s="67"/>
      <c r="T903" s="67"/>
      <c r="U903" s="67"/>
      <c r="V903" s="67"/>
      <c r="W903" s="53"/>
      <c r="X903" s="53"/>
      <c r="Y903" s="53"/>
      <c r="Z903" s="53"/>
      <c r="AA903" s="53"/>
    </row>
    <row r="904" spans="1:27" x14ac:dyDescent="0.25">
      <c r="A904" s="192" t="s">
        <v>22</v>
      </c>
      <c r="B904" s="192">
        <v>613150</v>
      </c>
      <c r="C904" s="192" t="s">
        <v>1400</v>
      </c>
      <c r="D904" s="192" t="s">
        <v>1492</v>
      </c>
      <c r="E904" s="53"/>
      <c r="F904" s="186"/>
      <c r="G904" s="53"/>
      <c r="H904" s="53"/>
      <c r="I904" s="53"/>
      <c r="J904" s="53"/>
      <c r="K904" s="53"/>
      <c r="L904" s="75"/>
      <c r="M904" s="53"/>
      <c r="N904" s="53"/>
      <c r="O904" s="53"/>
      <c r="P904" s="53"/>
      <c r="Q904" s="99"/>
      <c r="R904" s="67"/>
      <c r="S904" s="67"/>
      <c r="T904" s="67"/>
      <c r="U904" s="67"/>
      <c r="V904" s="67"/>
      <c r="W904" s="53"/>
      <c r="X904" s="53"/>
      <c r="Y904" s="53"/>
      <c r="Z904" s="53"/>
      <c r="AA904" s="53"/>
    </row>
    <row r="905" spans="1:27" x14ac:dyDescent="0.25">
      <c r="A905" s="192" t="s">
        <v>31</v>
      </c>
      <c r="B905" s="192">
        <v>1385079</v>
      </c>
      <c r="C905" s="192" t="s">
        <v>1400</v>
      </c>
      <c r="D905" s="192" t="s">
        <v>1493</v>
      </c>
      <c r="E905" s="53"/>
      <c r="F905" s="186"/>
      <c r="G905" s="53"/>
      <c r="H905" s="53"/>
      <c r="I905" s="53"/>
      <c r="J905" s="53"/>
      <c r="K905" s="53"/>
      <c r="L905" s="75"/>
      <c r="M905" s="53"/>
      <c r="N905" s="53"/>
      <c r="O905" s="53"/>
      <c r="P905" s="53"/>
      <c r="Q905" s="99"/>
      <c r="R905" s="67"/>
      <c r="S905" s="67"/>
      <c r="T905" s="67"/>
      <c r="U905" s="67"/>
      <c r="V905" s="67"/>
      <c r="W905" s="53"/>
      <c r="X905" s="53"/>
      <c r="Y905" s="53"/>
      <c r="Z905" s="53"/>
      <c r="AA905" s="53"/>
    </row>
    <row r="906" spans="1:27" x14ac:dyDescent="0.25">
      <c r="A906" s="192" t="s">
        <v>20</v>
      </c>
      <c r="B906" s="192">
        <v>1246704</v>
      </c>
      <c r="C906" s="192" t="s">
        <v>1400</v>
      </c>
      <c r="D906" s="192" t="s">
        <v>1494</v>
      </c>
      <c r="E906" s="53"/>
      <c r="F906" s="186"/>
      <c r="G906" s="53"/>
      <c r="H906" s="53"/>
      <c r="I906" s="53"/>
      <c r="J906" s="53"/>
      <c r="K906" s="53"/>
      <c r="L906" s="75"/>
      <c r="M906" s="53"/>
      <c r="N906" s="53"/>
      <c r="O906" s="53"/>
      <c r="P906" s="53"/>
      <c r="Q906" s="99"/>
      <c r="R906" s="67"/>
      <c r="S906" s="67"/>
      <c r="T906" s="67"/>
      <c r="U906" s="67"/>
      <c r="V906" s="67"/>
      <c r="W906" s="53"/>
      <c r="X906" s="53"/>
      <c r="Y906" s="53"/>
      <c r="Z906" s="53"/>
      <c r="AA906" s="53"/>
    </row>
    <row r="907" spans="1:27" x14ac:dyDescent="0.25">
      <c r="A907" s="192" t="s">
        <v>20</v>
      </c>
      <c r="B907" s="192">
        <v>1399095</v>
      </c>
      <c r="C907" s="192" t="s">
        <v>1400</v>
      </c>
      <c r="D907" s="192" t="s">
        <v>1495</v>
      </c>
      <c r="E907" s="53"/>
      <c r="F907" s="186"/>
      <c r="G907" s="53"/>
      <c r="H907" s="53"/>
      <c r="I907" s="53"/>
      <c r="J907" s="53"/>
      <c r="K907" s="53"/>
      <c r="L907" s="75"/>
      <c r="M907" s="53"/>
      <c r="N907" s="53"/>
      <c r="O907" s="53"/>
      <c r="P907" s="53"/>
      <c r="Q907" s="99"/>
      <c r="R907" s="67"/>
      <c r="S907" s="67"/>
      <c r="T907" s="67"/>
      <c r="U907" s="67"/>
      <c r="V907" s="67"/>
      <c r="W907" s="53"/>
      <c r="X907" s="53"/>
      <c r="Y907" s="53"/>
      <c r="Z907" s="53"/>
      <c r="AA907" s="53"/>
    </row>
    <row r="908" spans="1:27" x14ac:dyDescent="0.25">
      <c r="A908" s="192" t="s">
        <v>29</v>
      </c>
      <c r="B908" s="192">
        <v>894600</v>
      </c>
      <c r="C908" s="192" t="s">
        <v>1400</v>
      </c>
      <c r="D908" s="192" t="s">
        <v>1496</v>
      </c>
      <c r="E908" s="53"/>
      <c r="F908" s="186"/>
      <c r="G908" s="53"/>
      <c r="H908" s="53"/>
      <c r="I908" s="53"/>
      <c r="J908" s="53"/>
      <c r="K908" s="53"/>
      <c r="L908" s="75"/>
      <c r="M908" s="53"/>
      <c r="N908" s="53"/>
      <c r="O908" s="53"/>
      <c r="P908" s="53"/>
      <c r="Q908" s="99"/>
      <c r="R908" s="67"/>
      <c r="S908" s="67"/>
      <c r="T908" s="67"/>
      <c r="U908" s="67"/>
      <c r="V908" s="67"/>
      <c r="W908" s="53"/>
      <c r="X908" s="53"/>
      <c r="Y908" s="53"/>
      <c r="Z908" s="53"/>
      <c r="AA908" s="53"/>
    </row>
    <row r="909" spans="1:27" x14ac:dyDescent="0.25">
      <c r="A909" s="192" t="s">
        <v>479</v>
      </c>
      <c r="B909" s="192">
        <v>1029273</v>
      </c>
      <c r="C909" s="192" t="s">
        <v>1400</v>
      </c>
      <c r="D909" s="192" t="s">
        <v>1497</v>
      </c>
      <c r="E909" s="53"/>
      <c r="F909" s="186"/>
      <c r="G909" s="53"/>
      <c r="H909" s="53"/>
      <c r="I909" s="53"/>
      <c r="J909" s="53"/>
      <c r="K909" s="53"/>
      <c r="L909" s="75"/>
      <c r="M909" s="53"/>
      <c r="N909" s="53"/>
      <c r="O909" s="53"/>
      <c r="P909" s="53"/>
      <c r="Q909" s="99"/>
      <c r="R909" s="67"/>
      <c r="S909" s="67"/>
      <c r="T909" s="67"/>
      <c r="U909" s="67"/>
      <c r="V909" s="67"/>
      <c r="W909" s="53"/>
      <c r="X909" s="53"/>
      <c r="Y909" s="53"/>
      <c r="Z909" s="53"/>
      <c r="AA909" s="53"/>
    </row>
    <row r="910" spans="1:27" x14ac:dyDescent="0.25">
      <c r="A910" s="192" t="s">
        <v>23</v>
      </c>
      <c r="B910" s="192">
        <v>1287034</v>
      </c>
      <c r="C910" s="192" t="s">
        <v>1400</v>
      </c>
      <c r="D910" s="192" t="s">
        <v>1498</v>
      </c>
      <c r="E910" s="53"/>
      <c r="F910" s="186"/>
      <c r="G910" s="53"/>
      <c r="H910" s="53"/>
      <c r="I910" s="53"/>
      <c r="J910" s="53"/>
      <c r="K910" s="53"/>
      <c r="L910" s="75"/>
      <c r="M910" s="53"/>
      <c r="N910" s="53"/>
      <c r="O910" s="53"/>
      <c r="P910" s="53"/>
      <c r="Q910" s="99"/>
      <c r="R910" s="67"/>
      <c r="S910" s="67"/>
      <c r="T910" s="67"/>
      <c r="U910" s="67"/>
      <c r="V910" s="67"/>
      <c r="W910" s="53"/>
      <c r="X910" s="53"/>
      <c r="Y910" s="53"/>
      <c r="Z910" s="53"/>
      <c r="AA910" s="53"/>
    </row>
    <row r="911" spans="1:27" x14ac:dyDescent="0.25">
      <c r="A911" s="192" t="s">
        <v>23</v>
      </c>
      <c r="B911" s="192">
        <v>1199962</v>
      </c>
      <c r="C911" s="192" t="s">
        <v>1400</v>
      </c>
      <c r="D911" s="192" t="s">
        <v>1499</v>
      </c>
      <c r="E911" s="192"/>
      <c r="F911" s="186"/>
      <c r="G911" s="53"/>
      <c r="H911" s="53"/>
      <c r="I911" s="53"/>
      <c r="J911" s="53"/>
      <c r="K911" s="53"/>
      <c r="L911" s="75"/>
      <c r="M911" s="53"/>
      <c r="N911" s="53"/>
      <c r="O911" s="53"/>
      <c r="P911" s="53"/>
      <c r="Q911" s="99"/>
      <c r="R911" s="67"/>
      <c r="S911" s="67"/>
      <c r="T911" s="67"/>
      <c r="U911" s="67"/>
      <c r="V911" s="67"/>
      <c r="W911" s="53"/>
      <c r="X911" s="53"/>
      <c r="Y911" s="53"/>
      <c r="Z911" s="53"/>
      <c r="AA911" s="53"/>
    </row>
    <row r="912" spans="1:27" x14ac:dyDescent="0.25">
      <c r="A912" s="192" t="s">
        <v>25</v>
      </c>
      <c r="B912" s="192">
        <v>806617</v>
      </c>
      <c r="C912" s="192" t="s">
        <v>1400</v>
      </c>
      <c r="D912" s="192" t="s">
        <v>1500</v>
      </c>
      <c r="E912" s="53"/>
      <c r="F912" s="186"/>
      <c r="G912" s="53"/>
      <c r="H912" s="53"/>
      <c r="I912" s="53"/>
      <c r="J912" s="53"/>
      <c r="K912" s="53"/>
      <c r="L912" s="75"/>
      <c r="M912" s="53"/>
      <c r="N912" s="53"/>
      <c r="O912" s="53"/>
      <c r="P912" s="53"/>
      <c r="Q912" s="99"/>
      <c r="R912" s="67"/>
      <c r="S912" s="67"/>
      <c r="T912" s="67"/>
      <c r="U912" s="67"/>
      <c r="V912" s="67"/>
      <c r="W912" s="53"/>
      <c r="X912" s="53"/>
      <c r="Y912" s="53"/>
      <c r="Z912" s="53"/>
      <c r="AA912" s="53"/>
    </row>
    <row r="913" spans="1:27" x14ac:dyDescent="0.25">
      <c r="A913" s="192" t="s">
        <v>35</v>
      </c>
      <c r="B913" s="192">
        <v>796378</v>
      </c>
      <c r="C913" s="192" t="s">
        <v>1400</v>
      </c>
      <c r="D913" s="192" t="s">
        <v>1151</v>
      </c>
      <c r="E913" s="192" t="s">
        <v>1450</v>
      </c>
      <c r="F913" s="186"/>
      <c r="G913" s="53"/>
      <c r="H913" s="53"/>
      <c r="I913" s="53"/>
      <c r="J913" s="53"/>
      <c r="K913" s="53"/>
      <c r="L913" s="75"/>
      <c r="M913" s="53"/>
      <c r="N913" s="53"/>
      <c r="O913" s="53"/>
      <c r="P913" s="53"/>
      <c r="Q913" s="99"/>
      <c r="R913" s="67"/>
      <c r="S913" s="67"/>
      <c r="T913" s="67"/>
      <c r="U913" s="67"/>
      <c r="V913" s="67"/>
      <c r="W913" s="53"/>
      <c r="X913" s="53"/>
      <c r="Y913" s="53"/>
      <c r="Z913" s="53"/>
      <c r="AA913" s="53"/>
    </row>
    <row r="914" spans="1:27" x14ac:dyDescent="0.25">
      <c r="A914" s="192" t="s">
        <v>35</v>
      </c>
      <c r="B914" s="192">
        <v>442821</v>
      </c>
      <c r="C914" s="192" t="s">
        <v>1411</v>
      </c>
      <c r="D914" s="192" t="s">
        <v>1151</v>
      </c>
      <c r="E914" s="53"/>
      <c r="F914" s="186"/>
      <c r="G914" s="53"/>
      <c r="H914" s="53"/>
      <c r="I914" s="53"/>
      <c r="J914" s="53"/>
      <c r="K914" s="53"/>
      <c r="L914" s="75"/>
      <c r="M914" s="53"/>
      <c r="N914" s="53"/>
      <c r="O914" s="53"/>
      <c r="P914" s="53"/>
      <c r="Q914" s="99"/>
      <c r="R914" s="67"/>
      <c r="S914" s="67"/>
      <c r="T914" s="67"/>
      <c r="U914" s="67"/>
      <c r="V914" s="67"/>
      <c r="W914" s="53"/>
      <c r="X914" s="53"/>
      <c r="Y914" s="53"/>
      <c r="Z914" s="53"/>
      <c r="AA914" s="53"/>
    </row>
    <row r="915" spans="1:27" x14ac:dyDescent="0.25">
      <c r="A915" s="192" t="s">
        <v>31</v>
      </c>
      <c r="B915" s="192">
        <v>1486942</v>
      </c>
      <c r="C915" s="192" t="s">
        <v>1411</v>
      </c>
      <c r="D915" s="192" t="s">
        <v>246</v>
      </c>
      <c r="E915" s="53"/>
      <c r="F915" s="186"/>
      <c r="G915" s="53"/>
      <c r="H915" s="53"/>
      <c r="I915" s="53"/>
      <c r="J915" s="53"/>
      <c r="K915" s="53"/>
      <c r="L915" s="75"/>
      <c r="M915" s="53"/>
      <c r="N915" s="53"/>
      <c r="O915" s="53"/>
      <c r="P915" s="53"/>
      <c r="Q915" s="99"/>
      <c r="R915" s="67"/>
      <c r="S915" s="67"/>
      <c r="T915" s="67"/>
      <c r="U915" s="67"/>
      <c r="V915" s="67"/>
      <c r="W915" s="53"/>
      <c r="X915" s="53"/>
      <c r="Y915" s="53"/>
      <c r="Z915" s="53"/>
      <c r="AA915" s="53"/>
    </row>
    <row r="916" spans="1:27" x14ac:dyDescent="0.25">
      <c r="A916" s="192" t="s">
        <v>744</v>
      </c>
      <c r="B916" s="192">
        <v>360454</v>
      </c>
      <c r="C916" s="192" t="s">
        <v>1411</v>
      </c>
      <c r="D916" s="192" t="s">
        <v>1501</v>
      </c>
      <c r="E916" s="53"/>
      <c r="F916" s="186"/>
      <c r="G916" s="53"/>
      <c r="H916" s="53"/>
      <c r="I916" s="53"/>
      <c r="J916" s="53"/>
      <c r="K916" s="53"/>
      <c r="L916" s="75"/>
      <c r="M916" s="53"/>
      <c r="N916" s="53"/>
      <c r="O916" s="53"/>
      <c r="P916" s="53"/>
      <c r="Q916" s="99"/>
      <c r="R916" s="67"/>
      <c r="S916" s="67"/>
      <c r="T916" s="67"/>
      <c r="U916" s="67"/>
      <c r="V916" s="67"/>
      <c r="W916" s="53"/>
      <c r="X916" s="53"/>
      <c r="Y916" s="53"/>
      <c r="Z916" s="53"/>
      <c r="AA916" s="53"/>
    </row>
    <row r="917" spans="1:27" x14ac:dyDescent="0.25">
      <c r="A917" s="192" t="s">
        <v>29</v>
      </c>
      <c r="B917" s="192">
        <v>1115512</v>
      </c>
      <c r="C917" s="192" t="s">
        <v>1411</v>
      </c>
      <c r="D917" s="192" t="s">
        <v>1502</v>
      </c>
      <c r="E917" s="53"/>
      <c r="F917" s="186"/>
      <c r="G917" s="53"/>
      <c r="H917" s="53"/>
      <c r="I917" s="53"/>
      <c r="J917" s="53"/>
      <c r="K917" s="53"/>
      <c r="L917" s="75"/>
      <c r="M917" s="53"/>
      <c r="N917" s="53"/>
      <c r="O917" s="53"/>
      <c r="P917" s="53"/>
      <c r="Q917" s="99"/>
      <c r="R917" s="67"/>
      <c r="S917" s="67"/>
      <c r="T917" s="67"/>
      <c r="U917" s="67"/>
      <c r="V917" s="67"/>
      <c r="W917" s="53"/>
      <c r="X917" s="53"/>
      <c r="Y917" s="53"/>
      <c r="Z917" s="53"/>
      <c r="AA917" s="53"/>
    </row>
    <row r="918" spans="1:27" x14ac:dyDescent="0.25">
      <c r="A918" s="192" t="s">
        <v>744</v>
      </c>
      <c r="B918" s="192">
        <v>333052</v>
      </c>
      <c r="C918" s="192" t="s">
        <v>1411</v>
      </c>
      <c r="D918" s="192" t="s">
        <v>1503</v>
      </c>
      <c r="E918" s="53"/>
      <c r="F918" s="186"/>
      <c r="G918" s="53"/>
      <c r="H918" s="53"/>
      <c r="I918" s="53"/>
      <c r="J918" s="53"/>
      <c r="K918" s="53"/>
      <c r="L918" s="75"/>
      <c r="M918" s="53"/>
      <c r="N918" s="53"/>
      <c r="O918" s="53"/>
      <c r="P918" s="53"/>
      <c r="Q918" s="99"/>
      <c r="R918" s="67"/>
      <c r="S918" s="67"/>
      <c r="T918" s="67"/>
      <c r="U918" s="67"/>
      <c r="V918" s="67"/>
      <c r="W918" s="53"/>
      <c r="X918" s="53"/>
      <c r="Y918" s="53"/>
      <c r="Z918" s="53"/>
      <c r="AA918" s="53"/>
    </row>
    <row r="919" spans="1:27" x14ac:dyDescent="0.25">
      <c r="A919" s="192" t="s">
        <v>479</v>
      </c>
      <c r="B919" s="192">
        <v>1155739</v>
      </c>
      <c r="C919" s="192" t="s">
        <v>1411</v>
      </c>
      <c r="D919" s="192" t="s">
        <v>1504</v>
      </c>
      <c r="E919" s="53"/>
      <c r="F919" s="186"/>
      <c r="G919" s="53"/>
      <c r="H919" s="53"/>
      <c r="I919" s="53"/>
      <c r="J919" s="53"/>
      <c r="K919" s="53"/>
      <c r="L919" s="75"/>
      <c r="M919" s="53"/>
      <c r="N919" s="53"/>
      <c r="O919" s="53"/>
      <c r="P919" s="53"/>
      <c r="Q919" s="99"/>
      <c r="R919" s="67"/>
      <c r="S919" s="67"/>
      <c r="T919" s="67"/>
      <c r="U919" s="67"/>
      <c r="V919" s="67"/>
      <c r="W919" s="53"/>
      <c r="X919" s="53"/>
      <c r="Y919" s="53"/>
      <c r="Z919" s="53"/>
      <c r="AA919" s="53"/>
    </row>
    <row r="920" spans="1:27" x14ac:dyDescent="0.25">
      <c r="A920" s="192" t="s">
        <v>479</v>
      </c>
      <c r="B920" s="192">
        <v>825118</v>
      </c>
      <c r="C920" s="192" t="s">
        <v>1411</v>
      </c>
      <c r="D920" s="192" t="s">
        <v>1505</v>
      </c>
      <c r="E920" s="53"/>
      <c r="F920" s="186"/>
      <c r="G920" s="53"/>
      <c r="H920" s="53"/>
      <c r="I920" s="53"/>
      <c r="J920" s="53"/>
      <c r="K920" s="53"/>
      <c r="L920" s="75"/>
      <c r="M920" s="53"/>
      <c r="N920" s="53"/>
      <c r="O920" s="53"/>
      <c r="P920" s="53"/>
      <c r="Q920" s="99"/>
      <c r="R920" s="67"/>
      <c r="S920" s="67"/>
      <c r="T920" s="67"/>
      <c r="U920" s="67"/>
      <c r="V920" s="67"/>
      <c r="W920" s="53"/>
      <c r="X920" s="53"/>
      <c r="Y920" s="53"/>
      <c r="Z920" s="53"/>
      <c r="AA920" s="53"/>
    </row>
    <row r="921" spans="1:27" x14ac:dyDescent="0.25">
      <c r="A921" s="192" t="s">
        <v>36</v>
      </c>
      <c r="B921" s="192">
        <v>752653</v>
      </c>
      <c r="C921" s="192" t="s">
        <v>1411</v>
      </c>
      <c r="D921" s="192" t="s">
        <v>1506</v>
      </c>
      <c r="E921" s="192"/>
      <c r="F921" s="186"/>
      <c r="G921" s="53"/>
      <c r="H921" s="53"/>
      <c r="I921" s="53"/>
      <c r="J921" s="53"/>
      <c r="K921" s="53"/>
      <c r="L921" s="75"/>
      <c r="M921" s="53"/>
      <c r="N921" s="53"/>
      <c r="O921" s="53"/>
      <c r="P921" s="53"/>
      <c r="Q921" s="99"/>
      <c r="R921" s="67"/>
      <c r="S921" s="67"/>
      <c r="T921" s="67"/>
      <c r="U921" s="67"/>
      <c r="V921" s="67"/>
      <c r="W921" s="53"/>
      <c r="X921" s="53"/>
      <c r="Y921" s="53"/>
      <c r="Z921" s="53"/>
      <c r="AA921" s="53"/>
    </row>
    <row r="922" spans="1:27" x14ac:dyDescent="0.25">
      <c r="A922" s="192" t="s">
        <v>23</v>
      </c>
      <c r="B922" s="192">
        <v>1208546</v>
      </c>
      <c r="C922" s="192" t="s">
        <v>1411</v>
      </c>
      <c r="D922" s="192" t="s">
        <v>1452</v>
      </c>
      <c r="E922" s="53"/>
      <c r="F922" s="186"/>
      <c r="G922" s="53"/>
      <c r="H922" s="53"/>
      <c r="I922" s="53"/>
      <c r="J922" s="53"/>
      <c r="K922" s="53"/>
      <c r="L922" s="75"/>
      <c r="M922" s="53"/>
      <c r="N922" s="53"/>
      <c r="O922" s="53"/>
      <c r="P922" s="53"/>
      <c r="Q922" s="99"/>
      <c r="R922" s="67"/>
      <c r="S922" s="67"/>
      <c r="T922" s="67"/>
      <c r="U922" s="67"/>
      <c r="V922" s="67"/>
      <c r="W922" s="53"/>
      <c r="X922" s="53"/>
      <c r="Y922" s="53"/>
      <c r="Z922" s="53"/>
      <c r="AA922" s="53"/>
    </row>
    <row r="923" spans="1:27" x14ac:dyDescent="0.25">
      <c r="A923" s="192" t="s">
        <v>22</v>
      </c>
      <c r="B923" s="192">
        <v>550040</v>
      </c>
      <c r="C923" s="192" t="s">
        <v>1411</v>
      </c>
      <c r="D923" s="192" t="s">
        <v>1507</v>
      </c>
      <c r="E923" s="192"/>
      <c r="F923" s="186"/>
      <c r="G923" s="53"/>
      <c r="H923" s="53"/>
      <c r="I923" s="53"/>
      <c r="J923" s="53"/>
      <c r="K923" s="53"/>
      <c r="L923" s="75"/>
      <c r="M923" s="53"/>
      <c r="N923" s="53"/>
      <c r="O923" s="53"/>
      <c r="P923" s="53"/>
      <c r="Q923" s="99"/>
      <c r="R923" s="67"/>
      <c r="S923" s="67"/>
      <c r="T923" s="67"/>
      <c r="U923" s="67"/>
      <c r="V923" s="67"/>
      <c r="W923" s="53"/>
      <c r="X923" s="53"/>
      <c r="Y923" s="53"/>
      <c r="Z923" s="53"/>
      <c r="AA923" s="53"/>
    </row>
    <row r="924" spans="1:27" x14ac:dyDescent="0.25">
      <c r="A924" s="192" t="s">
        <v>20</v>
      </c>
      <c r="B924" s="192">
        <v>1234407</v>
      </c>
      <c r="C924" s="192" t="s">
        <v>1411</v>
      </c>
      <c r="D924" s="192" t="s">
        <v>1508</v>
      </c>
      <c r="E924" s="53"/>
      <c r="F924" s="186"/>
      <c r="G924" s="53"/>
      <c r="H924" s="53"/>
      <c r="I924" s="53"/>
      <c r="J924" s="53"/>
      <c r="K924" s="53"/>
      <c r="L924" s="75"/>
      <c r="M924" s="53"/>
      <c r="N924" s="53"/>
      <c r="O924" s="53"/>
      <c r="P924" s="53"/>
      <c r="Q924" s="99"/>
      <c r="R924" s="67"/>
      <c r="S924" s="67"/>
      <c r="T924" s="67"/>
      <c r="U924" s="67"/>
      <c r="V924" s="67"/>
      <c r="W924" s="53"/>
      <c r="X924" s="53"/>
      <c r="Y924" s="53"/>
      <c r="Z924" s="53"/>
      <c r="AA924" s="53"/>
    </row>
    <row r="925" spans="1:27" x14ac:dyDescent="0.25">
      <c r="A925" s="192" t="s">
        <v>15</v>
      </c>
      <c r="B925" s="192">
        <v>1141984</v>
      </c>
      <c r="C925" s="192" t="s">
        <v>1411</v>
      </c>
      <c r="D925" s="192" t="s">
        <v>1509</v>
      </c>
      <c r="E925" s="53"/>
      <c r="F925" s="186"/>
      <c r="G925" s="53"/>
      <c r="H925" s="53"/>
      <c r="I925" s="53"/>
      <c r="J925" s="53"/>
      <c r="K925" s="53"/>
      <c r="L925" s="75"/>
      <c r="M925" s="53"/>
      <c r="N925" s="53"/>
      <c r="O925" s="53"/>
      <c r="P925" s="53"/>
      <c r="Q925" s="99"/>
      <c r="R925" s="67"/>
      <c r="S925" s="67"/>
      <c r="T925" s="67"/>
      <c r="U925" s="67"/>
      <c r="V925" s="67"/>
      <c r="W925" s="53"/>
      <c r="X925" s="53"/>
      <c r="Y925" s="53"/>
      <c r="Z925" s="53"/>
      <c r="AA925" s="53"/>
    </row>
    <row r="926" spans="1:27" x14ac:dyDescent="0.25">
      <c r="A926" s="192" t="s">
        <v>19</v>
      </c>
      <c r="B926" s="192">
        <v>572101</v>
      </c>
      <c r="C926" s="192" t="s">
        <v>1411</v>
      </c>
      <c r="D926" s="192" t="s">
        <v>1510</v>
      </c>
      <c r="E926" s="53"/>
      <c r="F926" s="186"/>
      <c r="G926" s="53"/>
      <c r="H926" s="53"/>
      <c r="I926" s="53"/>
      <c r="J926" s="53"/>
      <c r="K926" s="53"/>
      <c r="L926" s="75"/>
      <c r="M926" s="53"/>
      <c r="N926" s="53"/>
      <c r="O926" s="53"/>
      <c r="P926" s="53"/>
      <c r="Q926" s="99"/>
      <c r="R926" s="67"/>
      <c r="S926" s="67"/>
      <c r="T926" s="67"/>
      <c r="U926" s="67"/>
      <c r="V926" s="67"/>
      <c r="W926" s="53"/>
      <c r="X926" s="53"/>
      <c r="Y926" s="53"/>
      <c r="Z926" s="53"/>
      <c r="AA926" s="53"/>
    </row>
    <row r="927" spans="1:27" x14ac:dyDescent="0.25">
      <c r="A927" s="192" t="s">
        <v>32</v>
      </c>
      <c r="B927" s="192">
        <v>771275</v>
      </c>
      <c r="C927" s="192" t="s">
        <v>1411</v>
      </c>
      <c r="D927" s="192" t="s">
        <v>1117</v>
      </c>
      <c r="E927" s="53"/>
      <c r="F927" s="186"/>
      <c r="G927" s="53"/>
      <c r="H927" s="53"/>
      <c r="I927" s="53"/>
      <c r="J927" s="53"/>
      <c r="K927" s="53"/>
      <c r="L927" s="75"/>
      <c r="M927" s="53"/>
      <c r="N927" s="53"/>
      <c r="O927" s="53"/>
      <c r="P927" s="53"/>
      <c r="Q927" s="99"/>
      <c r="R927" s="67"/>
      <c r="S927" s="67"/>
      <c r="T927" s="67"/>
      <c r="U927" s="67"/>
      <c r="V927" s="67"/>
      <c r="W927" s="53"/>
      <c r="X927" s="53"/>
      <c r="Y927" s="53"/>
      <c r="Z927" s="53"/>
      <c r="AA927" s="53"/>
    </row>
    <row r="928" spans="1:27" x14ac:dyDescent="0.25">
      <c r="A928" s="192" t="s">
        <v>32</v>
      </c>
      <c r="B928" s="192">
        <v>721154</v>
      </c>
      <c r="C928" s="192" t="s">
        <v>1411</v>
      </c>
      <c r="D928" s="192" t="s">
        <v>1511</v>
      </c>
      <c r="E928" s="53"/>
      <c r="F928" s="186"/>
      <c r="G928" s="53"/>
      <c r="H928" s="53"/>
      <c r="I928" s="53"/>
      <c r="J928" s="53"/>
      <c r="K928" s="53"/>
      <c r="L928" s="75"/>
      <c r="M928" s="53"/>
      <c r="N928" s="53"/>
      <c r="O928" s="53"/>
      <c r="P928" s="53"/>
      <c r="Q928" s="99"/>
      <c r="R928" s="67"/>
      <c r="S928" s="67"/>
      <c r="T928" s="67"/>
      <c r="U928" s="67"/>
      <c r="V928" s="67"/>
      <c r="W928" s="53"/>
      <c r="X928" s="53"/>
      <c r="Y928" s="53"/>
      <c r="Z928" s="53"/>
      <c r="AA928" s="53"/>
    </row>
    <row r="929" spans="1:27" x14ac:dyDescent="0.25">
      <c r="A929" s="192" t="s">
        <v>32</v>
      </c>
      <c r="B929" s="192">
        <v>1017060</v>
      </c>
      <c r="C929" s="192" t="s">
        <v>1411</v>
      </c>
      <c r="D929" s="192" t="s">
        <v>1120</v>
      </c>
      <c r="E929" s="53"/>
      <c r="F929" s="186"/>
      <c r="G929" s="53"/>
      <c r="H929" s="53"/>
      <c r="I929" s="53"/>
      <c r="J929" s="53"/>
      <c r="K929" s="53"/>
      <c r="L929" s="75"/>
      <c r="M929" s="53"/>
      <c r="N929" s="53"/>
      <c r="O929" s="53"/>
      <c r="P929" s="53"/>
      <c r="Q929" s="99"/>
      <c r="R929" s="67"/>
      <c r="S929" s="67"/>
      <c r="T929" s="67"/>
      <c r="U929" s="67"/>
      <c r="V929" s="67"/>
      <c r="W929" s="53"/>
      <c r="X929" s="53"/>
      <c r="Y929" s="53"/>
      <c r="Z929" s="53"/>
      <c r="AA929" s="53"/>
    </row>
    <row r="930" spans="1:27" x14ac:dyDescent="0.25">
      <c r="A930" s="192" t="s">
        <v>466</v>
      </c>
      <c r="B930" s="192">
        <v>413790</v>
      </c>
      <c r="C930" s="192" t="s">
        <v>1411</v>
      </c>
      <c r="D930" s="192" t="s">
        <v>1512</v>
      </c>
      <c r="E930" s="53"/>
      <c r="F930" s="186"/>
      <c r="G930" s="53"/>
      <c r="H930" s="53"/>
      <c r="I930" s="53"/>
      <c r="J930" s="53"/>
      <c r="K930" s="53"/>
      <c r="L930" s="75"/>
      <c r="M930" s="53"/>
      <c r="N930" s="53"/>
      <c r="O930" s="53"/>
      <c r="P930" s="53"/>
      <c r="Q930" s="99"/>
      <c r="R930" s="67"/>
      <c r="S930" s="67"/>
      <c r="T930" s="67"/>
      <c r="U930" s="67"/>
      <c r="V930" s="67"/>
      <c r="W930" s="53"/>
      <c r="X930" s="53"/>
      <c r="Y930" s="53"/>
      <c r="Z930" s="53"/>
      <c r="AA930" s="53"/>
    </row>
    <row r="931" spans="1:27" x14ac:dyDescent="0.25">
      <c r="A931" s="192" t="s">
        <v>466</v>
      </c>
      <c r="B931" s="192">
        <v>211354</v>
      </c>
      <c r="C931" s="192" t="s">
        <v>1411</v>
      </c>
      <c r="D931" s="192" t="s">
        <v>1513</v>
      </c>
      <c r="E931" s="53"/>
      <c r="F931" s="186"/>
      <c r="G931" s="53"/>
      <c r="H931" s="53"/>
      <c r="I931" s="53"/>
      <c r="J931" s="53"/>
      <c r="K931" s="53"/>
      <c r="L931" s="75"/>
      <c r="M931" s="53"/>
      <c r="N931" s="53"/>
      <c r="O931" s="53"/>
      <c r="P931" s="53"/>
      <c r="Q931" s="99"/>
      <c r="R931" s="67"/>
      <c r="S931" s="67"/>
      <c r="T931" s="67"/>
      <c r="U931" s="67"/>
      <c r="V931" s="67"/>
      <c r="W931" s="53"/>
      <c r="X931" s="53"/>
      <c r="Y931" s="53"/>
      <c r="Z931" s="53"/>
      <c r="AA931" s="53"/>
    </row>
    <row r="932" spans="1:27" x14ac:dyDescent="0.25">
      <c r="A932" s="192" t="s">
        <v>18</v>
      </c>
      <c r="B932" s="192">
        <v>338278</v>
      </c>
      <c r="C932" s="192" t="s">
        <v>1411</v>
      </c>
      <c r="D932" s="192" t="s">
        <v>1405</v>
      </c>
      <c r="E932" s="53"/>
      <c r="F932" s="186"/>
      <c r="G932" s="53"/>
      <c r="H932" s="53"/>
      <c r="I932" s="53"/>
      <c r="J932" s="53"/>
      <c r="K932" s="53"/>
      <c r="L932" s="75"/>
      <c r="M932" s="53"/>
      <c r="N932" s="53"/>
      <c r="O932" s="53"/>
      <c r="P932" s="53"/>
      <c r="Q932" s="99"/>
      <c r="R932" s="67"/>
      <c r="S932" s="67"/>
      <c r="T932" s="67"/>
      <c r="U932" s="67"/>
      <c r="V932" s="67"/>
      <c r="W932" s="53"/>
      <c r="X932" s="53"/>
      <c r="Y932" s="53"/>
      <c r="Z932" s="53"/>
      <c r="AA932" s="53"/>
    </row>
    <row r="933" spans="1:27" x14ac:dyDescent="0.25">
      <c r="A933" s="192" t="s">
        <v>18</v>
      </c>
      <c r="B933" s="192">
        <v>407084</v>
      </c>
      <c r="C933" s="192" t="s">
        <v>1411</v>
      </c>
      <c r="D933" s="192" t="s">
        <v>1514</v>
      </c>
      <c r="E933" s="53"/>
      <c r="F933" s="186"/>
      <c r="G933" s="53"/>
      <c r="H933" s="53"/>
      <c r="I933" s="53"/>
      <c r="J933" s="53"/>
      <c r="K933" s="53"/>
      <c r="L933" s="75"/>
      <c r="M933" s="53"/>
      <c r="N933" s="53"/>
      <c r="O933" s="53"/>
      <c r="P933" s="53"/>
      <c r="Q933" s="99"/>
      <c r="R933" s="67"/>
      <c r="S933" s="67"/>
      <c r="T933" s="67"/>
      <c r="U933" s="67"/>
      <c r="V933" s="67"/>
      <c r="W933" s="53"/>
      <c r="X933" s="53"/>
      <c r="Y933" s="53"/>
      <c r="Z933" s="53"/>
      <c r="AA933" s="53"/>
    </row>
    <row r="934" spans="1:27" x14ac:dyDescent="0.25">
      <c r="A934" s="192" t="s">
        <v>35</v>
      </c>
      <c r="B934" s="192">
        <v>851710</v>
      </c>
      <c r="C934" s="192" t="s">
        <v>1411</v>
      </c>
      <c r="D934" s="192" t="s">
        <v>1452</v>
      </c>
      <c r="E934" s="192" t="s">
        <v>1515</v>
      </c>
      <c r="F934" s="186"/>
      <c r="G934" s="53"/>
      <c r="H934" s="53"/>
      <c r="I934" s="53"/>
      <c r="J934" s="53"/>
      <c r="K934" s="53"/>
      <c r="L934" s="75"/>
      <c r="M934" s="53"/>
      <c r="N934" s="53"/>
      <c r="O934" s="53"/>
      <c r="P934" s="53"/>
      <c r="Q934" s="99"/>
      <c r="R934" s="67"/>
      <c r="S934" s="67"/>
      <c r="T934" s="67"/>
      <c r="U934" s="67"/>
      <c r="V934" s="67"/>
      <c r="W934" s="53"/>
      <c r="X934" s="53"/>
      <c r="Y934" s="53"/>
      <c r="Z934" s="53"/>
      <c r="AA934" s="53"/>
    </row>
    <row r="935" spans="1:27" x14ac:dyDescent="0.25">
      <c r="A935" s="192" t="s">
        <v>11</v>
      </c>
      <c r="B935" s="192">
        <v>489182</v>
      </c>
      <c r="C935" s="192" t="s">
        <v>1411</v>
      </c>
      <c r="D935" s="192" t="s">
        <v>574</v>
      </c>
      <c r="E935" s="53"/>
      <c r="F935" s="186"/>
      <c r="G935" s="53"/>
      <c r="H935" s="53"/>
      <c r="I935" s="53"/>
      <c r="J935" s="53"/>
      <c r="K935" s="53"/>
      <c r="L935" s="75"/>
      <c r="M935" s="53"/>
      <c r="N935" s="53"/>
      <c r="O935" s="53"/>
      <c r="P935" s="53"/>
      <c r="Q935" s="99"/>
      <c r="R935" s="67"/>
      <c r="S935" s="67"/>
      <c r="T935" s="67"/>
      <c r="U935" s="67"/>
      <c r="V935" s="67"/>
      <c r="W935" s="53"/>
      <c r="X935" s="53"/>
      <c r="Y935" s="53"/>
      <c r="Z935" s="53"/>
      <c r="AA935" s="53"/>
    </row>
    <row r="936" spans="1:27" x14ac:dyDescent="0.25">
      <c r="A936" s="192" t="s">
        <v>11</v>
      </c>
      <c r="B936" s="192">
        <v>540176</v>
      </c>
      <c r="C936" s="192" t="s">
        <v>1411</v>
      </c>
      <c r="D936" s="192" t="s">
        <v>1408</v>
      </c>
      <c r="E936" s="192"/>
      <c r="F936" s="186"/>
      <c r="G936" s="53"/>
      <c r="H936" s="53"/>
      <c r="I936" s="53"/>
      <c r="J936" s="53"/>
      <c r="K936" s="53"/>
      <c r="L936" s="75"/>
      <c r="M936" s="53"/>
      <c r="N936" s="53"/>
      <c r="O936" s="53"/>
      <c r="P936" s="53"/>
      <c r="Q936" s="99"/>
      <c r="R936" s="67"/>
      <c r="S936" s="67"/>
      <c r="T936" s="67"/>
      <c r="U936" s="67"/>
      <c r="V936" s="67"/>
      <c r="W936" s="53"/>
      <c r="X936" s="53"/>
      <c r="Y936" s="53"/>
      <c r="Z936" s="53"/>
      <c r="AA936" s="53"/>
    </row>
    <row r="937" spans="1:27" x14ac:dyDescent="0.25">
      <c r="A937" s="192" t="s">
        <v>11</v>
      </c>
      <c r="B937" s="192">
        <v>364512</v>
      </c>
      <c r="C937" s="192" t="s">
        <v>1411</v>
      </c>
      <c r="D937" s="192" t="s">
        <v>1516</v>
      </c>
      <c r="E937" s="53"/>
      <c r="F937" s="186"/>
      <c r="G937" s="53"/>
      <c r="H937" s="53"/>
      <c r="I937" s="53"/>
      <c r="J937" s="53"/>
      <c r="K937" s="53"/>
      <c r="L937" s="75"/>
      <c r="M937" s="53"/>
      <c r="N937" s="53"/>
      <c r="O937" s="53"/>
      <c r="P937" s="53"/>
      <c r="Q937" s="99"/>
      <c r="R937" s="67"/>
      <c r="S937" s="67"/>
      <c r="T937" s="67"/>
      <c r="U937" s="67"/>
      <c r="V937" s="67"/>
      <c r="W937" s="53"/>
      <c r="X937" s="53"/>
      <c r="Y937" s="53"/>
      <c r="Z937" s="53"/>
      <c r="AA937" s="53"/>
    </row>
    <row r="938" spans="1:27" x14ac:dyDescent="0.25">
      <c r="A938" s="192" t="s">
        <v>30</v>
      </c>
      <c r="B938" s="192">
        <v>583254</v>
      </c>
      <c r="C938" s="192" t="s">
        <v>1411</v>
      </c>
      <c r="D938" s="192" t="s">
        <v>1452</v>
      </c>
      <c r="E938" s="53"/>
      <c r="F938" s="186"/>
      <c r="G938" s="53"/>
      <c r="H938" s="53"/>
      <c r="I938" s="53"/>
      <c r="J938" s="53"/>
      <c r="K938" s="53"/>
      <c r="L938" s="75"/>
      <c r="M938" s="53"/>
      <c r="N938" s="53"/>
      <c r="O938" s="53"/>
      <c r="P938" s="53"/>
      <c r="Q938" s="99"/>
      <c r="R938" s="67"/>
      <c r="S938" s="67"/>
      <c r="T938" s="67"/>
      <c r="U938" s="67"/>
      <c r="V938" s="67"/>
      <c r="W938" s="53"/>
      <c r="X938" s="53"/>
      <c r="Y938" s="53"/>
      <c r="Z938" s="53"/>
      <c r="AA938" s="53"/>
    </row>
    <row r="939" spans="1:27" x14ac:dyDescent="0.25">
      <c r="A939" s="192" t="s">
        <v>30</v>
      </c>
      <c r="B939" s="192">
        <v>526311</v>
      </c>
      <c r="C939" s="192" t="s">
        <v>1411</v>
      </c>
      <c r="D939" s="192" t="s">
        <v>1517</v>
      </c>
      <c r="E939" s="53"/>
      <c r="F939" s="186"/>
      <c r="G939" s="53"/>
      <c r="H939" s="53"/>
      <c r="I939" s="53"/>
      <c r="J939" s="53"/>
      <c r="K939" s="53"/>
      <c r="L939" s="75"/>
      <c r="M939" s="53"/>
      <c r="N939" s="53"/>
      <c r="O939" s="53"/>
      <c r="P939" s="53"/>
      <c r="Q939" s="99"/>
      <c r="R939" s="67"/>
      <c r="S939" s="67"/>
      <c r="T939" s="67"/>
      <c r="U939" s="67"/>
      <c r="V939" s="67"/>
      <c r="W939" s="53"/>
      <c r="X939" s="53"/>
      <c r="Y939" s="53"/>
      <c r="Z939" s="53"/>
      <c r="AA939" s="53"/>
    </row>
    <row r="940" spans="1:27" x14ac:dyDescent="0.25">
      <c r="A940" s="192" t="s">
        <v>25</v>
      </c>
      <c r="B940" s="192">
        <v>484150</v>
      </c>
      <c r="C940" s="192" t="s">
        <v>1411</v>
      </c>
      <c r="D940" s="192" t="s">
        <v>1518</v>
      </c>
      <c r="E940" s="53"/>
      <c r="F940" s="186"/>
      <c r="G940" s="53"/>
      <c r="H940" s="53"/>
      <c r="I940" s="53"/>
      <c r="J940" s="53"/>
      <c r="K940" s="53"/>
      <c r="L940" s="75"/>
      <c r="M940" s="53"/>
      <c r="N940" s="53"/>
      <c r="O940" s="53"/>
      <c r="P940" s="53"/>
      <c r="Q940" s="99"/>
      <c r="R940" s="67"/>
      <c r="S940" s="67"/>
      <c r="T940" s="67"/>
      <c r="U940" s="67"/>
      <c r="V940" s="67"/>
      <c r="W940" s="53"/>
      <c r="X940" s="53"/>
      <c r="Y940" s="53"/>
      <c r="Z940" s="53"/>
      <c r="AA940" s="53"/>
    </row>
    <row r="941" spans="1:27" x14ac:dyDescent="0.25">
      <c r="A941" s="192" t="s">
        <v>38</v>
      </c>
      <c r="B941" s="192">
        <v>657799</v>
      </c>
      <c r="C941" s="192" t="s">
        <v>1411</v>
      </c>
      <c r="D941" s="192" t="s">
        <v>1519</v>
      </c>
      <c r="E941" s="53"/>
      <c r="F941" s="186"/>
      <c r="G941" s="53"/>
      <c r="H941" s="53"/>
      <c r="I941" s="53"/>
      <c r="J941" s="53"/>
      <c r="K941" s="53"/>
      <c r="L941" s="75"/>
      <c r="M941" s="53"/>
      <c r="N941" s="53"/>
      <c r="O941" s="53"/>
      <c r="P941" s="53"/>
      <c r="Q941" s="99"/>
      <c r="R941" s="67"/>
      <c r="S941" s="67"/>
      <c r="T941" s="67"/>
      <c r="U941" s="67"/>
      <c r="V941" s="67"/>
      <c r="W941" s="53"/>
      <c r="X941" s="53"/>
      <c r="Y941" s="53"/>
      <c r="Z941" s="53"/>
      <c r="AA941" s="53"/>
    </row>
    <row r="942" spans="1:27" x14ac:dyDescent="0.25">
      <c r="A942" s="192" t="s">
        <v>28</v>
      </c>
      <c r="B942" s="192">
        <v>443534</v>
      </c>
      <c r="C942" s="192" t="s">
        <v>1411</v>
      </c>
      <c r="D942" s="192" t="s">
        <v>1520</v>
      </c>
      <c r="E942" s="192" t="s">
        <v>552</v>
      </c>
      <c r="F942" s="186"/>
      <c r="G942" s="53"/>
      <c r="H942" s="53"/>
      <c r="I942" s="53"/>
      <c r="J942" s="53"/>
      <c r="K942" s="53"/>
      <c r="L942" s="75"/>
      <c r="M942" s="53"/>
      <c r="N942" s="53"/>
      <c r="O942" s="53"/>
      <c r="P942" s="53"/>
      <c r="Q942" s="99"/>
      <c r="R942" s="67"/>
      <c r="S942" s="67"/>
      <c r="T942" s="67"/>
      <c r="U942" s="67"/>
      <c r="V942" s="67"/>
      <c r="W942" s="53"/>
      <c r="X942" s="53"/>
      <c r="Y942" s="53"/>
      <c r="Z942" s="53"/>
      <c r="AA942" s="53"/>
    </row>
    <row r="943" spans="1:27" x14ac:dyDescent="0.25">
      <c r="A943" s="192" t="s">
        <v>28</v>
      </c>
      <c r="B943" s="192">
        <v>361935</v>
      </c>
      <c r="C943" s="192" t="s">
        <v>168</v>
      </c>
      <c r="D943" s="192" t="s">
        <v>1520</v>
      </c>
      <c r="E943" s="53"/>
      <c r="F943" s="186"/>
      <c r="G943" s="53"/>
      <c r="H943" s="53"/>
      <c r="I943" s="53"/>
      <c r="J943" s="53"/>
      <c r="K943" s="53"/>
      <c r="L943" s="75"/>
      <c r="M943" s="53"/>
      <c r="N943" s="53"/>
      <c r="O943" s="53"/>
      <c r="P943" s="53"/>
      <c r="Q943" s="99"/>
      <c r="R943" s="67"/>
      <c r="S943" s="67"/>
      <c r="T943" s="67"/>
      <c r="U943" s="67"/>
      <c r="V943" s="67"/>
      <c r="W943" s="53"/>
      <c r="X943" s="53"/>
      <c r="Y943" s="53"/>
      <c r="Z943" s="53"/>
      <c r="AA943" s="53"/>
    </row>
    <row r="944" spans="1:27" x14ac:dyDescent="0.25">
      <c r="A944" s="192" t="s">
        <v>28</v>
      </c>
      <c r="B944" s="192">
        <v>951859</v>
      </c>
      <c r="C944" s="192" t="s">
        <v>168</v>
      </c>
      <c r="D944" s="192" t="s">
        <v>1183</v>
      </c>
      <c r="E944" s="53"/>
      <c r="F944" s="186"/>
      <c r="G944" s="53"/>
      <c r="H944" s="53"/>
      <c r="I944" s="53"/>
      <c r="J944" s="53"/>
      <c r="K944" s="53"/>
      <c r="L944" s="75"/>
      <c r="M944" s="53"/>
      <c r="N944" s="53"/>
      <c r="O944" s="53"/>
      <c r="P944" s="53"/>
      <c r="Q944" s="99"/>
      <c r="R944" s="67"/>
      <c r="S944" s="67"/>
      <c r="T944" s="67"/>
      <c r="U944" s="67"/>
      <c r="V944" s="67"/>
      <c r="W944" s="53"/>
      <c r="X944" s="53"/>
      <c r="Y944" s="53"/>
      <c r="Z944" s="53"/>
      <c r="AA944" s="53"/>
    </row>
    <row r="945" spans="1:27" x14ac:dyDescent="0.25">
      <c r="A945" s="192" t="s">
        <v>28</v>
      </c>
      <c r="B945" s="192">
        <v>1017781</v>
      </c>
      <c r="C945" s="192" t="s">
        <v>168</v>
      </c>
      <c r="D945" s="192" t="s">
        <v>1521</v>
      </c>
      <c r="E945" s="53"/>
      <c r="F945" s="186"/>
      <c r="G945" s="53"/>
      <c r="H945" s="53"/>
      <c r="I945" s="53"/>
      <c r="J945" s="53"/>
      <c r="K945" s="53"/>
      <c r="L945" s="75"/>
      <c r="M945" s="53"/>
      <c r="N945" s="53"/>
      <c r="O945" s="53"/>
      <c r="P945" s="53"/>
      <c r="Q945" s="99"/>
      <c r="R945" s="67"/>
      <c r="S945" s="67"/>
      <c r="T945" s="67"/>
      <c r="U945" s="67"/>
      <c r="V945" s="67"/>
      <c r="W945" s="53"/>
      <c r="X945" s="53"/>
      <c r="Y945" s="53"/>
      <c r="Z945" s="53"/>
      <c r="AA945" s="53"/>
    </row>
    <row r="946" spans="1:27" x14ac:dyDescent="0.25">
      <c r="A946" s="192" t="s">
        <v>26</v>
      </c>
      <c r="B946" s="192">
        <v>781051</v>
      </c>
      <c r="C946" s="192" t="s">
        <v>168</v>
      </c>
      <c r="D946" s="192" t="s">
        <v>686</v>
      </c>
      <c r="E946" s="53"/>
      <c r="F946" s="186"/>
      <c r="G946" s="53"/>
      <c r="H946" s="53"/>
      <c r="I946" s="53"/>
      <c r="J946" s="53"/>
      <c r="K946" s="53"/>
      <c r="L946" s="75"/>
      <c r="M946" s="53"/>
      <c r="N946" s="53"/>
      <c r="O946" s="53"/>
      <c r="P946" s="53"/>
      <c r="Q946" s="99"/>
      <c r="R946" s="67"/>
      <c r="S946" s="67"/>
      <c r="T946" s="67"/>
      <c r="U946" s="67"/>
      <c r="V946" s="67"/>
      <c r="W946" s="53"/>
      <c r="X946" s="53"/>
      <c r="Y946" s="53"/>
      <c r="Z946" s="53"/>
      <c r="AA946" s="53"/>
    </row>
    <row r="947" spans="1:27" x14ac:dyDescent="0.25">
      <c r="A947" s="192" t="s">
        <v>26</v>
      </c>
      <c r="B947" s="192">
        <v>693551</v>
      </c>
      <c r="C947" s="192" t="s">
        <v>168</v>
      </c>
      <c r="D947" s="192" t="s">
        <v>1467</v>
      </c>
      <c r="E947" s="53"/>
      <c r="F947" s="186"/>
      <c r="G947" s="53"/>
      <c r="H947" s="53"/>
      <c r="I947" s="53"/>
      <c r="J947" s="53"/>
      <c r="K947" s="53"/>
      <c r="L947" s="75"/>
      <c r="M947" s="53"/>
      <c r="N947" s="53"/>
      <c r="O947" s="53"/>
      <c r="P947" s="53"/>
      <c r="Q947" s="99"/>
      <c r="R947" s="67"/>
      <c r="S947" s="67"/>
      <c r="T947" s="67"/>
      <c r="U947" s="67"/>
      <c r="V947" s="67"/>
      <c r="W947" s="53"/>
      <c r="X947" s="53"/>
      <c r="Y947" s="53"/>
      <c r="Z947" s="53"/>
      <c r="AA947" s="53"/>
    </row>
    <row r="948" spans="1:27" x14ac:dyDescent="0.25">
      <c r="A948" s="192" t="s">
        <v>26</v>
      </c>
      <c r="B948" s="192">
        <v>752835</v>
      </c>
      <c r="C948" s="192" t="s">
        <v>168</v>
      </c>
      <c r="D948" s="192" t="s">
        <v>1424</v>
      </c>
      <c r="E948" s="53"/>
      <c r="F948" s="186"/>
      <c r="G948" s="53"/>
      <c r="H948" s="53"/>
      <c r="I948" s="53"/>
      <c r="J948" s="53"/>
      <c r="K948" s="53"/>
      <c r="L948" s="75"/>
      <c r="M948" s="53"/>
      <c r="N948" s="53"/>
      <c r="O948" s="53"/>
      <c r="P948" s="53"/>
      <c r="Q948" s="99"/>
      <c r="R948" s="67"/>
      <c r="S948" s="67"/>
      <c r="T948" s="67"/>
      <c r="U948" s="67"/>
      <c r="V948" s="67"/>
      <c r="W948" s="53"/>
      <c r="X948" s="53"/>
      <c r="Y948" s="53"/>
      <c r="Z948" s="53"/>
      <c r="AA948" s="53"/>
    </row>
    <row r="949" spans="1:27" x14ac:dyDescent="0.25">
      <c r="A949" s="192" t="s">
        <v>36</v>
      </c>
      <c r="B949" s="192">
        <v>578391</v>
      </c>
      <c r="C949" s="192" t="s">
        <v>168</v>
      </c>
      <c r="D949" s="192" t="s">
        <v>1522</v>
      </c>
      <c r="E949" s="53"/>
      <c r="F949" s="186"/>
      <c r="G949" s="53"/>
      <c r="H949" s="53"/>
      <c r="I949" s="53"/>
      <c r="J949" s="53"/>
      <c r="K949" s="53"/>
      <c r="L949" s="75"/>
      <c r="M949" s="53"/>
      <c r="N949" s="53"/>
      <c r="O949" s="53"/>
      <c r="P949" s="53"/>
      <c r="Q949" s="99"/>
      <c r="R949" s="67"/>
      <c r="S949" s="67"/>
      <c r="T949" s="67"/>
      <c r="U949" s="67"/>
      <c r="V949" s="67"/>
      <c r="W949" s="53"/>
      <c r="X949" s="53"/>
      <c r="Y949" s="53"/>
      <c r="Z949" s="53"/>
      <c r="AA949" s="53"/>
    </row>
    <row r="950" spans="1:27" x14ac:dyDescent="0.25">
      <c r="A950" s="192" t="s">
        <v>27</v>
      </c>
      <c r="B950" s="192">
        <v>862597</v>
      </c>
      <c r="C950" s="192" t="s">
        <v>168</v>
      </c>
      <c r="D950" s="192" t="s">
        <v>1071</v>
      </c>
      <c r="E950" s="192" t="s">
        <v>1523</v>
      </c>
      <c r="F950" s="186"/>
      <c r="G950" s="53"/>
      <c r="H950" s="53"/>
      <c r="I950" s="53"/>
      <c r="J950" s="53"/>
      <c r="K950" s="53"/>
      <c r="L950" s="75"/>
      <c r="M950" s="53"/>
      <c r="N950" s="53"/>
      <c r="O950" s="53"/>
      <c r="P950" s="53"/>
      <c r="Q950" s="99"/>
      <c r="R950" s="67"/>
      <c r="S950" s="67"/>
      <c r="T950" s="67"/>
      <c r="U950" s="67"/>
      <c r="V950" s="67"/>
      <c r="W950" s="53"/>
      <c r="X950" s="53"/>
      <c r="Y950" s="53"/>
      <c r="Z950" s="53"/>
      <c r="AA950" s="53"/>
    </row>
    <row r="951" spans="1:27" x14ac:dyDescent="0.25">
      <c r="A951" s="192" t="s">
        <v>27</v>
      </c>
      <c r="B951" s="192">
        <v>426659</v>
      </c>
      <c r="C951" s="192" t="s">
        <v>1074</v>
      </c>
      <c r="D951" s="192" t="s">
        <v>1071</v>
      </c>
      <c r="E951" s="53"/>
      <c r="F951" s="186"/>
      <c r="G951" s="53"/>
      <c r="H951" s="53"/>
      <c r="I951" s="53"/>
      <c r="J951" s="53"/>
      <c r="K951" s="53"/>
      <c r="L951" s="75"/>
      <c r="M951" s="53"/>
      <c r="N951" s="53"/>
      <c r="O951" s="53"/>
      <c r="P951" s="53"/>
      <c r="Q951" s="99"/>
      <c r="R951" s="67"/>
      <c r="S951" s="67"/>
      <c r="T951" s="67"/>
      <c r="U951" s="67"/>
      <c r="V951" s="67"/>
      <c r="W951" s="53"/>
      <c r="X951" s="53"/>
      <c r="Y951" s="53"/>
      <c r="Z951" s="53"/>
      <c r="AA951" s="53"/>
    </row>
    <row r="952" spans="1:27" x14ac:dyDescent="0.25">
      <c r="A952" s="192" t="s">
        <v>27</v>
      </c>
      <c r="B952" s="192">
        <v>1228768</v>
      </c>
      <c r="C952" s="192" t="s">
        <v>1074</v>
      </c>
      <c r="D952" s="192" t="s">
        <v>1524</v>
      </c>
      <c r="E952" s="53"/>
      <c r="F952" s="186"/>
      <c r="G952" s="53"/>
      <c r="H952" s="53"/>
      <c r="I952" s="53"/>
      <c r="J952" s="53"/>
      <c r="K952" s="53"/>
      <c r="L952" s="75"/>
      <c r="M952" s="53"/>
      <c r="N952" s="53"/>
      <c r="O952" s="53"/>
      <c r="P952" s="53"/>
      <c r="Q952" s="99"/>
      <c r="R952" s="67"/>
      <c r="S952" s="67"/>
      <c r="T952" s="67"/>
      <c r="U952" s="67"/>
      <c r="V952" s="67"/>
      <c r="W952" s="53"/>
      <c r="X952" s="53"/>
      <c r="Y952" s="53"/>
      <c r="Z952" s="53"/>
      <c r="AA952" s="53"/>
    </row>
    <row r="953" spans="1:27" x14ac:dyDescent="0.25">
      <c r="A953" s="192" t="s">
        <v>27</v>
      </c>
      <c r="B953" s="192">
        <v>1051446</v>
      </c>
      <c r="C953" s="192" t="s">
        <v>1074</v>
      </c>
      <c r="D953" s="192" t="s">
        <v>1481</v>
      </c>
      <c r="E953" s="53"/>
      <c r="F953" s="186"/>
      <c r="G953" s="53"/>
      <c r="H953" s="53"/>
      <c r="I953" s="53"/>
      <c r="J953" s="53"/>
      <c r="K953" s="53"/>
      <c r="L953" s="75"/>
      <c r="M953" s="53"/>
      <c r="N953" s="53"/>
      <c r="O953" s="53"/>
      <c r="P953" s="53"/>
      <c r="Q953" s="99"/>
      <c r="R953" s="67"/>
      <c r="S953" s="67"/>
      <c r="T953" s="67"/>
      <c r="U953" s="67"/>
      <c r="V953" s="67"/>
      <c r="W953" s="53"/>
      <c r="X953" s="53"/>
      <c r="Y953" s="53"/>
      <c r="Z953" s="53"/>
      <c r="AA953" s="53"/>
    </row>
    <row r="954" spans="1:27" x14ac:dyDescent="0.25">
      <c r="A954" s="192" t="s">
        <v>10</v>
      </c>
      <c r="B954" s="192">
        <v>986604</v>
      </c>
      <c r="C954" s="192" t="s">
        <v>1074</v>
      </c>
      <c r="D954" s="192" t="s">
        <v>1525</v>
      </c>
      <c r="E954" s="53"/>
      <c r="F954" s="186"/>
      <c r="G954" s="53"/>
      <c r="H954" s="53"/>
      <c r="I954" s="53"/>
      <c r="J954" s="53"/>
      <c r="K954" s="53"/>
      <c r="L954" s="75"/>
      <c r="M954" s="53"/>
      <c r="N954" s="53"/>
      <c r="O954" s="53"/>
      <c r="P954" s="53"/>
      <c r="Q954" s="99"/>
      <c r="R954" s="67"/>
      <c r="S954" s="67"/>
      <c r="T954" s="67"/>
      <c r="U954" s="67"/>
      <c r="V954" s="67"/>
      <c r="W954" s="53"/>
      <c r="X954" s="53"/>
      <c r="Y954" s="53"/>
      <c r="Z954" s="53"/>
      <c r="AA954" s="53"/>
    </row>
    <row r="955" spans="1:27" x14ac:dyDescent="0.25">
      <c r="A955" s="192" t="s">
        <v>10</v>
      </c>
      <c r="B955" s="192">
        <v>1192115</v>
      </c>
      <c r="C955" s="192" t="s">
        <v>1074</v>
      </c>
      <c r="D955" s="192" t="s">
        <v>1075</v>
      </c>
      <c r="E955" s="53"/>
      <c r="F955" s="186"/>
      <c r="G955" s="53"/>
      <c r="H955" s="53"/>
      <c r="I955" s="53"/>
      <c r="J955" s="53"/>
      <c r="K955" s="53"/>
      <c r="L955" s="75"/>
      <c r="M955" s="53"/>
      <c r="N955" s="53"/>
      <c r="O955" s="53"/>
      <c r="P955" s="53"/>
      <c r="Q955" s="99"/>
      <c r="R955" s="67"/>
      <c r="S955" s="67"/>
      <c r="T955" s="67"/>
      <c r="U955" s="67"/>
      <c r="V955" s="67"/>
      <c r="W955" s="53"/>
      <c r="X955" s="53"/>
      <c r="Y955" s="53"/>
      <c r="Z955" s="53"/>
      <c r="AA955" s="53"/>
    </row>
    <row r="956" spans="1:27" x14ac:dyDescent="0.25">
      <c r="A956" s="192" t="s">
        <v>10</v>
      </c>
      <c r="B956" s="192">
        <v>817055</v>
      </c>
      <c r="C956" s="192" t="s">
        <v>1074</v>
      </c>
      <c r="D956" s="192" t="s">
        <v>1526</v>
      </c>
      <c r="E956" s="53"/>
      <c r="F956" s="186"/>
      <c r="G956" s="53"/>
      <c r="H956" s="53"/>
      <c r="I956" s="53"/>
      <c r="J956" s="53"/>
      <c r="K956" s="53"/>
      <c r="L956" s="75"/>
      <c r="M956" s="53"/>
      <c r="N956" s="53"/>
      <c r="O956" s="53"/>
      <c r="P956" s="53"/>
      <c r="Q956" s="99"/>
      <c r="R956" s="67"/>
      <c r="S956" s="67"/>
      <c r="T956" s="67"/>
      <c r="U956" s="67"/>
      <c r="V956" s="67"/>
      <c r="W956" s="53"/>
      <c r="X956" s="53"/>
      <c r="Y956" s="53"/>
      <c r="Z956" s="53"/>
      <c r="AA956" s="53"/>
    </row>
    <row r="957" spans="1:27" x14ac:dyDescent="0.25">
      <c r="A957" s="192" t="s">
        <v>8</v>
      </c>
      <c r="B957" s="192">
        <v>1069334</v>
      </c>
      <c r="C957" s="192" t="s">
        <v>1074</v>
      </c>
      <c r="D957" s="192" t="s">
        <v>1149</v>
      </c>
      <c r="E957" s="53"/>
      <c r="F957" s="186"/>
      <c r="G957" s="53"/>
      <c r="H957" s="53"/>
      <c r="I957" s="53"/>
      <c r="J957" s="53"/>
      <c r="K957" s="53"/>
      <c r="L957" s="75"/>
      <c r="M957" s="53"/>
      <c r="N957" s="53"/>
      <c r="O957" s="53"/>
      <c r="P957" s="53"/>
      <c r="Q957" s="99"/>
      <c r="R957" s="67"/>
      <c r="S957" s="67"/>
      <c r="T957" s="67"/>
      <c r="U957" s="67"/>
      <c r="V957" s="67"/>
      <c r="W957" s="53"/>
      <c r="X957" s="53"/>
      <c r="Y957" s="53"/>
      <c r="Z957" s="53"/>
      <c r="AA957" s="53"/>
    </row>
    <row r="958" spans="1:27" x14ac:dyDescent="0.25">
      <c r="A958" s="192" t="s">
        <v>8</v>
      </c>
      <c r="B958" s="192">
        <v>1081297</v>
      </c>
      <c r="C958" s="192" t="s">
        <v>1074</v>
      </c>
      <c r="D958" s="192" t="s">
        <v>1183</v>
      </c>
      <c r="E958" s="53"/>
      <c r="F958" s="186"/>
      <c r="G958" s="53"/>
      <c r="H958" s="53"/>
      <c r="I958" s="53"/>
      <c r="J958" s="53"/>
      <c r="K958" s="53"/>
      <c r="L958" s="75"/>
      <c r="M958" s="53"/>
      <c r="N958" s="53"/>
      <c r="O958" s="53"/>
      <c r="P958" s="53"/>
      <c r="Q958" s="99"/>
      <c r="R958" s="67"/>
      <c r="S958" s="67"/>
      <c r="T958" s="67"/>
      <c r="U958" s="67"/>
      <c r="V958" s="67"/>
      <c r="W958" s="53"/>
      <c r="X958" s="53"/>
      <c r="Y958" s="53"/>
      <c r="Z958" s="53"/>
      <c r="AA958" s="53"/>
    </row>
    <row r="959" spans="1:27" x14ac:dyDescent="0.25">
      <c r="A959" s="192" t="s">
        <v>34</v>
      </c>
      <c r="B959" s="192">
        <v>146722</v>
      </c>
      <c r="C959" s="192" t="s">
        <v>1074</v>
      </c>
      <c r="D959" s="192" t="s">
        <v>1527</v>
      </c>
      <c r="E959" s="192" t="s">
        <v>1528</v>
      </c>
      <c r="F959" s="186"/>
      <c r="G959" s="53"/>
      <c r="H959" s="53"/>
      <c r="I959" s="53"/>
      <c r="J959" s="53"/>
      <c r="K959" s="53"/>
      <c r="L959" s="75"/>
      <c r="M959" s="53"/>
      <c r="N959" s="53"/>
      <c r="O959" s="53"/>
      <c r="P959" s="53"/>
      <c r="Q959" s="99"/>
      <c r="R959" s="67"/>
      <c r="S959" s="67"/>
      <c r="T959" s="67"/>
      <c r="U959" s="67"/>
      <c r="V959" s="67"/>
      <c r="W959" s="53"/>
      <c r="X959" s="53"/>
      <c r="Y959" s="53"/>
      <c r="Z959" s="53"/>
      <c r="AA959" s="53"/>
    </row>
    <row r="960" spans="1:27" x14ac:dyDescent="0.25">
      <c r="A960" s="192" t="s">
        <v>34</v>
      </c>
      <c r="B960" s="192">
        <v>507248</v>
      </c>
      <c r="C960" s="192" t="s">
        <v>1385</v>
      </c>
      <c r="D960" s="192" t="s">
        <v>1527</v>
      </c>
      <c r="E960" s="53"/>
      <c r="F960" s="186"/>
      <c r="G960" s="53"/>
      <c r="H960" s="53"/>
      <c r="I960" s="53"/>
      <c r="J960" s="53"/>
      <c r="K960" s="53"/>
      <c r="L960" s="75"/>
      <c r="M960" s="53"/>
      <c r="N960" s="53"/>
      <c r="O960" s="53"/>
      <c r="P960" s="53"/>
      <c r="Q960" s="99"/>
      <c r="R960" s="67"/>
      <c r="S960" s="67"/>
      <c r="T960" s="67"/>
      <c r="U960" s="67"/>
      <c r="V960" s="67"/>
      <c r="W960" s="53"/>
      <c r="X960" s="53"/>
      <c r="Y960" s="53"/>
      <c r="Z960" s="53"/>
      <c r="AA960" s="53"/>
    </row>
    <row r="961" spans="1:27" x14ac:dyDescent="0.25">
      <c r="A961" s="192" t="s">
        <v>34</v>
      </c>
      <c r="B961" s="192">
        <v>966261</v>
      </c>
      <c r="C961" s="192" t="s">
        <v>1385</v>
      </c>
      <c r="D961" s="192" t="s">
        <v>1529</v>
      </c>
      <c r="E961" s="53"/>
      <c r="F961" s="186"/>
      <c r="G961" s="53"/>
      <c r="H961" s="53"/>
      <c r="I961" s="53"/>
      <c r="J961" s="53"/>
      <c r="K961" s="53"/>
      <c r="L961" s="75"/>
      <c r="M961" s="53"/>
      <c r="N961" s="53"/>
      <c r="O961" s="53"/>
      <c r="P961" s="53"/>
      <c r="Q961" s="99"/>
      <c r="R961" s="67"/>
      <c r="S961" s="67"/>
      <c r="T961" s="67"/>
      <c r="U961" s="67"/>
      <c r="V961" s="67"/>
      <c r="W961" s="53"/>
      <c r="X961" s="53"/>
      <c r="Y961" s="53"/>
      <c r="Z961" s="53"/>
      <c r="AA961" s="53"/>
    </row>
    <row r="962" spans="1:27" x14ac:dyDescent="0.25">
      <c r="A962" s="192" t="s">
        <v>34</v>
      </c>
      <c r="B962" s="192">
        <v>638155</v>
      </c>
      <c r="C962" s="192" t="s">
        <v>1385</v>
      </c>
      <c r="D962" s="192" t="s">
        <v>441</v>
      </c>
      <c r="E962" s="53"/>
      <c r="F962" s="186"/>
      <c r="G962" s="53"/>
      <c r="H962" s="53"/>
      <c r="I962" s="53"/>
      <c r="J962" s="53"/>
      <c r="K962" s="53"/>
      <c r="L962" s="75"/>
      <c r="M962" s="53"/>
      <c r="N962" s="53"/>
      <c r="O962" s="53"/>
      <c r="P962" s="53"/>
      <c r="Q962" s="99"/>
      <c r="R962" s="67"/>
      <c r="S962" s="67"/>
      <c r="T962" s="67"/>
      <c r="U962" s="67"/>
      <c r="V962" s="67"/>
      <c r="W962" s="53"/>
      <c r="X962" s="53"/>
      <c r="Y962" s="53"/>
      <c r="Z962" s="53"/>
      <c r="AA962" s="53"/>
    </row>
    <row r="963" spans="1:27" x14ac:dyDescent="0.25">
      <c r="A963" s="192" t="s">
        <v>33</v>
      </c>
      <c r="B963" s="192">
        <v>364659</v>
      </c>
      <c r="C963" s="192" t="s">
        <v>1385</v>
      </c>
      <c r="D963" s="192" t="s">
        <v>1530</v>
      </c>
      <c r="E963" s="53"/>
      <c r="F963" s="186"/>
      <c r="G963" s="53"/>
      <c r="H963" s="53"/>
      <c r="I963" s="53"/>
      <c r="J963" s="53"/>
      <c r="K963" s="53"/>
      <c r="L963" s="75"/>
      <c r="M963" s="53"/>
      <c r="N963" s="53"/>
      <c r="O963" s="53"/>
      <c r="P963" s="53"/>
      <c r="Q963" s="99"/>
      <c r="R963" s="67"/>
      <c r="S963" s="67"/>
      <c r="T963" s="67"/>
      <c r="U963" s="67"/>
      <c r="V963" s="67"/>
      <c r="W963" s="53"/>
      <c r="X963" s="53"/>
      <c r="Y963" s="53"/>
      <c r="Z963" s="53"/>
      <c r="AA963" s="53"/>
    </row>
    <row r="964" spans="1:27" x14ac:dyDescent="0.25">
      <c r="A964" s="192" t="s">
        <v>33</v>
      </c>
      <c r="B964" s="192">
        <v>256616</v>
      </c>
      <c r="C964" s="192" t="s">
        <v>1385</v>
      </c>
      <c r="D964" s="192" t="s">
        <v>1531</v>
      </c>
      <c r="E964" s="53"/>
      <c r="F964" s="186"/>
      <c r="G964" s="53"/>
      <c r="H964" s="53"/>
      <c r="I964" s="53"/>
      <c r="J964" s="53"/>
      <c r="K964" s="53"/>
      <c r="L964" s="75"/>
      <c r="M964" s="53"/>
      <c r="N964" s="53"/>
      <c r="O964" s="53"/>
      <c r="P964" s="53"/>
      <c r="Q964" s="99"/>
      <c r="R964" s="67"/>
      <c r="S964" s="67"/>
      <c r="T964" s="67"/>
      <c r="U964" s="67"/>
      <c r="V964" s="67"/>
      <c r="W964" s="53"/>
      <c r="X964" s="53"/>
      <c r="Y964" s="53"/>
      <c r="Z964" s="53"/>
      <c r="AA964" s="53"/>
    </row>
    <row r="965" spans="1:27" x14ac:dyDescent="0.25">
      <c r="A965" s="192" t="s">
        <v>15</v>
      </c>
      <c r="B965" s="192">
        <v>928773</v>
      </c>
      <c r="C965" s="192" t="s">
        <v>1385</v>
      </c>
      <c r="D965" s="192" t="s">
        <v>1529</v>
      </c>
      <c r="E965" s="53"/>
      <c r="F965" s="186"/>
      <c r="G965" s="53"/>
      <c r="H965" s="53"/>
      <c r="I965" s="53"/>
      <c r="J965" s="53"/>
      <c r="K965" s="53"/>
      <c r="L965" s="75"/>
      <c r="M965" s="53"/>
      <c r="N965" s="53"/>
      <c r="O965" s="53"/>
      <c r="P965" s="53"/>
      <c r="Q965" s="99"/>
      <c r="R965" s="67"/>
      <c r="S965" s="67"/>
      <c r="T965" s="67"/>
      <c r="U965" s="67"/>
      <c r="V965" s="67"/>
      <c r="W965" s="53"/>
      <c r="X965" s="53"/>
      <c r="Y965" s="53"/>
      <c r="Z965" s="53"/>
      <c r="AA965" s="53"/>
    </row>
    <row r="966" spans="1:27" x14ac:dyDescent="0.25">
      <c r="A966" s="192" t="s">
        <v>35</v>
      </c>
      <c r="B966" s="192">
        <v>1062038</v>
      </c>
      <c r="C966" s="192" t="s">
        <v>1385</v>
      </c>
      <c r="D966" s="192" t="s">
        <v>1210</v>
      </c>
      <c r="E966" s="53"/>
      <c r="F966" s="186"/>
      <c r="G966" s="53"/>
      <c r="H966" s="53"/>
      <c r="I966" s="53"/>
      <c r="J966" s="53"/>
      <c r="K966" s="53"/>
      <c r="L966" s="75"/>
      <c r="M966" s="53"/>
      <c r="N966" s="53"/>
      <c r="O966" s="53"/>
      <c r="P966" s="53"/>
      <c r="Q966" s="99"/>
      <c r="R966" s="67"/>
      <c r="S966" s="67"/>
      <c r="T966" s="67"/>
      <c r="U966" s="67"/>
      <c r="V966" s="67"/>
      <c r="W966" s="53"/>
      <c r="X966" s="53"/>
      <c r="Y966" s="53"/>
      <c r="Z966" s="53"/>
      <c r="AA966" s="53"/>
    </row>
    <row r="967" spans="1:27" x14ac:dyDescent="0.25">
      <c r="A967" s="192" t="s">
        <v>19</v>
      </c>
      <c r="B967" s="192">
        <v>1110454</v>
      </c>
      <c r="C967" s="192" t="s">
        <v>1385</v>
      </c>
      <c r="D967" s="192" t="s">
        <v>1210</v>
      </c>
      <c r="E967" s="53"/>
      <c r="F967" s="186"/>
      <c r="G967" s="53"/>
      <c r="H967" s="53"/>
      <c r="I967" s="53"/>
      <c r="J967" s="53"/>
      <c r="K967" s="53"/>
      <c r="L967" s="75"/>
      <c r="M967" s="53"/>
      <c r="N967" s="53"/>
      <c r="O967" s="53"/>
      <c r="P967" s="53"/>
      <c r="Q967" s="99"/>
      <c r="R967" s="67"/>
      <c r="S967" s="67"/>
      <c r="T967" s="67"/>
      <c r="U967" s="67"/>
      <c r="V967" s="67"/>
      <c r="W967" s="53"/>
      <c r="X967" s="53"/>
      <c r="Y967" s="53"/>
      <c r="Z967" s="53"/>
      <c r="AA967" s="53"/>
    </row>
    <row r="968" spans="1:27" x14ac:dyDescent="0.25">
      <c r="A968" s="192" t="s">
        <v>31</v>
      </c>
      <c r="B968" s="192">
        <v>1251829</v>
      </c>
      <c r="C968" s="192" t="s">
        <v>1385</v>
      </c>
      <c r="D968" s="192" t="s">
        <v>1218</v>
      </c>
      <c r="E968" s="53"/>
      <c r="F968" s="186"/>
      <c r="G968" s="53"/>
      <c r="H968" s="53"/>
      <c r="I968" s="53"/>
      <c r="J968" s="53"/>
      <c r="K968" s="53"/>
      <c r="L968" s="75"/>
      <c r="M968" s="53"/>
      <c r="N968" s="53"/>
      <c r="O968" s="53"/>
      <c r="P968" s="53"/>
      <c r="Q968" s="99"/>
      <c r="R968" s="67"/>
      <c r="S968" s="67"/>
      <c r="T968" s="67"/>
      <c r="U968" s="67"/>
      <c r="V968" s="67"/>
      <c r="W968" s="53"/>
      <c r="X968" s="53"/>
      <c r="Y968" s="53"/>
      <c r="Z968" s="53"/>
      <c r="AA968" s="53"/>
    </row>
    <row r="969" spans="1:27" x14ac:dyDescent="0.25">
      <c r="A969" s="192" t="s">
        <v>12</v>
      </c>
      <c r="B969" s="192">
        <v>330895</v>
      </c>
      <c r="C969" s="192" t="s">
        <v>1385</v>
      </c>
      <c r="D969" s="192" t="s">
        <v>1532</v>
      </c>
      <c r="E969" s="53"/>
      <c r="F969" s="186"/>
      <c r="G969" s="53"/>
      <c r="H969" s="53"/>
      <c r="I969" s="53"/>
      <c r="J969" s="53"/>
      <c r="K969" s="53"/>
      <c r="L969" s="75"/>
      <c r="M969" s="53"/>
      <c r="N969" s="53"/>
      <c r="O969" s="53"/>
      <c r="P969" s="53"/>
      <c r="Q969" s="99"/>
      <c r="R969" s="67"/>
      <c r="S969" s="67"/>
      <c r="T969" s="67"/>
      <c r="U969" s="67"/>
      <c r="V969" s="67"/>
      <c r="W969" s="53"/>
      <c r="X969" s="53"/>
      <c r="Y969" s="53"/>
      <c r="Z969" s="53"/>
      <c r="AA969" s="53"/>
    </row>
    <row r="970" spans="1:27" x14ac:dyDescent="0.25">
      <c r="A970" s="192" t="s">
        <v>12</v>
      </c>
      <c r="B970" s="192">
        <v>941073</v>
      </c>
      <c r="C970" s="192" t="s">
        <v>1385</v>
      </c>
      <c r="D970" s="192" t="s">
        <v>1533</v>
      </c>
      <c r="E970" s="53"/>
      <c r="F970" s="186"/>
      <c r="G970" s="53"/>
      <c r="H970" s="53"/>
      <c r="I970" s="53"/>
      <c r="J970" s="53"/>
      <c r="K970" s="53"/>
      <c r="L970" s="75"/>
      <c r="M970" s="53"/>
      <c r="N970" s="53"/>
      <c r="O970" s="53"/>
      <c r="P970" s="53"/>
      <c r="Q970" s="99"/>
      <c r="R970" s="67"/>
      <c r="S970" s="67"/>
      <c r="T970" s="67"/>
      <c r="U970" s="67"/>
      <c r="V970" s="67"/>
      <c r="W970" s="53"/>
      <c r="X970" s="53"/>
      <c r="Y970" s="53"/>
      <c r="Z970" s="53"/>
      <c r="AA970" s="53"/>
    </row>
    <row r="971" spans="1:27" x14ac:dyDescent="0.25">
      <c r="A971" s="192" t="s">
        <v>12</v>
      </c>
      <c r="B971" s="192">
        <v>332122</v>
      </c>
      <c r="C971" s="192" t="s">
        <v>1385</v>
      </c>
      <c r="D971" s="192" t="s">
        <v>1534</v>
      </c>
      <c r="E971" s="53"/>
      <c r="F971" s="186"/>
      <c r="G971" s="53"/>
      <c r="H971" s="53"/>
      <c r="I971" s="53"/>
      <c r="J971" s="53"/>
      <c r="K971" s="53"/>
      <c r="L971" s="75"/>
      <c r="M971" s="53"/>
      <c r="N971" s="53"/>
      <c r="O971" s="53"/>
      <c r="P971" s="53"/>
      <c r="Q971" s="99"/>
      <c r="R971" s="67"/>
      <c r="S971" s="67"/>
      <c r="T971" s="67"/>
      <c r="U971" s="67"/>
      <c r="V971" s="67"/>
      <c r="W971" s="53"/>
      <c r="X971" s="53"/>
      <c r="Y971" s="53"/>
      <c r="Z971" s="53"/>
      <c r="AA971" s="53"/>
    </row>
    <row r="972" spans="1:27" x14ac:dyDescent="0.25">
      <c r="A972" s="192" t="s">
        <v>22</v>
      </c>
      <c r="B972" s="192">
        <v>765400</v>
      </c>
      <c r="C972" s="192" t="s">
        <v>1385</v>
      </c>
      <c r="D972" s="192" t="s">
        <v>1535</v>
      </c>
      <c r="E972" s="53"/>
      <c r="F972" s="186"/>
      <c r="G972" s="53"/>
      <c r="H972" s="53"/>
      <c r="I972" s="53"/>
      <c r="J972" s="53"/>
      <c r="K972" s="53"/>
      <c r="L972" s="75"/>
      <c r="M972" s="53"/>
      <c r="N972" s="53"/>
      <c r="O972" s="53"/>
      <c r="P972" s="53"/>
      <c r="Q972" s="99"/>
      <c r="R972" s="67"/>
      <c r="S972" s="67"/>
      <c r="T972" s="67"/>
      <c r="U972" s="67"/>
      <c r="V972" s="67"/>
      <c r="W972" s="53"/>
      <c r="X972" s="53"/>
      <c r="Y972" s="53"/>
      <c r="Z972" s="53"/>
      <c r="AA972" s="53"/>
    </row>
    <row r="973" spans="1:27" x14ac:dyDescent="0.25">
      <c r="A973" s="192" t="s">
        <v>479</v>
      </c>
      <c r="B973" s="192">
        <v>544477</v>
      </c>
      <c r="C973" s="192" t="s">
        <v>1385</v>
      </c>
      <c r="D973" s="192" t="s">
        <v>1536</v>
      </c>
      <c r="E973" s="192" t="s">
        <v>1385</v>
      </c>
      <c r="F973" s="186"/>
      <c r="G973" s="53"/>
      <c r="H973" s="53"/>
      <c r="I973" s="53"/>
      <c r="J973" s="53"/>
      <c r="K973" s="53"/>
      <c r="L973" s="75"/>
      <c r="M973" s="53"/>
      <c r="N973" s="53"/>
      <c r="O973" s="53"/>
      <c r="P973" s="53"/>
      <c r="Q973" s="99"/>
      <c r="R973" s="67"/>
      <c r="S973" s="67"/>
      <c r="T973" s="67"/>
      <c r="U973" s="67"/>
      <c r="V973" s="67"/>
      <c r="W973" s="53"/>
      <c r="X973" s="53"/>
      <c r="Y973" s="53"/>
      <c r="Z973" s="53"/>
      <c r="AA973" s="53"/>
    </row>
    <row r="974" spans="1:27" x14ac:dyDescent="0.25">
      <c r="A974" s="192" t="s">
        <v>31</v>
      </c>
      <c r="B974" s="192">
        <v>1335203</v>
      </c>
      <c r="C974" s="192" t="s">
        <v>1400</v>
      </c>
      <c r="D974" s="192" t="s">
        <v>1537</v>
      </c>
      <c r="E974" s="53"/>
      <c r="F974" s="186"/>
      <c r="G974" s="53"/>
      <c r="H974" s="53"/>
      <c r="I974" s="53"/>
      <c r="J974" s="53"/>
      <c r="K974" s="53"/>
      <c r="L974" s="75"/>
      <c r="M974" s="53"/>
      <c r="N974" s="53"/>
      <c r="O974" s="53"/>
      <c r="P974" s="53"/>
      <c r="Q974" s="99"/>
      <c r="R974" s="67"/>
      <c r="S974" s="67"/>
      <c r="T974" s="67"/>
      <c r="U974" s="67"/>
      <c r="V974" s="67"/>
      <c r="W974" s="53"/>
      <c r="X974" s="53"/>
      <c r="Y974" s="53"/>
      <c r="Z974" s="53"/>
      <c r="AA974" s="53"/>
    </row>
    <row r="975" spans="1:27" x14ac:dyDescent="0.25">
      <c r="A975" s="192" t="s">
        <v>25</v>
      </c>
      <c r="B975" s="192">
        <v>636577</v>
      </c>
      <c r="C975" s="192" t="s">
        <v>1400</v>
      </c>
      <c r="D975" s="192" t="s">
        <v>1538</v>
      </c>
      <c r="E975" s="53"/>
      <c r="F975" s="186"/>
      <c r="G975" s="53"/>
      <c r="H975" s="53"/>
      <c r="I975" s="53"/>
      <c r="J975" s="53"/>
      <c r="K975" s="53"/>
      <c r="L975" s="75"/>
      <c r="M975" s="53"/>
      <c r="N975" s="53"/>
      <c r="O975" s="53"/>
      <c r="P975" s="53"/>
      <c r="Q975" s="99"/>
      <c r="R975" s="67"/>
      <c r="S975" s="67"/>
      <c r="T975" s="67"/>
      <c r="U975" s="67"/>
      <c r="V975" s="67"/>
      <c r="W975" s="53"/>
      <c r="X975" s="53"/>
      <c r="Y975" s="53"/>
      <c r="Z975" s="53"/>
      <c r="AA975" s="53"/>
    </row>
    <row r="976" spans="1:27" x14ac:dyDescent="0.25">
      <c r="A976" s="192" t="s">
        <v>20</v>
      </c>
      <c r="B976" s="192">
        <v>1533535</v>
      </c>
      <c r="C976" s="192" t="s">
        <v>1400</v>
      </c>
      <c r="D976" s="192" t="s">
        <v>1499</v>
      </c>
      <c r="E976" s="53"/>
      <c r="F976" s="186"/>
      <c r="G976" s="53"/>
      <c r="H976" s="53"/>
      <c r="I976" s="53"/>
      <c r="J976" s="53"/>
      <c r="K976" s="53"/>
      <c r="L976" s="75"/>
      <c r="M976" s="53"/>
      <c r="N976" s="53"/>
      <c r="O976" s="53"/>
      <c r="P976" s="53"/>
      <c r="Q976" s="99"/>
      <c r="R976" s="67"/>
      <c r="S976" s="67"/>
      <c r="T976" s="67"/>
      <c r="U976" s="67"/>
      <c r="V976" s="67"/>
      <c r="W976" s="53"/>
      <c r="X976" s="53"/>
      <c r="Y976" s="53"/>
      <c r="Z976" s="53"/>
      <c r="AA976" s="53"/>
    </row>
    <row r="977" spans="1:27" x14ac:dyDescent="0.25">
      <c r="A977" s="192" t="s">
        <v>38</v>
      </c>
      <c r="B977" s="192">
        <v>948094</v>
      </c>
      <c r="C977" s="192" t="s">
        <v>1400</v>
      </c>
      <c r="D977" s="192" t="s">
        <v>1539</v>
      </c>
      <c r="E977" s="53"/>
      <c r="F977" s="186"/>
      <c r="G977" s="53"/>
      <c r="H977" s="53"/>
      <c r="I977" s="53"/>
      <c r="J977" s="53"/>
      <c r="K977" s="53"/>
      <c r="L977" s="75"/>
      <c r="M977" s="53"/>
      <c r="N977" s="53"/>
      <c r="O977" s="53"/>
      <c r="P977" s="53"/>
      <c r="Q977" s="99"/>
      <c r="R977" s="67"/>
      <c r="S977" s="67"/>
      <c r="T977" s="67"/>
      <c r="U977" s="67"/>
      <c r="V977" s="67"/>
      <c r="W977" s="53"/>
      <c r="X977" s="53"/>
      <c r="Y977" s="53"/>
      <c r="Z977" s="53"/>
      <c r="AA977" s="53"/>
    </row>
    <row r="978" spans="1:27" x14ac:dyDescent="0.25">
      <c r="A978" s="192" t="s">
        <v>744</v>
      </c>
      <c r="B978" s="192">
        <v>352264</v>
      </c>
      <c r="C978" s="192" t="s">
        <v>1400</v>
      </c>
      <c r="D978" s="192" t="s">
        <v>1540</v>
      </c>
      <c r="E978" s="53"/>
      <c r="F978" s="186"/>
      <c r="G978" s="53"/>
      <c r="H978" s="53"/>
      <c r="I978" s="53"/>
      <c r="J978" s="53"/>
      <c r="K978" s="53"/>
      <c r="L978" s="75"/>
      <c r="M978" s="53"/>
      <c r="N978" s="53"/>
      <c r="O978" s="53"/>
      <c r="P978" s="53"/>
      <c r="Q978" s="99"/>
      <c r="R978" s="67"/>
      <c r="S978" s="67"/>
      <c r="T978" s="67"/>
      <c r="U978" s="67"/>
      <c r="V978" s="67"/>
      <c r="W978" s="53"/>
      <c r="X978" s="53"/>
      <c r="Y978" s="53"/>
      <c r="Z978" s="53"/>
      <c r="AA978" s="53"/>
    </row>
    <row r="979" spans="1:27" x14ac:dyDescent="0.25">
      <c r="A979" s="192" t="s">
        <v>38</v>
      </c>
      <c r="B979" s="192">
        <v>1139924</v>
      </c>
      <c r="C979" s="192" t="s">
        <v>1400</v>
      </c>
      <c r="D979" s="192" t="s">
        <v>1541</v>
      </c>
      <c r="E979" s="53"/>
      <c r="F979" s="186"/>
      <c r="G979" s="53"/>
      <c r="H979" s="53"/>
      <c r="I979" s="53"/>
      <c r="J979" s="53"/>
      <c r="K979" s="53"/>
      <c r="L979" s="75"/>
      <c r="M979" s="53"/>
      <c r="N979" s="53"/>
      <c r="O979" s="53"/>
      <c r="P979" s="53"/>
      <c r="Q979" s="99"/>
      <c r="R979" s="67"/>
      <c r="S979" s="67"/>
      <c r="T979" s="67"/>
      <c r="U979" s="67"/>
      <c r="V979" s="67"/>
      <c r="W979" s="53"/>
      <c r="X979" s="53"/>
      <c r="Y979" s="53"/>
      <c r="Z979" s="53"/>
      <c r="AA979" s="53"/>
    </row>
    <row r="980" spans="1:27" x14ac:dyDescent="0.25">
      <c r="A980" s="192" t="s">
        <v>38</v>
      </c>
      <c r="B980" s="192">
        <v>1098150</v>
      </c>
      <c r="C980" s="192" t="s">
        <v>1400</v>
      </c>
      <c r="D980" s="192" t="s">
        <v>1542</v>
      </c>
      <c r="E980" s="53"/>
      <c r="F980" s="186"/>
      <c r="G980" s="53"/>
      <c r="H980" s="53"/>
      <c r="I980" s="53"/>
      <c r="J980" s="53"/>
      <c r="K980" s="53"/>
      <c r="L980" s="75"/>
      <c r="M980" s="53"/>
      <c r="N980" s="53"/>
      <c r="O980" s="53"/>
      <c r="P980" s="53"/>
      <c r="Q980" s="99"/>
      <c r="R980" s="67"/>
      <c r="S980" s="67"/>
      <c r="T980" s="67"/>
      <c r="U980" s="67"/>
      <c r="V980" s="67"/>
      <c r="W980" s="53"/>
      <c r="X980" s="53"/>
      <c r="Y980" s="53"/>
      <c r="Z980" s="53"/>
      <c r="AA980" s="53"/>
    </row>
    <row r="981" spans="1:27" x14ac:dyDescent="0.25">
      <c r="A981" s="192" t="s">
        <v>20</v>
      </c>
      <c r="B981" s="192">
        <v>1279361</v>
      </c>
      <c r="C981" s="192" t="s">
        <v>1400</v>
      </c>
      <c r="D981" s="192" t="s">
        <v>1543</v>
      </c>
      <c r="E981" s="53"/>
      <c r="F981" s="186"/>
      <c r="G981" s="53"/>
      <c r="H981" s="53"/>
      <c r="I981" s="53"/>
      <c r="J981" s="53"/>
      <c r="K981" s="53"/>
      <c r="L981" s="75"/>
      <c r="M981" s="53"/>
      <c r="N981" s="53"/>
      <c r="O981" s="53"/>
      <c r="P981" s="53"/>
      <c r="Q981" s="99"/>
      <c r="R981" s="67"/>
      <c r="S981" s="67"/>
      <c r="T981" s="67"/>
      <c r="U981" s="67"/>
      <c r="V981" s="67"/>
      <c r="W981" s="53"/>
      <c r="X981" s="53"/>
      <c r="Y981" s="53"/>
      <c r="Z981" s="53"/>
      <c r="AA981" s="53"/>
    </row>
    <row r="982" spans="1:27" x14ac:dyDescent="0.25">
      <c r="A982" s="192" t="s">
        <v>29</v>
      </c>
      <c r="B982" s="192">
        <v>1005895</v>
      </c>
      <c r="C982" s="192" t="s">
        <v>1400</v>
      </c>
      <c r="D982" s="192" t="s">
        <v>1544</v>
      </c>
      <c r="E982" s="53"/>
      <c r="F982" s="186"/>
      <c r="G982" s="53"/>
      <c r="H982" s="53"/>
      <c r="I982" s="53"/>
      <c r="J982" s="53"/>
      <c r="K982" s="53"/>
      <c r="L982" s="75"/>
      <c r="M982" s="53"/>
      <c r="N982" s="53"/>
      <c r="O982" s="53"/>
      <c r="P982" s="53"/>
      <c r="Q982" s="99"/>
      <c r="R982" s="67"/>
      <c r="S982" s="67"/>
      <c r="T982" s="67"/>
      <c r="U982" s="67"/>
      <c r="V982" s="67"/>
      <c r="W982" s="53"/>
      <c r="X982" s="53"/>
      <c r="Y982" s="53"/>
      <c r="Z982" s="53"/>
      <c r="AA982" s="53"/>
    </row>
    <row r="983" spans="1:27" x14ac:dyDescent="0.25">
      <c r="A983" s="192" t="s">
        <v>29</v>
      </c>
      <c r="B983" s="192">
        <v>1329937</v>
      </c>
      <c r="C983" s="192" t="s">
        <v>1400</v>
      </c>
      <c r="D983" s="192" t="s">
        <v>1545</v>
      </c>
      <c r="E983" s="53"/>
      <c r="F983" s="186"/>
      <c r="G983" s="53"/>
      <c r="H983" s="53"/>
      <c r="I983" s="53"/>
      <c r="J983" s="53"/>
      <c r="K983" s="53"/>
      <c r="L983" s="75"/>
      <c r="M983" s="53"/>
      <c r="N983" s="53"/>
      <c r="O983" s="53"/>
      <c r="P983" s="53"/>
      <c r="Q983" s="99"/>
      <c r="R983" s="67"/>
      <c r="S983" s="67"/>
      <c r="T983" s="67"/>
      <c r="U983" s="67"/>
      <c r="V983" s="67"/>
      <c r="W983" s="53"/>
      <c r="X983" s="53"/>
      <c r="Y983" s="53"/>
      <c r="Z983" s="53"/>
      <c r="AA983" s="53"/>
    </row>
    <row r="984" spans="1:27" x14ac:dyDescent="0.25">
      <c r="A984" s="192" t="s">
        <v>30</v>
      </c>
      <c r="B984" s="192">
        <v>839917</v>
      </c>
      <c r="C984" s="192" t="s">
        <v>1400</v>
      </c>
      <c r="D984" s="192" t="s">
        <v>1546</v>
      </c>
      <c r="E984" s="192"/>
      <c r="F984" s="186"/>
      <c r="G984" s="53"/>
      <c r="H984" s="53"/>
      <c r="I984" s="53"/>
      <c r="J984" s="53"/>
      <c r="K984" s="53"/>
      <c r="L984" s="75"/>
      <c r="M984" s="53"/>
      <c r="N984" s="53"/>
      <c r="O984" s="53"/>
      <c r="P984" s="53"/>
      <c r="Q984" s="99"/>
      <c r="R984" s="67"/>
      <c r="S984" s="67"/>
      <c r="T984" s="67"/>
      <c r="U984" s="67"/>
      <c r="V984" s="67"/>
      <c r="W984" s="53"/>
      <c r="X984" s="53"/>
      <c r="Y984" s="53"/>
      <c r="Z984" s="53"/>
      <c r="AA984" s="53"/>
    </row>
    <row r="985" spans="1:27" x14ac:dyDescent="0.25">
      <c r="A985" s="192" t="s">
        <v>776</v>
      </c>
      <c r="B985" s="192">
        <v>501143</v>
      </c>
      <c r="C985" s="192" t="s">
        <v>1400</v>
      </c>
      <c r="D985" s="192" t="s">
        <v>1547</v>
      </c>
      <c r="E985" s="192" t="s">
        <v>1450</v>
      </c>
      <c r="F985" s="186"/>
      <c r="G985" s="53"/>
      <c r="H985" s="53"/>
      <c r="I985" s="53"/>
      <c r="J985" s="53"/>
      <c r="K985" s="53"/>
      <c r="L985" s="75"/>
      <c r="M985" s="53"/>
      <c r="N985" s="53"/>
      <c r="O985" s="53"/>
      <c r="P985" s="53"/>
      <c r="Q985" s="99"/>
      <c r="R985" s="67"/>
      <c r="S985" s="67"/>
      <c r="T985" s="67"/>
      <c r="U985" s="67"/>
      <c r="V985" s="67"/>
      <c r="W985" s="53"/>
      <c r="X985" s="53"/>
      <c r="Y985" s="53"/>
      <c r="Z985" s="53"/>
      <c r="AA985" s="53"/>
    </row>
    <row r="986" spans="1:27" x14ac:dyDescent="0.25">
      <c r="A986" s="192" t="s">
        <v>776</v>
      </c>
      <c r="B986" s="192">
        <v>515169</v>
      </c>
      <c r="C986" s="192" t="s">
        <v>1411</v>
      </c>
      <c r="D986" s="192" t="s">
        <v>1547</v>
      </c>
      <c r="E986" s="53"/>
      <c r="F986" s="186"/>
      <c r="G986" s="53"/>
      <c r="H986" s="53"/>
      <c r="I986" s="53"/>
      <c r="J986" s="53"/>
      <c r="K986" s="53"/>
      <c r="L986" s="75"/>
      <c r="M986" s="53"/>
      <c r="N986" s="53"/>
      <c r="O986" s="53"/>
      <c r="P986" s="53"/>
      <c r="Q986" s="99"/>
      <c r="R986" s="67"/>
      <c r="S986" s="67"/>
      <c r="T986" s="67"/>
      <c r="U986" s="67"/>
      <c r="V986" s="67"/>
      <c r="W986" s="53"/>
      <c r="X986" s="53"/>
      <c r="Y986" s="53"/>
      <c r="Z986" s="53"/>
      <c r="AA986" s="53"/>
    </row>
    <row r="987" spans="1:27" x14ac:dyDescent="0.25">
      <c r="A987" s="192" t="s">
        <v>20</v>
      </c>
      <c r="B987" s="192">
        <v>1300266</v>
      </c>
      <c r="C987" s="192" t="s">
        <v>1411</v>
      </c>
      <c r="D987" s="192" t="s">
        <v>1548</v>
      </c>
      <c r="E987" s="53"/>
      <c r="F987" s="186"/>
      <c r="G987" s="53"/>
      <c r="H987" s="53"/>
      <c r="I987" s="53"/>
      <c r="J987" s="53"/>
      <c r="K987" s="53"/>
      <c r="L987" s="75"/>
      <c r="M987" s="53"/>
      <c r="N987" s="53"/>
      <c r="O987" s="53"/>
      <c r="P987" s="53"/>
      <c r="Q987" s="99"/>
      <c r="R987" s="67"/>
      <c r="S987" s="67"/>
      <c r="T987" s="67"/>
      <c r="U987" s="67"/>
      <c r="V987" s="67"/>
      <c r="W987" s="53"/>
      <c r="X987" s="53"/>
      <c r="Y987" s="53"/>
      <c r="Z987" s="53"/>
      <c r="AA987" s="53"/>
    </row>
    <row r="988" spans="1:27" x14ac:dyDescent="0.25">
      <c r="A988" s="192" t="s">
        <v>479</v>
      </c>
      <c r="B988" s="192">
        <v>1135217</v>
      </c>
      <c r="C988" s="192" t="s">
        <v>1411</v>
      </c>
      <c r="D988" s="192" t="s">
        <v>1549</v>
      </c>
      <c r="E988" s="53"/>
      <c r="F988" s="186"/>
      <c r="G988" s="53"/>
      <c r="H988" s="53"/>
      <c r="I988" s="53"/>
      <c r="J988" s="53"/>
      <c r="K988" s="53"/>
      <c r="L988" s="75"/>
      <c r="M988" s="53"/>
      <c r="N988" s="53"/>
      <c r="O988" s="53"/>
      <c r="P988" s="53"/>
      <c r="Q988" s="99"/>
      <c r="R988" s="67"/>
      <c r="S988" s="67"/>
      <c r="T988" s="67"/>
      <c r="U988" s="67"/>
      <c r="V988" s="67"/>
      <c r="W988" s="53"/>
      <c r="X988" s="53"/>
      <c r="Y988" s="53"/>
      <c r="Z988" s="53"/>
      <c r="AA988" s="53"/>
    </row>
    <row r="989" spans="1:27" x14ac:dyDescent="0.25">
      <c r="A989" s="192" t="s">
        <v>31</v>
      </c>
      <c r="B989" s="192">
        <v>1535088</v>
      </c>
      <c r="C989" s="192" t="s">
        <v>1411</v>
      </c>
      <c r="D989" s="192" t="s">
        <v>1451</v>
      </c>
      <c r="E989" s="53"/>
      <c r="F989" s="186"/>
      <c r="G989" s="53"/>
      <c r="H989" s="53"/>
      <c r="I989" s="53"/>
      <c r="J989" s="53"/>
      <c r="K989" s="53"/>
      <c r="L989" s="75"/>
      <c r="M989" s="53"/>
      <c r="N989" s="53"/>
      <c r="O989" s="53"/>
      <c r="P989" s="53"/>
      <c r="Q989" s="99"/>
      <c r="R989" s="67"/>
      <c r="S989" s="67"/>
      <c r="T989" s="67"/>
      <c r="U989" s="67"/>
      <c r="V989" s="67"/>
      <c r="W989" s="53"/>
      <c r="X989" s="53"/>
      <c r="Y989" s="53"/>
      <c r="Z989" s="53"/>
      <c r="AA989" s="53"/>
    </row>
    <row r="990" spans="1:27" x14ac:dyDescent="0.25">
      <c r="A990" s="192" t="s">
        <v>21</v>
      </c>
      <c r="B990" s="192">
        <v>414198</v>
      </c>
      <c r="C990" s="192" t="s">
        <v>1411</v>
      </c>
      <c r="D990" s="192" t="s">
        <v>1550</v>
      </c>
      <c r="E990" s="53"/>
      <c r="F990" s="186"/>
      <c r="G990" s="53"/>
      <c r="H990" s="53"/>
      <c r="I990" s="53"/>
      <c r="J990" s="53"/>
      <c r="K990" s="53"/>
      <c r="L990" s="75"/>
      <c r="M990" s="53"/>
      <c r="N990" s="53"/>
      <c r="O990" s="53"/>
      <c r="P990" s="53"/>
      <c r="Q990" s="99"/>
      <c r="R990" s="67"/>
      <c r="S990" s="67"/>
      <c r="T990" s="67"/>
      <c r="U990" s="67"/>
      <c r="V990" s="67"/>
      <c r="W990" s="53"/>
      <c r="X990" s="53"/>
      <c r="Y990" s="53"/>
      <c r="Z990" s="53"/>
      <c r="AA990" s="53"/>
    </row>
    <row r="991" spans="1:27" x14ac:dyDescent="0.25">
      <c r="A991" s="192" t="s">
        <v>23</v>
      </c>
      <c r="B991" s="192">
        <v>1169539</v>
      </c>
      <c r="C991" s="192" t="s">
        <v>1411</v>
      </c>
      <c r="D991" s="192" t="s">
        <v>1549</v>
      </c>
      <c r="E991" s="192"/>
      <c r="F991" s="186"/>
      <c r="G991" s="53"/>
      <c r="H991" s="53"/>
      <c r="I991" s="53"/>
      <c r="J991" s="53"/>
      <c r="K991" s="53"/>
      <c r="L991" s="75"/>
      <c r="M991" s="53"/>
      <c r="N991" s="53"/>
      <c r="O991" s="53"/>
      <c r="P991" s="53"/>
      <c r="Q991" s="99"/>
      <c r="R991" s="67"/>
      <c r="S991" s="67"/>
      <c r="T991" s="67"/>
      <c r="U991" s="67"/>
      <c r="V991" s="67"/>
      <c r="W991" s="53"/>
      <c r="X991" s="53"/>
      <c r="Y991" s="53"/>
      <c r="Z991" s="53"/>
      <c r="AA991" s="53"/>
    </row>
    <row r="992" spans="1:27" x14ac:dyDescent="0.25">
      <c r="A992" s="192" t="s">
        <v>36</v>
      </c>
      <c r="B992" s="192">
        <v>708780</v>
      </c>
      <c r="C992" s="192" t="s">
        <v>1411</v>
      </c>
      <c r="D992" s="192" t="s">
        <v>1551</v>
      </c>
      <c r="E992" s="53"/>
      <c r="F992" s="186"/>
      <c r="G992" s="53"/>
      <c r="H992" s="53"/>
      <c r="I992" s="53"/>
      <c r="J992" s="53"/>
      <c r="K992" s="53"/>
      <c r="L992" s="75"/>
      <c r="M992" s="53"/>
      <c r="N992" s="53"/>
      <c r="O992" s="53"/>
      <c r="P992" s="53"/>
      <c r="Q992" s="99"/>
      <c r="R992" s="67"/>
      <c r="S992" s="67"/>
      <c r="T992" s="67"/>
      <c r="U992" s="67"/>
      <c r="V992" s="67"/>
      <c r="W992" s="53"/>
      <c r="X992" s="53"/>
      <c r="Y992" s="53"/>
      <c r="Z992" s="53"/>
      <c r="AA992" s="53"/>
    </row>
    <row r="993" spans="1:27" x14ac:dyDescent="0.25">
      <c r="A993" s="192" t="s">
        <v>36</v>
      </c>
      <c r="B993" s="192">
        <v>637981</v>
      </c>
      <c r="C993" s="192" t="s">
        <v>1411</v>
      </c>
      <c r="D993" s="192" t="s">
        <v>1552</v>
      </c>
      <c r="E993" s="53"/>
      <c r="F993" s="186"/>
      <c r="G993" s="53"/>
      <c r="H993" s="53"/>
      <c r="I993" s="53"/>
      <c r="J993" s="53"/>
      <c r="K993" s="53"/>
      <c r="L993" s="75"/>
      <c r="M993" s="53"/>
      <c r="N993" s="53"/>
      <c r="O993" s="53"/>
      <c r="P993" s="53"/>
      <c r="Q993" s="99"/>
      <c r="R993" s="67"/>
      <c r="S993" s="67"/>
      <c r="T993" s="67"/>
      <c r="U993" s="67"/>
      <c r="V993" s="67"/>
      <c r="W993" s="53"/>
      <c r="X993" s="53"/>
      <c r="Y993" s="53"/>
      <c r="Z993" s="53"/>
      <c r="AA993" s="53"/>
    </row>
    <row r="994" spans="1:27" x14ac:dyDescent="0.25">
      <c r="A994" s="192" t="s">
        <v>35</v>
      </c>
      <c r="B994" s="192">
        <v>1097609</v>
      </c>
      <c r="C994" s="192" t="s">
        <v>1411</v>
      </c>
      <c r="D994" s="192" t="s">
        <v>1453</v>
      </c>
      <c r="E994" s="192"/>
      <c r="F994" s="186"/>
      <c r="G994" s="53"/>
      <c r="H994" s="53"/>
      <c r="I994" s="53"/>
      <c r="J994" s="53"/>
      <c r="K994" s="53"/>
      <c r="L994" s="75"/>
      <c r="M994" s="53"/>
      <c r="N994" s="53"/>
      <c r="O994" s="53"/>
      <c r="P994" s="53"/>
      <c r="Q994" s="99"/>
      <c r="R994" s="67"/>
      <c r="S994" s="67"/>
      <c r="T994" s="67"/>
      <c r="U994" s="67"/>
      <c r="V994" s="67"/>
      <c r="W994" s="53"/>
      <c r="X994" s="53"/>
      <c r="Y994" s="53"/>
      <c r="Z994" s="53"/>
      <c r="AA994" s="53"/>
    </row>
    <row r="995" spans="1:27" x14ac:dyDescent="0.25">
      <c r="A995" s="192" t="s">
        <v>29</v>
      </c>
      <c r="B995" s="192">
        <v>1139509</v>
      </c>
      <c r="C995" s="192" t="s">
        <v>1411</v>
      </c>
      <c r="D995" s="192" t="s">
        <v>1553</v>
      </c>
      <c r="E995" s="53"/>
      <c r="F995" s="186"/>
      <c r="G995" s="53"/>
      <c r="H995" s="53"/>
      <c r="I995" s="53"/>
      <c r="J995" s="53"/>
      <c r="K995" s="53"/>
      <c r="L995" s="75"/>
      <c r="M995" s="53"/>
      <c r="N995" s="53"/>
      <c r="O995" s="53"/>
      <c r="P995" s="53"/>
      <c r="Q995" s="99"/>
      <c r="R995" s="67"/>
      <c r="S995" s="67"/>
      <c r="T995" s="67"/>
      <c r="U995" s="67"/>
      <c r="V995" s="67"/>
      <c r="W995" s="53"/>
      <c r="X995" s="53"/>
      <c r="Y995" s="53"/>
      <c r="Z995" s="53"/>
      <c r="AA995" s="53"/>
    </row>
    <row r="996" spans="1:27" x14ac:dyDescent="0.25">
      <c r="A996" s="192" t="s">
        <v>15</v>
      </c>
      <c r="B996" s="192">
        <v>808014</v>
      </c>
      <c r="C996" s="192" t="s">
        <v>1411</v>
      </c>
      <c r="D996" s="192" t="s">
        <v>1452</v>
      </c>
      <c r="E996" s="53"/>
      <c r="F996" s="186"/>
      <c r="G996" s="53"/>
      <c r="H996" s="53"/>
      <c r="I996" s="53"/>
      <c r="J996" s="53"/>
      <c r="K996" s="53"/>
      <c r="L996" s="75"/>
      <c r="M996" s="53"/>
      <c r="N996" s="53"/>
      <c r="O996" s="53"/>
      <c r="P996" s="53"/>
      <c r="Q996" s="99"/>
      <c r="R996" s="67"/>
      <c r="S996" s="67"/>
      <c r="T996" s="67"/>
      <c r="U996" s="67"/>
      <c r="V996" s="67"/>
      <c r="W996" s="53"/>
      <c r="X996" s="53"/>
      <c r="Y996" s="53"/>
      <c r="Z996" s="53"/>
      <c r="AA996" s="53"/>
    </row>
    <row r="997" spans="1:27" x14ac:dyDescent="0.25">
      <c r="A997" s="192" t="s">
        <v>10</v>
      </c>
      <c r="B997" s="192">
        <v>695094</v>
      </c>
      <c r="C997" s="192" t="s">
        <v>1411</v>
      </c>
      <c r="D997" s="192" t="s">
        <v>1554</v>
      </c>
      <c r="E997" s="53"/>
      <c r="F997" s="186"/>
      <c r="G997" s="53"/>
      <c r="H997" s="53"/>
      <c r="I997" s="53"/>
      <c r="J997" s="53"/>
      <c r="K997" s="53"/>
      <c r="L997" s="75"/>
      <c r="M997" s="53"/>
      <c r="N997" s="53"/>
      <c r="O997" s="53"/>
      <c r="P997" s="53"/>
      <c r="Q997" s="99"/>
      <c r="R997" s="67"/>
      <c r="S997" s="67"/>
      <c r="T997" s="67"/>
      <c r="U997" s="67"/>
      <c r="V997" s="67"/>
      <c r="W997" s="53"/>
      <c r="X997" s="53"/>
      <c r="Y997" s="53"/>
      <c r="Z997" s="53"/>
      <c r="AA997" s="53"/>
    </row>
    <row r="998" spans="1:27" x14ac:dyDescent="0.25">
      <c r="A998" s="192" t="s">
        <v>10</v>
      </c>
      <c r="B998" s="192">
        <v>692367</v>
      </c>
      <c r="C998" s="192" t="s">
        <v>1411</v>
      </c>
      <c r="D998" s="192" t="s">
        <v>1555</v>
      </c>
      <c r="E998" s="53"/>
      <c r="F998" s="186"/>
      <c r="G998" s="53"/>
      <c r="H998" s="53"/>
      <c r="I998" s="53"/>
      <c r="J998" s="53"/>
      <c r="K998" s="53"/>
      <c r="L998" s="75"/>
      <c r="M998" s="53"/>
      <c r="N998" s="53"/>
      <c r="O998" s="53"/>
      <c r="P998" s="53"/>
      <c r="Q998" s="99"/>
      <c r="R998" s="67"/>
      <c r="S998" s="67"/>
      <c r="T998" s="67"/>
      <c r="U998" s="67"/>
      <c r="V998" s="67"/>
      <c r="W998" s="53"/>
      <c r="X998" s="53"/>
      <c r="Y998" s="53"/>
      <c r="Z998" s="53"/>
      <c r="AA998" s="53"/>
    </row>
    <row r="999" spans="1:27" x14ac:dyDescent="0.25">
      <c r="A999" s="192" t="s">
        <v>466</v>
      </c>
      <c r="B999" s="192">
        <v>450090</v>
      </c>
      <c r="C999" s="192" t="s">
        <v>1411</v>
      </c>
      <c r="D999" s="192" t="s">
        <v>1556</v>
      </c>
      <c r="E999" s="53"/>
      <c r="F999" s="186"/>
      <c r="G999" s="53"/>
      <c r="H999" s="53"/>
      <c r="I999" s="53"/>
      <c r="J999" s="53"/>
      <c r="K999" s="53"/>
      <c r="L999" s="75"/>
      <c r="M999" s="53"/>
      <c r="N999" s="53"/>
      <c r="O999" s="53"/>
      <c r="P999" s="53"/>
      <c r="Q999" s="99"/>
      <c r="R999" s="67"/>
      <c r="S999" s="67"/>
      <c r="T999" s="67"/>
      <c r="U999" s="67"/>
      <c r="V999" s="67"/>
      <c r="W999" s="53"/>
      <c r="X999" s="53"/>
      <c r="Y999" s="53"/>
      <c r="Z999" s="53"/>
      <c r="AA999" s="53"/>
    </row>
    <row r="1000" spans="1:27" x14ac:dyDescent="0.25">
      <c r="A1000" s="192" t="s">
        <v>19</v>
      </c>
      <c r="B1000" s="192">
        <v>632338</v>
      </c>
      <c r="C1000" s="192" t="s">
        <v>1411</v>
      </c>
      <c r="D1000" s="192" t="s">
        <v>1557</v>
      </c>
      <c r="E1000" s="53"/>
      <c r="F1000" s="186"/>
      <c r="G1000" s="53"/>
      <c r="H1000" s="53"/>
      <c r="I1000" s="53"/>
      <c r="J1000" s="53"/>
      <c r="K1000" s="53"/>
      <c r="L1000" s="75"/>
      <c r="M1000" s="53"/>
      <c r="N1000" s="53"/>
      <c r="O1000" s="53"/>
      <c r="P1000" s="53"/>
      <c r="Q1000" s="99"/>
      <c r="R1000" s="67"/>
      <c r="S1000" s="67"/>
      <c r="T1000" s="67"/>
      <c r="U1000" s="67"/>
      <c r="V1000" s="67"/>
      <c r="W1000" s="53"/>
      <c r="X1000" s="53"/>
      <c r="Y1000" s="53"/>
      <c r="Z1000" s="53"/>
      <c r="AA1000" s="53"/>
    </row>
    <row r="1001" spans="1:27" x14ac:dyDescent="0.25">
      <c r="A1001" s="192" t="s">
        <v>11</v>
      </c>
      <c r="B1001" s="192">
        <v>865265</v>
      </c>
      <c r="C1001" s="192" t="s">
        <v>1411</v>
      </c>
      <c r="D1001" s="192" t="s">
        <v>574</v>
      </c>
      <c r="E1001" s="53"/>
      <c r="F1001" s="186"/>
      <c r="G1001" s="53"/>
      <c r="H1001" s="53"/>
      <c r="I1001" s="53"/>
      <c r="J1001" s="53"/>
      <c r="K1001" s="53"/>
      <c r="L1001" s="75"/>
      <c r="M1001" s="53"/>
      <c r="N1001" s="53"/>
      <c r="O1001" s="53"/>
      <c r="P1001" s="53"/>
      <c r="Q1001" s="99"/>
      <c r="R1001" s="67"/>
      <c r="S1001" s="67"/>
      <c r="T1001" s="67"/>
      <c r="U1001" s="67"/>
      <c r="V1001" s="67"/>
      <c r="W1001" s="53"/>
      <c r="X1001" s="53"/>
      <c r="Y1001" s="53"/>
      <c r="Z1001" s="53"/>
      <c r="AA1001" s="53"/>
    </row>
    <row r="1002" spans="1:27" x14ac:dyDescent="0.25">
      <c r="A1002" s="192" t="s">
        <v>11</v>
      </c>
      <c r="B1002" s="192">
        <v>550837</v>
      </c>
      <c r="C1002" s="192" t="s">
        <v>1411</v>
      </c>
      <c r="D1002" s="192" t="s">
        <v>1407</v>
      </c>
      <c r="E1002" s="53"/>
      <c r="F1002" s="186"/>
      <c r="G1002" s="53"/>
      <c r="H1002" s="53"/>
      <c r="I1002" s="53"/>
      <c r="J1002" s="53"/>
      <c r="K1002" s="53"/>
      <c r="L1002" s="75"/>
      <c r="M1002" s="53"/>
      <c r="N1002" s="53"/>
      <c r="O1002" s="53"/>
      <c r="P1002" s="53"/>
      <c r="Q1002" s="99"/>
      <c r="R1002" s="67"/>
      <c r="S1002" s="67"/>
      <c r="T1002" s="67"/>
      <c r="U1002" s="67"/>
      <c r="V1002" s="67"/>
      <c r="W1002" s="53"/>
      <c r="X1002" s="53"/>
      <c r="Y1002" s="53"/>
      <c r="Z1002" s="53"/>
      <c r="AA1002" s="53"/>
    </row>
    <row r="1003" spans="1:27" x14ac:dyDescent="0.25">
      <c r="A1003" s="192" t="s">
        <v>11</v>
      </c>
      <c r="B1003" s="192">
        <v>480014</v>
      </c>
      <c r="C1003" s="192" t="s">
        <v>1411</v>
      </c>
      <c r="D1003" s="192" t="s">
        <v>1408</v>
      </c>
      <c r="E1003" s="53"/>
      <c r="F1003" s="186"/>
      <c r="G1003" s="53"/>
      <c r="H1003" s="53"/>
      <c r="I1003" s="53"/>
      <c r="J1003" s="53"/>
      <c r="K1003" s="53"/>
      <c r="L1003" s="75"/>
      <c r="M1003" s="53"/>
      <c r="N1003" s="53"/>
      <c r="O1003" s="53"/>
      <c r="P1003" s="53"/>
      <c r="Q1003" s="99"/>
      <c r="R1003" s="67"/>
      <c r="S1003" s="67"/>
      <c r="T1003" s="67"/>
      <c r="U1003" s="67"/>
      <c r="V1003" s="67"/>
      <c r="W1003" s="53"/>
      <c r="X1003" s="53"/>
      <c r="Y1003" s="53"/>
      <c r="Z1003" s="53"/>
      <c r="AA1003" s="53"/>
    </row>
    <row r="1004" spans="1:27" x14ac:dyDescent="0.25">
      <c r="A1004" s="192" t="s">
        <v>762</v>
      </c>
      <c r="B1004" s="192">
        <v>645818</v>
      </c>
      <c r="C1004" s="192" t="s">
        <v>1411</v>
      </c>
      <c r="D1004" s="192" t="s">
        <v>1346</v>
      </c>
      <c r="E1004" s="53"/>
      <c r="F1004" s="186"/>
      <c r="G1004" s="53"/>
      <c r="H1004" s="53"/>
      <c r="I1004" s="53"/>
      <c r="J1004" s="53"/>
      <c r="K1004" s="53"/>
      <c r="L1004" s="75"/>
      <c r="M1004" s="53"/>
      <c r="N1004" s="53"/>
      <c r="O1004" s="53"/>
      <c r="P1004" s="53"/>
      <c r="Q1004" s="99"/>
      <c r="R1004" s="67"/>
      <c r="S1004" s="67"/>
      <c r="T1004" s="67"/>
      <c r="U1004" s="67"/>
      <c r="V1004" s="67"/>
      <c r="W1004" s="53"/>
      <c r="X1004" s="53"/>
      <c r="Y1004" s="53"/>
      <c r="Z1004" s="53"/>
      <c r="AA1004" s="53"/>
    </row>
    <row r="1005" spans="1:27" x14ac:dyDescent="0.25">
      <c r="A1005" s="192" t="s">
        <v>762</v>
      </c>
      <c r="B1005" s="192">
        <v>394599</v>
      </c>
      <c r="C1005" s="192" t="s">
        <v>1411</v>
      </c>
      <c r="D1005" s="192" t="s">
        <v>1558</v>
      </c>
      <c r="E1005" s="53"/>
      <c r="F1005" s="186"/>
      <c r="G1005" s="53"/>
      <c r="H1005" s="53"/>
      <c r="I1005" s="53"/>
      <c r="J1005" s="53"/>
      <c r="K1005" s="53"/>
      <c r="L1005" s="75"/>
      <c r="M1005" s="53"/>
      <c r="N1005" s="53"/>
      <c r="O1005" s="53"/>
      <c r="P1005" s="53"/>
      <c r="Q1005" s="99"/>
      <c r="R1005" s="67"/>
      <c r="S1005" s="67"/>
      <c r="T1005" s="67"/>
      <c r="U1005" s="67"/>
      <c r="V1005" s="67"/>
      <c r="W1005" s="53"/>
      <c r="X1005" s="53"/>
      <c r="Y1005" s="53"/>
      <c r="Z1005" s="53"/>
      <c r="AA1005" s="53"/>
    </row>
    <row r="1006" spans="1:27" x14ac:dyDescent="0.25">
      <c r="A1006" s="192" t="s">
        <v>762</v>
      </c>
      <c r="B1006" s="192">
        <v>362343</v>
      </c>
      <c r="C1006" s="192" t="s">
        <v>1411</v>
      </c>
      <c r="D1006" s="192" t="s">
        <v>1559</v>
      </c>
      <c r="E1006" s="53"/>
      <c r="F1006" s="186"/>
      <c r="G1006" s="53"/>
      <c r="H1006" s="53"/>
      <c r="I1006" s="53"/>
      <c r="J1006" s="53"/>
      <c r="K1006" s="53"/>
      <c r="L1006" s="75"/>
      <c r="M1006" s="53"/>
      <c r="N1006" s="53"/>
      <c r="O1006" s="53"/>
      <c r="P1006" s="53"/>
      <c r="Q1006" s="99"/>
      <c r="R1006" s="67"/>
      <c r="S1006" s="67"/>
      <c r="T1006" s="67"/>
      <c r="U1006" s="67"/>
      <c r="V1006" s="67"/>
      <c r="W1006" s="53"/>
      <c r="X1006" s="53"/>
      <c r="Y1006" s="53"/>
      <c r="Z1006" s="53"/>
      <c r="AA1006" s="53"/>
    </row>
    <row r="1007" spans="1:27" x14ac:dyDescent="0.25">
      <c r="A1007" s="192" t="s">
        <v>25</v>
      </c>
      <c r="B1007" s="192">
        <v>508619</v>
      </c>
      <c r="C1007" s="192" t="s">
        <v>1411</v>
      </c>
      <c r="D1007" s="192" t="s">
        <v>209</v>
      </c>
      <c r="E1007" s="53"/>
      <c r="F1007" s="186"/>
      <c r="G1007" s="53"/>
      <c r="H1007" s="53"/>
      <c r="I1007" s="53"/>
      <c r="J1007" s="53"/>
      <c r="K1007" s="53"/>
      <c r="L1007" s="75"/>
      <c r="M1007" s="53"/>
      <c r="N1007" s="53"/>
      <c r="O1007" s="53"/>
      <c r="P1007" s="53"/>
      <c r="Q1007" s="99"/>
      <c r="R1007" s="67"/>
      <c r="S1007" s="67"/>
      <c r="T1007" s="67"/>
      <c r="U1007" s="67"/>
      <c r="V1007" s="67"/>
      <c r="W1007" s="53"/>
      <c r="X1007" s="53"/>
      <c r="Y1007" s="53"/>
      <c r="Z1007" s="53"/>
      <c r="AA1007" s="53"/>
    </row>
    <row r="1008" spans="1:27" x14ac:dyDescent="0.25">
      <c r="A1008" s="192" t="s">
        <v>18</v>
      </c>
      <c r="B1008" s="192">
        <v>303268</v>
      </c>
      <c r="C1008" s="192" t="s">
        <v>1411</v>
      </c>
      <c r="D1008" s="192" t="s">
        <v>1405</v>
      </c>
      <c r="E1008" s="53"/>
      <c r="F1008" s="186"/>
      <c r="G1008" s="53"/>
      <c r="H1008" s="53"/>
      <c r="I1008" s="53"/>
      <c r="J1008" s="53"/>
      <c r="K1008" s="53"/>
      <c r="L1008" s="75"/>
      <c r="M1008" s="53"/>
      <c r="N1008" s="53"/>
      <c r="O1008" s="53"/>
      <c r="P1008" s="53"/>
      <c r="Q1008" s="99"/>
      <c r="R1008" s="67"/>
      <c r="S1008" s="67"/>
      <c r="T1008" s="67"/>
      <c r="U1008" s="67"/>
      <c r="V1008" s="67"/>
      <c r="W1008" s="53"/>
      <c r="X1008" s="53"/>
      <c r="Y1008" s="53"/>
      <c r="Z1008" s="53"/>
      <c r="AA1008" s="53"/>
    </row>
    <row r="1009" spans="1:27" x14ac:dyDescent="0.25">
      <c r="A1009" s="192" t="s">
        <v>32</v>
      </c>
      <c r="B1009" s="192">
        <v>908911</v>
      </c>
      <c r="C1009" s="192" t="s">
        <v>1411</v>
      </c>
      <c r="D1009" s="192" t="s">
        <v>1117</v>
      </c>
      <c r="E1009" s="192"/>
      <c r="F1009" s="186"/>
      <c r="G1009" s="53"/>
      <c r="H1009" s="53"/>
      <c r="I1009" s="53"/>
      <c r="J1009" s="53"/>
      <c r="K1009" s="53"/>
      <c r="L1009" s="75"/>
      <c r="M1009" s="53"/>
      <c r="N1009" s="53"/>
      <c r="O1009" s="53"/>
      <c r="P1009" s="53"/>
      <c r="Q1009" s="99"/>
      <c r="R1009" s="67"/>
      <c r="S1009" s="67"/>
      <c r="T1009" s="67"/>
      <c r="U1009" s="67"/>
      <c r="V1009" s="67"/>
      <c r="W1009" s="53"/>
      <c r="X1009" s="53"/>
      <c r="Y1009" s="53"/>
      <c r="Z1009" s="53"/>
      <c r="AA1009" s="53"/>
    </row>
    <row r="1010" spans="1:27" x14ac:dyDescent="0.25">
      <c r="A1010" s="192" t="s">
        <v>32</v>
      </c>
      <c r="B1010" s="192">
        <v>717126</v>
      </c>
      <c r="C1010" s="192" t="s">
        <v>1411</v>
      </c>
      <c r="D1010" s="192" t="s">
        <v>1511</v>
      </c>
      <c r="E1010" s="53"/>
      <c r="F1010" s="186"/>
      <c r="G1010" s="53"/>
      <c r="H1010" s="53"/>
      <c r="I1010" s="53"/>
      <c r="J1010" s="53"/>
      <c r="K1010" s="53"/>
      <c r="L1010" s="75"/>
      <c r="M1010" s="53"/>
      <c r="N1010" s="53"/>
      <c r="O1010" s="53"/>
      <c r="P1010" s="53"/>
      <c r="Q1010" s="99"/>
      <c r="R1010" s="67"/>
      <c r="S1010" s="67"/>
      <c r="T1010" s="67"/>
      <c r="U1010" s="67"/>
      <c r="V1010" s="67"/>
      <c r="W1010" s="53"/>
      <c r="X1010" s="53"/>
      <c r="Y1010" s="53"/>
      <c r="Z1010" s="53"/>
      <c r="AA1010" s="53"/>
    </row>
    <row r="1011" spans="1:27" x14ac:dyDescent="0.25">
      <c r="A1011" s="192" t="s">
        <v>32</v>
      </c>
      <c r="B1011" s="192">
        <v>980299</v>
      </c>
      <c r="C1011" s="192" t="s">
        <v>1411</v>
      </c>
      <c r="D1011" s="192" t="s">
        <v>1120</v>
      </c>
      <c r="E1011" s="53"/>
      <c r="F1011" s="186"/>
      <c r="G1011" s="53"/>
      <c r="H1011" s="53"/>
      <c r="I1011" s="53"/>
      <c r="J1011" s="53"/>
      <c r="K1011" s="53"/>
      <c r="L1011" s="75"/>
      <c r="M1011" s="53"/>
      <c r="N1011" s="53"/>
      <c r="O1011" s="53"/>
      <c r="P1011" s="53"/>
      <c r="Q1011" s="99"/>
      <c r="R1011" s="67"/>
      <c r="S1011" s="67"/>
      <c r="T1011" s="67"/>
      <c r="U1011" s="67"/>
      <c r="V1011" s="67"/>
      <c r="W1011" s="53"/>
      <c r="X1011" s="53"/>
      <c r="Y1011" s="53"/>
      <c r="Z1011" s="53"/>
      <c r="AA1011" s="53"/>
    </row>
    <row r="1012" spans="1:27" x14ac:dyDescent="0.25">
      <c r="A1012" s="192" t="s">
        <v>28</v>
      </c>
      <c r="B1012" s="192">
        <v>341642</v>
      </c>
      <c r="C1012" s="192" t="s">
        <v>1411</v>
      </c>
      <c r="D1012" s="192" t="s">
        <v>1520</v>
      </c>
      <c r="E1012" s="192" t="s">
        <v>591</v>
      </c>
      <c r="F1012" s="186"/>
      <c r="G1012" s="53"/>
      <c r="H1012" s="53"/>
      <c r="I1012" s="53"/>
      <c r="J1012" s="53"/>
      <c r="K1012" s="53"/>
      <c r="L1012" s="75"/>
      <c r="M1012" s="53"/>
      <c r="N1012" s="53"/>
      <c r="O1012" s="53"/>
      <c r="P1012" s="53"/>
      <c r="Q1012" s="99"/>
      <c r="R1012" s="67"/>
      <c r="S1012" s="67"/>
      <c r="T1012" s="67"/>
      <c r="U1012" s="67"/>
      <c r="V1012" s="67"/>
      <c r="W1012" s="53"/>
      <c r="X1012" s="53"/>
      <c r="Y1012" s="53"/>
      <c r="Z1012" s="53"/>
      <c r="AA1012" s="53"/>
    </row>
    <row r="1013" spans="1:27" x14ac:dyDescent="0.25">
      <c r="A1013" s="192" t="s">
        <v>28</v>
      </c>
      <c r="B1013" s="192">
        <v>363802</v>
      </c>
      <c r="C1013" s="192" t="s">
        <v>168</v>
      </c>
      <c r="D1013" s="192" t="s">
        <v>1520</v>
      </c>
      <c r="E1013" s="53"/>
      <c r="F1013" s="186"/>
      <c r="G1013" s="53"/>
      <c r="H1013" s="53"/>
      <c r="I1013" s="53"/>
      <c r="J1013" s="53"/>
      <c r="K1013" s="53"/>
      <c r="L1013" s="75"/>
      <c r="M1013" s="53"/>
      <c r="N1013" s="53"/>
      <c r="O1013" s="53"/>
      <c r="P1013" s="53"/>
      <c r="Q1013" s="99"/>
      <c r="R1013" s="67"/>
      <c r="S1013" s="67"/>
      <c r="T1013" s="67"/>
      <c r="U1013" s="67"/>
      <c r="V1013" s="67"/>
      <c r="W1013" s="53"/>
      <c r="X1013" s="53"/>
      <c r="Y1013" s="53"/>
      <c r="Z1013" s="53"/>
      <c r="AA1013" s="53"/>
    </row>
    <row r="1014" spans="1:27" x14ac:dyDescent="0.25">
      <c r="A1014" s="192" t="s">
        <v>28</v>
      </c>
      <c r="B1014" s="192">
        <v>1113677</v>
      </c>
      <c r="C1014" s="192" t="s">
        <v>168</v>
      </c>
      <c r="D1014" s="192" t="s">
        <v>1183</v>
      </c>
      <c r="E1014" s="53"/>
      <c r="F1014" s="186"/>
      <c r="G1014" s="53"/>
      <c r="H1014" s="53"/>
      <c r="I1014" s="53"/>
      <c r="J1014" s="53"/>
      <c r="K1014" s="53"/>
      <c r="L1014" s="75"/>
      <c r="M1014" s="53"/>
      <c r="N1014" s="53"/>
      <c r="O1014" s="53"/>
      <c r="P1014" s="53"/>
      <c r="Q1014" s="99"/>
      <c r="R1014" s="67"/>
      <c r="S1014" s="67"/>
      <c r="T1014" s="67"/>
      <c r="U1014" s="67"/>
      <c r="V1014" s="67"/>
      <c r="W1014" s="53"/>
      <c r="X1014" s="53"/>
      <c r="Y1014" s="53"/>
      <c r="Z1014" s="53"/>
      <c r="AA1014" s="53"/>
    </row>
    <row r="1015" spans="1:27" x14ac:dyDescent="0.25">
      <c r="A1015" s="192" t="s">
        <v>28</v>
      </c>
      <c r="B1015" s="192">
        <v>894679</v>
      </c>
      <c r="C1015" s="192" t="s">
        <v>168</v>
      </c>
      <c r="D1015" s="192" t="s">
        <v>1217</v>
      </c>
      <c r="E1015" s="53"/>
      <c r="F1015" s="186"/>
      <c r="G1015" s="53"/>
      <c r="H1015" s="53"/>
      <c r="I1015" s="53"/>
      <c r="J1015" s="53"/>
      <c r="K1015" s="53"/>
      <c r="L1015" s="75"/>
      <c r="M1015" s="53"/>
      <c r="N1015" s="53"/>
      <c r="O1015" s="53"/>
      <c r="P1015" s="53"/>
      <c r="Q1015" s="99"/>
      <c r="R1015" s="67"/>
      <c r="S1015" s="67"/>
      <c r="T1015" s="67"/>
      <c r="U1015" s="67"/>
      <c r="V1015" s="67"/>
      <c r="W1015" s="53"/>
      <c r="X1015" s="53"/>
      <c r="Y1015" s="53"/>
      <c r="Z1015" s="53"/>
      <c r="AA1015" s="53"/>
    </row>
    <row r="1016" spans="1:27" x14ac:dyDescent="0.25">
      <c r="A1016" s="192" t="s">
        <v>30</v>
      </c>
      <c r="B1016" s="192">
        <v>773051</v>
      </c>
      <c r="C1016" s="192" t="s">
        <v>168</v>
      </c>
      <c r="D1016" s="192" t="s">
        <v>1560</v>
      </c>
      <c r="E1016" s="53"/>
      <c r="F1016" s="186"/>
      <c r="G1016" s="53"/>
      <c r="H1016" s="53"/>
      <c r="I1016" s="53"/>
      <c r="J1016" s="53"/>
      <c r="K1016" s="53"/>
      <c r="L1016" s="75"/>
      <c r="M1016" s="53"/>
      <c r="N1016" s="53"/>
      <c r="O1016" s="53"/>
      <c r="P1016" s="53"/>
      <c r="Q1016" s="99"/>
      <c r="R1016" s="67"/>
      <c r="S1016" s="67"/>
      <c r="T1016" s="67"/>
      <c r="U1016" s="67"/>
      <c r="V1016" s="67"/>
      <c r="W1016" s="53"/>
      <c r="X1016" s="53"/>
      <c r="Y1016" s="53"/>
      <c r="Z1016" s="53"/>
      <c r="AA1016" s="53"/>
    </row>
    <row r="1017" spans="1:27" x14ac:dyDescent="0.25">
      <c r="A1017" s="192" t="s">
        <v>30</v>
      </c>
      <c r="B1017" s="192">
        <v>655971</v>
      </c>
      <c r="C1017" s="192" t="s">
        <v>168</v>
      </c>
      <c r="D1017" s="192" t="s">
        <v>1561</v>
      </c>
      <c r="E1017" s="53"/>
      <c r="F1017" s="186"/>
      <c r="G1017" s="53"/>
      <c r="H1017" s="53"/>
      <c r="I1017" s="53"/>
      <c r="J1017" s="53"/>
      <c r="K1017" s="53"/>
      <c r="L1017" s="75"/>
      <c r="M1017" s="53"/>
      <c r="N1017" s="53"/>
      <c r="O1017" s="53"/>
      <c r="P1017" s="53"/>
      <c r="Q1017" s="99"/>
      <c r="R1017" s="67"/>
      <c r="S1017" s="67"/>
      <c r="T1017" s="67"/>
      <c r="U1017" s="67"/>
      <c r="V1017" s="67"/>
      <c r="W1017" s="53"/>
      <c r="X1017" s="53"/>
      <c r="Y1017" s="53"/>
      <c r="Z1017" s="53"/>
      <c r="AA1017" s="53"/>
    </row>
    <row r="1018" spans="1:27" x14ac:dyDescent="0.25">
      <c r="A1018" s="192" t="s">
        <v>35</v>
      </c>
      <c r="B1018" s="192">
        <v>1319210</v>
      </c>
      <c r="C1018" s="192" t="s">
        <v>168</v>
      </c>
      <c r="D1018" s="192" t="s">
        <v>1151</v>
      </c>
      <c r="E1018" s="192" t="s">
        <v>1562</v>
      </c>
      <c r="F1018" s="186"/>
      <c r="G1018" s="53"/>
      <c r="H1018" s="53"/>
      <c r="I1018" s="53"/>
      <c r="J1018" s="53"/>
      <c r="K1018" s="53"/>
      <c r="L1018" s="75"/>
      <c r="M1018" s="53"/>
      <c r="N1018" s="53"/>
      <c r="O1018" s="53"/>
      <c r="P1018" s="53"/>
      <c r="Q1018" s="99"/>
      <c r="R1018" s="67"/>
      <c r="S1018" s="67"/>
      <c r="T1018" s="67"/>
      <c r="U1018" s="67"/>
      <c r="V1018" s="67"/>
      <c r="W1018" s="53"/>
      <c r="X1018" s="53"/>
      <c r="Y1018" s="53"/>
      <c r="Z1018" s="53"/>
      <c r="AA1018" s="53"/>
    </row>
    <row r="1019" spans="1:27" x14ac:dyDescent="0.25">
      <c r="A1019" s="199" t="s">
        <v>776</v>
      </c>
      <c r="B1019" s="199">
        <v>866475</v>
      </c>
      <c r="C1019" s="199" t="s">
        <v>168</v>
      </c>
      <c r="D1019" s="192" t="s">
        <v>1563</v>
      </c>
      <c r="E1019" s="192"/>
      <c r="F1019" s="186"/>
      <c r="G1019" s="53"/>
      <c r="H1019" s="53"/>
      <c r="I1019" s="53"/>
      <c r="J1019" s="53"/>
      <c r="O1019" s="53"/>
      <c r="P1019" s="53"/>
      <c r="Q1019" s="99"/>
      <c r="R1019" s="67"/>
      <c r="S1019" s="67"/>
      <c r="T1019" s="67"/>
      <c r="U1019" s="67"/>
      <c r="V1019" s="67"/>
      <c r="W1019" s="53"/>
      <c r="X1019" s="53"/>
      <c r="Y1019" s="53"/>
      <c r="Z1019" s="53"/>
      <c r="AA1019" s="53"/>
    </row>
    <row r="1020" spans="1:27" x14ac:dyDescent="0.25">
      <c r="A1020" s="199" t="s">
        <v>36</v>
      </c>
      <c r="B1020" s="199">
        <v>13135</v>
      </c>
      <c r="C1020" s="199" t="s">
        <v>168</v>
      </c>
      <c r="D1020" s="199" t="s">
        <v>1564</v>
      </c>
      <c r="E1020" s="192" t="s">
        <v>1375</v>
      </c>
      <c r="F1020" s="186"/>
      <c r="G1020" s="53"/>
      <c r="H1020" s="53"/>
      <c r="I1020" s="53"/>
      <c r="J1020" s="53"/>
      <c r="O1020" s="53"/>
      <c r="W1020" s="53"/>
      <c r="X1020" s="53"/>
      <c r="Y1020" s="53"/>
      <c r="Z1020" s="53"/>
      <c r="AA1020" s="53"/>
    </row>
    <row r="1021" spans="1:27" x14ac:dyDescent="0.25">
      <c r="A1021" s="199" t="s">
        <v>36</v>
      </c>
      <c r="B1021" s="199">
        <v>787493</v>
      </c>
      <c r="C1021" s="199" t="s">
        <v>1074</v>
      </c>
      <c r="D1021" s="199" t="s">
        <v>1564</v>
      </c>
      <c r="E1021" s="53"/>
      <c r="F1021" s="186"/>
      <c r="G1021" s="53"/>
      <c r="H1021" s="53"/>
      <c r="I1021" s="53"/>
      <c r="J1021" s="53"/>
      <c r="O1021" s="53"/>
      <c r="W1021" s="53"/>
      <c r="X1021" s="53"/>
      <c r="Y1021" s="53"/>
      <c r="Z1021" s="53"/>
      <c r="AA1021" s="53"/>
    </row>
    <row r="1022" spans="1:27" x14ac:dyDescent="0.25">
      <c r="A1022" s="199" t="s">
        <v>26</v>
      </c>
      <c r="B1022" s="199">
        <v>1102660</v>
      </c>
      <c r="C1022" s="199" t="s">
        <v>1074</v>
      </c>
      <c r="D1022" s="199" t="s">
        <v>1565</v>
      </c>
      <c r="E1022" s="53"/>
      <c r="F1022" s="186"/>
      <c r="G1022" s="53"/>
      <c r="H1022" s="53"/>
      <c r="I1022" s="53"/>
      <c r="J1022" s="53"/>
      <c r="O1022" s="53"/>
      <c r="W1022" s="53"/>
      <c r="X1022" s="53"/>
      <c r="Y1022" s="53"/>
      <c r="Z1022" s="53"/>
      <c r="AA1022" s="53"/>
    </row>
    <row r="1023" spans="1:27" x14ac:dyDescent="0.25">
      <c r="A1023" s="199" t="s">
        <v>26</v>
      </c>
      <c r="B1023" s="199">
        <v>1124709</v>
      </c>
      <c r="C1023" s="199" t="s">
        <v>1074</v>
      </c>
      <c r="D1023" s="199" t="s">
        <v>1141</v>
      </c>
      <c r="E1023" s="192" t="s">
        <v>1566</v>
      </c>
      <c r="F1023" s="186"/>
      <c r="G1023" s="53"/>
      <c r="H1023" s="53"/>
      <c r="I1023" s="53"/>
      <c r="J1023" s="53"/>
      <c r="O1023" s="53"/>
      <c r="W1023" s="53"/>
      <c r="X1023" s="53"/>
      <c r="Y1023" s="53"/>
      <c r="Z1023" s="53"/>
      <c r="AA1023" s="53"/>
    </row>
    <row r="1024" spans="1:27" x14ac:dyDescent="0.25">
      <c r="A1024" s="199" t="s">
        <v>26</v>
      </c>
      <c r="B1024" s="199">
        <v>923041</v>
      </c>
      <c r="C1024" s="199" t="s">
        <v>1074</v>
      </c>
      <c r="D1024" s="199" t="s">
        <v>1139</v>
      </c>
      <c r="E1024" s="53"/>
      <c r="F1024" s="186"/>
      <c r="G1024" s="53"/>
      <c r="H1024" s="53"/>
      <c r="I1024" s="53"/>
      <c r="J1024" s="53"/>
      <c r="O1024" s="53"/>
      <c r="W1024" s="53"/>
      <c r="X1024" s="53"/>
      <c r="Y1024" s="53"/>
      <c r="Z1024" s="53"/>
      <c r="AA1024" s="53"/>
    </row>
    <row r="1025" spans="1:27" x14ac:dyDescent="0.25">
      <c r="A1025" s="199" t="s">
        <v>23</v>
      </c>
      <c r="B1025" s="199">
        <v>1075478</v>
      </c>
      <c r="C1025" s="199" t="s">
        <v>1074</v>
      </c>
      <c r="D1025" s="199" t="s">
        <v>1210</v>
      </c>
      <c r="E1025" s="53"/>
      <c r="F1025" s="186"/>
      <c r="G1025" s="53"/>
      <c r="H1025" s="53"/>
      <c r="I1025" s="53"/>
      <c r="J1025" s="53"/>
      <c r="O1025" s="53"/>
      <c r="W1025" s="53"/>
      <c r="X1025" s="53"/>
      <c r="Y1025" s="53"/>
      <c r="Z1025" s="53"/>
      <c r="AA1025" s="53"/>
    </row>
    <row r="1026" spans="1:27" x14ac:dyDescent="0.25">
      <c r="A1026" s="199" t="s">
        <v>23</v>
      </c>
      <c r="B1026" s="199">
        <v>1162370</v>
      </c>
      <c r="C1026" s="199" t="s">
        <v>1074</v>
      </c>
      <c r="D1026" s="199" t="s">
        <v>1567</v>
      </c>
      <c r="E1026" s="192" t="s">
        <v>1568</v>
      </c>
      <c r="F1026" s="186"/>
      <c r="G1026" s="53"/>
      <c r="H1026" s="53"/>
      <c r="I1026" s="53"/>
      <c r="J1026" s="53"/>
      <c r="O1026" s="53"/>
      <c r="W1026" s="53"/>
      <c r="X1026" s="53"/>
      <c r="Y1026" s="53"/>
      <c r="Z1026" s="53"/>
      <c r="AA1026" s="53"/>
    </row>
    <row r="1027" spans="1:27" x14ac:dyDescent="0.25">
      <c r="A1027" s="199" t="s">
        <v>27</v>
      </c>
      <c r="B1027" s="199">
        <v>1301489</v>
      </c>
      <c r="C1027" s="199" t="s">
        <v>1074</v>
      </c>
      <c r="D1027" s="199" t="s">
        <v>1218</v>
      </c>
      <c r="E1027" s="192" t="s">
        <v>1569</v>
      </c>
      <c r="F1027" s="186"/>
      <c r="G1027" s="53"/>
      <c r="H1027" s="53"/>
      <c r="I1027" s="53"/>
      <c r="J1027" s="53"/>
      <c r="O1027" s="53"/>
      <c r="W1027" s="53"/>
      <c r="X1027" s="53"/>
      <c r="Y1027" s="53"/>
      <c r="Z1027" s="53"/>
      <c r="AA1027" s="53"/>
    </row>
    <row r="1028" spans="1:27" x14ac:dyDescent="0.25">
      <c r="A1028" s="199" t="s">
        <v>8</v>
      </c>
      <c r="B1028" s="199">
        <v>1168984</v>
      </c>
      <c r="C1028" s="199" t="s">
        <v>1074</v>
      </c>
      <c r="D1028" s="199" t="s">
        <v>1149</v>
      </c>
      <c r="E1028" s="192" t="s">
        <v>1570</v>
      </c>
      <c r="F1028" s="186"/>
      <c r="G1028" s="53"/>
      <c r="H1028" s="53"/>
      <c r="I1028" s="53"/>
      <c r="J1028" s="53"/>
      <c r="O1028" s="53"/>
      <c r="W1028" s="53"/>
      <c r="X1028" s="53"/>
      <c r="Y1028" s="53"/>
      <c r="Z1028" s="53"/>
      <c r="AA1028" s="53"/>
    </row>
    <row r="1029" spans="1:27" x14ac:dyDescent="0.25">
      <c r="A1029" s="199" t="s">
        <v>8</v>
      </c>
      <c r="B1029" s="199">
        <v>544165</v>
      </c>
      <c r="C1029" s="199" t="s">
        <v>1385</v>
      </c>
      <c r="D1029" s="199" t="s">
        <v>1149</v>
      </c>
      <c r="E1029" s="192"/>
      <c r="F1029" s="186"/>
      <c r="G1029" s="53"/>
      <c r="H1029" s="53"/>
      <c r="I1029" s="53"/>
      <c r="J1029" s="53"/>
      <c r="O1029" s="53"/>
      <c r="W1029" s="53"/>
      <c r="X1029" s="53"/>
      <c r="Y1029" s="53"/>
      <c r="Z1029" s="53"/>
      <c r="AA1029" s="53"/>
    </row>
    <row r="1030" spans="1:27" x14ac:dyDescent="0.25">
      <c r="A1030" s="199" t="s">
        <v>27</v>
      </c>
      <c r="B1030" s="199">
        <v>795484</v>
      </c>
      <c r="C1030" s="199" t="s">
        <v>1385</v>
      </c>
      <c r="D1030" s="199" t="s">
        <v>1524</v>
      </c>
      <c r="E1030" s="53"/>
      <c r="F1030" s="186"/>
      <c r="G1030" s="53"/>
      <c r="H1030" s="53"/>
      <c r="I1030" s="53"/>
      <c r="J1030" s="53"/>
      <c r="O1030" s="53"/>
      <c r="W1030" s="53"/>
      <c r="X1030" s="53"/>
      <c r="Y1030" s="53"/>
      <c r="Z1030" s="53"/>
      <c r="AA1030" s="53"/>
    </row>
    <row r="1031" spans="1:27" x14ac:dyDescent="0.25">
      <c r="A1031" s="199" t="s">
        <v>8</v>
      </c>
      <c r="B1031" s="199">
        <v>1165830</v>
      </c>
      <c r="C1031" s="199" t="s">
        <v>1385</v>
      </c>
      <c r="D1031" s="199" t="s">
        <v>1571</v>
      </c>
      <c r="E1031" s="53"/>
      <c r="F1031" s="186"/>
      <c r="G1031" s="53"/>
      <c r="H1031" s="53"/>
      <c r="I1031" s="53"/>
      <c r="J1031" s="53"/>
      <c r="O1031" s="53"/>
      <c r="W1031" s="53"/>
      <c r="X1031" s="53"/>
      <c r="Y1031" s="53"/>
      <c r="Z1031" s="53"/>
      <c r="AA1031" s="53"/>
    </row>
    <row r="1032" spans="1:27" x14ac:dyDescent="0.25">
      <c r="A1032" s="199" t="s">
        <v>27</v>
      </c>
      <c r="B1032" s="199">
        <v>768521</v>
      </c>
      <c r="C1032" s="199" t="s">
        <v>1385</v>
      </c>
      <c r="D1032" s="199" t="s">
        <v>1429</v>
      </c>
      <c r="E1032" s="53"/>
      <c r="F1032" s="186"/>
      <c r="G1032" s="53"/>
      <c r="H1032" s="53"/>
      <c r="I1032" s="53"/>
      <c r="J1032" s="53"/>
      <c r="O1032" s="53"/>
      <c r="W1032" s="53"/>
      <c r="X1032" s="53"/>
      <c r="Y1032" s="53"/>
      <c r="Z1032" s="53"/>
      <c r="AA1032" s="53"/>
    </row>
    <row r="1033" spans="1:27" x14ac:dyDescent="0.25">
      <c r="A1033" s="199" t="s">
        <v>34</v>
      </c>
      <c r="B1033" s="199">
        <v>838414</v>
      </c>
      <c r="C1033" s="199" t="s">
        <v>1385</v>
      </c>
      <c r="D1033" s="199" t="s">
        <v>441</v>
      </c>
      <c r="E1033" s="53"/>
      <c r="F1033" s="186"/>
      <c r="G1033" s="53"/>
      <c r="H1033" s="53"/>
      <c r="I1033" s="53"/>
      <c r="J1033" s="53"/>
      <c r="O1033" s="53"/>
      <c r="W1033" s="53"/>
      <c r="X1033" s="53"/>
      <c r="Y1033" s="53"/>
      <c r="Z1033" s="53"/>
      <c r="AA1033" s="53"/>
    </row>
    <row r="1034" spans="1:27" x14ac:dyDescent="0.25">
      <c r="A1034" s="199" t="s">
        <v>34</v>
      </c>
      <c r="B1034" s="199">
        <v>536488</v>
      </c>
      <c r="C1034" s="199" t="s">
        <v>1385</v>
      </c>
      <c r="D1034" s="199" t="s">
        <v>1572</v>
      </c>
      <c r="E1034" s="53"/>
      <c r="F1034" s="186"/>
      <c r="G1034" s="53"/>
      <c r="H1034" s="53"/>
      <c r="I1034" s="53"/>
      <c r="J1034" s="53"/>
      <c r="O1034" s="53"/>
      <c r="W1034" s="53"/>
      <c r="X1034" s="53"/>
      <c r="Y1034" s="53"/>
      <c r="Z1034" s="53"/>
      <c r="AA1034" s="53"/>
    </row>
    <row r="1035" spans="1:27" x14ac:dyDescent="0.25">
      <c r="A1035" s="199" t="s">
        <v>34</v>
      </c>
      <c r="B1035" s="199">
        <v>659608</v>
      </c>
      <c r="C1035" s="199" t="s">
        <v>1385</v>
      </c>
      <c r="D1035" s="199" t="s">
        <v>1573</v>
      </c>
      <c r="E1035" s="53"/>
      <c r="F1035" s="186"/>
      <c r="G1035" s="53"/>
      <c r="H1035" s="53"/>
      <c r="I1035" s="53"/>
      <c r="J1035" s="53"/>
      <c r="O1035" s="53"/>
      <c r="W1035" s="53"/>
      <c r="X1035" s="53"/>
      <c r="Y1035" s="53"/>
      <c r="Z1035" s="53"/>
      <c r="AA1035" s="53"/>
    </row>
    <row r="1036" spans="1:27" x14ac:dyDescent="0.25">
      <c r="A1036" s="199" t="s">
        <v>10</v>
      </c>
      <c r="B1036" s="199">
        <v>611368</v>
      </c>
      <c r="C1036" s="199" t="s">
        <v>1385</v>
      </c>
      <c r="D1036" s="199" t="s">
        <v>1574</v>
      </c>
      <c r="E1036" s="53"/>
      <c r="F1036" s="186"/>
      <c r="G1036" s="53"/>
      <c r="H1036" s="53"/>
      <c r="I1036" s="53"/>
      <c r="J1036" s="53"/>
      <c r="O1036" s="53"/>
      <c r="W1036" s="53"/>
      <c r="X1036" s="53"/>
      <c r="Y1036" s="53"/>
      <c r="Z1036" s="53"/>
      <c r="AA1036" s="53"/>
    </row>
    <row r="1037" spans="1:27" x14ac:dyDescent="0.25">
      <c r="A1037" s="199" t="s">
        <v>15</v>
      </c>
      <c r="B1037" s="199">
        <v>1140935</v>
      </c>
      <c r="C1037" s="199" t="s">
        <v>1385</v>
      </c>
      <c r="D1037" s="199" t="s">
        <v>1210</v>
      </c>
      <c r="E1037" s="53"/>
      <c r="F1037" s="186"/>
      <c r="G1037" s="53"/>
      <c r="H1037" s="53"/>
      <c r="I1037" s="53"/>
      <c r="J1037" s="53"/>
      <c r="O1037" s="53"/>
      <c r="W1037" s="53"/>
      <c r="X1037" s="53"/>
      <c r="Y1037" s="53"/>
      <c r="Z1037" s="53"/>
      <c r="AA1037" s="53"/>
    </row>
    <row r="1038" spans="1:27" x14ac:dyDescent="0.25">
      <c r="A1038" s="199" t="s">
        <v>19</v>
      </c>
      <c r="B1038" s="199">
        <v>1158942</v>
      </c>
      <c r="C1038" s="199" t="s">
        <v>1385</v>
      </c>
      <c r="D1038" s="199" t="s">
        <v>1210</v>
      </c>
      <c r="E1038" s="53"/>
      <c r="F1038" s="186"/>
      <c r="G1038" s="53"/>
      <c r="H1038" s="53"/>
      <c r="I1038" s="53"/>
      <c r="J1038" s="53"/>
      <c r="O1038" s="53"/>
      <c r="W1038" s="53"/>
      <c r="X1038" s="53"/>
      <c r="Y1038" s="53"/>
      <c r="Z1038" s="53"/>
      <c r="AA1038" s="53"/>
    </row>
    <row r="1039" spans="1:27" x14ac:dyDescent="0.25">
      <c r="A1039" s="199" t="s">
        <v>31</v>
      </c>
      <c r="B1039" s="199">
        <v>1152175</v>
      </c>
      <c r="C1039" s="199" t="s">
        <v>1385</v>
      </c>
      <c r="D1039" s="199" t="s">
        <v>1218</v>
      </c>
      <c r="E1039" s="53"/>
      <c r="F1039" s="186"/>
      <c r="G1039" s="53"/>
      <c r="H1039" s="53"/>
      <c r="I1039" s="53"/>
      <c r="J1039" s="53"/>
      <c r="O1039" s="53"/>
      <c r="W1039" s="53"/>
      <c r="X1039" s="53"/>
      <c r="Y1039" s="53"/>
      <c r="Z1039" s="53"/>
      <c r="AA1039" s="53"/>
    </row>
    <row r="1040" spans="1:27" x14ac:dyDescent="0.25">
      <c r="A1040" s="199" t="s">
        <v>12</v>
      </c>
      <c r="B1040" s="199">
        <v>318967</v>
      </c>
      <c r="C1040" s="199" t="s">
        <v>1385</v>
      </c>
      <c r="D1040" s="199" t="s">
        <v>1575</v>
      </c>
      <c r="E1040" s="53"/>
      <c r="F1040" s="186"/>
      <c r="G1040" s="53"/>
      <c r="H1040" s="53"/>
      <c r="I1040" s="53"/>
      <c r="J1040" s="53"/>
      <c r="O1040" s="53"/>
      <c r="W1040" s="53"/>
      <c r="X1040" s="53"/>
      <c r="Y1040" s="53"/>
      <c r="Z1040" s="53"/>
      <c r="AA1040" s="53"/>
    </row>
    <row r="1041" spans="1:27" x14ac:dyDescent="0.25">
      <c r="A1041" s="199" t="s">
        <v>12</v>
      </c>
      <c r="B1041" s="199">
        <v>309103</v>
      </c>
      <c r="C1041" s="199" t="s">
        <v>1385</v>
      </c>
      <c r="D1041" s="199" t="s">
        <v>1576</v>
      </c>
      <c r="E1041" s="192" t="s">
        <v>1399</v>
      </c>
      <c r="F1041" s="186"/>
      <c r="G1041" s="53"/>
      <c r="H1041" s="53"/>
      <c r="I1041" s="53"/>
      <c r="J1041" s="53"/>
      <c r="O1041" s="53"/>
      <c r="W1041" s="53"/>
      <c r="X1041" s="53"/>
      <c r="Y1041" s="53"/>
      <c r="Z1041" s="53"/>
      <c r="AA1041" s="53"/>
    </row>
    <row r="1042" spans="1:27" x14ac:dyDescent="0.25">
      <c r="A1042" s="199" t="s">
        <v>12</v>
      </c>
      <c r="B1042" s="199">
        <v>538623</v>
      </c>
      <c r="C1042" s="199" t="s">
        <v>1400</v>
      </c>
      <c r="D1042" s="199" t="s">
        <v>1576</v>
      </c>
      <c r="E1042" s="53"/>
      <c r="F1042" s="186"/>
      <c r="G1042" s="53"/>
      <c r="H1042" s="53"/>
      <c r="I1042" s="53"/>
      <c r="J1042" s="53"/>
      <c r="O1042" s="53"/>
      <c r="W1042" s="53"/>
      <c r="X1042" s="53"/>
      <c r="Y1042" s="53"/>
      <c r="Z1042" s="53"/>
      <c r="AA1042" s="53"/>
    </row>
    <row r="1043" spans="1:27" x14ac:dyDescent="0.25">
      <c r="A1043" s="199" t="s">
        <v>12</v>
      </c>
      <c r="B1043" s="199">
        <v>439359</v>
      </c>
      <c r="C1043" s="199" t="s">
        <v>1400</v>
      </c>
      <c r="D1043" s="199" t="s">
        <v>1577</v>
      </c>
      <c r="E1043" s="53"/>
      <c r="F1043" s="186"/>
      <c r="G1043" s="53"/>
      <c r="H1043" s="53"/>
      <c r="I1043" s="53"/>
      <c r="J1043" s="53"/>
      <c r="O1043" s="53"/>
      <c r="W1043" s="53"/>
      <c r="X1043" s="53"/>
      <c r="Y1043" s="53"/>
      <c r="Z1043" s="53"/>
      <c r="AA1043" s="53"/>
    </row>
    <row r="1044" spans="1:27" x14ac:dyDescent="0.25">
      <c r="A1044" s="199" t="s">
        <v>20</v>
      </c>
      <c r="B1044" s="199">
        <v>1539918</v>
      </c>
      <c r="C1044" s="199" t="s">
        <v>1400</v>
      </c>
      <c r="D1044" s="199" t="s">
        <v>1537</v>
      </c>
      <c r="E1044" s="53"/>
      <c r="F1044" s="186"/>
      <c r="G1044" s="53"/>
      <c r="H1044" s="53"/>
      <c r="I1044" s="53"/>
      <c r="J1044" s="53"/>
      <c r="O1044" s="53"/>
      <c r="W1044" s="53"/>
      <c r="X1044" s="53"/>
      <c r="Y1044" s="53"/>
      <c r="Z1044" s="53"/>
      <c r="AA1044" s="53"/>
    </row>
    <row r="1045" spans="1:27" x14ac:dyDescent="0.25">
      <c r="A1045" s="199" t="s">
        <v>31</v>
      </c>
      <c r="B1045" s="199">
        <v>1365155</v>
      </c>
      <c r="C1045" s="199" t="s">
        <v>1400</v>
      </c>
      <c r="D1045" s="199" t="s">
        <v>1537</v>
      </c>
      <c r="E1045" s="53"/>
      <c r="F1045" s="186"/>
      <c r="G1045" s="53"/>
      <c r="H1045" s="53"/>
      <c r="I1045" s="53"/>
      <c r="J1045" s="53"/>
      <c r="O1045" s="53"/>
      <c r="W1045" s="53"/>
      <c r="X1045" s="53"/>
      <c r="Y1045" s="53"/>
      <c r="Z1045" s="53"/>
      <c r="AA1045" s="53"/>
    </row>
    <row r="1046" spans="1:27" x14ac:dyDescent="0.25">
      <c r="A1046" s="199" t="s">
        <v>20</v>
      </c>
      <c r="B1046" s="199">
        <v>1262940</v>
      </c>
      <c r="C1046" s="199" t="s">
        <v>1400</v>
      </c>
      <c r="D1046" s="199" t="s">
        <v>1578</v>
      </c>
      <c r="E1046" s="53"/>
      <c r="F1046" s="186"/>
      <c r="G1046" s="53"/>
      <c r="H1046" s="53"/>
      <c r="I1046" s="53"/>
      <c r="J1046" s="53"/>
      <c r="O1046" s="53"/>
      <c r="W1046" s="53"/>
      <c r="X1046" s="53"/>
      <c r="Y1046" s="53"/>
      <c r="Z1046" s="53"/>
      <c r="AA1046" s="53"/>
    </row>
    <row r="1047" spans="1:27" x14ac:dyDescent="0.25">
      <c r="A1047" s="199" t="s">
        <v>38</v>
      </c>
      <c r="B1047" s="199">
        <v>1151465</v>
      </c>
      <c r="C1047" s="199" t="s">
        <v>1400</v>
      </c>
      <c r="D1047" s="199" t="s">
        <v>1499</v>
      </c>
      <c r="E1047" s="53"/>
      <c r="F1047" s="186"/>
      <c r="G1047" s="53"/>
      <c r="H1047" s="53"/>
      <c r="I1047" s="53"/>
      <c r="J1047" s="53"/>
      <c r="O1047" s="53"/>
      <c r="W1047" s="53"/>
      <c r="X1047" s="53"/>
      <c r="Y1047" s="53"/>
      <c r="Z1047" s="53"/>
      <c r="AA1047" s="53"/>
    </row>
    <row r="1048" spans="1:27" x14ac:dyDescent="0.25">
      <c r="A1048" s="199" t="s">
        <v>38</v>
      </c>
      <c r="B1048" s="199">
        <v>1113613</v>
      </c>
      <c r="C1048" s="199" t="s">
        <v>1400</v>
      </c>
      <c r="D1048" s="199" t="s">
        <v>1579</v>
      </c>
      <c r="E1048" s="53"/>
      <c r="F1048" s="186"/>
      <c r="G1048" s="53"/>
      <c r="H1048" s="53"/>
      <c r="I1048" s="53"/>
      <c r="J1048" s="53"/>
      <c r="O1048" s="53"/>
      <c r="W1048" s="53"/>
      <c r="X1048" s="53"/>
      <c r="Y1048" s="53"/>
      <c r="Z1048" s="53"/>
      <c r="AA1048" s="53"/>
    </row>
    <row r="1049" spans="1:27" x14ac:dyDescent="0.25">
      <c r="A1049" s="199" t="s">
        <v>744</v>
      </c>
      <c r="B1049" s="199">
        <v>365868</v>
      </c>
      <c r="C1049" s="199" t="s">
        <v>1400</v>
      </c>
      <c r="D1049" s="199" t="s">
        <v>1540</v>
      </c>
      <c r="E1049" s="53"/>
      <c r="F1049" s="186"/>
      <c r="G1049" s="53"/>
      <c r="H1049" s="53"/>
      <c r="I1049" s="53"/>
      <c r="J1049" s="53"/>
      <c r="O1049" s="53"/>
      <c r="W1049" s="53"/>
      <c r="X1049" s="53"/>
      <c r="Y1049" s="53"/>
      <c r="Z1049" s="53"/>
      <c r="AA1049" s="53"/>
    </row>
    <row r="1050" spans="1:27" x14ac:dyDescent="0.25">
      <c r="A1050" s="199" t="s">
        <v>23</v>
      </c>
      <c r="B1050" s="199">
        <v>1207519</v>
      </c>
      <c r="C1050" s="199" t="s">
        <v>1400</v>
      </c>
      <c r="D1050" s="199" t="s">
        <v>1499</v>
      </c>
      <c r="E1050" s="53"/>
      <c r="F1050" s="186"/>
      <c r="G1050" s="53"/>
      <c r="H1050" s="53"/>
      <c r="I1050" s="53"/>
      <c r="J1050" s="53"/>
      <c r="O1050" s="53"/>
      <c r="W1050" s="53"/>
      <c r="X1050" s="53"/>
      <c r="Y1050" s="53"/>
      <c r="Z1050" s="53"/>
      <c r="AA1050" s="53"/>
    </row>
    <row r="1051" spans="1:27" x14ac:dyDescent="0.25">
      <c r="A1051" s="199" t="s">
        <v>29</v>
      </c>
      <c r="B1051" s="199">
        <v>1197151</v>
      </c>
      <c r="C1051" s="199" t="s">
        <v>1400</v>
      </c>
      <c r="D1051" s="199" t="s">
        <v>1580</v>
      </c>
      <c r="E1051" s="53"/>
      <c r="F1051" s="186"/>
      <c r="G1051" s="53"/>
      <c r="H1051" s="53"/>
      <c r="I1051" s="53"/>
      <c r="J1051" s="53"/>
      <c r="O1051" s="53"/>
      <c r="W1051" s="53"/>
      <c r="X1051" s="53"/>
      <c r="Y1051" s="53"/>
      <c r="Z1051" s="53"/>
      <c r="AA1051" s="53"/>
    </row>
    <row r="1052" spans="1:27" x14ac:dyDescent="0.25">
      <c r="A1052" s="199" t="s">
        <v>744</v>
      </c>
      <c r="B1052" s="199">
        <v>286072</v>
      </c>
      <c r="C1052" s="199" t="s">
        <v>1400</v>
      </c>
      <c r="D1052" s="199" t="s">
        <v>1581</v>
      </c>
      <c r="E1052" s="53"/>
      <c r="F1052" s="186"/>
      <c r="G1052" s="53"/>
      <c r="H1052" s="53"/>
      <c r="I1052" s="53"/>
      <c r="J1052" s="53"/>
      <c r="O1052" s="53"/>
      <c r="W1052" s="53"/>
      <c r="X1052" s="53"/>
      <c r="Y1052" s="53"/>
      <c r="Z1052" s="53"/>
      <c r="AA1052" s="53"/>
    </row>
    <row r="1053" spans="1:27" x14ac:dyDescent="0.25">
      <c r="A1053" s="199" t="s">
        <v>29</v>
      </c>
      <c r="B1053" s="199">
        <v>1152813</v>
      </c>
      <c r="C1053" s="199" t="s">
        <v>1400</v>
      </c>
      <c r="D1053" s="199" t="s">
        <v>1582</v>
      </c>
      <c r="E1053" s="53"/>
      <c r="F1053" s="186"/>
      <c r="G1053" s="53"/>
      <c r="H1053" s="53"/>
      <c r="I1053" s="53"/>
      <c r="J1053" s="53"/>
      <c r="O1053" s="53"/>
      <c r="W1053" s="53"/>
      <c r="X1053" s="53"/>
      <c r="Y1053" s="53"/>
      <c r="Z1053" s="53"/>
      <c r="AA1053" s="53"/>
    </row>
    <row r="1054" spans="1:27" x14ac:dyDescent="0.25">
      <c r="A1054" s="199" t="s">
        <v>22</v>
      </c>
      <c r="B1054" s="199">
        <v>379504</v>
      </c>
      <c r="C1054" s="199" t="s">
        <v>1400</v>
      </c>
      <c r="D1054" s="199" t="s">
        <v>1583</v>
      </c>
      <c r="E1054" s="192" t="s">
        <v>1450</v>
      </c>
      <c r="F1054" s="186"/>
      <c r="G1054" s="53"/>
      <c r="H1054" s="53"/>
      <c r="I1054" s="53"/>
      <c r="J1054" s="53"/>
      <c r="O1054" s="53"/>
      <c r="W1054" s="53"/>
      <c r="X1054" s="53"/>
      <c r="Y1054" s="53"/>
      <c r="Z1054" s="53"/>
      <c r="AA1054" s="53"/>
    </row>
    <row r="1055" spans="1:27" x14ac:dyDescent="0.25">
      <c r="A1055" s="199" t="s">
        <v>22</v>
      </c>
      <c r="B1055" s="199">
        <v>497546</v>
      </c>
      <c r="C1055" s="199" t="s">
        <v>1411</v>
      </c>
      <c r="D1055" s="199" t="s">
        <v>1583</v>
      </c>
      <c r="E1055" s="53"/>
      <c r="F1055" s="186"/>
      <c r="G1055" s="53"/>
      <c r="H1055" s="53"/>
      <c r="I1055" s="53"/>
      <c r="J1055" s="53"/>
      <c r="O1055" s="53"/>
      <c r="W1055" s="53"/>
      <c r="X1055" s="53"/>
      <c r="Y1055" s="53"/>
      <c r="Z1055" s="53"/>
      <c r="AA1055" s="53"/>
    </row>
    <row r="1056" spans="1:27" x14ac:dyDescent="0.25">
      <c r="A1056" s="199" t="s">
        <v>29</v>
      </c>
      <c r="B1056" s="199">
        <v>1081441</v>
      </c>
      <c r="C1056" s="199" t="s">
        <v>1411</v>
      </c>
      <c r="D1056" s="199" t="s">
        <v>1584</v>
      </c>
      <c r="E1056" s="53"/>
      <c r="F1056" s="186"/>
      <c r="G1056" s="53"/>
      <c r="H1056" s="53"/>
      <c r="I1056" s="53"/>
      <c r="J1056" s="53"/>
      <c r="O1056" s="53"/>
      <c r="W1056" s="53"/>
      <c r="X1056" s="53"/>
      <c r="Y1056" s="53"/>
      <c r="Z1056" s="53"/>
      <c r="AA1056" s="53"/>
    </row>
    <row r="1057" spans="1:27" x14ac:dyDescent="0.25">
      <c r="A1057" s="199" t="s">
        <v>31</v>
      </c>
      <c r="B1057" s="199">
        <v>1528891</v>
      </c>
      <c r="C1057" s="199" t="s">
        <v>1411</v>
      </c>
      <c r="D1057" s="199" t="s">
        <v>1508</v>
      </c>
      <c r="E1057" s="53"/>
      <c r="F1057" s="186"/>
      <c r="G1057" s="53"/>
      <c r="H1057" s="53"/>
      <c r="I1057" s="53"/>
      <c r="J1057" s="53"/>
      <c r="O1057" s="53"/>
      <c r="W1057" s="53"/>
      <c r="X1057" s="53"/>
      <c r="Y1057" s="53"/>
      <c r="Z1057" s="53"/>
      <c r="AA1057" s="53"/>
    </row>
    <row r="1058" spans="1:27" x14ac:dyDescent="0.25">
      <c r="A1058" s="199" t="s">
        <v>479</v>
      </c>
      <c r="B1058" s="199">
        <v>1147657</v>
      </c>
      <c r="C1058" s="199" t="s">
        <v>1411</v>
      </c>
      <c r="D1058" s="199" t="s">
        <v>1585</v>
      </c>
      <c r="E1058" s="53"/>
      <c r="F1058" s="186"/>
      <c r="G1058" s="53"/>
      <c r="H1058" s="53"/>
      <c r="I1058" s="53"/>
      <c r="J1058" s="53"/>
      <c r="O1058" s="53"/>
      <c r="W1058" s="53"/>
      <c r="X1058" s="53"/>
      <c r="Y1058" s="53"/>
      <c r="Z1058" s="53"/>
      <c r="AA1058" s="53"/>
    </row>
    <row r="1059" spans="1:27" x14ac:dyDescent="0.25">
      <c r="A1059" s="199" t="s">
        <v>30</v>
      </c>
      <c r="B1059" s="199">
        <v>435905</v>
      </c>
      <c r="C1059" s="199" t="s">
        <v>1411</v>
      </c>
      <c r="D1059" s="199" t="s">
        <v>1586</v>
      </c>
      <c r="E1059" s="53"/>
      <c r="F1059" s="186"/>
      <c r="G1059" s="53"/>
      <c r="H1059" s="53"/>
      <c r="I1059" s="53"/>
      <c r="J1059" s="53"/>
      <c r="O1059" s="53"/>
      <c r="W1059" s="53"/>
      <c r="X1059" s="53"/>
      <c r="Y1059" s="53"/>
      <c r="Z1059" s="53"/>
      <c r="AA1059" s="53"/>
    </row>
    <row r="1060" spans="1:27" x14ac:dyDescent="0.25">
      <c r="A1060" s="199" t="s">
        <v>20</v>
      </c>
      <c r="B1060" s="199">
        <v>1154938</v>
      </c>
      <c r="C1060" s="199" t="s">
        <v>1411</v>
      </c>
      <c r="D1060" s="199" t="s">
        <v>1548</v>
      </c>
      <c r="E1060" s="53"/>
      <c r="F1060" s="186"/>
      <c r="G1060" s="53"/>
      <c r="H1060" s="53"/>
      <c r="I1060" s="53"/>
      <c r="J1060" s="53"/>
      <c r="O1060" s="53"/>
      <c r="W1060" s="53"/>
      <c r="X1060" s="53"/>
      <c r="Y1060" s="53"/>
      <c r="Z1060" s="53"/>
      <c r="AA1060" s="53"/>
    </row>
    <row r="1061" spans="1:27" x14ac:dyDescent="0.25">
      <c r="A1061" s="199" t="s">
        <v>776</v>
      </c>
      <c r="B1061" s="199">
        <v>943897</v>
      </c>
      <c r="C1061" s="199" t="s">
        <v>1411</v>
      </c>
      <c r="D1061" s="199" t="s">
        <v>1587</v>
      </c>
      <c r="E1061" s="53"/>
      <c r="F1061" s="186"/>
      <c r="G1061" s="53"/>
      <c r="H1061" s="53"/>
      <c r="I1061" s="53"/>
      <c r="J1061" s="53"/>
      <c r="O1061" s="53"/>
      <c r="W1061" s="53"/>
      <c r="X1061" s="53"/>
      <c r="Y1061" s="53"/>
      <c r="Z1061" s="53"/>
      <c r="AA1061" s="53"/>
    </row>
    <row r="1062" spans="1:27" x14ac:dyDescent="0.25">
      <c r="A1062" s="199" t="s">
        <v>28</v>
      </c>
      <c r="B1062" s="199">
        <v>929792</v>
      </c>
      <c r="C1062" s="199" t="s">
        <v>1411</v>
      </c>
      <c r="D1062" s="199" t="s">
        <v>1588</v>
      </c>
      <c r="E1062" s="192"/>
      <c r="F1062" s="186"/>
      <c r="G1062" s="53"/>
      <c r="H1062" s="53"/>
      <c r="I1062" s="53"/>
      <c r="J1062" s="53"/>
      <c r="O1062" s="53"/>
      <c r="W1062" s="53"/>
      <c r="X1062" s="53"/>
      <c r="Y1062" s="53"/>
      <c r="Z1062" s="53"/>
      <c r="AA1062" s="53"/>
    </row>
    <row r="1063" spans="1:27" x14ac:dyDescent="0.25">
      <c r="A1063" s="199" t="s">
        <v>28</v>
      </c>
      <c r="B1063" s="199">
        <v>713614</v>
      </c>
      <c r="C1063" s="199" t="s">
        <v>1411</v>
      </c>
      <c r="D1063" s="199" t="s">
        <v>1589</v>
      </c>
      <c r="E1063" s="53"/>
      <c r="F1063" s="186"/>
      <c r="G1063" s="53"/>
      <c r="H1063" s="53"/>
      <c r="I1063" s="53"/>
      <c r="J1063" s="53"/>
      <c r="O1063" s="53"/>
      <c r="W1063" s="53"/>
      <c r="X1063" s="53"/>
      <c r="Y1063" s="53"/>
      <c r="Z1063" s="53"/>
      <c r="AA1063" s="53"/>
    </row>
    <row r="1064" spans="1:27" x14ac:dyDescent="0.25">
      <c r="A1064" s="199" t="s">
        <v>28</v>
      </c>
      <c r="B1064" s="199">
        <v>605051</v>
      </c>
      <c r="C1064" s="199" t="s">
        <v>1411</v>
      </c>
      <c r="D1064" s="199" t="s">
        <v>1590</v>
      </c>
      <c r="E1064" s="53"/>
      <c r="F1064" s="186"/>
      <c r="G1064" s="53"/>
      <c r="H1064" s="53"/>
      <c r="I1064" s="53"/>
      <c r="J1064" s="53"/>
      <c r="O1064" s="53"/>
      <c r="W1064" s="53"/>
      <c r="X1064" s="53"/>
      <c r="Y1064" s="53"/>
      <c r="Z1064" s="53"/>
      <c r="AA1064" s="53"/>
    </row>
    <row r="1065" spans="1:27" x14ac:dyDescent="0.25">
      <c r="A1065" s="199" t="s">
        <v>23</v>
      </c>
      <c r="B1065" s="199">
        <v>1052922</v>
      </c>
      <c r="C1065" s="199" t="s">
        <v>1411</v>
      </c>
      <c r="D1065" s="199" t="s">
        <v>1452</v>
      </c>
      <c r="E1065" s="53"/>
      <c r="F1065" s="186"/>
      <c r="G1065" s="53"/>
      <c r="H1065" s="53"/>
      <c r="I1065" s="53"/>
      <c r="J1065" s="53"/>
      <c r="O1065" s="53"/>
      <c r="W1065" s="53"/>
      <c r="X1065" s="53"/>
      <c r="Y1065" s="53"/>
      <c r="Z1065" s="53"/>
      <c r="AA1065" s="53"/>
    </row>
    <row r="1066" spans="1:27" x14ac:dyDescent="0.25">
      <c r="A1066" s="199" t="s">
        <v>35</v>
      </c>
      <c r="B1066" s="199">
        <v>1018051</v>
      </c>
      <c r="C1066" s="199" t="s">
        <v>1411</v>
      </c>
      <c r="D1066" s="199" t="s">
        <v>1453</v>
      </c>
      <c r="E1066" s="53"/>
      <c r="F1066" s="186"/>
      <c r="G1066" s="53"/>
      <c r="H1066" s="53"/>
      <c r="I1066" s="53"/>
      <c r="J1066" s="53"/>
      <c r="O1066" s="53"/>
      <c r="W1066" s="53"/>
      <c r="X1066" s="53"/>
      <c r="Y1066" s="53"/>
      <c r="Z1066" s="53"/>
      <c r="AA1066" s="53"/>
    </row>
    <row r="1067" spans="1:27" x14ac:dyDescent="0.25">
      <c r="A1067" s="199" t="s">
        <v>25</v>
      </c>
      <c r="B1067" s="199">
        <v>548828</v>
      </c>
      <c r="C1067" s="199" t="s">
        <v>1411</v>
      </c>
      <c r="D1067" s="199" t="s">
        <v>209</v>
      </c>
      <c r="E1067" s="53"/>
      <c r="F1067" s="186"/>
      <c r="G1067" s="53"/>
      <c r="H1067" s="53"/>
      <c r="I1067" s="53"/>
      <c r="J1067" s="53"/>
      <c r="O1067" s="53"/>
      <c r="W1067" s="53"/>
      <c r="X1067" s="53"/>
      <c r="Y1067" s="53"/>
      <c r="Z1067" s="53"/>
      <c r="AA1067" s="53"/>
    </row>
    <row r="1068" spans="1:27" x14ac:dyDescent="0.25">
      <c r="A1068" s="199" t="s">
        <v>10</v>
      </c>
      <c r="B1068" s="199">
        <v>1116039</v>
      </c>
      <c r="C1068" s="199" t="s">
        <v>1411</v>
      </c>
      <c r="D1068" s="199" t="s">
        <v>1591</v>
      </c>
      <c r="E1068" s="53"/>
      <c r="F1068" s="186"/>
      <c r="G1068" s="53"/>
      <c r="H1068" s="53"/>
      <c r="I1068" s="53"/>
      <c r="J1068" s="53"/>
      <c r="O1068" s="53"/>
      <c r="W1068" s="53"/>
      <c r="X1068" s="53"/>
      <c r="Y1068" s="53"/>
      <c r="Z1068" s="53"/>
      <c r="AA1068" s="53"/>
    </row>
    <row r="1069" spans="1:27" x14ac:dyDescent="0.25">
      <c r="A1069" s="199" t="s">
        <v>32</v>
      </c>
      <c r="B1069" s="199">
        <v>1026722</v>
      </c>
      <c r="C1069" s="199" t="s">
        <v>1411</v>
      </c>
      <c r="D1069" s="199" t="s">
        <v>1117</v>
      </c>
      <c r="E1069" s="192"/>
      <c r="F1069" s="186"/>
      <c r="G1069" s="53"/>
      <c r="H1069" s="53"/>
      <c r="I1069" s="53"/>
      <c r="J1069" s="53"/>
      <c r="O1069" s="53"/>
      <c r="W1069" s="53"/>
      <c r="X1069" s="53"/>
      <c r="Y1069" s="53"/>
      <c r="Z1069" s="53"/>
      <c r="AA1069" s="53"/>
    </row>
    <row r="1070" spans="1:27" x14ac:dyDescent="0.25">
      <c r="A1070" s="199" t="s">
        <v>15</v>
      </c>
      <c r="B1070" s="199">
        <v>1141263</v>
      </c>
      <c r="C1070" s="199" t="s">
        <v>1411</v>
      </c>
      <c r="D1070" s="199" t="s">
        <v>1453</v>
      </c>
      <c r="E1070" s="53"/>
      <c r="F1070" s="186"/>
      <c r="G1070" s="53"/>
      <c r="H1070" s="53"/>
      <c r="I1070" s="53"/>
      <c r="J1070" s="53"/>
      <c r="O1070" s="53"/>
      <c r="W1070" s="53"/>
      <c r="X1070" s="53"/>
      <c r="Y1070" s="53"/>
      <c r="Z1070" s="53"/>
      <c r="AA1070" s="53"/>
    </row>
    <row r="1071" spans="1:27" x14ac:dyDescent="0.25">
      <c r="A1071" s="199" t="s">
        <v>32</v>
      </c>
      <c r="B1071" s="199">
        <v>758890</v>
      </c>
      <c r="C1071" s="199" t="s">
        <v>1411</v>
      </c>
      <c r="D1071" s="199" t="s">
        <v>1511</v>
      </c>
      <c r="E1071" s="53"/>
      <c r="F1071" s="186"/>
      <c r="G1071" s="53"/>
      <c r="H1071" s="53"/>
      <c r="I1071" s="53"/>
      <c r="J1071" s="53"/>
      <c r="O1071" s="53"/>
      <c r="W1071" s="53"/>
      <c r="X1071" s="53"/>
      <c r="Y1071" s="53"/>
      <c r="Z1071" s="53"/>
      <c r="AA1071" s="53"/>
    </row>
    <row r="1072" spans="1:27" x14ac:dyDescent="0.25">
      <c r="A1072" s="199" t="s">
        <v>32</v>
      </c>
      <c r="B1072" s="199">
        <v>895245</v>
      </c>
      <c r="C1072" s="199" t="s">
        <v>1411</v>
      </c>
      <c r="D1072" s="199" t="s">
        <v>1120</v>
      </c>
      <c r="E1072" s="53"/>
      <c r="F1072" s="186"/>
      <c r="G1072" s="53"/>
      <c r="H1072" s="53"/>
      <c r="I1072" s="53"/>
      <c r="J1072" s="53"/>
      <c r="O1072" s="53"/>
      <c r="W1072" s="53"/>
      <c r="X1072" s="53"/>
      <c r="Y1072" s="53"/>
      <c r="Z1072" s="53"/>
      <c r="AA1072" s="53"/>
    </row>
    <row r="1073" spans="1:27" x14ac:dyDescent="0.25">
      <c r="A1073" s="199" t="s">
        <v>762</v>
      </c>
      <c r="B1073" s="199">
        <v>792883</v>
      </c>
      <c r="C1073" s="199" t="s">
        <v>1411</v>
      </c>
      <c r="D1073" s="199" t="s">
        <v>1592</v>
      </c>
      <c r="E1073" s="53"/>
      <c r="F1073" s="186"/>
      <c r="G1073" s="53"/>
      <c r="H1073" s="53"/>
      <c r="I1073" s="53"/>
      <c r="J1073" s="53"/>
      <c r="O1073" s="53"/>
      <c r="W1073" s="53"/>
      <c r="X1073" s="53"/>
      <c r="Y1073" s="53"/>
      <c r="Z1073" s="53"/>
      <c r="AA1073" s="53"/>
    </row>
    <row r="1074" spans="1:27" x14ac:dyDescent="0.25">
      <c r="A1074" s="199" t="s">
        <v>762</v>
      </c>
      <c r="B1074" s="199">
        <v>521181</v>
      </c>
      <c r="C1074" s="199" t="s">
        <v>1411</v>
      </c>
      <c r="D1074" s="199" t="s">
        <v>1593</v>
      </c>
      <c r="E1074" s="53"/>
      <c r="F1074" s="186"/>
      <c r="G1074" s="53"/>
      <c r="H1074" s="53"/>
      <c r="I1074" s="53"/>
      <c r="J1074" s="53"/>
      <c r="O1074" s="53"/>
      <c r="W1074" s="53"/>
      <c r="X1074" s="53"/>
      <c r="Y1074" s="53"/>
      <c r="Z1074" s="53"/>
      <c r="AA1074" s="53"/>
    </row>
    <row r="1075" spans="1:27" x14ac:dyDescent="0.25">
      <c r="A1075" s="199" t="s">
        <v>762</v>
      </c>
      <c r="B1075" s="199">
        <v>283248</v>
      </c>
      <c r="C1075" s="199" t="s">
        <v>1411</v>
      </c>
      <c r="D1075" s="199" t="s">
        <v>1594</v>
      </c>
      <c r="E1075" s="53"/>
      <c r="F1075" s="186"/>
      <c r="G1075" s="53"/>
      <c r="H1075" s="53"/>
      <c r="I1075" s="53"/>
      <c r="J1075" s="53"/>
      <c r="O1075" s="53"/>
      <c r="W1075" s="53"/>
      <c r="X1075" s="53"/>
      <c r="Y1075" s="53"/>
      <c r="Z1075" s="53"/>
      <c r="AA1075" s="53"/>
    </row>
    <row r="1076" spans="1:27" x14ac:dyDescent="0.25">
      <c r="A1076" s="199" t="s">
        <v>19</v>
      </c>
      <c r="B1076" s="199">
        <v>1046276</v>
      </c>
      <c r="C1076" s="199" t="s">
        <v>1411</v>
      </c>
      <c r="D1076" s="199" t="s">
        <v>1595</v>
      </c>
      <c r="E1076" s="53"/>
      <c r="F1076" s="186"/>
      <c r="G1076" s="53"/>
      <c r="H1076" s="53"/>
      <c r="I1076" s="53"/>
      <c r="J1076" s="53"/>
      <c r="O1076" s="53"/>
      <c r="W1076" s="53"/>
      <c r="X1076" s="53"/>
      <c r="Y1076" s="53"/>
      <c r="Z1076" s="53"/>
      <c r="AA1076" s="53"/>
    </row>
    <row r="1077" spans="1:27" x14ac:dyDescent="0.25">
      <c r="A1077" s="199" t="s">
        <v>15</v>
      </c>
      <c r="B1077" s="199">
        <v>759720</v>
      </c>
      <c r="C1077" s="199" t="s">
        <v>1411</v>
      </c>
      <c r="D1077" s="199" t="s">
        <v>1596</v>
      </c>
      <c r="E1077" s="192" t="s">
        <v>626</v>
      </c>
      <c r="F1077" s="186"/>
      <c r="G1077" s="53"/>
      <c r="H1077" s="53"/>
      <c r="I1077" s="53"/>
      <c r="J1077" s="53"/>
      <c r="O1077" s="53"/>
      <c r="W1077" s="53"/>
      <c r="X1077" s="53"/>
      <c r="Y1077" s="53"/>
      <c r="Z1077" s="53"/>
      <c r="AA1077" s="53"/>
    </row>
    <row r="1078" spans="1:27" x14ac:dyDescent="0.25">
      <c r="A1078" s="199" t="s">
        <v>15</v>
      </c>
      <c r="B1078" s="199">
        <v>90238</v>
      </c>
      <c r="C1078" s="199" t="s">
        <v>168</v>
      </c>
      <c r="D1078" s="199" t="s">
        <v>1596</v>
      </c>
      <c r="E1078" s="53"/>
      <c r="F1078" s="186"/>
      <c r="G1078" s="53"/>
      <c r="H1078" s="53"/>
      <c r="I1078" s="53"/>
      <c r="J1078" s="53"/>
      <c r="O1078" s="53"/>
      <c r="W1078" s="53"/>
      <c r="X1078" s="53"/>
      <c r="Y1078" s="53"/>
      <c r="Z1078" s="53"/>
      <c r="AA1078" s="53"/>
    </row>
    <row r="1079" spans="1:27" x14ac:dyDescent="0.25">
      <c r="A1079" s="199" t="s">
        <v>22</v>
      </c>
      <c r="B1079" s="199">
        <v>367088</v>
      </c>
      <c r="C1079" s="199" t="s">
        <v>168</v>
      </c>
      <c r="D1079" s="199" t="s">
        <v>1597</v>
      </c>
      <c r="E1079" s="53"/>
      <c r="F1079" s="186"/>
      <c r="G1079" s="53"/>
      <c r="H1079" s="53"/>
      <c r="I1079" s="53"/>
      <c r="J1079" s="53"/>
      <c r="O1079" s="53"/>
      <c r="W1079" s="53"/>
      <c r="X1079" s="53"/>
      <c r="Y1079" s="53"/>
      <c r="Z1079" s="53"/>
      <c r="AA1079" s="53"/>
    </row>
    <row r="1080" spans="1:27" x14ac:dyDescent="0.25">
      <c r="A1080" s="199" t="s">
        <v>36</v>
      </c>
      <c r="B1080" s="199">
        <v>843725</v>
      </c>
      <c r="C1080" s="199" t="s">
        <v>168</v>
      </c>
      <c r="D1080" s="199" t="s">
        <v>1598</v>
      </c>
      <c r="E1080" s="53"/>
      <c r="F1080" s="186"/>
      <c r="G1080" s="53"/>
      <c r="H1080" s="53"/>
      <c r="I1080" s="53"/>
      <c r="J1080" s="53"/>
      <c r="O1080" s="53"/>
      <c r="W1080" s="53"/>
      <c r="X1080" s="53"/>
      <c r="Y1080" s="53"/>
      <c r="Z1080" s="53"/>
      <c r="AA1080" s="53"/>
    </row>
    <row r="1081" spans="1:27" x14ac:dyDescent="0.25">
      <c r="A1081" s="199" t="s">
        <v>38</v>
      </c>
      <c r="B1081" s="199">
        <v>790211</v>
      </c>
      <c r="C1081" s="199" t="s">
        <v>168</v>
      </c>
      <c r="D1081" s="199" t="s">
        <v>1599</v>
      </c>
      <c r="E1081" s="53"/>
      <c r="F1081" s="186"/>
      <c r="G1081" s="53"/>
      <c r="H1081" s="53"/>
      <c r="I1081" s="53"/>
      <c r="J1081" s="53"/>
      <c r="O1081" s="53"/>
      <c r="W1081" s="53"/>
      <c r="X1081" s="53"/>
      <c r="Y1081" s="53"/>
      <c r="Z1081" s="53"/>
      <c r="AA1081" s="53"/>
    </row>
    <row r="1082" spans="1:27" x14ac:dyDescent="0.25">
      <c r="A1082" s="199" t="s">
        <v>35</v>
      </c>
      <c r="B1082" s="199">
        <v>1202342</v>
      </c>
      <c r="C1082" s="199" t="s">
        <v>168</v>
      </c>
      <c r="D1082" s="199" t="s">
        <v>1151</v>
      </c>
      <c r="E1082" s="53"/>
      <c r="F1082" s="186"/>
      <c r="G1082" s="53"/>
      <c r="H1082" s="53"/>
      <c r="I1082" s="53"/>
      <c r="J1082" s="53"/>
      <c r="O1082" s="53"/>
      <c r="W1082" s="53"/>
      <c r="X1082" s="53"/>
      <c r="Y1082" s="53"/>
      <c r="Z1082" s="53"/>
      <c r="AA1082" s="53"/>
    </row>
    <row r="1083" spans="1:27" x14ac:dyDescent="0.25">
      <c r="A1083" s="199" t="s">
        <v>23</v>
      </c>
      <c r="B1083" s="199">
        <v>914626</v>
      </c>
      <c r="C1083" s="199" t="s">
        <v>168</v>
      </c>
      <c r="D1083" s="199" t="s">
        <v>1210</v>
      </c>
      <c r="E1083" s="53"/>
      <c r="F1083" s="186"/>
      <c r="G1083" s="53"/>
      <c r="H1083" s="53"/>
      <c r="I1083" s="53"/>
      <c r="J1083" s="53"/>
      <c r="O1083" s="53"/>
      <c r="W1083" s="53"/>
      <c r="X1083" s="53"/>
      <c r="Y1083" s="53"/>
      <c r="Z1083" s="53"/>
      <c r="AA1083" s="53"/>
    </row>
    <row r="1084" spans="1:27" x14ac:dyDescent="0.25">
      <c r="A1084" s="199" t="s">
        <v>11</v>
      </c>
      <c r="B1084" s="199">
        <v>927915</v>
      </c>
      <c r="C1084" s="199" t="s">
        <v>168</v>
      </c>
      <c r="D1084" s="199" t="s">
        <v>574</v>
      </c>
      <c r="E1084" s="53"/>
      <c r="F1084" s="186"/>
      <c r="G1084" s="53"/>
      <c r="H1084" s="53"/>
      <c r="I1084" s="53"/>
      <c r="J1084" s="53"/>
      <c r="O1084" s="53"/>
      <c r="W1084" s="53"/>
      <c r="X1084" s="53"/>
      <c r="Y1084" s="53"/>
      <c r="Z1084" s="53"/>
      <c r="AA1084" s="53"/>
    </row>
    <row r="1085" spans="1:27" x14ac:dyDescent="0.25">
      <c r="A1085" s="199" t="s">
        <v>30</v>
      </c>
      <c r="B1085" s="199">
        <v>831080</v>
      </c>
      <c r="C1085" s="199" t="s">
        <v>168</v>
      </c>
      <c r="D1085" s="199" t="s">
        <v>1600</v>
      </c>
      <c r="E1085" s="192"/>
      <c r="F1085" s="186"/>
      <c r="G1085" s="53"/>
      <c r="H1085" s="53"/>
      <c r="I1085" s="53"/>
      <c r="J1085" s="53"/>
      <c r="O1085" s="53"/>
      <c r="W1085" s="53"/>
      <c r="X1085" s="53"/>
      <c r="Y1085" s="53"/>
      <c r="Z1085" s="53"/>
      <c r="AA1085" s="53"/>
    </row>
    <row r="1086" spans="1:27" x14ac:dyDescent="0.25">
      <c r="A1086" s="199" t="s">
        <v>11</v>
      </c>
      <c r="B1086" s="199">
        <v>32775</v>
      </c>
      <c r="C1086" s="199" t="s">
        <v>168</v>
      </c>
      <c r="D1086" s="199" t="s">
        <v>1407</v>
      </c>
      <c r="E1086" s="192" t="s">
        <v>1523</v>
      </c>
      <c r="F1086" s="186"/>
      <c r="G1086" s="53"/>
      <c r="H1086" s="53"/>
      <c r="I1086" s="53"/>
      <c r="J1086" s="53"/>
      <c r="O1086" s="53"/>
      <c r="W1086" s="53"/>
      <c r="X1086" s="53"/>
      <c r="Y1086" s="53"/>
      <c r="Z1086" s="53"/>
      <c r="AA1086" s="53"/>
    </row>
    <row r="1087" spans="1:27" x14ac:dyDescent="0.25">
      <c r="A1087" s="199" t="s">
        <v>30</v>
      </c>
      <c r="B1087" s="199">
        <v>717646</v>
      </c>
      <c r="C1087" s="199" t="s">
        <v>1074</v>
      </c>
      <c r="D1087" s="199" t="s">
        <v>690</v>
      </c>
      <c r="E1087" s="53"/>
      <c r="F1087" s="186"/>
      <c r="G1087" s="53"/>
      <c r="H1087" s="53"/>
      <c r="I1087" s="53"/>
      <c r="J1087" s="53"/>
      <c r="O1087" s="53"/>
      <c r="W1087" s="53"/>
      <c r="X1087" s="53"/>
      <c r="Y1087" s="53"/>
      <c r="Z1087" s="53"/>
      <c r="AA1087" s="53"/>
    </row>
    <row r="1088" spans="1:27" x14ac:dyDescent="0.25">
      <c r="A1088" s="199" t="s">
        <v>11</v>
      </c>
      <c r="B1088" s="199">
        <v>612161</v>
      </c>
      <c r="C1088" s="199" t="s">
        <v>1074</v>
      </c>
      <c r="D1088" s="199" t="s">
        <v>1407</v>
      </c>
      <c r="E1088" s="53"/>
      <c r="F1088" s="186"/>
      <c r="G1088" s="53"/>
      <c r="H1088" s="53"/>
      <c r="I1088" s="53"/>
      <c r="J1088" s="53"/>
      <c r="O1088" s="53"/>
      <c r="W1088" s="53"/>
      <c r="X1088" s="53"/>
      <c r="Y1088" s="53"/>
      <c r="Z1088" s="53"/>
      <c r="AA1088" s="53"/>
    </row>
    <row r="1089" spans="1:28" x14ac:dyDescent="0.25">
      <c r="A1089" s="199" t="s">
        <v>11</v>
      </c>
      <c r="B1089" s="199">
        <v>480983</v>
      </c>
      <c r="C1089" s="199" t="s">
        <v>1074</v>
      </c>
      <c r="D1089" s="199" t="s">
        <v>624</v>
      </c>
      <c r="E1089" s="53"/>
      <c r="F1089" s="186"/>
      <c r="G1089" s="53"/>
      <c r="H1089" s="53"/>
      <c r="I1089" s="53"/>
      <c r="J1089" s="53"/>
      <c r="O1089" s="53"/>
      <c r="W1089" s="53"/>
      <c r="X1089" s="53"/>
      <c r="Y1089" s="53"/>
      <c r="Z1089" s="53"/>
      <c r="AA1089" s="53"/>
    </row>
    <row r="1090" spans="1:28" x14ac:dyDescent="0.25">
      <c r="A1090" s="199" t="s">
        <v>18</v>
      </c>
      <c r="B1090" s="199">
        <v>322308</v>
      </c>
      <c r="C1090" s="199" t="s">
        <v>1074</v>
      </c>
      <c r="D1090" s="199" t="s">
        <v>1405</v>
      </c>
      <c r="E1090" s="53"/>
      <c r="F1090" s="186"/>
      <c r="G1090" s="53"/>
      <c r="H1090" s="53"/>
      <c r="I1090" s="53"/>
      <c r="J1090" s="53"/>
      <c r="O1090" s="53"/>
      <c r="W1090" s="53"/>
      <c r="X1090" s="53"/>
      <c r="Y1090" s="53"/>
      <c r="Z1090" s="53"/>
      <c r="AA1090" s="53"/>
    </row>
    <row r="1091" spans="1:28" x14ac:dyDescent="0.25">
      <c r="A1091" s="199" t="s">
        <v>18</v>
      </c>
      <c r="B1091" s="199">
        <v>509868</v>
      </c>
      <c r="C1091" s="199" t="s">
        <v>1074</v>
      </c>
      <c r="D1091" s="199" t="s">
        <v>1514</v>
      </c>
      <c r="E1091" s="53"/>
      <c r="F1091" s="186"/>
      <c r="G1091" s="53"/>
      <c r="H1091" s="53"/>
      <c r="I1091" s="53"/>
      <c r="J1091" s="53"/>
      <c r="O1091" s="53"/>
      <c r="W1091" s="53"/>
      <c r="X1091" s="53"/>
      <c r="Y1091" s="53"/>
      <c r="Z1091" s="53"/>
      <c r="AA1091" s="53"/>
    </row>
    <row r="1092" spans="1:28" x14ac:dyDescent="0.25">
      <c r="A1092" s="199" t="s">
        <v>36</v>
      </c>
      <c r="B1092" s="199">
        <v>514242</v>
      </c>
      <c r="C1092" s="199" t="s">
        <v>1074</v>
      </c>
      <c r="D1092" s="199" t="s">
        <v>1601</v>
      </c>
      <c r="E1092" s="53"/>
      <c r="F1092" s="186"/>
      <c r="G1092" s="53"/>
      <c r="H1092" s="53"/>
      <c r="I1092" s="53"/>
      <c r="J1092" s="53"/>
      <c r="O1092" s="53"/>
      <c r="W1092" s="53"/>
      <c r="X1092" s="53"/>
      <c r="Y1092" s="53"/>
      <c r="Z1092" s="53"/>
      <c r="AA1092" s="53"/>
    </row>
    <row r="1093" spans="1:28" x14ac:dyDescent="0.25">
      <c r="A1093" s="199" t="s">
        <v>36</v>
      </c>
      <c r="B1093" s="199">
        <v>653880</v>
      </c>
      <c r="C1093" s="199" t="s">
        <v>1074</v>
      </c>
      <c r="D1093" s="199" t="s">
        <v>1602</v>
      </c>
      <c r="E1093" s="53"/>
      <c r="F1093" s="186"/>
      <c r="G1093" s="53"/>
      <c r="H1093" s="53"/>
      <c r="I1093" s="53"/>
      <c r="J1093" s="53"/>
      <c r="O1093" s="53"/>
      <c r="W1093" s="53"/>
      <c r="X1093" s="53"/>
      <c r="Y1093" s="53"/>
      <c r="Z1093" s="53"/>
      <c r="AA1093" s="53"/>
    </row>
    <row r="1094" spans="1:28" x14ac:dyDescent="0.25">
      <c r="A1094" s="199" t="s">
        <v>35</v>
      </c>
      <c r="B1094" s="199">
        <v>1160076</v>
      </c>
      <c r="C1094" s="199" t="s">
        <v>1074</v>
      </c>
      <c r="D1094" s="199" t="s">
        <v>1603</v>
      </c>
      <c r="E1094" s="53"/>
      <c r="F1094" s="186"/>
      <c r="G1094" s="53"/>
      <c r="H1094" s="53"/>
      <c r="I1094" s="53"/>
      <c r="J1094" s="53"/>
      <c r="O1094" s="53"/>
      <c r="W1094" s="53"/>
      <c r="X1094" s="53"/>
      <c r="Y1094" s="53"/>
      <c r="Z1094" s="53"/>
      <c r="AA1094" s="53"/>
    </row>
    <row r="1095" spans="1:28" x14ac:dyDescent="0.25">
      <c r="A1095" s="27" t="s">
        <v>479</v>
      </c>
      <c r="B1095" s="199">
        <v>1384631</v>
      </c>
      <c r="C1095" s="199" t="s">
        <v>1074</v>
      </c>
      <c r="D1095" s="199" t="s">
        <v>1412</v>
      </c>
      <c r="E1095" s="53"/>
      <c r="F1095" s="186"/>
      <c r="G1095" s="53"/>
      <c r="H1095" s="53"/>
      <c r="I1095" s="53"/>
      <c r="J1095" s="53"/>
      <c r="O1095" s="53"/>
      <c r="W1095" s="53"/>
      <c r="X1095" s="53"/>
      <c r="Y1095" s="53"/>
      <c r="Z1095" s="53"/>
      <c r="AA1095" s="53"/>
    </row>
    <row r="1096" spans="1:28" x14ac:dyDescent="0.25">
      <c r="A1096" s="199" t="s">
        <v>21</v>
      </c>
      <c r="B1096" s="199">
        <v>626851</v>
      </c>
      <c r="C1096" s="199" t="s">
        <v>1074</v>
      </c>
      <c r="D1096" s="199" t="s">
        <v>399</v>
      </c>
      <c r="E1096" s="53"/>
      <c r="F1096" s="186"/>
      <c r="G1096" s="53"/>
      <c r="H1096" s="53"/>
      <c r="I1096" s="53"/>
      <c r="J1096" s="53"/>
      <c r="O1096" s="53"/>
      <c r="W1096" s="53"/>
      <c r="X1096" s="53"/>
      <c r="Y1096" s="53"/>
      <c r="Z1096" s="53"/>
      <c r="AA1096" s="53"/>
    </row>
    <row r="1097" spans="1:28" x14ac:dyDescent="0.25">
      <c r="A1097" s="199" t="s">
        <v>26</v>
      </c>
      <c r="B1097" s="199">
        <v>1050716</v>
      </c>
      <c r="C1097" s="199" t="s">
        <v>1074</v>
      </c>
      <c r="D1097" s="199" t="s">
        <v>1604</v>
      </c>
      <c r="E1097" s="192" t="s">
        <v>1384</v>
      </c>
      <c r="F1097" s="186"/>
      <c r="G1097" s="53"/>
      <c r="H1097" s="53"/>
      <c r="I1097" s="53"/>
      <c r="J1097" s="53"/>
      <c r="O1097" s="53"/>
      <c r="W1097" s="53"/>
      <c r="X1097" s="53"/>
      <c r="Y1097" s="53"/>
      <c r="Z1097" s="53"/>
      <c r="AA1097" s="53"/>
    </row>
    <row r="1098" spans="1:28" x14ac:dyDescent="0.25">
      <c r="A1098" s="199" t="s">
        <v>26</v>
      </c>
      <c r="B1098" s="199">
        <v>21922</v>
      </c>
      <c r="C1098" s="199" t="s">
        <v>1385</v>
      </c>
      <c r="D1098" s="199" t="s">
        <v>1604</v>
      </c>
      <c r="E1098" s="53"/>
      <c r="F1098" s="186"/>
      <c r="G1098" s="53"/>
      <c r="H1098" s="53"/>
      <c r="I1098" s="53"/>
      <c r="J1098" s="53"/>
      <c r="O1098" s="53"/>
      <c r="W1098" s="53"/>
      <c r="X1098" s="53"/>
      <c r="Y1098" s="53"/>
      <c r="Z1098" s="53"/>
      <c r="AA1098" s="53"/>
    </row>
    <row r="1099" spans="1:28" x14ac:dyDescent="0.25">
      <c r="A1099" s="199" t="s">
        <v>26</v>
      </c>
      <c r="B1099" s="199">
        <v>806022</v>
      </c>
      <c r="C1099" s="199" t="s">
        <v>1385</v>
      </c>
      <c r="D1099" s="199" t="s">
        <v>1141</v>
      </c>
      <c r="E1099" s="53"/>
      <c r="F1099" s="186"/>
      <c r="G1099" s="53"/>
      <c r="H1099" s="53"/>
      <c r="I1099" s="53"/>
      <c r="J1099" s="53"/>
      <c r="O1099" s="53"/>
      <c r="W1099" s="53"/>
      <c r="X1099" s="53"/>
      <c r="Y1099" s="53"/>
      <c r="Z1099" s="53"/>
      <c r="AA1099" s="53"/>
    </row>
    <row r="1100" spans="1:28" x14ac:dyDescent="0.25">
      <c r="A1100" s="199" t="s">
        <v>26</v>
      </c>
      <c r="B1100" s="199">
        <v>530402</v>
      </c>
      <c r="C1100" s="199" t="s">
        <v>1385</v>
      </c>
      <c r="D1100" s="199" t="s">
        <v>1605</v>
      </c>
      <c r="E1100" s="192" t="s">
        <v>1370</v>
      </c>
      <c r="F1100" s="186"/>
      <c r="G1100" s="53"/>
      <c r="H1100" s="53"/>
      <c r="I1100" s="53"/>
      <c r="J1100" s="53"/>
      <c r="O1100" s="53"/>
      <c r="W1100" s="53"/>
      <c r="X1100" s="53"/>
      <c r="Y1100" s="53"/>
      <c r="Z1100" s="53"/>
      <c r="AA1100" s="53"/>
    </row>
    <row r="1101" spans="1:28" x14ac:dyDescent="0.25">
      <c r="A1101" s="199"/>
      <c r="B1101" s="199"/>
      <c r="C1101" s="199"/>
      <c r="D1101" s="199"/>
      <c r="E1101" s="192"/>
      <c r="F1101" s="186"/>
      <c r="G1101" s="53"/>
      <c r="H1101" s="53"/>
      <c r="I1101" s="53"/>
      <c r="J1101" s="53"/>
      <c r="O1101" s="53"/>
      <c r="W1101" s="53"/>
      <c r="X1101" s="53"/>
      <c r="Y1101" s="53"/>
      <c r="Z1101" s="53"/>
      <c r="AA1101" s="53"/>
    </row>
    <row r="1102" spans="1:28" x14ac:dyDescent="0.25">
      <c r="A1102" s="202"/>
      <c r="B1102" s="202"/>
      <c r="C1102" s="202"/>
      <c r="D1102" s="202"/>
      <c r="E1102" s="184">
        <v>44470</v>
      </c>
      <c r="F1102" s="186"/>
      <c r="G1102" s="186"/>
      <c r="H1102" s="186"/>
      <c r="I1102" s="186"/>
      <c r="J1102" s="186"/>
      <c r="K1102" s="191"/>
      <c r="L1102" s="191"/>
      <c r="M1102" s="191"/>
      <c r="N1102" s="191"/>
      <c r="O1102" s="186"/>
      <c r="P1102" s="191"/>
      <c r="Q1102" s="191"/>
      <c r="R1102" s="191"/>
      <c r="S1102" s="191"/>
      <c r="T1102" s="191"/>
      <c r="U1102" s="191"/>
      <c r="V1102" s="191"/>
      <c r="W1102" s="186"/>
      <c r="X1102" s="186"/>
      <c r="Y1102" s="186"/>
      <c r="Z1102" s="186"/>
      <c r="AA1102" s="186"/>
      <c r="AB1102" s="191"/>
    </row>
    <row r="1103" spans="1:28" x14ac:dyDescent="0.25">
      <c r="A1103" s="199" t="s">
        <v>15</v>
      </c>
      <c r="B1103" s="199">
        <v>1753632</v>
      </c>
      <c r="C1103" s="199" t="s">
        <v>168</v>
      </c>
      <c r="D1103" s="199" t="s">
        <v>1606</v>
      </c>
      <c r="E1103" s="192" t="s">
        <v>1607</v>
      </c>
      <c r="F1103" s="186"/>
      <c r="G1103" s="53" t="s">
        <v>155</v>
      </c>
      <c r="H1103" s="192" t="s">
        <v>782</v>
      </c>
      <c r="I1103" s="192" t="s">
        <v>159</v>
      </c>
      <c r="J1103" s="192" t="s">
        <v>160</v>
      </c>
      <c r="O1103" s="53"/>
      <c r="W1103" s="53"/>
      <c r="X1103" s="53"/>
      <c r="Y1103" s="53"/>
      <c r="Z1103" s="53"/>
      <c r="AA1103" s="53"/>
    </row>
    <row r="1104" spans="1:28" x14ac:dyDescent="0.25">
      <c r="A1104" s="199" t="s">
        <v>24</v>
      </c>
      <c r="B1104" s="199">
        <v>1425876</v>
      </c>
      <c r="C1104" s="199" t="s">
        <v>168</v>
      </c>
      <c r="D1104" s="199" t="s">
        <v>1401</v>
      </c>
      <c r="E1104" s="53"/>
      <c r="F1104" s="186"/>
      <c r="G1104" s="53" t="s">
        <v>8</v>
      </c>
      <c r="H1104" s="192">
        <v>9</v>
      </c>
      <c r="I1104" s="53">
        <v>807495</v>
      </c>
      <c r="J1104" s="53">
        <v>7267458</v>
      </c>
      <c r="O1104" s="53"/>
      <c r="W1104" s="53"/>
      <c r="X1104" s="53"/>
      <c r="Y1104" s="53"/>
      <c r="Z1104" s="53"/>
      <c r="AA1104" s="53"/>
    </row>
    <row r="1105" spans="1:27" x14ac:dyDescent="0.25">
      <c r="A1105" s="199" t="s">
        <v>24</v>
      </c>
      <c r="B1105" s="199">
        <v>1423897</v>
      </c>
      <c r="C1105" s="199" t="s">
        <v>168</v>
      </c>
      <c r="D1105" s="199" t="s">
        <v>1608</v>
      </c>
      <c r="E1105" s="53"/>
      <c r="F1105" s="186"/>
      <c r="G1105" s="192" t="s">
        <v>10</v>
      </c>
      <c r="H1105" s="53">
        <v>15</v>
      </c>
      <c r="I1105" s="53">
        <v>862197</v>
      </c>
      <c r="J1105" s="53">
        <v>12674302</v>
      </c>
      <c r="O1105" s="53"/>
      <c r="W1105" s="53"/>
      <c r="X1105" s="53"/>
      <c r="Y1105" s="53"/>
      <c r="Z1105" s="53"/>
      <c r="AA1105" s="53"/>
    </row>
    <row r="1106" spans="1:27" x14ac:dyDescent="0.25">
      <c r="A1106" s="199" t="s">
        <v>35</v>
      </c>
      <c r="B1106" s="199">
        <v>1396595</v>
      </c>
      <c r="C1106" s="199" t="s">
        <v>168</v>
      </c>
      <c r="D1106" s="199" t="s">
        <v>1606</v>
      </c>
      <c r="E1106" s="53"/>
      <c r="F1106" s="186"/>
      <c r="G1106" s="53" t="s">
        <v>11</v>
      </c>
      <c r="H1106" s="192">
        <v>16</v>
      </c>
      <c r="I1106" s="53">
        <v>470172</v>
      </c>
      <c r="J1106" s="53">
        <v>6935031</v>
      </c>
      <c r="O1106" s="53"/>
      <c r="W1106" s="53"/>
      <c r="X1106" s="53"/>
      <c r="Y1106" s="53"/>
      <c r="Z1106" s="53"/>
      <c r="AA1106" s="53"/>
    </row>
    <row r="1107" spans="1:27" x14ac:dyDescent="0.25">
      <c r="A1107" s="199" t="s">
        <v>35</v>
      </c>
      <c r="B1107" s="199">
        <v>126176</v>
      </c>
      <c r="C1107" s="199" t="s">
        <v>752</v>
      </c>
      <c r="D1107" s="199" t="s">
        <v>1606</v>
      </c>
      <c r="E1107" s="53"/>
      <c r="F1107" s="186"/>
      <c r="G1107" s="53" t="s">
        <v>12</v>
      </c>
      <c r="H1107" s="192">
        <v>9</v>
      </c>
      <c r="I1107" s="53">
        <v>663687</v>
      </c>
      <c r="J1107" s="53">
        <v>5973179</v>
      </c>
      <c r="O1107" s="53"/>
      <c r="W1107" s="53"/>
      <c r="X1107" s="53"/>
      <c r="Y1107" s="53"/>
      <c r="Z1107" s="53"/>
      <c r="AA1107" s="53"/>
    </row>
    <row r="1108" spans="1:27" x14ac:dyDescent="0.25">
      <c r="A1108" s="199" t="s">
        <v>38</v>
      </c>
      <c r="B1108" s="199">
        <v>1145589</v>
      </c>
      <c r="C1108" s="199" t="s">
        <v>752</v>
      </c>
      <c r="D1108" s="199" t="s">
        <v>1609</v>
      </c>
      <c r="E1108" s="192"/>
      <c r="F1108" s="186"/>
      <c r="G1108" s="53" t="s">
        <v>15</v>
      </c>
      <c r="H1108" s="192">
        <v>10</v>
      </c>
      <c r="I1108" s="53">
        <v>943497</v>
      </c>
      <c r="J1108" s="53">
        <v>9434972</v>
      </c>
      <c r="O1108" s="53"/>
      <c r="W1108" s="53"/>
      <c r="X1108" s="53"/>
      <c r="Y1108" s="53"/>
      <c r="Z1108" s="53"/>
      <c r="AA1108" s="53"/>
    </row>
    <row r="1109" spans="1:27" x14ac:dyDescent="0.25">
      <c r="A1109" s="199" t="s">
        <v>19</v>
      </c>
      <c r="B1109" s="199">
        <v>1498783</v>
      </c>
      <c r="C1109" s="199" t="s">
        <v>752</v>
      </c>
      <c r="D1109" s="199" t="s">
        <v>1606</v>
      </c>
      <c r="E1109" s="53"/>
      <c r="F1109" s="186"/>
      <c r="G1109" s="53" t="s">
        <v>18</v>
      </c>
      <c r="H1109" s="192">
        <v>4</v>
      </c>
      <c r="I1109" s="53">
        <v>429171</v>
      </c>
      <c r="J1109" s="53">
        <v>1716683</v>
      </c>
      <c r="O1109" s="53"/>
      <c r="W1109" s="53"/>
      <c r="X1109" s="53"/>
      <c r="Y1109" s="53"/>
      <c r="Z1109" s="53"/>
      <c r="AA1109" s="53"/>
    </row>
    <row r="1110" spans="1:27" x14ac:dyDescent="0.25">
      <c r="A1110" s="199" t="s">
        <v>38</v>
      </c>
      <c r="B1110" s="199">
        <v>1356946</v>
      </c>
      <c r="C1110" s="199" t="s">
        <v>752</v>
      </c>
      <c r="D1110" s="199" t="s">
        <v>1610</v>
      </c>
      <c r="E1110" s="192"/>
      <c r="F1110" s="186"/>
      <c r="G1110" s="53" t="s">
        <v>19</v>
      </c>
      <c r="H1110" s="192">
        <v>10</v>
      </c>
      <c r="I1110" s="53">
        <v>1035896</v>
      </c>
      <c r="J1110" s="53">
        <v>10358956</v>
      </c>
      <c r="O1110" s="53"/>
      <c r="W1110" s="53"/>
      <c r="X1110" s="53"/>
      <c r="Y1110" s="53"/>
      <c r="Z1110" s="53"/>
      <c r="AA1110" s="53"/>
    </row>
    <row r="1111" spans="1:27" x14ac:dyDescent="0.25">
      <c r="A1111" s="199" t="s">
        <v>38</v>
      </c>
      <c r="B1111" s="199">
        <v>1218867</v>
      </c>
      <c r="C1111" s="199" t="s">
        <v>752</v>
      </c>
      <c r="D1111" s="199" t="s">
        <v>1611</v>
      </c>
      <c r="E1111" s="192"/>
      <c r="F1111" s="186"/>
      <c r="G1111" s="53" t="s">
        <v>20</v>
      </c>
      <c r="H1111" s="192">
        <v>14</v>
      </c>
      <c r="I1111" s="53">
        <v>1191556</v>
      </c>
      <c r="J1111" s="53">
        <v>16443478</v>
      </c>
      <c r="O1111" s="53"/>
      <c r="W1111" s="53"/>
      <c r="X1111" s="53"/>
      <c r="Y1111" s="53"/>
      <c r="Z1111" s="53"/>
      <c r="AA1111" s="53"/>
    </row>
    <row r="1112" spans="1:27" x14ac:dyDescent="0.25">
      <c r="A1112" s="199" t="s">
        <v>12</v>
      </c>
      <c r="B1112" s="199">
        <v>497312</v>
      </c>
      <c r="C1112" s="199" t="s">
        <v>752</v>
      </c>
      <c r="D1112" s="199" t="s">
        <v>1612</v>
      </c>
      <c r="E1112" s="53"/>
      <c r="F1112" s="186"/>
      <c r="G1112" s="53" t="s">
        <v>21</v>
      </c>
      <c r="H1112" s="192">
        <v>15</v>
      </c>
      <c r="I1112" s="53">
        <v>410454</v>
      </c>
      <c r="J1112" s="53">
        <v>6054200</v>
      </c>
      <c r="O1112" s="53"/>
      <c r="W1112" s="53"/>
      <c r="X1112" s="53"/>
      <c r="Y1112" s="53"/>
      <c r="Z1112" s="53"/>
      <c r="AA1112" s="53"/>
    </row>
    <row r="1113" spans="1:27" x14ac:dyDescent="0.25">
      <c r="A1113" s="199" t="s">
        <v>12</v>
      </c>
      <c r="B1113" s="199">
        <v>1100017</v>
      </c>
      <c r="C1113" s="199" t="s">
        <v>752</v>
      </c>
      <c r="D1113" s="199" t="s">
        <v>1613</v>
      </c>
      <c r="E1113" s="53"/>
      <c r="F1113" s="186"/>
      <c r="G1113" s="53" t="s">
        <v>22</v>
      </c>
      <c r="H1113" s="192">
        <v>10</v>
      </c>
      <c r="I1113" s="53">
        <v>793198</v>
      </c>
      <c r="J1113" s="53">
        <v>7931984</v>
      </c>
      <c r="O1113" s="53"/>
      <c r="W1113" s="53"/>
      <c r="X1113" s="53"/>
      <c r="Y1113" s="53"/>
      <c r="Z1113" s="53"/>
      <c r="AA1113" s="53"/>
    </row>
    <row r="1114" spans="1:27" x14ac:dyDescent="0.25">
      <c r="A1114" s="199" t="s">
        <v>12</v>
      </c>
      <c r="B1114" s="199">
        <v>413099</v>
      </c>
      <c r="C1114" s="199" t="s">
        <v>752</v>
      </c>
      <c r="D1114" s="199" t="s">
        <v>1614</v>
      </c>
      <c r="E1114" s="53"/>
      <c r="F1114" s="186"/>
      <c r="G1114" s="53" t="s">
        <v>23</v>
      </c>
      <c r="H1114" s="192">
        <v>15</v>
      </c>
      <c r="I1114" s="53">
        <v>1014098</v>
      </c>
      <c r="J1114" s="53">
        <v>14907237</v>
      </c>
      <c r="O1114" s="53"/>
      <c r="W1114" s="53"/>
      <c r="X1114" s="53"/>
      <c r="Y1114" s="53"/>
      <c r="Z1114" s="53"/>
      <c r="AA1114" s="53"/>
    </row>
    <row r="1115" spans="1:27" x14ac:dyDescent="0.25">
      <c r="A1115" s="199" t="s">
        <v>21</v>
      </c>
      <c r="B1115" s="199">
        <v>643211</v>
      </c>
      <c r="C1115" s="199" t="s">
        <v>752</v>
      </c>
      <c r="D1115" s="199" t="s">
        <v>1615</v>
      </c>
      <c r="E1115" s="192"/>
      <c r="F1115" s="186"/>
      <c r="G1115" s="53" t="s">
        <v>25</v>
      </c>
      <c r="H1115" s="192">
        <v>9</v>
      </c>
      <c r="I1115" s="53">
        <v>563777</v>
      </c>
      <c r="J1115" s="53">
        <v>5073997</v>
      </c>
      <c r="O1115" s="53"/>
      <c r="W1115" s="53"/>
      <c r="X1115" s="53"/>
      <c r="Y1115" s="53"/>
      <c r="Z1115" s="53"/>
      <c r="AA1115" s="53"/>
    </row>
    <row r="1116" spans="1:27" x14ac:dyDescent="0.25">
      <c r="A1116" s="199" t="s">
        <v>31</v>
      </c>
      <c r="B1116" s="199">
        <v>1262721</v>
      </c>
      <c r="C1116" s="199" t="s">
        <v>1616</v>
      </c>
      <c r="D1116" s="199" t="s">
        <v>1617</v>
      </c>
      <c r="E1116" s="53"/>
      <c r="F1116" s="186"/>
      <c r="G1116" s="53" t="s">
        <v>26</v>
      </c>
      <c r="H1116" s="192">
        <v>16</v>
      </c>
      <c r="I1116" s="53">
        <v>781131</v>
      </c>
      <c r="J1116" s="53">
        <v>11482630</v>
      </c>
      <c r="O1116" s="53"/>
      <c r="W1116" s="53"/>
      <c r="X1116" s="53"/>
      <c r="Y1116" s="53"/>
      <c r="Z1116" s="53"/>
      <c r="AA1116" s="53"/>
    </row>
    <row r="1117" spans="1:27" x14ac:dyDescent="0.25">
      <c r="A1117" s="199" t="s">
        <v>32</v>
      </c>
      <c r="B1117" s="199">
        <v>914672</v>
      </c>
      <c r="C1117" s="199" t="s">
        <v>1616</v>
      </c>
      <c r="D1117" s="199" t="s">
        <v>1447</v>
      </c>
      <c r="E1117" s="53"/>
      <c r="F1117" s="186"/>
      <c r="G1117" s="53" t="s">
        <v>762</v>
      </c>
      <c r="H1117" s="192">
        <v>13</v>
      </c>
      <c r="I1117" s="53">
        <v>454541</v>
      </c>
      <c r="J1117" s="53">
        <v>5863574</v>
      </c>
      <c r="O1117" s="53"/>
      <c r="W1117" s="53"/>
      <c r="X1117" s="53"/>
      <c r="Y1117" s="53"/>
      <c r="Z1117" s="53"/>
      <c r="AA1117" s="53"/>
    </row>
    <row r="1118" spans="1:27" x14ac:dyDescent="0.25">
      <c r="A1118" s="199" t="s">
        <v>32</v>
      </c>
      <c r="B1118" s="199">
        <v>967226</v>
      </c>
      <c r="C1118" s="199" t="s">
        <v>1616</v>
      </c>
      <c r="D1118" s="199" t="s">
        <v>1618</v>
      </c>
      <c r="E1118" s="192"/>
      <c r="F1118" s="186"/>
      <c r="G1118" s="53" t="s">
        <v>27</v>
      </c>
      <c r="H1118" s="192">
        <v>9</v>
      </c>
      <c r="I1118" s="53">
        <v>1066719</v>
      </c>
      <c r="J1118" s="53">
        <v>9600472</v>
      </c>
      <c r="O1118" s="53"/>
      <c r="W1118" s="53"/>
      <c r="X1118" s="53"/>
      <c r="Y1118" s="53"/>
      <c r="Z1118" s="53"/>
      <c r="AA1118" s="53"/>
    </row>
    <row r="1119" spans="1:27" x14ac:dyDescent="0.25">
      <c r="A1119" s="199" t="s">
        <v>32</v>
      </c>
      <c r="B1119" s="199">
        <v>818998</v>
      </c>
      <c r="C1119" s="199" t="s">
        <v>1616</v>
      </c>
      <c r="D1119" s="199" t="s">
        <v>1619</v>
      </c>
      <c r="E1119" s="53"/>
      <c r="F1119" s="186"/>
      <c r="G1119" s="53" t="s">
        <v>28</v>
      </c>
      <c r="H1119" s="192">
        <v>17</v>
      </c>
      <c r="I1119" s="53">
        <v>877285</v>
      </c>
      <c r="J1119" s="53">
        <v>12896083</v>
      </c>
      <c r="O1119" s="53"/>
      <c r="W1119" s="53"/>
      <c r="X1119" s="53"/>
      <c r="Y1119" s="53"/>
      <c r="Z1119" s="53"/>
      <c r="AA1119" s="53"/>
    </row>
    <row r="1120" spans="1:27" x14ac:dyDescent="0.25">
      <c r="A1120" s="199" t="s">
        <v>22</v>
      </c>
      <c r="B1120" s="199">
        <v>1158829</v>
      </c>
      <c r="C1120" s="199" t="s">
        <v>1616</v>
      </c>
      <c r="D1120" s="199" t="s">
        <v>1620</v>
      </c>
      <c r="E1120" s="53"/>
      <c r="F1120" s="186"/>
      <c r="G1120" s="53" t="s">
        <v>466</v>
      </c>
      <c r="H1120" s="192">
        <v>6</v>
      </c>
      <c r="I1120" s="53">
        <v>380409</v>
      </c>
      <c r="J1120" s="53">
        <v>2282453</v>
      </c>
      <c r="O1120" s="53"/>
      <c r="W1120" s="53"/>
      <c r="X1120" s="53"/>
      <c r="Y1120" s="53"/>
      <c r="Z1120" s="53"/>
      <c r="AA1120" s="53"/>
    </row>
    <row r="1121" spans="1:27" x14ac:dyDescent="0.25">
      <c r="A1121" s="199" t="s">
        <v>10</v>
      </c>
      <c r="B1121" s="199">
        <v>1150181</v>
      </c>
      <c r="C1121" s="199" t="s">
        <v>1616</v>
      </c>
      <c r="D1121" s="199" t="s">
        <v>1621</v>
      </c>
      <c r="E1121" s="53"/>
      <c r="F1121" s="186"/>
      <c r="G1121" s="53" t="s">
        <v>29</v>
      </c>
      <c r="H1121" s="192">
        <v>17</v>
      </c>
      <c r="I1121" s="53">
        <v>1088003</v>
      </c>
      <c r="J1121" s="53">
        <v>15993640</v>
      </c>
      <c r="O1121" s="53"/>
      <c r="W1121" s="53"/>
      <c r="X1121" s="53"/>
      <c r="Y1121" s="53"/>
      <c r="Z1121" s="53"/>
      <c r="AA1121" s="53"/>
    </row>
    <row r="1122" spans="1:27" x14ac:dyDescent="0.25">
      <c r="A1122" s="199" t="s">
        <v>10</v>
      </c>
      <c r="B1122" s="199">
        <v>1230410</v>
      </c>
      <c r="C1122" s="199" t="s">
        <v>1616</v>
      </c>
      <c r="D1122" s="199" t="s">
        <v>1622</v>
      </c>
      <c r="E1122" s="53"/>
      <c r="F1122" s="186"/>
      <c r="G1122" s="53" t="s">
        <v>744</v>
      </c>
      <c r="H1122" s="192">
        <v>10</v>
      </c>
      <c r="I1122" s="53">
        <v>267421</v>
      </c>
      <c r="J1122" s="53">
        <v>2674214</v>
      </c>
      <c r="O1122" s="53"/>
      <c r="W1122" s="53"/>
      <c r="X1122" s="53"/>
      <c r="Y1122" s="53"/>
      <c r="Z1122" s="53"/>
      <c r="AA1122" s="53"/>
    </row>
    <row r="1123" spans="1:27" x14ac:dyDescent="0.25">
      <c r="A1123" s="199" t="s">
        <v>10</v>
      </c>
      <c r="B1123" s="199">
        <v>1046499</v>
      </c>
      <c r="C1123" s="199" t="s">
        <v>1616</v>
      </c>
      <c r="D1123" s="199" t="s">
        <v>1623</v>
      </c>
      <c r="E1123" s="192"/>
      <c r="F1123" s="186"/>
      <c r="G1123" s="53" t="s">
        <v>32</v>
      </c>
      <c r="H1123" s="192">
        <v>15</v>
      </c>
      <c r="I1123" s="53">
        <v>668924</v>
      </c>
      <c r="J1123" s="53">
        <v>9866632</v>
      </c>
      <c r="O1123" s="53"/>
      <c r="W1123" s="53"/>
      <c r="X1123" s="53"/>
      <c r="Y1123" s="53"/>
      <c r="Z1123" s="53"/>
      <c r="AA1123" s="53"/>
    </row>
    <row r="1124" spans="1:27" x14ac:dyDescent="0.25">
      <c r="A1124" s="199" t="s">
        <v>744</v>
      </c>
      <c r="B1124" s="199">
        <v>436397</v>
      </c>
      <c r="C1124" s="199" t="s">
        <v>1616</v>
      </c>
      <c r="D1124" s="199" t="s">
        <v>1436</v>
      </c>
      <c r="E1124" s="192"/>
      <c r="F1124" s="186"/>
      <c r="G1124" s="53" t="s">
        <v>31</v>
      </c>
      <c r="H1124" s="192">
        <v>15</v>
      </c>
      <c r="I1124" s="53">
        <v>1136149</v>
      </c>
      <c r="J1124" s="53">
        <v>16701393</v>
      </c>
      <c r="O1124" s="53"/>
      <c r="W1124" s="53"/>
      <c r="X1124" s="53"/>
      <c r="Y1124" s="53"/>
      <c r="Z1124" s="53"/>
      <c r="AA1124" s="53"/>
    </row>
    <row r="1125" spans="1:27" x14ac:dyDescent="0.25">
      <c r="A1125" s="199" t="s">
        <v>36</v>
      </c>
      <c r="B1125" s="199">
        <v>747720</v>
      </c>
      <c r="C1125" s="199" t="s">
        <v>1616</v>
      </c>
      <c r="D1125" s="199" t="s">
        <v>1624</v>
      </c>
      <c r="E1125" s="53"/>
      <c r="F1125" s="186"/>
      <c r="G1125" s="53" t="s">
        <v>33</v>
      </c>
      <c r="H1125" s="192">
        <v>7</v>
      </c>
      <c r="I1125" s="53">
        <v>444987</v>
      </c>
      <c r="J1125" s="53">
        <v>3114907</v>
      </c>
      <c r="O1125" s="53"/>
      <c r="W1125" s="53"/>
      <c r="X1125" s="53"/>
      <c r="Y1125" s="53"/>
      <c r="Z1125" s="53"/>
      <c r="AA1125" s="53"/>
    </row>
    <row r="1126" spans="1:27" x14ac:dyDescent="0.25">
      <c r="A1126" s="199" t="s">
        <v>25</v>
      </c>
      <c r="B1126" s="199">
        <v>266347</v>
      </c>
      <c r="C1126" s="199" t="s">
        <v>1616</v>
      </c>
      <c r="D1126" s="199" t="s">
        <v>1625</v>
      </c>
      <c r="E1126" s="53"/>
      <c r="F1126" s="186"/>
      <c r="G1126" s="53" t="s">
        <v>34</v>
      </c>
      <c r="H1126" s="192">
        <v>12</v>
      </c>
      <c r="I1126" s="53">
        <v>701691</v>
      </c>
      <c r="J1126" s="53">
        <v>8420297</v>
      </c>
      <c r="O1126" s="53"/>
      <c r="W1126" s="53"/>
      <c r="X1126" s="53"/>
      <c r="Y1126" s="53"/>
      <c r="Z1126" s="53"/>
      <c r="AA1126" s="53"/>
    </row>
    <row r="1127" spans="1:27" x14ac:dyDescent="0.25">
      <c r="A1127" s="199" t="s">
        <v>25</v>
      </c>
      <c r="B1127" s="199">
        <v>761870</v>
      </c>
      <c r="C1127" s="199" t="s">
        <v>1626</v>
      </c>
      <c r="D1127" s="199" t="s">
        <v>1625</v>
      </c>
      <c r="E1127" s="53"/>
      <c r="F1127" s="186"/>
      <c r="G1127" s="53" t="s">
        <v>35</v>
      </c>
      <c r="H1127" s="192">
        <v>16</v>
      </c>
      <c r="I1127" s="53">
        <v>1150145</v>
      </c>
      <c r="J1127" s="53">
        <v>16907125</v>
      </c>
      <c r="O1127" s="53"/>
      <c r="W1127" s="53"/>
      <c r="X1127" s="53"/>
      <c r="Y1127" s="53"/>
      <c r="Z1127" s="53"/>
      <c r="AA1127" s="53"/>
    </row>
    <row r="1128" spans="1:27" x14ac:dyDescent="0.25">
      <c r="A1128" s="199" t="s">
        <v>23</v>
      </c>
      <c r="B1128" s="199">
        <v>1318454</v>
      </c>
      <c r="C1128" s="199" t="s">
        <v>1626</v>
      </c>
      <c r="D1128" s="199" t="s">
        <v>1090</v>
      </c>
      <c r="E1128" s="53"/>
      <c r="F1128" s="186"/>
      <c r="G1128" s="53" t="s">
        <v>776</v>
      </c>
      <c r="H1128" s="192">
        <v>9</v>
      </c>
      <c r="I1128" s="53">
        <v>756605</v>
      </c>
      <c r="J1128" s="53">
        <v>6809445</v>
      </c>
      <c r="O1128" s="53"/>
      <c r="W1128" s="53"/>
      <c r="X1128" s="53"/>
      <c r="Y1128" s="53"/>
      <c r="Z1128" s="53"/>
      <c r="AA1128" s="53"/>
    </row>
    <row r="1129" spans="1:27" x14ac:dyDescent="0.25">
      <c r="A1129" s="199" t="s">
        <v>23</v>
      </c>
      <c r="B1129" s="199">
        <v>1356522</v>
      </c>
      <c r="C1129" s="199" t="s">
        <v>1626</v>
      </c>
      <c r="D1129" s="199" t="s">
        <v>1627</v>
      </c>
      <c r="E1129" s="192"/>
      <c r="F1129" s="186"/>
      <c r="G1129" s="53" t="s">
        <v>36</v>
      </c>
      <c r="H1129" s="192">
        <v>10</v>
      </c>
      <c r="I1129" s="53">
        <v>620228</v>
      </c>
      <c r="J1129" s="53">
        <v>6202282</v>
      </c>
      <c r="O1129" s="53"/>
      <c r="W1129" s="53"/>
      <c r="X1129" s="53"/>
      <c r="Y1129" s="53"/>
      <c r="Z1129" s="53"/>
      <c r="AA1129" s="53"/>
    </row>
    <row r="1130" spans="1:27" x14ac:dyDescent="0.25">
      <c r="A1130" s="199" t="s">
        <v>31</v>
      </c>
      <c r="B1130" s="199">
        <v>1496144</v>
      </c>
      <c r="C1130" s="199" t="s">
        <v>1626</v>
      </c>
      <c r="D1130" s="199" t="s">
        <v>1628</v>
      </c>
      <c r="E1130" s="192"/>
      <c r="F1130" s="186"/>
      <c r="G1130" s="53" t="s">
        <v>24</v>
      </c>
      <c r="H1130" s="192">
        <v>14</v>
      </c>
      <c r="I1130" s="53">
        <v>1026155</v>
      </c>
      <c r="J1130" s="53">
        <v>14160934</v>
      </c>
      <c r="O1130" s="53"/>
      <c r="W1130" s="53"/>
      <c r="X1130" s="53"/>
      <c r="Y1130" s="53"/>
      <c r="Z1130" s="53"/>
      <c r="AA1130" s="53"/>
    </row>
    <row r="1131" spans="1:27" x14ac:dyDescent="0.25">
      <c r="A1131" s="199" t="s">
        <v>24</v>
      </c>
      <c r="B1131" s="199">
        <v>1183024</v>
      </c>
      <c r="C1131" s="199" t="s">
        <v>1626</v>
      </c>
      <c r="D1131" s="199" t="s">
        <v>1629</v>
      </c>
      <c r="E1131" s="53"/>
      <c r="F1131" s="186"/>
      <c r="G1131" s="53" t="s">
        <v>30</v>
      </c>
      <c r="H1131" s="192">
        <v>15</v>
      </c>
      <c r="I1131" s="53">
        <v>676984</v>
      </c>
      <c r="J1131" s="53">
        <v>9985512</v>
      </c>
      <c r="O1131" s="53"/>
      <c r="W1131" s="53"/>
      <c r="X1131" s="53"/>
      <c r="Y1131" s="53"/>
      <c r="Z1131" s="53"/>
      <c r="AA1131" s="53"/>
    </row>
    <row r="1132" spans="1:27" x14ac:dyDescent="0.25">
      <c r="A1132" s="199" t="s">
        <v>744</v>
      </c>
      <c r="B1132" s="199">
        <v>342951</v>
      </c>
      <c r="C1132" s="199" t="s">
        <v>1626</v>
      </c>
      <c r="D1132" s="199" t="s">
        <v>1630</v>
      </c>
      <c r="E1132" s="192"/>
      <c r="F1132" s="186"/>
      <c r="G1132" s="53" t="s">
        <v>479</v>
      </c>
      <c r="H1132" s="192">
        <v>16</v>
      </c>
      <c r="I1132" s="53">
        <v>1114388</v>
      </c>
      <c r="J1132" s="53">
        <v>16381505</v>
      </c>
      <c r="O1132" s="53"/>
      <c r="W1132" s="53"/>
      <c r="X1132" s="53"/>
      <c r="Y1132" s="53"/>
      <c r="Z1132" s="53"/>
      <c r="AA1132" s="53"/>
    </row>
    <row r="1133" spans="1:27" x14ac:dyDescent="0.25">
      <c r="A1133" s="199" t="s">
        <v>22</v>
      </c>
      <c r="B1133" s="199">
        <v>1193894</v>
      </c>
      <c r="C1133" s="199" t="s">
        <v>1626</v>
      </c>
      <c r="D1133" s="199" t="s">
        <v>1631</v>
      </c>
      <c r="E1133" s="192"/>
      <c r="F1133" s="186"/>
      <c r="G1133" s="53" t="s">
        <v>38</v>
      </c>
      <c r="H1133" s="192">
        <v>16</v>
      </c>
      <c r="I1133" s="53">
        <v>902226</v>
      </c>
      <c r="J1133" s="53">
        <v>13262717</v>
      </c>
      <c r="O1133" s="53"/>
      <c r="W1133" s="53"/>
      <c r="X1133" s="53"/>
      <c r="Y1133" s="53"/>
      <c r="Z1133" s="53"/>
      <c r="AA1133" s="53"/>
    </row>
    <row r="1134" spans="1:27" x14ac:dyDescent="0.25">
      <c r="A1134" s="199" t="s">
        <v>15</v>
      </c>
      <c r="B1134" s="199">
        <v>1112108</v>
      </c>
      <c r="C1134" s="199" t="s">
        <v>1626</v>
      </c>
      <c r="D1134" s="199" t="s">
        <v>1632</v>
      </c>
      <c r="E1134" s="53"/>
      <c r="F1134" s="186"/>
      <c r="G1134" s="53"/>
      <c r="H1134" s="53"/>
      <c r="I1134" s="53"/>
      <c r="J1134" s="53"/>
      <c r="O1134" s="53"/>
      <c r="W1134" s="53"/>
      <c r="X1134" s="53"/>
      <c r="Y1134" s="53"/>
      <c r="Z1134" s="53"/>
      <c r="AA1134" s="53"/>
    </row>
    <row r="1135" spans="1:27" x14ac:dyDescent="0.25">
      <c r="A1135" s="199" t="s">
        <v>19</v>
      </c>
      <c r="B1135" s="199">
        <v>1225110</v>
      </c>
      <c r="C1135" s="199" t="s">
        <v>1626</v>
      </c>
      <c r="D1135" s="199" t="s">
        <v>1633</v>
      </c>
      <c r="E1135" s="53"/>
      <c r="F1135" s="186"/>
      <c r="G1135" s="53"/>
      <c r="H1135" s="53"/>
      <c r="I1135" s="53"/>
      <c r="J1135" s="53"/>
      <c r="O1135" s="53"/>
      <c r="W1135" s="53"/>
      <c r="X1135" s="53"/>
      <c r="Y1135" s="53"/>
      <c r="Z1135" s="53"/>
      <c r="AA1135" s="53"/>
    </row>
    <row r="1136" spans="1:27" x14ac:dyDescent="0.25">
      <c r="A1136" s="199" t="s">
        <v>466</v>
      </c>
      <c r="B1136" s="199">
        <v>745312</v>
      </c>
      <c r="C1136" s="199" t="s">
        <v>1626</v>
      </c>
      <c r="D1136" s="199" t="s">
        <v>1634</v>
      </c>
      <c r="E1136" s="53"/>
      <c r="F1136" s="186"/>
      <c r="G1136" s="53"/>
      <c r="H1136" s="53"/>
      <c r="I1136" s="53"/>
      <c r="J1136" s="53"/>
      <c r="O1136" s="53"/>
      <c r="W1136" s="53"/>
      <c r="X1136" s="53"/>
      <c r="Y1136" s="53"/>
      <c r="Z1136" s="53"/>
      <c r="AA1136" s="53"/>
    </row>
    <row r="1137" spans="1:27" x14ac:dyDescent="0.25">
      <c r="A1137" s="199" t="s">
        <v>762</v>
      </c>
      <c r="B1137" s="199">
        <v>734294</v>
      </c>
      <c r="C1137" s="199" t="s">
        <v>1626</v>
      </c>
      <c r="D1137" s="199" t="s">
        <v>1346</v>
      </c>
      <c r="E1137" s="53"/>
      <c r="F1137" s="186"/>
      <c r="G1137" s="53"/>
      <c r="H1137" s="53"/>
      <c r="I1137" s="53"/>
      <c r="J1137" s="53"/>
      <c r="O1137" s="53"/>
      <c r="W1137" s="53"/>
      <c r="X1137" s="53"/>
      <c r="Y1137" s="53"/>
      <c r="Z1137" s="53"/>
      <c r="AA1137" s="53"/>
    </row>
    <row r="1138" spans="1:27" x14ac:dyDescent="0.25">
      <c r="A1138" s="199" t="s">
        <v>762</v>
      </c>
      <c r="B1138" s="199">
        <v>530317</v>
      </c>
      <c r="C1138" s="199" t="s">
        <v>1626</v>
      </c>
      <c r="D1138" s="199" t="s">
        <v>1635</v>
      </c>
      <c r="E1138" s="192"/>
      <c r="F1138" s="186"/>
      <c r="G1138" s="53"/>
      <c r="H1138" s="53"/>
      <c r="I1138" s="53"/>
      <c r="J1138" s="53"/>
      <c r="O1138" s="53"/>
      <c r="W1138" s="53"/>
      <c r="X1138" s="53"/>
      <c r="Y1138" s="53"/>
      <c r="Z1138" s="53"/>
      <c r="AA1138" s="53"/>
    </row>
    <row r="1139" spans="1:27" x14ac:dyDescent="0.25">
      <c r="A1139" s="199" t="s">
        <v>762</v>
      </c>
      <c r="B1139" s="199">
        <v>193797</v>
      </c>
      <c r="C1139" s="199" t="s">
        <v>1636</v>
      </c>
      <c r="D1139" s="199" t="s">
        <v>1635</v>
      </c>
      <c r="E1139" s="192"/>
      <c r="F1139" s="186"/>
      <c r="G1139" s="53"/>
      <c r="H1139" s="53"/>
      <c r="I1139" s="53"/>
      <c r="J1139" s="53"/>
      <c r="O1139" s="53"/>
      <c r="W1139" s="53"/>
      <c r="X1139" s="53"/>
      <c r="Y1139" s="53"/>
      <c r="Z1139" s="53"/>
      <c r="AA1139" s="53"/>
    </row>
    <row r="1140" spans="1:27" x14ac:dyDescent="0.25">
      <c r="A1140" s="199" t="s">
        <v>762</v>
      </c>
      <c r="B1140" s="199">
        <v>514699</v>
      </c>
      <c r="C1140" s="199" t="s">
        <v>1636</v>
      </c>
      <c r="D1140" s="199" t="s">
        <v>1637</v>
      </c>
      <c r="E1140" s="192"/>
      <c r="F1140" s="186"/>
      <c r="G1140" s="53"/>
      <c r="H1140" s="53"/>
      <c r="I1140" s="53"/>
      <c r="J1140" s="53"/>
      <c r="O1140" s="53"/>
      <c r="W1140" s="53"/>
      <c r="X1140" s="53"/>
      <c r="Y1140" s="53"/>
      <c r="Z1140" s="53"/>
      <c r="AA1140" s="53"/>
    </row>
    <row r="1141" spans="1:27" x14ac:dyDescent="0.25">
      <c r="A1141" s="199" t="s">
        <v>479</v>
      </c>
      <c r="B1141" s="199">
        <v>1585841</v>
      </c>
      <c r="C1141" s="199" t="s">
        <v>1636</v>
      </c>
      <c r="D1141" s="199" t="s">
        <v>313</v>
      </c>
      <c r="E1141" s="192"/>
      <c r="F1141" s="186"/>
      <c r="G1141" s="53"/>
      <c r="H1141" s="53"/>
      <c r="I1141" s="53"/>
      <c r="J1141" s="53"/>
      <c r="O1141" s="53"/>
      <c r="W1141" s="53"/>
      <c r="X1141" s="53"/>
      <c r="Y1141" s="53"/>
      <c r="Z1141" s="53"/>
      <c r="AA1141" s="53"/>
    </row>
    <row r="1142" spans="1:27" x14ac:dyDescent="0.25">
      <c r="A1142" s="199" t="s">
        <v>479</v>
      </c>
      <c r="B1142" s="199">
        <v>1515836</v>
      </c>
      <c r="C1142" s="199" t="s">
        <v>1636</v>
      </c>
      <c r="D1142" s="199" t="s">
        <v>1529</v>
      </c>
      <c r="E1142" s="192"/>
      <c r="F1142" s="186"/>
      <c r="G1142" s="53"/>
      <c r="H1142" s="53"/>
      <c r="I1142" s="53"/>
      <c r="J1142" s="53"/>
      <c r="O1142" s="53"/>
      <c r="W1142" s="53"/>
      <c r="X1142" s="53"/>
      <c r="Y1142" s="53"/>
      <c r="Z1142" s="53"/>
      <c r="AA1142" s="53"/>
    </row>
    <row r="1143" spans="1:27" x14ac:dyDescent="0.25">
      <c r="A1143" s="199" t="s">
        <v>20</v>
      </c>
      <c r="B1143" s="199">
        <v>1499969</v>
      </c>
      <c r="C1143" s="199" t="s">
        <v>1636</v>
      </c>
      <c r="D1143" s="199" t="s">
        <v>313</v>
      </c>
      <c r="E1143" s="53"/>
      <c r="F1143" s="186"/>
      <c r="G1143" s="53"/>
      <c r="H1143" s="53"/>
      <c r="I1143" s="53"/>
      <c r="J1143" s="53"/>
      <c r="O1143" s="53"/>
      <c r="W1143" s="53"/>
      <c r="X1143" s="53"/>
      <c r="Y1143" s="53"/>
      <c r="Z1143" s="53"/>
      <c r="AA1143" s="53"/>
    </row>
    <row r="1144" spans="1:27" x14ac:dyDescent="0.25">
      <c r="A1144" s="199" t="s">
        <v>35</v>
      </c>
      <c r="B1144" s="199">
        <v>1473878</v>
      </c>
      <c r="C1144" s="199" t="s">
        <v>1636</v>
      </c>
      <c r="D1144" s="199" t="s">
        <v>313</v>
      </c>
      <c r="E1144" s="192"/>
      <c r="F1144" s="186"/>
      <c r="G1144" s="53"/>
      <c r="H1144" s="53"/>
      <c r="I1144" s="53"/>
      <c r="J1144" s="53"/>
      <c r="O1144" s="53"/>
      <c r="W1144" s="53"/>
      <c r="X1144" s="53"/>
      <c r="Y1144" s="53"/>
      <c r="Z1144" s="53"/>
      <c r="AA1144" s="53"/>
    </row>
    <row r="1145" spans="1:27" x14ac:dyDescent="0.25">
      <c r="A1145" s="199" t="s">
        <v>20</v>
      </c>
      <c r="B1145" s="199">
        <v>1424906</v>
      </c>
      <c r="C1145" s="199" t="s">
        <v>1636</v>
      </c>
      <c r="D1145" s="199" t="s">
        <v>1218</v>
      </c>
      <c r="E1145" s="53"/>
      <c r="F1145" s="186"/>
      <c r="G1145" s="53"/>
      <c r="H1145" s="53"/>
      <c r="I1145" s="53"/>
      <c r="J1145" s="53"/>
      <c r="O1145" s="53"/>
      <c r="W1145" s="53"/>
      <c r="X1145" s="53"/>
      <c r="Y1145" s="53"/>
      <c r="Z1145" s="53"/>
      <c r="AA1145" s="53"/>
    </row>
    <row r="1146" spans="1:27" x14ac:dyDescent="0.25">
      <c r="A1146" s="199" t="s">
        <v>35</v>
      </c>
      <c r="B1146" s="199">
        <v>1637380</v>
      </c>
      <c r="C1146" s="199" t="s">
        <v>1636</v>
      </c>
      <c r="D1146" s="199" t="s">
        <v>1402</v>
      </c>
      <c r="E1146" s="192"/>
      <c r="F1146" s="186"/>
      <c r="G1146" s="53"/>
      <c r="H1146" s="53"/>
      <c r="I1146" s="53"/>
      <c r="J1146" s="53"/>
      <c r="O1146" s="53"/>
      <c r="W1146" s="53"/>
      <c r="X1146" s="53"/>
      <c r="Y1146" s="53"/>
      <c r="Z1146" s="53"/>
      <c r="AA1146" s="53"/>
    </row>
    <row r="1147" spans="1:27" x14ac:dyDescent="0.25">
      <c r="A1147" s="199" t="s">
        <v>18</v>
      </c>
      <c r="B1147" s="199">
        <v>589174</v>
      </c>
      <c r="C1147" s="199" t="s">
        <v>1636</v>
      </c>
      <c r="D1147" s="199" t="s">
        <v>1638</v>
      </c>
      <c r="E1147" s="53"/>
      <c r="F1147" s="186"/>
      <c r="G1147" s="53"/>
      <c r="H1147" s="53"/>
      <c r="I1147" s="53"/>
      <c r="J1147" s="53"/>
      <c r="O1147" s="53"/>
      <c r="W1147" s="53"/>
      <c r="X1147" s="53"/>
      <c r="Y1147" s="53"/>
      <c r="Z1147" s="53"/>
      <c r="AA1147" s="53"/>
    </row>
    <row r="1148" spans="1:27" x14ac:dyDescent="0.25">
      <c r="A1148" s="199" t="s">
        <v>21</v>
      </c>
      <c r="B1148" s="199">
        <v>70569</v>
      </c>
      <c r="C1148" s="199" t="s">
        <v>1636</v>
      </c>
      <c r="D1148" s="199" t="s">
        <v>1470</v>
      </c>
      <c r="E1148" s="53"/>
      <c r="F1148" s="186"/>
      <c r="G1148" s="53"/>
      <c r="H1148" s="53"/>
      <c r="I1148" s="53"/>
      <c r="J1148" s="53"/>
      <c r="O1148" s="53"/>
      <c r="W1148" s="53"/>
      <c r="X1148" s="53"/>
      <c r="Y1148" s="53"/>
      <c r="Z1148" s="53"/>
      <c r="AA1148" s="53"/>
    </row>
    <row r="1149" spans="1:27" x14ac:dyDescent="0.25">
      <c r="A1149" s="199" t="s">
        <v>31</v>
      </c>
      <c r="B1149" s="199">
        <v>1252122</v>
      </c>
      <c r="C1149" s="199" t="s">
        <v>1636</v>
      </c>
      <c r="D1149" s="199" t="s">
        <v>313</v>
      </c>
      <c r="E1149" s="53"/>
      <c r="F1149" s="186"/>
      <c r="G1149" s="53"/>
      <c r="H1149" s="53"/>
      <c r="I1149" s="53"/>
      <c r="J1149" s="53"/>
      <c r="O1149" s="53"/>
      <c r="W1149" s="53"/>
      <c r="X1149" s="53"/>
      <c r="Y1149" s="53"/>
      <c r="Z1149" s="53"/>
      <c r="AA1149" s="53"/>
    </row>
    <row r="1150" spans="1:27" x14ac:dyDescent="0.25">
      <c r="A1150" s="199" t="s">
        <v>28</v>
      </c>
      <c r="B1150" s="199">
        <v>1496793</v>
      </c>
      <c r="C1150" s="199" t="s">
        <v>1636</v>
      </c>
      <c r="D1150" s="199" t="s">
        <v>1071</v>
      </c>
      <c r="E1150" s="53"/>
      <c r="F1150" s="186"/>
      <c r="G1150" s="53"/>
      <c r="H1150" s="53"/>
      <c r="I1150" s="53"/>
      <c r="J1150" s="53"/>
      <c r="O1150" s="53"/>
      <c r="W1150" s="53"/>
      <c r="X1150" s="53"/>
      <c r="Y1150" s="53"/>
      <c r="Z1150" s="53"/>
      <c r="AA1150" s="53"/>
    </row>
    <row r="1151" spans="1:27" x14ac:dyDescent="0.25">
      <c r="A1151" s="199" t="s">
        <v>21</v>
      </c>
      <c r="B1151" s="199">
        <v>737882</v>
      </c>
      <c r="C1151" s="199" t="s">
        <v>1636</v>
      </c>
      <c r="D1151" s="199" t="s">
        <v>1639</v>
      </c>
      <c r="E1151" s="192"/>
      <c r="F1151" s="186"/>
      <c r="G1151" s="53"/>
      <c r="H1151" s="53"/>
      <c r="I1151" s="53"/>
      <c r="J1151" s="53"/>
      <c r="O1151" s="53"/>
      <c r="W1151" s="53"/>
      <c r="X1151" s="53"/>
      <c r="Y1151" s="53"/>
      <c r="Z1151" s="53"/>
      <c r="AA1151" s="53"/>
    </row>
    <row r="1152" spans="1:27" x14ac:dyDescent="0.25">
      <c r="A1152" s="199" t="s">
        <v>28</v>
      </c>
      <c r="B1152" s="199">
        <v>1111697</v>
      </c>
      <c r="C1152" s="199" t="s">
        <v>1636</v>
      </c>
      <c r="D1152" s="199" t="s">
        <v>1640</v>
      </c>
      <c r="E1152" s="53"/>
      <c r="F1152" s="186"/>
      <c r="G1152" s="53"/>
      <c r="H1152" s="53"/>
      <c r="I1152" s="53"/>
      <c r="J1152" s="53"/>
      <c r="O1152" s="53"/>
      <c r="W1152" s="53"/>
      <c r="X1152" s="53"/>
      <c r="Y1152" s="53"/>
      <c r="Z1152" s="53"/>
      <c r="AA1152" s="53"/>
    </row>
    <row r="1153" spans="1:27" x14ac:dyDescent="0.25">
      <c r="A1153" s="199" t="s">
        <v>28</v>
      </c>
      <c r="B1153" s="199">
        <v>763471</v>
      </c>
      <c r="C1153" s="199" t="s">
        <v>1636</v>
      </c>
      <c r="D1153" s="199" t="s">
        <v>1641</v>
      </c>
      <c r="E1153" s="53"/>
      <c r="F1153" s="186"/>
      <c r="G1153" s="53"/>
      <c r="H1153" s="53"/>
      <c r="I1153" s="53"/>
      <c r="J1153" s="53"/>
      <c r="O1153" s="53"/>
      <c r="W1153" s="53"/>
      <c r="X1153" s="53"/>
      <c r="Y1153" s="53"/>
      <c r="Z1153" s="53"/>
      <c r="AA1153" s="53"/>
    </row>
    <row r="1154" spans="1:27" x14ac:dyDescent="0.25">
      <c r="A1154" s="199" t="s">
        <v>36</v>
      </c>
      <c r="B1154" s="199">
        <v>939278</v>
      </c>
      <c r="C1154" s="199" t="s">
        <v>1636</v>
      </c>
      <c r="D1154" s="199" t="s">
        <v>1642</v>
      </c>
      <c r="E1154" s="53"/>
      <c r="F1154" s="186"/>
      <c r="G1154" s="53"/>
      <c r="H1154" s="53"/>
      <c r="I1154" s="53"/>
      <c r="J1154" s="53"/>
      <c r="O1154" s="53"/>
      <c r="W1154" s="53"/>
      <c r="X1154" s="53"/>
      <c r="Y1154" s="53"/>
      <c r="Z1154" s="53"/>
      <c r="AA1154" s="53"/>
    </row>
    <row r="1155" spans="1:27" x14ac:dyDescent="0.25">
      <c r="A1155" s="199" t="s">
        <v>36</v>
      </c>
      <c r="B1155" s="199">
        <v>886897</v>
      </c>
      <c r="C1155" s="199" t="s">
        <v>1636</v>
      </c>
      <c r="D1155" s="199" t="s">
        <v>1643</v>
      </c>
      <c r="E1155" s="53"/>
      <c r="F1155" s="186"/>
      <c r="G1155" s="53"/>
      <c r="H1155" s="53"/>
      <c r="I1155" s="53"/>
      <c r="J1155" s="53"/>
      <c r="O1155" s="53"/>
      <c r="W1155" s="53"/>
      <c r="X1155" s="53"/>
      <c r="Y1155" s="53"/>
      <c r="Z1155" s="53"/>
      <c r="AA1155" s="53"/>
    </row>
    <row r="1156" spans="1:27" x14ac:dyDescent="0.25">
      <c r="A1156" s="199" t="s">
        <v>11</v>
      </c>
      <c r="B1156" s="199">
        <v>879815</v>
      </c>
      <c r="C1156" s="199" t="s">
        <v>1636</v>
      </c>
      <c r="D1156" s="199" t="s">
        <v>1128</v>
      </c>
      <c r="E1156" s="192" t="s">
        <v>491</v>
      </c>
      <c r="F1156" s="186"/>
      <c r="G1156" s="53"/>
      <c r="H1156" s="53"/>
      <c r="I1156" s="53"/>
      <c r="J1156" s="53"/>
      <c r="O1156" s="53"/>
      <c r="W1156" s="53"/>
      <c r="X1156" s="53"/>
      <c r="Y1156" s="53"/>
      <c r="Z1156" s="53"/>
      <c r="AA1156" s="53"/>
    </row>
    <row r="1157" spans="1:27" x14ac:dyDescent="0.25">
      <c r="A1157" s="199" t="s">
        <v>11</v>
      </c>
      <c r="B1157" s="199">
        <v>61916</v>
      </c>
      <c r="C1157" s="199" t="s">
        <v>168</v>
      </c>
      <c r="D1157" s="199" t="s">
        <v>1128</v>
      </c>
      <c r="E1157" s="53"/>
      <c r="F1157" s="186"/>
      <c r="G1157" s="53"/>
      <c r="H1157" s="53"/>
      <c r="I1157" s="53"/>
      <c r="J1157" s="53"/>
      <c r="O1157" s="53"/>
      <c r="W1157" s="53"/>
      <c r="X1157" s="53"/>
      <c r="Y1157" s="53"/>
      <c r="Z1157" s="53"/>
      <c r="AA1157" s="53"/>
    </row>
    <row r="1158" spans="1:27" x14ac:dyDescent="0.25">
      <c r="A1158" s="199" t="s">
        <v>11</v>
      </c>
      <c r="B1158" s="199">
        <v>449489</v>
      </c>
      <c r="C1158" s="199" t="s">
        <v>168</v>
      </c>
      <c r="D1158" s="199" t="s">
        <v>1644</v>
      </c>
      <c r="E1158" s="53"/>
      <c r="F1158" s="186"/>
      <c r="G1158" s="53"/>
      <c r="H1158" s="53"/>
      <c r="I1158" s="53"/>
      <c r="J1158" s="53"/>
      <c r="O1158" s="53"/>
      <c r="W1158" s="53"/>
      <c r="X1158" s="53"/>
      <c r="Y1158" s="53"/>
      <c r="Z1158" s="53"/>
      <c r="AA1158" s="53"/>
    </row>
    <row r="1159" spans="1:27" x14ac:dyDescent="0.25">
      <c r="A1159" s="199" t="s">
        <v>11</v>
      </c>
      <c r="B1159" s="199">
        <v>416740</v>
      </c>
      <c r="C1159" s="199" t="s">
        <v>168</v>
      </c>
      <c r="D1159" s="199" t="s">
        <v>217</v>
      </c>
      <c r="E1159" s="53"/>
      <c r="F1159" s="186"/>
      <c r="G1159" s="53"/>
      <c r="H1159" s="53"/>
      <c r="I1159" s="53"/>
      <c r="J1159" s="53"/>
      <c r="O1159" s="53"/>
      <c r="W1159" s="53"/>
      <c r="X1159" s="53"/>
      <c r="Y1159" s="53"/>
      <c r="Z1159" s="53"/>
      <c r="AA1159" s="53"/>
    </row>
    <row r="1160" spans="1:27" x14ac:dyDescent="0.25">
      <c r="A1160" s="199" t="s">
        <v>30</v>
      </c>
      <c r="B1160" s="199">
        <v>1192612</v>
      </c>
      <c r="C1160" s="199" t="s">
        <v>168</v>
      </c>
      <c r="D1160" s="199" t="s">
        <v>1645</v>
      </c>
      <c r="E1160" s="53"/>
      <c r="F1160" s="186"/>
      <c r="G1160" s="53"/>
      <c r="H1160" s="53"/>
      <c r="I1160" s="53"/>
      <c r="J1160" s="53"/>
      <c r="O1160" s="53"/>
      <c r="W1160" s="53"/>
      <c r="X1160" s="53"/>
      <c r="Y1160" s="53"/>
      <c r="Z1160" s="53"/>
      <c r="AA1160" s="53"/>
    </row>
    <row r="1161" spans="1:27" x14ac:dyDescent="0.25">
      <c r="A1161" s="199" t="s">
        <v>30</v>
      </c>
      <c r="B1161" s="199">
        <v>903708</v>
      </c>
      <c r="C1161" s="199" t="s">
        <v>168</v>
      </c>
      <c r="D1161" s="199" t="s">
        <v>641</v>
      </c>
      <c r="E1161" s="53"/>
      <c r="F1161" s="186"/>
      <c r="G1161" s="53"/>
      <c r="H1161" s="53"/>
      <c r="I1161" s="53"/>
      <c r="J1161" s="53"/>
      <c r="O1161" s="53"/>
      <c r="W1161" s="53"/>
      <c r="X1161" s="53"/>
      <c r="Y1161" s="53"/>
      <c r="Z1161" s="53"/>
      <c r="AA1161" s="53"/>
    </row>
    <row r="1162" spans="1:27" x14ac:dyDescent="0.25">
      <c r="A1162" s="199" t="s">
        <v>30</v>
      </c>
      <c r="B1162" s="199">
        <v>1091583</v>
      </c>
      <c r="C1162" s="199" t="s">
        <v>168</v>
      </c>
      <c r="D1162" s="199" t="s">
        <v>1646</v>
      </c>
      <c r="E1162" s="53"/>
      <c r="F1162" s="186"/>
      <c r="G1162" s="53"/>
      <c r="H1162" s="53"/>
      <c r="I1162" s="53"/>
      <c r="J1162" s="53"/>
      <c r="O1162" s="53"/>
      <c r="W1162" s="53"/>
      <c r="X1162" s="53"/>
      <c r="Y1162" s="53"/>
      <c r="Z1162" s="53"/>
      <c r="AA1162" s="53"/>
    </row>
    <row r="1163" spans="1:27" x14ac:dyDescent="0.25">
      <c r="A1163" s="199" t="s">
        <v>26</v>
      </c>
      <c r="B1163" s="199">
        <v>754358</v>
      </c>
      <c r="C1163" s="199" t="s">
        <v>168</v>
      </c>
      <c r="D1163" s="199" t="s">
        <v>1647</v>
      </c>
      <c r="E1163" s="53"/>
      <c r="F1163" s="186"/>
      <c r="G1163" s="53"/>
      <c r="H1163" s="53"/>
      <c r="I1163" s="53"/>
      <c r="J1163" s="53"/>
      <c r="O1163" s="53"/>
      <c r="W1163" s="53"/>
      <c r="X1163" s="53"/>
      <c r="Y1163" s="53"/>
      <c r="Z1163" s="53"/>
      <c r="AA1163" s="53"/>
    </row>
    <row r="1164" spans="1:27" x14ac:dyDescent="0.25">
      <c r="A1164" s="199" t="s">
        <v>26</v>
      </c>
      <c r="B1164" s="199">
        <v>1125685</v>
      </c>
      <c r="C1164" s="199" t="s">
        <v>168</v>
      </c>
      <c r="D1164" s="199" t="s">
        <v>1648</v>
      </c>
      <c r="E1164" s="53"/>
      <c r="F1164" s="186"/>
      <c r="G1164" s="53"/>
      <c r="H1164" s="53"/>
      <c r="I1164" s="53"/>
      <c r="J1164" s="53"/>
      <c r="O1164" s="53"/>
      <c r="W1164" s="53"/>
      <c r="X1164" s="53"/>
      <c r="Y1164" s="53"/>
      <c r="Z1164" s="53"/>
      <c r="AA1164" s="53"/>
    </row>
    <row r="1165" spans="1:27" x14ac:dyDescent="0.25">
      <c r="A1165" s="199" t="s">
        <v>26</v>
      </c>
      <c r="B1165" s="199">
        <v>3909</v>
      </c>
      <c r="C1165" s="199" t="s">
        <v>168</v>
      </c>
      <c r="D1165" s="199" t="s">
        <v>1468</v>
      </c>
      <c r="E1165" s="192"/>
      <c r="F1165" s="186"/>
      <c r="G1165" s="53"/>
      <c r="H1165" s="53"/>
      <c r="I1165" s="53"/>
      <c r="J1165" s="53"/>
      <c r="O1165" s="53"/>
      <c r="W1165" s="53"/>
      <c r="X1165" s="53"/>
      <c r="Y1165" s="53"/>
      <c r="Z1165" s="53"/>
      <c r="AA1165" s="53"/>
    </row>
    <row r="1166" spans="1:27" x14ac:dyDescent="0.25">
      <c r="A1166" s="199" t="s">
        <v>26</v>
      </c>
      <c r="B1166" s="199">
        <v>380643</v>
      </c>
      <c r="C1166" s="199" t="s">
        <v>752</v>
      </c>
      <c r="D1166" s="199" t="s">
        <v>1468</v>
      </c>
      <c r="E1166" s="53"/>
      <c r="F1166" s="186"/>
      <c r="G1166" s="53"/>
      <c r="H1166" s="53"/>
      <c r="I1166" s="53"/>
      <c r="J1166" s="53"/>
      <c r="O1166" s="53"/>
      <c r="W1166" s="53"/>
      <c r="X1166" s="53"/>
      <c r="Y1166" s="53"/>
      <c r="Z1166" s="53"/>
      <c r="AA1166" s="53"/>
    </row>
    <row r="1167" spans="1:27" x14ac:dyDescent="0.25">
      <c r="A1167" s="27" t="s">
        <v>479</v>
      </c>
      <c r="B1167" s="199">
        <v>1129178</v>
      </c>
      <c r="C1167" s="199" t="s">
        <v>752</v>
      </c>
      <c r="D1167" s="199" t="s">
        <v>1649</v>
      </c>
      <c r="E1167" s="53"/>
      <c r="F1167" s="186"/>
      <c r="G1167" s="53"/>
      <c r="H1167" s="53"/>
      <c r="I1167" s="53"/>
      <c r="J1167" s="53"/>
      <c r="O1167" s="53"/>
      <c r="W1167" s="53"/>
      <c r="X1167" s="53"/>
      <c r="Y1167" s="53"/>
      <c r="Z1167" s="53"/>
      <c r="AA1167" s="53"/>
    </row>
    <row r="1168" spans="1:27" x14ac:dyDescent="0.25">
      <c r="A1168" s="199" t="s">
        <v>27</v>
      </c>
      <c r="B1168" s="199">
        <v>1256151</v>
      </c>
      <c r="C1168" s="199" t="s">
        <v>752</v>
      </c>
      <c r="D1168" s="199" t="s">
        <v>1169</v>
      </c>
      <c r="E1168" s="53"/>
      <c r="F1168" s="186"/>
      <c r="G1168" s="53"/>
      <c r="H1168" s="53"/>
      <c r="I1168" s="53"/>
      <c r="J1168" s="53"/>
      <c r="O1168" s="53"/>
      <c r="W1168" s="53"/>
      <c r="X1168" s="53"/>
      <c r="Y1168" s="53"/>
      <c r="Z1168" s="53"/>
      <c r="AA1168" s="53"/>
    </row>
    <row r="1169" spans="1:27" x14ac:dyDescent="0.25">
      <c r="A1169" s="199" t="s">
        <v>27</v>
      </c>
      <c r="B1169" s="199">
        <v>1345335</v>
      </c>
      <c r="C1169" s="199" t="s">
        <v>752</v>
      </c>
      <c r="D1169" s="199" t="s">
        <v>1210</v>
      </c>
      <c r="E1169" s="53"/>
      <c r="F1169" s="186"/>
      <c r="G1169" s="53"/>
      <c r="H1169" s="53"/>
      <c r="I1169" s="53"/>
      <c r="J1169" s="53"/>
      <c r="O1169" s="53"/>
      <c r="W1169" s="53"/>
      <c r="X1169" s="53"/>
      <c r="Y1169" s="53"/>
      <c r="Z1169" s="53"/>
      <c r="AA1169" s="53"/>
    </row>
    <row r="1170" spans="1:27" x14ac:dyDescent="0.25">
      <c r="A1170" s="199" t="s">
        <v>27</v>
      </c>
      <c r="B1170" s="199">
        <v>839758</v>
      </c>
      <c r="C1170" s="199" t="s">
        <v>752</v>
      </c>
      <c r="D1170" s="199" t="s">
        <v>641</v>
      </c>
      <c r="E1170" s="53"/>
      <c r="F1170" s="186"/>
      <c r="G1170" s="53"/>
      <c r="H1170" s="53"/>
      <c r="I1170" s="53"/>
      <c r="J1170" s="53"/>
      <c r="O1170" s="53"/>
      <c r="W1170" s="53"/>
      <c r="X1170" s="53"/>
      <c r="Y1170" s="53"/>
      <c r="Z1170" s="53"/>
      <c r="AA1170" s="53"/>
    </row>
    <row r="1171" spans="1:27" x14ac:dyDescent="0.25">
      <c r="A1171" s="199" t="s">
        <v>29</v>
      </c>
      <c r="B1171" s="199">
        <v>1007198</v>
      </c>
      <c r="C1171" s="199" t="s">
        <v>752</v>
      </c>
      <c r="D1171" s="199" t="s">
        <v>1650</v>
      </c>
      <c r="E1171" s="53"/>
      <c r="F1171" s="186"/>
      <c r="G1171" s="53"/>
      <c r="H1171" s="53"/>
      <c r="I1171" s="53"/>
      <c r="J1171" s="53"/>
      <c r="O1171" s="53"/>
      <c r="W1171" s="53"/>
      <c r="X1171" s="53"/>
      <c r="Y1171" s="53"/>
      <c r="Z1171" s="53"/>
      <c r="AA1171" s="53"/>
    </row>
    <row r="1172" spans="1:27" x14ac:dyDescent="0.25">
      <c r="A1172" s="199" t="s">
        <v>29</v>
      </c>
      <c r="B1172" s="199">
        <v>1335165</v>
      </c>
      <c r="C1172" s="199" t="s">
        <v>752</v>
      </c>
      <c r="D1172" s="199" t="s">
        <v>1071</v>
      </c>
      <c r="E1172" s="53"/>
      <c r="F1172" s="186"/>
      <c r="G1172" s="53"/>
      <c r="H1172" s="53"/>
      <c r="I1172" s="53"/>
      <c r="J1172" s="53"/>
      <c r="O1172" s="53"/>
      <c r="W1172" s="53"/>
      <c r="X1172" s="53"/>
      <c r="Y1172" s="53"/>
      <c r="Z1172" s="53"/>
      <c r="AA1172" s="53"/>
    </row>
    <row r="1173" spans="1:27" x14ac:dyDescent="0.25">
      <c r="A1173" s="199" t="s">
        <v>29</v>
      </c>
      <c r="B1173" s="199">
        <v>706572</v>
      </c>
      <c r="C1173" s="199" t="s">
        <v>752</v>
      </c>
      <c r="D1173" s="199" t="s">
        <v>1651</v>
      </c>
      <c r="E1173" s="192"/>
      <c r="F1173" s="186"/>
      <c r="G1173" s="53"/>
      <c r="H1173" s="53"/>
      <c r="I1173" s="53"/>
      <c r="J1173" s="53"/>
      <c r="O1173" s="53"/>
      <c r="W1173" s="53"/>
      <c r="X1173" s="53"/>
      <c r="Y1173" s="53"/>
      <c r="Z1173" s="53"/>
      <c r="AA1173" s="53"/>
    </row>
    <row r="1174" spans="1:27" x14ac:dyDescent="0.25">
      <c r="A1174" s="199" t="s">
        <v>29</v>
      </c>
      <c r="B1174" s="199">
        <v>207696</v>
      </c>
      <c r="C1174" s="199" t="s">
        <v>1616</v>
      </c>
      <c r="D1174" s="199" t="s">
        <v>1651</v>
      </c>
      <c r="E1174" s="53"/>
      <c r="F1174" s="186"/>
      <c r="G1174" s="53"/>
      <c r="H1174" s="53"/>
      <c r="I1174" s="53"/>
      <c r="J1174" s="53"/>
      <c r="O1174" s="53"/>
      <c r="W1174" s="53"/>
      <c r="X1174" s="53"/>
      <c r="Y1174" s="53"/>
      <c r="Z1174" s="53"/>
      <c r="AA1174" s="53"/>
    </row>
    <row r="1175" spans="1:27" x14ac:dyDescent="0.25">
      <c r="A1175" s="199" t="s">
        <v>8</v>
      </c>
      <c r="B1175" s="199">
        <v>789551</v>
      </c>
      <c r="C1175" s="199" t="s">
        <v>1616</v>
      </c>
      <c r="D1175" s="199" t="s">
        <v>1149</v>
      </c>
      <c r="E1175" s="53"/>
      <c r="F1175" s="186"/>
      <c r="G1175" s="53"/>
      <c r="H1175" s="53"/>
      <c r="I1175" s="53"/>
      <c r="J1175" s="53"/>
      <c r="O1175" s="53"/>
      <c r="W1175" s="53"/>
      <c r="X1175" s="53"/>
      <c r="Y1175" s="53"/>
      <c r="Z1175" s="53"/>
      <c r="AA1175" s="53"/>
    </row>
    <row r="1176" spans="1:27" x14ac:dyDescent="0.25">
      <c r="A1176" s="199" t="s">
        <v>8</v>
      </c>
      <c r="B1176" s="199">
        <v>945369</v>
      </c>
      <c r="C1176" s="199" t="s">
        <v>1616</v>
      </c>
      <c r="D1176" s="199" t="s">
        <v>1652</v>
      </c>
      <c r="E1176" s="53"/>
      <c r="F1176" s="186"/>
      <c r="G1176" s="53"/>
      <c r="H1176" s="53"/>
      <c r="I1176" s="53"/>
      <c r="J1176" s="53"/>
      <c r="O1176" s="53"/>
      <c r="W1176" s="53"/>
      <c r="X1176" s="53"/>
      <c r="Y1176" s="53"/>
      <c r="Z1176" s="53"/>
      <c r="AA1176" s="53"/>
    </row>
    <row r="1177" spans="1:27" x14ac:dyDescent="0.25">
      <c r="A1177" s="199" t="s">
        <v>21</v>
      </c>
      <c r="B1177" s="199">
        <v>242169</v>
      </c>
      <c r="C1177" s="199" t="s">
        <v>1616</v>
      </c>
      <c r="D1177" s="199" t="s">
        <v>1653</v>
      </c>
      <c r="E1177" s="53"/>
      <c r="F1177" s="186"/>
      <c r="G1177" s="53"/>
      <c r="H1177" s="53"/>
      <c r="I1177" s="53"/>
      <c r="J1177" s="53"/>
      <c r="O1177" s="53"/>
      <c r="W1177" s="53"/>
      <c r="X1177" s="53"/>
      <c r="Y1177" s="53"/>
      <c r="Z1177" s="53"/>
      <c r="AA1177" s="53"/>
    </row>
    <row r="1178" spans="1:27" x14ac:dyDescent="0.25">
      <c r="A1178" s="199" t="s">
        <v>23</v>
      </c>
      <c r="B1178" s="199">
        <v>1458118</v>
      </c>
      <c r="C1178" s="199" t="s">
        <v>1616</v>
      </c>
      <c r="D1178" s="199" t="s">
        <v>246</v>
      </c>
      <c r="E1178" s="192"/>
      <c r="F1178" s="186"/>
      <c r="G1178" s="53"/>
      <c r="H1178" s="53"/>
      <c r="I1178" s="53"/>
      <c r="J1178" s="53"/>
      <c r="O1178" s="53"/>
      <c r="W1178" s="53"/>
      <c r="X1178" s="53"/>
      <c r="Y1178" s="53"/>
      <c r="Z1178" s="53"/>
      <c r="AA1178" s="53"/>
    </row>
    <row r="1179" spans="1:27" x14ac:dyDescent="0.25">
      <c r="A1179" s="199" t="s">
        <v>34</v>
      </c>
      <c r="B1179" s="199">
        <v>624039</v>
      </c>
      <c r="C1179" s="199" t="s">
        <v>1616</v>
      </c>
      <c r="D1179" s="199" t="s">
        <v>355</v>
      </c>
      <c r="E1179" s="53"/>
      <c r="F1179" s="186"/>
      <c r="G1179" s="53"/>
      <c r="H1179" s="53"/>
      <c r="I1179" s="53"/>
      <c r="J1179" s="53"/>
      <c r="O1179" s="53"/>
      <c r="W1179" s="53"/>
      <c r="X1179" s="53"/>
      <c r="Y1179" s="53"/>
      <c r="Z1179" s="53"/>
      <c r="AA1179" s="53"/>
    </row>
    <row r="1180" spans="1:27" x14ac:dyDescent="0.25">
      <c r="A1180" s="199" t="s">
        <v>34</v>
      </c>
      <c r="B1180" s="199">
        <v>968829</v>
      </c>
      <c r="C1180" s="199" t="s">
        <v>1616</v>
      </c>
      <c r="D1180" s="199" t="s">
        <v>1415</v>
      </c>
      <c r="E1180" s="53"/>
      <c r="F1180" s="186"/>
      <c r="G1180" s="53"/>
      <c r="H1180" s="53"/>
      <c r="I1180" s="53"/>
      <c r="J1180" s="53"/>
      <c r="O1180" s="53"/>
      <c r="W1180" s="53"/>
      <c r="X1180" s="53"/>
      <c r="Y1180" s="53"/>
      <c r="Z1180" s="53"/>
      <c r="AA1180" s="53"/>
    </row>
    <row r="1181" spans="1:27" x14ac:dyDescent="0.25">
      <c r="A1181" s="199" t="s">
        <v>33</v>
      </c>
      <c r="B1181" s="199">
        <v>361667</v>
      </c>
      <c r="C1181" s="199" t="s">
        <v>1616</v>
      </c>
      <c r="D1181" s="199" t="s">
        <v>1654</v>
      </c>
      <c r="E1181" s="192"/>
      <c r="F1181" s="186"/>
      <c r="G1181" s="53"/>
      <c r="H1181" s="53"/>
      <c r="I1181" s="53"/>
      <c r="J1181" s="53"/>
      <c r="O1181" s="53"/>
      <c r="W1181" s="53"/>
      <c r="X1181" s="53"/>
      <c r="Y1181" s="53"/>
      <c r="Z1181" s="53"/>
      <c r="AA1181" s="53"/>
    </row>
    <row r="1182" spans="1:27" x14ac:dyDescent="0.25">
      <c r="A1182" s="199" t="s">
        <v>34</v>
      </c>
      <c r="B1182" s="199">
        <v>475820</v>
      </c>
      <c r="C1182" s="199" t="s">
        <v>1616</v>
      </c>
      <c r="D1182" s="199" t="s">
        <v>1655</v>
      </c>
      <c r="E1182" s="53"/>
      <c r="F1182" s="186"/>
      <c r="G1182" s="53"/>
      <c r="H1182" s="53"/>
      <c r="I1182" s="53"/>
      <c r="J1182" s="53"/>
      <c r="O1182" s="53"/>
      <c r="W1182" s="53"/>
      <c r="X1182" s="53"/>
      <c r="Y1182" s="53"/>
      <c r="Z1182" s="53"/>
      <c r="AA1182" s="53"/>
    </row>
    <row r="1183" spans="1:27" x14ac:dyDescent="0.25">
      <c r="A1183" s="199" t="s">
        <v>33</v>
      </c>
      <c r="B1183" s="199">
        <v>244839</v>
      </c>
      <c r="C1183" s="199" t="s">
        <v>1616</v>
      </c>
      <c r="D1183" s="199" t="s">
        <v>1656</v>
      </c>
      <c r="E1183" s="53"/>
      <c r="F1183" s="186"/>
      <c r="G1183" s="53"/>
      <c r="H1183" s="53"/>
      <c r="I1183" s="53"/>
      <c r="J1183" s="53"/>
      <c r="O1183" s="53"/>
      <c r="W1183" s="53"/>
      <c r="X1183" s="53"/>
      <c r="Y1183" s="53"/>
      <c r="Z1183" s="53"/>
      <c r="AA1183" s="53"/>
    </row>
    <row r="1184" spans="1:27" x14ac:dyDescent="0.25">
      <c r="A1184" s="199" t="s">
        <v>15</v>
      </c>
      <c r="B1184" s="199">
        <v>1326609</v>
      </c>
      <c r="C1184" s="199" t="s">
        <v>1616</v>
      </c>
      <c r="D1184" s="199" t="s">
        <v>246</v>
      </c>
      <c r="E1184" s="53"/>
      <c r="F1184" s="186"/>
      <c r="G1184" s="53"/>
      <c r="H1184" s="53"/>
      <c r="I1184" s="53"/>
      <c r="J1184" s="53"/>
      <c r="O1184" s="53"/>
      <c r="W1184" s="53"/>
      <c r="X1184" s="53"/>
      <c r="Y1184" s="53"/>
      <c r="Z1184" s="53"/>
      <c r="AA1184" s="53"/>
    </row>
    <row r="1185" spans="1:27" x14ac:dyDescent="0.25">
      <c r="A1185" s="199" t="s">
        <v>19</v>
      </c>
      <c r="B1185" s="199">
        <v>1381882</v>
      </c>
      <c r="C1185" s="199" t="s">
        <v>1616</v>
      </c>
      <c r="D1185" s="199" t="s">
        <v>246</v>
      </c>
      <c r="E1185" s="53"/>
      <c r="F1185" s="186"/>
      <c r="G1185" s="53"/>
      <c r="H1185" s="53"/>
      <c r="I1185" s="53"/>
      <c r="J1185" s="53"/>
      <c r="O1185" s="53"/>
      <c r="W1185" s="53"/>
      <c r="X1185" s="53"/>
      <c r="Y1185" s="53"/>
      <c r="Z1185" s="53"/>
      <c r="AA1185" s="53"/>
    </row>
    <row r="1186" spans="1:27" x14ac:dyDescent="0.25">
      <c r="A1186" s="199" t="s">
        <v>10</v>
      </c>
      <c r="B1186" s="199">
        <v>973412</v>
      </c>
      <c r="C1186" s="199" t="s">
        <v>1616</v>
      </c>
      <c r="D1186" s="199" t="s">
        <v>1657</v>
      </c>
      <c r="E1186" s="192"/>
      <c r="F1186" s="186"/>
      <c r="G1186" s="53"/>
      <c r="H1186" s="53"/>
      <c r="I1186" s="53"/>
      <c r="J1186" s="53"/>
      <c r="O1186" s="53"/>
      <c r="W1186" s="53"/>
      <c r="X1186" s="53"/>
      <c r="Y1186" s="53"/>
      <c r="Z1186" s="53"/>
      <c r="AA1186" s="53"/>
    </row>
    <row r="1187" spans="1:27" x14ac:dyDescent="0.25">
      <c r="A1187" s="199" t="s">
        <v>10</v>
      </c>
      <c r="B1187" s="199">
        <v>166356</v>
      </c>
      <c r="C1187" s="199" t="s">
        <v>1626</v>
      </c>
      <c r="D1187" s="199" t="s">
        <v>1657</v>
      </c>
      <c r="E1187" s="192"/>
      <c r="F1187" s="186"/>
      <c r="G1187" s="53"/>
      <c r="H1187" s="53"/>
      <c r="I1187" s="53"/>
      <c r="J1187" s="53"/>
      <c r="O1187" s="53"/>
      <c r="W1187" s="53"/>
      <c r="X1187" s="53"/>
      <c r="Y1187" s="53"/>
      <c r="Z1187" s="53"/>
      <c r="AA1187" s="53"/>
    </row>
    <row r="1188" spans="1:27" x14ac:dyDescent="0.25">
      <c r="A1188" s="199" t="s">
        <v>12</v>
      </c>
      <c r="B1188" s="199">
        <v>223013</v>
      </c>
      <c r="C1188" s="199" t="s">
        <v>1626</v>
      </c>
      <c r="D1188" s="199" t="s">
        <v>1658</v>
      </c>
      <c r="E1188" s="53"/>
      <c r="F1188" s="186"/>
      <c r="G1188" s="53"/>
      <c r="H1188" s="53"/>
      <c r="I1188" s="53"/>
      <c r="J1188" s="53"/>
      <c r="O1188" s="53"/>
      <c r="W1188" s="53"/>
      <c r="X1188" s="53"/>
      <c r="Y1188" s="53"/>
      <c r="Z1188" s="53"/>
      <c r="AA1188" s="53"/>
    </row>
    <row r="1189" spans="1:27" x14ac:dyDescent="0.25">
      <c r="A1189" s="199" t="s">
        <v>12</v>
      </c>
      <c r="B1189" s="199">
        <v>773432</v>
      </c>
      <c r="C1189" s="199" t="s">
        <v>1626</v>
      </c>
      <c r="D1189" s="199" t="s">
        <v>1659</v>
      </c>
      <c r="E1189" s="53"/>
      <c r="F1189" s="186"/>
      <c r="G1189" s="53"/>
      <c r="H1189" s="53"/>
      <c r="I1189" s="53"/>
      <c r="J1189" s="53"/>
      <c r="O1189" s="53"/>
      <c r="W1189" s="53"/>
      <c r="X1189" s="53"/>
      <c r="Y1189" s="53"/>
      <c r="Z1189" s="53"/>
      <c r="AA1189" s="53"/>
    </row>
    <row r="1190" spans="1:27" x14ac:dyDescent="0.25">
      <c r="A1190" s="199" t="s">
        <v>744</v>
      </c>
      <c r="B1190" s="199">
        <v>275051</v>
      </c>
      <c r="C1190" s="199" t="s">
        <v>1626</v>
      </c>
      <c r="D1190" s="199" t="s">
        <v>1660</v>
      </c>
      <c r="E1190" s="53"/>
      <c r="F1190" s="186"/>
      <c r="G1190" s="53"/>
      <c r="H1190" s="53"/>
      <c r="I1190" s="53"/>
      <c r="J1190" s="53"/>
      <c r="O1190" s="53"/>
      <c r="W1190" s="53"/>
      <c r="X1190" s="53"/>
      <c r="Y1190" s="53"/>
      <c r="Z1190" s="53"/>
      <c r="AA1190" s="53"/>
    </row>
    <row r="1191" spans="1:27" x14ac:dyDescent="0.25">
      <c r="A1191" s="199" t="s">
        <v>31</v>
      </c>
      <c r="B1191" s="199">
        <v>1042804</v>
      </c>
      <c r="C1191" s="199" t="s">
        <v>1626</v>
      </c>
      <c r="D1191" s="199" t="s">
        <v>1661</v>
      </c>
      <c r="E1191" s="53"/>
      <c r="F1191" s="186"/>
      <c r="G1191" s="53"/>
      <c r="H1191" s="53"/>
      <c r="I1191" s="53"/>
      <c r="J1191" s="53"/>
      <c r="O1191" s="53"/>
      <c r="W1191" s="53"/>
      <c r="X1191" s="53"/>
      <c r="Y1191" s="53"/>
      <c r="Z1191" s="53"/>
      <c r="AA1191" s="53"/>
    </row>
    <row r="1192" spans="1:27" x14ac:dyDescent="0.25">
      <c r="A1192" s="199" t="s">
        <v>29</v>
      </c>
      <c r="B1192" s="199">
        <v>980868</v>
      </c>
      <c r="C1192" s="199" t="s">
        <v>1626</v>
      </c>
      <c r="D1192" s="199" t="s">
        <v>1662</v>
      </c>
      <c r="E1192" s="53"/>
      <c r="F1192" s="186"/>
      <c r="G1192" s="53"/>
      <c r="H1192" s="53"/>
      <c r="I1192" s="53"/>
      <c r="J1192" s="53"/>
      <c r="O1192" s="53"/>
      <c r="W1192" s="53"/>
      <c r="X1192" s="53"/>
      <c r="Y1192" s="53"/>
      <c r="Z1192" s="53"/>
      <c r="AA1192" s="53"/>
    </row>
    <row r="1193" spans="1:27" x14ac:dyDescent="0.25">
      <c r="A1193" s="199" t="s">
        <v>776</v>
      </c>
      <c r="B1193" s="199">
        <v>713588</v>
      </c>
      <c r="C1193" s="199" t="s">
        <v>1626</v>
      </c>
      <c r="D1193" s="199" t="s">
        <v>1663</v>
      </c>
      <c r="E1193" s="53"/>
      <c r="F1193" s="186"/>
      <c r="G1193" s="53"/>
      <c r="H1193" s="53"/>
      <c r="I1193" s="53"/>
      <c r="J1193" s="53"/>
      <c r="O1193" s="53"/>
      <c r="W1193" s="53"/>
      <c r="X1193" s="53"/>
      <c r="Y1193" s="53"/>
      <c r="Z1193" s="53"/>
      <c r="AA1193" s="53"/>
    </row>
    <row r="1194" spans="1:27" x14ac:dyDescent="0.25">
      <c r="A1194" s="199" t="s">
        <v>20</v>
      </c>
      <c r="B1194" s="199">
        <v>1099242</v>
      </c>
      <c r="C1194" s="199" t="s">
        <v>1626</v>
      </c>
      <c r="D1194" s="199" t="s">
        <v>1664</v>
      </c>
      <c r="E1194" s="192"/>
      <c r="F1194" s="186"/>
      <c r="G1194" s="53"/>
      <c r="H1194" s="53"/>
      <c r="I1194" s="53"/>
      <c r="J1194" s="53"/>
      <c r="O1194" s="53"/>
      <c r="W1194" s="53"/>
      <c r="X1194" s="53"/>
      <c r="Y1194" s="53"/>
      <c r="Z1194" s="53"/>
      <c r="AA1194" s="53"/>
    </row>
    <row r="1195" spans="1:27" x14ac:dyDescent="0.25">
      <c r="A1195" s="199" t="s">
        <v>25</v>
      </c>
      <c r="B1195" s="199">
        <v>719140</v>
      </c>
      <c r="C1195" s="199" t="s">
        <v>1626</v>
      </c>
      <c r="D1195" s="199" t="s">
        <v>1665</v>
      </c>
      <c r="E1195" s="192"/>
      <c r="F1195" s="186"/>
      <c r="G1195" s="53"/>
      <c r="H1195" s="53"/>
      <c r="I1195" s="53"/>
      <c r="J1195" s="53"/>
      <c r="O1195" s="53"/>
      <c r="W1195" s="53"/>
      <c r="X1195" s="53"/>
      <c r="Y1195" s="53"/>
      <c r="Z1195" s="53"/>
      <c r="AA1195" s="53"/>
    </row>
    <row r="1196" spans="1:27" x14ac:dyDescent="0.25">
      <c r="A1196" s="199" t="s">
        <v>22</v>
      </c>
      <c r="B1196" s="199">
        <v>834161</v>
      </c>
      <c r="C1196" s="199" t="s">
        <v>1626</v>
      </c>
      <c r="D1196" s="199" t="s">
        <v>1666</v>
      </c>
      <c r="E1196" s="192"/>
      <c r="F1196" s="186"/>
      <c r="G1196" s="53"/>
      <c r="H1196" s="53"/>
      <c r="I1196" s="53"/>
      <c r="J1196" s="53"/>
      <c r="O1196" s="53"/>
      <c r="W1196" s="53"/>
      <c r="X1196" s="53"/>
      <c r="Y1196" s="53"/>
      <c r="Z1196" s="53"/>
      <c r="AA1196" s="53"/>
    </row>
    <row r="1197" spans="1:27" x14ac:dyDescent="0.25">
      <c r="A1197" s="199" t="s">
        <v>24</v>
      </c>
      <c r="B1197" s="199">
        <v>1012928</v>
      </c>
      <c r="C1197" s="199" t="s">
        <v>1626</v>
      </c>
      <c r="D1197" s="199" t="s">
        <v>1667</v>
      </c>
      <c r="E1197" s="53"/>
      <c r="F1197" s="186"/>
      <c r="G1197" s="53"/>
      <c r="H1197" s="53"/>
      <c r="I1197" s="53"/>
      <c r="J1197" s="53"/>
      <c r="O1197" s="53"/>
      <c r="W1197" s="53"/>
      <c r="X1197" s="53"/>
      <c r="Y1197" s="53"/>
      <c r="Z1197" s="53"/>
      <c r="AA1197" s="53"/>
    </row>
    <row r="1198" spans="1:27" x14ac:dyDescent="0.25">
      <c r="A1198" s="199" t="s">
        <v>24</v>
      </c>
      <c r="B1198" s="199">
        <v>774148</v>
      </c>
      <c r="C1198" s="199" t="s">
        <v>1626</v>
      </c>
      <c r="D1198" s="199" t="s">
        <v>1668</v>
      </c>
      <c r="E1198" s="53"/>
      <c r="F1198" s="186"/>
      <c r="G1198" s="53"/>
      <c r="H1198" s="53"/>
      <c r="I1198" s="53"/>
      <c r="J1198" s="53"/>
      <c r="O1198" s="53"/>
      <c r="W1198" s="53"/>
      <c r="X1198" s="53"/>
      <c r="Y1198" s="53"/>
      <c r="Z1198" s="53"/>
      <c r="AA1198" s="53"/>
    </row>
    <row r="1199" spans="1:27" x14ac:dyDescent="0.25">
      <c r="A1199" s="199" t="s">
        <v>35</v>
      </c>
      <c r="B1199" s="199">
        <v>1098938</v>
      </c>
      <c r="C1199" s="199" t="s">
        <v>1626</v>
      </c>
      <c r="D1199" s="199" t="s">
        <v>1669</v>
      </c>
      <c r="E1199" s="53"/>
      <c r="F1199" s="186"/>
      <c r="G1199" s="53"/>
      <c r="H1199" s="53"/>
      <c r="I1199" s="53"/>
      <c r="J1199" s="53"/>
      <c r="O1199" s="53"/>
      <c r="W1199" s="53"/>
      <c r="X1199" s="53"/>
      <c r="Y1199" s="53"/>
      <c r="Z1199" s="53"/>
      <c r="AA1199" s="53"/>
    </row>
    <row r="1200" spans="1:27" x14ac:dyDescent="0.25">
      <c r="A1200" s="199" t="s">
        <v>36</v>
      </c>
      <c r="B1200" s="199">
        <v>766406</v>
      </c>
      <c r="C1200" s="199" t="s">
        <v>1626</v>
      </c>
      <c r="D1200" s="199" t="s">
        <v>1670</v>
      </c>
      <c r="E1200" s="53"/>
      <c r="F1200" s="186"/>
      <c r="G1200" s="53"/>
      <c r="H1200" s="53"/>
      <c r="I1200" s="53"/>
      <c r="J1200" s="53"/>
      <c r="O1200" s="53"/>
      <c r="W1200" s="53"/>
      <c r="X1200" s="53"/>
      <c r="Y1200" s="53"/>
      <c r="Z1200" s="53"/>
      <c r="AA1200" s="53"/>
    </row>
    <row r="1201" spans="1:27" x14ac:dyDescent="0.25">
      <c r="A1201" s="27" t="s">
        <v>479</v>
      </c>
      <c r="B1201" s="199">
        <v>1099931</v>
      </c>
      <c r="C1201" s="199" t="s">
        <v>1626</v>
      </c>
      <c r="D1201" s="199" t="s">
        <v>1671</v>
      </c>
      <c r="E1201" s="53"/>
      <c r="F1201" s="186"/>
      <c r="G1201" s="53"/>
      <c r="H1201" s="53"/>
      <c r="I1201" s="53"/>
      <c r="J1201" s="53"/>
      <c r="O1201" s="53"/>
      <c r="W1201" s="53"/>
      <c r="X1201" s="53"/>
      <c r="Y1201" s="53"/>
      <c r="Z1201" s="53"/>
      <c r="AA1201" s="53"/>
    </row>
    <row r="1202" spans="1:27" x14ac:dyDescent="0.25">
      <c r="A1202" s="199" t="s">
        <v>38</v>
      </c>
      <c r="B1202" s="199">
        <v>419994</v>
      </c>
      <c r="C1202" s="199" t="s">
        <v>1626</v>
      </c>
      <c r="D1202" s="199" t="s">
        <v>1672</v>
      </c>
      <c r="E1202" s="53"/>
      <c r="F1202" s="186"/>
      <c r="G1202" s="53"/>
      <c r="H1202" s="53"/>
      <c r="I1202" s="53"/>
      <c r="J1202" s="53"/>
      <c r="O1202" s="53"/>
      <c r="W1202" s="53"/>
      <c r="X1202" s="53"/>
      <c r="Y1202" s="53"/>
      <c r="Z1202" s="53"/>
      <c r="AA1202" s="53"/>
    </row>
    <row r="1203" spans="1:27" x14ac:dyDescent="0.25">
      <c r="A1203" s="199" t="s">
        <v>38</v>
      </c>
      <c r="B1203" s="199">
        <v>270022</v>
      </c>
      <c r="C1203" s="199" t="s">
        <v>1636</v>
      </c>
      <c r="D1203" s="199" t="s">
        <v>1672</v>
      </c>
      <c r="E1203" s="192"/>
      <c r="F1203" s="186"/>
      <c r="G1203" s="53"/>
      <c r="H1203" s="53"/>
      <c r="I1203" s="53"/>
      <c r="J1203" s="53"/>
      <c r="O1203" s="53"/>
      <c r="W1203" s="53"/>
      <c r="X1203" s="53"/>
      <c r="Y1203" s="53"/>
      <c r="Z1203" s="53"/>
      <c r="AA1203" s="53"/>
    </row>
    <row r="1204" spans="1:27" x14ac:dyDescent="0.25">
      <c r="A1204" s="199" t="s">
        <v>31</v>
      </c>
      <c r="B1204" s="199">
        <v>1167979</v>
      </c>
      <c r="C1204" s="199" t="s">
        <v>1636</v>
      </c>
      <c r="D1204" s="199" t="s">
        <v>1508</v>
      </c>
      <c r="E1204" s="53"/>
      <c r="F1204" s="186"/>
      <c r="G1204" s="53"/>
      <c r="H1204" s="53"/>
      <c r="I1204" s="53"/>
      <c r="J1204" s="53"/>
      <c r="O1204" s="53"/>
      <c r="W1204" s="53"/>
      <c r="X1204" s="53"/>
      <c r="Y1204" s="53"/>
      <c r="Z1204" s="53"/>
      <c r="AA1204" s="53"/>
    </row>
    <row r="1205" spans="1:27" x14ac:dyDescent="0.25">
      <c r="A1205" s="199" t="s">
        <v>38</v>
      </c>
      <c r="B1205" s="199">
        <v>889908</v>
      </c>
      <c r="C1205" s="199" t="s">
        <v>1636</v>
      </c>
      <c r="D1205" s="199" t="s">
        <v>1669</v>
      </c>
      <c r="E1205" s="53"/>
      <c r="F1205" s="186"/>
      <c r="G1205" s="53"/>
      <c r="H1205" s="53"/>
      <c r="I1205" s="53"/>
      <c r="J1205" s="53"/>
      <c r="O1205" s="53"/>
      <c r="W1205" s="53"/>
      <c r="X1205" s="53"/>
      <c r="Y1205" s="53"/>
      <c r="Z1205" s="53"/>
      <c r="AA1205" s="53"/>
    </row>
    <row r="1206" spans="1:27" x14ac:dyDescent="0.25">
      <c r="A1206" s="199" t="s">
        <v>22</v>
      </c>
      <c r="B1206" s="199">
        <v>711819</v>
      </c>
      <c r="C1206" s="199" t="s">
        <v>1636</v>
      </c>
      <c r="D1206" s="199" t="s">
        <v>1673</v>
      </c>
      <c r="E1206" s="53"/>
      <c r="F1206" s="186"/>
      <c r="G1206" s="53"/>
      <c r="H1206" s="53"/>
      <c r="I1206" s="53"/>
      <c r="J1206" s="53"/>
      <c r="O1206" s="53"/>
      <c r="W1206" s="53"/>
      <c r="X1206" s="53"/>
      <c r="Y1206" s="53"/>
      <c r="Z1206" s="53"/>
      <c r="AA1206" s="53"/>
    </row>
    <row r="1207" spans="1:27" x14ac:dyDescent="0.25">
      <c r="A1207" s="199" t="s">
        <v>19</v>
      </c>
      <c r="B1207" s="199">
        <v>996789</v>
      </c>
      <c r="C1207" s="199" t="s">
        <v>1636</v>
      </c>
      <c r="D1207" s="199" t="s">
        <v>1674</v>
      </c>
      <c r="E1207" s="53"/>
      <c r="F1207" s="186"/>
      <c r="G1207" s="53"/>
      <c r="H1207" s="53"/>
      <c r="I1207" s="53"/>
      <c r="J1207" s="53"/>
      <c r="O1207" s="53"/>
      <c r="W1207" s="53"/>
      <c r="X1207" s="53"/>
      <c r="Y1207" s="53"/>
      <c r="Z1207" s="53"/>
      <c r="AA1207" s="53"/>
    </row>
    <row r="1208" spans="1:27" x14ac:dyDescent="0.25">
      <c r="A1208" s="199" t="s">
        <v>21</v>
      </c>
      <c r="B1208" s="199">
        <v>358844</v>
      </c>
      <c r="C1208" s="199" t="s">
        <v>1636</v>
      </c>
      <c r="D1208" s="199" t="s">
        <v>1675</v>
      </c>
      <c r="E1208" s="192"/>
      <c r="F1208" s="186"/>
      <c r="G1208" s="53"/>
      <c r="H1208" s="53"/>
      <c r="I1208" s="53"/>
      <c r="J1208" s="53"/>
      <c r="O1208" s="53"/>
      <c r="W1208" s="53"/>
      <c r="X1208" s="53"/>
      <c r="Y1208" s="53"/>
      <c r="Z1208" s="53"/>
      <c r="AA1208" s="53"/>
    </row>
    <row r="1209" spans="1:27" x14ac:dyDescent="0.25">
      <c r="A1209" s="199" t="s">
        <v>31</v>
      </c>
      <c r="B1209" s="199">
        <v>881349</v>
      </c>
      <c r="C1209" s="199" t="s">
        <v>1636</v>
      </c>
      <c r="D1209" s="199" t="s">
        <v>1525</v>
      </c>
      <c r="E1209" s="192" t="s">
        <v>1676</v>
      </c>
      <c r="F1209" s="186"/>
      <c r="G1209" s="53"/>
      <c r="H1209" s="53"/>
      <c r="I1209" s="53"/>
      <c r="J1209" s="53"/>
      <c r="O1209" s="53"/>
      <c r="W1209" s="53"/>
      <c r="X1209" s="53"/>
      <c r="Y1209" s="53"/>
      <c r="Z1209" s="53"/>
      <c r="AA1209" s="53"/>
    </row>
    <row r="1210" spans="1:27" x14ac:dyDescent="0.25">
      <c r="A1210" s="199" t="s">
        <v>23</v>
      </c>
      <c r="B1210" s="199">
        <v>796682</v>
      </c>
      <c r="C1210" s="199" t="s">
        <v>1636</v>
      </c>
      <c r="D1210" s="199" t="s">
        <v>1677</v>
      </c>
      <c r="E1210" s="53"/>
      <c r="F1210" s="186"/>
      <c r="G1210" s="53"/>
      <c r="H1210" s="53"/>
      <c r="I1210" s="53"/>
      <c r="J1210" s="53"/>
      <c r="O1210" s="53"/>
      <c r="W1210" s="53"/>
      <c r="X1210" s="53"/>
      <c r="Y1210" s="53"/>
      <c r="Z1210" s="53"/>
      <c r="AA1210" s="53"/>
    </row>
    <row r="1211" spans="1:27" x14ac:dyDescent="0.25">
      <c r="A1211" s="199" t="s">
        <v>744</v>
      </c>
      <c r="B1211" s="199">
        <v>182993</v>
      </c>
      <c r="C1211" s="199" t="s">
        <v>1636</v>
      </c>
      <c r="D1211" s="199" t="s">
        <v>1678</v>
      </c>
      <c r="E1211" s="192"/>
      <c r="F1211" s="186"/>
      <c r="G1211" s="53"/>
      <c r="H1211" s="53"/>
      <c r="I1211" s="53"/>
      <c r="J1211" s="53"/>
      <c r="O1211" s="53"/>
      <c r="W1211" s="53"/>
      <c r="X1211" s="53"/>
      <c r="Y1211" s="53"/>
      <c r="Z1211" s="53"/>
      <c r="AA1211" s="53"/>
    </row>
    <row r="1212" spans="1:27" x14ac:dyDescent="0.25">
      <c r="A1212" s="199" t="s">
        <v>32</v>
      </c>
      <c r="B1212" s="199">
        <v>597300</v>
      </c>
      <c r="C1212" s="199" t="s">
        <v>1636</v>
      </c>
      <c r="D1212" s="199" t="s">
        <v>1117</v>
      </c>
      <c r="E1212" s="192"/>
      <c r="F1212" s="186"/>
      <c r="G1212" s="53"/>
      <c r="H1212" s="53"/>
      <c r="I1212" s="53"/>
      <c r="J1212" s="53"/>
      <c r="O1212" s="53"/>
      <c r="W1212" s="53"/>
      <c r="X1212" s="53"/>
      <c r="Y1212" s="53"/>
      <c r="Z1212" s="53"/>
      <c r="AA1212" s="53"/>
    </row>
    <row r="1213" spans="1:27" x14ac:dyDescent="0.25">
      <c r="A1213" s="199" t="s">
        <v>32</v>
      </c>
      <c r="B1213" s="199">
        <v>505513</v>
      </c>
      <c r="C1213" s="199" t="s">
        <v>1636</v>
      </c>
      <c r="D1213" s="199" t="s">
        <v>1511</v>
      </c>
      <c r="E1213" s="53"/>
      <c r="F1213" s="186"/>
      <c r="G1213" s="53"/>
      <c r="H1213" s="53"/>
      <c r="I1213" s="53"/>
      <c r="J1213" s="53"/>
      <c r="O1213" s="53"/>
      <c r="W1213" s="53"/>
      <c r="X1213" s="53"/>
      <c r="Y1213" s="53"/>
      <c r="Z1213" s="53"/>
      <c r="AA1213" s="53"/>
    </row>
    <row r="1214" spans="1:27" x14ac:dyDescent="0.25">
      <c r="A1214" s="199" t="s">
        <v>32</v>
      </c>
      <c r="B1214" s="199">
        <v>688727</v>
      </c>
      <c r="C1214" s="199" t="s">
        <v>1636</v>
      </c>
      <c r="D1214" s="199" t="s">
        <v>1120</v>
      </c>
      <c r="E1214" s="53"/>
      <c r="F1214" s="186"/>
      <c r="G1214" s="53"/>
      <c r="H1214" s="53"/>
      <c r="I1214" s="53"/>
      <c r="J1214" s="53"/>
      <c r="O1214" s="53"/>
      <c r="W1214" s="53"/>
      <c r="X1214" s="53"/>
      <c r="Y1214" s="53"/>
      <c r="Z1214" s="53"/>
      <c r="AA1214" s="53"/>
    </row>
    <row r="1215" spans="1:27" x14ac:dyDescent="0.25">
      <c r="A1215" s="199" t="s">
        <v>762</v>
      </c>
      <c r="B1215" s="199">
        <v>360391</v>
      </c>
      <c r="C1215" s="199" t="s">
        <v>1636</v>
      </c>
      <c r="D1215" s="199" t="s">
        <v>1679</v>
      </c>
      <c r="E1215" s="53"/>
      <c r="F1215" s="186"/>
      <c r="G1215" s="53"/>
      <c r="H1215" s="53"/>
      <c r="I1215" s="53"/>
      <c r="J1215" s="53"/>
      <c r="O1215" s="53"/>
      <c r="W1215" s="53"/>
      <c r="X1215" s="53"/>
      <c r="Y1215" s="53"/>
      <c r="Z1215" s="53"/>
      <c r="AA1215" s="53"/>
    </row>
    <row r="1216" spans="1:27" x14ac:dyDescent="0.25">
      <c r="A1216" s="199" t="s">
        <v>762</v>
      </c>
      <c r="B1216" s="199">
        <v>614302</v>
      </c>
      <c r="C1216" s="199" t="s">
        <v>1636</v>
      </c>
      <c r="D1216" s="199" t="s">
        <v>1346</v>
      </c>
      <c r="E1216" s="53"/>
      <c r="F1216" s="186"/>
      <c r="G1216" s="53"/>
      <c r="H1216" s="53"/>
      <c r="I1216" s="53"/>
      <c r="J1216" s="53"/>
      <c r="O1216" s="53"/>
      <c r="W1216" s="53"/>
      <c r="X1216" s="53"/>
      <c r="Y1216" s="53"/>
      <c r="Z1216" s="53"/>
      <c r="AA1216" s="53"/>
    </row>
    <row r="1217" spans="1:27" x14ac:dyDescent="0.25">
      <c r="A1217" s="199" t="s">
        <v>762</v>
      </c>
      <c r="B1217" s="199">
        <v>327061</v>
      </c>
      <c r="C1217" s="199" t="s">
        <v>1636</v>
      </c>
      <c r="D1217" s="199" t="s">
        <v>1680</v>
      </c>
      <c r="E1217" s="53"/>
      <c r="F1217" s="186"/>
      <c r="G1217" s="53"/>
      <c r="H1217" s="53"/>
      <c r="I1217" s="53"/>
      <c r="J1217" s="53"/>
      <c r="O1217" s="53"/>
      <c r="W1217" s="53"/>
      <c r="X1217" s="53"/>
      <c r="Y1217" s="53"/>
      <c r="Z1217" s="53"/>
      <c r="AA1217" s="53"/>
    </row>
    <row r="1218" spans="1:27" x14ac:dyDescent="0.25">
      <c r="A1218" s="199" t="s">
        <v>20</v>
      </c>
      <c r="B1218" s="199">
        <v>1011065</v>
      </c>
      <c r="C1218" s="199" t="s">
        <v>1636</v>
      </c>
      <c r="D1218" s="199" t="s">
        <v>246</v>
      </c>
      <c r="E1218" s="192"/>
      <c r="F1218" s="186"/>
      <c r="G1218" s="53"/>
      <c r="H1218" s="53"/>
      <c r="I1218" s="53"/>
      <c r="J1218" s="53"/>
      <c r="O1218" s="53"/>
      <c r="W1218" s="53"/>
      <c r="X1218" s="53"/>
      <c r="Y1218" s="53"/>
      <c r="Z1218" s="53"/>
      <c r="AA1218" s="53"/>
    </row>
    <row r="1219" spans="1:27" x14ac:dyDescent="0.25">
      <c r="A1219" s="199" t="s">
        <v>20</v>
      </c>
      <c r="B1219" s="199">
        <v>1032686</v>
      </c>
      <c r="C1219" s="199" t="s">
        <v>1636</v>
      </c>
      <c r="D1219" s="199" t="s">
        <v>1681</v>
      </c>
      <c r="E1219" s="53"/>
      <c r="F1219" s="186"/>
      <c r="G1219" s="53"/>
      <c r="H1219" s="53"/>
      <c r="I1219" s="53"/>
      <c r="J1219" s="53"/>
      <c r="O1219" s="53"/>
      <c r="W1219" s="53"/>
      <c r="X1219" s="53"/>
      <c r="Y1219" s="53"/>
      <c r="Z1219" s="53"/>
      <c r="AA1219" s="53"/>
    </row>
    <row r="1220" spans="1:27" x14ac:dyDescent="0.25">
      <c r="A1220" s="199" t="s">
        <v>466</v>
      </c>
      <c r="B1220" s="199">
        <v>430182</v>
      </c>
      <c r="C1220" s="199" t="s">
        <v>1636</v>
      </c>
      <c r="D1220" s="199" t="s">
        <v>1634</v>
      </c>
      <c r="E1220" s="53"/>
      <c r="F1220" s="186"/>
      <c r="G1220" s="53"/>
      <c r="H1220" s="53"/>
      <c r="I1220" s="53"/>
      <c r="J1220" s="53"/>
      <c r="O1220" s="53"/>
      <c r="W1220" s="53"/>
      <c r="X1220" s="53"/>
      <c r="Y1220" s="53"/>
      <c r="Z1220" s="53"/>
      <c r="AA1220" s="53"/>
    </row>
    <row r="1221" spans="1:27" x14ac:dyDescent="0.25">
      <c r="A1221" s="199" t="s">
        <v>35</v>
      </c>
      <c r="B1221" s="199">
        <v>961306</v>
      </c>
      <c r="C1221" s="199" t="s">
        <v>1636</v>
      </c>
      <c r="D1221" s="199" t="s">
        <v>313</v>
      </c>
      <c r="E1221" s="192" t="s">
        <v>1682</v>
      </c>
      <c r="F1221" s="186"/>
      <c r="G1221" s="53"/>
      <c r="H1221" s="53"/>
      <c r="I1221" s="53"/>
      <c r="J1221" s="53"/>
      <c r="O1221" s="53"/>
      <c r="W1221" s="53"/>
      <c r="X1221" s="53"/>
      <c r="Y1221" s="53"/>
      <c r="Z1221" s="53"/>
      <c r="AA1221" s="53"/>
    </row>
    <row r="1222" spans="1:27" x14ac:dyDescent="0.25">
      <c r="A1222" s="199" t="s">
        <v>18</v>
      </c>
      <c r="B1222" s="199">
        <v>315855</v>
      </c>
      <c r="C1222" s="199" t="s">
        <v>1636</v>
      </c>
      <c r="D1222" s="199" t="s">
        <v>1638</v>
      </c>
      <c r="E1222" s="53"/>
      <c r="F1222" s="186"/>
      <c r="G1222" s="53"/>
      <c r="H1222" s="53"/>
      <c r="I1222" s="53"/>
      <c r="J1222" s="53"/>
      <c r="O1222" s="53"/>
      <c r="W1222" s="53"/>
      <c r="X1222" s="53"/>
      <c r="Y1222" s="53"/>
      <c r="Z1222" s="53"/>
      <c r="AA1222" s="53"/>
    </row>
    <row r="1223" spans="1:27" x14ac:dyDescent="0.25">
      <c r="A1223" s="199" t="s">
        <v>30</v>
      </c>
      <c r="B1223" s="199">
        <v>713966</v>
      </c>
      <c r="C1223" s="199" t="s">
        <v>1636</v>
      </c>
      <c r="D1223" s="199" t="s">
        <v>1683</v>
      </c>
      <c r="E1223" s="53"/>
      <c r="F1223" s="186"/>
      <c r="G1223" s="53"/>
      <c r="H1223" s="53"/>
      <c r="I1223" s="53"/>
      <c r="J1223" s="53"/>
      <c r="O1223" s="53"/>
      <c r="W1223" s="53"/>
      <c r="X1223" s="53"/>
      <c r="Y1223" s="53"/>
      <c r="Z1223" s="53"/>
      <c r="AA1223" s="53"/>
    </row>
    <row r="1224" spans="1:27" x14ac:dyDescent="0.25">
      <c r="A1224" s="199" t="s">
        <v>30</v>
      </c>
      <c r="B1224" s="199">
        <v>450123</v>
      </c>
      <c r="C1224" s="199" t="s">
        <v>1636</v>
      </c>
      <c r="D1224" s="199" t="s">
        <v>1684</v>
      </c>
      <c r="E1224" s="53"/>
      <c r="F1224" s="186"/>
      <c r="G1224" s="53"/>
      <c r="H1224" s="53"/>
      <c r="I1224" s="53"/>
      <c r="J1224" s="53"/>
      <c r="O1224" s="53"/>
      <c r="W1224" s="53"/>
      <c r="X1224" s="53"/>
      <c r="Y1224" s="53"/>
      <c r="Z1224" s="53"/>
      <c r="AA1224" s="53"/>
    </row>
    <row r="1225" spans="1:27" x14ac:dyDescent="0.25">
      <c r="A1225" s="199" t="s">
        <v>30</v>
      </c>
      <c r="B1225" s="199">
        <v>698227</v>
      </c>
      <c r="C1225" s="199" t="s">
        <v>1636</v>
      </c>
      <c r="D1225" s="199" t="s">
        <v>1685</v>
      </c>
      <c r="E1225" s="53"/>
      <c r="F1225" s="186"/>
      <c r="G1225" s="53"/>
      <c r="H1225" s="53"/>
      <c r="I1225" s="53"/>
      <c r="J1225" s="53"/>
      <c r="O1225" s="53"/>
      <c r="W1225" s="53"/>
      <c r="X1225" s="53"/>
      <c r="Y1225" s="53"/>
      <c r="Z1225" s="53"/>
      <c r="AA1225" s="53"/>
    </row>
    <row r="1226" spans="1:27" x14ac:dyDescent="0.25">
      <c r="A1226" s="199" t="s">
        <v>29</v>
      </c>
      <c r="B1226" s="199">
        <v>1145835</v>
      </c>
      <c r="C1226" s="199" t="s">
        <v>1636</v>
      </c>
      <c r="D1226" s="199" t="s">
        <v>1686</v>
      </c>
      <c r="E1226" s="53"/>
      <c r="F1226" s="186"/>
      <c r="G1226" s="53"/>
      <c r="H1226" s="53"/>
      <c r="I1226" s="53"/>
      <c r="J1226" s="53"/>
      <c r="O1226" s="53"/>
      <c r="W1226" s="53"/>
      <c r="X1226" s="53"/>
      <c r="Y1226" s="53"/>
      <c r="Z1226" s="53"/>
      <c r="AA1226" s="53"/>
    </row>
    <row r="1227" spans="1:27" x14ac:dyDescent="0.25">
      <c r="A1227" s="27" t="s">
        <v>479</v>
      </c>
      <c r="B1227" s="199">
        <v>1047280</v>
      </c>
      <c r="C1227" s="199" t="s">
        <v>1636</v>
      </c>
      <c r="D1227" s="199" t="s">
        <v>1687</v>
      </c>
      <c r="E1227" s="53"/>
      <c r="F1227" s="186"/>
      <c r="G1227" s="53"/>
      <c r="H1227" s="53"/>
      <c r="I1227" s="53"/>
      <c r="J1227" s="53"/>
      <c r="O1227" s="53"/>
      <c r="W1227" s="53"/>
      <c r="X1227" s="53"/>
      <c r="Y1227" s="53"/>
      <c r="Z1227" s="53"/>
      <c r="AA1227" s="53"/>
    </row>
    <row r="1228" spans="1:27" x14ac:dyDescent="0.25">
      <c r="A1228" s="199" t="s">
        <v>26</v>
      </c>
      <c r="B1228" s="199">
        <v>751648</v>
      </c>
      <c r="C1228" s="199" t="s">
        <v>1636</v>
      </c>
      <c r="D1228" s="199" t="s">
        <v>1139</v>
      </c>
      <c r="E1228" s="53"/>
      <c r="F1228" s="186"/>
      <c r="G1228" s="53"/>
      <c r="H1228" s="53"/>
      <c r="I1228" s="53"/>
      <c r="J1228" s="53"/>
      <c r="O1228" s="53"/>
      <c r="W1228" s="53"/>
      <c r="X1228" s="53"/>
      <c r="Y1228" s="53"/>
      <c r="Z1228" s="53"/>
      <c r="AA1228" s="53"/>
    </row>
    <row r="1229" spans="1:27" x14ac:dyDescent="0.25">
      <c r="A1229" s="199" t="s">
        <v>26</v>
      </c>
      <c r="B1229" s="199">
        <v>578139</v>
      </c>
      <c r="C1229" s="199" t="s">
        <v>1636</v>
      </c>
      <c r="D1229" s="199" t="s">
        <v>1688</v>
      </c>
      <c r="E1229" s="53"/>
      <c r="F1229" s="186"/>
      <c r="G1229" s="53"/>
      <c r="H1229" s="53"/>
      <c r="I1229" s="53"/>
      <c r="J1229" s="53"/>
      <c r="O1229" s="53"/>
      <c r="W1229" s="53"/>
      <c r="X1229" s="53"/>
      <c r="Y1229" s="53"/>
      <c r="Z1229" s="53"/>
      <c r="AA1229" s="53"/>
    </row>
    <row r="1230" spans="1:27" x14ac:dyDescent="0.25">
      <c r="A1230" s="199" t="s">
        <v>26</v>
      </c>
      <c r="B1230" s="199">
        <v>905006</v>
      </c>
      <c r="C1230" s="199" t="s">
        <v>1636</v>
      </c>
      <c r="D1230" s="199" t="s">
        <v>1689</v>
      </c>
      <c r="E1230" s="53"/>
      <c r="F1230" s="186"/>
      <c r="G1230" s="53"/>
      <c r="H1230" s="53"/>
      <c r="I1230" s="53"/>
      <c r="J1230" s="53"/>
      <c r="O1230" s="53"/>
      <c r="W1230" s="53"/>
      <c r="X1230" s="53"/>
      <c r="Y1230" s="53"/>
      <c r="Z1230" s="53"/>
      <c r="AA1230" s="53"/>
    </row>
    <row r="1231" spans="1:27" x14ac:dyDescent="0.25">
      <c r="A1231" s="199" t="s">
        <v>28</v>
      </c>
      <c r="B1231" s="199">
        <v>609004</v>
      </c>
      <c r="C1231" s="199" t="s">
        <v>1636</v>
      </c>
      <c r="D1231" s="199" t="s">
        <v>246</v>
      </c>
      <c r="E1231" s="192" t="s">
        <v>525</v>
      </c>
      <c r="F1231" s="186"/>
      <c r="G1231" s="53"/>
      <c r="H1231" s="53"/>
      <c r="I1231" s="53"/>
      <c r="J1231" s="53"/>
      <c r="O1231" s="53"/>
      <c r="W1231" s="53"/>
      <c r="X1231" s="53"/>
      <c r="Y1231" s="53"/>
      <c r="Z1231" s="53"/>
      <c r="AA1231" s="53"/>
    </row>
    <row r="1232" spans="1:27" x14ac:dyDescent="0.25">
      <c r="A1232" s="199" t="s">
        <v>28</v>
      </c>
      <c r="B1232" s="199">
        <v>425403</v>
      </c>
      <c r="C1232" s="199" t="s">
        <v>168</v>
      </c>
      <c r="D1232" s="199" t="s">
        <v>246</v>
      </c>
      <c r="E1232" s="53"/>
      <c r="F1232" s="186"/>
      <c r="G1232" s="53"/>
      <c r="H1232" s="53"/>
      <c r="I1232" s="53"/>
      <c r="J1232" s="53"/>
      <c r="O1232" s="53"/>
      <c r="W1232" s="53"/>
      <c r="X1232" s="53"/>
      <c r="Y1232" s="53"/>
      <c r="Z1232" s="53"/>
      <c r="AA1232" s="53"/>
    </row>
    <row r="1233" spans="1:27" x14ac:dyDescent="0.25">
      <c r="A1233" s="199" t="s">
        <v>28</v>
      </c>
      <c r="B1233" s="199">
        <v>790968</v>
      </c>
      <c r="C1233" s="199" t="s">
        <v>168</v>
      </c>
      <c r="D1233" s="199" t="s">
        <v>1690</v>
      </c>
      <c r="E1233" s="53"/>
      <c r="F1233" s="186"/>
      <c r="G1233" s="53"/>
      <c r="H1233" s="53"/>
      <c r="I1233" s="53"/>
      <c r="J1233" s="53"/>
      <c r="O1233" s="53"/>
      <c r="W1233" s="53"/>
      <c r="X1233" s="53"/>
      <c r="Y1233" s="53"/>
      <c r="Z1233" s="53"/>
      <c r="AA1233" s="53"/>
    </row>
    <row r="1234" spans="1:27" x14ac:dyDescent="0.25">
      <c r="A1234" s="199" t="s">
        <v>28</v>
      </c>
      <c r="B1234" s="199">
        <v>960514</v>
      </c>
      <c r="C1234" s="199" t="s">
        <v>168</v>
      </c>
      <c r="D1234" s="199" t="s">
        <v>1691</v>
      </c>
      <c r="E1234" s="53"/>
      <c r="F1234" s="186"/>
      <c r="G1234" s="53"/>
      <c r="H1234" s="53"/>
      <c r="I1234" s="53"/>
      <c r="J1234" s="53"/>
      <c r="O1234" s="53"/>
      <c r="W1234" s="53"/>
      <c r="X1234" s="53"/>
      <c r="Y1234" s="53"/>
      <c r="Z1234" s="53"/>
      <c r="AA1234" s="53"/>
    </row>
    <row r="1235" spans="1:27" x14ac:dyDescent="0.25">
      <c r="A1235" s="199" t="s">
        <v>29</v>
      </c>
      <c r="B1235" s="199">
        <v>1243399</v>
      </c>
      <c r="C1235" s="199" t="s">
        <v>168</v>
      </c>
      <c r="D1235" s="199" t="s">
        <v>1692</v>
      </c>
      <c r="E1235" s="53"/>
      <c r="F1235" s="186"/>
      <c r="G1235" s="53"/>
      <c r="H1235" s="53"/>
      <c r="I1235" s="53"/>
      <c r="J1235" s="53"/>
      <c r="O1235" s="53"/>
      <c r="W1235" s="53"/>
      <c r="X1235" s="53"/>
      <c r="Y1235" s="53"/>
      <c r="Z1235" s="53"/>
      <c r="AA1235" s="53"/>
    </row>
    <row r="1236" spans="1:27" x14ac:dyDescent="0.25">
      <c r="A1236" s="199" t="s">
        <v>776</v>
      </c>
      <c r="B1236" s="199">
        <v>892685</v>
      </c>
      <c r="C1236" s="199" t="s">
        <v>168</v>
      </c>
      <c r="D1236" s="199" t="s">
        <v>1693</v>
      </c>
      <c r="E1236" s="53"/>
      <c r="F1236" s="186"/>
      <c r="G1236" s="53"/>
      <c r="H1236" s="53"/>
      <c r="I1236" s="53"/>
      <c r="J1236" s="53"/>
      <c r="O1236" s="53"/>
      <c r="W1236" s="53"/>
      <c r="X1236" s="53"/>
      <c r="Y1236" s="53"/>
      <c r="Z1236" s="53"/>
      <c r="AA1236" s="53"/>
    </row>
    <row r="1237" spans="1:27" x14ac:dyDescent="0.25">
      <c r="A1237" s="199" t="s">
        <v>776</v>
      </c>
      <c r="B1237" s="199">
        <v>1170298</v>
      </c>
      <c r="C1237" s="199" t="s">
        <v>168</v>
      </c>
      <c r="D1237" s="199" t="s">
        <v>1694</v>
      </c>
      <c r="E1237" s="53"/>
      <c r="F1237" s="186"/>
      <c r="G1237" s="53"/>
      <c r="H1237" s="53"/>
      <c r="I1237" s="53"/>
      <c r="J1237" s="53"/>
      <c r="O1237" s="53"/>
      <c r="W1237" s="53"/>
      <c r="X1237" s="53"/>
      <c r="Y1237" s="53"/>
      <c r="Z1237" s="53"/>
      <c r="AA1237" s="53"/>
    </row>
    <row r="1238" spans="1:27" x14ac:dyDescent="0.25">
      <c r="A1238" s="199" t="s">
        <v>11</v>
      </c>
      <c r="B1238" s="199">
        <v>516733</v>
      </c>
      <c r="C1238" s="199" t="s">
        <v>168</v>
      </c>
      <c r="D1238" s="199" t="s">
        <v>1128</v>
      </c>
      <c r="E1238" s="53"/>
      <c r="F1238" s="186"/>
      <c r="G1238" s="53"/>
      <c r="H1238" s="53"/>
      <c r="I1238" s="53"/>
      <c r="J1238" s="53"/>
      <c r="O1238" s="53"/>
      <c r="W1238" s="53"/>
      <c r="X1238" s="53"/>
      <c r="Y1238" s="53"/>
      <c r="Z1238" s="53"/>
      <c r="AA1238" s="53"/>
    </row>
    <row r="1239" spans="1:27" x14ac:dyDescent="0.25">
      <c r="A1239" s="27" t="s">
        <v>479</v>
      </c>
      <c r="B1239" s="199">
        <v>1254386</v>
      </c>
      <c r="C1239" s="199" t="s">
        <v>752</v>
      </c>
      <c r="D1239" s="199" t="s">
        <v>1695</v>
      </c>
      <c r="E1239" s="192"/>
      <c r="F1239" s="186"/>
      <c r="G1239" s="53"/>
      <c r="H1239" s="53"/>
      <c r="I1239" s="53"/>
      <c r="J1239" s="53"/>
      <c r="O1239" s="53"/>
      <c r="W1239" s="53"/>
      <c r="X1239" s="53"/>
      <c r="Y1239" s="53"/>
      <c r="Z1239" s="53"/>
      <c r="AA1239" s="53"/>
    </row>
    <row r="1240" spans="1:27" x14ac:dyDescent="0.25">
      <c r="A1240" s="199" t="s">
        <v>11</v>
      </c>
      <c r="B1240" s="199">
        <v>332891</v>
      </c>
      <c r="C1240" s="199" t="s">
        <v>752</v>
      </c>
      <c r="D1240" s="199" t="s">
        <v>1128</v>
      </c>
      <c r="E1240" s="192"/>
      <c r="F1240" s="186"/>
      <c r="G1240" s="53"/>
      <c r="H1240" s="53"/>
      <c r="I1240" s="53"/>
      <c r="J1240" s="53"/>
      <c r="O1240" s="53"/>
      <c r="W1240" s="53"/>
      <c r="X1240" s="53"/>
      <c r="Y1240" s="53"/>
      <c r="Z1240" s="53"/>
      <c r="AA1240" s="53"/>
    </row>
    <row r="1241" spans="1:27" x14ac:dyDescent="0.25">
      <c r="A1241" s="199" t="s">
        <v>11</v>
      </c>
      <c r="B1241" s="199">
        <v>558489</v>
      </c>
      <c r="C1241" s="199" t="s">
        <v>752</v>
      </c>
      <c r="D1241" s="199" t="s">
        <v>1407</v>
      </c>
      <c r="E1241" s="53"/>
      <c r="F1241" s="186"/>
      <c r="G1241" s="53"/>
      <c r="H1241" s="53"/>
      <c r="I1241" s="53"/>
      <c r="J1241" s="53"/>
      <c r="O1241" s="53"/>
      <c r="W1241" s="53"/>
      <c r="X1241" s="53"/>
      <c r="Y1241" s="53"/>
      <c r="Z1241" s="53"/>
      <c r="AA1241" s="53"/>
    </row>
    <row r="1242" spans="1:27" x14ac:dyDescent="0.25">
      <c r="A1242" s="199" t="s">
        <v>11</v>
      </c>
      <c r="B1242" s="199">
        <v>462647</v>
      </c>
      <c r="C1242" s="199" t="s">
        <v>752</v>
      </c>
      <c r="D1242" s="199" t="s">
        <v>217</v>
      </c>
      <c r="E1242" s="53"/>
      <c r="F1242" s="186"/>
      <c r="G1242" s="53"/>
      <c r="H1242" s="53"/>
      <c r="I1242" s="53"/>
      <c r="J1242" s="53"/>
      <c r="O1242" s="53"/>
      <c r="W1242" s="53"/>
      <c r="X1242" s="53"/>
      <c r="Y1242" s="53"/>
      <c r="Z1242" s="53"/>
      <c r="AA1242" s="53"/>
    </row>
    <row r="1243" spans="1:27" x14ac:dyDescent="0.25">
      <c r="A1243" s="199" t="s">
        <v>35</v>
      </c>
      <c r="B1243" s="199">
        <v>1259253</v>
      </c>
      <c r="C1243" s="199" t="s">
        <v>752</v>
      </c>
      <c r="D1243" s="199" t="s">
        <v>1210</v>
      </c>
      <c r="E1243" s="53"/>
      <c r="F1243" s="186"/>
      <c r="G1243" s="53"/>
      <c r="H1243" s="53"/>
      <c r="I1243" s="53"/>
      <c r="J1243" s="53"/>
      <c r="O1243" s="53"/>
      <c r="W1243" s="53"/>
      <c r="X1243" s="53"/>
      <c r="Y1243" s="53"/>
      <c r="Z1243" s="53"/>
      <c r="AA1243" s="53"/>
    </row>
    <row r="1244" spans="1:27" x14ac:dyDescent="0.25">
      <c r="A1244" s="199" t="s">
        <v>27</v>
      </c>
      <c r="B1244" s="199">
        <v>1183015</v>
      </c>
      <c r="C1244" s="199" t="s">
        <v>752</v>
      </c>
      <c r="D1244" s="199" t="s">
        <v>1294</v>
      </c>
      <c r="E1244" s="53"/>
      <c r="F1244" s="186"/>
      <c r="G1244" s="53"/>
      <c r="H1244" s="53"/>
      <c r="I1244" s="53"/>
      <c r="J1244" s="53"/>
      <c r="O1244" s="53"/>
      <c r="W1244" s="53"/>
      <c r="X1244" s="53"/>
      <c r="Y1244" s="53"/>
      <c r="Z1244" s="53"/>
      <c r="AA1244" s="53"/>
    </row>
    <row r="1245" spans="1:27" x14ac:dyDescent="0.25">
      <c r="A1245" s="199" t="s">
        <v>27</v>
      </c>
      <c r="B1245" s="199">
        <v>1206271</v>
      </c>
      <c r="C1245" s="199" t="s">
        <v>752</v>
      </c>
      <c r="D1245" s="199" t="s">
        <v>1524</v>
      </c>
      <c r="E1245" s="53"/>
      <c r="F1245" s="186"/>
      <c r="G1245" s="53"/>
      <c r="H1245" s="53"/>
      <c r="I1245" s="53"/>
      <c r="J1245" s="53"/>
      <c r="O1245" s="53"/>
      <c r="W1245" s="53"/>
      <c r="X1245" s="53"/>
      <c r="Y1245" s="53"/>
      <c r="Z1245" s="53"/>
      <c r="AA1245" s="53"/>
    </row>
    <row r="1246" spans="1:27" x14ac:dyDescent="0.25">
      <c r="A1246" s="199" t="s">
        <v>27</v>
      </c>
      <c r="B1246" s="199">
        <v>877310</v>
      </c>
      <c r="C1246" s="199" t="s">
        <v>752</v>
      </c>
      <c r="D1246" s="199" t="s">
        <v>1120</v>
      </c>
      <c r="E1246" s="192"/>
      <c r="F1246" s="186"/>
      <c r="G1246" s="53"/>
      <c r="H1246" s="53"/>
      <c r="I1246" s="53"/>
      <c r="J1246" s="53"/>
      <c r="O1246" s="53"/>
      <c r="W1246" s="53"/>
      <c r="X1246" s="53"/>
      <c r="Y1246" s="53"/>
      <c r="Z1246" s="53"/>
      <c r="AA1246" s="53"/>
    </row>
    <row r="1247" spans="1:27" x14ac:dyDescent="0.25">
      <c r="A1247" s="199" t="s">
        <v>38</v>
      </c>
      <c r="B1247" s="199">
        <v>865738</v>
      </c>
      <c r="C1247" s="199" t="s">
        <v>752</v>
      </c>
      <c r="D1247" s="199" t="s">
        <v>1696</v>
      </c>
      <c r="E1247" s="53"/>
      <c r="F1247" s="186"/>
      <c r="G1247" s="53"/>
      <c r="H1247" s="53"/>
      <c r="I1247" s="53"/>
      <c r="J1247" s="53"/>
      <c r="O1247" s="53"/>
      <c r="W1247" s="53"/>
      <c r="X1247" s="53"/>
      <c r="Y1247" s="53"/>
      <c r="Z1247" s="53"/>
      <c r="AA1247" s="53"/>
    </row>
    <row r="1248" spans="1:27" x14ac:dyDescent="0.25">
      <c r="A1248" s="199" t="s">
        <v>38</v>
      </c>
      <c r="B1248" s="199">
        <v>53767</v>
      </c>
      <c r="C1248" s="199" t="s">
        <v>1616</v>
      </c>
      <c r="D1248" s="199" t="s">
        <v>1696</v>
      </c>
      <c r="E1248" s="53"/>
      <c r="F1248" s="186"/>
      <c r="G1248" s="53"/>
      <c r="H1248" s="53"/>
      <c r="I1248" s="53"/>
      <c r="J1248" s="53"/>
      <c r="O1248" s="53"/>
      <c r="W1248" s="53"/>
      <c r="X1248" s="53"/>
      <c r="Y1248" s="53"/>
      <c r="Z1248" s="53"/>
      <c r="AA1248" s="53"/>
    </row>
    <row r="1249" spans="1:27" x14ac:dyDescent="0.25">
      <c r="A1249" s="199" t="s">
        <v>8</v>
      </c>
      <c r="B1249" s="199">
        <v>959419</v>
      </c>
      <c r="C1249" s="199" t="s">
        <v>1616</v>
      </c>
      <c r="D1249" s="199" t="s">
        <v>1652</v>
      </c>
      <c r="E1249" s="53"/>
      <c r="F1249" s="186"/>
      <c r="G1249" s="53"/>
      <c r="H1249" s="53"/>
      <c r="I1249" s="53"/>
      <c r="J1249" s="53"/>
      <c r="O1249" s="53"/>
      <c r="W1249" s="53"/>
      <c r="X1249" s="53"/>
      <c r="Y1249" s="53"/>
      <c r="Z1249" s="53"/>
      <c r="AA1249" s="53"/>
    </row>
    <row r="1250" spans="1:27" x14ac:dyDescent="0.25">
      <c r="A1250" s="199" t="s">
        <v>8</v>
      </c>
      <c r="B1250" s="199">
        <v>711012</v>
      </c>
      <c r="C1250" s="199" t="s">
        <v>1616</v>
      </c>
      <c r="D1250" s="199" t="s">
        <v>1149</v>
      </c>
      <c r="E1250" s="53"/>
      <c r="F1250" s="186"/>
      <c r="G1250" s="53"/>
      <c r="H1250" s="53"/>
      <c r="I1250" s="53"/>
      <c r="J1250" s="53"/>
      <c r="O1250" s="53"/>
      <c r="W1250" s="53"/>
      <c r="X1250" s="53"/>
      <c r="Y1250" s="53"/>
      <c r="Z1250" s="53"/>
      <c r="AA1250" s="53"/>
    </row>
    <row r="1251" spans="1:27" x14ac:dyDescent="0.25">
      <c r="A1251" s="199" t="s">
        <v>10</v>
      </c>
      <c r="B1251" s="199">
        <v>681885</v>
      </c>
      <c r="C1251" s="199" t="s">
        <v>1616</v>
      </c>
      <c r="D1251" s="199" t="s">
        <v>731</v>
      </c>
      <c r="E1251" s="53"/>
      <c r="F1251" s="186"/>
      <c r="G1251" s="53"/>
      <c r="H1251" s="53"/>
      <c r="I1251" s="53"/>
      <c r="J1251" s="53"/>
      <c r="O1251" s="53"/>
      <c r="W1251" s="53"/>
      <c r="X1251" s="53"/>
      <c r="Y1251" s="53"/>
      <c r="Z1251" s="53"/>
      <c r="AA1251" s="53"/>
    </row>
    <row r="1252" spans="1:27" x14ac:dyDescent="0.25">
      <c r="A1252" s="199" t="s">
        <v>24</v>
      </c>
      <c r="B1252" s="199">
        <v>1450315</v>
      </c>
      <c r="C1252" s="199" t="s">
        <v>1616</v>
      </c>
      <c r="D1252" s="199" t="s">
        <v>246</v>
      </c>
      <c r="E1252" s="53"/>
      <c r="F1252" s="186"/>
      <c r="G1252" s="53"/>
      <c r="H1252" s="53"/>
      <c r="I1252" s="53"/>
      <c r="J1252" s="53"/>
      <c r="O1252" s="53"/>
      <c r="W1252" s="53"/>
      <c r="X1252" s="53"/>
      <c r="Y1252" s="53"/>
      <c r="Z1252" s="53"/>
      <c r="AA1252" s="53"/>
    </row>
    <row r="1253" spans="1:27" x14ac:dyDescent="0.25">
      <c r="A1253" s="199" t="s">
        <v>10</v>
      </c>
      <c r="B1253" s="199">
        <v>850452</v>
      </c>
      <c r="C1253" s="199" t="s">
        <v>1616</v>
      </c>
      <c r="D1253" s="199" t="s">
        <v>1697</v>
      </c>
      <c r="E1253" s="53"/>
      <c r="F1253" s="186"/>
      <c r="G1253" s="53"/>
      <c r="H1253" s="53"/>
      <c r="I1253" s="53"/>
      <c r="J1253" s="53"/>
      <c r="O1253" s="53"/>
      <c r="W1253" s="53"/>
      <c r="X1253" s="53"/>
      <c r="Y1253" s="53"/>
      <c r="Z1253" s="53"/>
      <c r="AA1253" s="53"/>
    </row>
    <row r="1254" spans="1:27" x14ac:dyDescent="0.25">
      <c r="A1254" s="199" t="s">
        <v>23</v>
      </c>
      <c r="B1254" s="199">
        <v>792130</v>
      </c>
      <c r="C1254" s="199" t="s">
        <v>1616</v>
      </c>
      <c r="D1254" s="199" t="s">
        <v>1210</v>
      </c>
      <c r="E1254" s="53"/>
      <c r="F1254" s="186"/>
      <c r="G1254" s="53"/>
      <c r="H1254" s="53"/>
      <c r="I1254" s="53"/>
      <c r="J1254" s="53"/>
      <c r="O1254" s="53"/>
      <c r="W1254" s="53"/>
      <c r="X1254" s="53"/>
      <c r="Y1254" s="53"/>
      <c r="Z1254" s="53"/>
      <c r="AA1254" s="53"/>
    </row>
    <row r="1255" spans="1:27" x14ac:dyDescent="0.25">
      <c r="A1255" s="199" t="s">
        <v>23</v>
      </c>
      <c r="B1255" s="199">
        <v>818456</v>
      </c>
      <c r="C1255" s="199" t="s">
        <v>1616</v>
      </c>
      <c r="D1255" s="199" t="s">
        <v>1698</v>
      </c>
      <c r="E1255" s="192"/>
      <c r="F1255" s="186"/>
      <c r="G1255" s="53"/>
      <c r="H1255" s="53"/>
      <c r="I1255" s="53"/>
      <c r="J1255" s="53"/>
      <c r="O1255" s="53"/>
      <c r="W1255" s="53"/>
      <c r="X1255" s="53"/>
      <c r="Y1255" s="53"/>
      <c r="Z1255" s="53"/>
      <c r="AA1255" s="53"/>
    </row>
    <row r="1256" spans="1:27" x14ac:dyDescent="0.25">
      <c r="A1256" s="199" t="s">
        <v>34</v>
      </c>
      <c r="B1256" s="199">
        <v>950316</v>
      </c>
      <c r="C1256" s="199" t="s">
        <v>1616</v>
      </c>
      <c r="D1256" s="199" t="s">
        <v>1415</v>
      </c>
      <c r="E1256" s="53"/>
      <c r="F1256" s="186"/>
      <c r="G1256" s="53"/>
      <c r="H1256" s="53"/>
      <c r="I1256" s="53"/>
      <c r="J1256" s="53"/>
      <c r="O1256" s="53"/>
      <c r="W1256" s="53"/>
      <c r="X1256" s="53"/>
      <c r="Y1256" s="53"/>
      <c r="Z1256" s="53"/>
      <c r="AA1256" s="53"/>
    </row>
    <row r="1257" spans="1:27" x14ac:dyDescent="0.25">
      <c r="A1257" s="199" t="s">
        <v>34</v>
      </c>
      <c r="B1257" s="199">
        <v>625594</v>
      </c>
      <c r="C1257" s="199" t="s">
        <v>1616</v>
      </c>
      <c r="D1257" s="199" t="s">
        <v>355</v>
      </c>
      <c r="E1257" s="53"/>
      <c r="F1257" s="186"/>
      <c r="G1257" s="53"/>
      <c r="H1257" s="53"/>
      <c r="I1257" s="53"/>
      <c r="J1257" s="53"/>
      <c r="O1257" s="53"/>
      <c r="W1257" s="53"/>
      <c r="X1257" s="53"/>
      <c r="Y1257" s="53"/>
      <c r="Z1257" s="53"/>
      <c r="AA1257" s="53"/>
    </row>
    <row r="1258" spans="1:27" x14ac:dyDescent="0.25">
      <c r="A1258" s="199" t="s">
        <v>33</v>
      </c>
      <c r="B1258" s="199">
        <v>510295</v>
      </c>
      <c r="C1258" s="199" t="s">
        <v>1616</v>
      </c>
      <c r="D1258" s="199" t="s">
        <v>1699</v>
      </c>
      <c r="E1258" s="53"/>
      <c r="F1258" s="186"/>
      <c r="G1258" s="53"/>
      <c r="H1258" s="53"/>
      <c r="I1258" s="53"/>
      <c r="J1258" s="53"/>
      <c r="O1258" s="53"/>
      <c r="W1258" s="53"/>
      <c r="X1258" s="53"/>
      <c r="Y1258" s="53"/>
      <c r="Z1258" s="53"/>
      <c r="AA1258" s="53"/>
    </row>
    <row r="1259" spans="1:27" x14ac:dyDescent="0.25">
      <c r="A1259" s="199" t="s">
        <v>33</v>
      </c>
      <c r="B1259" s="199">
        <v>400269</v>
      </c>
      <c r="C1259" s="199" t="s">
        <v>1616</v>
      </c>
      <c r="D1259" s="199" t="s">
        <v>1700</v>
      </c>
      <c r="E1259" s="53"/>
      <c r="F1259" s="186"/>
      <c r="G1259" s="53"/>
      <c r="H1259" s="53"/>
      <c r="I1259" s="53"/>
      <c r="J1259" s="53"/>
      <c r="O1259" s="53"/>
      <c r="W1259" s="53"/>
      <c r="X1259" s="53"/>
      <c r="Y1259" s="53"/>
      <c r="Z1259" s="53"/>
      <c r="AA1259" s="53"/>
    </row>
    <row r="1260" spans="1:27" x14ac:dyDescent="0.25">
      <c r="A1260" s="199" t="s">
        <v>34</v>
      </c>
      <c r="B1260" s="199">
        <v>370983</v>
      </c>
      <c r="C1260" s="199" t="s">
        <v>1616</v>
      </c>
      <c r="D1260" s="199" t="s">
        <v>1701</v>
      </c>
      <c r="E1260" s="53"/>
      <c r="F1260" s="186"/>
      <c r="G1260" s="53"/>
      <c r="H1260" s="53"/>
      <c r="I1260" s="53"/>
      <c r="J1260" s="53"/>
      <c r="O1260" s="53"/>
      <c r="W1260" s="53"/>
      <c r="X1260" s="53"/>
      <c r="Y1260" s="53"/>
      <c r="Z1260" s="53"/>
      <c r="AA1260" s="53"/>
    </row>
    <row r="1261" spans="1:27" x14ac:dyDescent="0.25">
      <c r="A1261" s="199" t="s">
        <v>15</v>
      </c>
      <c r="B1261" s="199">
        <v>825107</v>
      </c>
      <c r="C1261" s="199" t="s">
        <v>1616</v>
      </c>
      <c r="D1261" s="199" t="s">
        <v>246</v>
      </c>
      <c r="E1261" s="53"/>
      <c r="F1261" s="186"/>
      <c r="G1261" s="53"/>
      <c r="H1261" s="53"/>
      <c r="I1261" s="53"/>
      <c r="J1261" s="53"/>
      <c r="O1261" s="53"/>
      <c r="W1261" s="53"/>
      <c r="X1261" s="53"/>
      <c r="Y1261" s="53"/>
      <c r="Z1261" s="53"/>
      <c r="AA1261" s="53"/>
    </row>
    <row r="1262" spans="1:27" x14ac:dyDescent="0.25">
      <c r="A1262" s="199" t="s">
        <v>15</v>
      </c>
      <c r="B1262" s="199">
        <v>137326</v>
      </c>
      <c r="C1262" s="199" t="s">
        <v>1626</v>
      </c>
      <c r="D1262" s="199" t="s">
        <v>246</v>
      </c>
      <c r="E1262" s="53"/>
      <c r="F1262" s="186"/>
      <c r="G1262" s="53"/>
      <c r="H1262" s="53"/>
      <c r="I1262" s="53"/>
      <c r="J1262" s="53"/>
      <c r="O1262" s="53"/>
      <c r="W1262" s="53"/>
      <c r="X1262" s="53"/>
      <c r="Y1262" s="53"/>
      <c r="Z1262" s="53"/>
      <c r="AA1262" s="53"/>
    </row>
    <row r="1263" spans="1:27" x14ac:dyDescent="0.25">
      <c r="A1263" s="199" t="s">
        <v>19</v>
      </c>
      <c r="B1263" s="199">
        <v>947741</v>
      </c>
      <c r="C1263" s="199" t="s">
        <v>1626</v>
      </c>
      <c r="D1263" s="199" t="s">
        <v>1674</v>
      </c>
      <c r="E1263" s="53"/>
      <c r="F1263" s="186"/>
      <c r="G1263" s="53"/>
      <c r="H1263" s="53"/>
      <c r="I1263" s="53"/>
      <c r="J1263" s="53"/>
      <c r="O1263" s="53"/>
      <c r="W1263" s="53"/>
      <c r="X1263" s="53"/>
      <c r="Y1263" s="53"/>
      <c r="Z1263" s="53"/>
      <c r="AA1263" s="53"/>
    </row>
    <row r="1264" spans="1:27" x14ac:dyDescent="0.25">
      <c r="A1264" s="199" t="s">
        <v>22</v>
      </c>
      <c r="B1264" s="199">
        <v>760585</v>
      </c>
      <c r="C1264" s="199" t="s">
        <v>1626</v>
      </c>
      <c r="D1264" s="199" t="s">
        <v>1666</v>
      </c>
      <c r="E1264" s="53"/>
      <c r="F1264" s="186"/>
      <c r="G1264" s="53"/>
      <c r="H1264" s="53"/>
      <c r="I1264" s="53"/>
      <c r="J1264" s="53"/>
      <c r="O1264" s="53"/>
      <c r="W1264" s="53"/>
      <c r="X1264" s="53"/>
      <c r="Y1264" s="53"/>
      <c r="Z1264" s="53"/>
      <c r="AA1264" s="53"/>
    </row>
    <row r="1265" spans="1:27" x14ac:dyDescent="0.25">
      <c r="A1265" s="27" t="s">
        <v>479</v>
      </c>
      <c r="B1265" s="199">
        <v>1161589</v>
      </c>
      <c r="C1265" s="199" t="s">
        <v>1626</v>
      </c>
      <c r="D1265" s="199" t="s">
        <v>1702</v>
      </c>
      <c r="E1265" s="53"/>
      <c r="F1265" s="186"/>
      <c r="G1265" s="53"/>
      <c r="H1265" s="53"/>
      <c r="I1265" s="53"/>
      <c r="J1265" s="53"/>
      <c r="O1265" s="53"/>
      <c r="W1265" s="53"/>
      <c r="X1265" s="53"/>
      <c r="Y1265" s="53"/>
      <c r="Z1265" s="53"/>
      <c r="AA1265" s="53"/>
    </row>
    <row r="1266" spans="1:27" x14ac:dyDescent="0.25">
      <c r="A1266" s="199" t="s">
        <v>20</v>
      </c>
      <c r="B1266" s="199">
        <v>1225022</v>
      </c>
      <c r="C1266" s="199" t="s">
        <v>1626</v>
      </c>
      <c r="D1266" s="199" t="s">
        <v>1703</v>
      </c>
      <c r="E1266" s="53"/>
      <c r="F1266" s="186"/>
      <c r="G1266" s="53"/>
      <c r="H1266" s="53"/>
      <c r="I1266" s="53"/>
      <c r="J1266" s="53"/>
      <c r="O1266" s="53"/>
      <c r="W1266" s="53"/>
      <c r="X1266" s="53"/>
      <c r="Y1266" s="53"/>
      <c r="Z1266" s="53"/>
      <c r="AA1266" s="53"/>
    </row>
    <row r="1267" spans="1:27" x14ac:dyDescent="0.25">
      <c r="A1267" s="199" t="s">
        <v>31</v>
      </c>
      <c r="B1267" s="199">
        <v>826617</v>
      </c>
      <c r="C1267" s="199" t="s">
        <v>1626</v>
      </c>
      <c r="D1267" s="199" t="s">
        <v>1704</v>
      </c>
      <c r="E1267" s="192"/>
      <c r="F1267" s="186"/>
      <c r="G1267" s="53"/>
      <c r="H1267" s="53"/>
      <c r="I1267" s="53"/>
      <c r="J1267" s="53"/>
      <c r="O1267" s="53"/>
      <c r="W1267" s="53"/>
      <c r="X1267" s="53"/>
      <c r="Y1267" s="53"/>
      <c r="Z1267" s="53"/>
      <c r="AA1267" s="53"/>
    </row>
    <row r="1268" spans="1:27" x14ac:dyDescent="0.25">
      <c r="A1268" s="199" t="s">
        <v>25</v>
      </c>
      <c r="B1268" s="199">
        <v>740576</v>
      </c>
      <c r="C1268" s="199" t="s">
        <v>1626</v>
      </c>
      <c r="D1268" s="199" t="s">
        <v>1705</v>
      </c>
      <c r="E1268" s="192"/>
      <c r="F1268" s="186"/>
      <c r="G1268" s="53"/>
      <c r="H1268" s="53"/>
      <c r="I1268" s="53"/>
      <c r="J1268" s="53"/>
      <c r="O1268" s="53"/>
      <c r="W1268" s="53"/>
      <c r="X1268" s="53"/>
      <c r="Y1268" s="53"/>
      <c r="Z1268" s="53"/>
      <c r="AA1268" s="53"/>
    </row>
    <row r="1269" spans="1:27" x14ac:dyDescent="0.25">
      <c r="A1269" s="199" t="s">
        <v>29</v>
      </c>
      <c r="B1269" s="199">
        <v>998489</v>
      </c>
      <c r="C1269" s="199" t="s">
        <v>1626</v>
      </c>
      <c r="D1269" s="199" t="s">
        <v>1662</v>
      </c>
      <c r="E1269" s="53"/>
      <c r="F1269" s="186"/>
      <c r="G1269" s="53"/>
      <c r="H1269" s="53"/>
      <c r="I1269" s="53"/>
      <c r="J1269" s="53"/>
      <c r="O1269" s="53"/>
      <c r="W1269" s="53"/>
      <c r="X1269" s="53"/>
      <c r="Y1269" s="53"/>
      <c r="Z1269" s="53"/>
      <c r="AA1269" s="53"/>
    </row>
    <row r="1270" spans="1:27" x14ac:dyDescent="0.25">
      <c r="A1270" s="199" t="s">
        <v>744</v>
      </c>
      <c r="B1270" s="199">
        <v>298133</v>
      </c>
      <c r="C1270" s="199" t="s">
        <v>1626</v>
      </c>
      <c r="D1270" s="199" t="s">
        <v>1436</v>
      </c>
      <c r="E1270" s="53"/>
      <c r="F1270" s="186"/>
      <c r="G1270" s="53"/>
      <c r="H1270" s="53"/>
      <c r="I1270" s="53"/>
      <c r="J1270" s="53"/>
      <c r="O1270" s="53"/>
      <c r="W1270" s="53"/>
      <c r="X1270" s="53"/>
      <c r="Y1270" s="53"/>
      <c r="Z1270" s="53"/>
      <c r="AA1270" s="53"/>
    </row>
    <row r="1271" spans="1:27" x14ac:dyDescent="0.25">
      <c r="A1271" s="199" t="s">
        <v>35</v>
      </c>
      <c r="B1271" s="199">
        <v>997739</v>
      </c>
      <c r="C1271" s="199" t="s">
        <v>1626</v>
      </c>
      <c r="D1271" s="199" t="s">
        <v>1669</v>
      </c>
      <c r="E1271" s="192" t="s">
        <v>1706</v>
      </c>
      <c r="F1271" s="186"/>
      <c r="G1271" s="53"/>
      <c r="H1271" s="53"/>
      <c r="I1271" s="53"/>
      <c r="J1271" s="53"/>
      <c r="O1271" s="53"/>
      <c r="W1271" s="53"/>
      <c r="X1271" s="53"/>
      <c r="Y1271" s="53"/>
      <c r="Z1271" s="53"/>
      <c r="AA1271" s="53"/>
    </row>
    <row r="1272" spans="1:27" x14ac:dyDescent="0.25">
      <c r="A1272" s="199" t="s">
        <v>38</v>
      </c>
      <c r="B1272" s="199">
        <v>926548</v>
      </c>
      <c r="C1272" s="199" t="s">
        <v>1626</v>
      </c>
      <c r="D1272" s="199" t="s">
        <v>1707</v>
      </c>
      <c r="E1272" s="53"/>
      <c r="F1272" s="186"/>
      <c r="G1272" s="53"/>
      <c r="H1272" s="53"/>
      <c r="I1272" s="53"/>
      <c r="J1272" s="53"/>
      <c r="O1272" s="53"/>
      <c r="W1272" s="53"/>
      <c r="X1272" s="53"/>
      <c r="Y1272" s="53"/>
      <c r="Z1272" s="53"/>
      <c r="AA1272" s="53"/>
    </row>
    <row r="1273" spans="1:27" x14ac:dyDescent="0.25">
      <c r="A1273" s="199" t="s">
        <v>38</v>
      </c>
      <c r="B1273" s="199">
        <v>830137</v>
      </c>
      <c r="C1273" s="199" t="s">
        <v>1626</v>
      </c>
      <c r="D1273" s="199" t="s">
        <v>1708</v>
      </c>
      <c r="E1273" s="53"/>
      <c r="F1273" s="186"/>
      <c r="G1273" s="53"/>
      <c r="H1273" s="53"/>
      <c r="I1273" s="53"/>
      <c r="J1273" s="53"/>
      <c r="O1273" s="53"/>
      <c r="W1273" s="53"/>
      <c r="X1273" s="53"/>
      <c r="Y1273" s="53"/>
      <c r="Z1273" s="53"/>
      <c r="AA1273" s="53"/>
    </row>
    <row r="1274" spans="1:27" x14ac:dyDescent="0.25">
      <c r="A1274" s="199" t="s">
        <v>744</v>
      </c>
      <c r="B1274" s="199">
        <v>184267</v>
      </c>
      <c r="C1274" s="199" t="s">
        <v>1626</v>
      </c>
      <c r="D1274" s="199" t="s">
        <v>1709</v>
      </c>
      <c r="E1274" s="53"/>
      <c r="F1274" s="186"/>
      <c r="G1274" s="53"/>
      <c r="H1274" s="53"/>
      <c r="I1274" s="53"/>
      <c r="J1274" s="53"/>
      <c r="O1274" s="53"/>
      <c r="W1274" s="53"/>
      <c r="X1274" s="53"/>
      <c r="Y1274" s="53"/>
      <c r="Z1274" s="53"/>
      <c r="AA1274" s="53"/>
    </row>
    <row r="1275" spans="1:27" x14ac:dyDescent="0.25">
      <c r="A1275" s="199" t="s">
        <v>23</v>
      </c>
      <c r="B1275" s="199">
        <v>1017403</v>
      </c>
      <c r="C1275" s="199" t="s">
        <v>1626</v>
      </c>
      <c r="D1275" s="199" t="s">
        <v>1669</v>
      </c>
      <c r="E1275" s="53"/>
      <c r="F1275" s="186"/>
      <c r="G1275" s="53"/>
      <c r="H1275" s="53"/>
      <c r="I1275" s="53"/>
      <c r="J1275" s="53"/>
      <c r="O1275" s="53"/>
      <c r="W1275" s="53"/>
      <c r="X1275" s="53"/>
      <c r="Y1275" s="53"/>
      <c r="Z1275" s="53"/>
      <c r="AA1275" s="53"/>
    </row>
    <row r="1276" spans="1:27" x14ac:dyDescent="0.25">
      <c r="A1276" s="199" t="s">
        <v>22</v>
      </c>
      <c r="B1276" s="199">
        <v>538807</v>
      </c>
      <c r="C1276" s="199" t="s">
        <v>1626</v>
      </c>
      <c r="D1276" s="199" t="s">
        <v>1710</v>
      </c>
      <c r="E1276" s="53"/>
      <c r="F1276" s="186"/>
      <c r="G1276" s="53"/>
      <c r="H1276" s="53"/>
      <c r="I1276" s="53"/>
      <c r="J1276" s="53"/>
      <c r="O1276" s="53"/>
      <c r="W1276" s="53"/>
      <c r="X1276" s="53"/>
      <c r="Y1276" s="53"/>
      <c r="Z1276" s="53"/>
      <c r="AA1276" s="53"/>
    </row>
    <row r="1277" spans="1:27" x14ac:dyDescent="0.25">
      <c r="A1277" s="199" t="s">
        <v>22</v>
      </c>
      <c r="B1277" s="199">
        <v>457705</v>
      </c>
      <c r="C1277" s="199" t="s">
        <v>1636</v>
      </c>
      <c r="D1277" s="199" t="s">
        <v>1710</v>
      </c>
      <c r="E1277" s="53"/>
      <c r="F1277" s="186"/>
      <c r="G1277" s="53"/>
      <c r="H1277" s="53"/>
      <c r="I1277" s="53"/>
      <c r="J1277" s="53"/>
      <c r="O1277" s="53"/>
      <c r="W1277" s="53"/>
      <c r="X1277" s="53"/>
      <c r="Y1277" s="53"/>
      <c r="Z1277" s="53"/>
      <c r="AA1277" s="53"/>
    </row>
    <row r="1278" spans="1:27" x14ac:dyDescent="0.25">
      <c r="A1278" s="199" t="s">
        <v>15</v>
      </c>
      <c r="B1278" s="199">
        <v>819027</v>
      </c>
      <c r="C1278" s="199" t="s">
        <v>1636</v>
      </c>
      <c r="D1278" s="199" t="s">
        <v>1711</v>
      </c>
      <c r="E1278" s="192"/>
      <c r="F1278" s="186"/>
      <c r="G1278" s="53"/>
      <c r="H1278" s="53"/>
      <c r="I1278" s="53"/>
      <c r="J1278" s="53"/>
      <c r="O1278" s="53"/>
      <c r="W1278" s="53"/>
      <c r="X1278" s="53"/>
      <c r="Y1278" s="53"/>
      <c r="Z1278" s="53"/>
      <c r="AA1278" s="53"/>
    </row>
    <row r="1279" spans="1:27" x14ac:dyDescent="0.25">
      <c r="A1279" s="199" t="s">
        <v>32</v>
      </c>
      <c r="B1279" s="199">
        <v>669137</v>
      </c>
      <c r="C1279" s="199" t="s">
        <v>1636</v>
      </c>
      <c r="D1279" s="199" t="s">
        <v>1120</v>
      </c>
      <c r="E1279" s="53"/>
      <c r="F1279" s="186"/>
      <c r="G1279" s="53"/>
      <c r="H1279" s="53"/>
      <c r="I1279" s="53"/>
      <c r="J1279" s="53"/>
      <c r="O1279" s="53"/>
      <c r="W1279" s="53"/>
      <c r="X1279" s="53"/>
      <c r="Y1279" s="53"/>
      <c r="Z1279" s="53"/>
      <c r="AA1279" s="53"/>
    </row>
    <row r="1280" spans="1:27" x14ac:dyDescent="0.25">
      <c r="A1280" s="199" t="s">
        <v>32</v>
      </c>
      <c r="B1280" s="199">
        <v>630237</v>
      </c>
      <c r="C1280" s="199" t="s">
        <v>1636</v>
      </c>
      <c r="D1280" s="199" t="s">
        <v>1117</v>
      </c>
      <c r="E1280" s="192"/>
      <c r="F1280" s="186"/>
      <c r="G1280" s="53"/>
      <c r="H1280" s="53"/>
      <c r="I1280" s="53"/>
      <c r="J1280" s="53"/>
      <c r="O1280" s="53"/>
      <c r="W1280" s="53"/>
      <c r="X1280" s="53"/>
      <c r="Y1280" s="53"/>
      <c r="Z1280" s="53"/>
      <c r="AA1280" s="53"/>
    </row>
    <row r="1281" spans="1:27" x14ac:dyDescent="0.25">
      <c r="A1281" s="199" t="s">
        <v>32</v>
      </c>
      <c r="B1281" s="199">
        <v>513321</v>
      </c>
      <c r="C1281" s="199" t="s">
        <v>1636</v>
      </c>
      <c r="D1281" s="199" t="s">
        <v>1511</v>
      </c>
      <c r="E1281" s="53"/>
      <c r="F1281" s="186"/>
      <c r="G1281" s="53"/>
      <c r="H1281" s="53"/>
      <c r="I1281" s="53"/>
      <c r="J1281" s="53"/>
      <c r="O1281" s="53"/>
      <c r="W1281" s="53"/>
      <c r="X1281" s="53"/>
      <c r="Y1281" s="53"/>
      <c r="Z1281" s="53"/>
      <c r="AA1281" s="53"/>
    </row>
    <row r="1282" spans="1:27" x14ac:dyDescent="0.25">
      <c r="A1282" s="199" t="s">
        <v>35</v>
      </c>
      <c r="B1282" s="199">
        <v>862765</v>
      </c>
      <c r="C1282" s="199" t="s">
        <v>1636</v>
      </c>
      <c r="D1282" s="199" t="s">
        <v>1712</v>
      </c>
      <c r="E1282" s="53"/>
      <c r="F1282" s="186"/>
      <c r="G1282" s="53"/>
      <c r="H1282" s="53"/>
      <c r="I1282" s="53"/>
      <c r="J1282" s="53"/>
      <c r="O1282" s="53"/>
      <c r="W1282" s="53"/>
      <c r="X1282" s="53"/>
      <c r="Y1282" s="53"/>
      <c r="Z1282" s="53"/>
      <c r="AA1282" s="53"/>
    </row>
    <row r="1283" spans="1:27" x14ac:dyDescent="0.25">
      <c r="A1283" s="199" t="s">
        <v>19</v>
      </c>
      <c r="B1283" s="199">
        <v>961595</v>
      </c>
      <c r="C1283" s="199" t="s">
        <v>1636</v>
      </c>
      <c r="D1283" s="199" t="s">
        <v>246</v>
      </c>
      <c r="E1283" s="53"/>
      <c r="F1283" s="186"/>
      <c r="G1283" s="53"/>
      <c r="H1283" s="53"/>
      <c r="I1283" s="53"/>
      <c r="J1283" s="53"/>
      <c r="O1283" s="53"/>
      <c r="W1283" s="53"/>
      <c r="X1283" s="53"/>
      <c r="Y1283" s="53"/>
      <c r="Z1283" s="53"/>
      <c r="AA1283" s="53"/>
    </row>
    <row r="1284" spans="1:27" x14ac:dyDescent="0.25">
      <c r="A1284" s="199" t="s">
        <v>23</v>
      </c>
      <c r="B1284" s="199">
        <v>806729</v>
      </c>
      <c r="C1284" s="199" t="s">
        <v>1636</v>
      </c>
      <c r="D1284" s="199" t="s">
        <v>246</v>
      </c>
      <c r="E1284" s="53"/>
      <c r="F1284" s="186"/>
      <c r="G1284" s="53"/>
      <c r="H1284" s="53"/>
      <c r="I1284" s="53"/>
      <c r="J1284" s="53"/>
      <c r="O1284" s="53"/>
      <c r="W1284" s="53"/>
      <c r="X1284" s="53"/>
      <c r="Y1284" s="53"/>
      <c r="Z1284" s="53"/>
      <c r="AA1284" s="53"/>
    </row>
    <row r="1285" spans="1:27" x14ac:dyDescent="0.25">
      <c r="A1285" s="199" t="s">
        <v>11</v>
      </c>
      <c r="B1285" s="199">
        <v>320374</v>
      </c>
      <c r="C1285" s="199" t="s">
        <v>1636</v>
      </c>
      <c r="D1285" s="199" t="s">
        <v>574</v>
      </c>
      <c r="E1285" s="53"/>
      <c r="F1285" s="186"/>
      <c r="G1285" s="53"/>
      <c r="H1285" s="53"/>
      <c r="I1285" s="53"/>
      <c r="J1285" s="53"/>
      <c r="O1285" s="53"/>
      <c r="W1285" s="53"/>
      <c r="X1285" s="53"/>
      <c r="Y1285" s="53"/>
      <c r="Z1285" s="53"/>
      <c r="AA1285" s="53"/>
    </row>
    <row r="1286" spans="1:27" x14ac:dyDescent="0.25">
      <c r="A1286" s="199" t="s">
        <v>11</v>
      </c>
      <c r="B1286" s="199">
        <v>374272</v>
      </c>
      <c r="C1286" s="199" t="s">
        <v>1636</v>
      </c>
      <c r="D1286" s="199" t="s">
        <v>217</v>
      </c>
      <c r="E1286" s="53"/>
      <c r="F1286" s="186"/>
      <c r="G1286" s="53"/>
      <c r="H1286" s="53"/>
      <c r="I1286" s="53"/>
      <c r="J1286" s="53"/>
      <c r="O1286" s="53"/>
      <c r="W1286" s="53"/>
      <c r="X1286" s="53"/>
      <c r="Y1286" s="53"/>
      <c r="Z1286" s="53"/>
      <c r="AA1286" s="53"/>
    </row>
    <row r="1287" spans="1:27" x14ac:dyDescent="0.25">
      <c r="A1287" s="199" t="s">
        <v>31</v>
      </c>
      <c r="B1287" s="199">
        <v>1120127</v>
      </c>
      <c r="C1287" s="199" t="s">
        <v>1636</v>
      </c>
      <c r="D1287" s="199" t="s">
        <v>1713</v>
      </c>
      <c r="E1287" s="53"/>
      <c r="F1287" s="186"/>
      <c r="G1287" s="53"/>
      <c r="H1287" s="53"/>
      <c r="I1287" s="53"/>
      <c r="J1287" s="53"/>
      <c r="O1287" s="53"/>
      <c r="W1287" s="53"/>
      <c r="X1287" s="53"/>
      <c r="Y1287" s="53"/>
      <c r="Z1287" s="53"/>
      <c r="AA1287" s="53"/>
    </row>
    <row r="1288" spans="1:27" x14ac:dyDescent="0.25">
      <c r="A1288" s="199" t="s">
        <v>30</v>
      </c>
      <c r="B1288" s="199">
        <v>421213</v>
      </c>
      <c r="C1288" s="199" t="s">
        <v>1636</v>
      </c>
      <c r="D1288" s="199" t="s">
        <v>1714</v>
      </c>
      <c r="E1288" s="192"/>
      <c r="F1288" s="186"/>
      <c r="G1288" s="53"/>
      <c r="H1288" s="53"/>
      <c r="I1288" s="53"/>
      <c r="J1288" s="53"/>
      <c r="O1288" s="53"/>
      <c r="W1288" s="53"/>
      <c r="X1288" s="53"/>
      <c r="Y1288" s="53"/>
      <c r="Z1288" s="53"/>
      <c r="AA1288" s="53"/>
    </row>
    <row r="1289" spans="1:27" x14ac:dyDescent="0.25">
      <c r="A1289" s="199" t="s">
        <v>466</v>
      </c>
      <c r="B1289" s="199">
        <v>340923</v>
      </c>
      <c r="C1289" s="199" t="s">
        <v>1636</v>
      </c>
      <c r="D1289" s="199" t="s">
        <v>1634</v>
      </c>
      <c r="E1289" s="53"/>
      <c r="F1289" s="186"/>
      <c r="G1289" s="53"/>
      <c r="H1289" s="53"/>
      <c r="I1289" s="53"/>
      <c r="J1289" s="53"/>
      <c r="O1289" s="53"/>
      <c r="W1289" s="53"/>
      <c r="X1289" s="53"/>
      <c r="Y1289" s="53"/>
      <c r="Z1289" s="53"/>
      <c r="AA1289" s="53"/>
    </row>
    <row r="1290" spans="1:27" x14ac:dyDescent="0.25">
      <c r="A1290" s="199" t="s">
        <v>30</v>
      </c>
      <c r="B1290" s="199">
        <v>684750</v>
      </c>
      <c r="C1290" s="199" t="s">
        <v>1636</v>
      </c>
      <c r="D1290" s="199" t="s">
        <v>1677</v>
      </c>
      <c r="E1290" s="192"/>
      <c r="F1290" s="186"/>
      <c r="G1290" s="53"/>
      <c r="H1290" s="53"/>
      <c r="I1290" s="53"/>
      <c r="J1290" s="53"/>
      <c r="O1290" s="53"/>
      <c r="W1290" s="53"/>
      <c r="X1290" s="53"/>
      <c r="Y1290" s="53"/>
      <c r="Z1290" s="53"/>
      <c r="AA1290" s="53"/>
    </row>
    <row r="1291" spans="1:27" x14ac:dyDescent="0.25">
      <c r="A1291" s="199" t="s">
        <v>30</v>
      </c>
      <c r="B1291" s="199">
        <v>253246</v>
      </c>
      <c r="C1291" s="199" t="s">
        <v>1636</v>
      </c>
      <c r="D1291" s="199" t="s">
        <v>1715</v>
      </c>
      <c r="E1291" s="53"/>
      <c r="F1291" s="186"/>
      <c r="G1291" s="53"/>
      <c r="H1291" s="53"/>
      <c r="I1291" s="53"/>
      <c r="J1291" s="53"/>
      <c r="O1291" s="53"/>
      <c r="W1291" s="53"/>
      <c r="X1291" s="53"/>
      <c r="Y1291" s="53"/>
      <c r="Z1291" s="53"/>
      <c r="AA1291" s="53"/>
    </row>
    <row r="1292" spans="1:27" x14ac:dyDescent="0.25">
      <c r="A1292" s="199" t="s">
        <v>31</v>
      </c>
      <c r="B1292" s="199">
        <v>1134241</v>
      </c>
      <c r="C1292" s="199" t="s">
        <v>1636</v>
      </c>
      <c r="D1292" s="199" t="s">
        <v>246</v>
      </c>
      <c r="E1292" s="192" t="s">
        <v>1716</v>
      </c>
      <c r="F1292" s="186"/>
      <c r="G1292" s="53"/>
      <c r="H1292" s="53"/>
      <c r="I1292" s="53"/>
      <c r="J1292" s="53"/>
      <c r="O1292" s="53"/>
      <c r="W1292" s="53"/>
      <c r="X1292" s="53"/>
      <c r="Y1292" s="53"/>
      <c r="Z1292" s="53"/>
      <c r="AA1292" s="53"/>
    </row>
    <row r="1293" spans="1:27" x14ac:dyDescent="0.25">
      <c r="A1293" s="199" t="s">
        <v>23</v>
      </c>
      <c r="B1293" s="199">
        <v>919134</v>
      </c>
      <c r="C1293" s="199" t="s">
        <v>1636</v>
      </c>
      <c r="D1293" s="199" t="s">
        <v>1717</v>
      </c>
      <c r="E1293" s="53"/>
      <c r="F1293" s="186"/>
      <c r="G1293" s="53"/>
      <c r="H1293" s="53"/>
      <c r="I1293" s="53"/>
      <c r="J1293" s="53"/>
      <c r="O1293" s="53"/>
      <c r="W1293" s="53"/>
      <c r="X1293" s="53"/>
      <c r="Y1293" s="53"/>
      <c r="Z1293" s="53"/>
      <c r="AA1293" s="53"/>
    </row>
    <row r="1294" spans="1:27" x14ac:dyDescent="0.25">
      <c r="A1294" s="199" t="s">
        <v>29</v>
      </c>
      <c r="B1294" s="199">
        <v>1173158</v>
      </c>
      <c r="C1294" s="199" t="s">
        <v>1636</v>
      </c>
      <c r="D1294" s="199" t="s">
        <v>1686</v>
      </c>
      <c r="E1294" s="53"/>
      <c r="F1294" s="186"/>
      <c r="G1294" s="53"/>
      <c r="H1294" s="53"/>
      <c r="I1294" s="53"/>
      <c r="J1294" s="53"/>
      <c r="O1294" s="53"/>
      <c r="W1294" s="53"/>
      <c r="X1294" s="53"/>
      <c r="Y1294" s="53"/>
      <c r="Z1294" s="53"/>
      <c r="AA1294" s="53"/>
    </row>
    <row r="1295" spans="1:27" x14ac:dyDescent="0.25">
      <c r="A1295" s="199" t="s">
        <v>25</v>
      </c>
      <c r="B1295" s="199">
        <v>467099</v>
      </c>
      <c r="C1295" s="199" t="s">
        <v>1636</v>
      </c>
      <c r="D1295" s="199" t="s">
        <v>1718</v>
      </c>
      <c r="E1295" s="53"/>
      <c r="F1295" s="186"/>
      <c r="G1295" s="53"/>
      <c r="H1295" s="53"/>
      <c r="I1295" s="53"/>
      <c r="J1295" s="53"/>
      <c r="O1295" s="53"/>
      <c r="W1295" s="53"/>
      <c r="X1295" s="53"/>
      <c r="Y1295" s="53"/>
      <c r="Z1295" s="53"/>
      <c r="AA1295" s="53"/>
    </row>
    <row r="1296" spans="1:27" x14ac:dyDescent="0.25">
      <c r="A1296" s="199" t="s">
        <v>20</v>
      </c>
      <c r="B1296" s="199">
        <v>1201854</v>
      </c>
      <c r="C1296" s="199" t="s">
        <v>1636</v>
      </c>
      <c r="D1296" s="199" t="s">
        <v>246</v>
      </c>
      <c r="E1296" s="53"/>
      <c r="F1296" s="186"/>
      <c r="G1296" s="53"/>
      <c r="H1296" s="53"/>
      <c r="I1296" s="53"/>
      <c r="J1296" s="53"/>
      <c r="O1296" s="53"/>
      <c r="W1296" s="53"/>
      <c r="X1296" s="53"/>
      <c r="Y1296" s="53"/>
      <c r="Z1296" s="53"/>
      <c r="AA1296" s="53"/>
    </row>
    <row r="1297" spans="1:27" x14ac:dyDescent="0.25">
      <c r="A1297" s="199" t="s">
        <v>20</v>
      </c>
      <c r="B1297" s="199">
        <v>1063309</v>
      </c>
      <c r="C1297" s="199" t="s">
        <v>1636</v>
      </c>
      <c r="D1297" s="199" t="s">
        <v>1719</v>
      </c>
      <c r="E1297" s="53"/>
      <c r="F1297" s="186"/>
      <c r="G1297" s="53"/>
      <c r="H1297" s="53"/>
      <c r="I1297" s="53"/>
      <c r="J1297" s="53"/>
      <c r="O1297" s="53"/>
      <c r="W1297" s="53"/>
      <c r="X1297" s="53"/>
      <c r="Y1297" s="53"/>
      <c r="Z1297" s="53"/>
      <c r="AA1297" s="53"/>
    </row>
    <row r="1298" spans="1:27" x14ac:dyDescent="0.25">
      <c r="A1298" s="199" t="s">
        <v>26</v>
      </c>
      <c r="B1298" s="199">
        <v>844919</v>
      </c>
      <c r="C1298" s="199" t="s">
        <v>1636</v>
      </c>
      <c r="D1298" s="199" t="s">
        <v>1139</v>
      </c>
      <c r="E1298" s="53"/>
      <c r="F1298" s="186"/>
      <c r="G1298" s="53"/>
      <c r="H1298" s="53"/>
      <c r="I1298" s="53"/>
      <c r="J1298" s="53"/>
      <c r="O1298" s="53"/>
      <c r="W1298" s="53"/>
      <c r="X1298" s="53"/>
      <c r="Y1298" s="53"/>
      <c r="Z1298" s="53"/>
      <c r="AA1298" s="53"/>
    </row>
    <row r="1299" spans="1:27" x14ac:dyDescent="0.25">
      <c r="A1299" s="199" t="s">
        <v>26</v>
      </c>
      <c r="B1299" s="199">
        <v>984010</v>
      </c>
      <c r="C1299" s="199" t="s">
        <v>1636</v>
      </c>
      <c r="D1299" s="199" t="s">
        <v>1689</v>
      </c>
      <c r="E1299" s="53"/>
      <c r="F1299" s="186"/>
      <c r="G1299" s="53"/>
      <c r="H1299" s="53"/>
      <c r="I1299" s="53"/>
      <c r="J1299" s="53"/>
      <c r="O1299" s="53"/>
      <c r="W1299" s="53"/>
      <c r="X1299" s="53"/>
      <c r="Y1299" s="53"/>
      <c r="Z1299" s="53"/>
      <c r="AA1299" s="53"/>
    </row>
    <row r="1300" spans="1:27" x14ac:dyDescent="0.25">
      <c r="A1300" s="199" t="s">
        <v>26</v>
      </c>
      <c r="B1300" s="199">
        <v>514032</v>
      </c>
      <c r="C1300" s="199" t="s">
        <v>1636</v>
      </c>
      <c r="D1300" s="199" t="s">
        <v>1720</v>
      </c>
      <c r="E1300" s="192"/>
      <c r="F1300" s="186"/>
      <c r="G1300" s="53"/>
      <c r="H1300" s="53"/>
      <c r="I1300" s="53"/>
      <c r="J1300" s="53"/>
      <c r="O1300" s="53"/>
      <c r="W1300" s="53"/>
      <c r="X1300" s="53"/>
      <c r="Y1300" s="53"/>
      <c r="Z1300" s="53"/>
      <c r="AA1300" s="53"/>
    </row>
    <row r="1301" spans="1:27" x14ac:dyDescent="0.25">
      <c r="A1301" s="199" t="s">
        <v>18</v>
      </c>
      <c r="B1301" s="199">
        <v>458552</v>
      </c>
      <c r="C1301" s="199" t="s">
        <v>1636</v>
      </c>
      <c r="D1301" s="199" t="s">
        <v>1721</v>
      </c>
      <c r="E1301" s="53"/>
      <c r="F1301" s="186"/>
      <c r="G1301" s="53"/>
      <c r="H1301" s="53"/>
      <c r="I1301" s="53"/>
      <c r="J1301" s="53"/>
      <c r="O1301" s="53"/>
      <c r="W1301" s="53"/>
      <c r="X1301" s="53"/>
      <c r="Y1301" s="53"/>
      <c r="Z1301" s="53"/>
      <c r="AA1301" s="53"/>
    </row>
    <row r="1302" spans="1:27" x14ac:dyDescent="0.25">
      <c r="A1302" s="199" t="s">
        <v>776</v>
      </c>
      <c r="B1302" s="199">
        <v>734202</v>
      </c>
      <c r="C1302" s="199" t="s">
        <v>1636</v>
      </c>
      <c r="D1302" s="199" t="s">
        <v>1667</v>
      </c>
      <c r="E1302" s="192"/>
      <c r="F1302" s="186"/>
      <c r="G1302" s="53"/>
      <c r="H1302" s="53"/>
      <c r="I1302" s="53"/>
      <c r="J1302" s="53"/>
      <c r="O1302" s="53"/>
      <c r="W1302" s="53"/>
      <c r="X1302" s="53"/>
      <c r="Y1302" s="53"/>
      <c r="Z1302" s="53"/>
      <c r="AA1302" s="53"/>
    </row>
    <row r="1303" spans="1:27" x14ac:dyDescent="0.25">
      <c r="A1303" s="199" t="s">
        <v>776</v>
      </c>
      <c r="B1303" s="199">
        <v>879433</v>
      </c>
      <c r="C1303" s="199" t="s">
        <v>1636</v>
      </c>
      <c r="D1303" s="199" t="s">
        <v>1722</v>
      </c>
      <c r="E1303" s="53"/>
      <c r="F1303" s="186"/>
      <c r="G1303" s="53"/>
      <c r="H1303" s="53"/>
      <c r="I1303" s="53"/>
      <c r="J1303" s="53"/>
      <c r="O1303" s="53"/>
      <c r="W1303" s="53"/>
      <c r="X1303" s="53"/>
      <c r="Y1303" s="53"/>
      <c r="Z1303" s="53"/>
      <c r="AA1303" s="53"/>
    </row>
    <row r="1304" spans="1:27" x14ac:dyDescent="0.25">
      <c r="A1304" s="199" t="s">
        <v>36</v>
      </c>
      <c r="B1304" s="199">
        <v>50360</v>
      </c>
      <c r="C1304" s="199" t="s">
        <v>1636</v>
      </c>
      <c r="D1304" s="199" t="s">
        <v>1723</v>
      </c>
      <c r="E1304" s="192" t="s">
        <v>552</v>
      </c>
      <c r="F1304" s="186"/>
      <c r="G1304" s="53"/>
      <c r="H1304" s="53"/>
      <c r="I1304" s="53"/>
      <c r="J1304" s="53"/>
      <c r="O1304" s="53"/>
      <c r="W1304" s="53"/>
      <c r="X1304" s="53"/>
      <c r="Y1304" s="53"/>
      <c r="Z1304" s="53"/>
      <c r="AA1304" s="53"/>
    </row>
    <row r="1305" spans="1:27" x14ac:dyDescent="0.25">
      <c r="A1305" s="199" t="s">
        <v>36</v>
      </c>
      <c r="B1305" s="199">
        <v>608592</v>
      </c>
      <c r="C1305" s="199" t="s">
        <v>168</v>
      </c>
      <c r="D1305" s="199" t="s">
        <v>1723</v>
      </c>
      <c r="E1305" s="53"/>
      <c r="F1305" s="186"/>
      <c r="G1305" s="53"/>
      <c r="H1305" s="53"/>
      <c r="I1305" s="53"/>
      <c r="J1305" s="53"/>
      <c r="O1305" s="53"/>
      <c r="W1305" s="53"/>
      <c r="X1305" s="53"/>
      <c r="Y1305" s="53"/>
      <c r="Z1305" s="53"/>
      <c r="AA1305" s="53"/>
    </row>
    <row r="1306" spans="1:27" x14ac:dyDescent="0.25">
      <c r="A1306" s="199" t="s">
        <v>36</v>
      </c>
      <c r="B1306" s="199">
        <v>675483</v>
      </c>
      <c r="C1306" s="199" t="s">
        <v>168</v>
      </c>
      <c r="D1306" s="199" t="s">
        <v>1724</v>
      </c>
      <c r="E1306" s="53"/>
      <c r="F1306" s="186"/>
      <c r="G1306" s="53"/>
      <c r="H1306" s="53"/>
      <c r="I1306" s="53"/>
      <c r="J1306" s="53"/>
      <c r="O1306" s="53"/>
      <c r="W1306" s="53"/>
      <c r="X1306" s="53"/>
      <c r="Y1306" s="53"/>
      <c r="Z1306" s="53"/>
      <c r="AA1306" s="53"/>
    </row>
    <row r="1307" spans="1:27" x14ac:dyDescent="0.25">
      <c r="A1307" s="199" t="s">
        <v>36</v>
      </c>
      <c r="B1307" s="199">
        <v>886794</v>
      </c>
      <c r="C1307" s="199" t="s">
        <v>168</v>
      </c>
      <c r="D1307" s="199" t="s">
        <v>1725</v>
      </c>
      <c r="E1307" s="53"/>
      <c r="F1307" s="186"/>
      <c r="G1307" s="53"/>
      <c r="H1307" s="53"/>
      <c r="I1307" s="53"/>
      <c r="J1307" s="53"/>
      <c r="O1307" s="53"/>
      <c r="W1307" s="53"/>
      <c r="X1307" s="53"/>
      <c r="Y1307" s="53"/>
      <c r="Z1307" s="53"/>
      <c r="AA1307" s="53"/>
    </row>
    <row r="1308" spans="1:27" x14ac:dyDescent="0.25">
      <c r="A1308" s="199" t="s">
        <v>28</v>
      </c>
      <c r="B1308" s="199">
        <v>998260</v>
      </c>
      <c r="C1308" s="199" t="s">
        <v>168</v>
      </c>
      <c r="D1308" s="199" t="s">
        <v>1691</v>
      </c>
      <c r="E1308" s="192"/>
      <c r="F1308" s="186"/>
      <c r="G1308" s="53"/>
      <c r="H1308" s="53"/>
      <c r="I1308" s="53"/>
      <c r="J1308" s="53"/>
      <c r="O1308" s="53"/>
      <c r="W1308" s="53"/>
      <c r="X1308" s="53"/>
      <c r="Y1308" s="53"/>
      <c r="Z1308" s="53"/>
      <c r="AA1308" s="53"/>
    </row>
    <row r="1309" spans="1:27" x14ac:dyDescent="0.25">
      <c r="A1309" s="199" t="s">
        <v>28</v>
      </c>
      <c r="B1309" s="199">
        <v>863231</v>
      </c>
      <c r="C1309" s="199" t="s">
        <v>168</v>
      </c>
      <c r="D1309" s="199" t="s">
        <v>1690</v>
      </c>
      <c r="E1309" s="53"/>
      <c r="F1309" s="186"/>
      <c r="G1309" s="53"/>
      <c r="H1309" s="53"/>
      <c r="I1309" s="53"/>
      <c r="J1309" s="53"/>
      <c r="O1309" s="53"/>
      <c r="W1309" s="53"/>
      <c r="X1309" s="53"/>
      <c r="Y1309" s="53"/>
      <c r="Z1309" s="53"/>
      <c r="AA1309" s="53"/>
    </row>
    <row r="1310" spans="1:27" x14ac:dyDescent="0.25">
      <c r="A1310" s="199" t="s">
        <v>28</v>
      </c>
      <c r="B1310" s="199">
        <v>808238</v>
      </c>
      <c r="C1310" s="199" t="s">
        <v>168</v>
      </c>
      <c r="D1310" s="199" t="s">
        <v>1726</v>
      </c>
      <c r="E1310" s="53"/>
      <c r="F1310" s="186"/>
      <c r="G1310" s="53"/>
      <c r="H1310" s="53"/>
      <c r="I1310" s="53"/>
      <c r="J1310" s="53"/>
      <c r="O1310" s="53"/>
      <c r="W1310" s="53"/>
      <c r="X1310" s="53"/>
      <c r="Y1310" s="53"/>
      <c r="Z1310" s="53"/>
      <c r="AA1310" s="53"/>
    </row>
    <row r="1311" spans="1:27" x14ac:dyDescent="0.25">
      <c r="A1311" s="199" t="s">
        <v>29</v>
      </c>
      <c r="B1311" s="199">
        <v>1159402</v>
      </c>
      <c r="C1311" s="199" t="s">
        <v>168</v>
      </c>
      <c r="D1311" s="199" t="s">
        <v>1692</v>
      </c>
      <c r="E1311" s="53"/>
      <c r="F1311" s="186"/>
      <c r="G1311" s="53"/>
      <c r="H1311" s="53"/>
      <c r="I1311" s="53"/>
      <c r="J1311" s="53"/>
      <c r="O1311" s="53"/>
      <c r="W1311" s="53"/>
      <c r="X1311" s="53"/>
      <c r="Y1311" s="53"/>
      <c r="Z1311" s="53"/>
      <c r="AA1311" s="53"/>
    </row>
    <row r="1312" spans="1:27" x14ac:dyDescent="0.25">
      <c r="A1312" s="199" t="s">
        <v>29</v>
      </c>
      <c r="B1312" s="199">
        <v>22845</v>
      </c>
      <c r="C1312" s="199" t="s">
        <v>752</v>
      </c>
      <c r="D1312" s="199" t="s">
        <v>1692</v>
      </c>
      <c r="E1312" s="53"/>
      <c r="F1312" s="186"/>
      <c r="G1312" s="53"/>
      <c r="H1312" s="53"/>
      <c r="I1312" s="53"/>
      <c r="J1312" s="53"/>
      <c r="O1312" s="53"/>
      <c r="W1312" s="53"/>
      <c r="X1312" s="53"/>
      <c r="Y1312" s="53"/>
      <c r="Z1312" s="53"/>
      <c r="AA1312" s="53"/>
    </row>
    <row r="1313" spans="1:27" x14ac:dyDescent="0.25">
      <c r="A1313" s="199" t="s">
        <v>12</v>
      </c>
      <c r="B1313" s="199">
        <v>1114144</v>
      </c>
      <c r="C1313" s="199" t="s">
        <v>752</v>
      </c>
      <c r="D1313" s="199" t="s">
        <v>1727</v>
      </c>
      <c r="E1313" s="53"/>
      <c r="F1313" s="186"/>
      <c r="G1313" s="53"/>
      <c r="H1313" s="53"/>
      <c r="I1313" s="53"/>
      <c r="J1313" s="53"/>
      <c r="O1313" s="53"/>
      <c r="W1313" s="53"/>
      <c r="X1313" s="53"/>
      <c r="Y1313" s="53"/>
      <c r="Z1313" s="53"/>
      <c r="AA1313" s="53"/>
    </row>
    <row r="1314" spans="1:27" x14ac:dyDescent="0.25">
      <c r="A1314" s="199" t="s">
        <v>12</v>
      </c>
      <c r="B1314" s="199">
        <v>362388</v>
      </c>
      <c r="C1314" s="199" t="s">
        <v>752</v>
      </c>
      <c r="D1314" s="199" t="s">
        <v>1728</v>
      </c>
      <c r="E1314" s="53"/>
      <c r="F1314" s="186"/>
      <c r="G1314" s="53"/>
      <c r="H1314" s="53"/>
      <c r="I1314" s="53"/>
      <c r="J1314" s="53"/>
      <c r="O1314" s="53"/>
      <c r="W1314" s="53"/>
      <c r="X1314" s="53"/>
      <c r="Y1314" s="53"/>
      <c r="Z1314" s="53"/>
      <c r="AA1314" s="53"/>
    </row>
    <row r="1315" spans="1:27" x14ac:dyDescent="0.25">
      <c r="A1315" s="27" t="s">
        <v>479</v>
      </c>
      <c r="B1315" s="199">
        <v>1159624</v>
      </c>
      <c r="C1315" s="199" t="s">
        <v>752</v>
      </c>
      <c r="D1315" s="199" t="s">
        <v>1695</v>
      </c>
      <c r="E1315" s="53"/>
      <c r="F1315" s="186"/>
      <c r="G1315" s="53"/>
      <c r="H1315" s="53"/>
      <c r="I1315" s="53"/>
      <c r="J1315" s="53"/>
      <c r="O1315" s="53"/>
      <c r="W1315" s="53"/>
      <c r="X1315" s="53"/>
      <c r="Y1315" s="53"/>
      <c r="Z1315" s="53"/>
      <c r="AA1315" s="53"/>
    </row>
    <row r="1316" spans="1:27" x14ac:dyDescent="0.25">
      <c r="A1316" s="199" t="s">
        <v>24</v>
      </c>
      <c r="B1316" s="199">
        <v>1062974</v>
      </c>
      <c r="C1316" s="199" t="s">
        <v>752</v>
      </c>
      <c r="D1316" s="199" t="s">
        <v>1729</v>
      </c>
      <c r="E1316" s="192"/>
      <c r="F1316" s="186"/>
      <c r="G1316" s="53"/>
      <c r="H1316" s="53"/>
      <c r="I1316" s="53"/>
      <c r="J1316" s="53"/>
      <c r="O1316" s="53"/>
      <c r="W1316" s="53"/>
      <c r="X1316" s="53"/>
      <c r="Y1316" s="53"/>
      <c r="Z1316" s="53"/>
      <c r="AA1316" s="53"/>
    </row>
    <row r="1317" spans="1:27" x14ac:dyDescent="0.25">
      <c r="A1317" s="199" t="s">
        <v>21</v>
      </c>
      <c r="B1317" s="199">
        <v>775092</v>
      </c>
      <c r="C1317" s="199" t="s">
        <v>752</v>
      </c>
      <c r="D1317" s="199" t="s">
        <v>1210</v>
      </c>
      <c r="E1317" s="53"/>
      <c r="F1317" s="186"/>
      <c r="G1317" s="53"/>
      <c r="H1317" s="53"/>
      <c r="I1317" s="53"/>
      <c r="J1317" s="53"/>
      <c r="O1317" s="53"/>
      <c r="W1317" s="53"/>
      <c r="X1317" s="53"/>
      <c r="Y1317" s="53"/>
      <c r="Z1317" s="53"/>
      <c r="AA1317" s="53"/>
    </row>
    <row r="1318" spans="1:27" x14ac:dyDescent="0.25">
      <c r="A1318" s="199" t="s">
        <v>21</v>
      </c>
      <c r="B1318" s="199">
        <v>506735</v>
      </c>
      <c r="C1318" s="199" t="s">
        <v>752</v>
      </c>
      <c r="D1318" s="199" t="s">
        <v>1470</v>
      </c>
      <c r="E1318" s="53"/>
      <c r="F1318" s="186"/>
      <c r="G1318" s="53"/>
      <c r="H1318" s="53"/>
      <c r="I1318" s="53"/>
      <c r="J1318" s="53"/>
      <c r="O1318" s="53"/>
      <c r="W1318" s="53"/>
      <c r="X1318" s="53"/>
      <c r="Y1318" s="53"/>
      <c r="Z1318" s="53"/>
      <c r="AA1318" s="53"/>
    </row>
    <row r="1319" spans="1:27" x14ac:dyDescent="0.25">
      <c r="A1319" s="199" t="s">
        <v>24</v>
      </c>
      <c r="B1319" s="199">
        <v>772825</v>
      </c>
      <c r="C1319" s="199" t="s">
        <v>752</v>
      </c>
      <c r="D1319" s="199" t="s">
        <v>1453</v>
      </c>
      <c r="E1319" s="53"/>
      <c r="F1319" s="186"/>
      <c r="G1319" s="53"/>
      <c r="H1319" s="53"/>
      <c r="I1319" s="53"/>
      <c r="J1319" s="53"/>
      <c r="O1319" s="53"/>
      <c r="W1319" s="53"/>
      <c r="X1319" s="53"/>
      <c r="Y1319" s="53"/>
      <c r="Z1319" s="53"/>
      <c r="AA1319" s="53"/>
    </row>
    <row r="1320" spans="1:27" x14ac:dyDescent="0.25">
      <c r="A1320" s="199" t="s">
        <v>24</v>
      </c>
      <c r="B1320" s="199">
        <v>1021785</v>
      </c>
      <c r="C1320" s="199" t="s">
        <v>752</v>
      </c>
      <c r="D1320" s="199" t="s">
        <v>1255</v>
      </c>
      <c r="E1320" s="53"/>
      <c r="F1320" s="186"/>
      <c r="G1320" s="53"/>
      <c r="H1320" s="53"/>
      <c r="I1320" s="53"/>
      <c r="J1320" s="53"/>
      <c r="O1320" s="53"/>
      <c r="W1320" s="53"/>
      <c r="X1320" s="53"/>
      <c r="Y1320" s="53"/>
      <c r="Z1320" s="53"/>
      <c r="AA1320" s="53"/>
    </row>
    <row r="1321" spans="1:27" x14ac:dyDescent="0.25">
      <c r="A1321" s="199" t="s">
        <v>21</v>
      </c>
      <c r="B1321" s="199">
        <v>292388</v>
      </c>
      <c r="C1321" s="199" t="s">
        <v>752</v>
      </c>
      <c r="D1321" s="199" t="s">
        <v>584</v>
      </c>
      <c r="E1321" s="53"/>
      <c r="F1321" s="186"/>
      <c r="G1321" s="53"/>
      <c r="H1321" s="53"/>
      <c r="I1321" s="53"/>
      <c r="J1321" s="53"/>
      <c r="O1321" s="53"/>
      <c r="W1321" s="53"/>
      <c r="X1321" s="53"/>
      <c r="Y1321" s="53"/>
      <c r="Z1321" s="53"/>
      <c r="AA1321" s="53"/>
    </row>
    <row r="1322" spans="1:27" x14ac:dyDescent="0.25">
      <c r="A1322" s="199" t="s">
        <v>8</v>
      </c>
      <c r="B1322" s="199">
        <v>909200</v>
      </c>
      <c r="C1322" s="199" t="s">
        <v>752</v>
      </c>
      <c r="D1322" s="199" t="s">
        <v>1149</v>
      </c>
      <c r="E1322" s="53"/>
      <c r="F1322" s="186"/>
      <c r="G1322" s="53"/>
      <c r="H1322" s="53"/>
      <c r="I1322" s="53"/>
      <c r="J1322" s="53"/>
      <c r="O1322" s="53"/>
      <c r="W1322" s="53"/>
      <c r="X1322" s="53"/>
      <c r="Y1322" s="53"/>
      <c r="Z1322" s="53"/>
      <c r="AA1322" s="53"/>
    </row>
    <row r="1323" spans="1:27" x14ac:dyDescent="0.25">
      <c r="A1323" s="199" t="s">
        <v>8</v>
      </c>
      <c r="B1323" s="199">
        <v>262532</v>
      </c>
      <c r="C1323" s="199" t="s">
        <v>1616</v>
      </c>
      <c r="D1323" s="199" t="s">
        <v>1149</v>
      </c>
      <c r="E1323" s="53"/>
      <c r="F1323" s="186"/>
      <c r="G1323" s="53"/>
      <c r="H1323" s="53"/>
      <c r="I1323" s="53"/>
      <c r="J1323" s="53"/>
      <c r="O1323" s="53"/>
      <c r="W1323" s="53"/>
      <c r="X1323" s="53"/>
      <c r="Y1323" s="53"/>
      <c r="Z1323" s="53"/>
      <c r="AA1323" s="53"/>
    </row>
    <row r="1324" spans="1:27" x14ac:dyDescent="0.25">
      <c r="A1324" s="199" t="s">
        <v>8</v>
      </c>
      <c r="B1324" s="199">
        <v>975050</v>
      </c>
      <c r="C1324" s="199" t="s">
        <v>1616</v>
      </c>
      <c r="D1324" s="199" t="s">
        <v>1730</v>
      </c>
      <c r="E1324" s="53"/>
      <c r="F1324" s="186"/>
      <c r="G1324" s="53"/>
      <c r="H1324" s="53"/>
      <c r="I1324" s="53"/>
      <c r="J1324" s="53"/>
      <c r="O1324" s="53"/>
      <c r="W1324" s="53"/>
      <c r="X1324" s="53"/>
      <c r="Y1324" s="53"/>
      <c r="Z1324" s="53"/>
      <c r="AA1324" s="53"/>
    </row>
    <row r="1325" spans="1:27" x14ac:dyDescent="0.25">
      <c r="A1325" s="199" t="s">
        <v>35</v>
      </c>
      <c r="B1325" s="199">
        <v>1341513</v>
      </c>
      <c r="C1325" s="199" t="s">
        <v>1616</v>
      </c>
      <c r="D1325" s="199" t="s">
        <v>246</v>
      </c>
      <c r="E1325" s="192"/>
      <c r="F1325" s="186"/>
      <c r="G1325" s="53"/>
      <c r="H1325" s="53"/>
      <c r="I1325" s="53"/>
      <c r="J1325" s="53"/>
      <c r="O1325" s="53"/>
      <c r="W1325" s="53"/>
      <c r="X1325" s="53"/>
      <c r="Y1325" s="53"/>
      <c r="Z1325" s="53"/>
      <c r="AA1325" s="53"/>
    </row>
    <row r="1326" spans="1:27" x14ac:dyDescent="0.25">
      <c r="A1326" s="199" t="s">
        <v>10</v>
      </c>
      <c r="B1326" s="199">
        <v>1149443</v>
      </c>
      <c r="C1326" s="199" t="s">
        <v>1616</v>
      </c>
      <c r="D1326" s="199" t="s">
        <v>1731</v>
      </c>
      <c r="E1326" s="53"/>
      <c r="F1326" s="186"/>
      <c r="G1326" s="53"/>
      <c r="H1326" s="53"/>
      <c r="I1326" s="53"/>
      <c r="J1326" s="53"/>
      <c r="O1326" s="53"/>
      <c r="W1326" s="53"/>
      <c r="X1326" s="53"/>
      <c r="Y1326" s="53"/>
      <c r="Z1326" s="53"/>
      <c r="AA1326" s="53"/>
    </row>
    <row r="1327" spans="1:27" x14ac:dyDescent="0.25">
      <c r="A1327" s="199" t="s">
        <v>10</v>
      </c>
      <c r="B1327" s="199">
        <v>1046017</v>
      </c>
      <c r="C1327" s="199" t="s">
        <v>1616</v>
      </c>
      <c r="D1327" s="199" t="s">
        <v>1732</v>
      </c>
      <c r="E1327" s="53"/>
      <c r="F1327" s="186"/>
      <c r="G1327" s="53"/>
      <c r="H1327" s="53"/>
      <c r="I1327" s="53"/>
      <c r="J1327" s="53"/>
      <c r="O1327" s="53"/>
      <c r="W1327" s="53"/>
      <c r="X1327" s="53"/>
      <c r="Y1327" s="53"/>
      <c r="Z1327" s="53"/>
      <c r="AA1327" s="53"/>
    </row>
    <row r="1328" spans="1:27" x14ac:dyDescent="0.25">
      <c r="A1328" s="199" t="s">
        <v>10</v>
      </c>
      <c r="B1328" s="199">
        <v>752226</v>
      </c>
      <c r="C1328" s="199" t="s">
        <v>1616</v>
      </c>
      <c r="D1328" s="199" t="s">
        <v>1733</v>
      </c>
      <c r="E1328" s="53"/>
      <c r="F1328" s="186"/>
      <c r="G1328" s="53"/>
      <c r="H1328" s="53"/>
      <c r="I1328" s="53"/>
      <c r="J1328" s="53"/>
      <c r="O1328" s="53"/>
      <c r="W1328" s="53"/>
      <c r="X1328" s="53"/>
      <c r="Y1328" s="53"/>
      <c r="Z1328" s="53"/>
      <c r="AA1328" s="53"/>
    </row>
    <row r="1329" spans="1:27" x14ac:dyDescent="0.25">
      <c r="A1329" s="199" t="s">
        <v>34</v>
      </c>
      <c r="B1329" s="199">
        <v>986982</v>
      </c>
      <c r="C1329" s="199" t="s">
        <v>1616</v>
      </c>
      <c r="D1329" s="199" t="s">
        <v>441</v>
      </c>
      <c r="E1329" s="53"/>
      <c r="F1329" s="186"/>
      <c r="G1329" s="53"/>
      <c r="H1329" s="53"/>
      <c r="I1329" s="53"/>
      <c r="J1329" s="53"/>
      <c r="O1329" s="53"/>
      <c r="W1329" s="53"/>
      <c r="X1329" s="53"/>
      <c r="Y1329" s="53"/>
      <c r="Z1329" s="53"/>
      <c r="AA1329" s="53"/>
    </row>
    <row r="1330" spans="1:27" x14ac:dyDescent="0.25">
      <c r="A1330" s="199" t="s">
        <v>34</v>
      </c>
      <c r="B1330" s="199">
        <v>700283</v>
      </c>
      <c r="C1330" s="199" t="s">
        <v>1616</v>
      </c>
      <c r="D1330" s="199" t="s">
        <v>355</v>
      </c>
      <c r="E1330" s="53"/>
      <c r="F1330" s="186"/>
      <c r="G1330" s="53"/>
      <c r="H1330" s="53"/>
      <c r="I1330" s="53"/>
      <c r="J1330" s="53"/>
      <c r="O1330" s="53"/>
      <c r="W1330" s="53"/>
      <c r="X1330" s="53"/>
      <c r="Y1330" s="53"/>
      <c r="Z1330" s="53"/>
      <c r="AA1330" s="53"/>
    </row>
    <row r="1331" spans="1:27" x14ac:dyDescent="0.25">
      <c r="A1331" s="199" t="s">
        <v>34</v>
      </c>
      <c r="B1331" s="199">
        <v>508751</v>
      </c>
      <c r="C1331" s="199" t="s">
        <v>1616</v>
      </c>
      <c r="D1331" s="199" t="s">
        <v>1655</v>
      </c>
      <c r="E1331" s="53"/>
      <c r="F1331" s="186"/>
      <c r="G1331" s="53"/>
      <c r="H1331" s="53"/>
      <c r="I1331" s="53"/>
      <c r="J1331" s="53"/>
      <c r="O1331" s="53"/>
      <c r="W1331" s="53"/>
      <c r="X1331" s="53"/>
      <c r="Y1331" s="53"/>
      <c r="Z1331" s="53"/>
      <c r="AA1331" s="53"/>
    </row>
    <row r="1332" spans="1:27" x14ac:dyDescent="0.25">
      <c r="A1332" s="199" t="s">
        <v>27</v>
      </c>
      <c r="B1332" s="199">
        <v>798779</v>
      </c>
      <c r="C1332" s="199" t="s">
        <v>1616</v>
      </c>
      <c r="D1332" s="199" t="s">
        <v>1294</v>
      </c>
      <c r="E1332" s="53"/>
      <c r="F1332" s="186"/>
      <c r="G1332" s="53"/>
      <c r="H1332" s="53"/>
      <c r="I1332" s="53"/>
      <c r="J1332" s="53"/>
      <c r="O1332" s="53"/>
      <c r="W1332" s="53"/>
      <c r="X1332" s="53"/>
      <c r="Y1332" s="53"/>
      <c r="Z1332" s="53"/>
      <c r="AA1332" s="53"/>
    </row>
    <row r="1333" spans="1:27" x14ac:dyDescent="0.25">
      <c r="A1333" s="199" t="s">
        <v>33</v>
      </c>
      <c r="B1333" s="199">
        <v>566574</v>
      </c>
      <c r="C1333" s="199" t="s">
        <v>1616</v>
      </c>
      <c r="D1333" s="199" t="s">
        <v>209</v>
      </c>
      <c r="E1333" s="53"/>
      <c r="F1333" s="186"/>
      <c r="G1333" s="53"/>
      <c r="H1333" s="53"/>
      <c r="I1333" s="53"/>
      <c r="J1333" s="53"/>
      <c r="O1333" s="53"/>
      <c r="W1333" s="53"/>
      <c r="X1333" s="53"/>
      <c r="Y1333" s="53"/>
      <c r="Z1333" s="53"/>
      <c r="AA1333" s="53"/>
    </row>
    <row r="1334" spans="1:27" x14ac:dyDescent="0.25">
      <c r="A1334" s="199" t="s">
        <v>27</v>
      </c>
      <c r="B1334" s="199">
        <v>806509</v>
      </c>
      <c r="C1334" s="199" t="s">
        <v>1616</v>
      </c>
      <c r="D1334" s="199" t="s">
        <v>1524</v>
      </c>
      <c r="E1334" s="53"/>
      <c r="F1334" s="186"/>
      <c r="G1334" s="53"/>
      <c r="H1334" s="53"/>
      <c r="I1334" s="53"/>
      <c r="J1334" s="53"/>
      <c r="O1334" s="53"/>
      <c r="W1334" s="53"/>
      <c r="X1334" s="53"/>
      <c r="Y1334" s="53"/>
      <c r="Z1334" s="53"/>
      <c r="AA1334" s="53"/>
    </row>
    <row r="1335" spans="1:27" x14ac:dyDescent="0.25">
      <c r="A1335" s="27" t="s">
        <v>479</v>
      </c>
      <c r="B1335" s="199">
        <v>1461648</v>
      </c>
      <c r="C1335" s="199" t="s">
        <v>1616</v>
      </c>
      <c r="D1335" s="199" t="s">
        <v>232</v>
      </c>
      <c r="E1335" s="53"/>
      <c r="F1335" s="186"/>
      <c r="G1335" s="53"/>
      <c r="H1335" s="53"/>
      <c r="I1335" s="53"/>
      <c r="J1335" s="53"/>
      <c r="O1335" s="53"/>
      <c r="W1335" s="53"/>
      <c r="X1335" s="53"/>
      <c r="Y1335" s="53"/>
      <c r="Z1335" s="53"/>
      <c r="AA1335" s="53"/>
    </row>
    <row r="1336" spans="1:27" x14ac:dyDescent="0.25">
      <c r="A1336" s="27" t="s">
        <v>479</v>
      </c>
      <c r="B1336" s="199">
        <v>1254378</v>
      </c>
      <c r="C1336" s="199" t="s">
        <v>1626</v>
      </c>
      <c r="D1336" s="199" t="s">
        <v>1734</v>
      </c>
      <c r="E1336" s="53"/>
      <c r="F1336" s="186"/>
      <c r="G1336" s="53"/>
      <c r="H1336" s="53"/>
      <c r="I1336" s="53"/>
      <c r="J1336" s="53"/>
      <c r="O1336" s="53"/>
      <c r="W1336" s="53"/>
      <c r="X1336" s="53"/>
      <c r="Y1336" s="53"/>
      <c r="Z1336" s="53"/>
      <c r="AA1336" s="53"/>
    </row>
    <row r="1337" spans="1:27" x14ac:dyDescent="0.25">
      <c r="A1337" s="199" t="s">
        <v>35</v>
      </c>
      <c r="B1337" s="199">
        <v>998041</v>
      </c>
      <c r="C1337" s="199" t="s">
        <v>1626</v>
      </c>
      <c r="D1337" s="199" t="s">
        <v>1734</v>
      </c>
      <c r="E1337" s="192" t="s">
        <v>1735</v>
      </c>
      <c r="F1337" s="186"/>
      <c r="G1337" s="53"/>
      <c r="H1337" s="53"/>
      <c r="I1337" s="53"/>
      <c r="J1337" s="53"/>
      <c r="O1337" s="53"/>
      <c r="W1337" s="53"/>
      <c r="X1337" s="53"/>
      <c r="Y1337" s="53"/>
      <c r="Z1337" s="53"/>
      <c r="AA1337" s="53"/>
    </row>
    <row r="1338" spans="1:27" x14ac:dyDescent="0.25">
      <c r="A1338" s="199" t="s">
        <v>15</v>
      </c>
      <c r="B1338" s="199">
        <v>984858</v>
      </c>
      <c r="C1338" s="199" t="s">
        <v>1626</v>
      </c>
      <c r="D1338" s="199" t="s">
        <v>1734</v>
      </c>
      <c r="E1338" s="53"/>
      <c r="F1338" s="186"/>
      <c r="G1338" s="53"/>
      <c r="H1338" s="53"/>
      <c r="I1338" s="53"/>
      <c r="J1338" s="53"/>
      <c r="O1338" s="53"/>
      <c r="W1338" s="53"/>
      <c r="X1338" s="53"/>
      <c r="Y1338" s="53"/>
      <c r="Z1338" s="53"/>
      <c r="AA1338" s="53"/>
    </row>
    <row r="1339" spans="1:27" x14ac:dyDescent="0.25">
      <c r="A1339" s="199" t="s">
        <v>20</v>
      </c>
      <c r="B1339" s="199">
        <v>1087621</v>
      </c>
      <c r="C1339" s="199" t="s">
        <v>1626</v>
      </c>
      <c r="D1339" s="199" t="s">
        <v>1736</v>
      </c>
      <c r="E1339" s="192"/>
      <c r="F1339" s="186"/>
      <c r="G1339" s="53"/>
      <c r="H1339" s="53"/>
      <c r="I1339" s="53"/>
      <c r="J1339" s="53"/>
      <c r="O1339" s="53"/>
      <c r="W1339" s="53"/>
      <c r="X1339" s="53"/>
      <c r="Y1339" s="53"/>
      <c r="Z1339" s="53"/>
      <c r="AA1339" s="53"/>
    </row>
    <row r="1340" spans="1:27" x14ac:dyDescent="0.25">
      <c r="A1340" s="199" t="s">
        <v>19</v>
      </c>
      <c r="B1340" s="199">
        <v>1077672</v>
      </c>
      <c r="C1340" s="199" t="s">
        <v>1626</v>
      </c>
      <c r="D1340" s="199" t="s">
        <v>1734</v>
      </c>
      <c r="E1340" s="53"/>
      <c r="F1340" s="186"/>
      <c r="G1340" s="53"/>
      <c r="H1340" s="53"/>
      <c r="I1340" s="53"/>
      <c r="J1340" s="53"/>
      <c r="O1340" s="53"/>
      <c r="W1340" s="53"/>
      <c r="X1340" s="53"/>
      <c r="Y1340" s="53"/>
      <c r="Z1340" s="53"/>
      <c r="AA1340" s="53"/>
    </row>
    <row r="1341" spans="1:27" x14ac:dyDescent="0.25">
      <c r="A1341" s="199" t="s">
        <v>31</v>
      </c>
      <c r="B1341" s="199">
        <v>968186</v>
      </c>
      <c r="C1341" s="199" t="s">
        <v>1626</v>
      </c>
      <c r="D1341" s="199" t="s">
        <v>1737</v>
      </c>
      <c r="E1341" s="53"/>
      <c r="F1341" s="186"/>
      <c r="G1341" s="53"/>
      <c r="H1341" s="53"/>
      <c r="I1341" s="53"/>
      <c r="J1341" s="53"/>
      <c r="O1341" s="53"/>
      <c r="W1341" s="53"/>
      <c r="X1341" s="53"/>
      <c r="Y1341" s="53"/>
      <c r="Z1341" s="53"/>
      <c r="AA1341" s="53"/>
    </row>
    <row r="1342" spans="1:27" x14ac:dyDescent="0.25">
      <c r="A1342" s="199" t="s">
        <v>466</v>
      </c>
      <c r="B1342" s="199">
        <v>396063</v>
      </c>
      <c r="C1342" s="199" t="s">
        <v>1626</v>
      </c>
      <c r="D1342" s="199" t="s">
        <v>1738</v>
      </c>
      <c r="E1342" s="53"/>
      <c r="F1342" s="186"/>
      <c r="G1342" s="53"/>
      <c r="H1342" s="53"/>
      <c r="I1342" s="53"/>
      <c r="J1342" s="53"/>
      <c r="O1342" s="53"/>
      <c r="W1342" s="53"/>
      <c r="X1342" s="53"/>
      <c r="Y1342" s="53"/>
      <c r="Z1342" s="53"/>
      <c r="AA1342" s="53"/>
    </row>
    <row r="1343" spans="1:27" x14ac:dyDescent="0.25">
      <c r="A1343" s="199" t="s">
        <v>38</v>
      </c>
      <c r="B1343" s="199">
        <v>1126984</v>
      </c>
      <c r="C1343" s="199" t="s">
        <v>1626</v>
      </c>
      <c r="D1343" s="199" t="s">
        <v>1739</v>
      </c>
      <c r="E1343" s="53"/>
      <c r="F1343" s="186"/>
      <c r="G1343" s="53"/>
      <c r="H1343" s="53"/>
      <c r="I1343" s="53"/>
      <c r="J1343" s="53"/>
      <c r="O1343" s="53"/>
      <c r="W1343" s="53"/>
      <c r="X1343" s="53"/>
      <c r="Y1343" s="53"/>
      <c r="Z1343" s="53"/>
      <c r="AA1343" s="53"/>
    </row>
    <row r="1344" spans="1:27" x14ac:dyDescent="0.25">
      <c r="A1344" s="199" t="s">
        <v>38</v>
      </c>
      <c r="B1344" s="199">
        <v>743961</v>
      </c>
      <c r="C1344" s="199" t="s">
        <v>1626</v>
      </c>
      <c r="D1344" s="199" t="s">
        <v>1740</v>
      </c>
      <c r="E1344" s="53"/>
      <c r="F1344" s="186"/>
      <c r="G1344" s="53"/>
      <c r="H1344" s="53"/>
      <c r="I1344" s="53"/>
      <c r="J1344" s="53"/>
      <c r="O1344" s="53"/>
      <c r="W1344" s="53"/>
      <c r="X1344" s="53"/>
      <c r="Y1344" s="53"/>
      <c r="Z1344" s="53"/>
      <c r="AA1344" s="53"/>
    </row>
    <row r="1345" spans="1:27" x14ac:dyDescent="0.25">
      <c r="A1345" s="199" t="s">
        <v>25</v>
      </c>
      <c r="B1345" s="199">
        <v>669634</v>
      </c>
      <c r="C1345" s="199" t="s">
        <v>1626</v>
      </c>
      <c r="D1345" s="199" t="s">
        <v>1741</v>
      </c>
      <c r="E1345" s="53"/>
      <c r="F1345" s="186"/>
      <c r="G1345" s="53"/>
      <c r="H1345" s="53"/>
      <c r="I1345" s="53"/>
      <c r="J1345" s="53"/>
      <c r="O1345" s="53"/>
      <c r="W1345" s="53"/>
      <c r="X1345" s="53"/>
      <c r="Y1345" s="53"/>
      <c r="Z1345" s="53"/>
      <c r="AA1345" s="53"/>
    </row>
    <row r="1346" spans="1:27" x14ac:dyDescent="0.25">
      <c r="A1346" s="199" t="s">
        <v>22</v>
      </c>
      <c r="B1346" s="199">
        <v>987553</v>
      </c>
      <c r="C1346" s="199" t="s">
        <v>1626</v>
      </c>
      <c r="D1346" s="199" t="s">
        <v>1742</v>
      </c>
      <c r="E1346" s="53"/>
      <c r="F1346" s="186"/>
      <c r="G1346" s="53"/>
      <c r="H1346" s="53"/>
      <c r="I1346" s="53"/>
      <c r="J1346" s="53"/>
      <c r="O1346" s="53"/>
      <c r="W1346" s="53"/>
      <c r="X1346" s="53"/>
      <c r="Y1346" s="53"/>
      <c r="Z1346" s="53"/>
      <c r="AA1346" s="53"/>
    </row>
    <row r="1347" spans="1:27" x14ac:dyDescent="0.25">
      <c r="A1347" s="199" t="s">
        <v>744</v>
      </c>
      <c r="B1347" s="199">
        <v>283080</v>
      </c>
      <c r="C1347" s="199" t="s">
        <v>1626</v>
      </c>
      <c r="D1347" s="199" t="s">
        <v>1743</v>
      </c>
      <c r="E1347" s="53"/>
      <c r="F1347" s="186"/>
      <c r="G1347" s="53"/>
      <c r="H1347" s="53"/>
      <c r="I1347" s="53"/>
      <c r="J1347" s="53"/>
      <c r="O1347" s="53"/>
      <c r="W1347" s="53"/>
      <c r="X1347" s="53"/>
      <c r="Y1347" s="53"/>
      <c r="Z1347" s="53"/>
      <c r="AA1347" s="53"/>
    </row>
    <row r="1348" spans="1:27" x14ac:dyDescent="0.25">
      <c r="A1348" s="199" t="s">
        <v>29</v>
      </c>
      <c r="B1348" s="199">
        <v>915561</v>
      </c>
      <c r="C1348" s="199" t="s">
        <v>1626</v>
      </c>
      <c r="D1348" s="199" t="s">
        <v>1744</v>
      </c>
      <c r="E1348" s="53"/>
      <c r="F1348" s="186"/>
      <c r="G1348" s="53"/>
      <c r="H1348" s="53"/>
      <c r="I1348" s="53"/>
      <c r="J1348" s="53"/>
      <c r="O1348" s="53"/>
      <c r="W1348" s="53"/>
      <c r="X1348" s="53"/>
      <c r="Y1348" s="53"/>
      <c r="Z1348" s="53"/>
      <c r="AA1348" s="53"/>
    </row>
    <row r="1349" spans="1:27" x14ac:dyDescent="0.25">
      <c r="A1349" s="199" t="s">
        <v>36</v>
      </c>
      <c r="B1349" s="199">
        <v>506408</v>
      </c>
      <c r="C1349" s="199" t="s">
        <v>1626</v>
      </c>
      <c r="D1349" s="199" t="s">
        <v>1670</v>
      </c>
      <c r="E1349" s="53"/>
      <c r="F1349" s="186"/>
      <c r="G1349" s="53"/>
      <c r="H1349" s="53"/>
      <c r="I1349" s="53"/>
      <c r="J1349" s="53"/>
      <c r="O1349" s="53"/>
      <c r="W1349" s="53"/>
      <c r="X1349" s="53"/>
      <c r="Y1349" s="53"/>
      <c r="Z1349" s="53"/>
      <c r="AA1349" s="53"/>
    </row>
    <row r="1350" spans="1:27" x14ac:dyDescent="0.25">
      <c r="A1350" s="199" t="s">
        <v>36</v>
      </c>
      <c r="B1350" s="199">
        <v>134344</v>
      </c>
      <c r="C1350" s="199" t="s">
        <v>1636</v>
      </c>
      <c r="D1350" s="199" t="s">
        <v>1670</v>
      </c>
      <c r="E1350" s="192"/>
      <c r="F1350" s="186"/>
      <c r="G1350" s="53"/>
      <c r="H1350" s="53"/>
      <c r="I1350" s="53"/>
      <c r="J1350" s="53"/>
      <c r="O1350" s="53"/>
      <c r="W1350" s="53"/>
      <c r="X1350" s="53"/>
      <c r="Y1350" s="53"/>
      <c r="Z1350" s="53"/>
      <c r="AA1350" s="53"/>
    </row>
    <row r="1351" spans="1:27" x14ac:dyDescent="0.25">
      <c r="A1351" s="199" t="s">
        <v>31</v>
      </c>
      <c r="B1351" s="199">
        <v>1141050</v>
      </c>
      <c r="C1351" s="199" t="s">
        <v>1636</v>
      </c>
      <c r="D1351" s="199" t="s">
        <v>1745</v>
      </c>
      <c r="E1351" s="192"/>
      <c r="F1351" s="186"/>
      <c r="G1351" s="53"/>
      <c r="H1351" s="53"/>
      <c r="I1351" s="53"/>
      <c r="J1351" s="53"/>
      <c r="O1351" s="53"/>
      <c r="W1351" s="53"/>
      <c r="X1351" s="53"/>
      <c r="Y1351" s="53"/>
      <c r="Z1351" s="53"/>
      <c r="AA1351" s="53"/>
    </row>
    <row r="1352" spans="1:27" x14ac:dyDescent="0.25">
      <c r="A1352" s="199" t="s">
        <v>744</v>
      </c>
      <c r="B1352" s="199">
        <v>249269</v>
      </c>
      <c r="C1352" s="199" t="s">
        <v>1636</v>
      </c>
      <c r="D1352" s="199" t="s">
        <v>1746</v>
      </c>
      <c r="E1352" s="53"/>
      <c r="F1352" s="186"/>
      <c r="G1352" s="53"/>
      <c r="H1352" s="53"/>
      <c r="I1352" s="53"/>
      <c r="J1352" s="53"/>
      <c r="O1352" s="53"/>
      <c r="W1352" s="53"/>
      <c r="X1352" s="53"/>
      <c r="Y1352" s="53"/>
      <c r="Z1352" s="53"/>
      <c r="AA1352" s="53"/>
    </row>
    <row r="1353" spans="1:27" x14ac:dyDescent="0.25">
      <c r="A1353" s="199" t="s">
        <v>762</v>
      </c>
      <c r="B1353" s="199">
        <v>309669</v>
      </c>
      <c r="C1353" s="199" t="s">
        <v>1636</v>
      </c>
      <c r="D1353" s="199" t="s">
        <v>1747</v>
      </c>
      <c r="E1353" s="53"/>
      <c r="F1353" s="186"/>
      <c r="G1353" s="53"/>
      <c r="H1353" s="53"/>
      <c r="I1353" s="53"/>
      <c r="J1353" s="53"/>
      <c r="O1353" s="53"/>
      <c r="W1353" s="53"/>
      <c r="X1353" s="53"/>
      <c r="Y1353" s="53"/>
      <c r="Z1353" s="53"/>
      <c r="AA1353" s="53"/>
    </row>
    <row r="1354" spans="1:27" x14ac:dyDescent="0.25">
      <c r="A1354" s="199" t="s">
        <v>762</v>
      </c>
      <c r="B1354" s="199">
        <v>632445</v>
      </c>
      <c r="C1354" s="199" t="s">
        <v>1636</v>
      </c>
      <c r="D1354" s="199" t="s">
        <v>1346</v>
      </c>
      <c r="E1354" s="53"/>
      <c r="F1354" s="186"/>
      <c r="G1354" s="53"/>
      <c r="H1354" s="53"/>
      <c r="I1354" s="53"/>
      <c r="J1354" s="53"/>
      <c r="O1354" s="53"/>
      <c r="W1354" s="53"/>
      <c r="X1354" s="53"/>
      <c r="Y1354" s="53"/>
      <c r="Z1354" s="53"/>
      <c r="AA1354" s="53"/>
    </row>
    <row r="1355" spans="1:27" x14ac:dyDescent="0.25">
      <c r="A1355" s="199" t="s">
        <v>762</v>
      </c>
      <c r="B1355" s="199">
        <v>430388</v>
      </c>
      <c r="C1355" s="199" t="s">
        <v>1636</v>
      </c>
      <c r="D1355" s="199" t="s">
        <v>1748</v>
      </c>
      <c r="E1355" s="53"/>
      <c r="F1355" s="186"/>
      <c r="G1355" s="53"/>
      <c r="H1355" s="53"/>
      <c r="I1355" s="53"/>
      <c r="J1355" s="53"/>
      <c r="O1355" s="53"/>
      <c r="W1355" s="53"/>
      <c r="X1355" s="53"/>
      <c r="Y1355" s="53"/>
      <c r="Z1355" s="53"/>
      <c r="AA1355" s="53"/>
    </row>
    <row r="1356" spans="1:27" x14ac:dyDescent="0.25">
      <c r="A1356" s="199" t="s">
        <v>32</v>
      </c>
      <c r="B1356" s="199">
        <v>573697</v>
      </c>
      <c r="C1356" s="199" t="s">
        <v>1636</v>
      </c>
      <c r="D1356" s="199" t="s">
        <v>1117</v>
      </c>
      <c r="E1356" s="53"/>
      <c r="F1356" s="186"/>
      <c r="G1356" s="53"/>
      <c r="H1356" s="53"/>
      <c r="I1356" s="53"/>
      <c r="J1356" s="53"/>
      <c r="O1356" s="53"/>
      <c r="W1356" s="53"/>
      <c r="X1356" s="53"/>
      <c r="Y1356" s="53"/>
      <c r="Z1356" s="53"/>
      <c r="AA1356" s="53"/>
    </row>
    <row r="1357" spans="1:27" x14ac:dyDescent="0.25">
      <c r="A1357" s="199" t="s">
        <v>15</v>
      </c>
      <c r="B1357" s="199">
        <v>725464</v>
      </c>
      <c r="C1357" s="199" t="s">
        <v>1636</v>
      </c>
      <c r="D1357" s="199" t="s">
        <v>1749</v>
      </c>
      <c r="E1357" s="192"/>
      <c r="F1357" s="186"/>
      <c r="G1357" s="53"/>
      <c r="H1357" s="53"/>
      <c r="I1357" s="53"/>
      <c r="J1357" s="53"/>
      <c r="O1357" s="53"/>
      <c r="W1357" s="53"/>
      <c r="X1357" s="53"/>
      <c r="Y1357" s="53"/>
      <c r="Z1357" s="53"/>
      <c r="AA1357" s="53"/>
    </row>
    <row r="1358" spans="1:27" x14ac:dyDescent="0.25">
      <c r="A1358" s="199" t="s">
        <v>32</v>
      </c>
      <c r="B1358" s="199">
        <v>539369</v>
      </c>
      <c r="C1358" s="199" t="s">
        <v>1636</v>
      </c>
      <c r="D1358" s="199" t="s">
        <v>1511</v>
      </c>
      <c r="E1358" s="53"/>
      <c r="F1358" s="186"/>
      <c r="G1358" s="53"/>
      <c r="H1358" s="53"/>
      <c r="I1358" s="53"/>
      <c r="J1358" s="53"/>
      <c r="O1358" s="53"/>
      <c r="W1358" s="53"/>
      <c r="X1358" s="53"/>
      <c r="Y1358" s="53"/>
      <c r="Z1358" s="53"/>
      <c r="AA1358" s="53"/>
    </row>
    <row r="1359" spans="1:27" x14ac:dyDescent="0.25">
      <c r="A1359" s="199" t="s">
        <v>32</v>
      </c>
      <c r="B1359" s="199">
        <v>717043</v>
      </c>
      <c r="C1359" s="199" t="s">
        <v>1636</v>
      </c>
      <c r="D1359" s="199" t="s">
        <v>1120</v>
      </c>
      <c r="E1359" s="53"/>
      <c r="F1359" s="186"/>
      <c r="G1359" s="53"/>
      <c r="H1359" s="53"/>
      <c r="I1359" s="53"/>
      <c r="J1359" s="53"/>
      <c r="O1359" s="53"/>
      <c r="W1359" s="53"/>
      <c r="X1359" s="53"/>
      <c r="Y1359" s="53"/>
      <c r="Z1359" s="53"/>
      <c r="AA1359" s="53"/>
    </row>
    <row r="1360" spans="1:27" x14ac:dyDescent="0.25">
      <c r="A1360" s="199" t="s">
        <v>31</v>
      </c>
      <c r="B1360" s="199">
        <v>1169788</v>
      </c>
      <c r="C1360" s="199" t="s">
        <v>1636</v>
      </c>
      <c r="D1360" s="199" t="s">
        <v>1508</v>
      </c>
      <c r="E1360" s="192"/>
      <c r="F1360" s="186"/>
      <c r="G1360" s="53"/>
      <c r="H1360" s="53"/>
      <c r="I1360" s="53"/>
      <c r="J1360" s="53"/>
      <c r="O1360" s="53"/>
      <c r="W1360" s="53"/>
      <c r="X1360" s="53"/>
      <c r="Y1360" s="53"/>
      <c r="Z1360" s="53"/>
      <c r="AA1360" s="53"/>
    </row>
    <row r="1361" spans="1:27" x14ac:dyDescent="0.25">
      <c r="A1361" s="199" t="s">
        <v>25</v>
      </c>
      <c r="B1361" s="199">
        <v>523664</v>
      </c>
      <c r="C1361" s="199" t="s">
        <v>1636</v>
      </c>
      <c r="D1361" s="199" t="s">
        <v>209</v>
      </c>
      <c r="E1361" s="53"/>
      <c r="F1361" s="186"/>
      <c r="G1361" s="53"/>
      <c r="H1361" s="53"/>
      <c r="I1361" s="53"/>
      <c r="J1361" s="53"/>
      <c r="O1361" s="53"/>
      <c r="W1361" s="53"/>
      <c r="X1361" s="53"/>
      <c r="Y1361" s="53"/>
      <c r="Z1361" s="53"/>
      <c r="AA1361" s="53"/>
    </row>
    <row r="1362" spans="1:27" x14ac:dyDescent="0.25">
      <c r="A1362" s="199" t="s">
        <v>38</v>
      </c>
      <c r="B1362" s="199">
        <v>602703</v>
      </c>
      <c r="C1362" s="199" t="s">
        <v>1636</v>
      </c>
      <c r="D1362" s="199" t="s">
        <v>1750</v>
      </c>
      <c r="E1362" s="53"/>
      <c r="F1362" s="186"/>
      <c r="G1362" s="53"/>
      <c r="H1362" s="53"/>
      <c r="I1362" s="53"/>
      <c r="J1362" s="53"/>
      <c r="O1362" s="53"/>
      <c r="W1362" s="53"/>
      <c r="X1362" s="53"/>
      <c r="Y1362" s="53"/>
      <c r="Z1362" s="53"/>
      <c r="AA1362" s="53"/>
    </row>
    <row r="1363" spans="1:27" x14ac:dyDescent="0.25">
      <c r="A1363" s="199" t="s">
        <v>19</v>
      </c>
      <c r="B1363" s="199">
        <v>404926</v>
      </c>
      <c r="C1363" s="199" t="s">
        <v>1636</v>
      </c>
      <c r="D1363" s="199" t="s">
        <v>1751</v>
      </c>
      <c r="E1363" s="53"/>
      <c r="F1363" s="186"/>
      <c r="G1363" s="53"/>
      <c r="H1363" s="53"/>
      <c r="I1363" s="53"/>
      <c r="J1363" s="53"/>
      <c r="O1363" s="53"/>
      <c r="W1363" s="53"/>
      <c r="X1363" s="53"/>
      <c r="Y1363" s="53"/>
      <c r="Z1363" s="53"/>
      <c r="AA1363" s="53"/>
    </row>
    <row r="1364" spans="1:27" x14ac:dyDescent="0.25">
      <c r="A1364" s="199" t="s">
        <v>35</v>
      </c>
      <c r="B1364" s="199">
        <v>848821</v>
      </c>
      <c r="C1364" s="199" t="s">
        <v>1636</v>
      </c>
      <c r="D1364" s="199" t="s">
        <v>1321</v>
      </c>
      <c r="E1364" s="53"/>
      <c r="F1364" s="186"/>
      <c r="G1364" s="53"/>
      <c r="H1364" s="53"/>
      <c r="I1364" s="53"/>
      <c r="J1364" s="53"/>
      <c r="O1364" s="53"/>
      <c r="W1364" s="53"/>
      <c r="X1364" s="53"/>
      <c r="Y1364" s="53"/>
      <c r="Z1364" s="53"/>
      <c r="AA1364" s="53"/>
    </row>
    <row r="1365" spans="1:27" x14ac:dyDescent="0.25">
      <c r="A1365" s="199" t="s">
        <v>466</v>
      </c>
      <c r="B1365" s="199">
        <v>160790</v>
      </c>
      <c r="C1365" s="199" t="s">
        <v>1636</v>
      </c>
      <c r="D1365" s="199" t="s">
        <v>1752</v>
      </c>
      <c r="E1365" s="53"/>
      <c r="F1365" s="186"/>
      <c r="G1365" s="53"/>
      <c r="H1365" s="53"/>
      <c r="I1365" s="53"/>
      <c r="J1365" s="53"/>
      <c r="O1365" s="53"/>
      <c r="W1365" s="53"/>
      <c r="X1365" s="53"/>
      <c r="Y1365" s="53"/>
      <c r="Z1365" s="53"/>
      <c r="AA1365" s="53"/>
    </row>
    <row r="1366" spans="1:27" x14ac:dyDescent="0.25">
      <c r="A1366" s="199" t="s">
        <v>20</v>
      </c>
      <c r="B1366" s="199">
        <v>1115906</v>
      </c>
      <c r="C1366" s="199" t="s">
        <v>1636</v>
      </c>
      <c r="D1366" s="199" t="s">
        <v>1753</v>
      </c>
      <c r="E1366" s="53"/>
      <c r="F1366" s="186"/>
      <c r="G1366" s="53"/>
      <c r="H1366" s="53"/>
      <c r="I1366" s="53"/>
      <c r="J1366" s="53"/>
      <c r="O1366" s="53"/>
      <c r="W1366" s="53"/>
      <c r="X1366" s="53"/>
      <c r="Y1366" s="53"/>
      <c r="Z1366" s="53"/>
      <c r="AA1366" s="53"/>
    </row>
    <row r="1367" spans="1:27" x14ac:dyDescent="0.25">
      <c r="A1367" s="199" t="s">
        <v>29</v>
      </c>
      <c r="B1367" s="199">
        <v>1119819</v>
      </c>
      <c r="C1367" s="199" t="s">
        <v>1636</v>
      </c>
      <c r="D1367" s="199" t="s">
        <v>1754</v>
      </c>
      <c r="E1367" s="53"/>
      <c r="F1367" s="186"/>
      <c r="G1367" s="53"/>
      <c r="H1367" s="53"/>
      <c r="I1367" s="53"/>
      <c r="J1367" s="53"/>
      <c r="O1367" s="53"/>
      <c r="W1367" s="53"/>
      <c r="X1367" s="53"/>
      <c r="Y1367" s="53"/>
      <c r="Z1367" s="53"/>
      <c r="AA1367" s="53"/>
    </row>
    <row r="1368" spans="1:27" x14ac:dyDescent="0.25">
      <c r="A1368" s="199" t="s">
        <v>20</v>
      </c>
      <c r="B1368" s="199">
        <v>1205342</v>
      </c>
      <c r="C1368" s="199" t="s">
        <v>1636</v>
      </c>
      <c r="D1368" s="199" t="s">
        <v>246</v>
      </c>
      <c r="E1368" s="53"/>
      <c r="F1368" s="186"/>
      <c r="G1368" s="53"/>
      <c r="H1368" s="53"/>
      <c r="I1368" s="53"/>
      <c r="J1368" s="53"/>
      <c r="O1368" s="53"/>
      <c r="W1368" s="53"/>
      <c r="X1368" s="53"/>
      <c r="Y1368" s="53"/>
      <c r="Z1368" s="53"/>
      <c r="AA1368" s="53"/>
    </row>
    <row r="1369" spans="1:27" x14ac:dyDescent="0.25">
      <c r="A1369" s="199" t="s">
        <v>23</v>
      </c>
      <c r="B1369" s="199">
        <v>1050117</v>
      </c>
      <c r="C1369" s="199" t="s">
        <v>1636</v>
      </c>
      <c r="D1369" s="199" t="s">
        <v>246</v>
      </c>
      <c r="E1369" s="53"/>
      <c r="F1369" s="186"/>
      <c r="G1369" s="53"/>
      <c r="H1369" s="53"/>
      <c r="I1369" s="53"/>
      <c r="J1369" s="53"/>
      <c r="O1369" s="53"/>
      <c r="W1369" s="53"/>
      <c r="X1369" s="53"/>
      <c r="Y1369" s="53"/>
      <c r="Z1369" s="53"/>
      <c r="AA1369" s="53"/>
    </row>
    <row r="1370" spans="1:27" x14ac:dyDescent="0.25">
      <c r="A1370" s="199" t="s">
        <v>30</v>
      </c>
      <c r="B1370" s="199">
        <v>391053</v>
      </c>
      <c r="C1370" s="199" t="s">
        <v>1636</v>
      </c>
      <c r="D1370" s="199" t="s">
        <v>1755</v>
      </c>
      <c r="E1370" s="53"/>
      <c r="F1370" s="186"/>
      <c r="G1370" s="53"/>
      <c r="H1370" s="53"/>
      <c r="I1370" s="53"/>
      <c r="J1370" s="53"/>
      <c r="O1370" s="53"/>
      <c r="W1370" s="53"/>
      <c r="X1370" s="53"/>
      <c r="Y1370" s="53"/>
      <c r="Z1370" s="53"/>
      <c r="AA1370" s="53"/>
    </row>
    <row r="1371" spans="1:27" x14ac:dyDescent="0.25">
      <c r="A1371" s="199" t="s">
        <v>30</v>
      </c>
      <c r="B1371" s="199">
        <v>720699</v>
      </c>
      <c r="C1371" s="199" t="s">
        <v>1636</v>
      </c>
      <c r="D1371" s="199" t="s">
        <v>1756</v>
      </c>
      <c r="E1371" s="53"/>
      <c r="F1371" s="186"/>
      <c r="G1371" s="53"/>
      <c r="H1371" s="53"/>
      <c r="I1371" s="53"/>
      <c r="J1371" s="53"/>
      <c r="O1371" s="53"/>
      <c r="W1371" s="53"/>
      <c r="X1371" s="53"/>
      <c r="Y1371" s="53"/>
      <c r="Z1371" s="53"/>
      <c r="AA1371" s="53"/>
    </row>
    <row r="1372" spans="1:27" x14ac:dyDescent="0.25">
      <c r="A1372" s="199" t="s">
        <v>30</v>
      </c>
      <c r="B1372" s="199">
        <v>632004</v>
      </c>
      <c r="C1372" s="199" t="s">
        <v>1636</v>
      </c>
      <c r="D1372" s="199" t="s">
        <v>1757</v>
      </c>
      <c r="E1372" s="53"/>
      <c r="F1372" s="186"/>
      <c r="G1372" s="53"/>
      <c r="H1372" s="53"/>
      <c r="I1372" s="53"/>
      <c r="J1372" s="53"/>
      <c r="O1372" s="53"/>
      <c r="W1372" s="53"/>
      <c r="X1372" s="53"/>
      <c r="Y1372" s="53"/>
      <c r="Z1372" s="53"/>
      <c r="AA1372" s="53"/>
    </row>
    <row r="1373" spans="1:27" x14ac:dyDescent="0.25">
      <c r="A1373" s="199" t="s">
        <v>26</v>
      </c>
      <c r="B1373" s="199">
        <v>737033</v>
      </c>
      <c r="C1373" s="199" t="s">
        <v>1636</v>
      </c>
      <c r="D1373" s="199" t="s">
        <v>1139</v>
      </c>
      <c r="E1373" s="53"/>
      <c r="F1373" s="186"/>
      <c r="G1373" s="53"/>
      <c r="H1373" s="53"/>
      <c r="I1373" s="53"/>
      <c r="J1373" s="53"/>
      <c r="O1373" s="53"/>
      <c r="W1373" s="53"/>
      <c r="X1373" s="53"/>
      <c r="Y1373" s="53"/>
      <c r="Z1373" s="53"/>
      <c r="AA1373" s="53"/>
    </row>
    <row r="1374" spans="1:27" x14ac:dyDescent="0.25">
      <c r="A1374" s="199" t="s">
        <v>26</v>
      </c>
      <c r="B1374" s="199">
        <v>943121</v>
      </c>
      <c r="C1374" s="199" t="s">
        <v>1636</v>
      </c>
      <c r="D1374" s="199" t="s">
        <v>1689</v>
      </c>
      <c r="E1374" s="53"/>
      <c r="F1374" s="186"/>
      <c r="G1374" s="53"/>
      <c r="H1374" s="53"/>
      <c r="I1374" s="53"/>
      <c r="J1374" s="53"/>
      <c r="O1374" s="53"/>
      <c r="W1374" s="53"/>
      <c r="X1374" s="53"/>
      <c r="Y1374" s="53"/>
      <c r="Z1374" s="53"/>
      <c r="AA1374" s="53"/>
    </row>
    <row r="1375" spans="1:27" x14ac:dyDescent="0.25">
      <c r="A1375" s="199" t="s">
        <v>26</v>
      </c>
      <c r="B1375" s="199">
        <v>588355</v>
      </c>
      <c r="C1375" s="199" t="s">
        <v>1636</v>
      </c>
      <c r="D1375" s="199" t="s">
        <v>1720</v>
      </c>
      <c r="E1375" s="192"/>
      <c r="F1375" s="186"/>
      <c r="G1375" s="53"/>
      <c r="H1375" s="53"/>
      <c r="I1375" s="53"/>
      <c r="J1375" s="53"/>
      <c r="O1375" s="53"/>
      <c r="W1375" s="53"/>
      <c r="X1375" s="53"/>
      <c r="Y1375" s="53"/>
      <c r="Z1375" s="53"/>
      <c r="AA1375" s="53"/>
    </row>
    <row r="1376" spans="1:27" x14ac:dyDescent="0.25">
      <c r="A1376" s="199" t="s">
        <v>35</v>
      </c>
      <c r="B1376" s="199">
        <v>996883</v>
      </c>
      <c r="C1376" s="199" t="s">
        <v>1636</v>
      </c>
      <c r="D1376" s="199" t="s">
        <v>1754</v>
      </c>
      <c r="E1376" s="53"/>
      <c r="F1376" s="186"/>
      <c r="G1376" s="53"/>
      <c r="H1376" s="53"/>
      <c r="I1376" s="53"/>
      <c r="J1376" s="53"/>
      <c r="O1376" s="53"/>
      <c r="W1376" s="53"/>
      <c r="X1376" s="53"/>
      <c r="Y1376" s="53"/>
      <c r="Z1376" s="53"/>
      <c r="AA1376" s="53"/>
    </row>
    <row r="1377" spans="1:27" x14ac:dyDescent="0.25">
      <c r="A1377" s="199" t="s">
        <v>28</v>
      </c>
      <c r="B1377" s="199">
        <v>904235</v>
      </c>
      <c r="C1377" s="199" t="s">
        <v>1636</v>
      </c>
      <c r="D1377" s="199" t="s">
        <v>1758</v>
      </c>
      <c r="E1377" s="53"/>
      <c r="F1377" s="186"/>
      <c r="G1377" s="53"/>
      <c r="H1377" s="53"/>
      <c r="I1377" s="53"/>
      <c r="J1377" s="53"/>
      <c r="O1377" s="53"/>
      <c r="W1377" s="53"/>
      <c r="X1377" s="53"/>
      <c r="Y1377" s="53"/>
      <c r="Z1377" s="53"/>
      <c r="AA1377" s="53"/>
    </row>
    <row r="1378" spans="1:27" x14ac:dyDescent="0.25">
      <c r="A1378" s="199" t="s">
        <v>28</v>
      </c>
      <c r="B1378" s="199">
        <v>432003</v>
      </c>
      <c r="C1378" s="199" t="s">
        <v>1636</v>
      </c>
      <c r="D1378" s="199" t="s">
        <v>1759</v>
      </c>
      <c r="E1378" s="192" t="s">
        <v>591</v>
      </c>
      <c r="F1378" s="186"/>
      <c r="G1378" s="53"/>
      <c r="H1378" s="53"/>
      <c r="I1378" s="53"/>
      <c r="J1378" s="53"/>
      <c r="O1378" s="53"/>
      <c r="W1378" s="53"/>
      <c r="X1378" s="53"/>
      <c r="Y1378" s="53"/>
      <c r="Z1378" s="53"/>
      <c r="AA1378" s="53"/>
    </row>
    <row r="1379" spans="1:27" x14ac:dyDescent="0.25">
      <c r="A1379" s="199" t="s">
        <v>28</v>
      </c>
      <c r="B1379" s="199">
        <v>461011</v>
      </c>
      <c r="C1379" s="199" t="s">
        <v>168</v>
      </c>
      <c r="D1379" s="199" t="s">
        <v>1759</v>
      </c>
      <c r="E1379" s="53"/>
      <c r="F1379" s="186"/>
      <c r="G1379" s="53"/>
      <c r="H1379" s="53"/>
      <c r="I1379" s="53"/>
      <c r="J1379" s="53"/>
      <c r="O1379" s="53"/>
      <c r="W1379" s="53"/>
      <c r="X1379" s="53"/>
      <c r="Y1379" s="53"/>
      <c r="Z1379" s="53"/>
      <c r="AA1379" s="53"/>
    </row>
    <row r="1380" spans="1:27" x14ac:dyDescent="0.25">
      <c r="A1380" s="199" t="s">
        <v>28</v>
      </c>
      <c r="B1380" s="199">
        <v>837035</v>
      </c>
      <c r="C1380" s="199" t="s">
        <v>168</v>
      </c>
      <c r="D1380" s="199" t="s">
        <v>1453</v>
      </c>
      <c r="E1380" s="53"/>
      <c r="F1380" s="186"/>
      <c r="G1380" s="53"/>
      <c r="H1380" s="53"/>
      <c r="I1380" s="53"/>
      <c r="J1380" s="53"/>
      <c r="O1380" s="53"/>
      <c r="W1380" s="53"/>
      <c r="X1380" s="53"/>
      <c r="Y1380" s="53"/>
      <c r="Z1380" s="53"/>
      <c r="AA1380" s="53"/>
    </row>
    <row r="1381" spans="1:27" x14ac:dyDescent="0.25">
      <c r="A1381" s="199" t="s">
        <v>776</v>
      </c>
      <c r="B1381" s="199">
        <v>954272</v>
      </c>
      <c r="C1381" s="199" t="s">
        <v>168</v>
      </c>
      <c r="D1381" s="199" t="s">
        <v>1760</v>
      </c>
      <c r="E1381" s="53"/>
      <c r="F1381" s="186"/>
      <c r="G1381" s="53"/>
      <c r="H1381" s="53"/>
      <c r="I1381" s="53"/>
      <c r="J1381" s="53"/>
      <c r="O1381" s="53"/>
      <c r="W1381" s="53"/>
      <c r="X1381" s="53"/>
      <c r="Y1381" s="53"/>
      <c r="Z1381" s="53"/>
      <c r="AA1381" s="53"/>
    </row>
    <row r="1382" spans="1:27" x14ac:dyDescent="0.25">
      <c r="A1382" s="199" t="s">
        <v>776</v>
      </c>
      <c r="B1382" s="199">
        <v>524996</v>
      </c>
      <c r="C1382" s="199" t="s">
        <v>168</v>
      </c>
      <c r="D1382" s="199" t="s">
        <v>1761</v>
      </c>
      <c r="E1382" s="53"/>
      <c r="F1382" s="186"/>
      <c r="G1382" s="53"/>
      <c r="H1382" s="53"/>
      <c r="I1382" s="53"/>
      <c r="J1382" s="53"/>
      <c r="O1382" s="53"/>
      <c r="W1382" s="53"/>
      <c r="X1382" s="53"/>
      <c r="Y1382" s="53"/>
      <c r="Z1382" s="53"/>
      <c r="AA1382" s="53"/>
    </row>
    <row r="1383" spans="1:27" x14ac:dyDescent="0.25">
      <c r="A1383" s="199" t="s">
        <v>12</v>
      </c>
      <c r="B1383" s="199">
        <v>424885</v>
      </c>
      <c r="C1383" s="199" t="s">
        <v>168</v>
      </c>
      <c r="D1383" s="199" t="s">
        <v>1762</v>
      </c>
      <c r="E1383" s="53"/>
      <c r="F1383" s="186"/>
      <c r="G1383" s="53"/>
      <c r="H1383" s="53"/>
      <c r="I1383" s="53"/>
      <c r="J1383" s="53"/>
      <c r="O1383" s="53"/>
      <c r="W1383" s="53"/>
      <c r="X1383" s="53"/>
      <c r="Y1383" s="53"/>
      <c r="Z1383" s="53"/>
      <c r="AA1383" s="53"/>
    </row>
    <row r="1384" spans="1:27" x14ac:dyDescent="0.25">
      <c r="A1384" s="199" t="s">
        <v>12</v>
      </c>
      <c r="B1384" s="199">
        <v>1064889</v>
      </c>
      <c r="C1384" s="199" t="s">
        <v>168</v>
      </c>
      <c r="D1384" s="199" t="s">
        <v>1659</v>
      </c>
      <c r="E1384" s="192"/>
      <c r="F1384" s="186"/>
      <c r="G1384" s="53"/>
      <c r="H1384" s="53"/>
      <c r="I1384" s="53"/>
      <c r="J1384" s="53"/>
      <c r="O1384" s="53"/>
      <c r="W1384" s="53"/>
      <c r="X1384" s="53"/>
      <c r="Y1384" s="53"/>
      <c r="Z1384" s="53"/>
      <c r="AA1384" s="53"/>
    </row>
    <row r="1385" spans="1:27" x14ac:dyDescent="0.25">
      <c r="A1385" s="199" t="s">
        <v>27</v>
      </c>
      <c r="B1385" s="199">
        <v>1287344</v>
      </c>
      <c r="C1385" s="199" t="s">
        <v>168</v>
      </c>
      <c r="D1385" s="199" t="s">
        <v>1071</v>
      </c>
      <c r="E1385" s="192"/>
      <c r="F1385" s="186"/>
      <c r="G1385" s="53"/>
      <c r="H1385" s="53"/>
      <c r="I1385" s="53"/>
      <c r="J1385" s="53"/>
      <c r="O1385" s="53"/>
      <c r="W1385" s="53"/>
      <c r="X1385" s="53"/>
      <c r="Y1385" s="53"/>
      <c r="Z1385" s="53"/>
      <c r="AA1385" s="53"/>
    </row>
    <row r="1386" spans="1:27" x14ac:dyDescent="0.25">
      <c r="A1386" s="199" t="s">
        <v>11</v>
      </c>
      <c r="B1386" s="199">
        <v>445568</v>
      </c>
      <c r="C1386" s="199" t="s">
        <v>168</v>
      </c>
      <c r="D1386" s="199" t="s">
        <v>574</v>
      </c>
      <c r="E1386" s="192"/>
      <c r="F1386" s="186"/>
      <c r="G1386" s="53"/>
      <c r="H1386" s="53"/>
      <c r="I1386" s="53"/>
      <c r="J1386" s="53"/>
      <c r="O1386" s="53"/>
      <c r="W1386" s="53"/>
      <c r="X1386" s="53"/>
      <c r="Y1386" s="53"/>
      <c r="Z1386" s="53"/>
      <c r="AA1386" s="53"/>
    </row>
    <row r="1387" spans="1:27" x14ac:dyDescent="0.25">
      <c r="A1387" s="199" t="s">
        <v>11</v>
      </c>
      <c r="B1387" s="199">
        <v>308110</v>
      </c>
      <c r="C1387" s="199" t="s">
        <v>752</v>
      </c>
      <c r="D1387" s="199" t="s">
        <v>574</v>
      </c>
      <c r="E1387" s="53"/>
      <c r="F1387" s="186"/>
      <c r="G1387" s="53"/>
      <c r="H1387" s="53"/>
      <c r="I1387" s="53"/>
      <c r="J1387" s="53"/>
      <c r="O1387" s="53"/>
      <c r="W1387" s="53"/>
      <c r="X1387" s="53"/>
      <c r="Y1387" s="53"/>
      <c r="Z1387" s="53"/>
      <c r="AA1387" s="53"/>
    </row>
    <row r="1388" spans="1:27" x14ac:dyDescent="0.25">
      <c r="A1388" s="199" t="s">
        <v>11</v>
      </c>
      <c r="B1388" s="199">
        <v>602185</v>
      </c>
      <c r="C1388" s="199" t="s">
        <v>752</v>
      </c>
      <c r="D1388" s="199" t="s">
        <v>1407</v>
      </c>
      <c r="E1388" s="53"/>
      <c r="F1388" s="186"/>
      <c r="G1388" s="53"/>
      <c r="H1388" s="53"/>
      <c r="I1388" s="53"/>
      <c r="J1388" s="53"/>
      <c r="O1388" s="53"/>
      <c r="W1388" s="53"/>
      <c r="X1388" s="53"/>
      <c r="Y1388" s="53"/>
      <c r="Z1388" s="53"/>
      <c r="AA1388" s="53"/>
    </row>
    <row r="1389" spans="1:27" x14ac:dyDescent="0.25">
      <c r="A1389" s="27" t="s">
        <v>479</v>
      </c>
      <c r="B1389" s="199">
        <v>1172580</v>
      </c>
      <c r="C1389" s="199" t="s">
        <v>752</v>
      </c>
      <c r="D1389" s="199" t="s">
        <v>1695</v>
      </c>
      <c r="E1389" s="192"/>
      <c r="F1389" s="186"/>
      <c r="G1389" s="53"/>
      <c r="H1389" s="53"/>
      <c r="I1389" s="53"/>
      <c r="J1389" s="53"/>
      <c r="O1389" s="53"/>
      <c r="W1389" s="53"/>
      <c r="X1389" s="53"/>
      <c r="Y1389" s="53"/>
      <c r="Z1389" s="53"/>
      <c r="AA1389" s="53"/>
    </row>
    <row r="1390" spans="1:27" x14ac:dyDescent="0.25">
      <c r="A1390" s="199" t="s">
        <v>24</v>
      </c>
      <c r="B1390" s="199">
        <v>1275931</v>
      </c>
      <c r="C1390" s="199" t="s">
        <v>752</v>
      </c>
      <c r="D1390" s="199" t="s">
        <v>1719</v>
      </c>
      <c r="E1390" s="53"/>
      <c r="F1390" s="186"/>
      <c r="G1390" s="53"/>
      <c r="H1390" s="53"/>
      <c r="I1390" s="53"/>
      <c r="J1390" s="53"/>
      <c r="O1390" s="53"/>
      <c r="W1390" s="53"/>
      <c r="X1390" s="53"/>
      <c r="Y1390" s="53"/>
      <c r="Z1390" s="53"/>
      <c r="AA1390" s="53"/>
    </row>
    <row r="1391" spans="1:27" x14ac:dyDescent="0.25">
      <c r="A1391" s="199" t="s">
        <v>24</v>
      </c>
      <c r="B1391" s="199">
        <v>1275205</v>
      </c>
      <c r="C1391" s="199" t="s">
        <v>752</v>
      </c>
      <c r="D1391" s="199" t="s">
        <v>1763</v>
      </c>
      <c r="E1391" s="53"/>
      <c r="F1391" s="186"/>
      <c r="G1391" s="53"/>
      <c r="H1391" s="53"/>
      <c r="I1391" s="53"/>
      <c r="J1391" s="53"/>
      <c r="O1391" s="53"/>
      <c r="W1391" s="53"/>
      <c r="X1391" s="53"/>
      <c r="Y1391" s="53"/>
      <c r="Z1391" s="53"/>
      <c r="AA1391" s="53"/>
    </row>
    <row r="1392" spans="1:27" x14ac:dyDescent="0.25">
      <c r="A1392" s="199" t="s">
        <v>24</v>
      </c>
      <c r="B1392" s="199">
        <v>739479</v>
      </c>
      <c r="C1392" s="199" t="s">
        <v>752</v>
      </c>
      <c r="D1392" s="199" t="s">
        <v>1453</v>
      </c>
      <c r="E1392" s="192"/>
      <c r="F1392" s="186"/>
      <c r="G1392" s="53"/>
      <c r="H1392" s="53"/>
      <c r="I1392" s="53"/>
      <c r="J1392" s="53"/>
      <c r="O1392" s="53"/>
      <c r="W1392" s="53"/>
      <c r="X1392" s="53"/>
      <c r="Y1392" s="53"/>
      <c r="Z1392" s="53"/>
      <c r="AA1392" s="53"/>
    </row>
    <row r="1393" spans="1:27" x14ac:dyDescent="0.25">
      <c r="A1393" s="199" t="s">
        <v>29</v>
      </c>
      <c r="B1393" s="199">
        <v>1123270</v>
      </c>
      <c r="C1393" s="199" t="s">
        <v>752</v>
      </c>
      <c r="D1393" s="199" t="s">
        <v>1764</v>
      </c>
      <c r="E1393" s="192"/>
      <c r="F1393" s="186"/>
      <c r="G1393" s="53"/>
      <c r="H1393" s="53"/>
      <c r="I1393" s="53"/>
      <c r="J1393" s="53"/>
      <c r="O1393" s="53"/>
      <c r="W1393" s="53"/>
      <c r="X1393" s="53"/>
      <c r="Y1393" s="53"/>
      <c r="Z1393" s="53"/>
      <c r="AA1393" s="53"/>
    </row>
    <row r="1394" spans="1:27" x14ac:dyDescent="0.25">
      <c r="A1394" s="199" t="s">
        <v>10</v>
      </c>
      <c r="B1394" s="199">
        <v>1241309</v>
      </c>
      <c r="C1394" s="199" t="s">
        <v>752</v>
      </c>
      <c r="D1394" s="199" t="s">
        <v>1765</v>
      </c>
      <c r="E1394" s="192"/>
      <c r="F1394" s="186"/>
      <c r="G1394" s="53"/>
      <c r="H1394" s="53"/>
      <c r="I1394" s="53"/>
      <c r="J1394" s="53"/>
      <c r="O1394" s="53"/>
      <c r="W1394" s="53"/>
      <c r="X1394" s="53"/>
      <c r="Y1394" s="53"/>
      <c r="Z1394" s="53"/>
      <c r="AA1394" s="53"/>
    </row>
    <row r="1395" spans="1:27" x14ac:dyDescent="0.25">
      <c r="A1395" s="199" t="s">
        <v>10</v>
      </c>
      <c r="B1395" s="199">
        <v>261931</v>
      </c>
      <c r="C1395" s="199" t="s">
        <v>752</v>
      </c>
      <c r="D1395" s="199" t="s">
        <v>1766</v>
      </c>
      <c r="E1395" s="192"/>
      <c r="F1395" s="186"/>
      <c r="G1395" s="53"/>
      <c r="H1395" s="53"/>
      <c r="I1395" s="53"/>
      <c r="J1395" s="53"/>
      <c r="O1395" s="53"/>
      <c r="W1395" s="53"/>
      <c r="X1395" s="53"/>
      <c r="Y1395" s="53"/>
      <c r="Z1395" s="53"/>
      <c r="AA1395" s="53"/>
    </row>
    <row r="1396" spans="1:27" x14ac:dyDescent="0.25">
      <c r="A1396" s="199" t="s">
        <v>10</v>
      </c>
      <c r="B1396" s="199">
        <v>237533</v>
      </c>
      <c r="C1396" s="199" t="s">
        <v>1616</v>
      </c>
      <c r="D1396" s="199" t="s">
        <v>1766</v>
      </c>
      <c r="E1396" s="53"/>
      <c r="F1396" s="186"/>
      <c r="G1396" s="53"/>
      <c r="H1396" s="53"/>
      <c r="I1396" s="53"/>
      <c r="J1396" s="53"/>
      <c r="O1396" s="53"/>
      <c r="W1396" s="53"/>
      <c r="X1396" s="53"/>
      <c r="Y1396" s="53"/>
      <c r="Z1396" s="53"/>
      <c r="AA1396" s="53"/>
    </row>
    <row r="1397" spans="1:27" x14ac:dyDescent="0.25">
      <c r="A1397" s="199" t="s">
        <v>10</v>
      </c>
      <c r="B1397" s="199">
        <v>1193618</v>
      </c>
      <c r="C1397" s="199" t="s">
        <v>1616</v>
      </c>
      <c r="D1397" s="199" t="s">
        <v>1767</v>
      </c>
      <c r="E1397" s="53"/>
      <c r="F1397" s="186"/>
      <c r="G1397" s="53"/>
      <c r="H1397" s="53"/>
      <c r="I1397" s="53"/>
      <c r="J1397" s="53"/>
      <c r="O1397" s="53"/>
      <c r="W1397" s="53"/>
      <c r="X1397" s="53"/>
      <c r="Y1397" s="53"/>
      <c r="Z1397" s="53"/>
      <c r="AA1397" s="53"/>
    </row>
    <row r="1398" spans="1:27" x14ac:dyDescent="0.25">
      <c r="A1398" s="199" t="s">
        <v>8</v>
      </c>
      <c r="B1398" s="199">
        <v>989381</v>
      </c>
      <c r="C1398" s="199" t="s">
        <v>1616</v>
      </c>
      <c r="D1398" s="199" t="s">
        <v>1730</v>
      </c>
      <c r="E1398" s="53"/>
      <c r="F1398" s="186"/>
      <c r="G1398" s="53"/>
      <c r="H1398" s="53"/>
      <c r="I1398" s="53"/>
      <c r="J1398" s="53"/>
      <c r="O1398" s="53"/>
      <c r="W1398" s="53"/>
      <c r="X1398" s="53"/>
      <c r="Y1398" s="53"/>
      <c r="Z1398" s="53"/>
      <c r="AA1398" s="53"/>
    </row>
    <row r="1399" spans="1:27" x14ac:dyDescent="0.25">
      <c r="A1399" s="199" t="s">
        <v>8</v>
      </c>
      <c r="B1399" s="199">
        <v>725944</v>
      </c>
      <c r="C1399" s="199" t="s">
        <v>1616</v>
      </c>
      <c r="D1399" s="199" t="s">
        <v>1149</v>
      </c>
      <c r="E1399" s="53"/>
      <c r="F1399" s="186"/>
      <c r="G1399" s="53"/>
      <c r="H1399" s="53"/>
      <c r="I1399" s="53"/>
      <c r="J1399" s="53"/>
      <c r="O1399" s="53"/>
      <c r="W1399" s="53"/>
      <c r="X1399" s="53"/>
      <c r="Y1399" s="53"/>
      <c r="Z1399" s="53"/>
      <c r="AA1399" s="53"/>
    </row>
    <row r="1400" spans="1:27" x14ac:dyDescent="0.25">
      <c r="A1400" s="199" t="s">
        <v>21</v>
      </c>
      <c r="B1400" s="199">
        <v>307931</v>
      </c>
      <c r="C1400" s="199" t="s">
        <v>1616</v>
      </c>
      <c r="D1400" s="199" t="s">
        <v>1210</v>
      </c>
      <c r="E1400" s="53"/>
      <c r="F1400" s="186"/>
      <c r="G1400" s="53"/>
      <c r="H1400" s="53"/>
      <c r="I1400" s="53"/>
      <c r="J1400" s="53"/>
      <c r="O1400" s="53"/>
      <c r="W1400" s="53"/>
      <c r="X1400" s="53"/>
      <c r="Y1400" s="53"/>
      <c r="Z1400" s="53"/>
      <c r="AA1400" s="53"/>
    </row>
    <row r="1401" spans="1:27" x14ac:dyDescent="0.25">
      <c r="A1401" s="199" t="s">
        <v>21</v>
      </c>
      <c r="B1401" s="199">
        <v>383599</v>
      </c>
      <c r="C1401" s="199" t="s">
        <v>1616</v>
      </c>
      <c r="D1401" s="199" t="s">
        <v>399</v>
      </c>
      <c r="E1401" s="53"/>
      <c r="F1401" s="186"/>
      <c r="G1401" s="53"/>
      <c r="H1401" s="53"/>
      <c r="I1401" s="53"/>
      <c r="J1401" s="53"/>
      <c r="O1401" s="53"/>
      <c r="W1401" s="53"/>
      <c r="X1401" s="53"/>
      <c r="Y1401" s="53"/>
      <c r="Z1401" s="53"/>
      <c r="AA1401" s="53"/>
    </row>
    <row r="1402" spans="1:27" x14ac:dyDescent="0.25">
      <c r="A1402" s="199" t="s">
        <v>21</v>
      </c>
      <c r="B1402" s="199">
        <v>691802</v>
      </c>
      <c r="C1402" s="199" t="s">
        <v>1616</v>
      </c>
      <c r="D1402" s="199" t="s">
        <v>584</v>
      </c>
      <c r="E1402" s="53"/>
      <c r="F1402" s="186"/>
      <c r="G1402" s="53"/>
      <c r="H1402" s="53"/>
      <c r="I1402" s="53"/>
      <c r="J1402" s="53"/>
      <c r="O1402" s="53"/>
      <c r="W1402" s="53"/>
      <c r="X1402" s="53"/>
      <c r="Y1402" s="53"/>
      <c r="Z1402" s="53"/>
      <c r="AA1402" s="53"/>
    </row>
    <row r="1403" spans="1:27" x14ac:dyDescent="0.25">
      <c r="A1403" s="199" t="s">
        <v>23</v>
      </c>
      <c r="B1403" s="199">
        <v>815090</v>
      </c>
      <c r="C1403" s="199" t="s">
        <v>1616</v>
      </c>
      <c r="D1403" s="199" t="s">
        <v>1210</v>
      </c>
      <c r="E1403" s="53"/>
      <c r="F1403" s="186"/>
      <c r="G1403" s="53"/>
      <c r="H1403" s="53"/>
      <c r="I1403" s="53"/>
      <c r="J1403" s="53"/>
      <c r="O1403" s="53"/>
      <c r="W1403" s="53"/>
      <c r="X1403" s="53"/>
      <c r="Y1403" s="53"/>
      <c r="Z1403" s="53"/>
      <c r="AA1403" s="53"/>
    </row>
    <row r="1404" spans="1:27" x14ac:dyDescent="0.25">
      <c r="A1404" s="199" t="s">
        <v>23</v>
      </c>
      <c r="B1404" s="199">
        <v>1025869</v>
      </c>
      <c r="C1404" s="199" t="s">
        <v>1616</v>
      </c>
      <c r="D1404" s="199" t="s">
        <v>1768</v>
      </c>
      <c r="E1404" s="53"/>
      <c r="F1404" s="186"/>
      <c r="G1404" s="53"/>
      <c r="H1404" s="53"/>
      <c r="I1404" s="53"/>
      <c r="J1404" s="53"/>
      <c r="O1404" s="53"/>
      <c r="W1404" s="53"/>
      <c r="X1404" s="53"/>
      <c r="Y1404" s="53"/>
      <c r="Z1404" s="53"/>
      <c r="AA1404" s="53"/>
    </row>
    <row r="1405" spans="1:27" x14ac:dyDescent="0.25">
      <c r="A1405" s="199" t="s">
        <v>33</v>
      </c>
      <c r="B1405" s="199">
        <v>511773</v>
      </c>
      <c r="C1405" s="199" t="s">
        <v>1616</v>
      </c>
      <c r="D1405" s="199" t="s">
        <v>1769</v>
      </c>
      <c r="E1405" s="53"/>
      <c r="F1405" s="186"/>
      <c r="G1405" s="53"/>
      <c r="H1405" s="53"/>
      <c r="I1405" s="53"/>
      <c r="J1405" s="53"/>
      <c r="O1405" s="53"/>
      <c r="W1405" s="53"/>
      <c r="X1405" s="53"/>
      <c r="Y1405" s="53"/>
      <c r="Z1405" s="53"/>
      <c r="AA1405" s="53"/>
    </row>
    <row r="1406" spans="1:27" x14ac:dyDescent="0.25">
      <c r="A1406" s="199" t="s">
        <v>33</v>
      </c>
      <c r="B1406" s="199">
        <v>519490</v>
      </c>
      <c r="C1406" s="199" t="s">
        <v>1616</v>
      </c>
      <c r="D1406" s="199" t="s">
        <v>1770</v>
      </c>
      <c r="E1406" s="53"/>
      <c r="F1406" s="186"/>
      <c r="G1406" s="53"/>
      <c r="H1406" s="53"/>
      <c r="I1406" s="53"/>
      <c r="J1406" s="53"/>
      <c r="O1406" s="53"/>
      <c r="W1406" s="53"/>
      <c r="X1406" s="53"/>
      <c r="Y1406" s="53"/>
      <c r="Z1406" s="53"/>
      <c r="AA1406" s="53"/>
    </row>
    <row r="1407" spans="1:27" x14ac:dyDescent="0.25">
      <c r="A1407" s="199" t="s">
        <v>34</v>
      </c>
      <c r="B1407" s="199">
        <v>963706</v>
      </c>
      <c r="C1407" s="199" t="s">
        <v>1616</v>
      </c>
      <c r="D1407" s="199" t="s">
        <v>441</v>
      </c>
      <c r="E1407" s="192"/>
      <c r="F1407" s="186"/>
      <c r="G1407" s="53"/>
      <c r="H1407" s="53"/>
      <c r="I1407" s="53"/>
      <c r="J1407" s="53"/>
      <c r="O1407" s="53"/>
      <c r="W1407" s="53"/>
      <c r="X1407" s="53"/>
      <c r="Y1407" s="53"/>
      <c r="Z1407" s="53"/>
      <c r="AA1407" s="53"/>
    </row>
    <row r="1408" spans="1:27" x14ac:dyDescent="0.25">
      <c r="A1408" s="199" t="s">
        <v>34</v>
      </c>
      <c r="B1408" s="199">
        <v>624640</v>
      </c>
      <c r="C1408" s="199" t="s">
        <v>1616</v>
      </c>
      <c r="D1408" s="199" t="s">
        <v>1771</v>
      </c>
      <c r="E1408" s="53"/>
      <c r="F1408" s="186"/>
      <c r="G1408" s="53"/>
      <c r="H1408" s="53"/>
      <c r="I1408" s="53"/>
      <c r="J1408" s="53"/>
      <c r="O1408" s="53"/>
      <c r="W1408" s="53"/>
      <c r="X1408" s="53"/>
      <c r="Y1408" s="53"/>
      <c r="Z1408" s="53"/>
      <c r="AA1408" s="53"/>
    </row>
    <row r="1409" spans="1:27" x14ac:dyDescent="0.25">
      <c r="A1409" s="199" t="s">
        <v>34</v>
      </c>
      <c r="B1409" s="199">
        <v>620354</v>
      </c>
      <c r="C1409" s="199" t="s">
        <v>1616</v>
      </c>
      <c r="D1409" s="199" t="s">
        <v>1772</v>
      </c>
      <c r="E1409" s="53"/>
      <c r="F1409" s="186"/>
      <c r="G1409" s="53"/>
      <c r="H1409" s="53"/>
      <c r="I1409" s="53"/>
      <c r="J1409" s="53"/>
      <c r="O1409" s="53"/>
      <c r="W1409" s="53"/>
      <c r="X1409" s="53"/>
      <c r="Y1409" s="53"/>
      <c r="Z1409" s="53"/>
      <c r="AA1409" s="53"/>
    </row>
    <row r="1410" spans="1:27" x14ac:dyDescent="0.25">
      <c r="A1410" s="27" t="s">
        <v>479</v>
      </c>
      <c r="B1410" s="199">
        <v>389270</v>
      </c>
      <c r="C1410" s="199" t="s">
        <v>1616</v>
      </c>
      <c r="D1410" s="199" t="s">
        <v>1773</v>
      </c>
      <c r="E1410" s="53"/>
      <c r="F1410" s="186"/>
      <c r="G1410" s="53"/>
      <c r="H1410" s="53"/>
      <c r="I1410" s="53"/>
      <c r="J1410" s="53"/>
      <c r="O1410" s="53"/>
      <c r="W1410" s="53"/>
      <c r="X1410" s="53"/>
      <c r="Y1410" s="53"/>
      <c r="Z1410" s="53"/>
      <c r="AA1410" s="53"/>
    </row>
    <row r="1411" spans="1:27" x14ac:dyDescent="0.25">
      <c r="A1411" s="27" t="s">
        <v>479</v>
      </c>
      <c r="B1411" s="199">
        <v>318111</v>
      </c>
      <c r="C1411" s="199" t="s">
        <v>1626</v>
      </c>
      <c r="D1411" s="199" t="s">
        <v>1773</v>
      </c>
      <c r="E1411" s="53"/>
      <c r="F1411" s="186"/>
      <c r="G1411" s="53"/>
      <c r="H1411" s="53"/>
      <c r="I1411" s="53"/>
      <c r="J1411" s="53"/>
      <c r="O1411" s="53"/>
      <c r="W1411" s="53"/>
      <c r="X1411" s="53"/>
      <c r="Y1411" s="53"/>
      <c r="Z1411" s="53"/>
      <c r="AA1411" s="53"/>
    </row>
    <row r="1412" spans="1:27" x14ac:dyDescent="0.25">
      <c r="A1412" s="199" t="s">
        <v>15</v>
      </c>
      <c r="B1412" s="199">
        <v>1004457</v>
      </c>
      <c r="C1412" s="199" t="s">
        <v>1626</v>
      </c>
      <c r="D1412" s="199" t="s">
        <v>1669</v>
      </c>
      <c r="E1412" s="53"/>
      <c r="F1412" s="186"/>
      <c r="G1412" s="53"/>
      <c r="H1412" s="53"/>
      <c r="I1412" s="53"/>
      <c r="J1412" s="53"/>
      <c r="O1412" s="53"/>
      <c r="W1412" s="53"/>
      <c r="X1412" s="53"/>
      <c r="Y1412" s="53"/>
      <c r="Z1412" s="53"/>
      <c r="AA1412" s="53"/>
    </row>
    <row r="1413" spans="1:27" x14ac:dyDescent="0.25">
      <c r="A1413" s="27" t="s">
        <v>479</v>
      </c>
      <c r="B1413" s="199">
        <v>1136127</v>
      </c>
      <c r="C1413" s="199" t="s">
        <v>1626</v>
      </c>
      <c r="D1413" s="199" t="s">
        <v>1669</v>
      </c>
      <c r="E1413" s="53"/>
      <c r="F1413" s="186"/>
      <c r="G1413" s="53"/>
      <c r="H1413" s="53"/>
      <c r="I1413" s="53"/>
      <c r="J1413" s="53"/>
      <c r="O1413" s="53"/>
      <c r="W1413" s="53"/>
      <c r="X1413" s="53"/>
      <c r="Y1413" s="53"/>
      <c r="Z1413" s="53"/>
      <c r="AA1413" s="53"/>
    </row>
    <row r="1414" spans="1:27" x14ac:dyDescent="0.25">
      <c r="A1414" s="199" t="s">
        <v>19</v>
      </c>
      <c r="B1414" s="199">
        <v>1012868</v>
      </c>
      <c r="C1414" s="199" t="s">
        <v>1626</v>
      </c>
      <c r="D1414" s="199" t="s">
        <v>1669</v>
      </c>
      <c r="E1414" s="53"/>
      <c r="F1414" s="186"/>
      <c r="G1414" s="53"/>
      <c r="H1414" s="53"/>
      <c r="I1414" s="53"/>
      <c r="J1414" s="53"/>
      <c r="O1414" s="53"/>
      <c r="W1414" s="53"/>
      <c r="X1414" s="53"/>
      <c r="Y1414" s="53"/>
      <c r="Z1414" s="53"/>
      <c r="AA1414" s="53"/>
    </row>
    <row r="1415" spans="1:27" x14ac:dyDescent="0.25">
      <c r="A1415" s="199" t="s">
        <v>35</v>
      </c>
      <c r="B1415" s="199">
        <v>1221688</v>
      </c>
      <c r="C1415" s="199" t="s">
        <v>1626</v>
      </c>
      <c r="D1415" s="199" t="s">
        <v>1669</v>
      </c>
      <c r="E1415" s="192" t="s">
        <v>1774</v>
      </c>
      <c r="F1415" s="186"/>
      <c r="G1415" s="53"/>
      <c r="H1415" s="53"/>
      <c r="I1415" s="53"/>
      <c r="J1415" s="53"/>
      <c r="O1415" s="53"/>
      <c r="W1415" s="53"/>
      <c r="X1415" s="53"/>
      <c r="Y1415" s="53"/>
      <c r="Z1415" s="53"/>
      <c r="AA1415" s="53"/>
    </row>
    <row r="1416" spans="1:27" x14ac:dyDescent="0.25">
      <c r="A1416" s="199" t="s">
        <v>31</v>
      </c>
      <c r="B1416" s="199">
        <v>970488</v>
      </c>
      <c r="C1416" s="199" t="s">
        <v>1626</v>
      </c>
      <c r="D1416" s="199" t="s">
        <v>1775</v>
      </c>
      <c r="E1416" s="53"/>
      <c r="F1416" s="186"/>
      <c r="G1416" s="53"/>
      <c r="H1416" s="53"/>
      <c r="I1416" s="53"/>
      <c r="J1416" s="53"/>
      <c r="O1416" s="53"/>
      <c r="W1416" s="53"/>
      <c r="X1416" s="53"/>
      <c r="Y1416" s="53"/>
      <c r="Z1416" s="53"/>
      <c r="AA1416" s="53"/>
    </row>
    <row r="1417" spans="1:27" x14ac:dyDescent="0.25">
      <c r="A1417" s="199" t="s">
        <v>22</v>
      </c>
      <c r="B1417" s="199">
        <v>960616</v>
      </c>
      <c r="C1417" s="199" t="s">
        <v>1626</v>
      </c>
      <c r="D1417" s="199" t="s">
        <v>1776</v>
      </c>
      <c r="E1417" s="53"/>
      <c r="F1417" s="186"/>
      <c r="G1417" s="53"/>
      <c r="H1417" s="53"/>
      <c r="I1417" s="53"/>
      <c r="J1417" s="53"/>
      <c r="O1417" s="53"/>
      <c r="W1417" s="53"/>
      <c r="X1417" s="53"/>
      <c r="Y1417" s="53"/>
      <c r="Z1417" s="53"/>
      <c r="AA1417" s="53"/>
    </row>
    <row r="1418" spans="1:27" x14ac:dyDescent="0.25">
      <c r="A1418" s="199" t="s">
        <v>20</v>
      </c>
      <c r="B1418" s="199">
        <v>1040994</v>
      </c>
      <c r="C1418" s="199" t="s">
        <v>1626</v>
      </c>
      <c r="D1418" s="199" t="s">
        <v>1777</v>
      </c>
      <c r="E1418" s="53"/>
      <c r="F1418" s="186"/>
      <c r="G1418" s="53"/>
      <c r="H1418" s="53"/>
      <c r="I1418" s="53"/>
      <c r="J1418" s="53"/>
      <c r="O1418" s="53"/>
      <c r="W1418" s="53"/>
      <c r="X1418" s="53"/>
      <c r="Y1418" s="53"/>
      <c r="Z1418" s="53"/>
      <c r="AA1418" s="53"/>
    </row>
    <row r="1419" spans="1:27" x14ac:dyDescent="0.25">
      <c r="A1419" s="199" t="s">
        <v>38</v>
      </c>
      <c r="B1419" s="199">
        <v>1121749</v>
      </c>
      <c r="C1419" s="199" t="s">
        <v>1626</v>
      </c>
      <c r="D1419" s="199" t="s">
        <v>1778</v>
      </c>
      <c r="E1419" s="53"/>
      <c r="F1419" s="186"/>
      <c r="G1419" s="53"/>
      <c r="H1419" s="53"/>
      <c r="I1419" s="53"/>
      <c r="J1419" s="53"/>
      <c r="O1419" s="53"/>
      <c r="W1419" s="53"/>
      <c r="X1419" s="53"/>
      <c r="Y1419" s="53"/>
      <c r="Z1419" s="53"/>
      <c r="AA1419" s="53"/>
    </row>
    <row r="1420" spans="1:27" x14ac:dyDescent="0.25">
      <c r="A1420" s="199" t="s">
        <v>38</v>
      </c>
      <c r="B1420" s="199">
        <v>968427</v>
      </c>
      <c r="C1420" s="199" t="s">
        <v>1626</v>
      </c>
      <c r="D1420" s="199" t="s">
        <v>1779</v>
      </c>
      <c r="E1420" s="192"/>
      <c r="F1420" s="186"/>
      <c r="G1420" s="53"/>
      <c r="H1420" s="53"/>
      <c r="I1420" s="53"/>
      <c r="J1420" s="53"/>
      <c r="O1420" s="53"/>
      <c r="W1420" s="53"/>
      <c r="X1420" s="53"/>
      <c r="Y1420" s="53"/>
      <c r="Z1420" s="53"/>
      <c r="AA1420" s="53"/>
    </row>
    <row r="1421" spans="1:27" x14ac:dyDescent="0.25">
      <c r="A1421" s="199" t="s">
        <v>744</v>
      </c>
      <c r="B1421" s="199">
        <v>276495</v>
      </c>
      <c r="C1421" s="199" t="s">
        <v>1626</v>
      </c>
      <c r="D1421" s="199" t="s">
        <v>1660</v>
      </c>
      <c r="E1421" s="53"/>
      <c r="F1421" s="186"/>
      <c r="G1421" s="53"/>
      <c r="H1421" s="53"/>
      <c r="I1421" s="53"/>
      <c r="J1421" s="53"/>
      <c r="O1421" s="53"/>
      <c r="W1421" s="53"/>
      <c r="X1421" s="53"/>
      <c r="Y1421" s="53"/>
      <c r="Z1421" s="53"/>
      <c r="AA1421" s="53"/>
    </row>
    <row r="1422" spans="1:27" x14ac:dyDescent="0.25">
      <c r="A1422" s="199" t="s">
        <v>25</v>
      </c>
      <c r="B1422" s="199">
        <v>569303</v>
      </c>
      <c r="C1422" s="199" t="s">
        <v>1626</v>
      </c>
      <c r="D1422" s="199" t="s">
        <v>1780</v>
      </c>
      <c r="E1422" s="53"/>
      <c r="F1422" s="186"/>
      <c r="G1422" s="53"/>
      <c r="H1422" s="53"/>
      <c r="I1422" s="53"/>
      <c r="J1422" s="53"/>
      <c r="O1422" s="53"/>
      <c r="W1422" s="53"/>
      <c r="X1422" s="53"/>
      <c r="Y1422" s="53"/>
      <c r="Z1422" s="53"/>
      <c r="AA1422" s="53"/>
    </row>
    <row r="1423" spans="1:27" x14ac:dyDescent="0.25">
      <c r="A1423" s="199" t="s">
        <v>21</v>
      </c>
      <c r="B1423" s="199">
        <v>385409</v>
      </c>
      <c r="C1423" s="199" t="s">
        <v>1626</v>
      </c>
      <c r="D1423" s="199" t="s">
        <v>1781</v>
      </c>
      <c r="E1423" s="53"/>
      <c r="F1423" s="186"/>
      <c r="G1423" s="53"/>
      <c r="H1423" s="53"/>
      <c r="I1423" s="53"/>
      <c r="J1423" s="53"/>
      <c r="O1423" s="53"/>
      <c r="W1423" s="53"/>
      <c r="X1423" s="53"/>
      <c r="Y1423" s="53"/>
      <c r="Z1423" s="53"/>
      <c r="AA1423" s="53"/>
    </row>
    <row r="1424" spans="1:27" x14ac:dyDescent="0.25">
      <c r="A1424" s="199" t="s">
        <v>29</v>
      </c>
      <c r="B1424" s="199">
        <v>804085</v>
      </c>
      <c r="C1424" s="199" t="s">
        <v>1626</v>
      </c>
      <c r="D1424" s="199" t="s">
        <v>1782</v>
      </c>
      <c r="E1424" s="53"/>
      <c r="F1424" s="186"/>
      <c r="G1424" s="53"/>
      <c r="H1424" s="53"/>
      <c r="I1424" s="53"/>
      <c r="J1424" s="53"/>
      <c r="O1424" s="53"/>
      <c r="W1424" s="53"/>
      <c r="X1424" s="53"/>
      <c r="Y1424" s="53"/>
      <c r="Z1424" s="53"/>
      <c r="AA1424" s="53"/>
    </row>
    <row r="1425" spans="1:27" x14ac:dyDescent="0.25">
      <c r="A1425" s="199" t="s">
        <v>466</v>
      </c>
      <c r="B1425" s="199">
        <v>209183</v>
      </c>
      <c r="C1425" s="199" t="s">
        <v>1626</v>
      </c>
      <c r="D1425" s="199" t="s">
        <v>1783</v>
      </c>
      <c r="E1425" s="53"/>
      <c r="F1425" s="186"/>
      <c r="G1425" s="53"/>
      <c r="H1425" s="53"/>
      <c r="I1425" s="53"/>
      <c r="J1425" s="53"/>
      <c r="O1425" s="53"/>
      <c r="W1425" s="53"/>
      <c r="X1425" s="53"/>
      <c r="Y1425" s="53"/>
      <c r="Z1425" s="53"/>
      <c r="AA1425" s="53"/>
    </row>
    <row r="1426" spans="1:27" x14ac:dyDescent="0.25">
      <c r="A1426" s="199" t="s">
        <v>744</v>
      </c>
      <c r="B1426" s="199">
        <v>145578</v>
      </c>
      <c r="C1426" s="199" t="s">
        <v>1636</v>
      </c>
      <c r="D1426" s="199" t="s">
        <v>1784</v>
      </c>
      <c r="E1426" s="53"/>
      <c r="F1426" s="186"/>
      <c r="G1426" s="53"/>
      <c r="H1426" s="53"/>
      <c r="I1426" s="53"/>
      <c r="J1426" s="53"/>
      <c r="O1426" s="53"/>
      <c r="W1426" s="53"/>
      <c r="X1426" s="53"/>
      <c r="Y1426" s="53"/>
      <c r="Z1426" s="53"/>
      <c r="AA1426" s="53"/>
    </row>
    <row r="1427" spans="1:27" x14ac:dyDescent="0.25">
      <c r="A1427" s="199" t="s">
        <v>18</v>
      </c>
      <c r="B1427" s="199">
        <v>353102</v>
      </c>
      <c r="C1427" s="199" t="s">
        <v>1636</v>
      </c>
      <c r="D1427" s="199" t="s">
        <v>1785</v>
      </c>
      <c r="E1427" s="53"/>
      <c r="F1427" s="186"/>
      <c r="G1427" s="53"/>
      <c r="H1427" s="53"/>
      <c r="I1427" s="53"/>
      <c r="J1427" s="53"/>
      <c r="O1427" s="53"/>
      <c r="W1427" s="53"/>
      <c r="X1427" s="53"/>
      <c r="Y1427" s="53"/>
      <c r="Z1427" s="53"/>
      <c r="AA1427" s="53"/>
    </row>
    <row r="1428" spans="1:27" x14ac:dyDescent="0.25">
      <c r="A1428" s="199" t="s">
        <v>31</v>
      </c>
      <c r="B1428" s="199">
        <v>1043414</v>
      </c>
      <c r="C1428" s="199" t="s">
        <v>1636</v>
      </c>
      <c r="D1428" s="199" t="s">
        <v>1786</v>
      </c>
      <c r="E1428" s="192"/>
      <c r="F1428" s="186"/>
      <c r="G1428" s="53"/>
      <c r="H1428" s="53"/>
      <c r="I1428" s="53"/>
      <c r="J1428" s="53"/>
      <c r="O1428" s="53"/>
      <c r="W1428" s="53"/>
      <c r="X1428" s="53"/>
      <c r="Y1428" s="53"/>
      <c r="Z1428" s="53"/>
      <c r="AA1428" s="53"/>
    </row>
    <row r="1429" spans="1:27" x14ac:dyDescent="0.25">
      <c r="A1429" s="199" t="s">
        <v>31</v>
      </c>
      <c r="B1429" s="199">
        <v>1224363</v>
      </c>
      <c r="C1429" s="199" t="s">
        <v>1636</v>
      </c>
      <c r="D1429" s="199" t="s">
        <v>1508</v>
      </c>
      <c r="E1429" s="53"/>
      <c r="F1429" s="186"/>
      <c r="G1429" s="53"/>
      <c r="H1429" s="53"/>
      <c r="I1429" s="53"/>
      <c r="J1429" s="53"/>
      <c r="O1429" s="53"/>
      <c r="W1429" s="53"/>
      <c r="X1429" s="53"/>
      <c r="Y1429" s="53"/>
      <c r="Z1429" s="53"/>
      <c r="AA1429" s="53"/>
    </row>
    <row r="1430" spans="1:27" x14ac:dyDescent="0.25">
      <c r="A1430" s="199" t="s">
        <v>38</v>
      </c>
      <c r="B1430" s="199">
        <v>721377</v>
      </c>
      <c r="C1430" s="199" t="s">
        <v>1636</v>
      </c>
      <c r="D1430" s="199" t="s">
        <v>1787</v>
      </c>
      <c r="E1430" s="53"/>
      <c r="F1430" s="186"/>
      <c r="G1430" s="53"/>
      <c r="H1430" s="53"/>
      <c r="I1430" s="53"/>
      <c r="J1430" s="53"/>
      <c r="O1430" s="53"/>
      <c r="W1430" s="53"/>
      <c r="X1430" s="53"/>
      <c r="Y1430" s="53"/>
      <c r="Z1430" s="53"/>
      <c r="AA1430" s="53"/>
    </row>
    <row r="1431" spans="1:27" x14ac:dyDescent="0.25">
      <c r="A1431" s="199" t="s">
        <v>762</v>
      </c>
      <c r="B1431" s="199">
        <v>636086</v>
      </c>
      <c r="C1431" s="199" t="s">
        <v>1636</v>
      </c>
      <c r="D1431" s="199" t="s">
        <v>1346</v>
      </c>
      <c r="E1431" s="53"/>
      <c r="F1431" s="186"/>
      <c r="G1431" s="53"/>
      <c r="H1431" s="53"/>
      <c r="I1431" s="53"/>
      <c r="J1431" s="53"/>
      <c r="O1431" s="53"/>
      <c r="W1431" s="53"/>
      <c r="X1431" s="53"/>
      <c r="Y1431" s="53"/>
      <c r="Z1431" s="53"/>
      <c r="AA1431" s="53"/>
    </row>
    <row r="1432" spans="1:27" x14ac:dyDescent="0.25">
      <c r="A1432" s="199" t="s">
        <v>762</v>
      </c>
      <c r="B1432" s="199">
        <v>189442</v>
      </c>
      <c r="C1432" s="199" t="s">
        <v>1636</v>
      </c>
      <c r="D1432" s="199" t="s">
        <v>1788</v>
      </c>
      <c r="E1432" s="53"/>
      <c r="F1432" s="186"/>
      <c r="G1432" s="53"/>
      <c r="H1432" s="53"/>
      <c r="I1432" s="53"/>
      <c r="J1432" s="53"/>
      <c r="O1432" s="53"/>
      <c r="W1432" s="53"/>
      <c r="X1432" s="53"/>
      <c r="Y1432" s="53"/>
      <c r="Z1432" s="53"/>
      <c r="AA1432" s="53"/>
    </row>
    <row r="1433" spans="1:27" x14ac:dyDescent="0.25">
      <c r="A1433" s="199" t="s">
        <v>762</v>
      </c>
      <c r="B1433" s="199">
        <v>390683</v>
      </c>
      <c r="C1433" s="199" t="s">
        <v>1636</v>
      </c>
      <c r="D1433" s="199" t="s">
        <v>1789</v>
      </c>
      <c r="E1433" s="53"/>
      <c r="F1433" s="186"/>
      <c r="G1433" s="53"/>
      <c r="H1433" s="53"/>
      <c r="I1433" s="53"/>
      <c r="J1433" s="53"/>
      <c r="O1433" s="53"/>
      <c r="W1433" s="53"/>
      <c r="X1433" s="53"/>
      <c r="Y1433" s="53"/>
      <c r="Z1433" s="53"/>
      <c r="AA1433" s="53"/>
    </row>
    <row r="1434" spans="1:27" x14ac:dyDescent="0.25">
      <c r="A1434" s="199" t="s">
        <v>10</v>
      </c>
      <c r="B1434" s="199">
        <v>693030</v>
      </c>
      <c r="C1434" s="199" t="s">
        <v>1636</v>
      </c>
      <c r="D1434" s="199" t="s">
        <v>1719</v>
      </c>
      <c r="E1434" s="53"/>
      <c r="F1434" s="186"/>
      <c r="G1434" s="53"/>
      <c r="H1434" s="53"/>
      <c r="I1434" s="53"/>
      <c r="J1434" s="53"/>
      <c r="O1434" s="53"/>
      <c r="W1434" s="53"/>
      <c r="X1434" s="53"/>
      <c r="Y1434" s="53"/>
      <c r="Z1434" s="53"/>
      <c r="AA1434" s="53"/>
    </row>
    <row r="1435" spans="1:27" x14ac:dyDescent="0.25">
      <c r="A1435" s="199" t="s">
        <v>15</v>
      </c>
      <c r="B1435" s="199">
        <v>746384</v>
      </c>
      <c r="C1435" s="199" t="s">
        <v>1636</v>
      </c>
      <c r="D1435" s="199" t="s">
        <v>1321</v>
      </c>
      <c r="E1435" s="192"/>
      <c r="F1435" s="186"/>
      <c r="G1435" s="53"/>
      <c r="H1435" s="53"/>
      <c r="I1435" s="53"/>
      <c r="J1435" s="53"/>
      <c r="O1435" s="53"/>
      <c r="W1435" s="53"/>
      <c r="X1435" s="53"/>
      <c r="Y1435" s="53"/>
      <c r="Z1435" s="53"/>
      <c r="AA1435" s="53"/>
    </row>
    <row r="1436" spans="1:27" x14ac:dyDescent="0.25">
      <c r="A1436" s="199" t="s">
        <v>22</v>
      </c>
      <c r="B1436" s="199">
        <v>328015</v>
      </c>
      <c r="C1436" s="199" t="s">
        <v>1636</v>
      </c>
      <c r="D1436" s="199" t="s">
        <v>1790</v>
      </c>
      <c r="E1436" s="53"/>
      <c r="F1436" s="186"/>
      <c r="G1436" s="53"/>
      <c r="H1436" s="53"/>
      <c r="I1436" s="53"/>
      <c r="J1436" s="53"/>
      <c r="O1436" s="53"/>
      <c r="W1436" s="53"/>
      <c r="X1436" s="53"/>
      <c r="Y1436" s="53"/>
      <c r="Z1436" s="53"/>
      <c r="AA1436" s="53"/>
    </row>
    <row r="1437" spans="1:27" x14ac:dyDescent="0.25">
      <c r="A1437" s="199" t="s">
        <v>25</v>
      </c>
      <c r="B1437" s="199">
        <v>356364</v>
      </c>
      <c r="C1437" s="199" t="s">
        <v>1636</v>
      </c>
      <c r="D1437" s="199" t="s">
        <v>1791</v>
      </c>
      <c r="E1437" s="53"/>
      <c r="F1437" s="186"/>
      <c r="G1437" s="53"/>
      <c r="H1437" s="53"/>
      <c r="I1437" s="53"/>
      <c r="J1437" s="53"/>
      <c r="O1437" s="53"/>
      <c r="W1437" s="53"/>
      <c r="X1437" s="53"/>
      <c r="Y1437" s="53"/>
      <c r="Z1437" s="53"/>
      <c r="AA1437" s="53"/>
    </row>
    <row r="1438" spans="1:27" x14ac:dyDescent="0.25">
      <c r="A1438" s="199" t="s">
        <v>19</v>
      </c>
      <c r="B1438" s="199">
        <v>851590</v>
      </c>
      <c r="C1438" s="199" t="s">
        <v>1636</v>
      </c>
      <c r="D1438" s="199" t="s">
        <v>1792</v>
      </c>
      <c r="E1438" s="53"/>
      <c r="F1438" s="186"/>
      <c r="G1438" s="53"/>
      <c r="H1438" s="53"/>
      <c r="I1438" s="53"/>
      <c r="J1438" s="53"/>
      <c r="O1438" s="53"/>
      <c r="W1438" s="53"/>
      <c r="X1438" s="53"/>
      <c r="Y1438" s="53"/>
      <c r="Z1438" s="53"/>
      <c r="AA1438" s="53"/>
    </row>
    <row r="1439" spans="1:27" x14ac:dyDescent="0.25">
      <c r="A1439" s="199" t="s">
        <v>32</v>
      </c>
      <c r="B1439" s="199">
        <v>664635</v>
      </c>
      <c r="C1439" s="199" t="s">
        <v>1636</v>
      </c>
      <c r="D1439" s="199" t="s">
        <v>1120</v>
      </c>
      <c r="E1439" s="53"/>
      <c r="F1439" s="186"/>
      <c r="G1439" s="53"/>
      <c r="H1439" s="53"/>
      <c r="I1439" s="53"/>
      <c r="J1439" s="53"/>
      <c r="O1439" s="53"/>
      <c r="W1439" s="53"/>
      <c r="X1439" s="53"/>
      <c r="Y1439" s="53"/>
      <c r="Z1439" s="53"/>
      <c r="AA1439" s="53"/>
    </row>
    <row r="1440" spans="1:27" x14ac:dyDescent="0.25">
      <c r="A1440" s="199" t="s">
        <v>32</v>
      </c>
      <c r="B1440" s="199">
        <v>558737</v>
      </c>
      <c r="C1440" s="199" t="s">
        <v>1636</v>
      </c>
      <c r="D1440" s="199" t="s">
        <v>1117</v>
      </c>
      <c r="E1440" s="53"/>
      <c r="F1440" s="186"/>
      <c r="G1440" s="53"/>
      <c r="H1440" s="53"/>
      <c r="I1440" s="53"/>
      <c r="J1440" s="53"/>
      <c r="O1440" s="53"/>
      <c r="W1440" s="53"/>
      <c r="X1440" s="53"/>
      <c r="Y1440" s="53"/>
      <c r="Z1440" s="53"/>
      <c r="AA1440" s="53"/>
    </row>
    <row r="1441" spans="1:27" x14ac:dyDescent="0.25">
      <c r="A1441" s="199" t="s">
        <v>32</v>
      </c>
      <c r="B1441" s="199">
        <v>508020</v>
      </c>
      <c r="C1441" s="199" t="s">
        <v>1636</v>
      </c>
      <c r="D1441" s="199" t="s">
        <v>1511</v>
      </c>
      <c r="E1441" s="53"/>
      <c r="F1441" s="186"/>
      <c r="G1441" s="53"/>
      <c r="H1441" s="53"/>
      <c r="I1441" s="53"/>
      <c r="J1441" s="53"/>
      <c r="O1441" s="53"/>
      <c r="W1441" s="53"/>
      <c r="X1441" s="53"/>
      <c r="Y1441" s="53"/>
      <c r="Z1441" s="53"/>
      <c r="AA1441" s="53"/>
    </row>
    <row r="1442" spans="1:27" x14ac:dyDescent="0.25">
      <c r="A1442" s="199" t="s">
        <v>21</v>
      </c>
      <c r="B1442" s="199">
        <v>333500</v>
      </c>
      <c r="C1442" s="199" t="s">
        <v>1636</v>
      </c>
      <c r="D1442" s="199" t="s">
        <v>584</v>
      </c>
      <c r="E1442" s="53"/>
      <c r="F1442" s="186"/>
      <c r="G1442" s="53"/>
      <c r="H1442" s="53"/>
      <c r="I1442" s="53"/>
      <c r="J1442" s="53"/>
      <c r="O1442" s="53"/>
      <c r="W1442" s="53"/>
      <c r="X1442" s="53"/>
      <c r="Y1442" s="53"/>
      <c r="Z1442" s="53"/>
      <c r="AA1442" s="53"/>
    </row>
    <row r="1443" spans="1:27" x14ac:dyDescent="0.25">
      <c r="A1443" s="199" t="s">
        <v>23</v>
      </c>
      <c r="B1443" s="199">
        <v>1083387</v>
      </c>
      <c r="C1443" s="199" t="s">
        <v>1636</v>
      </c>
      <c r="D1443" s="199" t="s">
        <v>246</v>
      </c>
      <c r="E1443" s="192"/>
      <c r="F1443" s="186"/>
      <c r="G1443" s="53"/>
      <c r="H1443" s="53"/>
      <c r="I1443" s="53"/>
      <c r="J1443" s="53"/>
      <c r="O1443" s="53"/>
      <c r="W1443" s="53"/>
      <c r="X1443" s="53"/>
      <c r="Y1443" s="53"/>
      <c r="Z1443" s="53"/>
      <c r="AA1443" s="53"/>
    </row>
    <row r="1444" spans="1:27" x14ac:dyDescent="0.25">
      <c r="A1444" s="199" t="s">
        <v>23</v>
      </c>
      <c r="B1444" s="199">
        <v>783991</v>
      </c>
      <c r="C1444" s="199" t="s">
        <v>1636</v>
      </c>
      <c r="D1444" s="199" t="s">
        <v>1793</v>
      </c>
      <c r="E1444" s="53"/>
      <c r="F1444" s="186"/>
      <c r="G1444" s="53"/>
      <c r="H1444" s="53"/>
      <c r="I1444" s="53"/>
      <c r="J1444" s="53"/>
      <c r="O1444" s="53"/>
      <c r="W1444" s="53"/>
      <c r="X1444" s="53"/>
      <c r="Y1444" s="53"/>
      <c r="Z1444" s="53"/>
      <c r="AA1444" s="53"/>
    </row>
    <row r="1445" spans="1:27" x14ac:dyDescent="0.25">
      <c r="A1445" s="199" t="s">
        <v>23</v>
      </c>
      <c r="B1445" s="199">
        <v>865155</v>
      </c>
      <c r="C1445" s="199" t="s">
        <v>1636</v>
      </c>
      <c r="D1445" s="199" t="s">
        <v>1210</v>
      </c>
      <c r="E1445" s="53"/>
      <c r="F1445" s="186"/>
      <c r="G1445" s="53"/>
      <c r="H1445" s="53"/>
      <c r="I1445" s="53"/>
      <c r="J1445" s="53"/>
      <c r="O1445" s="53"/>
      <c r="W1445" s="53"/>
      <c r="X1445" s="53"/>
      <c r="Y1445" s="53"/>
      <c r="Z1445" s="53"/>
      <c r="AA1445" s="53"/>
    </row>
    <row r="1446" spans="1:27" x14ac:dyDescent="0.25">
      <c r="A1446" s="199" t="s">
        <v>20</v>
      </c>
      <c r="B1446" s="199">
        <v>1207185</v>
      </c>
      <c r="C1446" s="199" t="s">
        <v>1636</v>
      </c>
      <c r="D1446" s="199" t="s">
        <v>246</v>
      </c>
      <c r="E1446" s="53"/>
      <c r="F1446" s="186"/>
      <c r="G1446" s="53"/>
      <c r="H1446" s="53"/>
      <c r="I1446" s="53"/>
      <c r="J1446" s="53"/>
      <c r="O1446" s="53"/>
      <c r="W1446" s="53"/>
      <c r="X1446" s="53"/>
      <c r="Y1446" s="53"/>
      <c r="Z1446" s="53"/>
      <c r="AA1446" s="53"/>
    </row>
    <row r="1447" spans="1:27" x14ac:dyDescent="0.25">
      <c r="A1447" s="199" t="s">
        <v>29</v>
      </c>
      <c r="B1447" s="199">
        <v>1142108</v>
      </c>
      <c r="C1447" s="199" t="s">
        <v>1636</v>
      </c>
      <c r="D1447" s="199" t="s">
        <v>1794</v>
      </c>
      <c r="E1447" s="53"/>
      <c r="F1447" s="186"/>
      <c r="G1447" s="53"/>
      <c r="H1447" s="53"/>
      <c r="I1447" s="53"/>
      <c r="J1447" s="53"/>
      <c r="O1447" s="53"/>
      <c r="W1447" s="53"/>
      <c r="X1447" s="53"/>
      <c r="Y1447" s="53"/>
      <c r="Z1447" s="53"/>
      <c r="AA1447" s="53"/>
    </row>
    <row r="1448" spans="1:27" x14ac:dyDescent="0.25">
      <c r="A1448" s="199" t="s">
        <v>20</v>
      </c>
      <c r="B1448" s="199">
        <v>1228377</v>
      </c>
      <c r="C1448" s="199" t="s">
        <v>1636</v>
      </c>
      <c r="D1448" s="199" t="s">
        <v>1430</v>
      </c>
      <c r="E1448" s="53"/>
      <c r="F1448" s="186"/>
      <c r="G1448" s="53"/>
      <c r="H1448" s="53"/>
      <c r="I1448" s="53"/>
      <c r="J1448" s="53"/>
      <c r="O1448" s="53"/>
      <c r="W1448" s="53"/>
      <c r="X1448" s="53"/>
      <c r="Y1448" s="53"/>
      <c r="Z1448" s="53"/>
      <c r="AA1448" s="53"/>
    </row>
    <row r="1449" spans="1:27" x14ac:dyDescent="0.25">
      <c r="A1449" s="199" t="s">
        <v>26</v>
      </c>
      <c r="B1449" s="199">
        <v>805671</v>
      </c>
      <c r="C1449" s="199" t="s">
        <v>1636</v>
      </c>
      <c r="D1449" s="199" t="s">
        <v>1139</v>
      </c>
      <c r="E1449" s="53"/>
      <c r="F1449" s="186"/>
      <c r="G1449" s="53"/>
      <c r="H1449" s="53"/>
      <c r="I1449" s="53"/>
      <c r="J1449" s="53"/>
      <c r="O1449" s="53"/>
      <c r="W1449" s="53"/>
      <c r="X1449" s="53"/>
      <c r="Y1449" s="53"/>
      <c r="Z1449" s="53"/>
      <c r="AA1449" s="53"/>
    </row>
    <row r="1450" spans="1:27" x14ac:dyDescent="0.25">
      <c r="A1450" s="199" t="s">
        <v>35</v>
      </c>
      <c r="B1450" s="199">
        <v>1066365</v>
      </c>
      <c r="C1450" s="199" t="s">
        <v>1636</v>
      </c>
      <c r="D1450" s="199" t="s">
        <v>246</v>
      </c>
      <c r="E1450" s="53"/>
      <c r="F1450" s="186"/>
      <c r="G1450" s="53"/>
      <c r="H1450" s="53"/>
      <c r="I1450" s="53"/>
      <c r="J1450" s="53"/>
      <c r="O1450" s="53"/>
      <c r="W1450" s="53"/>
      <c r="X1450" s="53"/>
      <c r="Y1450" s="53"/>
      <c r="Z1450" s="53"/>
      <c r="AA1450" s="53"/>
    </row>
    <row r="1451" spans="1:27" x14ac:dyDescent="0.25">
      <c r="A1451" s="199" t="s">
        <v>26</v>
      </c>
      <c r="B1451" s="199">
        <v>1000381</v>
      </c>
      <c r="C1451" s="199" t="s">
        <v>1636</v>
      </c>
      <c r="D1451" s="199" t="s">
        <v>1795</v>
      </c>
      <c r="E1451" s="192"/>
      <c r="F1451" s="186"/>
      <c r="G1451" s="53"/>
      <c r="H1451" s="53"/>
      <c r="I1451" s="53"/>
      <c r="J1451" s="53"/>
      <c r="O1451" s="53"/>
      <c r="W1451" s="53"/>
      <c r="X1451" s="53"/>
      <c r="Y1451" s="53"/>
      <c r="Z1451" s="53"/>
      <c r="AA1451" s="53"/>
    </row>
    <row r="1452" spans="1:27" x14ac:dyDescent="0.25">
      <c r="A1452" s="199" t="s">
        <v>26</v>
      </c>
      <c r="B1452" s="199">
        <v>565720</v>
      </c>
      <c r="C1452" s="199" t="s">
        <v>1636</v>
      </c>
      <c r="D1452" s="199" t="s">
        <v>1796</v>
      </c>
      <c r="E1452" s="192"/>
      <c r="F1452" s="186"/>
      <c r="G1452" s="53"/>
      <c r="H1452" s="53"/>
      <c r="I1452" s="53"/>
      <c r="J1452" s="53"/>
      <c r="O1452" s="53"/>
      <c r="W1452" s="53"/>
      <c r="X1452" s="53"/>
      <c r="Y1452" s="53"/>
      <c r="Z1452" s="53"/>
      <c r="AA1452" s="53"/>
    </row>
    <row r="1453" spans="1:27" x14ac:dyDescent="0.25">
      <c r="A1453" s="199" t="s">
        <v>24</v>
      </c>
      <c r="B1453" s="199">
        <v>507340</v>
      </c>
      <c r="C1453" s="199" t="s">
        <v>1636</v>
      </c>
      <c r="D1453" s="199" t="s">
        <v>1753</v>
      </c>
      <c r="E1453" s="192" t="s">
        <v>626</v>
      </c>
      <c r="F1453" s="186"/>
      <c r="G1453" s="53"/>
      <c r="H1453" s="53"/>
      <c r="I1453" s="53"/>
      <c r="J1453" s="53"/>
      <c r="O1453" s="53"/>
      <c r="W1453" s="53"/>
      <c r="X1453" s="53"/>
      <c r="Y1453" s="53"/>
      <c r="Z1453" s="53"/>
      <c r="AA1453" s="53"/>
    </row>
    <row r="1454" spans="1:27" x14ac:dyDescent="0.25">
      <c r="A1454" s="199" t="s">
        <v>24</v>
      </c>
      <c r="B1454" s="199">
        <v>235207</v>
      </c>
      <c r="C1454" s="199" t="s">
        <v>168</v>
      </c>
      <c r="D1454" s="199" t="s">
        <v>1753</v>
      </c>
      <c r="E1454" s="53"/>
      <c r="F1454" s="186"/>
      <c r="G1454" s="53"/>
      <c r="H1454" s="53"/>
      <c r="I1454" s="53"/>
      <c r="J1454" s="53"/>
      <c r="O1454" s="53"/>
      <c r="W1454" s="53"/>
      <c r="X1454" s="53"/>
      <c r="Y1454" s="53"/>
      <c r="Z1454" s="53"/>
      <c r="AA1454" s="53"/>
    </row>
    <row r="1455" spans="1:27" x14ac:dyDescent="0.25">
      <c r="A1455" s="199" t="s">
        <v>35</v>
      </c>
      <c r="B1455" s="199">
        <v>619784</v>
      </c>
      <c r="C1455" s="199" t="s">
        <v>168</v>
      </c>
      <c r="D1455" s="199" t="s">
        <v>1210</v>
      </c>
      <c r="E1455" s="53"/>
      <c r="F1455" s="186"/>
      <c r="G1455" s="53"/>
      <c r="H1455" s="53"/>
      <c r="I1455" s="53"/>
      <c r="J1455" s="53"/>
      <c r="O1455" s="53"/>
      <c r="W1455" s="53"/>
      <c r="X1455" s="53"/>
      <c r="Y1455" s="53"/>
      <c r="Z1455" s="53"/>
      <c r="AA1455" s="53"/>
    </row>
    <row r="1456" spans="1:27" x14ac:dyDescent="0.25">
      <c r="A1456" s="199" t="s">
        <v>11</v>
      </c>
      <c r="B1456" s="199">
        <v>519152</v>
      </c>
      <c r="C1456" s="199" t="s">
        <v>168</v>
      </c>
      <c r="D1456" s="199" t="s">
        <v>574</v>
      </c>
      <c r="E1456" s="53"/>
      <c r="F1456" s="186"/>
      <c r="G1456" s="53"/>
      <c r="H1456" s="53"/>
      <c r="I1456" s="53"/>
      <c r="J1456" s="53"/>
      <c r="O1456" s="53"/>
      <c r="W1456" s="53"/>
      <c r="X1456" s="53"/>
      <c r="Y1456" s="53"/>
      <c r="Z1456" s="53"/>
      <c r="AA1456" s="53"/>
    </row>
    <row r="1457" spans="1:27" x14ac:dyDescent="0.25">
      <c r="A1457" s="199" t="s">
        <v>29</v>
      </c>
      <c r="B1457" s="199">
        <v>908170</v>
      </c>
      <c r="C1457" s="199" t="s">
        <v>168</v>
      </c>
      <c r="D1457" s="199" t="s">
        <v>1681</v>
      </c>
      <c r="E1457" s="53"/>
      <c r="F1457" s="186"/>
      <c r="G1457" s="53"/>
      <c r="H1457" s="53"/>
      <c r="I1457" s="53"/>
      <c r="J1457" s="53"/>
      <c r="O1457" s="53"/>
      <c r="W1457" s="53"/>
      <c r="X1457" s="53"/>
      <c r="Y1457" s="53"/>
      <c r="Z1457" s="53"/>
      <c r="AA1457" s="53"/>
    </row>
    <row r="1458" spans="1:27" x14ac:dyDescent="0.25">
      <c r="A1458" s="199" t="s">
        <v>11</v>
      </c>
      <c r="B1458" s="199">
        <v>368482</v>
      </c>
      <c r="C1458" s="199" t="s">
        <v>168</v>
      </c>
      <c r="D1458" s="199" t="s">
        <v>1407</v>
      </c>
      <c r="E1458" s="53"/>
      <c r="F1458" s="186"/>
      <c r="G1458" s="53"/>
      <c r="H1458" s="53"/>
      <c r="I1458" s="53"/>
      <c r="J1458" s="53"/>
      <c r="O1458" s="53"/>
      <c r="W1458" s="53"/>
      <c r="X1458" s="53"/>
      <c r="Y1458" s="53"/>
      <c r="Z1458" s="53"/>
      <c r="AA1458" s="53"/>
    </row>
    <row r="1459" spans="1:27" x14ac:dyDescent="0.25">
      <c r="A1459" s="199" t="s">
        <v>11</v>
      </c>
      <c r="B1459" s="199">
        <v>318168</v>
      </c>
      <c r="C1459" s="199" t="s">
        <v>168</v>
      </c>
      <c r="D1459" s="199" t="s">
        <v>1408</v>
      </c>
      <c r="E1459" s="53"/>
      <c r="F1459" s="186"/>
      <c r="G1459" s="53"/>
      <c r="H1459" s="53"/>
      <c r="I1459" s="53"/>
      <c r="J1459" s="53"/>
      <c r="O1459" s="53"/>
      <c r="W1459" s="53"/>
      <c r="X1459" s="53"/>
      <c r="Y1459" s="53"/>
      <c r="Z1459" s="53"/>
      <c r="AA1459" s="53"/>
    </row>
    <row r="1460" spans="1:27" x14ac:dyDescent="0.25">
      <c r="A1460" s="199" t="s">
        <v>30</v>
      </c>
      <c r="B1460" s="199">
        <v>555862</v>
      </c>
      <c r="C1460" s="199" t="s">
        <v>168</v>
      </c>
      <c r="D1460" s="199" t="s">
        <v>1216</v>
      </c>
      <c r="E1460" s="53"/>
      <c r="F1460" s="186"/>
      <c r="G1460" s="53"/>
      <c r="H1460" s="53"/>
      <c r="I1460" s="53"/>
      <c r="J1460" s="53"/>
      <c r="O1460" s="53"/>
      <c r="W1460" s="53"/>
      <c r="X1460" s="53"/>
      <c r="Y1460" s="53"/>
      <c r="Z1460" s="53"/>
      <c r="AA1460" s="53"/>
    </row>
    <row r="1461" spans="1:27" x14ac:dyDescent="0.25">
      <c r="A1461" s="199" t="s">
        <v>30</v>
      </c>
      <c r="B1461" s="199">
        <v>753273</v>
      </c>
      <c r="C1461" s="199" t="s">
        <v>168</v>
      </c>
      <c r="D1461" s="199" t="s">
        <v>1797</v>
      </c>
      <c r="E1461" s="53"/>
      <c r="F1461" s="186"/>
      <c r="G1461" s="53"/>
      <c r="H1461" s="53"/>
      <c r="I1461" s="53"/>
      <c r="J1461" s="53"/>
      <c r="O1461" s="53"/>
      <c r="W1461" s="53"/>
      <c r="X1461" s="53"/>
      <c r="Y1461" s="53"/>
      <c r="Z1461" s="53"/>
      <c r="AA1461" s="53"/>
    </row>
    <row r="1462" spans="1:27" x14ac:dyDescent="0.25">
      <c r="A1462" s="199" t="s">
        <v>776</v>
      </c>
      <c r="B1462" s="199">
        <v>610791</v>
      </c>
      <c r="C1462" s="199" t="s">
        <v>168</v>
      </c>
      <c r="D1462" s="199" t="s">
        <v>1798</v>
      </c>
      <c r="E1462" s="53"/>
      <c r="F1462" s="186"/>
      <c r="G1462" s="53"/>
      <c r="H1462" s="53"/>
      <c r="I1462" s="53"/>
      <c r="J1462" s="53"/>
      <c r="O1462" s="53"/>
      <c r="W1462" s="53"/>
      <c r="X1462" s="53"/>
      <c r="Y1462" s="53"/>
      <c r="Z1462" s="53"/>
      <c r="AA1462" s="53"/>
    </row>
    <row r="1463" spans="1:27" x14ac:dyDescent="0.25">
      <c r="A1463" s="199" t="s">
        <v>30</v>
      </c>
      <c r="B1463" s="199">
        <v>523193</v>
      </c>
      <c r="C1463" s="199" t="s">
        <v>168</v>
      </c>
      <c r="D1463" s="199" t="s">
        <v>1799</v>
      </c>
      <c r="E1463" s="192"/>
      <c r="F1463" s="186"/>
      <c r="G1463" s="53"/>
      <c r="H1463" s="53"/>
      <c r="I1463" s="53"/>
      <c r="J1463" s="53"/>
      <c r="O1463" s="53"/>
      <c r="W1463" s="53"/>
      <c r="X1463" s="53"/>
      <c r="Y1463" s="53"/>
      <c r="Z1463" s="53"/>
      <c r="AA1463" s="53"/>
    </row>
    <row r="1464" spans="1:27" x14ac:dyDescent="0.25">
      <c r="A1464" s="199" t="s">
        <v>776</v>
      </c>
      <c r="B1464" s="199">
        <v>329180</v>
      </c>
      <c r="C1464" s="199" t="s">
        <v>168</v>
      </c>
      <c r="D1464" s="199" t="s">
        <v>1800</v>
      </c>
      <c r="E1464" s="53"/>
      <c r="F1464" s="186"/>
      <c r="G1464" s="53"/>
      <c r="H1464" s="53"/>
      <c r="I1464" s="53"/>
      <c r="J1464" s="53"/>
      <c r="O1464" s="53"/>
      <c r="W1464" s="53"/>
      <c r="X1464" s="53"/>
      <c r="Y1464" s="53"/>
      <c r="Z1464" s="53"/>
      <c r="AA1464" s="53"/>
    </row>
    <row r="1465" spans="1:27" x14ac:dyDescent="0.25">
      <c r="A1465" s="199" t="s">
        <v>21</v>
      </c>
      <c r="B1465" s="199">
        <v>258738</v>
      </c>
      <c r="C1465" s="199" t="s">
        <v>168</v>
      </c>
      <c r="D1465" s="199" t="s">
        <v>1801</v>
      </c>
      <c r="E1465" s="53"/>
      <c r="F1465" s="186"/>
      <c r="G1465" s="53"/>
      <c r="H1465" s="53"/>
      <c r="I1465" s="53"/>
      <c r="J1465" s="53"/>
      <c r="O1465" s="53"/>
      <c r="W1465" s="53"/>
      <c r="X1465" s="53"/>
      <c r="Y1465" s="53"/>
      <c r="Z1465" s="53"/>
      <c r="AA1465" s="53"/>
    </row>
    <row r="1466" spans="1:27" x14ac:dyDescent="0.25">
      <c r="A1466" s="199" t="s">
        <v>21</v>
      </c>
      <c r="B1466" s="199">
        <v>66331</v>
      </c>
      <c r="C1466" s="199" t="s">
        <v>752</v>
      </c>
      <c r="D1466" s="199" t="s">
        <v>1801</v>
      </c>
      <c r="E1466" s="192"/>
      <c r="F1466" s="186"/>
      <c r="G1466" s="53"/>
      <c r="H1466" s="53"/>
      <c r="I1466" s="53"/>
      <c r="J1466" s="53"/>
      <c r="O1466" s="53"/>
      <c r="W1466" s="53"/>
      <c r="X1466" s="53"/>
      <c r="Y1466" s="53"/>
      <c r="Z1466" s="53"/>
      <c r="AA1466" s="53"/>
    </row>
    <row r="1467" spans="1:27" x14ac:dyDescent="0.25">
      <c r="A1467" s="199" t="s">
        <v>28</v>
      </c>
      <c r="B1467" s="199">
        <v>705171</v>
      </c>
      <c r="C1467" s="199" t="s">
        <v>752</v>
      </c>
      <c r="D1467" s="199" t="s">
        <v>1802</v>
      </c>
      <c r="E1467" s="53"/>
      <c r="F1467" s="186"/>
      <c r="G1467" s="53"/>
      <c r="H1467" s="53"/>
      <c r="I1467" s="53"/>
      <c r="J1467" s="53"/>
      <c r="O1467" s="53"/>
      <c r="W1467" s="53"/>
      <c r="X1467" s="53"/>
      <c r="Y1467" s="53"/>
      <c r="Z1467" s="53"/>
      <c r="AA1467" s="53"/>
    </row>
    <row r="1468" spans="1:27" x14ac:dyDescent="0.25">
      <c r="A1468" s="199" t="s">
        <v>28</v>
      </c>
      <c r="B1468" s="199">
        <v>485322</v>
      </c>
      <c r="C1468" s="199" t="s">
        <v>752</v>
      </c>
      <c r="D1468" s="199" t="s">
        <v>1803</v>
      </c>
      <c r="E1468" s="53"/>
      <c r="F1468" s="186"/>
      <c r="G1468" s="53"/>
      <c r="H1468" s="53"/>
      <c r="I1468" s="53"/>
      <c r="J1468" s="53"/>
      <c r="O1468" s="53"/>
      <c r="W1468" s="53"/>
      <c r="X1468" s="53"/>
      <c r="Y1468" s="53"/>
      <c r="Z1468" s="53"/>
      <c r="AA1468" s="53"/>
    </row>
    <row r="1469" spans="1:27" x14ac:dyDescent="0.25">
      <c r="A1469" s="27" t="s">
        <v>479</v>
      </c>
      <c r="B1469" s="199">
        <v>355568</v>
      </c>
      <c r="C1469" s="199" t="s">
        <v>752</v>
      </c>
      <c r="D1469" s="199" t="s">
        <v>1804</v>
      </c>
      <c r="E1469" s="53"/>
      <c r="F1469" s="186"/>
      <c r="G1469" s="53"/>
      <c r="H1469" s="53"/>
      <c r="I1469" s="53"/>
      <c r="J1469" s="53"/>
      <c r="O1469" s="53"/>
      <c r="W1469" s="53"/>
      <c r="X1469" s="53"/>
      <c r="Y1469" s="53"/>
      <c r="Z1469" s="53"/>
      <c r="AA1469" s="53"/>
    </row>
    <row r="1470" spans="1:27" x14ac:dyDescent="0.25">
      <c r="A1470" s="27" t="s">
        <v>479</v>
      </c>
      <c r="B1470" s="199">
        <v>340158</v>
      </c>
      <c r="C1470" s="199" t="s">
        <v>752</v>
      </c>
      <c r="D1470" s="199" t="s">
        <v>1805</v>
      </c>
      <c r="E1470" s="53"/>
      <c r="F1470" s="186"/>
      <c r="G1470" s="53"/>
      <c r="H1470" s="53"/>
      <c r="I1470" s="53"/>
      <c r="J1470" s="53"/>
      <c r="O1470" s="53"/>
      <c r="W1470" s="53"/>
      <c r="X1470" s="53"/>
      <c r="Y1470" s="53"/>
      <c r="Z1470" s="53"/>
      <c r="AA1470" s="53"/>
    </row>
    <row r="1471" spans="1:27" x14ac:dyDescent="0.25">
      <c r="A1471" s="199" t="s">
        <v>28</v>
      </c>
      <c r="B1471" s="199">
        <v>243727</v>
      </c>
      <c r="C1471" s="199" t="s">
        <v>752</v>
      </c>
      <c r="D1471" s="199" t="s">
        <v>1806</v>
      </c>
      <c r="E1471" s="52" t="s">
        <v>1370</v>
      </c>
      <c r="F1471" s="186"/>
      <c r="G1471" s="53"/>
      <c r="H1471" s="53"/>
      <c r="I1471" s="53"/>
      <c r="J1471" s="53"/>
      <c r="O1471" s="53"/>
      <c r="W1471" s="53"/>
      <c r="X1471" s="53"/>
      <c r="Y1471" s="53"/>
      <c r="Z1471" s="53"/>
      <c r="AA1471" s="53"/>
    </row>
    <row r="1472" spans="1:27" x14ac:dyDescent="0.25">
      <c r="A1472" s="199"/>
      <c r="B1472" s="199"/>
      <c r="C1472" s="199"/>
      <c r="D1472" s="199"/>
      <c r="E1472" s="192"/>
      <c r="F1472" s="186"/>
      <c r="G1472" s="53"/>
      <c r="H1472" s="53"/>
      <c r="I1472" s="53"/>
      <c r="J1472" s="53"/>
      <c r="O1472" s="53"/>
      <c r="W1472" s="53"/>
      <c r="X1472" s="53"/>
      <c r="Y1472" s="53"/>
      <c r="Z1472" s="53"/>
      <c r="AA1472" s="53"/>
    </row>
    <row r="1473" spans="1:28" x14ac:dyDescent="0.25">
      <c r="A1473" s="202"/>
      <c r="B1473" s="202"/>
      <c r="C1473" s="202"/>
      <c r="D1473" s="202"/>
      <c r="E1473" s="184">
        <v>44501</v>
      </c>
      <c r="F1473" s="186"/>
      <c r="G1473" s="186"/>
      <c r="H1473" s="186"/>
      <c r="I1473" s="186"/>
      <c r="J1473" s="186"/>
      <c r="K1473" s="191"/>
      <c r="L1473" s="191"/>
      <c r="M1473" s="191"/>
      <c r="N1473" s="191"/>
      <c r="O1473" s="186"/>
      <c r="P1473" s="191"/>
      <c r="Q1473" s="191"/>
      <c r="R1473" s="191"/>
      <c r="S1473" s="191"/>
      <c r="T1473" s="191"/>
      <c r="U1473" s="191"/>
      <c r="V1473" s="191"/>
      <c r="W1473" s="186"/>
      <c r="X1473" s="186"/>
      <c r="Y1473" s="186"/>
      <c r="Z1473" s="186"/>
      <c r="AA1473" s="186"/>
      <c r="AB1473" s="191"/>
    </row>
    <row r="1474" spans="1:28" x14ac:dyDescent="0.25">
      <c r="A1474" s="199" t="s">
        <v>27</v>
      </c>
      <c r="B1474" s="199">
        <v>1685408</v>
      </c>
      <c r="C1474" s="199" t="s">
        <v>451</v>
      </c>
      <c r="D1474" s="199" t="s">
        <v>1807</v>
      </c>
      <c r="E1474" s="192"/>
      <c r="F1474" s="186"/>
      <c r="G1474" s="53" t="s">
        <v>155</v>
      </c>
      <c r="H1474" s="192" t="s">
        <v>782</v>
      </c>
      <c r="I1474" s="192" t="s">
        <v>159</v>
      </c>
      <c r="J1474" s="192" t="s">
        <v>160</v>
      </c>
      <c r="O1474" s="53"/>
      <c r="W1474" s="53"/>
      <c r="X1474" s="53"/>
      <c r="Y1474" s="53"/>
      <c r="Z1474" s="53"/>
      <c r="AA1474" s="53"/>
    </row>
    <row r="1475" spans="1:28" x14ac:dyDescent="0.25">
      <c r="A1475" s="199" t="s">
        <v>27</v>
      </c>
      <c r="B1475" s="199">
        <v>1657000</v>
      </c>
      <c r="C1475" s="199" t="s">
        <v>451</v>
      </c>
      <c r="D1475" s="199" t="s">
        <v>1808</v>
      </c>
      <c r="E1475" s="53"/>
      <c r="F1475" s="186"/>
      <c r="G1475" s="53" t="s">
        <v>8</v>
      </c>
      <c r="H1475" s="192">
        <v>8</v>
      </c>
      <c r="I1475" s="53">
        <v>936325</v>
      </c>
      <c r="J1475" s="53">
        <v>7490601</v>
      </c>
      <c r="O1475" s="53"/>
      <c r="W1475" s="53"/>
      <c r="X1475" s="53"/>
      <c r="Y1475" s="53"/>
      <c r="Z1475" s="53"/>
      <c r="AA1475" s="53"/>
    </row>
    <row r="1476" spans="1:28" x14ac:dyDescent="0.25">
      <c r="A1476" s="199" t="s">
        <v>27</v>
      </c>
      <c r="B1476" s="199">
        <v>1100013</v>
      </c>
      <c r="C1476" s="199" t="s">
        <v>451</v>
      </c>
      <c r="D1476" s="199" t="s">
        <v>1809</v>
      </c>
      <c r="E1476" s="53"/>
      <c r="F1476" s="186"/>
      <c r="G1476" s="192" t="s">
        <v>10</v>
      </c>
      <c r="H1476" s="53">
        <v>11</v>
      </c>
      <c r="I1476" s="53">
        <v>1003494</v>
      </c>
      <c r="J1476" s="53">
        <v>11038438</v>
      </c>
      <c r="O1476" s="53"/>
      <c r="W1476" s="53"/>
      <c r="X1476" s="53"/>
      <c r="Y1476" s="53"/>
      <c r="Z1476" s="53"/>
      <c r="AA1476" s="53"/>
    </row>
    <row r="1477" spans="1:28" x14ac:dyDescent="0.25">
      <c r="A1477" s="199" t="s">
        <v>12</v>
      </c>
      <c r="B1477" s="199">
        <v>1160267</v>
      </c>
      <c r="C1477" s="199" t="s">
        <v>451</v>
      </c>
      <c r="D1477" s="199" t="s">
        <v>1659</v>
      </c>
      <c r="E1477" s="53"/>
      <c r="F1477" s="186"/>
      <c r="G1477" s="53" t="s">
        <v>11</v>
      </c>
      <c r="H1477" s="192">
        <v>15</v>
      </c>
      <c r="I1477" s="53">
        <v>611363</v>
      </c>
      <c r="J1477" s="53">
        <v>9017611</v>
      </c>
      <c r="O1477" s="53"/>
      <c r="W1477" s="53"/>
      <c r="X1477" s="53"/>
      <c r="Y1477" s="53"/>
      <c r="Z1477" s="53"/>
      <c r="AA1477" s="53"/>
    </row>
    <row r="1478" spans="1:28" x14ac:dyDescent="0.25">
      <c r="A1478" s="199" t="s">
        <v>12</v>
      </c>
      <c r="B1478" s="199">
        <v>397312</v>
      </c>
      <c r="C1478" s="199" t="s">
        <v>451</v>
      </c>
      <c r="D1478" s="199" t="s">
        <v>1810</v>
      </c>
      <c r="E1478" s="53"/>
      <c r="F1478" s="186"/>
      <c r="G1478" s="53" t="s">
        <v>12</v>
      </c>
      <c r="H1478" s="192">
        <v>14</v>
      </c>
      <c r="I1478" s="53">
        <v>575831</v>
      </c>
      <c r="J1478" s="53">
        <v>8004052</v>
      </c>
      <c r="O1478" s="53"/>
      <c r="W1478" s="53"/>
      <c r="X1478" s="53"/>
      <c r="Y1478" s="53"/>
      <c r="Z1478" s="53"/>
      <c r="AA1478" s="53"/>
    </row>
    <row r="1479" spans="1:28" x14ac:dyDescent="0.25">
      <c r="A1479" s="199" t="s">
        <v>12</v>
      </c>
      <c r="B1479" s="199">
        <v>248039</v>
      </c>
      <c r="C1479" s="199" t="s">
        <v>752</v>
      </c>
      <c r="D1479" s="199" t="s">
        <v>1810</v>
      </c>
      <c r="E1479" s="192"/>
      <c r="F1479" s="186"/>
      <c r="G1479" s="53" t="s">
        <v>15</v>
      </c>
      <c r="H1479" s="192">
        <v>13</v>
      </c>
      <c r="I1479" s="53">
        <v>1102133</v>
      </c>
      <c r="J1479" s="53">
        <v>14107301</v>
      </c>
      <c r="O1479" s="53"/>
      <c r="W1479" s="53"/>
      <c r="X1479" s="53"/>
      <c r="Y1479" s="53"/>
      <c r="Z1479" s="53"/>
      <c r="AA1479" s="53"/>
    </row>
    <row r="1480" spans="1:28" x14ac:dyDescent="0.25">
      <c r="A1480" s="199" t="s">
        <v>12</v>
      </c>
      <c r="B1480" s="199">
        <v>499069</v>
      </c>
      <c r="C1480" s="199" t="s">
        <v>752</v>
      </c>
      <c r="D1480" s="199" t="s">
        <v>1811</v>
      </c>
      <c r="E1480" s="53"/>
      <c r="F1480" s="186"/>
      <c r="G1480" s="53" t="s">
        <v>16</v>
      </c>
      <c r="H1480" s="192">
        <v>12</v>
      </c>
      <c r="I1480" s="53">
        <v>697391</v>
      </c>
      <c r="J1480" s="53">
        <v>8368686</v>
      </c>
      <c r="O1480" s="53"/>
      <c r="W1480" s="53"/>
      <c r="X1480" s="53"/>
      <c r="Y1480" s="53"/>
      <c r="Z1480" s="53"/>
      <c r="AA1480" s="53"/>
    </row>
    <row r="1481" spans="1:28" x14ac:dyDescent="0.25">
      <c r="A1481" s="199" t="s">
        <v>15</v>
      </c>
      <c r="B1481" s="199">
        <v>1655830</v>
      </c>
      <c r="C1481" s="199" t="s">
        <v>752</v>
      </c>
      <c r="D1481" s="199" t="s">
        <v>1812</v>
      </c>
      <c r="E1481" s="192"/>
      <c r="F1481" s="186"/>
      <c r="G1481" s="53" t="s">
        <v>18</v>
      </c>
      <c r="H1481" s="192">
        <v>7</v>
      </c>
      <c r="I1481" s="53">
        <v>467190</v>
      </c>
      <c r="J1481" s="53">
        <v>3270328</v>
      </c>
      <c r="O1481" s="53"/>
      <c r="W1481" s="53"/>
      <c r="X1481" s="53"/>
      <c r="Y1481" s="53"/>
      <c r="Z1481" s="53"/>
      <c r="AA1481" s="53"/>
    </row>
    <row r="1482" spans="1:28" x14ac:dyDescent="0.25">
      <c r="A1482" s="199" t="s">
        <v>11</v>
      </c>
      <c r="B1482" s="199">
        <v>1128809</v>
      </c>
      <c r="C1482" s="199" t="s">
        <v>752</v>
      </c>
      <c r="D1482" s="199" t="s">
        <v>1128</v>
      </c>
      <c r="E1482" s="192"/>
      <c r="F1482" s="186"/>
      <c r="G1482" s="53" t="s">
        <v>19</v>
      </c>
      <c r="H1482" s="192">
        <v>12</v>
      </c>
      <c r="I1482" s="53">
        <v>1292167</v>
      </c>
      <c r="J1482" s="53">
        <v>15506004</v>
      </c>
      <c r="O1482" s="53"/>
      <c r="W1482" s="53"/>
      <c r="X1482" s="53"/>
      <c r="Y1482" s="53"/>
      <c r="Z1482" s="53"/>
      <c r="AA1482" s="53"/>
    </row>
    <row r="1483" spans="1:28" x14ac:dyDescent="0.25">
      <c r="A1483" s="199" t="s">
        <v>11</v>
      </c>
      <c r="B1483" s="199">
        <v>716433</v>
      </c>
      <c r="C1483" s="199" t="s">
        <v>752</v>
      </c>
      <c r="D1483" s="199" t="s">
        <v>1407</v>
      </c>
      <c r="E1483" s="53"/>
      <c r="F1483" s="186"/>
      <c r="G1483" s="53" t="s">
        <v>20</v>
      </c>
      <c r="H1483" s="192">
        <v>17</v>
      </c>
      <c r="I1483" s="53">
        <v>1345271</v>
      </c>
      <c r="J1483" s="53">
        <v>19775479</v>
      </c>
      <c r="O1483" s="53"/>
      <c r="W1483" s="53"/>
      <c r="X1483" s="53"/>
      <c r="Y1483" s="53"/>
      <c r="Z1483" s="53"/>
      <c r="AA1483" s="53"/>
    </row>
    <row r="1484" spans="1:28" x14ac:dyDescent="0.25">
      <c r="A1484" s="199" t="s">
        <v>11</v>
      </c>
      <c r="B1484" s="199">
        <v>647927</v>
      </c>
      <c r="C1484" s="199" t="s">
        <v>752</v>
      </c>
      <c r="D1484" s="199" t="s">
        <v>576</v>
      </c>
      <c r="E1484" s="53"/>
      <c r="F1484" s="186"/>
      <c r="G1484" s="53" t="s">
        <v>21</v>
      </c>
      <c r="H1484" s="192">
        <v>11</v>
      </c>
      <c r="I1484" s="53">
        <v>503136</v>
      </c>
      <c r="J1484" s="53">
        <v>5534492</v>
      </c>
      <c r="O1484" s="53"/>
      <c r="W1484" s="53"/>
      <c r="X1484" s="53"/>
      <c r="Y1484" s="53"/>
      <c r="Z1484" s="53"/>
      <c r="AA1484" s="53"/>
    </row>
    <row r="1485" spans="1:28" x14ac:dyDescent="0.25">
      <c r="A1485" s="199" t="s">
        <v>21</v>
      </c>
      <c r="B1485" s="199">
        <v>662215</v>
      </c>
      <c r="C1485" s="199" t="s">
        <v>752</v>
      </c>
      <c r="D1485" s="199" t="s">
        <v>1813</v>
      </c>
      <c r="E1485" s="53"/>
      <c r="F1485" s="186"/>
      <c r="G1485" s="53" t="s">
        <v>22</v>
      </c>
      <c r="H1485" s="192">
        <v>14</v>
      </c>
      <c r="I1485" s="53">
        <v>481315</v>
      </c>
      <c r="J1485" s="53">
        <v>6690279</v>
      </c>
      <c r="O1485" s="53"/>
      <c r="W1485" s="53"/>
      <c r="X1485" s="53"/>
      <c r="Y1485" s="53"/>
      <c r="Z1485" s="53"/>
      <c r="AA1485" s="53"/>
    </row>
    <row r="1486" spans="1:28" x14ac:dyDescent="0.25">
      <c r="A1486" s="199" t="s">
        <v>19</v>
      </c>
      <c r="B1486" s="199">
        <v>1955778</v>
      </c>
      <c r="C1486" s="199" t="s">
        <v>752</v>
      </c>
      <c r="D1486" s="199" t="s">
        <v>455</v>
      </c>
      <c r="E1486" s="192"/>
      <c r="F1486" s="186"/>
      <c r="G1486" s="53" t="s">
        <v>23</v>
      </c>
      <c r="H1486" s="192">
        <v>18</v>
      </c>
      <c r="I1486" s="53">
        <v>1435366</v>
      </c>
      <c r="J1486" s="53">
        <v>21099886</v>
      </c>
      <c r="O1486" s="53"/>
      <c r="W1486" s="53"/>
      <c r="X1486" s="53"/>
      <c r="Y1486" s="53"/>
      <c r="Z1486" s="53"/>
      <c r="AA1486" s="53"/>
    </row>
    <row r="1487" spans="1:28" x14ac:dyDescent="0.25">
      <c r="A1487" s="199" t="s">
        <v>31</v>
      </c>
      <c r="B1487" s="199">
        <v>485900</v>
      </c>
      <c r="C1487" s="199" t="s">
        <v>752</v>
      </c>
      <c r="D1487" s="199" t="s">
        <v>1814</v>
      </c>
      <c r="E1487" s="53"/>
      <c r="F1487" s="186"/>
      <c r="G1487" s="53" t="s">
        <v>25</v>
      </c>
      <c r="H1487" s="192">
        <v>11</v>
      </c>
      <c r="I1487" s="53">
        <v>668213</v>
      </c>
      <c r="J1487" s="53">
        <v>7350342</v>
      </c>
      <c r="O1487" s="53"/>
      <c r="W1487" s="53"/>
      <c r="X1487" s="53"/>
      <c r="Y1487" s="53"/>
      <c r="Z1487" s="53"/>
      <c r="AA1487" s="53"/>
    </row>
    <row r="1488" spans="1:28" x14ac:dyDescent="0.25">
      <c r="A1488" s="199" t="s">
        <v>31</v>
      </c>
      <c r="B1488" s="199">
        <v>1062533</v>
      </c>
      <c r="C1488" s="199" t="s">
        <v>763</v>
      </c>
      <c r="D1488" s="199" t="s">
        <v>1814</v>
      </c>
      <c r="E1488" s="53"/>
      <c r="F1488" s="186"/>
      <c r="G1488" s="53" t="s">
        <v>26</v>
      </c>
      <c r="H1488" s="192">
        <v>12</v>
      </c>
      <c r="I1488" s="53">
        <v>971941</v>
      </c>
      <c r="J1488" s="53">
        <v>11663287</v>
      </c>
      <c r="O1488" s="53"/>
      <c r="W1488" s="53"/>
      <c r="X1488" s="53"/>
      <c r="Y1488" s="53"/>
      <c r="Z1488" s="53"/>
      <c r="AA1488" s="53"/>
    </row>
    <row r="1489" spans="1:27" x14ac:dyDescent="0.25">
      <c r="A1489" s="199" t="s">
        <v>38</v>
      </c>
      <c r="B1489" s="199">
        <v>1837450</v>
      </c>
      <c r="C1489" s="199" t="s">
        <v>763</v>
      </c>
      <c r="D1489" s="199" t="s">
        <v>1815</v>
      </c>
      <c r="E1489" s="192"/>
      <c r="F1489" s="186"/>
      <c r="G1489" s="53" t="s">
        <v>762</v>
      </c>
      <c r="H1489" s="192">
        <v>9</v>
      </c>
      <c r="I1489" s="53">
        <v>402746</v>
      </c>
      <c r="J1489" s="53">
        <v>3624711</v>
      </c>
      <c r="O1489" s="53"/>
      <c r="W1489" s="53"/>
      <c r="X1489" s="53"/>
      <c r="Y1489" s="53"/>
      <c r="Z1489" s="53"/>
      <c r="AA1489" s="53"/>
    </row>
    <row r="1490" spans="1:27" x14ac:dyDescent="0.25">
      <c r="A1490" s="199" t="s">
        <v>31</v>
      </c>
      <c r="B1490" s="199">
        <v>1654012</v>
      </c>
      <c r="C1490" s="199" t="s">
        <v>763</v>
      </c>
      <c r="D1490" s="199" t="s">
        <v>1816</v>
      </c>
      <c r="E1490" s="53"/>
      <c r="F1490" s="186"/>
      <c r="G1490" s="53" t="s">
        <v>27</v>
      </c>
      <c r="H1490" s="192">
        <v>12</v>
      </c>
      <c r="I1490" s="53">
        <v>1291369</v>
      </c>
      <c r="J1490" s="53">
        <v>15496423</v>
      </c>
      <c r="O1490" s="53"/>
      <c r="W1490" s="53"/>
      <c r="X1490" s="53"/>
      <c r="Y1490" s="53"/>
      <c r="Z1490" s="53"/>
      <c r="AA1490" s="53"/>
    </row>
    <row r="1491" spans="1:27" x14ac:dyDescent="0.25">
      <c r="A1491" s="199" t="s">
        <v>38</v>
      </c>
      <c r="B1491" s="199">
        <v>1442035</v>
      </c>
      <c r="C1491" s="199" t="s">
        <v>763</v>
      </c>
      <c r="D1491" s="199" t="s">
        <v>1817</v>
      </c>
      <c r="E1491" s="53"/>
      <c r="F1491" s="186"/>
      <c r="G1491" s="53" t="s">
        <v>28</v>
      </c>
      <c r="H1491" s="192">
        <v>14</v>
      </c>
      <c r="I1491" s="53">
        <v>826966</v>
      </c>
      <c r="J1491" s="53">
        <v>11412131</v>
      </c>
      <c r="O1491" s="53"/>
      <c r="W1491" s="53"/>
      <c r="X1491" s="53"/>
      <c r="Y1491" s="53"/>
      <c r="Z1491" s="53"/>
      <c r="AA1491" s="53"/>
    </row>
    <row r="1492" spans="1:27" x14ac:dyDescent="0.25">
      <c r="A1492" s="199" t="s">
        <v>38</v>
      </c>
      <c r="B1492" s="199">
        <v>1212342</v>
      </c>
      <c r="C1492" s="199" t="s">
        <v>763</v>
      </c>
      <c r="D1492" s="199" t="s">
        <v>1818</v>
      </c>
      <c r="E1492" s="53"/>
      <c r="F1492" s="186"/>
      <c r="G1492" s="53" t="s">
        <v>466</v>
      </c>
      <c r="H1492" s="192">
        <v>8</v>
      </c>
      <c r="I1492" s="53">
        <v>496655</v>
      </c>
      <c r="J1492" s="53">
        <v>3973240</v>
      </c>
      <c r="O1492" s="53"/>
      <c r="W1492" s="53"/>
      <c r="X1492" s="53"/>
      <c r="Y1492" s="53"/>
      <c r="Z1492" s="53"/>
      <c r="AA1492" s="53"/>
    </row>
    <row r="1493" spans="1:27" x14ac:dyDescent="0.25">
      <c r="A1493" s="199" t="s">
        <v>479</v>
      </c>
      <c r="B1493" s="199">
        <v>1657811</v>
      </c>
      <c r="C1493" s="199" t="s">
        <v>763</v>
      </c>
      <c r="D1493" s="199" t="s">
        <v>253</v>
      </c>
      <c r="E1493" s="53"/>
      <c r="F1493" s="186"/>
      <c r="G1493" s="53" t="s">
        <v>29</v>
      </c>
      <c r="H1493" s="192">
        <v>19</v>
      </c>
      <c r="I1493" s="53">
        <v>1372846</v>
      </c>
      <c r="J1493" s="53">
        <v>20180829</v>
      </c>
      <c r="O1493" s="53"/>
      <c r="W1493" s="53"/>
      <c r="X1493" s="53"/>
      <c r="Y1493" s="53"/>
      <c r="Z1493" s="53"/>
      <c r="AA1493" s="53"/>
    </row>
    <row r="1494" spans="1:27" x14ac:dyDescent="0.25">
      <c r="A1494" s="199" t="s">
        <v>37</v>
      </c>
      <c r="B1494" s="199">
        <v>572407</v>
      </c>
      <c r="C1494" s="199" t="s">
        <v>763</v>
      </c>
      <c r="D1494" s="199" t="s">
        <v>1819</v>
      </c>
      <c r="E1494" s="192"/>
      <c r="F1494" s="186"/>
      <c r="G1494" s="53" t="s">
        <v>32</v>
      </c>
      <c r="H1494" s="192">
        <v>9</v>
      </c>
      <c r="I1494" s="53">
        <v>963469</v>
      </c>
      <c r="J1494" s="53">
        <v>8671219</v>
      </c>
      <c r="O1494" s="53"/>
      <c r="W1494" s="53"/>
      <c r="X1494" s="53"/>
      <c r="Y1494" s="53"/>
      <c r="Z1494" s="53"/>
      <c r="AA1494" s="53"/>
    </row>
    <row r="1495" spans="1:27" x14ac:dyDescent="0.25">
      <c r="A1495" s="199" t="s">
        <v>22</v>
      </c>
      <c r="B1495" s="199">
        <v>561410</v>
      </c>
      <c r="C1495" s="199" t="s">
        <v>763</v>
      </c>
      <c r="D1495" s="199" t="s">
        <v>1820</v>
      </c>
      <c r="E1495" s="192"/>
      <c r="F1495" s="186"/>
      <c r="G1495" s="53" t="s">
        <v>31</v>
      </c>
      <c r="H1495" s="192">
        <v>17</v>
      </c>
      <c r="I1495" s="53">
        <v>1562110</v>
      </c>
      <c r="J1495" s="53">
        <v>22963012</v>
      </c>
      <c r="O1495" s="53"/>
      <c r="W1495" s="53"/>
      <c r="X1495" s="53"/>
      <c r="Y1495" s="53"/>
      <c r="Z1495" s="53"/>
      <c r="AA1495" s="53"/>
    </row>
    <row r="1496" spans="1:27" x14ac:dyDescent="0.25">
      <c r="A1496" s="199" t="s">
        <v>479</v>
      </c>
      <c r="B1496" s="199">
        <v>1383765</v>
      </c>
      <c r="C1496" s="199" t="s">
        <v>180</v>
      </c>
      <c r="D1496" s="199" t="s">
        <v>1821</v>
      </c>
      <c r="E1496" s="53"/>
      <c r="F1496" s="186"/>
      <c r="G1496" s="53" t="s">
        <v>33</v>
      </c>
      <c r="H1496" s="192">
        <v>6</v>
      </c>
      <c r="I1496" s="53">
        <v>659412</v>
      </c>
      <c r="J1496" s="53">
        <v>3956473</v>
      </c>
      <c r="O1496" s="53"/>
      <c r="W1496" s="53"/>
      <c r="X1496" s="53"/>
      <c r="Y1496" s="53"/>
      <c r="Z1496" s="53"/>
      <c r="AA1496" s="53"/>
    </row>
    <row r="1497" spans="1:27" x14ac:dyDescent="0.25">
      <c r="A1497" s="199" t="s">
        <v>22</v>
      </c>
      <c r="B1497" s="199">
        <v>392411</v>
      </c>
      <c r="C1497" s="199" t="s">
        <v>180</v>
      </c>
      <c r="D1497" s="199" t="s">
        <v>1822</v>
      </c>
      <c r="E1497" s="53"/>
      <c r="F1497" s="186"/>
      <c r="G1497" s="53" t="s">
        <v>34</v>
      </c>
      <c r="H1497" s="192">
        <v>10</v>
      </c>
      <c r="I1497" s="53">
        <v>631950</v>
      </c>
      <c r="J1497" s="53">
        <v>6319496</v>
      </c>
      <c r="O1497" s="53"/>
      <c r="W1497" s="53"/>
      <c r="X1497" s="53"/>
      <c r="Y1497" s="53"/>
      <c r="Z1497" s="53"/>
      <c r="AA1497" s="53"/>
    </row>
    <row r="1498" spans="1:27" x14ac:dyDescent="0.25">
      <c r="A1498" s="199" t="s">
        <v>29</v>
      </c>
      <c r="B1498" s="199">
        <v>1292323</v>
      </c>
      <c r="C1498" s="199" t="s">
        <v>180</v>
      </c>
      <c r="D1498" s="199" t="s">
        <v>1823</v>
      </c>
      <c r="E1498" s="53"/>
      <c r="F1498" s="186"/>
      <c r="G1498" s="53" t="s">
        <v>35</v>
      </c>
      <c r="H1498" s="192">
        <v>16</v>
      </c>
      <c r="I1498" s="53">
        <v>1353712</v>
      </c>
      <c r="J1498" s="53">
        <v>19899567</v>
      </c>
      <c r="O1498" s="53"/>
      <c r="W1498" s="53"/>
      <c r="X1498" s="53"/>
      <c r="Y1498" s="53"/>
      <c r="Z1498" s="53"/>
      <c r="AA1498" s="53"/>
    </row>
    <row r="1499" spans="1:27" x14ac:dyDescent="0.25">
      <c r="A1499" s="199" t="s">
        <v>25</v>
      </c>
      <c r="B1499" s="199">
        <v>897949</v>
      </c>
      <c r="C1499" s="199" t="s">
        <v>180</v>
      </c>
      <c r="D1499" s="199" t="s">
        <v>1824</v>
      </c>
      <c r="E1499" s="53"/>
      <c r="F1499" s="186"/>
      <c r="G1499" s="53" t="s">
        <v>36</v>
      </c>
      <c r="H1499" s="192">
        <v>11</v>
      </c>
      <c r="I1499" s="53">
        <v>782779</v>
      </c>
      <c r="J1499" s="53">
        <v>8610573</v>
      </c>
      <c r="O1499" s="53"/>
      <c r="W1499" s="53"/>
      <c r="X1499" s="53"/>
      <c r="Y1499" s="53"/>
      <c r="Z1499" s="53"/>
      <c r="AA1499" s="53"/>
    </row>
    <row r="1500" spans="1:27" x14ac:dyDescent="0.25">
      <c r="A1500" s="199" t="s">
        <v>29</v>
      </c>
      <c r="B1500" s="199">
        <v>1186672</v>
      </c>
      <c r="C1500" s="199" t="s">
        <v>180</v>
      </c>
      <c r="D1500" s="199" t="s">
        <v>1825</v>
      </c>
      <c r="E1500" s="192"/>
      <c r="F1500" s="186"/>
      <c r="G1500" s="53" t="s">
        <v>37</v>
      </c>
      <c r="H1500" s="192">
        <v>6</v>
      </c>
      <c r="I1500" s="53">
        <v>429146</v>
      </c>
      <c r="J1500" s="53">
        <v>2574878</v>
      </c>
      <c r="O1500" s="53"/>
      <c r="W1500" s="53"/>
      <c r="X1500" s="53"/>
      <c r="Y1500" s="53"/>
      <c r="Z1500" s="53"/>
      <c r="AA1500" s="53"/>
    </row>
    <row r="1501" spans="1:27" x14ac:dyDescent="0.25">
      <c r="A1501" s="199" t="s">
        <v>24</v>
      </c>
      <c r="B1501" s="199">
        <v>1269785</v>
      </c>
      <c r="C1501" s="199" t="s">
        <v>180</v>
      </c>
      <c r="D1501" s="199" t="s">
        <v>1826</v>
      </c>
      <c r="E1501" s="192"/>
      <c r="F1501" s="186"/>
      <c r="G1501" s="53" t="s">
        <v>24</v>
      </c>
      <c r="H1501" s="192">
        <v>11</v>
      </c>
      <c r="I1501" s="53">
        <v>1187428</v>
      </c>
      <c r="J1501" s="53">
        <v>13061703</v>
      </c>
      <c r="O1501" s="53"/>
      <c r="W1501" s="53"/>
      <c r="X1501" s="53"/>
      <c r="Y1501" s="53"/>
      <c r="Z1501" s="53"/>
      <c r="AA1501" s="53"/>
    </row>
    <row r="1502" spans="1:27" x14ac:dyDescent="0.25">
      <c r="A1502" s="199" t="s">
        <v>24</v>
      </c>
      <c r="B1502" s="199">
        <v>1691071</v>
      </c>
      <c r="C1502" s="199" t="s">
        <v>180</v>
      </c>
      <c r="D1502" s="199" t="s">
        <v>1827</v>
      </c>
      <c r="E1502" s="53"/>
      <c r="F1502" s="186"/>
      <c r="G1502" s="53" t="s">
        <v>30</v>
      </c>
      <c r="H1502" s="192">
        <v>15</v>
      </c>
      <c r="I1502" s="53">
        <v>1097754</v>
      </c>
      <c r="J1502" s="53">
        <v>16136986</v>
      </c>
      <c r="O1502" s="53"/>
      <c r="W1502" s="53"/>
      <c r="X1502" s="53"/>
      <c r="Y1502" s="53"/>
      <c r="Z1502" s="53"/>
      <c r="AA1502" s="53"/>
    </row>
    <row r="1503" spans="1:27" x14ac:dyDescent="0.25">
      <c r="A1503" s="199" t="s">
        <v>466</v>
      </c>
      <c r="B1503" s="199">
        <v>649440</v>
      </c>
      <c r="C1503" s="199" t="s">
        <v>180</v>
      </c>
      <c r="D1503" s="199" t="s">
        <v>1828</v>
      </c>
      <c r="E1503" s="192"/>
      <c r="F1503" s="186"/>
      <c r="G1503" s="53" t="s">
        <v>479</v>
      </c>
      <c r="H1503" s="192">
        <v>16</v>
      </c>
      <c r="I1503" s="53">
        <v>1363595</v>
      </c>
      <c r="J1503" s="53">
        <v>20044848</v>
      </c>
      <c r="O1503" s="53"/>
      <c r="W1503" s="53"/>
      <c r="X1503" s="53"/>
      <c r="Y1503" s="53"/>
      <c r="Z1503" s="53"/>
      <c r="AA1503" s="53"/>
    </row>
    <row r="1504" spans="1:27" x14ac:dyDescent="0.25">
      <c r="A1504" s="199" t="s">
        <v>15</v>
      </c>
      <c r="B1504" s="199">
        <v>1104409</v>
      </c>
      <c r="C1504" s="199" t="s">
        <v>180</v>
      </c>
      <c r="D1504" s="199" t="s">
        <v>1829</v>
      </c>
      <c r="E1504" s="192"/>
      <c r="F1504" s="186"/>
      <c r="G1504" s="53" t="s">
        <v>38</v>
      </c>
      <c r="H1504" s="192">
        <v>16</v>
      </c>
      <c r="I1504" s="53">
        <v>1417219</v>
      </c>
      <c r="J1504" s="53">
        <v>20833114</v>
      </c>
      <c r="O1504" s="53"/>
      <c r="W1504" s="53"/>
      <c r="X1504" s="53"/>
      <c r="Y1504" s="53"/>
      <c r="Z1504" s="53"/>
      <c r="AA1504" s="53"/>
    </row>
    <row r="1505" spans="1:27" x14ac:dyDescent="0.25">
      <c r="A1505" s="199" t="s">
        <v>19</v>
      </c>
      <c r="B1505" s="199">
        <v>1068696</v>
      </c>
      <c r="C1505" s="199" t="s">
        <v>180</v>
      </c>
      <c r="D1505" s="199" t="s">
        <v>1830</v>
      </c>
      <c r="E1505" s="53"/>
      <c r="F1505" s="186"/>
      <c r="G1505" s="53"/>
      <c r="H1505" s="53"/>
      <c r="I1505" s="53"/>
      <c r="J1505" s="53"/>
      <c r="O1505" s="53"/>
      <c r="W1505" s="53"/>
      <c r="X1505" s="53"/>
      <c r="Y1505" s="53"/>
      <c r="Z1505" s="53"/>
      <c r="AA1505" s="53"/>
    </row>
    <row r="1506" spans="1:27" x14ac:dyDescent="0.25">
      <c r="A1506" s="199" t="s">
        <v>24</v>
      </c>
      <c r="B1506" s="199">
        <v>922690</v>
      </c>
      <c r="C1506" s="199" t="s">
        <v>180</v>
      </c>
      <c r="D1506" s="199" t="s">
        <v>1831</v>
      </c>
      <c r="E1506" s="53"/>
      <c r="F1506" s="186"/>
      <c r="G1506" s="53"/>
      <c r="H1506" s="53"/>
      <c r="I1506" s="53"/>
      <c r="J1506" s="53"/>
      <c r="O1506" s="53"/>
      <c r="W1506" s="53"/>
      <c r="X1506" s="53"/>
      <c r="Y1506" s="53"/>
      <c r="Z1506" s="53"/>
      <c r="AA1506" s="53"/>
    </row>
    <row r="1507" spans="1:27" x14ac:dyDescent="0.25">
      <c r="A1507" s="199" t="s">
        <v>22</v>
      </c>
      <c r="B1507" s="199">
        <v>140789</v>
      </c>
      <c r="C1507" s="199" t="s">
        <v>180</v>
      </c>
      <c r="D1507" s="199" t="s">
        <v>1832</v>
      </c>
      <c r="E1507" s="53"/>
      <c r="F1507" s="186"/>
      <c r="G1507" s="53"/>
      <c r="H1507" s="53"/>
      <c r="I1507" s="53"/>
      <c r="J1507" s="53"/>
      <c r="O1507" s="53"/>
      <c r="W1507" s="53"/>
      <c r="X1507" s="53"/>
      <c r="Y1507" s="53"/>
      <c r="Z1507" s="53"/>
      <c r="AA1507" s="53"/>
    </row>
    <row r="1508" spans="1:27" x14ac:dyDescent="0.25">
      <c r="A1508" s="199" t="s">
        <v>22</v>
      </c>
      <c r="B1508" s="199">
        <v>487340</v>
      </c>
      <c r="C1508" s="199" t="s">
        <v>1833</v>
      </c>
      <c r="D1508" s="199" t="s">
        <v>1832</v>
      </c>
      <c r="E1508" s="53"/>
      <c r="F1508" s="186"/>
      <c r="G1508" s="53"/>
      <c r="H1508" s="53"/>
      <c r="I1508" s="53"/>
      <c r="J1508" s="53"/>
      <c r="O1508" s="53"/>
      <c r="W1508" s="53"/>
      <c r="X1508" s="53"/>
      <c r="Y1508" s="53"/>
      <c r="Z1508" s="53"/>
      <c r="AA1508" s="53"/>
    </row>
    <row r="1509" spans="1:27" x14ac:dyDescent="0.25">
      <c r="A1509" s="199" t="s">
        <v>479</v>
      </c>
      <c r="B1509" s="199">
        <v>1621511</v>
      </c>
      <c r="C1509" s="199" t="s">
        <v>1833</v>
      </c>
      <c r="D1509" s="199" t="s">
        <v>1834</v>
      </c>
      <c r="E1509" s="192"/>
      <c r="F1509" s="186"/>
      <c r="G1509" s="53"/>
      <c r="H1509" s="53"/>
      <c r="I1509" s="53"/>
      <c r="J1509" s="53"/>
      <c r="O1509" s="53"/>
      <c r="W1509" s="53"/>
      <c r="X1509" s="53"/>
      <c r="Y1509" s="53"/>
      <c r="Z1509" s="53"/>
      <c r="AA1509" s="53"/>
    </row>
    <row r="1510" spans="1:27" x14ac:dyDescent="0.25">
      <c r="A1510" s="199" t="s">
        <v>10</v>
      </c>
      <c r="B1510" s="199">
        <v>1553140</v>
      </c>
      <c r="C1510" s="199" t="s">
        <v>1833</v>
      </c>
      <c r="D1510" s="199" t="s">
        <v>1835</v>
      </c>
      <c r="E1510" s="192"/>
      <c r="F1510" s="186"/>
      <c r="G1510" s="53"/>
      <c r="H1510" s="53"/>
      <c r="I1510" s="53"/>
      <c r="J1510" s="53"/>
      <c r="O1510" s="53"/>
      <c r="W1510" s="53"/>
      <c r="X1510" s="53"/>
      <c r="Y1510" s="53"/>
      <c r="Z1510" s="53"/>
      <c r="AA1510" s="53"/>
    </row>
    <row r="1511" spans="1:27" x14ac:dyDescent="0.25">
      <c r="A1511" s="199" t="s">
        <v>31</v>
      </c>
      <c r="B1511" s="199">
        <v>1818649</v>
      </c>
      <c r="C1511" s="199" t="s">
        <v>1833</v>
      </c>
      <c r="D1511" s="199" t="s">
        <v>1836</v>
      </c>
      <c r="E1511" s="192"/>
      <c r="F1511" s="186"/>
      <c r="G1511" s="53"/>
      <c r="H1511" s="53"/>
      <c r="I1511" s="53"/>
      <c r="J1511" s="53"/>
      <c r="O1511" s="53"/>
      <c r="W1511" s="53"/>
      <c r="X1511" s="53"/>
      <c r="Y1511" s="53"/>
      <c r="Z1511" s="53"/>
      <c r="AA1511" s="53"/>
    </row>
    <row r="1512" spans="1:27" x14ac:dyDescent="0.25">
      <c r="A1512" s="199" t="s">
        <v>32</v>
      </c>
      <c r="B1512" s="199">
        <v>1368948</v>
      </c>
      <c r="C1512" s="199" t="s">
        <v>1833</v>
      </c>
      <c r="D1512" s="199" t="s">
        <v>1837</v>
      </c>
      <c r="E1512" s="192"/>
      <c r="F1512" s="186"/>
      <c r="G1512" s="53"/>
      <c r="H1512" s="53"/>
      <c r="I1512" s="53"/>
      <c r="J1512" s="53"/>
      <c r="O1512" s="53"/>
      <c r="W1512" s="53"/>
      <c r="X1512" s="53"/>
      <c r="Y1512" s="53"/>
      <c r="Z1512" s="53"/>
      <c r="AA1512" s="53"/>
    </row>
    <row r="1513" spans="1:27" x14ac:dyDescent="0.25">
      <c r="A1513" s="199" t="s">
        <v>35</v>
      </c>
      <c r="B1513" s="199">
        <v>1477352</v>
      </c>
      <c r="C1513" s="199" t="s">
        <v>1833</v>
      </c>
      <c r="D1513" s="199" t="s">
        <v>1838</v>
      </c>
      <c r="E1513" s="192"/>
      <c r="F1513" s="186"/>
      <c r="G1513" s="53"/>
      <c r="H1513" s="53"/>
      <c r="I1513" s="53"/>
      <c r="J1513" s="53"/>
      <c r="O1513" s="53"/>
      <c r="W1513" s="53"/>
      <c r="X1513" s="53"/>
      <c r="Y1513" s="53"/>
      <c r="Z1513" s="53"/>
      <c r="AA1513" s="53"/>
    </row>
    <row r="1514" spans="1:27" x14ac:dyDescent="0.25">
      <c r="A1514" s="199" t="s">
        <v>32</v>
      </c>
      <c r="B1514" s="199">
        <v>857832</v>
      </c>
      <c r="C1514" s="199" t="s">
        <v>1833</v>
      </c>
      <c r="D1514" s="199" t="s">
        <v>1839</v>
      </c>
      <c r="E1514" s="53"/>
      <c r="F1514" s="186"/>
      <c r="G1514" s="53"/>
      <c r="H1514" s="53"/>
      <c r="I1514" s="53"/>
      <c r="J1514" s="53"/>
      <c r="O1514" s="53"/>
      <c r="W1514" s="53"/>
      <c r="X1514" s="53"/>
      <c r="Y1514" s="53"/>
      <c r="Z1514" s="53"/>
      <c r="AA1514" s="53"/>
    </row>
    <row r="1515" spans="1:27" x14ac:dyDescent="0.25">
      <c r="A1515" s="199" t="s">
        <v>32</v>
      </c>
      <c r="B1515" s="199">
        <v>818641</v>
      </c>
      <c r="C1515" s="199" t="s">
        <v>1833</v>
      </c>
      <c r="D1515" s="199" t="s">
        <v>1840</v>
      </c>
      <c r="E1515" s="192"/>
      <c r="F1515" s="186"/>
      <c r="G1515" s="53"/>
      <c r="H1515" s="53"/>
      <c r="I1515" s="53"/>
      <c r="J1515" s="53"/>
      <c r="O1515" s="53"/>
      <c r="W1515" s="53"/>
      <c r="X1515" s="53"/>
      <c r="Y1515" s="53"/>
      <c r="Z1515" s="53"/>
      <c r="AA1515" s="53"/>
    </row>
    <row r="1516" spans="1:27" x14ac:dyDescent="0.25">
      <c r="A1516" s="199" t="s">
        <v>37</v>
      </c>
      <c r="B1516" s="199">
        <v>389398</v>
      </c>
      <c r="C1516" s="199" t="s">
        <v>1833</v>
      </c>
      <c r="D1516" s="199" t="s">
        <v>1841</v>
      </c>
      <c r="E1516" s="53"/>
      <c r="F1516" s="186"/>
      <c r="G1516" s="53"/>
      <c r="H1516" s="53"/>
      <c r="I1516" s="53"/>
      <c r="J1516" s="53"/>
      <c r="O1516" s="53"/>
      <c r="W1516" s="53"/>
      <c r="X1516" s="53"/>
      <c r="Y1516" s="53"/>
      <c r="Z1516" s="53"/>
      <c r="AA1516" s="53"/>
    </row>
    <row r="1517" spans="1:27" x14ac:dyDescent="0.25">
      <c r="A1517" s="199" t="s">
        <v>25</v>
      </c>
      <c r="B1517" s="199">
        <v>584544</v>
      </c>
      <c r="C1517" s="199" t="s">
        <v>1833</v>
      </c>
      <c r="D1517" s="199" t="s">
        <v>1127</v>
      </c>
      <c r="E1517" s="192"/>
      <c r="F1517" s="186"/>
      <c r="G1517" s="53"/>
      <c r="H1517" s="53"/>
      <c r="I1517" s="53"/>
      <c r="J1517" s="53"/>
      <c r="O1517" s="53"/>
      <c r="W1517" s="53"/>
      <c r="X1517" s="53"/>
      <c r="Y1517" s="53"/>
      <c r="Z1517" s="53"/>
      <c r="AA1517" s="53"/>
    </row>
    <row r="1518" spans="1:27" x14ac:dyDescent="0.25">
      <c r="A1518" s="199" t="s">
        <v>29</v>
      </c>
      <c r="B1518" s="199">
        <v>1856587</v>
      </c>
      <c r="C1518" s="199" t="s">
        <v>1833</v>
      </c>
      <c r="D1518" s="199" t="s">
        <v>1842</v>
      </c>
      <c r="E1518" s="53"/>
      <c r="F1518" s="186"/>
      <c r="G1518" s="53"/>
      <c r="H1518" s="53"/>
      <c r="I1518" s="53"/>
      <c r="J1518" s="53"/>
      <c r="O1518" s="53"/>
      <c r="W1518" s="53"/>
      <c r="X1518" s="53"/>
      <c r="Y1518" s="53"/>
      <c r="Z1518" s="53"/>
      <c r="AA1518" s="53"/>
    </row>
    <row r="1519" spans="1:27" x14ac:dyDescent="0.25">
      <c r="A1519" s="199" t="s">
        <v>762</v>
      </c>
      <c r="B1519" s="199">
        <v>658617</v>
      </c>
      <c r="C1519" s="199" t="s">
        <v>1833</v>
      </c>
      <c r="D1519" s="199" t="s">
        <v>1843</v>
      </c>
      <c r="E1519" s="53"/>
      <c r="F1519" s="186"/>
      <c r="G1519" s="53"/>
      <c r="H1519" s="53"/>
      <c r="I1519" s="53"/>
      <c r="J1519" s="53"/>
      <c r="O1519" s="53"/>
      <c r="W1519" s="53"/>
      <c r="X1519" s="53"/>
      <c r="Y1519" s="53"/>
      <c r="Z1519" s="53"/>
      <c r="AA1519" s="53"/>
    </row>
    <row r="1520" spans="1:27" x14ac:dyDescent="0.25">
      <c r="A1520" s="199" t="s">
        <v>762</v>
      </c>
      <c r="B1520" s="199">
        <v>400832</v>
      </c>
      <c r="C1520" s="199" t="s">
        <v>1833</v>
      </c>
      <c r="D1520" s="199" t="s">
        <v>1844</v>
      </c>
      <c r="E1520" s="53"/>
      <c r="F1520" s="186"/>
      <c r="G1520" s="53"/>
      <c r="H1520" s="53"/>
      <c r="I1520" s="53"/>
      <c r="J1520" s="53"/>
      <c r="O1520" s="53"/>
      <c r="W1520" s="53"/>
      <c r="X1520" s="53"/>
      <c r="Y1520" s="53"/>
      <c r="Z1520" s="53"/>
      <c r="AA1520" s="53"/>
    </row>
    <row r="1521" spans="1:27" x14ac:dyDescent="0.25">
      <c r="A1521" s="199" t="s">
        <v>762</v>
      </c>
      <c r="B1521" s="199">
        <v>461743</v>
      </c>
      <c r="C1521" s="199" t="s">
        <v>1833</v>
      </c>
      <c r="D1521" s="199" t="s">
        <v>1845</v>
      </c>
      <c r="E1521" s="53"/>
      <c r="F1521" s="186"/>
      <c r="G1521" s="53"/>
      <c r="H1521" s="53"/>
      <c r="I1521" s="53"/>
      <c r="J1521" s="53"/>
      <c r="O1521" s="53"/>
      <c r="W1521" s="53"/>
      <c r="X1521" s="53"/>
      <c r="Y1521" s="53"/>
      <c r="Z1521" s="53"/>
      <c r="AA1521" s="53"/>
    </row>
    <row r="1522" spans="1:27" x14ac:dyDescent="0.25">
      <c r="A1522" s="199" t="s">
        <v>36</v>
      </c>
      <c r="B1522" s="199">
        <v>772301</v>
      </c>
      <c r="C1522" s="199" t="s">
        <v>1833</v>
      </c>
      <c r="D1522" s="199" t="s">
        <v>1846</v>
      </c>
      <c r="E1522" s="192"/>
      <c r="F1522" s="186"/>
      <c r="G1522" s="53"/>
      <c r="H1522" s="53"/>
      <c r="I1522" s="53"/>
      <c r="J1522" s="53"/>
      <c r="O1522" s="53"/>
      <c r="W1522" s="53"/>
      <c r="X1522" s="53"/>
      <c r="Y1522" s="53"/>
      <c r="Z1522" s="53"/>
      <c r="AA1522" s="53"/>
    </row>
    <row r="1523" spans="1:27" x14ac:dyDescent="0.25">
      <c r="A1523" s="199" t="s">
        <v>36</v>
      </c>
      <c r="B1523" s="199">
        <v>978641</v>
      </c>
      <c r="C1523" s="199" t="s">
        <v>1833</v>
      </c>
      <c r="D1523" s="199" t="s">
        <v>1847</v>
      </c>
      <c r="E1523" s="53"/>
      <c r="F1523" s="186"/>
      <c r="G1523" s="53"/>
      <c r="H1523" s="53"/>
      <c r="I1523" s="53"/>
      <c r="J1523" s="53"/>
      <c r="O1523" s="53"/>
      <c r="W1523" s="53"/>
      <c r="X1523" s="53"/>
      <c r="Y1523" s="53"/>
      <c r="Z1523" s="53"/>
      <c r="AA1523" s="53"/>
    </row>
    <row r="1524" spans="1:27" x14ac:dyDescent="0.25">
      <c r="A1524" s="199" t="s">
        <v>18</v>
      </c>
      <c r="B1524" s="199">
        <v>395461</v>
      </c>
      <c r="C1524" s="199" t="s">
        <v>1833</v>
      </c>
      <c r="D1524" s="199" t="s">
        <v>1848</v>
      </c>
      <c r="E1524" s="53"/>
      <c r="F1524" s="186"/>
      <c r="G1524" s="53"/>
      <c r="H1524" s="53"/>
      <c r="I1524" s="53"/>
      <c r="J1524" s="53"/>
      <c r="O1524" s="53"/>
      <c r="W1524" s="53"/>
      <c r="X1524" s="53"/>
      <c r="Y1524" s="53"/>
      <c r="Z1524" s="53"/>
      <c r="AA1524" s="53"/>
    </row>
    <row r="1525" spans="1:27" x14ac:dyDescent="0.25">
      <c r="A1525" s="199" t="s">
        <v>18</v>
      </c>
      <c r="B1525" s="199">
        <v>493726</v>
      </c>
      <c r="C1525" s="199" t="s">
        <v>1833</v>
      </c>
      <c r="D1525" s="199" t="s">
        <v>1849</v>
      </c>
      <c r="E1525" s="53"/>
      <c r="F1525" s="186"/>
      <c r="G1525" s="53"/>
      <c r="H1525" s="53"/>
      <c r="I1525" s="53"/>
      <c r="J1525" s="53"/>
      <c r="O1525" s="53"/>
      <c r="W1525" s="53"/>
      <c r="X1525" s="53"/>
      <c r="Y1525" s="53"/>
      <c r="Z1525" s="53"/>
      <c r="AA1525" s="53"/>
    </row>
    <row r="1526" spans="1:27" x14ac:dyDescent="0.25">
      <c r="A1526" s="199" t="s">
        <v>20</v>
      </c>
      <c r="B1526" s="199">
        <v>1164070</v>
      </c>
      <c r="C1526" s="199" t="s">
        <v>1833</v>
      </c>
      <c r="D1526" s="199" t="s">
        <v>1850</v>
      </c>
      <c r="E1526" s="192" t="s">
        <v>491</v>
      </c>
      <c r="F1526" s="186"/>
      <c r="G1526" s="53"/>
      <c r="H1526" s="53"/>
      <c r="I1526" s="53"/>
      <c r="J1526" s="53"/>
      <c r="O1526" s="53"/>
      <c r="W1526" s="53"/>
      <c r="X1526" s="53"/>
      <c r="Y1526" s="53"/>
      <c r="Z1526" s="53"/>
      <c r="AA1526" s="53"/>
    </row>
    <row r="1527" spans="1:27" x14ac:dyDescent="0.25">
      <c r="A1527" s="199" t="s">
        <v>20</v>
      </c>
      <c r="B1527" s="199">
        <v>196442</v>
      </c>
      <c r="C1527" s="199" t="s">
        <v>451</v>
      </c>
      <c r="D1527" s="199" t="s">
        <v>1850</v>
      </c>
      <c r="E1527" s="192"/>
      <c r="F1527" s="186"/>
      <c r="G1527" s="53"/>
      <c r="H1527" s="53"/>
      <c r="I1527" s="53"/>
      <c r="J1527" s="53"/>
      <c r="O1527" s="53"/>
      <c r="W1527" s="53"/>
      <c r="X1527" s="53"/>
      <c r="Y1527" s="53"/>
      <c r="Z1527" s="53"/>
      <c r="AA1527" s="53"/>
    </row>
    <row r="1528" spans="1:27" x14ac:dyDescent="0.25">
      <c r="A1528" s="199" t="s">
        <v>30</v>
      </c>
      <c r="B1528" s="199">
        <v>1937105</v>
      </c>
      <c r="C1528" s="199" t="s">
        <v>451</v>
      </c>
      <c r="D1528" s="199" t="s">
        <v>1851</v>
      </c>
      <c r="E1528" s="53"/>
      <c r="F1528" s="186"/>
      <c r="G1528" s="53"/>
      <c r="H1528" s="53"/>
      <c r="I1528" s="53"/>
      <c r="J1528" s="53"/>
      <c r="O1528" s="53"/>
      <c r="W1528" s="53"/>
      <c r="X1528" s="53"/>
      <c r="Y1528" s="53"/>
      <c r="Z1528" s="53"/>
      <c r="AA1528" s="53"/>
    </row>
    <row r="1529" spans="1:27" x14ac:dyDescent="0.25">
      <c r="A1529" s="199" t="s">
        <v>30</v>
      </c>
      <c r="B1529" s="199">
        <v>1142191</v>
      </c>
      <c r="C1529" s="199" t="s">
        <v>451</v>
      </c>
      <c r="D1529" s="199" t="s">
        <v>1852</v>
      </c>
      <c r="E1529" s="53"/>
      <c r="F1529" s="186"/>
      <c r="G1529" s="53"/>
      <c r="H1529" s="53"/>
      <c r="I1529" s="53"/>
      <c r="J1529" s="53"/>
      <c r="O1529" s="53"/>
      <c r="W1529" s="53"/>
      <c r="X1529" s="53"/>
      <c r="Y1529" s="53"/>
      <c r="Z1529" s="53"/>
      <c r="AA1529" s="53"/>
    </row>
    <row r="1530" spans="1:27" x14ac:dyDescent="0.25">
      <c r="A1530" s="199" t="s">
        <v>30</v>
      </c>
      <c r="B1530" s="199">
        <v>1116881</v>
      </c>
      <c r="C1530" s="199" t="s">
        <v>451</v>
      </c>
      <c r="D1530" s="199" t="s">
        <v>246</v>
      </c>
      <c r="E1530" s="53"/>
      <c r="F1530" s="186"/>
      <c r="G1530" s="53"/>
      <c r="H1530" s="53"/>
      <c r="I1530" s="53"/>
      <c r="J1530" s="53"/>
      <c r="O1530" s="53"/>
      <c r="W1530" s="53"/>
      <c r="X1530" s="53"/>
      <c r="Y1530" s="53"/>
      <c r="Z1530" s="53"/>
      <c r="AA1530" s="53"/>
    </row>
    <row r="1531" spans="1:27" x14ac:dyDescent="0.25">
      <c r="A1531" s="199" t="s">
        <v>35</v>
      </c>
      <c r="B1531" s="199">
        <v>1288841</v>
      </c>
      <c r="C1531" s="199" t="s">
        <v>451</v>
      </c>
      <c r="D1531" s="199" t="s">
        <v>1853</v>
      </c>
      <c r="E1531" s="192"/>
      <c r="F1531" s="186"/>
      <c r="G1531" s="53"/>
      <c r="H1531" s="53"/>
      <c r="I1531" s="53"/>
      <c r="J1531" s="53"/>
      <c r="O1531" s="53"/>
      <c r="W1531" s="53"/>
      <c r="X1531" s="53"/>
      <c r="Y1531" s="53"/>
      <c r="Z1531" s="53"/>
      <c r="AA1531" s="53"/>
    </row>
    <row r="1532" spans="1:27" x14ac:dyDescent="0.25">
      <c r="A1532" s="199" t="s">
        <v>28</v>
      </c>
      <c r="B1532" s="199">
        <v>318540</v>
      </c>
      <c r="C1532" s="199" t="s">
        <v>451</v>
      </c>
      <c r="D1532" s="199" t="s">
        <v>1552</v>
      </c>
      <c r="E1532" s="53"/>
      <c r="F1532" s="186"/>
      <c r="G1532" s="53"/>
      <c r="H1532" s="53"/>
      <c r="I1532" s="53"/>
      <c r="J1532" s="53"/>
      <c r="O1532" s="53"/>
      <c r="W1532" s="53"/>
      <c r="X1532" s="53"/>
      <c r="Y1532" s="53"/>
      <c r="Z1532" s="53"/>
      <c r="AA1532" s="53"/>
    </row>
    <row r="1533" spans="1:27" x14ac:dyDescent="0.25">
      <c r="A1533" s="199" t="s">
        <v>28</v>
      </c>
      <c r="B1533" s="199">
        <v>853558</v>
      </c>
      <c r="C1533" s="199" t="s">
        <v>752</v>
      </c>
      <c r="D1533" s="199" t="s">
        <v>1552</v>
      </c>
      <c r="E1533" s="53"/>
      <c r="F1533" s="186"/>
      <c r="G1533" s="53"/>
      <c r="H1533" s="53"/>
      <c r="I1533" s="53"/>
      <c r="J1533" s="53"/>
      <c r="O1533" s="53"/>
      <c r="W1533" s="53"/>
      <c r="X1533" s="53"/>
      <c r="Y1533" s="53"/>
      <c r="Z1533" s="53"/>
      <c r="AA1533" s="53"/>
    </row>
    <row r="1534" spans="1:27" x14ac:dyDescent="0.25">
      <c r="A1534" s="199" t="s">
        <v>28</v>
      </c>
      <c r="B1534" s="199">
        <v>1243175</v>
      </c>
      <c r="C1534" s="199" t="s">
        <v>752</v>
      </c>
      <c r="D1534" s="199" t="s">
        <v>1854</v>
      </c>
      <c r="E1534" s="53"/>
      <c r="F1534" s="186"/>
      <c r="G1534" s="53"/>
      <c r="H1534" s="53"/>
      <c r="I1534" s="53"/>
      <c r="J1534" s="53"/>
      <c r="O1534" s="53"/>
      <c r="W1534" s="53"/>
      <c r="X1534" s="53"/>
      <c r="Y1534" s="53"/>
      <c r="Z1534" s="53"/>
      <c r="AA1534" s="53"/>
    </row>
    <row r="1535" spans="1:27" x14ac:dyDescent="0.25">
      <c r="A1535" s="199" t="s">
        <v>28</v>
      </c>
      <c r="B1535" s="199">
        <v>701913</v>
      </c>
      <c r="C1535" s="199" t="s">
        <v>752</v>
      </c>
      <c r="D1535" s="199" t="s">
        <v>1855</v>
      </c>
      <c r="E1535" s="53"/>
      <c r="F1535" s="186"/>
      <c r="G1535" s="53"/>
      <c r="H1535" s="53"/>
      <c r="I1535" s="53"/>
      <c r="J1535" s="53"/>
      <c r="O1535" s="53"/>
      <c r="W1535" s="53"/>
      <c r="X1535" s="53"/>
      <c r="Y1535" s="53"/>
      <c r="Z1535" s="53"/>
      <c r="AA1535" s="53"/>
    </row>
    <row r="1536" spans="1:27" x14ac:dyDescent="0.25">
      <c r="A1536" s="199" t="s">
        <v>26</v>
      </c>
      <c r="B1536" s="199">
        <v>1607385</v>
      </c>
      <c r="C1536" s="199" t="s">
        <v>752</v>
      </c>
      <c r="D1536" s="199" t="s">
        <v>1856</v>
      </c>
      <c r="E1536" s="53"/>
      <c r="F1536" s="186"/>
      <c r="G1536" s="53"/>
      <c r="H1536" s="53"/>
      <c r="I1536" s="53"/>
      <c r="J1536" s="53"/>
      <c r="O1536" s="53"/>
      <c r="W1536" s="53"/>
      <c r="X1536" s="53"/>
      <c r="Y1536" s="53"/>
      <c r="Z1536" s="53"/>
      <c r="AA1536" s="53"/>
    </row>
    <row r="1537" spans="1:27" x14ac:dyDescent="0.25">
      <c r="A1537" s="199" t="s">
        <v>26</v>
      </c>
      <c r="B1537" s="199">
        <v>1274670</v>
      </c>
      <c r="C1537" s="199" t="s">
        <v>752</v>
      </c>
      <c r="D1537" s="199" t="s">
        <v>1857</v>
      </c>
      <c r="E1537" s="192"/>
      <c r="F1537" s="186"/>
      <c r="G1537" s="53"/>
      <c r="H1537" s="53"/>
      <c r="I1537" s="53"/>
      <c r="J1537" s="53"/>
      <c r="O1537" s="53"/>
      <c r="W1537" s="53"/>
      <c r="X1537" s="53"/>
      <c r="Y1537" s="53"/>
      <c r="Z1537" s="53"/>
      <c r="AA1537" s="53"/>
    </row>
    <row r="1538" spans="1:27" x14ac:dyDescent="0.25">
      <c r="A1538" s="199" t="s">
        <v>26</v>
      </c>
      <c r="B1538" s="199">
        <v>802999</v>
      </c>
      <c r="C1538" s="199" t="s">
        <v>752</v>
      </c>
      <c r="D1538" s="199" t="s">
        <v>1139</v>
      </c>
      <c r="E1538" s="53"/>
      <c r="F1538" s="186"/>
      <c r="G1538" s="53"/>
      <c r="H1538" s="53"/>
      <c r="I1538" s="53"/>
      <c r="J1538" s="53"/>
      <c r="O1538" s="53"/>
      <c r="W1538" s="53"/>
      <c r="X1538" s="53"/>
      <c r="Y1538" s="53"/>
      <c r="Z1538" s="53"/>
      <c r="AA1538" s="53"/>
    </row>
    <row r="1539" spans="1:27" x14ac:dyDescent="0.25">
      <c r="A1539" s="199" t="s">
        <v>36</v>
      </c>
      <c r="B1539" s="199">
        <v>776684</v>
      </c>
      <c r="C1539" s="199" t="s">
        <v>752</v>
      </c>
      <c r="D1539" s="199" t="s">
        <v>1858</v>
      </c>
      <c r="E1539" s="53"/>
      <c r="F1539" s="186"/>
      <c r="G1539" s="53"/>
      <c r="H1539" s="53"/>
      <c r="I1539" s="53"/>
      <c r="J1539" s="53"/>
      <c r="O1539" s="53"/>
      <c r="W1539" s="53"/>
      <c r="X1539" s="53"/>
      <c r="Y1539" s="53"/>
      <c r="Z1539" s="53"/>
      <c r="AA1539" s="53"/>
    </row>
    <row r="1540" spans="1:27" x14ac:dyDescent="0.25">
      <c r="A1540" s="199" t="s">
        <v>20</v>
      </c>
      <c r="B1540" s="199">
        <v>739616</v>
      </c>
      <c r="C1540" s="199" t="s">
        <v>752</v>
      </c>
      <c r="D1540" s="199" t="s">
        <v>521</v>
      </c>
      <c r="E1540" s="53"/>
      <c r="F1540" s="186"/>
      <c r="G1540" s="53"/>
      <c r="H1540" s="53"/>
      <c r="I1540" s="53"/>
      <c r="J1540" s="53"/>
      <c r="O1540" s="53"/>
      <c r="W1540" s="53"/>
      <c r="X1540" s="53"/>
      <c r="Y1540" s="53"/>
      <c r="Z1540" s="53"/>
      <c r="AA1540" s="53"/>
    </row>
    <row r="1541" spans="1:27" x14ac:dyDescent="0.25">
      <c r="A1541" s="199" t="s">
        <v>20</v>
      </c>
      <c r="B1541" s="199">
        <v>801608</v>
      </c>
      <c r="C1541" s="199" t="s">
        <v>763</v>
      </c>
      <c r="D1541" s="199" t="s">
        <v>521</v>
      </c>
      <c r="E1541" s="53"/>
      <c r="F1541" s="186"/>
      <c r="G1541" s="53"/>
      <c r="H1541" s="53"/>
      <c r="I1541" s="53"/>
      <c r="J1541" s="53"/>
      <c r="O1541" s="53"/>
      <c r="W1541" s="53"/>
      <c r="X1541" s="53"/>
      <c r="Y1541" s="53"/>
      <c r="Z1541" s="53"/>
      <c r="AA1541" s="53"/>
    </row>
    <row r="1542" spans="1:27" x14ac:dyDescent="0.25">
      <c r="A1542" s="199" t="s">
        <v>8</v>
      </c>
      <c r="B1542" s="199">
        <v>1342377</v>
      </c>
      <c r="C1542" s="199" t="s">
        <v>763</v>
      </c>
      <c r="D1542" s="199" t="s">
        <v>446</v>
      </c>
      <c r="E1542" s="53"/>
      <c r="F1542" s="186"/>
      <c r="G1542" s="53"/>
      <c r="H1542" s="53"/>
      <c r="I1542" s="53"/>
      <c r="J1542" s="53"/>
      <c r="O1542" s="53"/>
      <c r="W1542" s="53"/>
      <c r="X1542" s="53"/>
      <c r="Y1542" s="53"/>
      <c r="Z1542" s="53"/>
      <c r="AA1542" s="53"/>
    </row>
    <row r="1543" spans="1:27" x14ac:dyDescent="0.25">
      <c r="A1543" s="199" t="s">
        <v>8</v>
      </c>
      <c r="B1543" s="199">
        <v>906127</v>
      </c>
      <c r="C1543" s="199" t="s">
        <v>763</v>
      </c>
      <c r="D1543" s="199" t="s">
        <v>1859</v>
      </c>
      <c r="E1543" s="53"/>
      <c r="F1543" s="186"/>
      <c r="G1543" s="53"/>
      <c r="H1543" s="53"/>
      <c r="I1543" s="53"/>
      <c r="J1543" s="53"/>
      <c r="O1543" s="53"/>
      <c r="W1543" s="53"/>
      <c r="X1543" s="53"/>
      <c r="Y1543" s="53"/>
      <c r="Z1543" s="53"/>
      <c r="AA1543" s="53"/>
    </row>
    <row r="1544" spans="1:27" x14ac:dyDescent="0.25">
      <c r="A1544" s="199" t="s">
        <v>35</v>
      </c>
      <c r="B1544" s="199">
        <v>1565903</v>
      </c>
      <c r="C1544" s="199" t="s">
        <v>763</v>
      </c>
      <c r="D1544" s="199" t="s">
        <v>313</v>
      </c>
      <c r="E1544" s="53"/>
      <c r="F1544" s="186"/>
      <c r="G1544" s="53"/>
      <c r="H1544" s="53"/>
      <c r="I1544" s="53"/>
      <c r="J1544" s="53"/>
      <c r="O1544" s="53"/>
      <c r="W1544" s="53"/>
      <c r="X1544" s="53"/>
      <c r="Y1544" s="53"/>
      <c r="Z1544" s="53"/>
      <c r="AA1544" s="53"/>
    </row>
    <row r="1545" spans="1:27" x14ac:dyDescent="0.25">
      <c r="A1545" s="199" t="s">
        <v>23</v>
      </c>
      <c r="B1545" s="199">
        <v>1425134</v>
      </c>
      <c r="C1545" s="199" t="s">
        <v>763</v>
      </c>
      <c r="D1545" s="199" t="s">
        <v>518</v>
      </c>
      <c r="E1545" s="192"/>
      <c r="F1545" s="186"/>
      <c r="G1545" s="53"/>
      <c r="H1545" s="53"/>
      <c r="I1545" s="53"/>
      <c r="J1545" s="53"/>
      <c r="O1545" s="53"/>
      <c r="W1545" s="53"/>
      <c r="X1545" s="53"/>
      <c r="Y1545" s="53"/>
      <c r="Z1545" s="53"/>
      <c r="AA1545" s="53"/>
    </row>
    <row r="1546" spans="1:27" x14ac:dyDescent="0.25">
      <c r="A1546" s="199" t="s">
        <v>33</v>
      </c>
      <c r="B1546" s="199">
        <v>1036646</v>
      </c>
      <c r="C1546" s="199" t="s">
        <v>763</v>
      </c>
      <c r="D1546" s="199" t="s">
        <v>1860</v>
      </c>
      <c r="E1546" s="53"/>
      <c r="F1546" s="186"/>
      <c r="G1546" s="53"/>
      <c r="H1546" s="53"/>
      <c r="I1546" s="53"/>
      <c r="J1546" s="53"/>
      <c r="O1546" s="53"/>
      <c r="W1546" s="53"/>
      <c r="X1546" s="53"/>
      <c r="Y1546" s="53"/>
      <c r="Z1546" s="53"/>
      <c r="AA1546" s="53"/>
    </row>
    <row r="1547" spans="1:27" x14ac:dyDescent="0.25">
      <c r="A1547" s="199" t="s">
        <v>33</v>
      </c>
      <c r="B1547" s="199">
        <v>338465</v>
      </c>
      <c r="C1547" s="199" t="s">
        <v>763</v>
      </c>
      <c r="D1547" s="199" t="s">
        <v>1861</v>
      </c>
      <c r="E1547" s="53"/>
      <c r="F1547" s="186"/>
      <c r="G1547" s="53"/>
      <c r="H1547" s="53"/>
      <c r="I1547" s="53"/>
      <c r="J1547" s="53"/>
      <c r="O1547" s="53"/>
      <c r="W1547" s="53"/>
      <c r="X1547" s="53"/>
      <c r="Y1547" s="53"/>
      <c r="Z1547" s="53"/>
      <c r="AA1547" s="53"/>
    </row>
    <row r="1548" spans="1:27" x14ac:dyDescent="0.25">
      <c r="A1548" s="199" t="s">
        <v>10</v>
      </c>
      <c r="B1548" s="199">
        <v>1494500</v>
      </c>
      <c r="C1548" s="199" t="s">
        <v>763</v>
      </c>
      <c r="D1548" s="199" t="s">
        <v>313</v>
      </c>
      <c r="E1548" s="53"/>
      <c r="F1548" s="186"/>
      <c r="G1548" s="53"/>
      <c r="H1548" s="53"/>
      <c r="I1548" s="53"/>
      <c r="J1548" s="53"/>
      <c r="O1548" s="53"/>
      <c r="W1548" s="53"/>
      <c r="X1548" s="53"/>
      <c r="Y1548" s="53"/>
      <c r="Z1548" s="53"/>
      <c r="AA1548" s="53"/>
    </row>
    <row r="1549" spans="1:27" x14ac:dyDescent="0.25">
      <c r="A1549" s="199" t="s">
        <v>16</v>
      </c>
      <c r="B1549" s="199">
        <v>1089240</v>
      </c>
      <c r="C1549" s="199" t="s">
        <v>763</v>
      </c>
      <c r="D1549" s="199" t="s">
        <v>246</v>
      </c>
      <c r="E1549" s="53"/>
      <c r="F1549" s="186"/>
      <c r="G1549" s="53"/>
      <c r="H1549" s="53"/>
      <c r="I1549" s="53"/>
      <c r="J1549" s="53"/>
      <c r="O1549" s="53"/>
      <c r="W1549" s="53"/>
      <c r="X1549" s="53"/>
      <c r="Y1549" s="53"/>
      <c r="Z1549" s="53"/>
      <c r="AA1549" s="53"/>
    </row>
    <row r="1550" spans="1:27" x14ac:dyDescent="0.25">
      <c r="A1550" s="199" t="s">
        <v>16</v>
      </c>
      <c r="B1550" s="199">
        <v>262011</v>
      </c>
      <c r="C1550" s="199" t="s">
        <v>180</v>
      </c>
      <c r="D1550" s="199" t="s">
        <v>246</v>
      </c>
      <c r="E1550" s="192"/>
      <c r="F1550" s="186"/>
      <c r="G1550" s="53"/>
      <c r="H1550" s="53"/>
      <c r="I1550" s="53"/>
      <c r="J1550" s="53"/>
      <c r="O1550" s="53"/>
      <c r="W1550" s="53"/>
      <c r="X1550" s="53"/>
      <c r="Y1550" s="53"/>
      <c r="Z1550" s="53"/>
      <c r="AA1550" s="53"/>
    </row>
    <row r="1551" spans="1:27" x14ac:dyDescent="0.25">
      <c r="A1551" s="199" t="s">
        <v>23</v>
      </c>
      <c r="B1551" s="199">
        <v>1424763</v>
      </c>
      <c r="C1551" s="199" t="s">
        <v>180</v>
      </c>
      <c r="D1551" s="199" t="s">
        <v>1862</v>
      </c>
      <c r="E1551" s="53"/>
      <c r="F1551" s="186"/>
      <c r="G1551" s="53"/>
      <c r="H1551" s="53"/>
      <c r="I1551" s="53"/>
      <c r="J1551" s="53"/>
      <c r="O1551" s="53"/>
      <c r="W1551" s="53"/>
      <c r="X1551" s="53"/>
      <c r="Y1551" s="53"/>
      <c r="Z1551" s="53"/>
      <c r="AA1551" s="53"/>
    </row>
    <row r="1552" spans="1:27" x14ac:dyDescent="0.25">
      <c r="A1552" s="199" t="s">
        <v>16</v>
      </c>
      <c r="B1552" s="199">
        <v>798406</v>
      </c>
      <c r="C1552" s="199" t="s">
        <v>180</v>
      </c>
      <c r="D1552" s="199" t="s">
        <v>1863</v>
      </c>
      <c r="E1552" s="53"/>
      <c r="F1552" s="186"/>
      <c r="G1552" s="53"/>
      <c r="H1552" s="53"/>
      <c r="I1552" s="53"/>
      <c r="J1552" s="53"/>
      <c r="O1552" s="53"/>
      <c r="W1552" s="53"/>
      <c r="X1552" s="53"/>
      <c r="Y1552" s="53"/>
      <c r="Z1552" s="53"/>
      <c r="AA1552" s="53"/>
    </row>
    <row r="1553" spans="1:27" x14ac:dyDescent="0.25">
      <c r="A1553" s="199" t="s">
        <v>23</v>
      </c>
      <c r="B1553" s="199">
        <v>1276703</v>
      </c>
      <c r="C1553" s="199" t="s">
        <v>180</v>
      </c>
      <c r="D1553" s="199" t="s">
        <v>1864</v>
      </c>
      <c r="E1553" s="192"/>
      <c r="F1553" s="186"/>
      <c r="G1553" s="53"/>
      <c r="H1553" s="53"/>
      <c r="I1553" s="53"/>
      <c r="J1553" s="53"/>
      <c r="O1553" s="53"/>
      <c r="W1553" s="53"/>
      <c r="X1553" s="53"/>
      <c r="Y1553" s="53"/>
      <c r="Z1553" s="53"/>
      <c r="AA1553" s="53"/>
    </row>
    <row r="1554" spans="1:27" x14ac:dyDescent="0.25">
      <c r="A1554" s="199" t="s">
        <v>10</v>
      </c>
      <c r="B1554" s="199">
        <v>866773</v>
      </c>
      <c r="C1554" s="199" t="s">
        <v>180</v>
      </c>
      <c r="D1554" s="199" t="s">
        <v>1865</v>
      </c>
      <c r="E1554" s="53"/>
      <c r="F1554" s="186"/>
      <c r="G1554" s="53"/>
      <c r="H1554" s="53"/>
      <c r="I1554" s="53"/>
      <c r="J1554" s="53"/>
      <c r="O1554" s="53"/>
      <c r="W1554" s="53"/>
      <c r="X1554" s="53"/>
      <c r="Y1554" s="53"/>
      <c r="Z1554" s="53"/>
      <c r="AA1554" s="53"/>
    </row>
    <row r="1555" spans="1:27" x14ac:dyDescent="0.25">
      <c r="A1555" s="199" t="s">
        <v>16</v>
      </c>
      <c r="B1555" s="199">
        <v>817139</v>
      </c>
      <c r="C1555" s="199" t="s">
        <v>180</v>
      </c>
      <c r="D1555" s="199" t="s">
        <v>1866</v>
      </c>
      <c r="E1555" s="53"/>
      <c r="F1555" s="186"/>
      <c r="G1555" s="53"/>
      <c r="H1555" s="53"/>
      <c r="I1555" s="53"/>
      <c r="J1555" s="53"/>
      <c r="O1555" s="53"/>
      <c r="W1555" s="53"/>
      <c r="X1555" s="53"/>
      <c r="Y1555" s="53"/>
      <c r="Z1555" s="53"/>
      <c r="AA1555" s="53"/>
    </row>
    <row r="1556" spans="1:27" x14ac:dyDescent="0.25">
      <c r="A1556" s="199" t="s">
        <v>21</v>
      </c>
      <c r="B1556" s="199">
        <v>341665</v>
      </c>
      <c r="C1556" s="199" t="s">
        <v>180</v>
      </c>
      <c r="D1556" s="199" t="s">
        <v>1867</v>
      </c>
      <c r="E1556" s="192" t="s">
        <v>1868</v>
      </c>
      <c r="F1556" s="186"/>
      <c r="G1556" s="53"/>
      <c r="H1556" s="53"/>
      <c r="I1556" s="53"/>
      <c r="J1556" s="53"/>
      <c r="O1556" s="53"/>
      <c r="W1556" s="53"/>
      <c r="X1556" s="53"/>
      <c r="Y1556" s="53"/>
      <c r="Z1556" s="53"/>
      <c r="AA1556" s="53"/>
    </row>
    <row r="1557" spans="1:27" x14ac:dyDescent="0.25">
      <c r="A1557" s="199" t="s">
        <v>479</v>
      </c>
      <c r="B1557" s="199">
        <v>1470469</v>
      </c>
      <c r="C1557" s="199" t="s">
        <v>180</v>
      </c>
      <c r="D1557" s="199" t="s">
        <v>1869</v>
      </c>
      <c r="E1557" s="53"/>
      <c r="F1557" s="186"/>
      <c r="G1557" s="53"/>
      <c r="H1557" s="53"/>
      <c r="I1557" s="53"/>
      <c r="J1557" s="53"/>
      <c r="O1557" s="53"/>
      <c r="W1557" s="53"/>
      <c r="X1557" s="53"/>
      <c r="Y1557" s="53"/>
      <c r="Z1557" s="53"/>
      <c r="AA1557" s="53"/>
    </row>
    <row r="1558" spans="1:27" x14ac:dyDescent="0.25">
      <c r="A1558" s="199" t="s">
        <v>15</v>
      </c>
      <c r="B1558" s="199">
        <v>1757127</v>
      </c>
      <c r="C1558" s="199" t="s">
        <v>180</v>
      </c>
      <c r="D1558" s="199" t="s">
        <v>455</v>
      </c>
      <c r="E1558" s="192"/>
      <c r="F1558" s="186"/>
      <c r="G1558" s="53"/>
      <c r="H1558" s="53"/>
      <c r="I1558" s="53"/>
      <c r="J1558" s="53"/>
      <c r="O1558" s="53"/>
      <c r="W1558" s="53"/>
      <c r="X1558" s="53"/>
      <c r="Y1558" s="53"/>
      <c r="Z1558" s="53"/>
      <c r="AA1558" s="53"/>
    </row>
    <row r="1559" spans="1:27" x14ac:dyDescent="0.25">
      <c r="A1559" s="199" t="s">
        <v>19</v>
      </c>
      <c r="B1559" s="199">
        <v>1761018</v>
      </c>
      <c r="C1559" s="199" t="s">
        <v>180</v>
      </c>
      <c r="D1559" s="199" t="s">
        <v>455</v>
      </c>
      <c r="E1559" s="192"/>
      <c r="F1559" s="186"/>
      <c r="G1559" s="53"/>
      <c r="H1559" s="53"/>
      <c r="I1559" s="53"/>
      <c r="J1559" s="53"/>
      <c r="O1559" s="53"/>
      <c r="W1559" s="53"/>
      <c r="X1559" s="53"/>
      <c r="Y1559" s="53"/>
      <c r="Z1559" s="53"/>
      <c r="AA1559" s="53"/>
    </row>
    <row r="1560" spans="1:27" x14ac:dyDescent="0.25">
      <c r="A1560" s="199" t="s">
        <v>35</v>
      </c>
      <c r="B1560" s="199">
        <v>1223926</v>
      </c>
      <c r="C1560" s="199" t="s">
        <v>180</v>
      </c>
      <c r="D1560" s="199" t="s">
        <v>1870</v>
      </c>
      <c r="E1560" s="53"/>
      <c r="F1560" s="186"/>
      <c r="G1560" s="53"/>
      <c r="H1560" s="53"/>
      <c r="I1560" s="53"/>
      <c r="J1560" s="53"/>
      <c r="O1560" s="53"/>
      <c r="W1560" s="53"/>
      <c r="X1560" s="53"/>
      <c r="Y1560" s="53"/>
      <c r="Z1560" s="53"/>
      <c r="AA1560" s="53"/>
    </row>
    <row r="1561" spans="1:27" x14ac:dyDescent="0.25">
      <c r="A1561" s="199" t="s">
        <v>35</v>
      </c>
      <c r="B1561" s="199">
        <v>457898</v>
      </c>
      <c r="C1561" s="199" t="s">
        <v>1833</v>
      </c>
      <c r="D1561" s="199" t="s">
        <v>1870</v>
      </c>
      <c r="E1561" s="53"/>
      <c r="F1561" s="186"/>
      <c r="G1561" s="53"/>
      <c r="H1561" s="53"/>
      <c r="I1561" s="53"/>
      <c r="J1561" s="53"/>
      <c r="O1561" s="53"/>
      <c r="W1561" s="53"/>
      <c r="X1561" s="53"/>
      <c r="Y1561" s="53"/>
      <c r="Z1561" s="53"/>
      <c r="AA1561" s="53"/>
    </row>
    <row r="1562" spans="1:27" x14ac:dyDescent="0.25">
      <c r="A1562" s="199" t="s">
        <v>12</v>
      </c>
      <c r="B1562" s="199">
        <v>498889</v>
      </c>
      <c r="C1562" s="199" t="s">
        <v>1833</v>
      </c>
      <c r="D1562" s="199" t="s">
        <v>1811</v>
      </c>
      <c r="E1562" s="53"/>
      <c r="F1562" s="186"/>
      <c r="G1562" s="53"/>
      <c r="H1562" s="53"/>
      <c r="I1562" s="53"/>
      <c r="J1562" s="53"/>
      <c r="O1562" s="53"/>
      <c r="W1562" s="53"/>
      <c r="X1562" s="53"/>
      <c r="Y1562" s="53"/>
      <c r="Z1562" s="53"/>
      <c r="AA1562" s="53"/>
    </row>
    <row r="1563" spans="1:27" x14ac:dyDescent="0.25">
      <c r="A1563" s="199" t="s">
        <v>12</v>
      </c>
      <c r="B1563" s="199">
        <v>544291</v>
      </c>
      <c r="C1563" s="199" t="s">
        <v>1833</v>
      </c>
      <c r="D1563" s="199" t="s">
        <v>1871</v>
      </c>
      <c r="E1563" s="53"/>
      <c r="F1563" s="186"/>
      <c r="G1563" s="53"/>
      <c r="H1563" s="53"/>
      <c r="I1563" s="53"/>
      <c r="J1563" s="53"/>
      <c r="O1563" s="53"/>
      <c r="W1563" s="53"/>
      <c r="X1563" s="53"/>
      <c r="Y1563" s="53"/>
      <c r="Z1563" s="53"/>
      <c r="AA1563" s="53"/>
    </row>
    <row r="1564" spans="1:27" x14ac:dyDescent="0.25">
      <c r="A1564" s="199" t="s">
        <v>12</v>
      </c>
      <c r="B1564" s="199">
        <v>743613</v>
      </c>
      <c r="C1564" s="199" t="s">
        <v>1833</v>
      </c>
      <c r="D1564" s="199" t="s">
        <v>1872</v>
      </c>
      <c r="E1564" s="53"/>
      <c r="F1564" s="186"/>
      <c r="G1564" s="53"/>
      <c r="H1564" s="53"/>
      <c r="I1564" s="53"/>
      <c r="J1564" s="53"/>
      <c r="O1564" s="53"/>
      <c r="W1564" s="53"/>
      <c r="X1564" s="53"/>
      <c r="Y1564" s="53"/>
      <c r="Z1564" s="53"/>
      <c r="AA1564" s="53"/>
    </row>
    <row r="1565" spans="1:27" x14ac:dyDescent="0.25">
      <c r="A1565" s="199" t="s">
        <v>38</v>
      </c>
      <c r="B1565" s="199">
        <v>1353289</v>
      </c>
      <c r="C1565" s="199" t="s">
        <v>1833</v>
      </c>
      <c r="D1565" s="199" t="s">
        <v>1873</v>
      </c>
      <c r="E1565" s="53"/>
      <c r="F1565" s="186"/>
      <c r="G1565" s="53"/>
      <c r="H1565" s="53"/>
      <c r="I1565" s="53"/>
      <c r="J1565" s="53"/>
      <c r="O1565" s="53"/>
      <c r="W1565" s="53"/>
      <c r="X1565" s="53"/>
      <c r="Y1565" s="53"/>
      <c r="Z1565" s="53"/>
      <c r="AA1565" s="53"/>
    </row>
    <row r="1566" spans="1:27" x14ac:dyDescent="0.25">
      <c r="A1566" s="199" t="s">
        <v>31</v>
      </c>
      <c r="B1566" s="199">
        <v>1234338</v>
      </c>
      <c r="C1566" s="199" t="s">
        <v>1833</v>
      </c>
      <c r="D1566" s="199" t="s">
        <v>1874</v>
      </c>
      <c r="E1566" s="192"/>
      <c r="F1566" s="186"/>
      <c r="G1566" s="53"/>
      <c r="H1566" s="53"/>
      <c r="I1566" s="53"/>
      <c r="J1566" s="53"/>
      <c r="O1566" s="53"/>
      <c r="W1566" s="53"/>
      <c r="X1566" s="53"/>
      <c r="Y1566" s="53"/>
      <c r="Z1566" s="53"/>
      <c r="AA1566" s="53"/>
    </row>
    <row r="1567" spans="1:27" x14ac:dyDescent="0.25">
      <c r="A1567" s="199" t="s">
        <v>31</v>
      </c>
      <c r="B1567" s="199">
        <v>1832414</v>
      </c>
      <c r="C1567" s="199" t="s">
        <v>1833</v>
      </c>
      <c r="D1567" s="199" t="s">
        <v>1875</v>
      </c>
      <c r="E1567" s="192"/>
      <c r="F1567" s="186"/>
      <c r="G1567" s="53"/>
      <c r="H1567" s="53"/>
      <c r="I1567" s="53"/>
      <c r="J1567" s="53"/>
      <c r="O1567" s="53"/>
      <c r="W1567" s="53"/>
      <c r="X1567" s="53"/>
      <c r="Y1567" s="53"/>
      <c r="Z1567" s="53"/>
      <c r="AA1567" s="53"/>
    </row>
    <row r="1568" spans="1:27" x14ac:dyDescent="0.25">
      <c r="A1568" s="199" t="s">
        <v>37</v>
      </c>
      <c r="B1568" s="199">
        <v>366801</v>
      </c>
      <c r="C1568" s="199" t="s">
        <v>1833</v>
      </c>
      <c r="D1568" s="199" t="s">
        <v>473</v>
      </c>
      <c r="E1568" s="192"/>
      <c r="F1568" s="186"/>
      <c r="G1568" s="53"/>
      <c r="H1568" s="53"/>
      <c r="I1568" s="53"/>
      <c r="J1568" s="53"/>
      <c r="O1568" s="53"/>
      <c r="W1568" s="53"/>
      <c r="X1568" s="53"/>
      <c r="Y1568" s="53"/>
      <c r="Z1568" s="53"/>
      <c r="AA1568" s="53"/>
    </row>
    <row r="1569" spans="1:27" x14ac:dyDescent="0.25">
      <c r="A1569" s="199" t="s">
        <v>479</v>
      </c>
      <c r="B1569" s="199">
        <v>1694639</v>
      </c>
      <c r="C1569" s="199" t="s">
        <v>1833</v>
      </c>
      <c r="D1569" s="199" t="s">
        <v>1876</v>
      </c>
      <c r="E1569" s="53"/>
      <c r="F1569" s="186"/>
      <c r="G1569" s="53"/>
      <c r="H1569" s="53"/>
      <c r="I1569" s="53"/>
      <c r="J1569" s="53"/>
      <c r="O1569" s="53"/>
      <c r="W1569" s="53"/>
      <c r="X1569" s="53"/>
      <c r="Y1569" s="53"/>
      <c r="Z1569" s="53"/>
      <c r="AA1569" s="53"/>
    </row>
    <row r="1570" spans="1:27" x14ac:dyDescent="0.25">
      <c r="A1570" s="199" t="s">
        <v>25</v>
      </c>
      <c r="B1570" s="199">
        <v>595607</v>
      </c>
      <c r="C1570" s="199" t="s">
        <v>1833</v>
      </c>
      <c r="D1570" s="199" t="s">
        <v>1877</v>
      </c>
      <c r="E1570" s="53"/>
      <c r="F1570" s="186"/>
      <c r="G1570" s="53"/>
      <c r="H1570" s="53"/>
      <c r="I1570" s="53"/>
      <c r="J1570" s="53"/>
      <c r="O1570" s="53"/>
      <c r="W1570" s="53"/>
      <c r="X1570" s="53"/>
      <c r="Y1570" s="53"/>
      <c r="Z1570" s="53"/>
      <c r="AA1570" s="53"/>
    </row>
    <row r="1571" spans="1:27" x14ac:dyDescent="0.25">
      <c r="A1571" s="199" t="s">
        <v>29</v>
      </c>
      <c r="B1571" s="199">
        <v>1677302</v>
      </c>
      <c r="C1571" s="199" t="s">
        <v>1833</v>
      </c>
      <c r="D1571" s="199" t="s">
        <v>1878</v>
      </c>
      <c r="E1571" s="53"/>
      <c r="F1571" s="186"/>
      <c r="G1571" s="53"/>
      <c r="H1571" s="53"/>
      <c r="I1571" s="53"/>
      <c r="J1571" s="53"/>
      <c r="O1571" s="53"/>
      <c r="W1571" s="53"/>
      <c r="X1571" s="53"/>
      <c r="Y1571" s="53"/>
      <c r="Z1571" s="53"/>
      <c r="AA1571" s="53"/>
    </row>
    <row r="1572" spans="1:27" x14ac:dyDescent="0.25">
      <c r="A1572" s="199" t="s">
        <v>22</v>
      </c>
      <c r="B1572" s="199">
        <v>925577</v>
      </c>
      <c r="C1572" s="199" t="s">
        <v>1833</v>
      </c>
      <c r="D1572" s="199" t="s">
        <v>1879</v>
      </c>
      <c r="E1572" s="53"/>
      <c r="F1572" s="186"/>
      <c r="G1572" s="53"/>
      <c r="H1572" s="53"/>
      <c r="I1572" s="53"/>
      <c r="J1572" s="53"/>
      <c r="O1572" s="53"/>
      <c r="W1572" s="53"/>
      <c r="X1572" s="53"/>
      <c r="Y1572" s="53"/>
      <c r="Z1572" s="53"/>
      <c r="AA1572" s="53"/>
    </row>
    <row r="1573" spans="1:27" x14ac:dyDescent="0.25">
      <c r="A1573" s="199" t="s">
        <v>20</v>
      </c>
      <c r="B1573" s="199">
        <v>1888963</v>
      </c>
      <c r="C1573" s="199" t="s">
        <v>1833</v>
      </c>
      <c r="D1573" s="199" t="s">
        <v>1880</v>
      </c>
      <c r="E1573" s="53"/>
      <c r="F1573" s="186"/>
      <c r="G1573" s="53"/>
      <c r="H1573" s="53"/>
      <c r="I1573" s="53"/>
      <c r="J1573" s="53"/>
      <c r="O1573" s="53"/>
      <c r="W1573" s="53"/>
      <c r="X1573" s="53"/>
      <c r="Y1573" s="53"/>
      <c r="Z1573" s="53"/>
      <c r="AA1573" s="53"/>
    </row>
    <row r="1574" spans="1:27" x14ac:dyDescent="0.25">
      <c r="A1574" s="199" t="s">
        <v>20</v>
      </c>
      <c r="B1574" s="199">
        <v>1531844</v>
      </c>
      <c r="C1574" s="199" t="s">
        <v>1833</v>
      </c>
      <c r="D1574" s="199" t="s">
        <v>1881</v>
      </c>
      <c r="E1574" s="53"/>
      <c r="F1574" s="186"/>
      <c r="G1574" s="53"/>
      <c r="H1574" s="53"/>
      <c r="I1574" s="53"/>
      <c r="J1574" s="53"/>
      <c r="O1574" s="53"/>
      <c r="W1574" s="53"/>
      <c r="X1574" s="53"/>
      <c r="Y1574" s="53"/>
      <c r="Z1574" s="53"/>
      <c r="AA1574" s="53"/>
    </row>
    <row r="1575" spans="1:27" x14ac:dyDescent="0.25">
      <c r="A1575" s="199" t="s">
        <v>30</v>
      </c>
      <c r="B1575" s="199">
        <v>1350058</v>
      </c>
      <c r="C1575" s="199" t="s">
        <v>1833</v>
      </c>
      <c r="D1575" s="199" t="s">
        <v>1882</v>
      </c>
      <c r="E1575" s="192"/>
      <c r="F1575" s="186"/>
      <c r="G1575" s="53"/>
      <c r="H1575" s="53"/>
      <c r="I1575" s="53"/>
      <c r="J1575" s="53"/>
      <c r="O1575" s="53"/>
      <c r="W1575" s="53"/>
      <c r="X1575" s="53"/>
      <c r="Y1575" s="53"/>
      <c r="Z1575" s="53"/>
      <c r="AA1575" s="53"/>
    </row>
    <row r="1576" spans="1:27" x14ac:dyDescent="0.25">
      <c r="A1576" s="199" t="s">
        <v>38</v>
      </c>
      <c r="B1576" s="199">
        <v>1580534</v>
      </c>
      <c r="C1576" s="199" t="s">
        <v>1833</v>
      </c>
      <c r="D1576" s="199" t="s">
        <v>1883</v>
      </c>
      <c r="E1576" s="53"/>
      <c r="F1576" s="186"/>
      <c r="G1576" s="53"/>
      <c r="H1576" s="53"/>
      <c r="I1576" s="53"/>
      <c r="J1576" s="53"/>
      <c r="O1576" s="53"/>
      <c r="W1576" s="53"/>
      <c r="X1576" s="53"/>
      <c r="Y1576" s="53"/>
      <c r="Z1576" s="53"/>
      <c r="AA1576" s="53"/>
    </row>
    <row r="1577" spans="1:27" x14ac:dyDescent="0.25">
      <c r="A1577" s="199" t="s">
        <v>24</v>
      </c>
      <c r="B1577" s="199">
        <v>1545399</v>
      </c>
      <c r="C1577" s="199" t="s">
        <v>1833</v>
      </c>
      <c r="D1577" s="199" t="s">
        <v>1884</v>
      </c>
      <c r="E1577" s="53"/>
      <c r="F1577" s="186"/>
      <c r="G1577" s="53"/>
      <c r="H1577" s="53"/>
      <c r="I1577" s="53"/>
      <c r="J1577" s="53"/>
      <c r="O1577" s="53"/>
      <c r="W1577" s="53"/>
      <c r="X1577" s="53"/>
      <c r="Y1577" s="53"/>
      <c r="Z1577" s="53"/>
      <c r="AA1577" s="53"/>
    </row>
    <row r="1578" spans="1:27" x14ac:dyDescent="0.25">
      <c r="A1578" s="199" t="s">
        <v>29</v>
      </c>
      <c r="B1578" s="199">
        <v>178544</v>
      </c>
      <c r="C1578" s="199" t="s">
        <v>1833</v>
      </c>
      <c r="D1578" s="199" t="s">
        <v>1885</v>
      </c>
      <c r="E1578" s="192" t="s">
        <v>525</v>
      </c>
      <c r="F1578" s="186"/>
      <c r="G1578" s="53"/>
      <c r="H1578" s="53"/>
      <c r="I1578" s="53"/>
      <c r="J1578" s="53"/>
      <c r="O1578" s="53"/>
      <c r="W1578" s="53"/>
      <c r="X1578" s="53"/>
      <c r="Y1578" s="53"/>
      <c r="Z1578" s="53"/>
      <c r="AA1578" s="53"/>
    </row>
    <row r="1579" spans="1:27" x14ac:dyDescent="0.25">
      <c r="A1579" s="199" t="s">
        <v>29</v>
      </c>
      <c r="B1579" s="199">
        <v>905641</v>
      </c>
      <c r="C1579" s="199" t="s">
        <v>451</v>
      </c>
      <c r="D1579" s="199" t="s">
        <v>1885</v>
      </c>
      <c r="E1579" s="53"/>
      <c r="F1579" s="186"/>
      <c r="G1579" s="53"/>
      <c r="H1579" s="53"/>
      <c r="I1579" s="53"/>
      <c r="J1579" s="53"/>
      <c r="O1579" s="53"/>
      <c r="W1579" s="53"/>
      <c r="X1579" s="53"/>
      <c r="Y1579" s="53"/>
      <c r="Z1579" s="53"/>
      <c r="AA1579" s="53"/>
    </row>
    <row r="1580" spans="1:27" x14ac:dyDescent="0.25">
      <c r="A1580" s="199" t="s">
        <v>31</v>
      </c>
      <c r="B1580" s="199">
        <v>1292736</v>
      </c>
      <c r="C1580" s="199" t="s">
        <v>451</v>
      </c>
      <c r="D1580" s="199" t="s">
        <v>1886</v>
      </c>
      <c r="E1580" s="192"/>
      <c r="F1580" s="186"/>
      <c r="G1580" s="53"/>
      <c r="H1580" s="53"/>
      <c r="I1580" s="53"/>
      <c r="J1580" s="53"/>
      <c r="O1580" s="53"/>
      <c r="W1580" s="53"/>
      <c r="X1580" s="53"/>
      <c r="Y1580" s="53"/>
      <c r="Z1580" s="53"/>
      <c r="AA1580" s="53"/>
    </row>
    <row r="1581" spans="1:27" x14ac:dyDescent="0.25">
      <c r="A1581" s="199" t="s">
        <v>29</v>
      </c>
      <c r="B1581" s="199">
        <v>1334788</v>
      </c>
      <c r="C1581" s="199" t="s">
        <v>451</v>
      </c>
      <c r="D1581" s="199" t="s">
        <v>396</v>
      </c>
      <c r="E1581" s="192"/>
      <c r="F1581" s="186"/>
      <c r="G1581" s="53"/>
      <c r="H1581" s="53"/>
      <c r="I1581" s="53"/>
      <c r="J1581" s="53"/>
      <c r="O1581" s="53"/>
      <c r="W1581" s="53"/>
      <c r="X1581" s="53"/>
      <c r="Y1581" s="53"/>
      <c r="Z1581" s="53"/>
      <c r="AA1581" s="53"/>
    </row>
    <row r="1582" spans="1:27" x14ac:dyDescent="0.25">
      <c r="A1582" s="199" t="s">
        <v>22</v>
      </c>
      <c r="B1582" s="199">
        <v>521880</v>
      </c>
      <c r="C1582" s="199" t="s">
        <v>451</v>
      </c>
      <c r="D1582" s="199" t="s">
        <v>1887</v>
      </c>
      <c r="E1582" s="53"/>
      <c r="F1582" s="186"/>
      <c r="G1582" s="53"/>
      <c r="H1582" s="53"/>
      <c r="I1582" s="53"/>
      <c r="J1582" s="53"/>
      <c r="O1582" s="53"/>
      <c r="W1582" s="53"/>
      <c r="X1582" s="53"/>
      <c r="Y1582" s="53"/>
      <c r="Z1582" s="53"/>
      <c r="AA1582" s="53"/>
    </row>
    <row r="1583" spans="1:27" x14ac:dyDescent="0.25">
      <c r="A1583" s="199" t="s">
        <v>22</v>
      </c>
      <c r="B1583" s="199">
        <v>426981</v>
      </c>
      <c r="C1583" s="199" t="s">
        <v>451</v>
      </c>
      <c r="D1583" s="199" t="s">
        <v>1888</v>
      </c>
      <c r="E1583" s="192"/>
      <c r="F1583" s="186"/>
      <c r="G1583" s="53"/>
      <c r="H1583" s="53"/>
      <c r="I1583" s="53"/>
      <c r="J1583" s="53"/>
      <c r="O1583" s="53"/>
      <c r="W1583" s="53"/>
      <c r="X1583" s="53"/>
      <c r="Y1583" s="53"/>
      <c r="Z1583" s="53"/>
      <c r="AA1583" s="53"/>
    </row>
    <row r="1584" spans="1:27" x14ac:dyDescent="0.25">
      <c r="A1584" s="199" t="s">
        <v>35</v>
      </c>
      <c r="B1584" s="199">
        <v>1251519</v>
      </c>
      <c r="C1584" s="199" t="s">
        <v>451</v>
      </c>
      <c r="D1584" s="199" t="s">
        <v>1889</v>
      </c>
      <c r="E1584" s="192"/>
      <c r="F1584" s="186"/>
      <c r="G1584" s="53"/>
      <c r="H1584" s="53"/>
      <c r="I1584" s="53"/>
      <c r="J1584" s="53"/>
      <c r="O1584" s="53"/>
      <c r="W1584" s="53"/>
      <c r="X1584" s="53"/>
      <c r="Y1584" s="53"/>
      <c r="Z1584" s="53"/>
      <c r="AA1584" s="53"/>
    </row>
    <row r="1585" spans="1:27" x14ac:dyDescent="0.25">
      <c r="A1585" s="199" t="s">
        <v>15</v>
      </c>
      <c r="B1585" s="199">
        <v>266455</v>
      </c>
      <c r="C1585" s="199" t="s">
        <v>451</v>
      </c>
      <c r="D1585" s="199" t="s">
        <v>1890</v>
      </c>
      <c r="E1585" s="53"/>
      <c r="F1585" s="186"/>
      <c r="G1585" s="53"/>
      <c r="H1585" s="53"/>
      <c r="I1585" s="53"/>
      <c r="J1585" s="53"/>
      <c r="O1585" s="53"/>
      <c r="W1585" s="53"/>
      <c r="X1585" s="53"/>
      <c r="Y1585" s="53"/>
      <c r="Z1585" s="53"/>
      <c r="AA1585" s="53"/>
    </row>
    <row r="1586" spans="1:27" x14ac:dyDescent="0.25">
      <c r="A1586" s="199" t="s">
        <v>15</v>
      </c>
      <c r="B1586" s="199">
        <v>1153380</v>
      </c>
      <c r="C1586" s="199" t="s">
        <v>752</v>
      </c>
      <c r="D1586" s="199" t="s">
        <v>1890</v>
      </c>
      <c r="E1586" s="53"/>
      <c r="F1586" s="186"/>
      <c r="G1586" s="53"/>
      <c r="H1586" s="53"/>
      <c r="I1586" s="53"/>
      <c r="J1586" s="53"/>
      <c r="O1586" s="53"/>
      <c r="W1586" s="53"/>
      <c r="X1586" s="53"/>
      <c r="Y1586" s="53"/>
      <c r="Z1586" s="53"/>
      <c r="AA1586" s="53"/>
    </row>
    <row r="1587" spans="1:27" x14ac:dyDescent="0.25">
      <c r="A1587" s="199" t="s">
        <v>25</v>
      </c>
      <c r="B1587" s="199">
        <v>1031400</v>
      </c>
      <c r="C1587" s="199" t="s">
        <v>752</v>
      </c>
      <c r="D1587" s="199" t="s">
        <v>1891</v>
      </c>
      <c r="E1587" s="53"/>
      <c r="F1587" s="186"/>
      <c r="G1587" s="53"/>
      <c r="H1587" s="53"/>
      <c r="I1587" s="53"/>
      <c r="J1587" s="53"/>
      <c r="O1587" s="53"/>
      <c r="W1587" s="53"/>
      <c r="X1587" s="53"/>
      <c r="Y1587" s="53"/>
      <c r="Z1587" s="53"/>
      <c r="AA1587" s="53"/>
    </row>
    <row r="1588" spans="1:27" x14ac:dyDescent="0.25">
      <c r="A1588" s="199" t="s">
        <v>25</v>
      </c>
      <c r="B1588" s="199">
        <v>885662</v>
      </c>
      <c r="C1588" s="199" t="s">
        <v>752</v>
      </c>
      <c r="D1588" s="199" t="s">
        <v>1892</v>
      </c>
      <c r="E1588" s="53"/>
      <c r="F1588" s="186"/>
      <c r="G1588" s="53"/>
      <c r="H1588" s="53"/>
      <c r="I1588" s="53"/>
      <c r="J1588" s="53"/>
      <c r="O1588" s="53"/>
      <c r="W1588" s="53"/>
      <c r="X1588" s="53"/>
      <c r="Y1588" s="53"/>
      <c r="Z1588" s="53"/>
      <c r="AA1588" s="53"/>
    </row>
    <row r="1589" spans="1:27" x14ac:dyDescent="0.25">
      <c r="A1589" s="199" t="s">
        <v>15</v>
      </c>
      <c r="B1589" s="199">
        <v>1096389</v>
      </c>
      <c r="C1589" s="199" t="s">
        <v>752</v>
      </c>
      <c r="D1589" s="199" t="s">
        <v>313</v>
      </c>
      <c r="E1589" s="53"/>
      <c r="F1589" s="186"/>
      <c r="G1589" s="53"/>
      <c r="H1589" s="53"/>
      <c r="I1589" s="53"/>
      <c r="J1589" s="53"/>
      <c r="O1589" s="53"/>
      <c r="W1589" s="53"/>
      <c r="X1589" s="53"/>
      <c r="Y1589" s="53"/>
      <c r="Z1589" s="53"/>
      <c r="AA1589" s="53"/>
    </row>
    <row r="1590" spans="1:27" x14ac:dyDescent="0.25">
      <c r="A1590" s="199" t="s">
        <v>19</v>
      </c>
      <c r="B1590" s="199">
        <v>1495378</v>
      </c>
      <c r="C1590" s="199" t="s">
        <v>752</v>
      </c>
      <c r="D1590" s="199" t="s">
        <v>1893</v>
      </c>
      <c r="E1590" s="192"/>
      <c r="F1590" s="186"/>
      <c r="G1590" s="53"/>
      <c r="H1590" s="53"/>
      <c r="I1590" s="53"/>
      <c r="J1590" s="53"/>
      <c r="O1590" s="53"/>
      <c r="W1590" s="53"/>
      <c r="X1590" s="53"/>
      <c r="Y1590" s="53"/>
      <c r="Z1590" s="53"/>
      <c r="AA1590" s="53"/>
    </row>
    <row r="1591" spans="1:27" x14ac:dyDescent="0.25">
      <c r="A1591" s="199" t="s">
        <v>19</v>
      </c>
      <c r="B1591" s="199">
        <v>1148965</v>
      </c>
      <c r="C1591" s="199" t="s">
        <v>752</v>
      </c>
      <c r="D1591" s="199" t="s">
        <v>313</v>
      </c>
      <c r="E1591" s="53"/>
      <c r="F1591" s="186"/>
      <c r="G1591" s="53"/>
      <c r="H1591" s="53"/>
      <c r="I1591" s="53"/>
      <c r="J1591" s="53"/>
      <c r="O1591" s="53"/>
      <c r="W1591" s="53"/>
      <c r="X1591" s="53"/>
      <c r="Y1591" s="53"/>
      <c r="Z1591" s="53"/>
      <c r="AA1591" s="53"/>
    </row>
    <row r="1592" spans="1:27" x14ac:dyDescent="0.25">
      <c r="A1592" s="199" t="s">
        <v>23</v>
      </c>
      <c r="B1592" s="199">
        <v>1590501</v>
      </c>
      <c r="C1592" s="199" t="s">
        <v>752</v>
      </c>
      <c r="D1592" s="199" t="s">
        <v>1894</v>
      </c>
      <c r="E1592" s="53"/>
      <c r="F1592" s="186"/>
      <c r="G1592" s="53"/>
      <c r="H1592" s="53"/>
      <c r="I1592" s="53"/>
      <c r="J1592" s="53"/>
      <c r="O1592" s="53"/>
      <c r="W1592" s="53"/>
      <c r="X1592" s="53"/>
      <c r="Y1592" s="53"/>
      <c r="Z1592" s="53"/>
      <c r="AA1592" s="53"/>
    </row>
    <row r="1593" spans="1:27" x14ac:dyDescent="0.25">
      <c r="A1593" s="199" t="s">
        <v>23</v>
      </c>
      <c r="B1593" s="199">
        <v>308051</v>
      </c>
      <c r="C1593" s="199" t="s">
        <v>763</v>
      </c>
      <c r="D1593" s="199" t="s">
        <v>1894</v>
      </c>
      <c r="E1593" s="192"/>
      <c r="F1593" s="186"/>
      <c r="G1593" s="53"/>
      <c r="H1593" s="53"/>
      <c r="I1593" s="53"/>
      <c r="J1593" s="53"/>
      <c r="O1593" s="53"/>
      <c r="W1593" s="53"/>
      <c r="X1593" s="53"/>
      <c r="Y1593" s="53"/>
      <c r="Z1593" s="53"/>
      <c r="AA1593" s="53"/>
    </row>
    <row r="1594" spans="1:27" x14ac:dyDescent="0.25">
      <c r="A1594" s="199" t="s">
        <v>23</v>
      </c>
      <c r="B1594" s="199">
        <v>1377339</v>
      </c>
      <c r="C1594" s="199" t="s">
        <v>763</v>
      </c>
      <c r="D1594" s="199" t="s">
        <v>518</v>
      </c>
      <c r="E1594" s="53"/>
      <c r="F1594" s="186"/>
      <c r="G1594" s="53"/>
      <c r="H1594" s="53"/>
      <c r="I1594" s="53"/>
      <c r="J1594" s="53"/>
      <c r="O1594" s="53"/>
      <c r="W1594" s="53"/>
      <c r="X1594" s="53"/>
      <c r="Y1594" s="53"/>
      <c r="Z1594" s="53"/>
      <c r="AA1594" s="53"/>
    </row>
    <row r="1595" spans="1:27" x14ac:dyDescent="0.25">
      <c r="A1595" s="199" t="s">
        <v>466</v>
      </c>
      <c r="B1595" s="199">
        <v>744290</v>
      </c>
      <c r="C1595" s="199" t="s">
        <v>763</v>
      </c>
      <c r="D1595" s="199" t="s">
        <v>1828</v>
      </c>
      <c r="E1595" s="53"/>
      <c r="F1595" s="186"/>
      <c r="G1595" s="53"/>
      <c r="H1595" s="53"/>
      <c r="I1595" s="53"/>
      <c r="J1595" s="53"/>
      <c r="O1595" s="53"/>
      <c r="W1595" s="53"/>
      <c r="X1595" s="53"/>
      <c r="Y1595" s="53"/>
      <c r="Z1595" s="53"/>
      <c r="AA1595" s="53"/>
    </row>
    <row r="1596" spans="1:27" x14ac:dyDescent="0.25">
      <c r="A1596" s="199" t="s">
        <v>466</v>
      </c>
      <c r="B1596" s="199">
        <v>717317</v>
      </c>
      <c r="C1596" s="199" t="s">
        <v>763</v>
      </c>
      <c r="D1596" s="199" t="s">
        <v>1895</v>
      </c>
      <c r="E1596" s="53"/>
      <c r="F1596" s="186"/>
      <c r="G1596" s="53"/>
      <c r="H1596" s="53"/>
      <c r="I1596" s="53"/>
      <c r="J1596" s="53"/>
      <c r="O1596" s="53"/>
      <c r="W1596" s="53"/>
      <c r="X1596" s="53"/>
      <c r="Y1596" s="53"/>
      <c r="Z1596" s="53"/>
      <c r="AA1596" s="53"/>
    </row>
    <row r="1597" spans="1:27" x14ac:dyDescent="0.25">
      <c r="A1597" s="199" t="s">
        <v>32</v>
      </c>
      <c r="B1597" s="199">
        <v>1424671</v>
      </c>
      <c r="C1597" s="199" t="s">
        <v>763</v>
      </c>
      <c r="D1597" s="199" t="s">
        <v>1117</v>
      </c>
      <c r="E1597" s="53"/>
      <c r="F1597" s="186"/>
      <c r="G1597" s="53"/>
      <c r="H1597" s="53"/>
      <c r="I1597" s="53"/>
      <c r="J1597" s="53"/>
      <c r="O1597" s="53"/>
      <c r="W1597" s="53"/>
      <c r="X1597" s="53"/>
      <c r="Y1597" s="53"/>
      <c r="Z1597" s="53"/>
      <c r="AA1597" s="53"/>
    </row>
    <row r="1598" spans="1:27" x14ac:dyDescent="0.25">
      <c r="A1598" s="199" t="s">
        <v>32</v>
      </c>
      <c r="B1598" s="199">
        <v>1063202</v>
      </c>
      <c r="C1598" s="199" t="s">
        <v>763</v>
      </c>
      <c r="D1598" s="199" t="s">
        <v>1896</v>
      </c>
      <c r="E1598" s="53"/>
      <c r="F1598" s="186"/>
      <c r="G1598" s="53"/>
      <c r="H1598" s="53"/>
      <c r="I1598" s="53"/>
      <c r="J1598" s="53"/>
      <c r="O1598" s="53"/>
      <c r="W1598" s="53"/>
      <c r="X1598" s="53"/>
      <c r="Y1598" s="53"/>
      <c r="Z1598" s="53"/>
      <c r="AA1598" s="53"/>
    </row>
    <row r="1599" spans="1:27" x14ac:dyDescent="0.25">
      <c r="A1599" s="199" t="s">
        <v>32</v>
      </c>
      <c r="B1599" s="199">
        <v>1041231</v>
      </c>
      <c r="C1599" s="199" t="s">
        <v>763</v>
      </c>
      <c r="D1599" s="199" t="s">
        <v>1840</v>
      </c>
      <c r="E1599" s="53"/>
      <c r="F1599" s="186"/>
      <c r="G1599" s="53"/>
      <c r="H1599" s="53"/>
      <c r="I1599" s="53"/>
      <c r="J1599" s="53"/>
      <c r="O1599" s="53"/>
      <c r="W1599" s="53"/>
      <c r="X1599" s="53"/>
      <c r="Y1599" s="53"/>
      <c r="Z1599" s="53"/>
      <c r="AA1599" s="53"/>
    </row>
    <row r="1600" spans="1:27" x14ac:dyDescent="0.25">
      <c r="A1600" s="199" t="s">
        <v>35</v>
      </c>
      <c r="B1600" s="199">
        <v>1608806</v>
      </c>
      <c r="C1600" s="199" t="s">
        <v>763</v>
      </c>
      <c r="D1600" s="199" t="s">
        <v>313</v>
      </c>
      <c r="E1600" s="53"/>
      <c r="F1600" s="186"/>
      <c r="G1600" s="53"/>
      <c r="H1600" s="53"/>
      <c r="I1600" s="53"/>
      <c r="J1600" s="53"/>
      <c r="O1600" s="53"/>
      <c r="W1600" s="53"/>
      <c r="X1600" s="53"/>
      <c r="Y1600" s="53"/>
      <c r="Z1600" s="53"/>
      <c r="AA1600" s="53"/>
    </row>
    <row r="1601" spans="1:27" x14ac:dyDescent="0.25">
      <c r="A1601" s="199" t="s">
        <v>18</v>
      </c>
      <c r="B1601" s="199">
        <v>575134</v>
      </c>
      <c r="C1601" s="199" t="s">
        <v>763</v>
      </c>
      <c r="D1601" s="199" t="s">
        <v>1897</v>
      </c>
      <c r="E1601" s="53"/>
      <c r="F1601" s="186"/>
      <c r="G1601" s="53"/>
      <c r="H1601" s="53"/>
      <c r="I1601" s="53"/>
      <c r="J1601" s="53"/>
      <c r="O1601" s="53"/>
      <c r="W1601" s="53"/>
      <c r="X1601" s="53"/>
      <c r="Y1601" s="53"/>
      <c r="Z1601" s="53"/>
      <c r="AA1601" s="53"/>
    </row>
    <row r="1602" spans="1:27" x14ac:dyDescent="0.25">
      <c r="A1602" s="199" t="s">
        <v>18</v>
      </c>
      <c r="B1602" s="199">
        <v>847587</v>
      </c>
      <c r="C1602" s="199" t="s">
        <v>763</v>
      </c>
      <c r="D1602" s="199" t="s">
        <v>1898</v>
      </c>
      <c r="E1602" s="53"/>
      <c r="F1602" s="186"/>
      <c r="G1602" s="53"/>
      <c r="H1602" s="53"/>
      <c r="I1602" s="53"/>
      <c r="J1602" s="53"/>
      <c r="O1602" s="53"/>
      <c r="W1602" s="53"/>
      <c r="X1602" s="53"/>
      <c r="Y1602" s="53"/>
      <c r="Z1602" s="53"/>
      <c r="AA1602" s="53"/>
    </row>
    <row r="1603" spans="1:27" x14ac:dyDescent="0.25">
      <c r="A1603" s="199" t="s">
        <v>38</v>
      </c>
      <c r="B1603" s="199">
        <v>292372</v>
      </c>
      <c r="C1603" s="199" t="s">
        <v>763</v>
      </c>
      <c r="D1603" s="199" t="s">
        <v>1899</v>
      </c>
      <c r="E1603" s="192"/>
      <c r="F1603" s="186"/>
      <c r="G1603" s="53"/>
      <c r="H1603" s="53"/>
      <c r="I1603" s="53"/>
      <c r="J1603" s="53"/>
      <c r="O1603" s="53"/>
      <c r="W1603" s="53"/>
      <c r="X1603" s="53"/>
      <c r="Y1603" s="53"/>
      <c r="Z1603" s="53"/>
      <c r="AA1603" s="53"/>
    </row>
    <row r="1604" spans="1:27" x14ac:dyDescent="0.25">
      <c r="A1604" s="199" t="s">
        <v>38</v>
      </c>
      <c r="B1604" s="199">
        <v>902531</v>
      </c>
      <c r="C1604" s="199" t="s">
        <v>180</v>
      </c>
      <c r="D1604" s="199" t="s">
        <v>1899</v>
      </c>
      <c r="E1604" s="53"/>
      <c r="F1604" s="186"/>
      <c r="G1604" s="53"/>
      <c r="H1604" s="53"/>
      <c r="I1604" s="53"/>
      <c r="J1604" s="53"/>
      <c r="O1604" s="53"/>
      <c r="W1604" s="53"/>
      <c r="X1604" s="53"/>
      <c r="Y1604" s="53"/>
      <c r="Z1604" s="53"/>
      <c r="AA1604" s="53"/>
    </row>
    <row r="1605" spans="1:27" x14ac:dyDescent="0.25">
      <c r="A1605" s="199" t="s">
        <v>36</v>
      </c>
      <c r="B1605" s="199">
        <v>1217974</v>
      </c>
      <c r="C1605" s="199" t="s">
        <v>180</v>
      </c>
      <c r="D1605" s="199" t="s">
        <v>1900</v>
      </c>
      <c r="E1605" s="53"/>
      <c r="F1605" s="186"/>
      <c r="G1605" s="53"/>
      <c r="H1605" s="53"/>
      <c r="I1605" s="53"/>
      <c r="J1605" s="53"/>
      <c r="O1605" s="53"/>
      <c r="W1605" s="53"/>
      <c r="X1605" s="53"/>
      <c r="Y1605" s="53"/>
      <c r="Z1605" s="53"/>
      <c r="AA1605" s="53"/>
    </row>
    <row r="1606" spans="1:27" x14ac:dyDescent="0.25">
      <c r="A1606" s="199" t="s">
        <v>36</v>
      </c>
      <c r="B1606" s="199">
        <v>871156</v>
      </c>
      <c r="C1606" s="199" t="s">
        <v>180</v>
      </c>
      <c r="D1606" s="199" t="s">
        <v>1901</v>
      </c>
      <c r="E1606" s="53"/>
      <c r="F1606" s="186"/>
      <c r="G1606" s="53"/>
      <c r="H1606" s="53"/>
      <c r="I1606" s="53"/>
      <c r="J1606" s="53"/>
      <c r="O1606" s="53"/>
      <c r="W1606" s="53"/>
      <c r="X1606" s="53"/>
      <c r="Y1606" s="53"/>
      <c r="Z1606" s="53"/>
      <c r="AA1606" s="53"/>
    </row>
    <row r="1607" spans="1:27" x14ac:dyDescent="0.25">
      <c r="A1607" s="199" t="s">
        <v>20</v>
      </c>
      <c r="B1607" s="199">
        <v>1284043</v>
      </c>
      <c r="C1607" s="199" t="s">
        <v>180</v>
      </c>
      <c r="D1607" s="199" t="s">
        <v>521</v>
      </c>
      <c r="E1607" s="53"/>
      <c r="F1607" s="186"/>
      <c r="G1607" s="53"/>
      <c r="H1607" s="53"/>
      <c r="I1607" s="53"/>
      <c r="J1607" s="53"/>
      <c r="O1607" s="53"/>
      <c r="W1607" s="53"/>
      <c r="X1607" s="53"/>
      <c r="Y1607" s="53"/>
      <c r="Z1607" s="53"/>
      <c r="AA1607" s="53"/>
    </row>
    <row r="1608" spans="1:27" x14ac:dyDescent="0.25">
      <c r="A1608" s="199" t="s">
        <v>30</v>
      </c>
      <c r="B1608" s="199">
        <v>1013940</v>
      </c>
      <c r="C1608" s="199" t="s">
        <v>180</v>
      </c>
      <c r="D1608" s="199" t="s">
        <v>1902</v>
      </c>
      <c r="E1608" s="53"/>
      <c r="F1608" s="186"/>
      <c r="G1608" s="53"/>
      <c r="H1608" s="53"/>
      <c r="I1608" s="53"/>
      <c r="J1608" s="53"/>
      <c r="O1608" s="53"/>
      <c r="W1608" s="53"/>
      <c r="X1608" s="53"/>
      <c r="Y1608" s="53"/>
      <c r="Z1608" s="53"/>
      <c r="AA1608" s="53"/>
    </row>
    <row r="1609" spans="1:27" x14ac:dyDescent="0.25">
      <c r="A1609" s="199" t="s">
        <v>30</v>
      </c>
      <c r="B1609" s="199">
        <v>1056911</v>
      </c>
      <c r="C1609" s="199" t="s">
        <v>180</v>
      </c>
      <c r="D1609" s="199" t="s">
        <v>246</v>
      </c>
      <c r="E1609" s="53"/>
      <c r="F1609" s="186"/>
      <c r="G1609" s="53"/>
      <c r="H1609" s="53"/>
      <c r="I1609" s="53"/>
      <c r="J1609" s="53"/>
      <c r="O1609" s="53"/>
      <c r="W1609" s="53"/>
      <c r="X1609" s="53"/>
      <c r="Y1609" s="53"/>
      <c r="Z1609" s="53"/>
      <c r="AA1609" s="53"/>
    </row>
    <row r="1610" spans="1:27" x14ac:dyDescent="0.25">
      <c r="A1610" s="199" t="s">
        <v>28</v>
      </c>
      <c r="B1610" s="199">
        <v>1004585</v>
      </c>
      <c r="C1610" s="199" t="s">
        <v>180</v>
      </c>
      <c r="D1610" s="199" t="s">
        <v>246</v>
      </c>
      <c r="E1610" s="53"/>
      <c r="F1610" s="186"/>
      <c r="G1610" s="53"/>
      <c r="H1610" s="53"/>
      <c r="I1610" s="53"/>
      <c r="J1610" s="53"/>
      <c r="O1610" s="53"/>
      <c r="W1610" s="53"/>
      <c r="X1610" s="53"/>
      <c r="Y1610" s="53"/>
      <c r="Z1610" s="53"/>
      <c r="AA1610" s="53"/>
    </row>
    <row r="1611" spans="1:27" x14ac:dyDescent="0.25">
      <c r="A1611" s="199" t="s">
        <v>26</v>
      </c>
      <c r="B1611" s="199">
        <v>1618539</v>
      </c>
      <c r="C1611" s="199" t="s">
        <v>180</v>
      </c>
      <c r="D1611" s="199" t="s">
        <v>455</v>
      </c>
      <c r="E1611" s="192"/>
      <c r="F1611" s="186"/>
      <c r="G1611" s="53"/>
      <c r="H1611" s="53"/>
      <c r="I1611" s="53"/>
      <c r="J1611" s="53"/>
      <c r="O1611" s="53"/>
      <c r="W1611" s="53"/>
      <c r="X1611" s="53"/>
      <c r="Y1611" s="53"/>
      <c r="Z1611" s="53"/>
      <c r="AA1611" s="53"/>
    </row>
    <row r="1612" spans="1:27" x14ac:dyDescent="0.25">
      <c r="A1612" s="199" t="s">
        <v>26</v>
      </c>
      <c r="B1612" s="199">
        <v>1128880</v>
      </c>
      <c r="C1612" s="199" t="s">
        <v>180</v>
      </c>
      <c r="D1612" s="199" t="s">
        <v>1903</v>
      </c>
      <c r="E1612" s="192"/>
      <c r="F1612" s="186"/>
      <c r="G1612" s="53"/>
      <c r="H1612" s="53"/>
      <c r="I1612" s="53"/>
      <c r="J1612" s="53"/>
      <c r="O1612" s="53"/>
      <c r="W1612" s="53"/>
      <c r="X1612" s="53"/>
      <c r="Y1612" s="53"/>
      <c r="Z1612" s="53"/>
      <c r="AA1612" s="53"/>
    </row>
    <row r="1613" spans="1:27" x14ac:dyDescent="0.25">
      <c r="A1613" s="199" t="s">
        <v>26</v>
      </c>
      <c r="B1613" s="199">
        <v>851204</v>
      </c>
      <c r="C1613" s="199" t="s">
        <v>180</v>
      </c>
      <c r="D1613" s="199" t="s">
        <v>1139</v>
      </c>
      <c r="E1613" s="53"/>
      <c r="F1613" s="186"/>
      <c r="G1613" s="53"/>
      <c r="H1613" s="53"/>
      <c r="I1613" s="53"/>
      <c r="J1613" s="53"/>
      <c r="O1613" s="53"/>
      <c r="W1613" s="53"/>
      <c r="X1613" s="53"/>
      <c r="Y1613" s="53"/>
      <c r="Z1613" s="53"/>
      <c r="AA1613" s="53"/>
    </row>
    <row r="1614" spans="1:27" x14ac:dyDescent="0.25">
      <c r="A1614" s="199" t="s">
        <v>479</v>
      </c>
      <c r="B1614" s="199">
        <v>1050237</v>
      </c>
      <c r="C1614" s="199" t="s">
        <v>180</v>
      </c>
      <c r="D1614" s="199" t="s">
        <v>1479</v>
      </c>
      <c r="E1614" s="53"/>
      <c r="F1614" s="186"/>
      <c r="G1614" s="53"/>
      <c r="H1614" s="53"/>
      <c r="I1614" s="53"/>
      <c r="J1614" s="53"/>
      <c r="O1614" s="53"/>
      <c r="W1614" s="53"/>
      <c r="X1614" s="53"/>
      <c r="Y1614" s="53"/>
      <c r="Z1614" s="53"/>
      <c r="AA1614" s="53"/>
    </row>
    <row r="1615" spans="1:27" x14ac:dyDescent="0.25">
      <c r="A1615" s="199" t="s">
        <v>479</v>
      </c>
      <c r="B1615" s="199">
        <v>132942</v>
      </c>
      <c r="C1615" s="199" t="s">
        <v>1833</v>
      </c>
      <c r="D1615" s="199" t="s">
        <v>1479</v>
      </c>
      <c r="E1615" s="53"/>
      <c r="F1615" s="186"/>
      <c r="G1615" s="53"/>
      <c r="H1615" s="53"/>
      <c r="I1615" s="53"/>
      <c r="J1615" s="53"/>
      <c r="O1615" s="53"/>
      <c r="W1615" s="53"/>
      <c r="X1615" s="53"/>
      <c r="Y1615" s="53"/>
      <c r="Z1615" s="53"/>
      <c r="AA1615" s="53"/>
    </row>
    <row r="1616" spans="1:27" x14ac:dyDescent="0.25">
      <c r="A1616" s="199" t="s">
        <v>28</v>
      </c>
      <c r="B1616" s="199">
        <v>1259598</v>
      </c>
      <c r="C1616" s="199" t="s">
        <v>1833</v>
      </c>
      <c r="D1616" s="199" t="s">
        <v>1904</v>
      </c>
      <c r="E1616" s="53"/>
      <c r="F1616" s="186"/>
      <c r="G1616" s="53"/>
      <c r="H1616" s="53"/>
      <c r="I1616" s="53"/>
      <c r="J1616" s="53"/>
      <c r="O1616" s="53"/>
      <c r="W1616" s="53"/>
      <c r="X1616" s="53"/>
      <c r="Y1616" s="53"/>
      <c r="Z1616" s="53"/>
      <c r="AA1616" s="53"/>
    </row>
    <row r="1617" spans="1:27" x14ac:dyDescent="0.25">
      <c r="A1617" s="199" t="s">
        <v>28</v>
      </c>
      <c r="B1617" s="199">
        <v>743735</v>
      </c>
      <c r="C1617" s="199" t="s">
        <v>1833</v>
      </c>
      <c r="D1617" s="199" t="s">
        <v>1905</v>
      </c>
      <c r="E1617" s="53"/>
      <c r="F1617" s="186"/>
      <c r="G1617" s="53"/>
      <c r="H1617" s="53"/>
      <c r="I1617" s="53"/>
      <c r="J1617" s="53"/>
      <c r="O1617" s="53"/>
      <c r="W1617" s="53"/>
      <c r="X1617" s="53"/>
      <c r="Y1617" s="53"/>
      <c r="Z1617" s="53"/>
      <c r="AA1617" s="53"/>
    </row>
    <row r="1618" spans="1:27" x14ac:dyDescent="0.25">
      <c r="A1618" s="199" t="s">
        <v>10</v>
      </c>
      <c r="B1618" s="199">
        <v>1307612</v>
      </c>
      <c r="C1618" s="199" t="s">
        <v>1833</v>
      </c>
      <c r="D1618" s="199" t="s">
        <v>1906</v>
      </c>
      <c r="E1618" s="192"/>
      <c r="F1618" s="186"/>
      <c r="G1618" s="53"/>
      <c r="H1618" s="53"/>
      <c r="I1618" s="53"/>
      <c r="J1618" s="53"/>
      <c r="O1618" s="53"/>
      <c r="W1618" s="53"/>
      <c r="X1618" s="53"/>
      <c r="Y1618" s="53"/>
      <c r="Z1618" s="53"/>
      <c r="AA1618" s="53"/>
    </row>
    <row r="1619" spans="1:27" x14ac:dyDescent="0.25">
      <c r="A1619" s="199" t="s">
        <v>10</v>
      </c>
      <c r="B1619" s="199">
        <v>744752</v>
      </c>
      <c r="C1619" s="199" t="s">
        <v>1833</v>
      </c>
      <c r="D1619" s="199" t="s">
        <v>313</v>
      </c>
      <c r="E1619" s="53"/>
      <c r="F1619" s="186"/>
      <c r="G1619" s="53"/>
      <c r="H1619" s="53"/>
      <c r="I1619" s="53"/>
      <c r="J1619" s="53"/>
      <c r="O1619" s="53"/>
      <c r="W1619" s="53"/>
      <c r="X1619" s="53"/>
      <c r="Y1619" s="53"/>
      <c r="Z1619" s="53"/>
      <c r="AA1619" s="53"/>
    </row>
    <row r="1620" spans="1:27" x14ac:dyDescent="0.25">
      <c r="A1620" s="199" t="s">
        <v>27</v>
      </c>
      <c r="B1620" s="199">
        <v>1369506</v>
      </c>
      <c r="C1620" s="199" t="s">
        <v>1833</v>
      </c>
      <c r="D1620" s="199" t="s">
        <v>454</v>
      </c>
      <c r="E1620" s="53"/>
      <c r="F1620" s="186"/>
      <c r="G1620" s="53"/>
      <c r="H1620" s="53"/>
      <c r="I1620" s="53"/>
      <c r="J1620" s="53"/>
      <c r="O1620" s="53"/>
      <c r="W1620" s="53"/>
      <c r="X1620" s="53"/>
      <c r="Y1620" s="53"/>
      <c r="Z1620" s="53"/>
      <c r="AA1620" s="53"/>
    </row>
    <row r="1621" spans="1:27" x14ac:dyDescent="0.25">
      <c r="A1621" s="199" t="s">
        <v>27</v>
      </c>
      <c r="B1621" s="199">
        <v>1099063</v>
      </c>
      <c r="C1621" s="199" t="s">
        <v>1833</v>
      </c>
      <c r="D1621" s="199" t="s">
        <v>1907</v>
      </c>
      <c r="E1621" s="53"/>
      <c r="F1621" s="186"/>
      <c r="G1621" s="53"/>
      <c r="H1621" s="53"/>
      <c r="I1621" s="53"/>
      <c r="J1621" s="53"/>
      <c r="O1621" s="53"/>
      <c r="W1621" s="53"/>
      <c r="X1621" s="53"/>
      <c r="Y1621" s="53"/>
      <c r="Z1621" s="53"/>
      <c r="AA1621" s="53"/>
    </row>
    <row r="1622" spans="1:27" x14ac:dyDescent="0.25">
      <c r="A1622" s="199" t="s">
        <v>27</v>
      </c>
      <c r="B1622" s="199">
        <v>922682</v>
      </c>
      <c r="C1622" s="199" t="s">
        <v>1833</v>
      </c>
      <c r="D1622" s="199" t="s">
        <v>313</v>
      </c>
      <c r="E1622" s="53"/>
      <c r="F1622" s="186"/>
      <c r="G1622" s="53"/>
      <c r="H1622" s="53"/>
      <c r="I1622" s="53"/>
      <c r="J1622" s="53"/>
      <c r="O1622" s="53"/>
      <c r="W1622" s="53"/>
      <c r="X1622" s="53"/>
      <c r="Y1622" s="53"/>
      <c r="Z1622" s="53"/>
      <c r="AA1622" s="53"/>
    </row>
    <row r="1623" spans="1:27" x14ac:dyDescent="0.25">
      <c r="A1623" s="199" t="s">
        <v>21</v>
      </c>
      <c r="B1623" s="199">
        <v>704142</v>
      </c>
      <c r="C1623" s="199" t="s">
        <v>1833</v>
      </c>
      <c r="D1623" s="199" t="s">
        <v>1908</v>
      </c>
      <c r="E1623" s="53"/>
      <c r="F1623" s="186"/>
      <c r="G1623" s="53"/>
      <c r="H1623" s="53"/>
      <c r="I1623" s="53"/>
      <c r="J1623" s="53"/>
      <c r="O1623" s="53"/>
      <c r="W1623" s="53"/>
      <c r="X1623" s="53"/>
      <c r="Y1623" s="53"/>
      <c r="Z1623" s="53"/>
      <c r="AA1623" s="53"/>
    </row>
    <row r="1624" spans="1:27" x14ac:dyDescent="0.25">
      <c r="A1624" s="199" t="s">
        <v>8</v>
      </c>
      <c r="B1624" s="199">
        <v>554861</v>
      </c>
      <c r="C1624" s="199" t="s">
        <v>1833</v>
      </c>
      <c r="D1624" s="199" t="s">
        <v>1859</v>
      </c>
      <c r="E1624" s="53"/>
      <c r="F1624" s="186"/>
      <c r="G1624" s="53"/>
      <c r="H1624" s="53"/>
      <c r="I1624" s="53"/>
      <c r="J1624" s="53"/>
      <c r="O1624" s="53"/>
      <c r="W1624" s="53"/>
      <c r="X1624" s="53"/>
      <c r="Y1624" s="53"/>
      <c r="Z1624" s="53"/>
      <c r="AA1624" s="53"/>
    </row>
    <row r="1625" spans="1:27" x14ac:dyDescent="0.25">
      <c r="A1625" s="199" t="s">
        <v>21</v>
      </c>
      <c r="B1625" s="199">
        <v>660975</v>
      </c>
      <c r="C1625" s="199" t="s">
        <v>1833</v>
      </c>
      <c r="D1625" s="199" t="s">
        <v>1909</v>
      </c>
      <c r="E1625" s="53"/>
      <c r="F1625" s="186"/>
      <c r="G1625" s="53"/>
      <c r="H1625" s="53"/>
      <c r="I1625" s="53"/>
      <c r="J1625" s="53"/>
      <c r="O1625" s="53"/>
      <c r="W1625" s="53"/>
      <c r="X1625" s="53"/>
      <c r="Y1625" s="53"/>
      <c r="Z1625" s="53"/>
      <c r="AA1625" s="53"/>
    </row>
    <row r="1626" spans="1:27" x14ac:dyDescent="0.25">
      <c r="A1626" s="199" t="s">
        <v>8</v>
      </c>
      <c r="B1626" s="199">
        <v>1000446</v>
      </c>
      <c r="C1626" s="199" t="s">
        <v>1833</v>
      </c>
      <c r="D1626" s="199" t="s">
        <v>1149</v>
      </c>
      <c r="E1626" s="53"/>
      <c r="F1626" s="186"/>
      <c r="G1626" s="53"/>
      <c r="H1626" s="53"/>
      <c r="I1626" s="53"/>
      <c r="J1626" s="53"/>
      <c r="O1626" s="53"/>
      <c r="W1626" s="53"/>
      <c r="X1626" s="53"/>
      <c r="Y1626" s="53"/>
      <c r="Z1626" s="53"/>
      <c r="AA1626" s="53"/>
    </row>
    <row r="1627" spans="1:27" x14ac:dyDescent="0.25">
      <c r="A1627" s="199" t="s">
        <v>11</v>
      </c>
      <c r="B1627" s="199">
        <v>1160526</v>
      </c>
      <c r="C1627" s="199" t="s">
        <v>1833</v>
      </c>
      <c r="D1627" s="199" t="s">
        <v>1128</v>
      </c>
      <c r="E1627" s="192"/>
      <c r="F1627" s="186"/>
      <c r="G1627" s="53"/>
      <c r="H1627" s="53"/>
      <c r="I1627" s="53"/>
      <c r="J1627" s="53"/>
      <c r="O1627" s="53"/>
      <c r="W1627" s="53"/>
      <c r="X1627" s="53"/>
      <c r="Y1627" s="53"/>
      <c r="Z1627" s="53"/>
      <c r="AA1627" s="53"/>
    </row>
    <row r="1628" spans="1:27" x14ac:dyDescent="0.25">
      <c r="A1628" s="199" t="s">
        <v>11</v>
      </c>
      <c r="B1628" s="199">
        <v>572047</v>
      </c>
      <c r="C1628" s="199" t="s">
        <v>1833</v>
      </c>
      <c r="D1628" s="199" t="s">
        <v>1407</v>
      </c>
      <c r="E1628" s="53"/>
      <c r="F1628" s="186"/>
      <c r="G1628" s="53"/>
      <c r="H1628" s="53"/>
      <c r="I1628" s="53"/>
      <c r="J1628" s="53"/>
      <c r="O1628" s="53"/>
      <c r="W1628" s="53"/>
      <c r="X1628" s="53"/>
      <c r="Y1628" s="53"/>
      <c r="Z1628" s="53"/>
      <c r="AA1628" s="53"/>
    </row>
    <row r="1629" spans="1:27" x14ac:dyDescent="0.25">
      <c r="A1629" s="199" t="s">
        <v>11</v>
      </c>
      <c r="B1629" s="199">
        <v>325583</v>
      </c>
      <c r="C1629" s="199" t="s">
        <v>1833</v>
      </c>
      <c r="D1629" s="199" t="s">
        <v>576</v>
      </c>
      <c r="E1629" s="53"/>
      <c r="F1629" s="186"/>
      <c r="G1629" s="53"/>
      <c r="H1629" s="53"/>
      <c r="I1629" s="53"/>
      <c r="J1629" s="53"/>
      <c r="O1629" s="53"/>
      <c r="W1629" s="53"/>
      <c r="X1629" s="53"/>
      <c r="Y1629" s="53"/>
      <c r="Z1629" s="53"/>
      <c r="AA1629" s="53"/>
    </row>
    <row r="1630" spans="1:27" x14ac:dyDescent="0.25">
      <c r="A1630" s="199" t="s">
        <v>24</v>
      </c>
      <c r="B1630" s="199">
        <v>1050586</v>
      </c>
      <c r="C1630" s="199" t="s">
        <v>1833</v>
      </c>
      <c r="D1630" s="199" t="s">
        <v>1910</v>
      </c>
      <c r="E1630" s="53"/>
      <c r="F1630" s="186"/>
      <c r="G1630" s="53"/>
      <c r="H1630" s="53"/>
      <c r="I1630" s="53"/>
      <c r="J1630" s="53"/>
      <c r="O1630" s="53"/>
      <c r="W1630" s="53"/>
      <c r="X1630" s="53"/>
      <c r="Y1630" s="53"/>
      <c r="Z1630" s="53"/>
      <c r="AA1630" s="53"/>
    </row>
    <row r="1631" spans="1:27" x14ac:dyDescent="0.25">
      <c r="A1631" s="199" t="s">
        <v>23</v>
      </c>
      <c r="B1631" s="199">
        <v>1456552</v>
      </c>
      <c r="C1631" s="199" t="s">
        <v>1833</v>
      </c>
      <c r="D1631" s="199" t="s">
        <v>1911</v>
      </c>
      <c r="E1631" s="53"/>
      <c r="F1631" s="186"/>
      <c r="G1631" s="53"/>
      <c r="H1631" s="53"/>
      <c r="I1631" s="53"/>
      <c r="J1631" s="53"/>
      <c r="O1631" s="53"/>
      <c r="W1631" s="53"/>
      <c r="X1631" s="53"/>
      <c r="Y1631" s="53"/>
      <c r="Z1631" s="53"/>
      <c r="AA1631" s="53"/>
    </row>
    <row r="1632" spans="1:27" x14ac:dyDescent="0.25">
      <c r="A1632" s="199" t="s">
        <v>34</v>
      </c>
      <c r="B1632" s="199">
        <v>999924</v>
      </c>
      <c r="C1632" s="199" t="s">
        <v>1833</v>
      </c>
      <c r="D1632" s="199" t="s">
        <v>355</v>
      </c>
      <c r="E1632" s="53"/>
      <c r="F1632" s="186"/>
      <c r="G1632" s="53"/>
      <c r="H1632" s="53"/>
      <c r="I1632" s="53"/>
      <c r="J1632" s="53"/>
      <c r="O1632" s="53"/>
      <c r="W1632" s="53"/>
      <c r="X1632" s="53"/>
      <c r="Y1632" s="53"/>
      <c r="Z1632" s="53"/>
      <c r="AA1632" s="53"/>
    </row>
    <row r="1633" spans="1:27" x14ac:dyDescent="0.25">
      <c r="A1633" s="199" t="s">
        <v>34</v>
      </c>
      <c r="B1633" s="199">
        <v>563659</v>
      </c>
      <c r="C1633" s="199" t="s">
        <v>1833</v>
      </c>
      <c r="D1633" s="199" t="s">
        <v>1415</v>
      </c>
      <c r="E1633" s="53"/>
      <c r="F1633" s="186"/>
      <c r="G1633" s="53"/>
      <c r="H1633" s="53"/>
      <c r="I1633" s="53"/>
      <c r="J1633" s="53"/>
      <c r="O1633" s="53"/>
      <c r="W1633" s="53"/>
      <c r="X1633" s="53"/>
      <c r="Y1633" s="53"/>
      <c r="Z1633" s="53"/>
      <c r="AA1633" s="53"/>
    </row>
    <row r="1634" spans="1:27" x14ac:dyDescent="0.25">
      <c r="A1634" s="199" t="s">
        <v>33</v>
      </c>
      <c r="B1634" s="199">
        <v>794810</v>
      </c>
      <c r="C1634" s="199" t="s">
        <v>1833</v>
      </c>
      <c r="D1634" s="199" t="s">
        <v>1912</v>
      </c>
      <c r="E1634" s="53"/>
      <c r="F1634" s="186"/>
      <c r="G1634" s="53"/>
      <c r="H1634" s="53"/>
      <c r="I1634" s="53"/>
      <c r="J1634" s="53"/>
      <c r="O1634" s="53"/>
      <c r="W1634" s="53"/>
      <c r="X1634" s="53"/>
      <c r="Y1634" s="53"/>
      <c r="Z1634" s="53"/>
      <c r="AA1634" s="53"/>
    </row>
    <row r="1635" spans="1:27" x14ac:dyDescent="0.25">
      <c r="A1635" s="199" t="s">
        <v>21</v>
      </c>
      <c r="B1635" s="199">
        <v>291557</v>
      </c>
      <c r="C1635" s="199" t="s">
        <v>1833</v>
      </c>
      <c r="D1635" s="199" t="s">
        <v>1913</v>
      </c>
      <c r="E1635" s="53"/>
      <c r="F1635" s="186"/>
      <c r="G1635" s="53"/>
      <c r="H1635" s="53"/>
      <c r="I1635" s="53"/>
      <c r="J1635" s="53"/>
      <c r="O1635" s="53"/>
      <c r="W1635" s="53"/>
      <c r="X1635" s="53"/>
      <c r="Y1635" s="53"/>
      <c r="Z1635" s="53"/>
      <c r="AA1635" s="53"/>
    </row>
    <row r="1636" spans="1:27" x14ac:dyDescent="0.25">
      <c r="A1636" s="199" t="s">
        <v>33</v>
      </c>
      <c r="B1636" s="199">
        <v>328666</v>
      </c>
      <c r="C1636" s="199" t="s">
        <v>1833</v>
      </c>
      <c r="D1636" s="199" t="s">
        <v>1914</v>
      </c>
      <c r="E1636" s="53"/>
      <c r="F1636" s="186"/>
      <c r="G1636" s="53"/>
      <c r="H1636" s="53"/>
      <c r="I1636" s="53"/>
      <c r="J1636" s="53"/>
      <c r="O1636" s="53"/>
      <c r="W1636" s="53"/>
      <c r="X1636" s="53"/>
      <c r="Y1636" s="53"/>
      <c r="Z1636" s="53"/>
      <c r="AA1636" s="53"/>
    </row>
    <row r="1637" spans="1:27" x14ac:dyDescent="0.25">
      <c r="A1637" s="199" t="s">
        <v>15</v>
      </c>
      <c r="B1637" s="199">
        <v>1417502</v>
      </c>
      <c r="C1637" s="199" t="s">
        <v>1833</v>
      </c>
      <c r="D1637" s="199" t="s">
        <v>715</v>
      </c>
      <c r="E1637" s="53"/>
      <c r="F1637" s="186"/>
      <c r="G1637" s="53"/>
      <c r="H1637" s="53"/>
      <c r="I1637" s="53"/>
      <c r="J1637" s="53"/>
      <c r="O1637" s="53"/>
      <c r="W1637" s="53"/>
      <c r="X1637" s="53"/>
      <c r="Y1637" s="53"/>
      <c r="Z1637" s="53"/>
      <c r="AA1637" s="53"/>
    </row>
    <row r="1638" spans="1:27" x14ac:dyDescent="0.25">
      <c r="A1638" s="199" t="s">
        <v>19</v>
      </c>
      <c r="B1638" s="199">
        <v>538274</v>
      </c>
      <c r="C1638" s="199" t="s">
        <v>1833</v>
      </c>
      <c r="D1638" s="199" t="s">
        <v>1915</v>
      </c>
      <c r="E1638" s="192" t="s">
        <v>552</v>
      </c>
      <c r="F1638" s="186"/>
      <c r="G1638" s="53"/>
      <c r="H1638" s="53"/>
      <c r="I1638" s="53"/>
      <c r="J1638" s="53"/>
      <c r="O1638" s="53"/>
      <c r="W1638" s="53"/>
      <c r="X1638" s="53"/>
      <c r="Y1638" s="53"/>
      <c r="Z1638" s="53"/>
      <c r="AA1638" s="53"/>
    </row>
    <row r="1639" spans="1:27" x14ac:dyDescent="0.25">
      <c r="A1639" s="199" t="s">
        <v>19</v>
      </c>
      <c r="B1639" s="199">
        <v>1079812</v>
      </c>
      <c r="C1639" s="199" t="s">
        <v>451</v>
      </c>
      <c r="D1639" s="199" t="s">
        <v>1915</v>
      </c>
      <c r="E1639" s="192"/>
      <c r="F1639" s="186"/>
      <c r="G1639" s="53"/>
      <c r="H1639" s="53"/>
      <c r="I1639" s="53"/>
      <c r="J1639" s="53"/>
      <c r="O1639" s="53"/>
      <c r="W1639" s="53"/>
      <c r="X1639" s="53"/>
      <c r="Y1639" s="53"/>
      <c r="Z1639" s="53"/>
      <c r="AA1639" s="53"/>
    </row>
    <row r="1640" spans="1:27" x14ac:dyDescent="0.25">
      <c r="A1640" s="199" t="s">
        <v>23</v>
      </c>
      <c r="B1640" s="199">
        <v>1900944</v>
      </c>
      <c r="C1640" s="199" t="s">
        <v>451</v>
      </c>
      <c r="D1640" s="199" t="s">
        <v>1916</v>
      </c>
      <c r="E1640" s="192"/>
      <c r="F1640" s="186"/>
      <c r="G1640" s="53"/>
      <c r="H1640" s="53"/>
      <c r="I1640" s="53"/>
      <c r="J1640" s="53"/>
      <c r="O1640" s="53"/>
      <c r="W1640" s="53"/>
      <c r="X1640" s="53"/>
      <c r="Y1640" s="53"/>
      <c r="Z1640" s="53"/>
      <c r="AA1640" s="53"/>
    </row>
    <row r="1641" spans="1:27" x14ac:dyDescent="0.25">
      <c r="A1641" s="199" t="s">
        <v>38</v>
      </c>
      <c r="B1641" s="199">
        <v>2062398</v>
      </c>
      <c r="C1641" s="199" t="s">
        <v>451</v>
      </c>
      <c r="D1641" s="199" t="s">
        <v>1917</v>
      </c>
      <c r="E1641" s="192" t="s">
        <v>1918</v>
      </c>
      <c r="F1641" s="186"/>
      <c r="G1641" s="53"/>
      <c r="H1641" s="53"/>
      <c r="I1641" s="53"/>
      <c r="J1641" s="53"/>
      <c r="O1641" s="53"/>
      <c r="W1641" s="53"/>
      <c r="X1641" s="53"/>
      <c r="Y1641" s="53"/>
      <c r="Z1641" s="53"/>
      <c r="AA1641" s="53"/>
    </row>
    <row r="1642" spans="1:27" x14ac:dyDescent="0.25">
      <c r="A1642" s="199" t="s">
        <v>12</v>
      </c>
      <c r="B1642" s="199">
        <v>956846</v>
      </c>
      <c r="C1642" s="199" t="s">
        <v>451</v>
      </c>
      <c r="D1642" s="199" t="s">
        <v>309</v>
      </c>
      <c r="E1642" s="53"/>
      <c r="F1642" s="186"/>
      <c r="G1642" s="53"/>
      <c r="H1642" s="53"/>
      <c r="I1642" s="53"/>
      <c r="J1642" s="53"/>
      <c r="O1642" s="53"/>
      <c r="W1642" s="53"/>
      <c r="X1642" s="53"/>
      <c r="Y1642" s="53"/>
      <c r="Z1642" s="53"/>
      <c r="AA1642" s="53"/>
    </row>
    <row r="1643" spans="1:27" x14ac:dyDescent="0.25">
      <c r="A1643" s="199" t="s">
        <v>12</v>
      </c>
      <c r="B1643" s="199">
        <v>471363</v>
      </c>
      <c r="C1643" s="199" t="s">
        <v>752</v>
      </c>
      <c r="D1643" s="199" t="s">
        <v>309</v>
      </c>
      <c r="E1643" s="192"/>
      <c r="F1643" s="186"/>
      <c r="G1643" s="53"/>
      <c r="H1643" s="53"/>
      <c r="I1643" s="53"/>
      <c r="J1643" s="53"/>
      <c r="O1643" s="53"/>
      <c r="W1643" s="53"/>
      <c r="X1643" s="53"/>
      <c r="Y1643" s="53"/>
      <c r="Z1643" s="53"/>
      <c r="AA1643" s="53"/>
    </row>
    <row r="1644" spans="1:27" x14ac:dyDescent="0.25">
      <c r="A1644" s="199" t="s">
        <v>12</v>
      </c>
      <c r="B1644" s="199">
        <v>416618</v>
      </c>
      <c r="C1644" s="199" t="s">
        <v>752</v>
      </c>
      <c r="D1644" s="199" t="s">
        <v>1919</v>
      </c>
      <c r="E1644" s="53"/>
      <c r="F1644" s="186"/>
      <c r="G1644" s="53"/>
      <c r="H1644" s="53"/>
      <c r="I1644" s="53"/>
      <c r="J1644" s="53"/>
      <c r="O1644" s="53"/>
      <c r="W1644" s="53"/>
      <c r="X1644" s="53"/>
      <c r="Y1644" s="53"/>
      <c r="Z1644" s="53"/>
      <c r="AA1644" s="53"/>
    </row>
    <row r="1645" spans="1:27" x14ac:dyDescent="0.25">
      <c r="A1645" s="199" t="s">
        <v>12</v>
      </c>
      <c r="B1645" s="199">
        <v>341342</v>
      </c>
      <c r="C1645" s="199" t="s">
        <v>752</v>
      </c>
      <c r="D1645" s="199" t="s">
        <v>1920</v>
      </c>
      <c r="E1645" s="53"/>
      <c r="F1645" s="186"/>
      <c r="G1645" s="53"/>
      <c r="H1645" s="53"/>
      <c r="I1645" s="53"/>
      <c r="J1645" s="53"/>
      <c r="O1645" s="53"/>
      <c r="W1645" s="53"/>
      <c r="X1645" s="53"/>
      <c r="Y1645" s="53"/>
      <c r="Z1645" s="53"/>
      <c r="AA1645" s="53"/>
    </row>
    <row r="1646" spans="1:27" x14ac:dyDescent="0.25">
      <c r="A1646" s="199" t="s">
        <v>38</v>
      </c>
      <c r="B1646" s="199">
        <v>1558094</v>
      </c>
      <c r="C1646" s="199" t="s">
        <v>752</v>
      </c>
      <c r="D1646" s="199" t="s">
        <v>1921</v>
      </c>
      <c r="E1646" s="53"/>
      <c r="F1646" s="186"/>
      <c r="G1646" s="53"/>
      <c r="H1646" s="53"/>
      <c r="I1646" s="53"/>
      <c r="J1646" s="53"/>
      <c r="O1646" s="53"/>
      <c r="W1646" s="53"/>
      <c r="X1646" s="53"/>
      <c r="Y1646" s="53"/>
      <c r="Z1646" s="53"/>
      <c r="AA1646" s="53"/>
    </row>
    <row r="1647" spans="1:27" x14ac:dyDescent="0.25">
      <c r="A1647" s="199" t="s">
        <v>38</v>
      </c>
      <c r="B1647" s="199">
        <v>1029627</v>
      </c>
      <c r="C1647" s="199" t="s">
        <v>752</v>
      </c>
      <c r="D1647" s="199" t="s">
        <v>1922</v>
      </c>
      <c r="E1647" s="53"/>
      <c r="F1647" s="186"/>
      <c r="G1647" s="53"/>
      <c r="H1647" s="53"/>
      <c r="I1647" s="53"/>
      <c r="J1647" s="53"/>
      <c r="O1647" s="53"/>
      <c r="W1647" s="53"/>
      <c r="X1647" s="53"/>
      <c r="Y1647" s="53"/>
      <c r="Z1647" s="53"/>
      <c r="AA1647" s="53"/>
    </row>
    <row r="1648" spans="1:27" x14ac:dyDescent="0.25">
      <c r="A1648" s="199" t="s">
        <v>23</v>
      </c>
      <c r="B1648" s="199">
        <v>1372600</v>
      </c>
      <c r="C1648" s="199" t="s">
        <v>752</v>
      </c>
      <c r="D1648" s="199" t="s">
        <v>531</v>
      </c>
      <c r="E1648" s="53"/>
      <c r="F1648" s="186"/>
      <c r="G1648" s="53"/>
      <c r="H1648" s="53"/>
      <c r="I1648" s="53"/>
      <c r="J1648" s="53"/>
      <c r="O1648" s="53"/>
      <c r="W1648" s="53"/>
      <c r="X1648" s="53"/>
      <c r="Y1648" s="53"/>
      <c r="Z1648" s="53"/>
      <c r="AA1648" s="53"/>
    </row>
    <row r="1649" spans="1:27" x14ac:dyDescent="0.25">
      <c r="A1649" s="199" t="s">
        <v>27</v>
      </c>
      <c r="B1649" s="199">
        <v>1812267</v>
      </c>
      <c r="C1649" s="199" t="s">
        <v>752</v>
      </c>
      <c r="D1649" s="199" t="s">
        <v>1923</v>
      </c>
      <c r="E1649" s="53"/>
      <c r="F1649" s="186"/>
      <c r="G1649" s="53"/>
      <c r="H1649" s="53"/>
      <c r="I1649" s="53"/>
      <c r="J1649" s="53"/>
      <c r="O1649" s="53"/>
      <c r="W1649" s="53"/>
      <c r="X1649" s="53"/>
      <c r="Y1649" s="53"/>
      <c r="Z1649" s="53"/>
      <c r="AA1649" s="53"/>
    </row>
    <row r="1650" spans="1:27" x14ac:dyDescent="0.25">
      <c r="A1650" s="199" t="s">
        <v>466</v>
      </c>
      <c r="B1650" s="199">
        <v>548746</v>
      </c>
      <c r="C1650" s="199" t="s">
        <v>752</v>
      </c>
      <c r="D1650" s="199" t="s">
        <v>1924</v>
      </c>
      <c r="E1650" s="192"/>
      <c r="F1650" s="186"/>
      <c r="G1650" s="53"/>
      <c r="H1650" s="53"/>
      <c r="I1650" s="53"/>
      <c r="J1650" s="53"/>
      <c r="O1650" s="53"/>
      <c r="W1650" s="53"/>
      <c r="X1650" s="53"/>
      <c r="Y1650" s="53"/>
      <c r="Z1650" s="53"/>
      <c r="AA1650" s="53"/>
    </row>
    <row r="1651" spans="1:27" x14ac:dyDescent="0.25">
      <c r="A1651" s="199" t="s">
        <v>22</v>
      </c>
      <c r="B1651" s="199">
        <v>449343</v>
      </c>
      <c r="C1651" s="199" t="s">
        <v>752</v>
      </c>
      <c r="D1651" s="199" t="s">
        <v>1822</v>
      </c>
      <c r="E1651" s="53"/>
      <c r="F1651" s="186"/>
      <c r="G1651" s="53"/>
      <c r="H1651" s="53"/>
      <c r="I1651" s="53"/>
      <c r="J1651" s="53"/>
      <c r="O1651" s="53"/>
      <c r="W1651" s="53"/>
      <c r="X1651" s="53"/>
      <c r="Y1651" s="53"/>
      <c r="Z1651" s="53"/>
      <c r="AA1651" s="53"/>
    </row>
    <row r="1652" spans="1:27" x14ac:dyDescent="0.25">
      <c r="A1652" s="199" t="s">
        <v>22</v>
      </c>
      <c r="B1652" s="199">
        <v>111856</v>
      </c>
      <c r="C1652" s="199" t="s">
        <v>763</v>
      </c>
      <c r="D1652" s="199" t="s">
        <v>1822</v>
      </c>
      <c r="E1652" s="192"/>
      <c r="F1652" s="186"/>
      <c r="G1652" s="53"/>
      <c r="H1652" s="53"/>
      <c r="I1652" s="53"/>
      <c r="J1652" s="53"/>
      <c r="O1652" s="53"/>
      <c r="W1652" s="53"/>
      <c r="X1652" s="53"/>
      <c r="Y1652" s="53"/>
      <c r="Z1652" s="53"/>
      <c r="AA1652" s="53"/>
    </row>
    <row r="1653" spans="1:27" x14ac:dyDescent="0.25">
      <c r="A1653" s="199" t="s">
        <v>20</v>
      </c>
      <c r="B1653" s="199">
        <v>1350305</v>
      </c>
      <c r="C1653" s="199" t="s">
        <v>763</v>
      </c>
      <c r="D1653" s="199" t="s">
        <v>1451</v>
      </c>
      <c r="E1653" s="53"/>
      <c r="F1653" s="186"/>
      <c r="G1653" s="53"/>
      <c r="H1653" s="53"/>
      <c r="I1653" s="53"/>
      <c r="J1653" s="53"/>
      <c r="O1653" s="53"/>
      <c r="W1653" s="53"/>
      <c r="X1653" s="53"/>
      <c r="Y1653" s="53"/>
      <c r="Z1653" s="53"/>
      <c r="AA1653" s="53"/>
    </row>
    <row r="1654" spans="1:27" x14ac:dyDescent="0.25">
      <c r="A1654" s="199" t="s">
        <v>479</v>
      </c>
      <c r="B1654" s="199">
        <v>1352258</v>
      </c>
      <c r="C1654" s="199" t="s">
        <v>763</v>
      </c>
      <c r="D1654" s="199" t="s">
        <v>1925</v>
      </c>
      <c r="E1654" s="53"/>
      <c r="F1654" s="186"/>
      <c r="G1654" s="53"/>
      <c r="H1654" s="53"/>
      <c r="I1654" s="53"/>
      <c r="J1654" s="53"/>
      <c r="O1654" s="53"/>
      <c r="W1654" s="53"/>
      <c r="X1654" s="53"/>
      <c r="Y1654" s="53"/>
      <c r="Z1654" s="53"/>
      <c r="AA1654" s="53"/>
    </row>
    <row r="1655" spans="1:27" x14ac:dyDescent="0.25">
      <c r="A1655" s="199" t="s">
        <v>31</v>
      </c>
      <c r="B1655" s="199">
        <v>1535309</v>
      </c>
      <c r="C1655" s="199" t="s">
        <v>763</v>
      </c>
      <c r="D1655" s="199" t="s">
        <v>717</v>
      </c>
      <c r="E1655" s="53"/>
      <c r="F1655" s="186"/>
      <c r="G1655" s="53"/>
      <c r="H1655" s="53"/>
      <c r="I1655" s="53"/>
      <c r="J1655" s="53"/>
      <c r="O1655" s="53"/>
      <c r="W1655" s="53"/>
      <c r="X1655" s="53"/>
      <c r="Y1655" s="53"/>
      <c r="Z1655" s="53"/>
      <c r="AA1655" s="53"/>
    </row>
    <row r="1656" spans="1:27" x14ac:dyDescent="0.25">
      <c r="A1656" s="199" t="s">
        <v>30</v>
      </c>
      <c r="B1656" s="199">
        <v>1221700</v>
      </c>
      <c r="C1656" s="199" t="s">
        <v>763</v>
      </c>
      <c r="D1656" s="199" t="s">
        <v>1926</v>
      </c>
      <c r="E1656" s="53"/>
      <c r="F1656" s="186"/>
      <c r="G1656" s="53"/>
      <c r="H1656" s="53"/>
      <c r="I1656" s="53"/>
      <c r="J1656" s="53"/>
      <c r="O1656" s="53"/>
      <c r="W1656" s="53"/>
      <c r="X1656" s="53"/>
      <c r="Y1656" s="53"/>
      <c r="Z1656" s="53"/>
      <c r="AA1656" s="53"/>
    </row>
    <row r="1657" spans="1:27" x14ac:dyDescent="0.25">
      <c r="A1657" s="199" t="s">
        <v>27</v>
      </c>
      <c r="B1657" s="199">
        <v>1104725</v>
      </c>
      <c r="C1657" s="199" t="s">
        <v>763</v>
      </c>
      <c r="D1657" s="199" t="s">
        <v>1927</v>
      </c>
      <c r="E1657" s="53"/>
      <c r="F1657" s="186"/>
      <c r="G1657" s="53"/>
      <c r="H1657" s="53"/>
      <c r="I1657" s="53"/>
      <c r="J1657" s="53"/>
      <c r="O1657" s="53"/>
      <c r="W1657" s="53"/>
      <c r="X1657" s="53"/>
      <c r="Y1657" s="53"/>
      <c r="Z1657" s="53"/>
      <c r="AA1657" s="53"/>
    </row>
    <row r="1658" spans="1:27" x14ac:dyDescent="0.25">
      <c r="A1658" s="199" t="s">
        <v>27</v>
      </c>
      <c r="B1658" s="199">
        <v>1219394</v>
      </c>
      <c r="C1658" s="199" t="s">
        <v>763</v>
      </c>
      <c r="D1658" s="199" t="s">
        <v>1451</v>
      </c>
      <c r="E1658" s="53"/>
      <c r="F1658" s="186"/>
      <c r="G1658" s="53"/>
      <c r="H1658" s="53"/>
      <c r="I1658" s="53"/>
      <c r="J1658" s="53"/>
      <c r="O1658" s="53"/>
      <c r="W1658" s="53"/>
      <c r="X1658" s="53"/>
      <c r="Y1658" s="53"/>
      <c r="Z1658" s="53"/>
      <c r="AA1658" s="53"/>
    </row>
    <row r="1659" spans="1:27" x14ac:dyDescent="0.25">
      <c r="A1659" s="199" t="s">
        <v>37</v>
      </c>
      <c r="B1659" s="199">
        <v>432819</v>
      </c>
      <c r="C1659" s="199" t="s">
        <v>763</v>
      </c>
      <c r="D1659" s="199" t="s">
        <v>473</v>
      </c>
      <c r="E1659" s="53"/>
      <c r="F1659" s="186"/>
      <c r="G1659" s="53"/>
      <c r="H1659" s="53"/>
      <c r="I1659" s="53"/>
      <c r="J1659" s="53"/>
      <c r="O1659" s="53"/>
      <c r="W1659" s="53"/>
      <c r="X1659" s="53"/>
      <c r="Y1659" s="53"/>
      <c r="Z1659" s="53"/>
      <c r="AA1659" s="53"/>
    </row>
    <row r="1660" spans="1:27" x14ac:dyDescent="0.25">
      <c r="A1660" s="199" t="s">
        <v>10</v>
      </c>
      <c r="B1660" s="199">
        <v>1126774</v>
      </c>
      <c r="C1660" s="199" t="s">
        <v>763</v>
      </c>
      <c r="D1660" s="199" t="s">
        <v>1549</v>
      </c>
      <c r="E1660" s="192"/>
      <c r="F1660" s="186"/>
      <c r="G1660" s="53"/>
      <c r="H1660" s="53"/>
      <c r="I1660" s="53"/>
      <c r="J1660" s="53"/>
      <c r="O1660" s="53"/>
      <c r="W1660" s="53"/>
      <c r="X1660" s="53"/>
      <c r="Y1660" s="53"/>
      <c r="Z1660" s="53"/>
      <c r="AA1660" s="53"/>
    </row>
    <row r="1661" spans="1:27" x14ac:dyDescent="0.25">
      <c r="A1661" s="199" t="s">
        <v>29</v>
      </c>
      <c r="B1661" s="199">
        <v>544860</v>
      </c>
      <c r="C1661" s="199" t="s">
        <v>763</v>
      </c>
      <c r="D1661" s="199" t="s">
        <v>1925</v>
      </c>
      <c r="E1661" s="53"/>
      <c r="F1661" s="186"/>
      <c r="G1661" s="53"/>
      <c r="H1661" s="53"/>
      <c r="I1661" s="53"/>
      <c r="J1661" s="53"/>
      <c r="O1661" s="53"/>
      <c r="W1661" s="53"/>
      <c r="X1661" s="53"/>
      <c r="Y1661" s="53"/>
      <c r="Z1661" s="53"/>
      <c r="AA1661" s="53"/>
    </row>
    <row r="1662" spans="1:27" x14ac:dyDescent="0.25">
      <c r="A1662" s="199" t="s">
        <v>29</v>
      </c>
      <c r="B1662" s="199">
        <v>671801</v>
      </c>
      <c r="C1662" s="199" t="s">
        <v>180</v>
      </c>
      <c r="D1662" s="199" t="s">
        <v>1925</v>
      </c>
      <c r="E1662" s="192"/>
      <c r="F1662" s="186"/>
      <c r="G1662" s="53"/>
      <c r="H1662" s="53"/>
      <c r="I1662" s="53"/>
      <c r="J1662" s="53"/>
      <c r="O1662" s="53"/>
      <c r="W1662" s="53"/>
      <c r="X1662" s="53"/>
      <c r="Y1662" s="53"/>
      <c r="Z1662" s="53"/>
      <c r="AA1662" s="53"/>
    </row>
    <row r="1663" spans="1:27" x14ac:dyDescent="0.25">
      <c r="A1663" s="199" t="s">
        <v>31</v>
      </c>
      <c r="B1663" s="199">
        <v>1397354</v>
      </c>
      <c r="C1663" s="199" t="s">
        <v>180</v>
      </c>
      <c r="D1663" s="199" t="s">
        <v>1928</v>
      </c>
      <c r="E1663" s="53"/>
      <c r="F1663" s="186"/>
      <c r="G1663" s="53"/>
      <c r="H1663" s="53"/>
      <c r="I1663" s="53"/>
      <c r="J1663" s="53"/>
      <c r="O1663" s="53"/>
      <c r="W1663" s="53"/>
      <c r="X1663" s="53"/>
      <c r="Y1663" s="53"/>
      <c r="Z1663" s="53"/>
      <c r="AA1663" s="53"/>
    </row>
    <row r="1664" spans="1:27" x14ac:dyDescent="0.25">
      <c r="A1664" s="199" t="s">
        <v>35</v>
      </c>
      <c r="B1664" s="199">
        <v>1552100</v>
      </c>
      <c r="C1664" s="199" t="s">
        <v>180</v>
      </c>
      <c r="D1664" s="199" t="s">
        <v>1929</v>
      </c>
      <c r="E1664" s="192"/>
      <c r="F1664" s="186"/>
      <c r="G1664" s="53"/>
      <c r="H1664" s="53"/>
      <c r="I1664" s="53"/>
      <c r="J1664" s="53"/>
      <c r="O1664" s="53"/>
      <c r="W1664" s="53"/>
      <c r="X1664" s="53"/>
      <c r="Y1664" s="53"/>
      <c r="Z1664" s="53"/>
      <c r="AA1664" s="53"/>
    </row>
    <row r="1665" spans="1:27" x14ac:dyDescent="0.25">
      <c r="A1665" s="199" t="s">
        <v>479</v>
      </c>
      <c r="B1665" s="199">
        <v>1070612</v>
      </c>
      <c r="C1665" s="199" t="s">
        <v>180</v>
      </c>
      <c r="D1665" s="199" t="s">
        <v>1869</v>
      </c>
      <c r="E1665" s="53"/>
      <c r="F1665" s="186"/>
      <c r="G1665" s="53"/>
      <c r="H1665" s="53"/>
      <c r="I1665" s="53"/>
      <c r="J1665" s="53"/>
      <c r="O1665" s="53"/>
      <c r="W1665" s="53"/>
      <c r="X1665" s="53"/>
      <c r="Y1665" s="53"/>
      <c r="Z1665" s="53"/>
      <c r="AA1665" s="53"/>
    </row>
    <row r="1666" spans="1:27" x14ac:dyDescent="0.25">
      <c r="A1666" s="199" t="s">
        <v>15</v>
      </c>
      <c r="B1666" s="199">
        <v>826025</v>
      </c>
      <c r="C1666" s="199" t="s">
        <v>180</v>
      </c>
      <c r="D1666" s="199" t="s">
        <v>1930</v>
      </c>
      <c r="E1666" s="53"/>
      <c r="F1666" s="186"/>
      <c r="G1666" s="53"/>
      <c r="H1666" s="53"/>
      <c r="I1666" s="53"/>
      <c r="J1666" s="53"/>
      <c r="O1666" s="53"/>
      <c r="W1666" s="53"/>
      <c r="X1666" s="53"/>
      <c r="Y1666" s="53"/>
      <c r="Z1666" s="53"/>
      <c r="AA1666" s="53"/>
    </row>
    <row r="1667" spans="1:27" x14ac:dyDescent="0.25">
      <c r="A1667" s="199" t="s">
        <v>29</v>
      </c>
      <c r="B1667" s="199">
        <v>1074120</v>
      </c>
      <c r="C1667" s="199" t="s">
        <v>180</v>
      </c>
      <c r="D1667" s="199" t="s">
        <v>1931</v>
      </c>
      <c r="E1667" s="53"/>
      <c r="F1667" s="186"/>
      <c r="G1667" s="53"/>
      <c r="H1667" s="53"/>
      <c r="I1667" s="53"/>
      <c r="J1667" s="53"/>
      <c r="O1667" s="53"/>
      <c r="W1667" s="53"/>
      <c r="X1667" s="53"/>
      <c r="Y1667" s="53"/>
      <c r="Z1667" s="53"/>
      <c r="AA1667" s="53"/>
    </row>
    <row r="1668" spans="1:27" x14ac:dyDescent="0.25">
      <c r="A1668" s="199" t="s">
        <v>24</v>
      </c>
      <c r="B1668" s="199">
        <v>1425878</v>
      </c>
      <c r="C1668" s="199" t="s">
        <v>180</v>
      </c>
      <c r="D1668" s="199" t="s">
        <v>1884</v>
      </c>
      <c r="E1668" s="53"/>
      <c r="F1668" s="186"/>
      <c r="G1668" s="53"/>
      <c r="H1668" s="53"/>
      <c r="I1668" s="53"/>
      <c r="J1668" s="53"/>
      <c r="O1668" s="53"/>
      <c r="W1668" s="53"/>
      <c r="X1668" s="53"/>
      <c r="Y1668" s="53"/>
      <c r="Z1668" s="53"/>
      <c r="AA1668" s="53"/>
    </row>
    <row r="1669" spans="1:27" x14ac:dyDescent="0.25">
      <c r="A1669" s="199" t="s">
        <v>19</v>
      </c>
      <c r="B1669" s="199">
        <v>1133273</v>
      </c>
      <c r="C1669" s="199" t="s">
        <v>180</v>
      </c>
      <c r="D1669" s="199" t="s">
        <v>1932</v>
      </c>
      <c r="E1669" s="53"/>
      <c r="F1669" s="186"/>
      <c r="G1669" s="53"/>
      <c r="H1669" s="53"/>
      <c r="I1669" s="53"/>
      <c r="J1669" s="53"/>
      <c r="O1669" s="53"/>
      <c r="W1669" s="53"/>
      <c r="X1669" s="53"/>
      <c r="Y1669" s="53"/>
      <c r="Z1669" s="53"/>
      <c r="AA1669" s="53"/>
    </row>
    <row r="1670" spans="1:27" x14ac:dyDescent="0.25">
      <c r="A1670" s="199" t="s">
        <v>25</v>
      </c>
      <c r="B1670" s="199">
        <v>742504</v>
      </c>
      <c r="C1670" s="199" t="s">
        <v>180</v>
      </c>
      <c r="D1670" s="199" t="s">
        <v>1892</v>
      </c>
      <c r="E1670" s="53"/>
      <c r="F1670" s="186"/>
      <c r="G1670" s="53"/>
      <c r="H1670" s="53"/>
      <c r="I1670" s="53"/>
      <c r="J1670" s="53"/>
      <c r="O1670" s="53"/>
      <c r="W1670" s="53"/>
      <c r="X1670" s="53"/>
      <c r="Y1670" s="53"/>
      <c r="Z1670" s="53"/>
      <c r="AA1670" s="53"/>
    </row>
    <row r="1671" spans="1:27" x14ac:dyDescent="0.25">
      <c r="A1671" s="199" t="s">
        <v>25</v>
      </c>
      <c r="B1671" s="199">
        <v>453094</v>
      </c>
      <c r="C1671" s="199" t="s">
        <v>180</v>
      </c>
      <c r="D1671" s="199" t="s">
        <v>1127</v>
      </c>
      <c r="E1671" s="53"/>
      <c r="F1671" s="186"/>
      <c r="G1671" s="53"/>
      <c r="H1671" s="53"/>
      <c r="I1671" s="53"/>
      <c r="J1671" s="53"/>
      <c r="O1671" s="53"/>
      <c r="W1671" s="53"/>
      <c r="X1671" s="53"/>
      <c r="Y1671" s="53"/>
      <c r="Z1671" s="53"/>
      <c r="AA1671" s="53"/>
    </row>
    <row r="1672" spans="1:27" x14ac:dyDescent="0.25">
      <c r="A1672" s="199" t="s">
        <v>31</v>
      </c>
      <c r="B1672" s="199">
        <v>1645040</v>
      </c>
      <c r="C1672" s="199" t="s">
        <v>180</v>
      </c>
      <c r="D1672" s="199" t="s">
        <v>1933</v>
      </c>
      <c r="E1672" s="192"/>
      <c r="F1672" s="186"/>
      <c r="G1672" s="53"/>
      <c r="H1672" s="53"/>
      <c r="I1672" s="53"/>
      <c r="J1672" s="53"/>
      <c r="O1672" s="53"/>
      <c r="W1672" s="53"/>
      <c r="X1672" s="53"/>
      <c r="Y1672" s="53"/>
      <c r="Z1672" s="53"/>
      <c r="AA1672" s="53"/>
    </row>
    <row r="1673" spans="1:27" x14ac:dyDescent="0.25">
      <c r="A1673" s="199" t="s">
        <v>29</v>
      </c>
      <c r="B1673" s="199">
        <v>8199</v>
      </c>
      <c r="C1673" s="199" t="s">
        <v>180</v>
      </c>
      <c r="D1673" s="199" t="s">
        <v>1934</v>
      </c>
      <c r="E1673" s="53"/>
      <c r="F1673" s="186"/>
      <c r="G1673" s="53"/>
      <c r="H1673" s="53"/>
      <c r="I1673" s="53"/>
      <c r="J1673" s="53"/>
      <c r="O1673" s="53"/>
      <c r="W1673" s="53"/>
      <c r="X1673" s="53"/>
      <c r="Y1673" s="53"/>
      <c r="Z1673" s="53"/>
      <c r="AA1673" s="53"/>
    </row>
    <row r="1674" spans="1:27" x14ac:dyDescent="0.25">
      <c r="A1674" s="199" t="s">
        <v>29</v>
      </c>
      <c r="B1674" s="199">
        <v>1505179</v>
      </c>
      <c r="C1674" s="199" t="s">
        <v>1833</v>
      </c>
      <c r="D1674" s="199" t="s">
        <v>1934</v>
      </c>
      <c r="E1674" s="192"/>
      <c r="F1674" s="186"/>
      <c r="G1674" s="53"/>
      <c r="H1674" s="53"/>
      <c r="I1674" s="53"/>
      <c r="J1674" s="53"/>
      <c r="O1674" s="53"/>
      <c r="W1674" s="53"/>
      <c r="X1674" s="53"/>
      <c r="Y1674" s="53"/>
      <c r="Z1674" s="53"/>
      <c r="AA1674" s="53"/>
    </row>
    <row r="1675" spans="1:27" x14ac:dyDescent="0.25">
      <c r="A1675" s="199" t="s">
        <v>18</v>
      </c>
      <c r="B1675" s="199">
        <v>316557</v>
      </c>
      <c r="C1675" s="199" t="s">
        <v>1833</v>
      </c>
      <c r="D1675" s="199" t="s">
        <v>1935</v>
      </c>
      <c r="E1675" s="53"/>
      <c r="F1675" s="186"/>
      <c r="G1675" s="53"/>
      <c r="H1675" s="53"/>
      <c r="I1675" s="53"/>
      <c r="J1675" s="53"/>
      <c r="O1675" s="53"/>
      <c r="W1675" s="53"/>
      <c r="X1675" s="53"/>
      <c r="Y1675" s="53"/>
      <c r="Z1675" s="53"/>
      <c r="AA1675" s="53"/>
    </row>
    <row r="1676" spans="1:27" x14ac:dyDescent="0.25">
      <c r="A1676" s="199" t="s">
        <v>30</v>
      </c>
      <c r="B1676" s="199">
        <v>807592</v>
      </c>
      <c r="C1676" s="199" t="s">
        <v>1833</v>
      </c>
      <c r="D1676" s="199" t="s">
        <v>1936</v>
      </c>
      <c r="E1676" s="192"/>
      <c r="F1676" s="186"/>
      <c r="G1676" s="53"/>
      <c r="H1676" s="53"/>
      <c r="I1676" s="53"/>
      <c r="J1676" s="53"/>
      <c r="O1676" s="53"/>
      <c r="W1676" s="53"/>
      <c r="X1676" s="53"/>
      <c r="Y1676" s="53"/>
      <c r="Z1676" s="53"/>
      <c r="AA1676" s="53"/>
    </row>
    <row r="1677" spans="1:27" x14ac:dyDescent="0.25">
      <c r="A1677" s="199" t="s">
        <v>30</v>
      </c>
      <c r="B1677" s="199">
        <v>536917</v>
      </c>
      <c r="C1677" s="199" t="s">
        <v>1833</v>
      </c>
      <c r="D1677" s="199" t="s">
        <v>1937</v>
      </c>
      <c r="E1677" s="53"/>
      <c r="F1677" s="186"/>
      <c r="G1677" s="53"/>
      <c r="H1677" s="53"/>
      <c r="I1677" s="53"/>
      <c r="J1677" s="53"/>
      <c r="O1677" s="53"/>
      <c r="W1677" s="53"/>
      <c r="X1677" s="53"/>
      <c r="Y1677" s="53"/>
      <c r="Z1677" s="53"/>
      <c r="AA1677" s="53"/>
    </row>
    <row r="1678" spans="1:27" x14ac:dyDescent="0.25">
      <c r="A1678" s="199" t="s">
        <v>22</v>
      </c>
      <c r="B1678" s="199">
        <v>296329</v>
      </c>
      <c r="C1678" s="199" t="s">
        <v>1833</v>
      </c>
      <c r="D1678" s="199" t="s">
        <v>1938</v>
      </c>
      <c r="E1678" s="53"/>
      <c r="F1678" s="186"/>
      <c r="G1678" s="53"/>
      <c r="H1678" s="53"/>
      <c r="I1678" s="53"/>
      <c r="J1678" s="53"/>
      <c r="O1678" s="53"/>
      <c r="W1678" s="53"/>
      <c r="X1678" s="53"/>
      <c r="Y1678" s="53"/>
      <c r="Z1678" s="53"/>
      <c r="AA1678" s="53"/>
    </row>
    <row r="1679" spans="1:27" x14ac:dyDescent="0.25">
      <c r="A1679" s="199" t="s">
        <v>26</v>
      </c>
      <c r="B1679" s="199">
        <v>1032445</v>
      </c>
      <c r="C1679" s="199" t="s">
        <v>1833</v>
      </c>
      <c r="D1679" s="199" t="s">
        <v>512</v>
      </c>
      <c r="E1679" s="53"/>
      <c r="F1679" s="186"/>
      <c r="G1679" s="53"/>
      <c r="H1679" s="53"/>
      <c r="I1679" s="53"/>
      <c r="J1679" s="53"/>
      <c r="O1679" s="53"/>
      <c r="W1679" s="53"/>
      <c r="X1679" s="53"/>
      <c r="Y1679" s="53"/>
      <c r="Z1679" s="53"/>
      <c r="AA1679" s="53"/>
    </row>
    <row r="1680" spans="1:27" x14ac:dyDescent="0.25">
      <c r="A1680" s="199" t="s">
        <v>479</v>
      </c>
      <c r="B1680" s="199">
        <v>1305214</v>
      </c>
      <c r="C1680" s="199" t="s">
        <v>1833</v>
      </c>
      <c r="D1680" s="199" t="s">
        <v>1939</v>
      </c>
      <c r="E1680" s="192"/>
      <c r="F1680" s="186"/>
      <c r="G1680" s="53"/>
      <c r="H1680" s="53"/>
      <c r="I1680" s="53"/>
      <c r="J1680" s="53"/>
      <c r="O1680" s="53"/>
      <c r="W1680" s="53"/>
      <c r="X1680" s="53"/>
      <c r="Y1680" s="53"/>
      <c r="Z1680" s="53"/>
      <c r="AA1680" s="53"/>
    </row>
    <row r="1681" spans="1:27" x14ac:dyDescent="0.25">
      <c r="A1681" s="199" t="s">
        <v>26</v>
      </c>
      <c r="B1681" s="199">
        <v>494131</v>
      </c>
      <c r="C1681" s="199" t="s">
        <v>1833</v>
      </c>
      <c r="D1681" s="199" t="s">
        <v>1140</v>
      </c>
      <c r="E1681" s="53"/>
      <c r="F1681" s="186"/>
      <c r="G1681" s="53"/>
      <c r="H1681" s="53"/>
      <c r="I1681" s="53"/>
      <c r="J1681" s="53"/>
      <c r="O1681" s="53"/>
      <c r="W1681" s="53"/>
      <c r="X1681" s="53"/>
      <c r="Y1681" s="53"/>
      <c r="Z1681" s="53"/>
      <c r="AA1681" s="53"/>
    </row>
    <row r="1682" spans="1:27" x14ac:dyDescent="0.25">
      <c r="A1682" s="199" t="s">
        <v>26</v>
      </c>
      <c r="B1682" s="199">
        <v>640339</v>
      </c>
      <c r="C1682" s="199" t="s">
        <v>1833</v>
      </c>
      <c r="D1682" s="199" t="s">
        <v>1139</v>
      </c>
      <c r="E1682" s="53"/>
      <c r="F1682" s="186"/>
      <c r="G1682" s="53"/>
      <c r="H1682" s="53"/>
      <c r="I1682" s="53"/>
      <c r="J1682" s="53"/>
      <c r="O1682" s="53"/>
      <c r="W1682" s="53"/>
      <c r="X1682" s="53"/>
      <c r="Y1682" s="53"/>
      <c r="Z1682" s="53"/>
      <c r="AA1682" s="53"/>
    </row>
    <row r="1683" spans="1:27" x14ac:dyDescent="0.25">
      <c r="A1683" s="199" t="s">
        <v>28</v>
      </c>
      <c r="B1683" s="199">
        <v>1205021</v>
      </c>
      <c r="C1683" s="199" t="s">
        <v>1833</v>
      </c>
      <c r="D1683" s="199" t="s">
        <v>1904</v>
      </c>
      <c r="E1683" s="53"/>
      <c r="F1683" s="186"/>
      <c r="G1683" s="53"/>
      <c r="H1683" s="53"/>
      <c r="I1683" s="53"/>
      <c r="J1683" s="53"/>
      <c r="O1683" s="53"/>
      <c r="W1683" s="53"/>
      <c r="X1683" s="53"/>
      <c r="Y1683" s="53"/>
      <c r="Z1683" s="53"/>
      <c r="AA1683" s="53"/>
    </row>
    <row r="1684" spans="1:27" x14ac:dyDescent="0.25">
      <c r="A1684" s="199" t="s">
        <v>28</v>
      </c>
      <c r="B1684" s="199">
        <v>417343</v>
      </c>
      <c r="C1684" s="199" t="s">
        <v>1833</v>
      </c>
      <c r="D1684" s="199" t="s">
        <v>1940</v>
      </c>
      <c r="E1684" s="53"/>
      <c r="F1684" s="186"/>
      <c r="G1684" s="53"/>
      <c r="H1684" s="53"/>
      <c r="I1684" s="53"/>
      <c r="J1684" s="53"/>
      <c r="O1684" s="53"/>
      <c r="W1684" s="53"/>
      <c r="X1684" s="53"/>
      <c r="Y1684" s="53"/>
      <c r="Z1684" s="53"/>
      <c r="AA1684" s="53"/>
    </row>
    <row r="1685" spans="1:27" x14ac:dyDescent="0.25">
      <c r="A1685" s="199" t="s">
        <v>28</v>
      </c>
      <c r="B1685" s="199">
        <v>619184</v>
      </c>
      <c r="C1685" s="199" t="s">
        <v>1833</v>
      </c>
      <c r="D1685" s="199" t="s">
        <v>1941</v>
      </c>
      <c r="E1685" s="53"/>
      <c r="F1685" s="186"/>
      <c r="G1685" s="53"/>
      <c r="H1685" s="53"/>
      <c r="I1685" s="53"/>
      <c r="J1685" s="53"/>
      <c r="O1685" s="53"/>
      <c r="W1685" s="53"/>
      <c r="X1685" s="53"/>
      <c r="Y1685" s="53"/>
      <c r="Z1685" s="53"/>
      <c r="AA1685" s="53"/>
    </row>
    <row r="1686" spans="1:27" x14ac:dyDescent="0.25">
      <c r="A1686" s="199" t="s">
        <v>20</v>
      </c>
      <c r="B1686" s="199">
        <v>1449779</v>
      </c>
      <c r="C1686" s="199" t="s">
        <v>1833</v>
      </c>
      <c r="D1686" s="199" t="s">
        <v>1942</v>
      </c>
      <c r="E1686" s="53"/>
      <c r="F1686" s="186"/>
      <c r="G1686" s="53"/>
      <c r="H1686" s="53"/>
      <c r="I1686" s="53"/>
      <c r="J1686" s="53"/>
      <c r="O1686" s="53"/>
      <c r="W1686" s="53"/>
      <c r="X1686" s="53"/>
      <c r="Y1686" s="53"/>
      <c r="Z1686" s="53"/>
      <c r="AA1686" s="53"/>
    </row>
    <row r="1687" spans="1:27" x14ac:dyDescent="0.25">
      <c r="A1687" s="199" t="s">
        <v>11</v>
      </c>
      <c r="B1687" s="199">
        <v>631360</v>
      </c>
      <c r="C1687" s="199" t="s">
        <v>1833</v>
      </c>
      <c r="D1687" s="199" t="s">
        <v>1128</v>
      </c>
      <c r="E1687" s="53"/>
      <c r="F1687" s="186"/>
      <c r="G1687" s="53"/>
      <c r="H1687" s="53"/>
      <c r="I1687" s="53"/>
      <c r="J1687" s="53"/>
      <c r="O1687" s="53"/>
      <c r="W1687" s="53"/>
      <c r="X1687" s="53"/>
      <c r="Y1687" s="53"/>
      <c r="Z1687" s="53"/>
      <c r="AA1687" s="53"/>
    </row>
    <row r="1688" spans="1:27" x14ac:dyDescent="0.25">
      <c r="A1688" s="199" t="s">
        <v>11</v>
      </c>
      <c r="B1688" s="199">
        <v>450644</v>
      </c>
      <c r="C1688" s="199" t="s">
        <v>1833</v>
      </c>
      <c r="D1688" s="199" t="s">
        <v>1407</v>
      </c>
      <c r="E1688" s="192"/>
      <c r="F1688" s="186"/>
      <c r="G1688" s="53"/>
      <c r="H1688" s="53"/>
      <c r="I1688" s="53"/>
      <c r="J1688" s="53"/>
      <c r="O1688" s="53"/>
      <c r="W1688" s="53"/>
      <c r="X1688" s="53"/>
      <c r="Y1688" s="53"/>
      <c r="Z1688" s="53"/>
      <c r="AA1688" s="53"/>
    </row>
    <row r="1689" spans="1:27" x14ac:dyDescent="0.25">
      <c r="A1689" s="199" t="s">
        <v>11</v>
      </c>
      <c r="B1689" s="199">
        <v>266158</v>
      </c>
      <c r="C1689" s="199" t="s">
        <v>1833</v>
      </c>
      <c r="D1689" s="199" t="s">
        <v>217</v>
      </c>
      <c r="E1689" s="53"/>
      <c r="F1689" s="186"/>
      <c r="G1689" s="53"/>
      <c r="H1689" s="53"/>
      <c r="I1689" s="53"/>
      <c r="J1689" s="53"/>
      <c r="O1689" s="53"/>
      <c r="W1689" s="53"/>
      <c r="X1689" s="53"/>
      <c r="Y1689" s="53"/>
      <c r="Z1689" s="53"/>
      <c r="AA1689" s="53"/>
    </row>
    <row r="1690" spans="1:27" x14ac:dyDescent="0.25">
      <c r="A1690" s="199" t="s">
        <v>20</v>
      </c>
      <c r="B1690" s="199">
        <v>1270275</v>
      </c>
      <c r="C1690" s="199" t="s">
        <v>1833</v>
      </c>
      <c r="D1690" s="199" t="s">
        <v>1943</v>
      </c>
      <c r="E1690" s="53"/>
      <c r="F1690" s="186"/>
      <c r="G1690" s="53"/>
      <c r="H1690" s="53"/>
      <c r="I1690" s="53"/>
      <c r="J1690" s="53"/>
      <c r="O1690" s="53"/>
      <c r="W1690" s="53"/>
      <c r="X1690" s="53"/>
      <c r="Y1690" s="53"/>
      <c r="Z1690" s="53"/>
      <c r="AA1690" s="53"/>
    </row>
    <row r="1691" spans="1:27" x14ac:dyDescent="0.25">
      <c r="A1691" s="199" t="s">
        <v>21</v>
      </c>
      <c r="B1691" s="199">
        <v>525075</v>
      </c>
      <c r="C1691" s="199" t="s">
        <v>1833</v>
      </c>
      <c r="D1691" s="199" t="s">
        <v>1944</v>
      </c>
      <c r="E1691" s="53"/>
      <c r="F1691" s="186"/>
      <c r="G1691" s="53"/>
      <c r="H1691" s="53"/>
      <c r="I1691" s="53"/>
      <c r="J1691" s="53"/>
      <c r="O1691" s="53"/>
      <c r="W1691" s="53"/>
      <c r="X1691" s="53"/>
      <c r="Y1691" s="53"/>
      <c r="Z1691" s="53"/>
      <c r="AA1691" s="53"/>
    </row>
    <row r="1692" spans="1:27" x14ac:dyDescent="0.25">
      <c r="A1692" s="199" t="s">
        <v>8</v>
      </c>
      <c r="B1692" s="199">
        <v>700871</v>
      </c>
      <c r="C1692" s="199" t="s">
        <v>1833</v>
      </c>
      <c r="D1692" s="199" t="s">
        <v>1149</v>
      </c>
      <c r="E1692" s="53"/>
      <c r="F1692" s="186"/>
      <c r="G1692" s="53"/>
      <c r="H1692" s="53"/>
      <c r="I1692" s="53"/>
      <c r="J1692" s="53"/>
      <c r="O1692" s="53"/>
      <c r="W1692" s="53"/>
      <c r="X1692" s="53"/>
      <c r="Y1692" s="53"/>
      <c r="Z1692" s="53"/>
      <c r="AA1692" s="53"/>
    </row>
    <row r="1693" spans="1:27" x14ac:dyDescent="0.25">
      <c r="A1693" s="199" t="s">
        <v>8</v>
      </c>
      <c r="B1693" s="199">
        <v>1033473</v>
      </c>
      <c r="C1693" s="199" t="s">
        <v>1833</v>
      </c>
      <c r="D1693" s="199" t="s">
        <v>1945</v>
      </c>
      <c r="E1693" s="53"/>
      <c r="F1693" s="186"/>
      <c r="G1693" s="53"/>
      <c r="H1693" s="53"/>
      <c r="I1693" s="53"/>
      <c r="J1693" s="53"/>
      <c r="O1693" s="53"/>
      <c r="W1693" s="53"/>
      <c r="X1693" s="53"/>
      <c r="Y1693" s="53"/>
      <c r="Z1693" s="53"/>
      <c r="AA1693" s="53"/>
    </row>
    <row r="1694" spans="1:27" x14ac:dyDescent="0.25">
      <c r="A1694" s="199" t="s">
        <v>36</v>
      </c>
      <c r="B1694" s="199">
        <v>597837</v>
      </c>
      <c r="C1694" s="199" t="s">
        <v>1833</v>
      </c>
      <c r="D1694" s="199" t="s">
        <v>1946</v>
      </c>
      <c r="E1694" s="53"/>
      <c r="F1694" s="186"/>
      <c r="G1694" s="53"/>
      <c r="H1694" s="53"/>
      <c r="I1694" s="53"/>
      <c r="J1694" s="53"/>
      <c r="O1694" s="53"/>
      <c r="W1694" s="53"/>
      <c r="X1694" s="53"/>
      <c r="Y1694" s="53"/>
      <c r="Z1694" s="53"/>
      <c r="AA1694" s="53"/>
    </row>
    <row r="1695" spans="1:27" x14ac:dyDescent="0.25">
      <c r="A1695" s="199" t="s">
        <v>36</v>
      </c>
      <c r="B1695" s="199">
        <v>582911</v>
      </c>
      <c r="C1695" s="199" t="s">
        <v>1833</v>
      </c>
      <c r="D1695" s="199" t="s">
        <v>1947</v>
      </c>
      <c r="E1695" s="53"/>
      <c r="F1695" s="186"/>
      <c r="G1695" s="53"/>
      <c r="H1695" s="53"/>
      <c r="I1695" s="53"/>
      <c r="J1695" s="53"/>
      <c r="O1695" s="53"/>
      <c r="W1695" s="53"/>
      <c r="X1695" s="53"/>
      <c r="Y1695" s="53"/>
      <c r="Z1695" s="53"/>
      <c r="AA1695" s="53"/>
    </row>
    <row r="1696" spans="1:27" x14ac:dyDescent="0.25">
      <c r="A1696" s="199" t="s">
        <v>24</v>
      </c>
      <c r="B1696" s="199">
        <v>1007787</v>
      </c>
      <c r="C1696" s="199" t="s">
        <v>1833</v>
      </c>
      <c r="D1696" s="199" t="s">
        <v>1948</v>
      </c>
      <c r="E1696" s="53"/>
      <c r="F1696" s="186"/>
      <c r="G1696" s="53"/>
      <c r="H1696" s="53"/>
      <c r="I1696" s="53"/>
      <c r="J1696" s="53"/>
      <c r="O1696" s="53"/>
      <c r="W1696" s="53"/>
      <c r="X1696" s="53"/>
      <c r="Y1696" s="53"/>
      <c r="Z1696" s="53"/>
      <c r="AA1696" s="53"/>
    </row>
    <row r="1697" spans="1:27" x14ac:dyDescent="0.25">
      <c r="A1697" s="199" t="s">
        <v>34</v>
      </c>
      <c r="B1697" s="199">
        <v>628091</v>
      </c>
      <c r="C1697" s="199" t="s">
        <v>1833</v>
      </c>
      <c r="D1697" s="199" t="s">
        <v>266</v>
      </c>
      <c r="E1697" s="192"/>
      <c r="F1697" s="186"/>
      <c r="G1697" s="53"/>
      <c r="H1697" s="53"/>
      <c r="I1697" s="53"/>
      <c r="J1697" s="53"/>
      <c r="O1697" s="53"/>
      <c r="W1697" s="53"/>
      <c r="X1697" s="53"/>
      <c r="Y1697" s="53"/>
      <c r="Z1697" s="53"/>
      <c r="AA1697" s="53"/>
    </row>
    <row r="1698" spans="1:27" x14ac:dyDescent="0.25">
      <c r="A1698" s="199" t="s">
        <v>34</v>
      </c>
      <c r="B1698" s="199">
        <v>436987</v>
      </c>
      <c r="C1698" s="199" t="s">
        <v>1833</v>
      </c>
      <c r="D1698" s="199" t="s">
        <v>1949</v>
      </c>
      <c r="E1698" s="53"/>
      <c r="F1698" s="186"/>
      <c r="G1698" s="53"/>
      <c r="H1698" s="53"/>
      <c r="I1698" s="53"/>
      <c r="J1698" s="53"/>
      <c r="O1698" s="53"/>
      <c r="W1698" s="53"/>
      <c r="X1698" s="53"/>
      <c r="Y1698" s="53"/>
      <c r="Z1698" s="53"/>
      <c r="AA1698" s="53"/>
    </row>
    <row r="1699" spans="1:27" x14ac:dyDescent="0.25">
      <c r="A1699" s="199" t="s">
        <v>10</v>
      </c>
      <c r="B1699" s="199">
        <v>1240325</v>
      </c>
      <c r="C1699" s="199" t="s">
        <v>1833</v>
      </c>
      <c r="D1699" s="199" t="s">
        <v>1950</v>
      </c>
      <c r="E1699" s="53"/>
      <c r="F1699" s="186"/>
      <c r="G1699" s="53"/>
      <c r="H1699" s="53"/>
      <c r="I1699" s="53"/>
      <c r="J1699" s="53"/>
      <c r="O1699" s="53"/>
      <c r="W1699" s="53"/>
      <c r="X1699" s="53"/>
      <c r="Y1699" s="53"/>
      <c r="Z1699" s="53"/>
      <c r="AA1699" s="53"/>
    </row>
    <row r="1700" spans="1:27" x14ac:dyDescent="0.25">
      <c r="A1700" s="199" t="s">
        <v>34</v>
      </c>
      <c r="B1700" s="199">
        <v>2176</v>
      </c>
      <c r="C1700" s="199" t="s">
        <v>1833</v>
      </c>
      <c r="D1700" s="199" t="s">
        <v>1951</v>
      </c>
      <c r="E1700" s="192" t="s">
        <v>591</v>
      </c>
      <c r="F1700" s="186"/>
      <c r="G1700" s="53"/>
      <c r="H1700" s="53"/>
      <c r="I1700" s="53"/>
      <c r="J1700" s="53"/>
      <c r="O1700" s="53"/>
      <c r="W1700" s="53"/>
      <c r="X1700" s="53"/>
      <c r="Y1700" s="53"/>
      <c r="Z1700" s="53"/>
      <c r="AA1700" s="53"/>
    </row>
    <row r="1701" spans="1:27" x14ac:dyDescent="0.25">
      <c r="A1701" s="199" t="s">
        <v>34</v>
      </c>
      <c r="B1701" s="199">
        <v>806482</v>
      </c>
      <c r="C1701" s="199" t="s">
        <v>451</v>
      </c>
      <c r="D1701" s="199" t="s">
        <v>267</v>
      </c>
      <c r="E1701" s="53"/>
      <c r="F1701" s="186"/>
      <c r="G1701" s="53"/>
      <c r="H1701" s="53"/>
      <c r="I1701" s="53"/>
      <c r="J1701" s="53"/>
      <c r="O1701" s="53"/>
      <c r="W1701" s="53"/>
      <c r="X1701" s="53"/>
      <c r="Y1701" s="53"/>
      <c r="Z1701" s="53"/>
      <c r="AA1701" s="53"/>
    </row>
    <row r="1702" spans="1:27" x14ac:dyDescent="0.25">
      <c r="A1702" s="199" t="s">
        <v>23</v>
      </c>
      <c r="B1702" s="199">
        <v>914248</v>
      </c>
      <c r="C1702" s="199" t="s">
        <v>451</v>
      </c>
      <c r="D1702" s="199" t="s">
        <v>1952</v>
      </c>
      <c r="E1702" s="53"/>
      <c r="F1702" s="186"/>
      <c r="G1702" s="53"/>
      <c r="H1702" s="53"/>
      <c r="I1702" s="53"/>
      <c r="J1702" s="53"/>
      <c r="O1702" s="53"/>
      <c r="W1702" s="53"/>
      <c r="X1702" s="53"/>
      <c r="Y1702" s="53"/>
      <c r="Z1702" s="53"/>
      <c r="AA1702" s="53"/>
    </row>
    <row r="1703" spans="1:27" x14ac:dyDescent="0.25">
      <c r="A1703" s="199" t="s">
        <v>36</v>
      </c>
      <c r="B1703" s="199">
        <v>895805</v>
      </c>
      <c r="C1703" s="199" t="s">
        <v>451</v>
      </c>
      <c r="D1703" s="199" t="s">
        <v>1953</v>
      </c>
      <c r="E1703" s="53"/>
      <c r="F1703" s="186"/>
      <c r="G1703" s="53"/>
      <c r="H1703" s="53"/>
      <c r="I1703" s="53"/>
      <c r="J1703" s="53"/>
      <c r="O1703" s="53"/>
      <c r="W1703" s="53"/>
      <c r="X1703" s="53"/>
      <c r="Y1703" s="53"/>
      <c r="Z1703" s="53"/>
      <c r="AA1703" s="53"/>
    </row>
    <row r="1704" spans="1:27" x14ac:dyDescent="0.25">
      <c r="A1704" s="199" t="s">
        <v>16</v>
      </c>
      <c r="B1704" s="199">
        <v>1095535</v>
      </c>
      <c r="C1704" s="199" t="s">
        <v>451</v>
      </c>
      <c r="D1704" s="199" t="s">
        <v>1954</v>
      </c>
      <c r="E1704" s="53"/>
      <c r="F1704" s="186"/>
      <c r="G1704" s="53"/>
      <c r="H1704" s="53"/>
      <c r="I1704" s="53"/>
      <c r="J1704" s="53"/>
      <c r="O1704" s="53"/>
      <c r="W1704" s="53"/>
      <c r="X1704" s="53"/>
      <c r="Y1704" s="53"/>
      <c r="Z1704" s="53"/>
      <c r="AA1704" s="53"/>
    </row>
    <row r="1705" spans="1:27" x14ac:dyDescent="0.25">
      <c r="A1705" s="199" t="s">
        <v>16</v>
      </c>
      <c r="B1705" s="199">
        <v>941773</v>
      </c>
      <c r="C1705" s="199" t="s">
        <v>451</v>
      </c>
      <c r="D1705" s="199" t="s">
        <v>649</v>
      </c>
      <c r="E1705" s="192"/>
      <c r="F1705" s="186"/>
      <c r="G1705" s="53"/>
      <c r="H1705" s="53"/>
      <c r="I1705" s="53"/>
      <c r="J1705" s="53"/>
      <c r="O1705" s="53"/>
      <c r="W1705" s="53"/>
      <c r="X1705" s="53"/>
      <c r="Y1705" s="53"/>
      <c r="Z1705" s="53"/>
      <c r="AA1705" s="53"/>
    </row>
    <row r="1706" spans="1:27" x14ac:dyDescent="0.25">
      <c r="A1706" s="199" t="s">
        <v>35</v>
      </c>
      <c r="B1706" s="199">
        <v>1105584</v>
      </c>
      <c r="C1706" s="199" t="s">
        <v>451</v>
      </c>
      <c r="D1706" s="199" t="s">
        <v>1358</v>
      </c>
      <c r="E1706" s="53"/>
      <c r="F1706" s="186"/>
      <c r="G1706" s="53"/>
      <c r="H1706" s="53"/>
      <c r="I1706" s="53"/>
      <c r="J1706" s="53"/>
      <c r="O1706" s="53"/>
      <c r="W1706" s="53"/>
      <c r="X1706" s="53"/>
      <c r="Y1706" s="53"/>
      <c r="Z1706" s="53"/>
      <c r="AA1706" s="53"/>
    </row>
    <row r="1707" spans="1:27" x14ac:dyDescent="0.25">
      <c r="A1707" s="199" t="s">
        <v>16</v>
      </c>
      <c r="B1707" s="199">
        <v>240573</v>
      </c>
      <c r="C1707" s="199" t="s">
        <v>451</v>
      </c>
      <c r="D1707" s="199" t="s">
        <v>1955</v>
      </c>
      <c r="E1707" s="53"/>
      <c r="F1707" s="186"/>
      <c r="G1707" s="53"/>
      <c r="H1707" s="53"/>
      <c r="I1707" s="53"/>
      <c r="J1707" s="53"/>
      <c r="O1707" s="53"/>
      <c r="W1707" s="53"/>
      <c r="X1707" s="53"/>
      <c r="Y1707" s="53"/>
      <c r="Z1707" s="53"/>
      <c r="AA1707" s="53"/>
    </row>
    <row r="1708" spans="1:27" x14ac:dyDescent="0.25">
      <c r="A1708" s="199" t="s">
        <v>16</v>
      </c>
      <c r="B1708" s="199">
        <v>357184</v>
      </c>
      <c r="C1708" s="199" t="s">
        <v>752</v>
      </c>
      <c r="D1708" s="199" t="s">
        <v>1955</v>
      </c>
      <c r="E1708" s="53"/>
      <c r="F1708" s="186"/>
      <c r="G1708" s="53"/>
      <c r="H1708" s="53"/>
      <c r="I1708" s="53"/>
      <c r="J1708" s="53"/>
      <c r="O1708" s="53"/>
      <c r="W1708" s="53"/>
      <c r="X1708" s="53"/>
      <c r="Y1708" s="53"/>
      <c r="Z1708" s="53"/>
      <c r="AA1708" s="53"/>
    </row>
    <row r="1709" spans="1:27" x14ac:dyDescent="0.25">
      <c r="A1709" s="199" t="s">
        <v>10</v>
      </c>
      <c r="B1709" s="199">
        <v>405166</v>
      </c>
      <c r="C1709" s="199" t="s">
        <v>752</v>
      </c>
      <c r="D1709" s="199" t="s">
        <v>1956</v>
      </c>
      <c r="E1709" s="192"/>
      <c r="F1709" s="186"/>
      <c r="G1709" s="53"/>
      <c r="H1709" s="53"/>
      <c r="I1709" s="53"/>
      <c r="J1709" s="53"/>
      <c r="O1709" s="53"/>
      <c r="W1709" s="53"/>
      <c r="X1709" s="53"/>
      <c r="Y1709" s="53"/>
      <c r="Z1709" s="53"/>
      <c r="AA1709" s="53"/>
    </row>
    <row r="1710" spans="1:27" x14ac:dyDescent="0.25">
      <c r="A1710" s="199" t="s">
        <v>35</v>
      </c>
      <c r="B1710" s="199">
        <v>1069299</v>
      </c>
      <c r="C1710" s="199" t="s">
        <v>752</v>
      </c>
      <c r="D1710" s="199" t="s">
        <v>1957</v>
      </c>
      <c r="E1710" s="53"/>
      <c r="F1710" s="186"/>
      <c r="G1710" s="53"/>
      <c r="H1710" s="53"/>
      <c r="I1710" s="53"/>
      <c r="J1710" s="53"/>
      <c r="O1710" s="53"/>
      <c r="W1710" s="53"/>
      <c r="X1710" s="53"/>
      <c r="Y1710" s="53"/>
      <c r="Z1710" s="53"/>
      <c r="AA1710" s="53"/>
    </row>
    <row r="1711" spans="1:27" x14ac:dyDescent="0.25">
      <c r="A1711" s="199" t="s">
        <v>33</v>
      </c>
      <c r="B1711" s="199">
        <v>397597</v>
      </c>
      <c r="C1711" s="199" t="s">
        <v>752</v>
      </c>
      <c r="D1711" s="199" t="s">
        <v>1958</v>
      </c>
      <c r="E1711" s="192"/>
      <c r="F1711" s="186"/>
      <c r="G1711" s="53"/>
      <c r="H1711" s="53"/>
      <c r="I1711" s="53"/>
      <c r="J1711" s="53"/>
      <c r="O1711" s="53"/>
      <c r="W1711" s="53"/>
      <c r="X1711" s="53"/>
      <c r="Y1711" s="53"/>
      <c r="Z1711" s="53"/>
      <c r="AA1711" s="53"/>
    </row>
    <row r="1712" spans="1:27" x14ac:dyDescent="0.25">
      <c r="A1712" s="199" t="s">
        <v>23</v>
      </c>
      <c r="B1712" s="199">
        <v>1708651</v>
      </c>
      <c r="C1712" s="199" t="s">
        <v>752</v>
      </c>
      <c r="D1712" s="199" t="s">
        <v>1959</v>
      </c>
      <c r="E1712" s="53"/>
      <c r="F1712" s="186"/>
      <c r="G1712" s="53"/>
      <c r="H1712" s="53"/>
      <c r="I1712" s="53"/>
      <c r="J1712" s="53"/>
      <c r="O1712" s="53"/>
      <c r="W1712" s="53"/>
      <c r="X1712" s="53"/>
      <c r="Y1712" s="53"/>
      <c r="Z1712" s="53"/>
      <c r="AA1712" s="53"/>
    </row>
    <row r="1713" spans="1:27" x14ac:dyDescent="0.25">
      <c r="A1713" s="199" t="s">
        <v>23</v>
      </c>
      <c r="B1713" s="199">
        <v>1534245</v>
      </c>
      <c r="C1713" s="199" t="s">
        <v>752</v>
      </c>
      <c r="D1713" s="199" t="s">
        <v>1960</v>
      </c>
      <c r="E1713" s="53"/>
      <c r="F1713" s="186"/>
      <c r="G1713" s="53"/>
      <c r="H1713" s="53"/>
      <c r="I1713" s="53"/>
      <c r="J1713" s="53"/>
      <c r="O1713" s="53"/>
      <c r="W1713" s="53"/>
      <c r="X1713" s="53"/>
      <c r="Y1713" s="53"/>
      <c r="Z1713" s="53"/>
      <c r="AA1713" s="53"/>
    </row>
    <row r="1714" spans="1:27" x14ac:dyDescent="0.25">
      <c r="A1714" s="199" t="s">
        <v>15</v>
      </c>
      <c r="B1714" s="199">
        <v>1360171</v>
      </c>
      <c r="C1714" s="199" t="s">
        <v>752</v>
      </c>
      <c r="D1714" s="199" t="s">
        <v>1959</v>
      </c>
      <c r="E1714" s="53"/>
      <c r="F1714" s="186"/>
      <c r="G1714" s="53"/>
      <c r="H1714" s="53"/>
      <c r="I1714" s="53"/>
      <c r="J1714" s="53"/>
      <c r="O1714" s="53"/>
      <c r="W1714" s="53"/>
      <c r="X1714" s="53"/>
      <c r="Y1714" s="53"/>
      <c r="Z1714" s="53"/>
      <c r="AA1714" s="53"/>
    </row>
    <row r="1715" spans="1:27" x14ac:dyDescent="0.25">
      <c r="A1715" s="199" t="s">
        <v>15</v>
      </c>
      <c r="B1715" s="199">
        <v>154019</v>
      </c>
      <c r="C1715" s="199" t="s">
        <v>763</v>
      </c>
      <c r="D1715" s="199" t="s">
        <v>1959</v>
      </c>
      <c r="E1715" s="53"/>
      <c r="F1715" s="186"/>
      <c r="G1715" s="53"/>
      <c r="H1715" s="53"/>
      <c r="I1715" s="53"/>
      <c r="J1715" s="53"/>
      <c r="O1715" s="53"/>
      <c r="W1715" s="53"/>
      <c r="X1715" s="53"/>
      <c r="Y1715" s="53"/>
      <c r="Z1715" s="53"/>
      <c r="AA1715" s="53"/>
    </row>
    <row r="1716" spans="1:27" x14ac:dyDescent="0.25">
      <c r="A1716" s="199" t="s">
        <v>27</v>
      </c>
      <c r="B1716" s="199">
        <v>1246467</v>
      </c>
      <c r="C1716" s="199" t="s">
        <v>763</v>
      </c>
      <c r="D1716" s="199" t="s">
        <v>454</v>
      </c>
      <c r="E1716" s="53"/>
      <c r="F1716" s="186"/>
      <c r="G1716" s="53"/>
      <c r="H1716" s="53"/>
      <c r="I1716" s="53"/>
      <c r="J1716" s="53"/>
      <c r="O1716" s="53"/>
      <c r="W1716" s="53"/>
      <c r="X1716" s="53"/>
      <c r="Y1716" s="53"/>
      <c r="Z1716" s="53"/>
      <c r="AA1716" s="53"/>
    </row>
    <row r="1717" spans="1:27" x14ac:dyDescent="0.25">
      <c r="A1717" s="199" t="s">
        <v>23</v>
      </c>
      <c r="B1717" s="199">
        <v>1488499</v>
      </c>
      <c r="C1717" s="199" t="s">
        <v>763</v>
      </c>
      <c r="D1717" s="199" t="s">
        <v>518</v>
      </c>
      <c r="E1717" s="53"/>
      <c r="F1717" s="186"/>
      <c r="G1717" s="53"/>
      <c r="H1717" s="53"/>
      <c r="I1717" s="53"/>
      <c r="J1717" s="53"/>
      <c r="O1717" s="53"/>
      <c r="W1717" s="53"/>
      <c r="X1717" s="53"/>
      <c r="Y1717" s="53"/>
      <c r="Z1717" s="53"/>
      <c r="AA1717" s="53"/>
    </row>
    <row r="1718" spans="1:27" x14ac:dyDescent="0.25">
      <c r="A1718" s="199" t="s">
        <v>19</v>
      </c>
      <c r="B1718" s="199">
        <v>1181786</v>
      </c>
      <c r="C1718" s="199" t="s">
        <v>763</v>
      </c>
      <c r="D1718" s="199" t="s">
        <v>1961</v>
      </c>
      <c r="E1718" s="53"/>
      <c r="F1718" s="186"/>
      <c r="G1718" s="53"/>
      <c r="H1718" s="53"/>
      <c r="I1718" s="53"/>
      <c r="J1718" s="53"/>
      <c r="O1718" s="53"/>
      <c r="W1718" s="53"/>
      <c r="X1718" s="53"/>
      <c r="Y1718" s="53"/>
      <c r="Z1718" s="53"/>
      <c r="AA1718" s="53"/>
    </row>
    <row r="1719" spans="1:27" x14ac:dyDescent="0.25">
      <c r="A1719" s="199" t="s">
        <v>35</v>
      </c>
      <c r="B1719" s="199">
        <v>1414019</v>
      </c>
      <c r="C1719" s="199" t="s">
        <v>763</v>
      </c>
      <c r="D1719" s="199" t="s">
        <v>518</v>
      </c>
      <c r="E1719" s="53"/>
      <c r="F1719" s="186"/>
      <c r="G1719" s="53"/>
      <c r="H1719" s="53"/>
      <c r="I1719" s="53"/>
      <c r="J1719" s="53"/>
      <c r="O1719" s="53"/>
      <c r="W1719" s="53"/>
      <c r="X1719" s="53"/>
      <c r="Y1719" s="53"/>
      <c r="Z1719" s="53"/>
      <c r="AA1719" s="53"/>
    </row>
    <row r="1720" spans="1:27" x14ac:dyDescent="0.25">
      <c r="A1720" s="199" t="s">
        <v>27</v>
      </c>
      <c r="B1720" s="199">
        <v>1183838</v>
      </c>
      <c r="C1720" s="199" t="s">
        <v>763</v>
      </c>
      <c r="D1720" s="199" t="s">
        <v>246</v>
      </c>
      <c r="E1720" s="53"/>
      <c r="F1720" s="186"/>
      <c r="G1720" s="53"/>
      <c r="H1720" s="53"/>
      <c r="I1720" s="53"/>
      <c r="J1720" s="53"/>
      <c r="O1720" s="53"/>
      <c r="W1720" s="53"/>
      <c r="X1720" s="53"/>
      <c r="Y1720" s="53"/>
      <c r="Z1720" s="53"/>
      <c r="AA1720" s="53"/>
    </row>
    <row r="1721" spans="1:27" x14ac:dyDescent="0.25">
      <c r="A1721" s="199" t="s">
        <v>479</v>
      </c>
      <c r="B1721" s="199">
        <v>1406763</v>
      </c>
      <c r="C1721" s="199" t="s">
        <v>763</v>
      </c>
      <c r="D1721" s="199" t="s">
        <v>396</v>
      </c>
      <c r="E1721" s="192"/>
      <c r="F1721" s="186"/>
      <c r="G1721" s="53"/>
      <c r="H1721" s="53"/>
      <c r="I1721" s="53"/>
      <c r="J1721" s="53"/>
      <c r="O1721" s="53"/>
      <c r="W1721" s="53"/>
      <c r="X1721" s="53"/>
      <c r="Y1721" s="53"/>
      <c r="Z1721" s="53"/>
      <c r="AA1721" s="53"/>
    </row>
    <row r="1722" spans="1:27" x14ac:dyDescent="0.25">
      <c r="A1722" s="199" t="s">
        <v>27</v>
      </c>
      <c r="B1722" s="199">
        <v>1096060</v>
      </c>
      <c r="C1722" s="199" t="s">
        <v>763</v>
      </c>
      <c r="D1722" s="199" t="s">
        <v>1962</v>
      </c>
      <c r="E1722" s="192"/>
      <c r="F1722" s="186"/>
      <c r="G1722" s="53"/>
      <c r="H1722" s="53"/>
      <c r="I1722" s="53"/>
      <c r="J1722" s="53"/>
      <c r="O1722" s="53"/>
      <c r="W1722" s="53"/>
      <c r="X1722" s="53"/>
      <c r="Y1722" s="53"/>
      <c r="Z1722" s="53"/>
      <c r="AA1722" s="53"/>
    </row>
    <row r="1723" spans="1:27" x14ac:dyDescent="0.25">
      <c r="A1723" s="199" t="s">
        <v>37</v>
      </c>
      <c r="B1723" s="199">
        <v>576833</v>
      </c>
      <c r="C1723" s="199" t="s">
        <v>763</v>
      </c>
      <c r="D1723" s="199" t="s">
        <v>1963</v>
      </c>
      <c r="E1723" s="53"/>
      <c r="F1723" s="186"/>
      <c r="G1723" s="53"/>
      <c r="H1723" s="53"/>
      <c r="I1723" s="53"/>
      <c r="J1723" s="53"/>
      <c r="O1723" s="53"/>
      <c r="W1723" s="53"/>
      <c r="X1723" s="53"/>
      <c r="Y1723" s="53"/>
      <c r="Z1723" s="53"/>
      <c r="AA1723" s="53"/>
    </row>
    <row r="1724" spans="1:27" x14ac:dyDescent="0.25">
      <c r="A1724" s="199" t="s">
        <v>31</v>
      </c>
      <c r="B1724" s="199">
        <v>1554772</v>
      </c>
      <c r="C1724" s="199" t="s">
        <v>763</v>
      </c>
      <c r="D1724" s="199" t="s">
        <v>1964</v>
      </c>
      <c r="E1724" s="53"/>
      <c r="F1724" s="186"/>
      <c r="G1724" s="53"/>
      <c r="H1724" s="53"/>
      <c r="I1724" s="53"/>
      <c r="J1724" s="53"/>
      <c r="O1724" s="53"/>
      <c r="W1724" s="53"/>
      <c r="X1724" s="53"/>
      <c r="Y1724" s="53"/>
      <c r="Z1724" s="53"/>
      <c r="AA1724" s="53"/>
    </row>
    <row r="1725" spans="1:27" x14ac:dyDescent="0.25">
      <c r="A1725" s="199" t="s">
        <v>31</v>
      </c>
      <c r="B1725" s="199">
        <v>571017</v>
      </c>
      <c r="C1725" s="199" t="s">
        <v>180</v>
      </c>
      <c r="D1725" s="199" t="s">
        <v>1964</v>
      </c>
      <c r="E1725" s="53"/>
      <c r="F1725" s="186"/>
      <c r="G1725" s="53"/>
      <c r="H1725" s="53"/>
      <c r="I1725" s="53"/>
      <c r="J1725" s="53"/>
      <c r="O1725" s="53"/>
      <c r="W1725" s="53"/>
      <c r="X1725" s="53"/>
      <c r="Y1725" s="53"/>
      <c r="Z1725" s="53"/>
      <c r="AA1725" s="53"/>
    </row>
    <row r="1726" spans="1:27" x14ac:dyDescent="0.25">
      <c r="A1726" s="199" t="s">
        <v>479</v>
      </c>
      <c r="B1726" s="199">
        <v>1099519</v>
      </c>
      <c r="C1726" s="199" t="s">
        <v>180</v>
      </c>
      <c r="D1726" s="199" t="s">
        <v>1821</v>
      </c>
      <c r="E1726" s="53"/>
      <c r="F1726" s="186"/>
      <c r="G1726" s="53"/>
      <c r="H1726" s="53"/>
      <c r="I1726" s="53"/>
      <c r="J1726" s="53"/>
      <c r="O1726" s="53"/>
      <c r="W1726" s="53"/>
      <c r="X1726" s="53"/>
      <c r="Y1726" s="53"/>
      <c r="Z1726" s="53"/>
      <c r="AA1726" s="53"/>
    </row>
    <row r="1727" spans="1:27" x14ac:dyDescent="0.25">
      <c r="A1727" s="199" t="s">
        <v>12</v>
      </c>
      <c r="B1727" s="199">
        <v>279186</v>
      </c>
      <c r="C1727" s="199" t="s">
        <v>180</v>
      </c>
      <c r="D1727" s="199" t="s">
        <v>1965</v>
      </c>
      <c r="E1727" s="53"/>
      <c r="F1727" s="186"/>
      <c r="G1727" s="53"/>
      <c r="H1727" s="53"/>
      <c r="I1727" s="53"/>
      <c r="J1727" s="53"/>
      <c r="O1727" s="53"/>
      <c r="W1727" s="53"/>
      <c r="X1727" s="53"/>
      <c r="Y1727" s="53"/>
      <c r="Z1727" s="53"/>
      <c r="AA1727" s="53"/>
    </row>
    <row r="1728" spans="1:27" x14ac:dyDescent="0.25">
      <c r="A1728" s="199" t="s">
        <v>31</v>
      </c>
      <c r="B1728" s="199">
        <v>1442509</v>
      </c>
      <c r="C1728" s="199" t="s">
        <v>180</v>
      </c>
      <c r="D1728" s="199" t="s">
        <v>1928</v>
      </c>
      <c r="E1728" s="192"/>
      <c r="F1728" s="186"/>
      <c r="G1728" s="53"/>
      <c r="H1728" s="53"/>
      <c r="I1728" s="53"/>
      <c r="J1728" s="53"/>
      <c r="O1728" s="53"/>
      <c r="W1728" s="53"/>
      <c r="X1728" s="53"/>
      <c r="Y1728" s="53"/>
      <c r="Z1728" s="53"/>
      <c r="AA1728" s="53"/>
    </row>
    <row r="1729" spans="1:27" x14ac:dyDescent="0.25">
      <c r="A1729" s="199" t="s">
        <v>12</v>
      </c>
      <c r="B1729" s="199">
        <v>306416</v>
      </c>
      <c r="C1729" s="199" t="s">
        <v>180</v>
      </c>
      <c r="D1729" s="199" t="s">
        <v>1966</v>
      </c>
      <c r="E1729" s="53"/>
      <c r="F1729" s="186"/>
      <c r="G1729" s="53"/>
      <c r="H1729" s="53"/>
      <c r="I1729" s="53"/>
      <c r="J1729" s="53"/>
      <c r="O1729" s="53"/>
      <c r="W1729" s="53"/>
      <c r="X1729" s="53"/>
      <c r="Y1729" s="53"/>
      <c r="Z1729" s="53"/>
      <c r="AA1729" s="53"/>
    </row>
    <row r="1730" spans="1:27" x14ac:dyDescent="0.25">
      <c r="A1730" s="199" t="s">
        <v>12</v>
      </c>
      <c r="B1730" s="199">
        <v>1140801</v>
      </c>
      <c r="C1730" s="199" t="s">
        <v>180</v>
      </c>
      <c r="D1730" s="199" t="s">
        <v>1967</v>
      </c>
      <c r="E1730" s="53"/>
      <c r="F1730" s="186"/>
      <c r="G1730" s="53"/>
      <c r="H1730" s="53"/>
      <c r="I1730" s="53"/>
      <c r="J1730" s="53"/>
      <c r="O1730" s="53"/>
      <c r="W1730" s="53"/>
      <c r="X1730" s="53"/>
      <c r="Y1730" s="53"/>
      <c r="Z1730" s="53"/>
      <c r="AA1730" s="53"/>
    </row>
    <row r="1731" spans="1:27" x14ac:dyDescent="0.25">
      <c r="A1731" s="199" t="s">
        <v>38</v>
      </c>
      <c r="B1731" s="199">
        <v>1536333</v>
      </c>
      <c r="C1731" s="199" t="s">
        <v>180</v>
      </c>
      <c r="D1731" s="199" t="s">
        <v>1968</v>
      </c>
      <c r="E1731" s="192"/>
      <c r="F1731" s="186"/>
      <c r="G1731" s="53"/>
      <c r="H1731" s="53"/>
      <c r="I1731" s="53"/>
      <c r="J1731" s="53"/>
      <c r="O1731" s="53"/>
      <c r="W1731" s="53"/>
      <c r="X1731" s="53"/>
      <c r="Y1731" s="53"/>
      <c r="Z1731" s="53"/>
      <c r="AA1731" s="53"/>
    </row>
    <row r="1732" spans="1:27" x14ac:dyDescent="0.25">
      <c r="A1732" s="199" t="s">
        <v>38</v>
      </c>
      <c r="B1732" s="199">
        <v>1407212</v>
      </c>
      <c r="C1732" s="199" t="s">
        <v>180</v>
      </c>
      <c r="D1732" s="199" t="s">
        <v>1969</v>
      </c>
      <c r="E1732" s="53"/>
      <c r="F1732" s="186"/>
      <c r="G1732" s="53"/>
      <c r="H1732" s="53"/>
      <c r="I1732" s="53"/>
      <c r="J1732" s="53"/>
      <c r="O1732" s="53"/>
      <c r="W1732" s="53"/>
      <c r="X1732" s="53"/>
      <c r="Y1732" s="53"/>
      <c r="Z1732" s="53"/>
      <c r="AA1732" s="53"/>
    </row>
    <row r="1733" spans="1:27" x14ac:dyDescent="0.25">
      <c r="A1733" s="199" t="s">
        <v>38</v>
      </c>
      <c r="B1733" s="199">
        <v>1038808</v>
      </c>
      <c r="C1733" s="199" t="s">
        <v>180</v>
      </c>
      <c r="D1733" s="199" t="s">
        <v>1970</v>
      </c>
      <c r="E1733" s="53"/>
      <c r="F1733" s="186"/>
      <c r="G1733" s="53"/>
      <c r="H1733" s="53"/>
      <c r="I1733" s="53"/>
      <c r="J1733" s="53"/>
      <c r="O1733" s="53"/>
      <c r="W1733" s="53"/>
      <c r="X1733" s="53"/>
      <c r="Y1733" s="53"/>
      <c r="Z1733" s="53"/>
      <c r="AA1733" s="53"/>
    </row>
    <row r="1734" spans="1:27" x14ac:dyDescent="0.25">
      <c r="A1734" s="199" t="s">
        <v>30</v>
      </c>
      <c r="B1734" s="199">
        <v>1427331</v>
      </c>
      <c r="C1734" s="199" t="s">
        <v>180</v>
      </c>
      <c r="D1734" s="199" t="s">
        <v>1971</v>
      </c>
      <c r="E1734" s="53"/>
      <c r="F1734" s="186"/>
      <c r="G1734" s="53"/>
      <c r="H1734" s="53"/>
      <c r="I1734" s="53"/>
      <c r="J1734" s="53"/>
      <c r="O1734" s="53"/>
      <c r="W1734" s="53"/>
      <c r="X1734" s="53"/>
      <c r="Y1734" s="53"/>
      <c r="Z1734" s="53"/>
      <c r="AA1734" s="53"/>
    </row>
    <row r="1735" spans="1:27" x14ac:dyDescent="0.25">
      <c r="A1735" s="199" t="s">
        <v>22</v>
      </c>
      <c r="B1735" s="199">
        <v>540135</v>
      </c>
      <c r="C1735" s="199" t="s">
        <v>180</v>
      </c>
      <c r="D1735" s="199" t="s">
        <v>1972</v>
      </c>
      <c r="E1735" s="53"/>
      <c r="F1735" s="186"/>
      <c r="G1735" s="53"/>
      <c r="H1735" s="53"/>
      <c r="I1735" s="53"/>
      <c r="J1735" s="53"/>
      <c r="O1735" s="53"/>
      <c r="W1735" s="53"/>
      <c r="X1735" s="53"/>
      <c r="Y1735" s="53"/>
      <c r="Z1735" s="53"/>
      <c r="AA1735" s="53"/>
    </row>
    <row r="1736" spans="1:27" x14ac:dyDescent="0.25">
      <c r="A1736" s="199" t="s">
        <v>25</v>
      </c>
      <c r="B1736" s="199">
        <v>446715</v>
      </c>
      <c r="C1736" s="199" t="s">
        <v>180</v>
      </c>
      <c r="D1736" s="199" t="s">
        <v>1046</v>
      </c>
      <c r="E1736" s="53"/>
      <c r="F1736" s="186"/>
      <c r="G1736" s="53"/>
      <c r="H1736" s="53"/>
      <c r="I1736" s="53"/>
      <c r="J1736" s="53"/>
      <c r="O1736" s="53"/>
      <c r="W1736" s="53"/>
      <c r="X1736" s="53"/>
      <c r="Y1736" s="53"/>
      <c r="Z1736" s="53"/>
      <c r="AA1736" s="53"/>
    </row>
    <row r="1737" spans="1:27" x14ac:dyDescent="0.25">
      <c r="A1737" s="199" t="s">
        <v>20</v>
      </c>
      <c r="B1737" s="199">
        <v>764018</v>
      </c>
      <c r="C1737" s="199" t="s">
        <v>180</v>
      </c>
      <c r="D1737" s="199" t="s">
        <v>1943</v>
      </c>
      <c r="E1737" s="53"/>
      <c r="F1737" s="186"/>
      <c r="G1737" s="53"/>
      <c r="H1737" s="53"/>
      <c r="I1737" s="53"/>
      <c r="J1737" s="53"/>
      <c r="O1737" s="53"/>
      <c r="W1737" s="53"/>
      <c r="X1737" s="53"/>
      <c r="Y1737" s="53"/>
      <c r="Z1737" s="53"/>
      <c r="AA1737" s="53"/>
    </row>
    <row r="1738" spans="1:27" x14ac:dyDescent="0.25">
      <c r="A1738" s="199" t="s">
        <v>20</v>
      </c>
      <c r="B1738" s="199">
        <v>343475</v>
      </c>
      <c r="C1738" s="199" t="s">
        <v>1833</v>
      </c>
      <c r="D1738" s="199" t="s">
        <v>1943</v>
      </c>
      <c r="E1738" s="53"/>
      <c r="F1738" s="186"/>
      <c r="G1738" s="53"/>
      <c r="H1738" s="53"/>
      <c r="I1738" s="53"/>
      <c r="J1738" s="53"/>
      <c r="O1738" s="53"/>
      <c r="W1738" s="53"/>
      <c r="X1738" s="53"/>
      <c r="Y1738" s="53"/>
      <c r="Z1738" s="53"/>
      <c r="AA1738" s="53"/>
    </row>
    <row r="1739" spans="1:27" x14ac:dyDescent="0.25">
      <c r="A1739" s="199" t="s">
        <v>479</v>
      </c>
      <c r="B1739" s="199">
        <v>1359274</v>
      </c>
      <c r="C1739" s="199" t="s">
        <v>1833</v>
      </c>
      <c r="D1739" s="199" t="s">
        <v>1973</v>
      </c>
      <c r="E1739" s="53"/>
      <c r="F1739" s="186"/>
      <c r="G1739" s="53"/>
      <c r="H1739" s="53"/>
      <c r="I1739" s="53"/>
      <c r="J1739" s="53"/>
      <c r="O1739" s="53"/>
      <c r="W1739" s="53"/>
      <c r="X1739" s="53"/>
      <c r="Y1739" s="53"/>
      <c r="Z1739" s="53"/>
      <c r="AA1739" s="53"/>
    </row>
    <row r="1740" spans="1:27" x14ac:dyDescent="0.25">
      <c r="A1740" s="199" t="s">
        <v>31</v>
      </c>
      <c r="B1740" s="199">
        <v>1504037</v>
      </c>
      <c r="C1740" s="199" t="s">
        <v>1833</v>
      </c>
      <c r="D1740" s="199" t="s">
        <v>378</v>
      </c>
      <c r="E1740" s="192" t="s">
        <v>1974</v>
      </c>
      <c r="F1740" s="186"/>
      <c r="G1740" s="53"/>
      <c r="H1740" s="53"/>
      <c r="I1740" s="53"/>
      <c r="J1740" s="53"/>
      <c r="O1740" s="53"/>
      <c r="W1740" s="53"/>
      <c r="X1740" s="53"/>
      <c r="Y1740" s="53"/>
      <c r="Z1740" s="53"/>
      <c r="AA1740" s="53"/>
    </row>
    <row r="1741" spans="1:27" x14ac:dyDescent="0.25">
      <c r="A1741" s="199" t="s">
        <v>29</v>
      </c>
      <c r="B1741" s="199">
        <v>1484149</v>
      </c>
      <c r="C1741" s="199" t="s">
        <v>1833</v>
      </c>
      <c r="D1741" s="199" t="s">
        <v>1934</v>
      </c>
      <c r="E1741" s="53"/>
      <c r="F1741" s="186"/>
      <c r="G1741" s="53"/>
      <c r="H1741" s="53"/>
      <c r="I1741" s="53"/>
      <c r="J1741" s="53"/>
      <c r="O1741" s="53"/>
      <c r="W1741" s="53"/>
      <c r="X1741" s="53"/>
      <c r="Y1741" s="53"/>
      <c r="Z1741" s="53"/>
      <c r="AA1741" s="53"/>
    </row>
    <row r="1742" spans="1:27" x14ac:dyDescent="0.25">
      <c r="A1742" s="199" t="s">
        <v>762</v>
      </c>
      <c r="B1742" s="199">
        <v>448126</v>
      </c>
      <c r="C1742" s="199" t="s">
        <v>1833</v>
      </c>
      <c r="D1742" s="199" t="s">
        <v>1346</v>
      </c>
      <c r="E1742" s="53"/>
      <c r="F1742" s="186"/>
      <c r="G1742" s="53"/>
      <c r="H1742" s="53"/>
      <c r="I1742" s="53"/>
      <c r="J1742" s="53"/>
      <c r="O1742" s="53"/>
      <c r="W1742" s="53"/>
      <c r="X1742" s="53"/>
      <c r="Y1742" s="53"/>
      <c r="Z1742" s="53"/>
      <c r="AA1742" s="53"/>
    </row>
    <row r="1743" spans="1:27" x14ac:dyDescent="0.25">
      <c r="A1743" s="199" t="s">
        <v>762</v>
      </c>
      <c r="B1743" s="199">
        <v>311143</v>
      </c>
      <c r="C1743" s="199" t="s">
        <v>1833</v>
      </c>
      <c r="D1743" s="199" t="s">
        <v>1975</v>
      </c>
      <c r="E1743" s="53"/>
      <c r="F1743" s="186"/>
      <c r="G1743" s="53"/>
      <c r="H1743" s="53"/>
      <c r="I1743" s="53"/>
      <c r="J1743" s="53"/>
      <c r="O1743" s="53"/>
      <c r="W1743" s="53"/>
      <c r="X1743" s="53"/>
      <c r="Y1743" s="53"/>
      <c r="Z1743" s="53"/>
      <c r="AA1743" s="53"/>
    </row>
    <row r="1744" spans="1:27" x14ac:dyDescent="0.25">
      <c r="A1744" s="199" t="s">
        <v>762</v>
      </c>
      <c r="B1744" s="199">
        <v>251290</v>
      </c>
      <c r="C1744" s="199" t="s">
        <v>1833</v>
      </c>
      <c r="D1744" s="199" t="s">
        <v>1976</v>
      </c>
      <c r="E1744" s="53"/>
      <c r="F1744" s="186"/>
      <c r="G1744" s="53"/>
      <c r="H1744" s="53"/>
      <c r="I1744" s="53"/>
      <c r="J1744" s="53"/>
      <c r="O1744" s="53"/>
      <c r="W1744" s="53"/>
      <c r="X1744" s="53"/>
      <c r="Y1744" s="53"/>
      <c r="Z1744" s="53"/>
      <c r="AA1744" s="53"/>
    </row>
    <row r="1745" spans="1:27" x14ac:dyDescent="0.25">
      <c r="A1745" s="199" t="s">
        <v>35</v>
      </c>
      <c r="B1745" s="199">
        <v>1316106</v>
      </c>
      <c r="C1745" s="199" t="s">
        <v>1833</v>
      </c>
      <c r="D1745" s="199" t="s">
        <v>1977</v>
      </c>
      <c r="E1745" s="53"/>
      <c r="F1745" s="186"/>
      <c r="G1745" s="53"/>
      <c r="H1745" s="53"/>
      <c r="I1745" s="53"/>
      <c r="J1745" s="53"/>
      <c r="O1745" s="53"/>
      <c r="W1745" s="53"/>
      <c r="X1745" s="53"/>
      <c r="Y1745" s="53"/>
      <c r="Z1745" s="53"/>
      <c r="AA1745" s="53"/>
    </row>
    <row r="1746" spans="1:27" x14ac:dyDescent="0.25">
      <c r="A1746" s="199" t="s">
        <v>15</v>
      </c>
      <c r="B1746" s="199">
        <v>840802</v>
      </c>
      <c r="C1746" s="199" t="s">
        <v>1833</v>
      </c>
      <c r="D1746" s="199" t="s">
        <v>1978</v>
      </c>
      <c r="E1746" s="192"/>
      <c r="F1746" s="186"/>
      <c r="G1746" s="53"/>
      <c r="H1746" s="53"/>
      <c r="I1746" s="53"/>
      <c r="J1746" s="53"/>
      <c r="O1746" s="53"/>
      <c r="W1746" s="53"/>
      <c r="X1746" s="53"/>
      <c r="Y1746" s="53"/>
      <c r="Z1746" s="53"/>
      <c r="AA1746" s="53"/>
    </row>
    <row r="1747" spans="1:27" x14ac:dyDescent="0.25">
      <c r="A1747" s="199" t="s">
        <v>24</v>
      </c>
      <c r="B1747" s="199">
        <v>1202883</v>
      </c>
      <c r="C1747" s="199" t="s">
        <v>1833</v>
      </c>
      <c r="D1747" s="199" t="s">
        <v>1884</v>
      </c>
      <c r="E1747" s="53"/>
      <c r="F1747" s="186"/>
      <c r="G1747" s="53"/>
      <c r="H1747" s="53"/>
      <c r="I1747" s="53"/>
      <c r="J1747" s="53"/>
      <c r="O1747" s="53"/>
      <c r="W1747" s="53"/>
      <c r="X1747" s="53"/>
      <c r="Y1747" s="53"/>
      <c r="Z1747" s="53"/>
      <c r="AA1747" s="53"/>
    </row>
    <row r="1748" spans="1:27" x14ac:dyDescent="0.25">
      <c r="A1748" s="199" t="s">
        <v>32</v>
      </c>
      <c r="B1748" s="199">
        <v>638721</v>
      </c>
      <c r="C1748" s="199" t="s">
        <v>1833</v>
      </c>
      <c r="D1748" s="199" t="s">
        <v>1120</v>
      </c>
      <c r="E1748" s="53"/>
      <c r="F1748" s="186"/>
      <c r="G1748" s="53"/>
      <c r="H1748" s="53"/>
      <c r="I1748" s="53"/>
      <c r="J1748" s="53"/>
      <c r="O1748" s="53"/>
      <c r="W1748" s="53"/>
      <c r="X1748" s="53"/>
      <c r="Y1748" s="53"/>
      <c r="Z1748" s="53"/>
      <c r="AA1748" s="53"/>
    </row>
    <row r="1749" spans="1:27" x14ac:dyDescent="0.25">
      <c r="A1749" s="199" t="s">
        <v>32</v>
      </c>
      <c r="B1749" s="199">
        <v>776765</v>
      </c>
      <c r="C1749" s="199" t="s">
        <v>1833</v>
      </c>
      <c r="D1749" s="199" t="s">
        <v>1117</v>
      </c>
      <c r="E1749" s="192"/>
      <c r="F1749" s="186"/>
      <c r="G1749" s="53"/>
      <c r="H1749" s="53"/>
      <c r="I1749" s="53"/>
      <c r="J1749" s="53"/>
      <c r="O1749" s="53"/>
      <c r="W1749" s="53"/>
      <c r="X1749" s="53"/>
      <c r="Y1749" s="53"/>
      <c r="Z1749" s="53"/>
      <c r="AA1749" s="53"/>
    </row>
    <row r="1750" spans="1:27" x14ac:dyDescent="0.25">
      <c r="A1750" s="199" t="s">
        <v>32</v>
      </c>
      <c r="B1750" s="199">
        <v>681208</v>
      </c>
      <c r="C1750" s="199" t="s">
        <v>1833</v>
      </c>
      <c r="D1750" s="199" t="s">
        <v>1979</v>
      </c>
      <c r="E1750" s="53"/>
      <c r="F1750" s="186"/>
      <c r="G1750" s="53"/>
      <c r="H1750" s="53"/>
      <c r="I1750" s="53"/>
      <c r="J1750" s="53"/>
      <c r="O1750" s="53"/>
      <c r="W1750" s="53"/>
      <c r="X1750" s="53"/>
      <c r="Y1750" s="53"/>
      <c r="Z1750" s="53"/>
      <c r="AA1750" s="53"/>
    </row>
    <row r="1751" spans="1:27" x14ac:dyDescent="0.25">
      <c r="A1751" s="199" t="s">
        <v>19</v>
      </c>
      <c r="B1751" s="199">
        <v>1543073</v>
      </c>
      <c r="C1751" s="199" t="s">
        <v>1833</v>
      </c>
      <c r="D1751" s="199" t="s">
        <v>1942</v>
      </c>
      <c r="E1751" s="53"/>
      <c r="F1751" s="186"/>
      <c r="G1751" s="53"/>
      <c r="H1751" s="53"/>
      <c r="I1751" s="53"/>
      <c r="J1751" s="53"/>
      <c r="O1751" s="53"/>
      <c r="W1751" s="53"/>
      <c r="X1751" s="53"/>
      <c r="Y1751" s="53"/>
      <c r="Z1751" s="53"/>
      <c r="AA1751" s="53"/>
    </row>
    <row r="1752" spans="1:27" x14ac:dyDescent="0.25">
      <c r="A1752" s="199" t="s">
        <v>18</v>
      </c>
      <c r="B1752" s="199">
        <v>329222</v>
      </c>
      <c r="C1752" s="199" t="s">
        <v>1833</v>
      </c>
      <c r="D1752" s="199" t="s">
        <v>1980</v>
      </c>
      <c r="E1752" s="53"/>
      <c r="F1752" s="186"/>
      <c r="G1752" s="53"/>
      <c r="H1752" s="53"/>
      <c r="I1752" s="53"/>
      <c r="J1752" s="53"/>
      <c r="O1752" s="53"/>
      <c r="W1752" s="53"/>
      <c r="X1752" s="53"/>
      <c r="Y1752" s="53"/>
      <c r="Z1752" s="53"/>
      <c r="AA1752" s="53"/>
    </row>
    <row r="1753" spans="1:27" x14ac:dyDescent="0.25">
      <c r="A1753" s="199" t="s">
        <v>36</v>
      </c>
      <c r="B1753" s="199">
        <v>612631</v>
      </c>
      <c r="C1753" s="199" t="s">
        <v>1833</v>
      </c>
      <c r="D1753" s="199" t="s">
        <v>1981</v>
      </c>
      <c r="E1753" s="53"/>
      <c r="F1753" s="186"/>
      <c r="G1753" s="53"/>
      <c r="H1753" s="53"/>
      <c r="I1753" s="53"/>
      <c r="J1753" s="53"/>
      <c r="O1753" s="53"/>
      <c r="W1753" s="53"/>
      <c r="X1753" s="53"/>
      <c r="Y1753" s="53"/>
      <c r="Z1753" s="53"/>
      <c r="AA1753" s="53"/>
    </row>
    <row r="1754" spans="1:27" x14ac:dyDescent="0.25">
      <c r="A1754" s="199" t="s">
        <v>36</v>
      </c>
      <c r="B1754" s="199">
        <v>588484</v>
      </c>
      <c r="C1754" s="199" t="s">
        <v>1833</v>
      </c>
      <c r="D1754" s="199" t="s">
        <v>1982</v>
      </c>
      <c r="E1754" s="53"/>
      <c r="F1754" s="186"/>
      <c r="G1754" s="53"/>
      <c r="H1754" s="53"/>
      <c r="I1754" s="53"/>
      <c r="J1754" s="53"/>
      <c r="O1754" s="53"/>
      <c r="W1754" s="53"/>
      <c r="X1754" s="53"/>
      <c r="Y1754" s="53"/>
      <c r="Z1754" s="53"/>
      <c r="AA1754" s="53"/>
    </row>
    <row r="1755" spans="1:27" x14ac:dyDescent="0.25">
      <c r="A1755" s="199" t="s">
        <v>22</v>
      </c>
      <c r="B1755" s="199">
        <v>437146</v>
      </c>
      <c r="C1755" s="199" t="s">
        <v>1833</v>
      </c>
      <c r="D1755" s="199" t="s">
        <v>1983</v>
      </c>
      <c r="E1755" s="192"/>
      <c r="F1755" s="186"/>
      <c r="G1755" s="53"/>
      <c r="H1755" s="53"/>
      <c r="I1755" s="53"/>
      <c r="J1755" s="53"/>
      <c r="O1755" s="53"/>
      <c r="W1755" s="53"/>
      <c r="X1755" s="53"/>
      <c r="Y1755" s="53"/>
      <c r="Z1755" s="53"/>
      <c r="AA1755" s="53"/>
    </row>
    <row r="1756" spans="1:27" x14ac:dyDescent="0.25">
      <c r="A1756" s="199" t="s">
        <v>26</v>
      </c>
      <c r="B1756" s="199">
        <v>1040946</v>
      </c>
      <c r="C1756" s="199" t="s">
        <v>1833</v>
      </c>
      <c r="D1756" s="199" t="s">
        <v>512</v>
      </c>
      <c r="E1756" s="192"/>
      <c r="F1756" s="186"/>
      <c r="G1756" s="53"/>
      <c r="H1756" s="53"/>
      <c r="I1756" s="53"/>
      <c r="J1756" s="53"/>
      <c r="O1756" s="53"/>
      <c r="W1756" s="53"/>
      <c r="X1756" s="53"/>
      <c r="Y1756" s="53"/>
      <c r="Z1756" s="53"/>
      <c r="AA1756" s="53"/>
    </row>
    <row r="1757" spans="1:27" x14ac:dyDescent="0.25">
      <c r="A1757" s="199" t="s">
        <v>466</v>
      </c>
      <c r="B1757" s="199">
        <v>432295</v>
      </c>
      <c r="C1757" s="199" t="s">
        <v>1833</v>
      </c>
      <c r="D1757" s="199" t="s">
        <v>1828</v>
      </c>
      <c r="E1757" s="192"/>
      <c r="F1757" s="186"/>
      <c r="G1757" s="53"/>
      <c r="H1757" s="53"/>
      <c r="I1757" s="53"/>
      <c r="J1757" s="53"/>
      <c r="O1757" s="53"/>
      <c r="W1757" s="53"/>
      <c r="X1757" s="53"/>
      <c r="Y1757" s="53"/>
      <c r="Z1757" s="53"/>
      <c r="AA1757" s="53"/>
    </row>
    <row r="1758" spans="1:27" x14ac:dyDescent="0.25">
      <c r="A1758" s="199" t="s">
        <v>26</v>
      </c>
      <c r="B1758" s="199">
        <v>655067</v>
      </c>
      <c r="C1758" s="199" t="s">
        <v>1833</v>
      </c>
      <c r="D1758" s="199" t="s">
        <v>1139</v>
      </c>
      <c r="E1758" s="53"/>
      <c r="F1758" s="186"/>
      <c r="G1758" s="53"/>
      <c r="H1758" s="53"/>
      <c r="I1758" s="53"/>
      <c r="J1758" s="53"/>
      <c r="O1758" s="53"/>
      <c r="W1758" s="53"/>
      <c r="X1758" s="53"/>
      <c r="Y1758" s="53"/>
      <c r="Z1758" s="53"/>
      <c r="AA1758" s="53"/>
    </row>
    <row r="1759" spans="1:27" x14ac:dyDescent="0.25">
      <c r="A1759" s="199" t="s">
        <v>466</v>
      </c>
      <c r="B1759" s="199">
        <v>181744</v>
      </c>
      <c r="C1759" s="199" t="s">
        <v>1833</v>
      </c>
      <c r="D1759" s="199" t="s">
        <v>1984</v>
      </c>
      <c r="E1759" s="53"/>
      <c r="F1759" s="186"/>
      <c r="G1759" s="53"/>
      <c r="H1759" s="53"/>
      <c r="I1759" s="53"/>
      <c r="J1759" s="53"/>
      <c r="O1759" s="53"/>
      <c r="W1759" s="53"/>
      <c r="X1759" s="53"/>
      <c r="Y1759" s="53"/>
      <c r="Z1759" s="53"/>
      <c r="AA1759" s="53"/>
    </row>
    <row r="1760" spans="1:27" x14ac:dyDescent="0.25">
      <c r="A1760" s="199" t="s">
        <v>26</v>
      </c>
      <c r="B1760" s="199">
        <v>516682</v>
      </c>
      <c r="C1760" s="199" t="s">
        <v>1833</v>
      </c>
      <c r="D1760" s="199" t="s">
        <v>810</v>
      </c>
      <c r="E1760" s="192"/>
      <c r="F1760" s="186"/>
      <c r="G1760" s="53"/>
      <c r="H1760" s="53"/>
      <c r="I1760" s="53"/>
      <c r="J1760" s="53"/>
      <c r="O1760" s="53"/>
      <c r="W1760" s="53"/>
      <c r="X1760" s="53"/>
      <c r="Y1760" s="53"/>
      <c r="Z1760" s="53"/>
      <c r="AA1760" s="53"/>
    </row>
    <row r="1761" spans="1:27" x14ac:dyDescent="0.25">
      <c r="A1761" s="199" t="s">
        <v>25</v>
      </c>
      <c r="B1761" s="199">
        <v>433035</v>
      </c>
      <c r="C1761" s="199" t="s">
        <v>1833</v>
      </c>
      <c r="D1761" s="199" t="s">
        <v>1985</v>
      </c>
      <c r="E1761" s="53"/>
      <c r="F1761" s="186"/>
      <c r="G1761" s="53"/>
      <c r="H1761" s="53"/>
      <c r="I1761" s="53"/>
      <c r="J1761" s="53"/>
      <c r="O1761" s="53"/>
      <c r="W1761" s="53"/>
      <c r="X1761" s="53"/>
      <c r="Y1761" s="53"/>
      <c r="Z1761" s="53"/>
      <c r="AA1761" s="53"/>
    </row>
    <row r="1762" spans="1:27" x14ac:dyDescent="0.25">
      <c r="A1762" s="199" t="s">
        <v>20</v>
      </c>
      <c r="B1762" s="199">
        <v>1621486</v>
      </c>
      <c r="C1762" s="199" t="s">
        <v>1833</v>
      </c>
      <c r="D1762" s="199" t="s">
        <v>1942</v>
      </c>
      <c r="E1762" s="53"/>
      <c r="F1762" s="186"/>
      <c r="G1762" s="53"/>
      <c r="H1762" s="53"/>
      <c r="I1762" s="53"/>
      <c r="J1762" s="53"/>
      <c r="O1762" s="53"/>
      <c r="W1762" s="53"/>
      <c r="X1762" s="53"/>
      <c r="Y1762" s="53"/>
      <c r="Z1762" s="53"/>
      <c r="AA1762" s="53"/>
    </row>
    <row r="1763" spans="1:27" x14ac:dyDescent="0.25">
      <c r="A1763" s="199" t="s">
        <v>28</v>
      </c>
      <c r="B1763" s="199">
        <v>450210</v>
      </c>
      <c r="C1763" s="199" t="s">
        <v>1833</v>
      </c>
      <c r="D1763" s="199" t="s">
        <v>1904</v>
      </c>
      <c r="E1763" s="192" t="s">
        <v>626</v>
      </c>
      <c r="F1763" s="186"/>
      <c r="G1763" s="53"/>
      <c r="H1763" s="53"/>
      <c r="I1763" s="53"/>
      <c r="J1763" s="53"/>
      <c r="O1763" s="53"/>
      <c r="W1763" s="53"/>
      <c r="X1763" s="53"/>
      <c r="Y1763" s="53"/>
      <c r="Z1763" s="53"/>
      <c r="AA1763" s="53"/>
    </row>
    <row r="1764" spans="1:27" x14ac:dyDescent="0.25">
      <c r="A1764" s="199" t="s">
        <v>28</v>
      </c>
      <c r="B1764" s="199">
        <v>1030144</v>
      </c>
      <c r="C1764" s="199" t="s">
        <v>451</v>
      </c>
      <c r="D1764" s="199" t="s">
        <v>1904</v>
      </c>
      <c r="E1764" s="192"/>
      <c r="F1764" s="186"/>
      <c r="G1764" s="53"/>
      <c r="H1764" s="53"/>
      <c r="I1764" s="53"/>
      <c r="J1764" s="53"/>
      <c r="O1764" s="53"/>
      <c r="W1764" s="53"/>
      <c r="X1764" s="53"/>
      <c r="Y1764" s="53"/>
      <c r="Z1764" s="53"/>
      <c r="AA1764" s="53"/>
    </row>
    <row r="1765" spans="1:27" x14ac:dyDescent="0.25">
      <c r="A1765" s="199" t="s">
        <v>28</v>
      </c>
      <c r="B1765" s="199">
        <v>833773</v>
      </c>
      <c r="C1765" s="199" t="s">
        <v>451</v>
      </c>
      <c r="D1765" s="199" t="s">
        <v>1452</v>
      </c>
      <c r="E1765" s="192"/>
      <c r="F1765" s="186"/>
      <c r="G1765" s="53"/>
      <c r="H1765" s="53"/>
      <c r="I1765" s="53"/>
      <c r="J1765" s="53"/>
      <c r="O1765" s="53"/>
      <c r="W1765" s="53"/>
      <c r="X1765" s="53"/>
      <c r="Y1765" s="53"/>
      <c r="Z1765" s="53"/>
      <c r="AA1765" s="53"/>
    </row>
    <row r="1766" spans="1:27" x14ac:dyDescent="0.25">
      <c r="A1766" s="199" t="s">
        <v>28</v>
      </c>
      <c r="B1766" s="199">
        <v>731352</v>
      </c>
      <c r="C1766" s="199" t="s">
        <v>451</v>
      </c>
      <c r="D1766" s="199" t="s">
        <v>1986</v>
      </c>
      <c r="E1766" s="192"/>
      <c r="F1766" s="186"/>
      <c r="G1766" s="53"/>
      <c r="H1766" s="53"/>
      <c r="I1766" s="53"/>
      <c r="J1766" s="53"/>
      <c r="O1766" s="53"/>
      <c r="W1766" s="53"/>
      <c r="X1766" s="53"/>
      <c r="Y1766" s="53"/>
      <c r="Z1766" s="53"/>
      <c r="AA1766" s="53"/>
    </row>
    <row r="1767" spans="1:27" x14ac:dyDescent="0.25">
      <c r="A1767" s="199" t="s">
        <v>30</v>
      </c>
      <c r="B1767" s="199">
        <v>871136</v>
      </c>
      <c r="C1767" s="199" t="s">
        <v>451</v>
      </c>
      <c r="D1767" s="199" t="s">
        <v>1987</v>
      </c>
      <c r="E1767" s="53"/>
      <c r="F1767" s="186"/>
      <c r="G1767" s="53"/>
      <c r="H1767" s="53"/>
      <c r="I1767" s="53"/>
      <c r="J1767" s="53"/>
      <c r="O1767" s="53"/>
      <c r="W1767" s="53"/>
      <c r="X1767" s="53"/>
      <c r="Y1767" s="53"/>
      <c r="Z1767" s="53"/>
      <c r="AA1767" s="53"/>
    </row>
    <row r="1768" spans="1:27" x14ac:dyDescent="0.25">
      <c r="A1768" s="199" t="s">
        <v>30</v>
      </c>
      <c r="B1768" s="199">
        <v>853521</v>
      </c>
      <c r="C1768" s="199" t="s">
        <v>451</v>
      </c>
      <c r="D1768" s="199" t="s">
        <v>1431</v>
      </c>
      <c r="E1768" s="53"/>
      <c r="F1768" s="186"/>
      <c r="G1768" s="53"/>
      <c r="H1768" s="53"/>
      <c r="I1768" s="53"/>
      <c r="J1768" s="53"/>
      <c r="O1768" s="53"/>
      <c r="W1768" s="53"/>
      <c r="X1768" s="53"/>
      <c r="Y1768" s="53"/>
      <c r="Z1768" s="53"/>
      <c r="AA1768" s="53"/>
    </row>
    <row r="1769" spans="1:27" x14ac:dyDescent="0.25">
      <c r="A1769" s="199" t="s">
        <v>35</v>
      </c>
      <c r="B1769" s="199">
        <v>1173960</v>
      </c>
      <c r="C1769" s="199" t="s">
        <v>451</v>
      </c>
      <c r="D1769" s="199" t="s">
        <v>1988</v>
      </c>
      <c r="E1769" s="53"/>
      <c r="F1769" s="186"/>
      <c r="G1769" s="53"/>
      <c r="H1769" s="53"/>
      <c r="I1769" s="53"/>
      <c r="J1769" s="53"/>
      <c r="O1769" s="53"/>
      <c r="W1769" s="53"/>
      <c r="X1769" s="53"/>
      <c r="Y1769" s="53"/>
      <c r="Z1769" s="53"/>
      <c r="AA1769" s="53"/>
    </row>
    <row r="1770" spans="1:27" x14ac:dyDescent="0.25">
      <c r="A1770" s="199" t="s">
        <v>29</v>
      </c>
      <c r="B1770" s="199">
        <v>506114</v>
      </c>
      <c r="C1770" s="199" t="s">
        <v>451</v>
      </c>
      <c r="D1770" s="199" t="s">
        <v>396</v>
      </c>
      <c r="E1770" s="53"/>
      <c r="F1770" s="186"/>
      <c r="G1770" s="53"/>
      <c r="H1770" s="53"/>
      <c r="I1770" s="53"/>
      <c r="J1770" s="53"/>
      <c r="O1770" s="53"/>
      <c r="W1770" s="53"/>
      <c r="X1770" s="53"/>
      <c r="Y1770" s="53"/>
      <c r="Z1770" s="53"/>
      <c r="AA1770" s="53"/>
    </row>
    <row r="1771" spans="1:27" x14ac:dyDescent="0.25">
      <c r="A1771" s="199" t="s">
        <v>11</v>
      </c>
      <c r="B1771" s="199">
        <v>839255</v>
      </c>
      <c r="C1771" s="199" t="s">
        <v>752</v>
      </c>
      <c r="D1771" s="199" t="s">
        <v>1989</v>
      </c>
      <c r="E1771" s="53"/>
      <c r="F1771" s="186"/>
      <c r="G1771" s="53"/>
      <c r="H1771" s="53"/>
      <c r="I1771" s="53"/>
      <c r="J1771" s="53"/>
      <c r="O1771" s="53"/>
      <c r="W1771" s="53"/>
      <c r="X1771" s="53"/>
      <c r="Y1771" s="53"/>
      <c r="Z1771" s="53"/>
      <c r="AA1771" s="53"/>
    </row>
    <row r="1772" spans="1:27" x14ac:dyDescent="0.25">
      <c r="A1772" s="199" t="s">
        <v>29</v>
      </c>
      <c r="B1772" s="199">
        <v>697490</v>
      </c>
      <c r="C1772" s="199" t="s">
        <v>752</v>
      </c>
      <c r="D1772" s="199" t="s">
        <v>396</v>
      </c>
      <c r="E1772" s="53"/>
      <c r="F1772" s="186"/>
      <c r="G1772" s="53"/>
      <c r="H1772" s="53"/>
      <c r="I1772" s="53"/>
      <c r="J1772" s="53"/>
      <c r="O1772" s="53"/>
      <c r="W1772" s="53"/>
      <c r="X1772" s="53"/>
      <c r="Y1772" s="53"/>
      <c r="Z1772" s="53"/>
      <c r="AA1772" s="53"/>
    </row>
    <row r="1773" spans="1:27" x14ac:dyDescent="0.25">
      <c r="A1773" s="199" t="s">
        <v>11</v>
      </c>
      <c r="B1773" s="199">
        <v>595034</v>
      </c>
      <c r="C1773" s="199" t="s">
        <v>752</v>
      </c>
      <c r="D1773" s="199" t="s">
        <v>1407</v>
      </c>
      <c r="E1773" s="53"/>
      <c r="F1773" s="186"/>
      <c r="G1773" s="53"/>
      <c r="H1773" s="53"/>
      <c r="I1773" s="53"/>
      <c r="J1773" s="53"/>
      <c r="O1773" s="53"/>
      <c r="W1773" s="53"/>
      <c r="X1773" s="53"/>
      <c r="Y1773" s="53"/>
      <c r="Z1773" s="53"/>
      <c r="AA1773" s="53"/>
    </row>
    <row r="1774" spans="1:27" x14ac:dyDescent="0.25">
      <c r="A1774" s="199" t="s">
        <v>11</v>
      </c>
      <c r="B1774" s="199">
        <v>301223</v>
      </c>
      <c r="C1774" s="199" t="s">
        <v>752</v>
      </c>
      <c r="D1774" s="199" t="s">
        <v>1408</v>
      </c>
      <c r="E1774" s="53"/>
      <c r="F1774" s="186"/>
      <c r="G1774" s="53"/>
      <c r="H1774" s="53"/>
      <c r="I1774" s="53"/>
      <c r="J1774" s="53"/>
      <c r="O1774" s="53"/>
      <c r="W1774" s="53"/>
      <c r="X1774" s="53"/>
      <c r="Y1774" s="53"/>
      <c r="Z1774" s="53"/>
      <c r="AA1774" s="53"/>
    </row>
    <row r="1775" spans="1:27" x14ac:dyDescent="0.25">
      <c r="A1775" s="199" t="s">
        <v>29</v>
      </c>
      <c r="B1775" s="199">
        <v>1237493</v>
      </c>
      <c r="C1775" s="199" t="s">
        <v>752</v>
      </c>
      <c r="D1775" s="199" t="s">
        <v>1692</v>
      </c>
      <c r="E1775" s="53"/>
      <c r="F1775" s="186"/>
      <c r="G1775" s="53"/>
      <c r="H1775" s="53"/>
      <c r="I1775" s="53"/>
      <c r="J1775" s="53"/>
      <c r="O1775" s="53"/>
      <c r="W1775" s="53"/>
      <c r="X1775" s="53"/>
      <c r="Y1775" s="53"/>
      <c r="Z1775" s="53"/>
      <c r="AA1775" s="53"/>
    </row>
    <row r="1776" spans="1:27" x14ac:dyDescent="0.25">
      <c r="A1776" s="199" t="s">
        <v>24</v>
      </c>
      <c r="B1776" s="199">
        <v>1065997</v>
      </c>
      <c r="C1776" s="199" t="s">
        <v>752</v>
      </c>
      <c r="D1776" s="199" t="s">
        <v>1990</v>
      </c>
      <c r="E1776" s="53"/>
      <c r="F1776" s="186"/>
      <c r="G1776" s="53"/>
      <c r="H1776" s="53"/>
      <c r="I1776" s="53"/>
      <c r="J1776" s="53"/>
      <c r="O1776" s="53"/>
      <c r="W1776" s="53"/>
      <c r="X1776" s="53"/>
      <c r="Y1776" s="53"/>
      <c r="Z1776" s="53"/>
      <c r="AA1776" s="53"/>
    </row>
    <row r="1777" spans="1:27" x14ac:dyDescent="0.25">
      <c r="A1777" s="199" t="s">
        <v>36</v>
      </c>
      <c r="B1777" s="199">
        <v>716149</v>
      </c>
      <c r="C1777" s="199" t="s">
        <v>752</v>
      </c>
      <c r="D1777" s="199" t="s">
        <v>1991</v>
      </c>
      <c r="E1777" s="53"/>
      <c r="F1777" s="186"/>
      <c r="G1777" s="53"/>
      <c r="H1777" s="53"/>
      <c r="I1777" s="53"/>
      <c r="J1777" s="53"/>
      <c r="O1777" s="53"/>
      <c r="W1777" s="53"/>
      <c r="X1777" s="53"/>
      <c r="Y1777" s="53"/>
      <c r="Z1777" s="53"/>
      <c r="AA1777" s="53"/>
    </row>
    <row r="1778" spans="1:27" x14ac:dyDescent="0.25">
      <c r="A1778" s="199" t="s">
        <v>10</v>
      </c>
      <c r="B1778" s="199">
        <v>1249317</v>
      </c>
      <c r="C1778" s="199" t="s">
        <v>752</v>
      </c>
      <c r="D1778" s="199" t="s">
        <v>1692</v>
      </c>
      <c r="E1778" s="192"/>
      <c r="F1778" s="186"/>
      <c r="G1778" s="53"/>
      <c r="H1778" s="53"/>
      <c r="I1778" s="53"/>
      <c r="J1778" s="53"/>
      <c r="O1778" s="53"/>
      <c r="W1778" s="53"/>
      <c r="X1778" s="53"/>
      <c r="Y1778" s="53"/>
      <c r="Z1778" s="53"/>
      <c r="AA1778" s="53"/>
    </row>
    <row r="1779" spans="1:27" x14ac:dyDescent="0.25">
      <c r="A1779" s="199" t="s">
        <v>34</v>
      </c>
      <c r="B1779" s="199">
        <v>1231832</v>
      </c>
      <c r="C1779" s="199" t="s">
        <v>752</v>
      </c>
      <c r="D1779" s="199" t="s">
        <v>355</v>
      </c>
      <c r="E1779" s="53"/>
      <c r="F1779" s="186"/>
      <c r="G1779" s="53"/>
      <c r="H1779" s="53"/>
      <c r="I1779" s="53"/>
      <c r="J1779" s="53"/>
      <c r="O1779" s="53"/>
      <c r="W1779" s="53"/>
      <c r="X1779" s="53"/>
      <c r="Y1779" s="53"/>
      <c r="Z1779" s="53"/>
      <c r="AA1779" s="53"/>
    </row>
    <row r="1780" spans="1:27" x14ac:dyDescent="0.25">
      <c r="A1780" s="199" t="s">
        <v>34</v>
      </c>
      <c r="B1780" s="199">
        <v>66210</v>
      </c>
      <c r="C1780" s="199" t="s">
        <v>752</v>
      </c>
      <c r="D1780" s="199" t="s">
        <v>1992</v>
      </c>
      <c r="E1780" s="53"/>
      <c r="F1780" s="186"/>
      <c r="G1780" s="53"/>
      <c r="H1780" s="53"/>
      <c r="I1780" s="53"/>
      <c r="J1780" s="53"/>
      <c r="O1780" s="53"/>
      <c r="W1780" s="53"/>
      <c r="X1780" s="53"/>
      <c r="Y1780" s="53"/>
      <c r="Z1780" s="53"/>
      <c r="AA1780" s="53"/>
    </row>
    <row r="1781" spans="1:27" x14ac:dyDescent="0.25">
      <c r="A1781" s="199" t="s">
        <v>34</v>
      </c>
      <c r="B1781" s="199">
        <v>603483</v>
      </c>
      <c r="C1781" s="199" t="s">
        <v>763</v>
      </c>
      <c r="D1781" s="199" t="s">
        <v>1992</v>
      </c>
      <c r="E1781" s="53"/>
      <c r="F1781" s="186"/>
      <c r="G1781" s="53"/>
      <c r="H1781" s="53"/>
      <c r="I1781" s="53"/>
      <c r="J1781" s="53"/>
      <c r="O1781" s="53"/>
      <c r="W1781" s="53"/>
      <c r="X1781" s="53"/>
      <c r="Y1781" s="53"/>
      <c r="Z1781" s="53"/>
      <c r="AA1781" s="53"/>
    </row>
    <row r="1782" spans="1:27" x14ac:dyDescent="0.25">
      <c r="A1782" s="199" t="s">
        <v>34</v>
      </c>
      <c r="B1782" s="199">
        <v>980652</v>
      </c>
      <c r="C1782" s="199" t="s">
        <v>763</v>
      </c>
      <c r="D1782" s="199" t="s">
        <v>1415</v>
      </c>
      <c r="E1782" s="53"/>
      <c r="F1782" s="186"/>
      <c r="G1782" s="53"/>
      <c r="H1782" s="53"/>
      <c r="I1782" s="53"/>
      <c r="J1782" s="53"/>
      <c r="O1782" s="53"/>
      <c r="W1782" s="53"/>
      <c r="X1782" s="53"/>
      <c r="Y1782" s="53"/>
      <c r="Z1782" s="53"/>
      <c r="AA1782" s="53"/>
    </row>
    <row r="1783" spans="1:27" x14ac:dyDescent="0.25">
      <c r="A1783" s="199" t="s">
        <v>21</v>
      </c>
      <c r="B1783" s="199">
        <v>582813</v>
      </c>
      <c r="C1783" s="199" t="s">
        <v>763</v>
      </c>
      <c r="D1783" s="199" t="s">
        <v>1944</v>
      </c>
      <c r="E1783" s="53"/>
      <c r="F1783" s="186"/>
      <c r="G1783" s="53"/>
      <c r="H1783" s="53"/>
      <c r="I1783" s="53"/>
      <c r="J1783" s="53"/>
      <c r="O1783" s="53"/>
      <c r="W1783" s="53"/>
      <c r="X1783" s="53"/>
      <c r="Y1783" s="53"/>
      <c r="Z1783" s="53"/>
      <c r="AA1783" s="53"/>
    </row>
    <row r="1784" spans="1:27" x14ac:dyDescent="0.25">
      <c r="A1784" s="199" t="s">
        <v>8</v>
      </c>
      <c r="B1784" s="199">
        <v>918482</v>
      </c>
      <c r="C1784" s="199" t="s">
        <v>763</v>
      </c>
      <c r="D1784" s="199" t="s">
        <v>1859</v>
      </c>
      <c r="E1784" s="53"/>
      <c r="F1784" s="186"/>
      <c r="G1784" s="53"/>
      <c r="H1784" s="53"/>
      <c r="I1784" s="53"/>
      <c r="J1784" s="53"/>
      <c r="O1784" s="53"/>
      <c r="W1784" s="53"/>
      <c r="X1784" s="53"/>
      <c r="Y1784" s="53"/>
      <c r="Z1784" s="53"/>
      <c r="AA1784" s="53"/>
    </row>
    <row r="1785" spans="1:27" x14ac:dyDescent="0.25">
      <c r="A1785" s="199" t="s">
        <v>8</v>
      </c>
      <c r="B1785" s="199">
        <v>1033964</v>
      </c>
      <c r="C1785" s="199" t="s">
        <v>763</v>
      </c>
      <c r="D1785" s="199" t="s">
        <v>446</v>
      </c>
      <c r="E1785" s="53"/>
      <c r="F1785" s="186"/>
      <c r="G1785" s="53"/>
      <c r="H1785" s="53"/>
      <c r="I1785" s="53"/>
      <c r="J1785" s="53"/>
      <c r="O1785" s="53"/>
      <c r="W1785" s="53"/>
      <c r="X1785" s="53"/>
      <c r="Y1785" s="53"/>
      <c r="Z1785" s="53"/>
      <c r="AA1785" s="53"/>
    </row>
    <row r="1786" spans="1:27" x14ac:dyDescent="0.25">
      <c r="A1786" s="199" t="s">
        <v>20</v>
      </c>
      <c r="B1786" s="199">
        <v>1443820</v>
      </c>
      <c r="C1786" s="199" t="s">
        <v>763</v>
      </c>
      <c r="D1786" s="199" t="s">
        <v>1964</v>
      </c>
      <c r="E1786" s="192"/>
      <c r="F1786" s="186"/>
      <c r="G1786" s="53"/>
      <c r="H1786" s="53"/>
      <c r="I1786" s="53"/>
      <c r="J1786" s="53"/>
      <c r="O1786" s="53"/>
      <c r="W1786" s="53"/>
      <c r="X1786" s="53"/>
      <c r="Y1786" s="53"/>
      <c r="Z1786" s="53"/>
      <c r="AA1786" s="53"/>
    </row>
    <row r="1787" spans="1:27" x14ac:dyDescent="0.25">
      <c r="A1787" s="199" t="s">
        <v>21</v>
      </c>
      <c r="B1787" s="199">
        <v>529327</v>
      </c>
      <c r="C1787" s="199" t="s">
        <v>763</v>
      </c>
      <c r="D1787" s="199" t="s">
        <v>1993</v>
      </c>
      <c r="E1787" s="53"/>
      <c r="F1787" s="186"/>
      <c r="G1787" s="53"/>
      <c r="H1787" s="53"/>
      <c r="I1787" s="53"/>
      <c r="J1787" s="53"/>
      <c r="O1787" s="53"/>
      <c r="W1787" s="53"/>
      <c r="X1787" s="53"/>
      <c r="Y1787" s="53"/>
      <c r="Z1787" s="53"/>
      <c r="AA1787" s="53"/>
    </row>
    <row r="1788" spans="1:27" x14ac:dyDescent="0.25">
      <c r="A1788" s="199" t="s">
        <v>21</v>
      </c>
      <c r="B1788" s="199">
        <v>487829</v>
      </c>
      <c r="C1788" s="199" t="s">
        <v>763</v>
      </c>
      <c r="D1788" s="199" t="s">
        <v>584</v>
      </c>
      <c r="E1788" s="53"/>
      <c r="F1788" s="186"/>
      <c r="G1788" s="53"/>
      <c r="H1788" s="53"/>
      <c r="I1788" s="53"/>
      <c r="J1788" s="53"/>
      <c r="O1788" s="53"/>
      <c r="W1788" s="53"/>
      <c r="X1788" s="53"/>
      <c r="Y1788" s="53"/>
      <c r="Z1788" s="53"/>
      <c r="AA1788" s="53"/>
    </row>
    <row r="1789" spans="1:27" x14ac:dyDescent="0.25">
      <c r="A1789" s="199" t="s">
        <v>33</v>
      </c>
      <c r="B1789" s="199">
        <v>1060289</v>
      </c>
      <c r="C1789" s="199" t="s">
        <v>763</v>
      </c>
      <c r="D1789" s="199" t="s">
        <v>1994</v>
      </c>
      <c r="E1789" s="53"/>
      <c r="F1789" s="186"/>
      <c r="G1789" s="53"/>
      <c r="H1789" s="53"/>
      <c r="I1789" s="53"/>
      <c r="J1789" s="53"/>
      <c r="O1789" s="53"/>
      <c r="W1789" s="53"/>
      <c r="X1789" s="53"/>
      <c r="Y1789" s="53"/>
      <c r="Z1789" s="53"/>
      <c r="AA1789" s="53"/>
    </row>
    <row r="1790" spans="1:27" x14ac:dyDescent="0.25">
      <c r="A1790" s="199" t="s">
        <v>16</v>
      </c>
      <c r="B1790" s="199">
        <v>1393398</v>
      </c>
      <c r="C1790" s="199" t="s">
        <v>763</v>
      </c>
      <c r="D1790" s="199" t="s">
        <v>246</v>
      </c>
      <c r="E1790" s="53"/>
      <c r="F1790" s="186"/>
      <c r="G1790" s="53"/>
      <c r="H1790" s="53"/>
      <c r="I1790" s="53"/>
      <c r="J1790" s="53"/>
      <c r="O1790" s="53"/>
      <c r="W1790" s="53"/>
      <c r="X1790" s="53"/>
      <c r="Y1790" s="53"/>
      <c r="Z1790" s="53"/>
      <c r="AA1790" s="53"/>
    </row>
    <row r="1791" spans="1:27" x14ac:dyDescent="0.25">
      <c r="A1791" s="199" t="s">
        <v>16</v>
      </c>
      <c r="B1791" s="199">
        <v>859720</v>
      </c>
      <c r="C1791" s="199" t="s">
        <v>763</v>
      </c>
      <c r="D1791" s="199" t="s">
        <v>1995</v>
      </c>
      <c r="E1791" s="192"/>
      <c r="F1791" s="186"/>
      <c r="G1791" s="53"/>
      <c r="H1791" s="53"/>
      <c r="I1791" s="53"/>
      <c r="J1791" s="53"/>
      <c r="O1791" s="53"/>
      <c r="W1791" s="53"/>
      <c r="X1791" s="53"/>
      <c r="Y1791" s="53"/>
      <c r="Z1791" s="53"/>
      <c r="AA1791" s="53"/>
    </row>
    <row r="1792" spans="1:27" x14ac:dyDescent="0.25">
      <c r="A1792" s="199" t="s">
        <v>16</v>
      </c>
      <c r="B1792" s="199">
        <v>106223</v>
      </c>
      <c r="C1792" s="199" t="s">
        <v>763</v>
      </c>
      <c r="D1792" s="199" t="s">
        <v>709</v>
      </c>
      <c r="E1792" s="53"/>
      <c r="F1792" s="186"/>
      <c r="G1792" s="53"/>
      <c r="H1792" s="53"/>
      <c r="I1792" s="53"/>
      <c r="J1792" s="53"/>
      <c r="O1792" s="53"/>
      <c r="W1792" s="53"/>
      <c r="X1792" s="53"/>
      <c r="Y1792" s="53"/>
      <c r="Z1792" s="53"/>
      <c r="AA1792" s="53"/>
    </row>
    <row r="1793" spans="1:27" x14ac:dyDescent="0.25">
      <c r="A1793" s="199" t="s">
        <v>16</v>
      </c>
      <c r="B1793" s="199">
        <v>407484</v>
      </c>
      <c r="C1793" s="199" t="s">
        <v>180</v>
      </c>
      <c r="D1793" s="199" t="s">
        <v>709</v>
      </c>
      <c r="E1793" s="53"/>
      <c r="F1793" s="186"/>
      <c r="G1793" s="53"/>
      <c r="H1793" s="53"/>
      <c r="I1793" s="53"/>
      <c r="J1793" s="53"/>
      <c r="O1793" s="53"/>
      <c r="W1793" s="53"/>
      <c r="X1793" s="53"/>
      <c r="Y1793" s="53"/>
      <c r="Z1793" s="53"/>
      <c r="AA1793" s="53"/>
    </row>
    <row r="1794" spans="1:27" x14ac:dyDescent="0.25">
      <c r="A1794" s="199" t="s">
        <v>10</v>
      </c>
      <c r="B1794" s="199">
        <v>576817</v>
      </c>
      <c r="C1794" s="199" t="s">
        <v>180</v>
      </c>
      <c r="D1794" s="199" t="s">
        <v>1996</v>
      </c>
      <c r="E1794" s="53"/>
      <c r="F1794" s="186"/>
      <c r="G1794" s="53"/>
      <c r="H1794" s="53"/>
      <c r="I1794" s="53"/>
      <c r="J1794" s="53"/>
      <c r="O1794" s="53"/>
      <c r="W1794" s="53"/>
      <c r="X1794" s="53"/>
      <c r="Y1794" s="53"/>
      <c r="Z1794" s="53"/>
      <c r="AA1794" s="53"/>
    </row>
    <row r="1795" spans="1:27" x14ac:dyDescent="0.25">
      <c r="A1795" s="199" t="s">
        <v>10</v>
      </c>
      <c r="B1795" s="199">
        <v>473262</v>
      </c>
      <c r="C1795" s="199" t="s">
        <v>180</v>
      </c>
      <c r="D1795" s="199" t="s">
        <v>1997</v>
      </c>
      <c r="E1795" s="53"/>
      <c r="F1795" s="186"/>
      <c r="G1795" s="53"/>
      <c r="H1795" s="53"/>
      <c r="I1795" s="53"/>
      <c r="J1795" s="53"/>
      <c r="O1795" s="53"/>
      <c r="W1795" s="53"/>
      <c r="X1795" s="53"/>
      <c r="Y1795" s="53"/>
      <c r="Z1795" s="53"/>
      <c r="AA1795" s="53"/>
    </row>
    <row r="1796" spans="1:27" x14ac:dyDescent="0.25">
      <c r="A1796" s="199" t="s">
        <v>35</v>
      </c>
      <c r="B1796" s="199">
        <v>1454938</v>
      </c>
      <c r="C1796" s="199" t="s">
        <v>180</v>
      </c>
      <c r="D1796" s="199" t="s">
        <v>1998</v>
      </c>
      <c r="E1796" s="192"/>
      <c r="F1796" s="186"/>
      <c r="G1796" s="53"/>
      <c r="H1796" s="53"/>
      <c r="I1796" s="53"/>
      <c r="J1796" s="53"/>
      <c r="O1796" s="53"/>
      <c r="W1796" s="53"/>
      <c r="X1796" s="53"/>
      <c r="Y1796" s="53"/>
      <c r="Z1796" s="53"/>
      <c r="AA1796" s="53"/>
    </row>
    <row r="1797" spans="1:27" x14ac:dyDescent="0.25">
      <c r="A1797" s="199" t="s">
        <v>15</v>
      </c>
      <c r="B1797" s="199">
        <v>1167507</v>
      </c>
      <c r="C1797" s="199" t="s">
        <v>180</v>
      </c>
      <c r="D1797" s="199" t="s">
        <v>1998</v>
      </c>
      <c r="E1797" s="53"/>
      <c r="F1797" s="186"/>
      <c r="G1797" s="53"/>
      <c r="H1797" s="53"/>
      <c r="I1797" s="53"/>
      <c r="J1797" s="53"/>
      <c r="O1797" s="53"/>
      <c r="W1797" s="53"/>
      <c r="X1797" s="53"/>
      <c r="Y1797" s="53"/>
      <c r="Z1797" s="53"/>
      <c r="AA1797" s="53"/>
    </row>
    <row r="1798" spans="1:27" x14ac:dyDescent="0.25">
      <c r="A1798" s="199" t="s">
        <v>19</v>
      </c>
      <c r="B1798" s="199">
        <v>1396826</v>
      </c>
      <c r="C1798" s="199" t="s">
        <v>180</v>
      </c>
      <c r="D1798" s="199" t="s">
        <v>1998</v>
      </c>
      <c r="E1798" s="53"/>
      <c r="F1798" s="186"/>
      <c r="G1798" s="53"/>
      <c r="H1798" s="53"/>
      <c r="I1798" s="53"/>
      <c r="J1798" s="53"/>
      <c r="O1798" s="53"/>
      <c r="W1798" s="53"/>
      <c r="X1798" s="53"/>
      <c r="Y1798" s="53"/>
      <c r="Z1798" s="53"/>
      <c r="AA1798" s="53"/>
    </row>
    <row r="1799" spans="1:27" x14ac:dyDescent="0.25">
      <c r="A1799" s="199" t="s">
        <v>31</v>
      </c>
      <c r="B1799" s="199">
        <v>1384493</v>
      </c>
      <c r="C1799" s="199" t="s">
        <v>180</v>
      </c>
      <c r="D1799" s="199" t="s">
        <v>1999</v>
      </c>
      <c r="E1799" s="192"/>
      <c r="F1799" s="186"/>
      <c r="G1799" s="53"/>
      <c r="H1799" s="53"/>
      <c r="I1799" s="53"/>
      <c r="J1799" s="53"/>
      <c r="O1799" s="53"/>
      <c r="W1799" s="53"/>
      <c r="X1799" s="53"/>
      <c r="Y1799" s="53"/>
      <c r="Z1799" s="53"/>
      <c r="AA1799" s="53"/>
    </row>
    <row r="1800" spans="1:27" x14ac:dyDescent="0.25">
      <c r="A1800" s="199" t="s">
        <v>479</v>
      </c>
      <c r="B1800" s="199">
        <v>1139313</v>
      </c>
      <c r="C1800" s="199" t="s">
        <v>180</v>
      </c>
      <c r="D1800" s="199" t="s">
        <v>1821</v>
      </c>
      <c r="E1800" s="53"/>
      <c r="F1800" s="186"/>
      <c r="G1800" s="53"/>
      <c r="H1800" s="53"/>
      <c r="I1800" s="53"/>
      <c r="J1800" s="53"/>
      <c r="O1800" s="53"/>
      <c r="W1800" s="53"/>
      <c r="X1800" s="53"/>
      <c r="Y1800" s="53"/>
      <c r="Z1800" s="53"/>
      <c r="AA1800" s="53"/>
    </row>
    <row r="1801" spans="1:27" x14ac:dyDescent="0.25">
      <c r="A1801" s="199" t="s">
        <v>38</v>
      </c>
      <c r="B1801" s="199">
        <v>1622667</v>
      </c>
      <c r="C1801" s="199" t="s">
        <v>180</v>
      </c>
      <c r="D1801" s="199" t="s">
        <v>2000</v>
      </c>
      <c r="E1801" s="53"/>
      <c r="F1801" s="186"/>
      <c r="G1801" s="53"/>
      <c r="H1801" s="53"/>
      <c r="I1801" s="53"/>
      <c r="J1801" s="53"/>
      <c r="O1801" s="53"/>
      <c r="W1801" s="53"/>
      <c r="X1801" s="53"/>
      <c r="Y1801" s="53"/>
      <c r="Z1801" s="53"/>
      <c r="AA1801" s="53"/>
    </row>
    <row r="1802" spans="1:27" x14ac:dyDescent="0.25">
      <c r="A1802" s="199" t="s">
        <v>38</v>
      </c>
      <c r="B1802" s="199">
        <v>1337669</v>
      </c>
      <c r="C1802" s="199" t="s">
        <v>180</v>
      </c>
      <c r="D1802" s="199" t="s">
        <v>2001</v>
      </c>
      <c r="E1802" s="53"/>
      <c r="F1802" s="186"/>
      <c r="G1802" s="53"/>
      <c r="H1802" s="53"/>
      <c r="I1802" s="53"/>
      <c r="J1802" s="53"/>
      <c r="O1802" s="53"/>
      <c r="W1802" s="53"/>
      <c r="X1802" s="53"/>
      <c r="Y1802" s="53"/>
      <c r="Z1802" s="53"/>
      <c r="AA1802" s="53"/>
    </row>
    <row r="1803" spans="1:27" x14ac:dyDescent="0.25">
      <c r="A1803" s="199" t="s">
        <v>23</v>
      </c>
      <c r="B1803" s="199">
        <v>1039024</v>
      </c>
      <c r="C1803" s="199" t="s">
        <v>180</v>
      </c>
      <c r="D1803" s="199" t="s">
        <v>2002</v>
      </c>
      <c r="E1803" s="53"/>
      <c r="F1803" s="186"/>
      <c r="G1803" s="53"/>
      <c r="H1803" s="53"/>
      <c r="I1803" s="53"/>
      <c r="J1803" s="53"/>
      <c r="O1803" s="53"/>
      <c r="W1803" s="53"/>
      <c r="X1803" s="53"/>
      <c r="Y1803" s="53"/>
      <c r="Z1803" s="53"/>
      <c r="AA1803" s="53"/>
    </row>
    <row r="1804" spans="1:27" x14ac:dyDescent="0.25">
      <c r="A1804" s="199" t="s">
        <v>23</v>
      </c>
      <c r="B1804" s="199">
        <v>376614</v>
      </c>
      <c r="C1804" s="199" t="s">
        <v>1833</v>
      </c>
      <c r="D1804" s="199" t="s">
        <v>2002</v>
      </c>
      <c r="E1804" s="53"/>
      <c r="F1804" s="186"/>
      <c r="G1804" s="53"/>
      <c r="H1804" s="53"/>
      <c r="I1804" s="53"/>
      <c r="J1804" s="53"/>
      <c r="O1804" s="53"/>
      <c r="W1804" s="53"/>
      <c r="X1804" s="53"/>
      <c r="Y1804" s="53"/>
      <c r="Z1804" s="53"/>
      <c r="AA1804" s="53"/>
    </row>
    <row r="1805" spans="1:27" x14ac:dyDescent="0.25">
      <c r="A1805" s="199" t="s">
        <v>38</v>
      </c>
      <c r="B1805" s="199">
        <v>619753</v>
      </c>
      <c r="C1805" s="199" t="s">
        <v>1833</v>
      </c>
      <c r="D1805" s="199" t="s">
        <v>2003</v>
      </c>
      <c r="E1805" s="53"/>
      <c r="F1805" s="186"/>
      <c r="G1805" s="53"/>
      <c r="H1805" s="53"/>
      <c r="I1805" s="53"/>
      <c r="J1805" s="53"/>
      <c r="O1805" s="53"/>
      <c r="W1805" s="53"/>
      <c r="X1805" s="53"/>
      <c r="Y1805" s="53"/>
      <c r="Z1805" s="53"/>
      <c r="AA1805" s="53"/>
    </row>
    <row r="1806" spans="1:27" x14ac:dyDescent="0.25">
      <c r="A1806" s="199" t="s">
        <v>30</v>
      </c>
      <c r="B1806" s="199">
        <v>549832</v>
      </c>
      <c r="C1806" s="199" t="s">
        <v>1833</v>
      </c>
      <c r="D1806" s="199" t="s">
        <v>2004</v>
      </c>
      <c r="E1806" s="192"/>
      <c r="F1806" s="186"/>
      <c r="G1806" s="53"/>
      <c r="H1806" s="53"/>
      <c r="I1806" s="53"/>
      <c r="J1806" s="53"/>
      <c r="O1806" s="53"/>
      <c r="W1806" s="53"/>
      <c r="X1806" s="53"/>
      <c r="Y1806" s="53"/>
      <c r="Z1806" s="53"/>
      <c r="AA1806" s="53"/>
    </row>
    <row r="1807" spans="1:27" x14ac:dyDescent="0.25">
      <c r="A1807" s="199" t="s">
        <v>479</v>
      </c>
      <c r="B1807" s="199">
        <v>1321422</v>
      </c>
      <c r="C1807" s="199" t="s">
        <v>1833</v>
      </c>
      <c r="D1807" s="199" t="s">
        <v>1876</v>
      </c>
      <c r="E1807" s="53"/>
      <c r="F1807" s="186"/>
      <c r="G1807" s="53"/>
      <c r="H1807" s="53"/>
      <c r="I1807" s="53"/>
      <c r="J1807" s="53"/>
      <c r="O1807" s="53"/>
      <c r="W1807" s="53"/>
      <c r="X1807" s="53"/>
      <c r="Y1807" s="53"/>
      <c r="Z1807" s="53"/>
      <c r="AA1807" s="53"/>
    </row>
    <row r="1808" spans="1:27" x14ac:dyDescent="0.25">
      <c r="A1808" s="199" t="s">
        <v>20</v>
      </c>
      <c r="B1808" s="199">
        <v>1500579</v>
      </c>
      <c r="C1808" s="199" t="s">
        <v>1833</v>
      </c>
      <c r="D1808" s="199" t="s">
        <v>2005</v>
      </c>
      <c r="E1808" s="53"/>
      <c r="F1808" s="186"/>
      <c r="G1808" s="53"/>
      <c r="H1808" s="53"/>
      <c r="I1808" s="53"/>
      <c r="J1808" s="53"/>
      <c r="O1808" s="53"/>
      <c r="W1808" s="53"/>
      <c r="X1808" s="53"/>
      <c r="Y1808" s="53"/>
      <c r="Z1808" s="53"/>
      <c r="AA1808" s="53"/>
    </row>
    <row r="1809" spans="1:27" x14ac:dyDescent="0.25">
      <c r="A1809" s="199" t="s">
        <v>22</v>
      </c>
      <c r="B1809" s="199">
        <v>837030</v>
      </c>
      <c r="C1809" s="199" t="s">
        <v>1833</v>
      </c>
      <c r="D1809" s="199" t="s">
        <v>2006</v>
      </c>
      <c r="E1809" s="53"/>
      <c r="F1809" s="186"/>
      <c r="G1809" s="53"/>
      <c r="H1809" s="53"/>
      <c r="I1809" s="53"/>
      <c r="J1809" s="53"/>
      <c r="O1809" s="53"/>
      <c r="W1809" s="53"/>
      <c r="X1809" s="53"/>
      <c r="Y1809" s="53"/>
      <c r="Z1809" s="53"/>
      <c r="AA1809" s="53"/>
    </row>
    <row r="1810" spans="1:27" x14ac:dyDescent="0.25">
      <c r="A1810" s="199" t="s">
        <v>20</v>
      </c>
      <c r="B1810" s="199">
        <v>1235076</v>
      </c>
      <c r="C1810" s="199" t="s">
        <v>1833</v>
      </c>
      <c r="D1810" s="199" t="s">
        <v>2007</v>
      </c>
      <c r="E1810" s="53"/>
      <c r="F1810" s="186"/>
      <c r="G1810" s="53"/>
      <c r="H1810" s="53"/>
      <c r="I1810" s="53"/>
      <c r="J1810" s="53"/>
      <c r="O1810" s="53"/>
      <c r="W1810" s="53"/>
      <c r="X1810" s="53"/>
      <c r="Y1810" s="53"/>
      <c r="Z1810" s="53"/>
      <c r="AA1810" s="53"/>
    </row>
    <row r="1811" spans="1:27" x14ac:dyDescent="0.25">
      <c r="A1811" s="199" t="s">
        <v>37</v>
      </c>
      <c r="B1811" s="199">
        <v>236620</v>
      </c>
      <c r="C1811" s="199" t="s">
        <v>1833</v>
      </c>
      <c r="D1811" s="199" t="s">
        <v>473</v>
      </c>
      <c r="E1811" s="53"/>
      <c r="F1811" s="186"/>
      <c r="G1811" s="53"/>
      <c r="H1811" s="53"/>
      <c r="I1811" s="53"/>
      <c r="J1811" s="53"/>
      <c r="O1811" s="53"/>
      <c r="W1811" s="53"/>
      <c r="X1811" s="53"/>
      <c r="Y1811" s="53"/>
      <c r="Z1811" s="53"/>
      <c r="AA1811" s="53"/>
    </row>
    <row r="1812" spans="1:27" x14ac:dyDescent="0.25">
      <c r="A1812" s="199" t="s">
        <v>31</v>
      </c>
      <c r="B1812" s="199">
        <v>975860</v>
      </c>
      <c r="C1812" s="199" t="s">
        <v>1833</v>
      </c>
      <c r="D1812" s="199" t="s">
        <v>2008</v>
      </c>
      <c r="E1812" s="53"/>
      <c r="F1812" s="186"/>
      <c r="G1812" s="53"/>
      <c r="H1812" s="53"/>
      <c r="I1812" s="53"/>
      <c r="J1812" s="53"/>
      <c r="O1812" s="53"/>
      <c r="W1812" s="53"/>
      <c r="X1812" s="53"/>
      <c r="Y1812" s="53"/>
      <c r="Z1812" s="53"/>
      <c r="AA1812" s="53"/>
    </row>
    <row r="1813" spans="1:27" x14ac:dyDescent="0.25">
      <c r="A1813" s="199" t="s">
        <v>31</v>
      </c>
      <c r="B1813" s="199">
        <v>1572039</v>
      </c>
      <c r="C1813" s="199" t="s">
        <v>1833</v>
      </c>
      <c r="D1813" s="199" t="s">
        <v>378</v>
      </c>
      <c r="E1813" s="53"/>
      <c r="F1813" s="186"/>
      <c r="G1813" s="53"/>
      <c r="H1813" s="53"/>
      <c r="I1813" s="53"/>
      <c r="J1813" s="53"/>
      <c r="O1813" s="53"/>
      <c r="W1813" s="53"/>
      <c r="X1813" s="53"/>
      <c r="Y1813" s="53"/>
      <c r="Z1813" s="53"/>
      <c r="AA1813" s="53"/>
    </row>
    <row r="1814" spans="1:27" x14ac:dyDescent="0.25">
      <c r="A1814" s="199" t="s">
        <v>22</v>
      </c>
      <c r="B1814" s="199">
        <v>562052</v>
      </c>
      <c r="C1814" s="199" t="s">
        <v>1833</v>
      </c>
      <c r="D1814" s="199" t="s">
        <v>2009</v>
      </c>
      <c r="E1814" s="192"/>
      <c r="F1814" s="186"/>
      <c r="G1814" s="53"/>
      <c r="H1814" s="53"/>
      <c r="I1814" s="53"/>
      <c r="J1814" s="53"/>
      <c r="O1814" s="53"/>
      <c r="W1814" s="53"/>
      <c r="X1814" s="53"/>
      <c r="Y1814" s="53"/>
      <c r="Z1814" s="53"/>
      <c r="AA1814" s="53"/>
    </row>
    <row r="1815" spans="1:27" x14ac:dyDescent="0.25">
      <c r="A1815" s="199" t="s">
        <v>35</v>
      </c>
      <c r="B1815" s="199">
        <v>961165</v>
      </c>
      <c r="C1815" s="199" t="s">
        <v>1833</v>
      </c>
      <c r="D1815" s="199" t="s">
        <v>1944</v>
      </c>
      <c r="E1815" s="53"/>
      <c r="F1815" s="186"/>
      <c r="G1815" s="53"/>
      <c r="H1815" s="53"/>
      <c r="I1815" s="53"/>
      <c r="J1815" s="53"/>
      <c r="O1815" s="53"/>
      <c r="W1815" s="53"/>
      <c r="X1815" s="53"/>
      <c r="Y1815" s="53"/>
      <c r="Z1815" s="53"/>
      <c r="AA1815" s="53"/>
    </row>
    <row r="1816" spans="1:27" x14ac:dyDescent="0.25">
      <c r="A1816" s="199" t="s">
        <v>15</v>
      </c>
      <c r="B1816" s="199">
        <v>1307685</v>
      </c>
      <c r="C1816" s="199" t="s">
        <v>1833</v>
      </c>
      <c r="D1816" s="199" t="s">
        <v>711</v>
      </c>
      <c r="E1816" s="53"/>
      <c r="F1816" s="186"/>
      <c r="G1816" s="53"/>
      <c r="H1816" s="53"/>
      <c r="I1816" s="53"/>
      <c r="J1816" s="53"/>
      <c r="O1816" s="53"/>
      <c r="W1816" s="53"/>
      <c r="X1816" s="53"/>
      <c r="Y1816" s="53"/>
      <c r="Z1816" s="53"/>
      <c r="AA1816" s="53"/>
    </row>
    <row r="1817" spans="1:27" x14ac:dyDescent="0.25">
      <c r="A1817" s="199" t="s">
        <v>19</v>
      </c>
      <c r="B1817" s="199">
        <v>1203125</v>
      </c>
      <c r="C1817" s="199" t="s">
        <v>1833</v>
      </c>
      <c r="D1817" s="199" t="s">
        <v>2010</v>
      </c>
      <c r="E1817" s="53"/>
      <c r="F1817" s="186"/>
      <c r="G1817" s="53"/>
      <c r="H1817" s="53"/>
      <c r="I1817" s="53"/>
      <c r="J1817" s="53"/>
      <c r="O1817" s="53"/>
      <c r="W1817" s="53"/>
      <c r="X1817" s="53"/>
      <c r="Y1817" s="53"/>
      <c r="Z1817" s="53"/>
      <c r="AA1817" s="53"/>
    </row>
    <row r="1818" spans="1:27" x14ac:dyDescent="0.25">
      <c r="A1818" s="199" t="s">
        <v>29</v>
      </c>
      <c r="B1818" s="199">
        <v>1487675</v>
      </c>
      <c r="C1818" s="199" t="s">
        <v>1833</v>
      </c>
      <c r="D1818" s="199" t="s">
        <v>1934</v>
      </c>
      <c r="E1818" s="53"/>
      <c r="F1818" s="186"/>
      <c r="G1818" s="53"/>
      <c r="H1818" s="53"/>
      <c r="I1818" s="53"/>
      <c r="J1818" s="53"/>
      <c r="O1818" s="53"/>
      <c r="W1818" s="53"/>
      <c r="X1818" s="53"/>
      <c r="Y1818" s="53"/>
      <c r="Z1818" s="53"/>
      <c r="AA1818" s="53"/>
    </row>
    <row r="1819" spans="1:27" x14ac:dyDescent="0.25">
      <c r="A1819" s="199" t="s">
        <v>11</v>
      </c>
      <c r="B1819" s="199">
        <v>697708</v>
      </c>
      <c r="C1819" s="199" t="s">
        <v>1833</v>
      </c>
      <c r="D1819" s="199" t="s">
        <v>574</v>
      </c>
      <c r="E1819" s="53"/>
      <c r="F1819" s="186"/>
      <c r="G1819" s="53"/>
      <c r="H1819" s="53"/>
      <c r="I1819" s="53"/>
      <c r="J1819" s="53"/>
      <c r="O1819" s="53"/>
      <c r="W1819" s="53"/>
      <c r="X1819" s="53"/>
      <c r="Y1819" s="53"/>
      <c r="Z1819" s="53"/>
      <c r="AA1819" s="53"/>
    </row>
    <row r="1820" spans="1:27" x14ac:dyDescent="0.25">
      <c r="A1820" s="199" t="s">
        <v>11</v>
      </c>
      <c r="B1820" s="199">
        <v>367921</v>
      </c>
      <c r="C1820" s="199" t="s">
        <v>1833</v>
      </c>
      <c r="D1820" s="199" t="s">
        <v>1407</v>
      </c>
      <c r="E1820" s="53"/>
      <c r="F1820" s="186"/>
      <c r="G1820" s="53"/>
      <c r="H1820" s="53"/>
      <c r="I1820" s="53"/>
      <c r="J1820" s="53"/>
      <c r="O1820" s="53"/>
      <c r="W1820" s="53"/>
      <c r="X1820" s="53"/>
      <c r="Y1820" s="53"/>
      <c r="Z1820" s="53"/>
      <c r="AA1820" s="53"/>
    </row>
    <row r="1821" spans="1:27" x14ac:dyDescent="0.25">
      <c r="A1821" s="199" t="s">
        <v>11</v>
      </c>
      <c r="B1821" s="199">
        <v>316983</v>
      </c>
      <c r="C1821" s="199" t="s">
        <v>1833</v>
      </c>
      <c r="D1821" s="199" t="s">
        <v>1408</v>
      </c>
      <c r="E1821" s="53"/>
      <c r="F1821" s="186"/>
      <c r="G1821" s="53"/>
      <c r="H1821" s="53"/>
      <c r="I1821" s="53"/>
      <c r="J1821" s="53"/>
      <c r="O1821" s="53"/>
      <c r="W1821" s="53"/>
      <c r="X1821" s="53"/>
      <c r="Y1821" s="53"/>
      <c r="Z1821" s="53"/>
      <c r="AA1821" s="53"/>
    </row>
    <row r="1822" spans="1:27" x14ac:dyDescent="0.25">
      <c r="A1822" s="199" t="s">
        <v>466</v>
      </c>
      <c r="B1822" s="199">
        <v>401787</v>
      </c>
      <c r="C1822" s="199" t="s">
        <v>1833</v>
      </c>
      <c r="D1822" s="199" t="s">
        <v>2011</v>
      </c>
      <c r="E1822" s="192"/>
      <c r="F1822" s="186"/>
      <c r="G1822" s="53"/>
      <c r="H1822" s="53"/>
      <c r="I1822" s="53"/>
      <c r="J1822" s="53"/>
      <c r="O1822" s="53"/>
      <c r="W1822" s="53"/>
      <c r="X1822" s="53"/>
      <c r="Y1822" s="53"/>
      <c r="Z1822" s="53"/>
      <c r="AA1822" s="53"/>
    </row>
    <row r="1823" spans="1:27" x14ac:dyDescent="0.25">
      <c r="A1823" s="199" t="s">
        <v>466</v>
      </c>
      <c r="B1823" s="199">
        <v>297621</v>
      </c>
      <c r="C1823" s="199" t="s">
        <v>1833</v>
      </c>
      <c r="D1823" s="199" t="s">
        <v>2012</v>
      </c>
      <c r="E1823" s="192"/>
      <c r="F1823" s="186"/>
      <c r="G1823" s="53"/>
      <c r="H1823" s="53"/>
      <c r="I1823" s="53"/>
      <c r="J1823" s="53"/>
      <c r="O1823" s="53"/>
      <c r="W1823" s="53"/>
      <c r="X1823" s="53"/>
      <c r="Y1823" s="53"/>
      <c r="Z1823" s="53"/>
      <c r="AA1823" s="53"/>
    </row>
    <row r="1824" spans="1:27" x14ac:dyDescent="0.25">
      <c r="A1824" s="199" t="s">
        <v>21</v>
      </c>
      <c r="B1824" s="199">
        <v>490452</v>
      </c>
      <c r="C1824" s="199" t="s">
        <v>1833</v>
      </c>
      <c r="D1824" s="199" t="s">
        <v>1944</v>
      </c>
      <c r="E1824" s="192"/>
      <c r="F1824" s="186"/>
      <c r="G1824" s="53"/>
      <c r="H1824" s="53"/>
      <c r="I1824" s="53"/>
      <c r="J1824" s="53"/>
      <c r="O1824" s="53"/>
      <c r="W1824" s="53"/>
      <c r="X1824" s="53"/>
      <c r="Y1824" s="53"/>
      <c r="Z1824" s="53"/>
      <c r="AA1824" s="53"/>
    </row>
    <row r="1825" spans="1:27" x14ac:dyDescent="0.25">
      <c r="A1825" s="199" t="s">
        <v>18</v>
      </c>
      <c r="B1825" s="199">
        <v>312641</v>
      </c>
      <c r="C1825" s="199" t="s">
        <v>1833</v>
      </c>
      <c r="D1825" s="199" t="s">
        <v>1980</v>
      </c>
      <c r="E1825" s="53"/>
      <c r="F1825" s="186"/>
      <c r="G1825" s="53"/>
      <c r="H1825" s="53"/>
      <c r="I1825" s="53"/>
      <c r="J1825" s="53"/>
      <c r="O1825" s="53"/>
      <c r="W1825" s="53"/>
      <c r="X1825" s="53"/>
      <c r="Y1825" s="53"/>
      <c r="Z1825" s="53"/>
      <c r="AA1825" s="53"/>
    </row>
    <row r="1826" spans="1:27" x14ac:dyDescent="0.25">
      <c r="A1826" s="199" t="s">
        <v>21</v>
      </c>
      <c r="B1826" s="199">
        <v>258442</v>
      </c>
      <c r="C1826" s="199" t="s">
        <v>1833</v>
      </c>
      <c r="D1826" s="199" t="s">
        <v>584</v>
      </c>
      <c r="E1826" s="53"/>
      <c r="F1826" s="186"/>
      <c r="G1826" s="53"/>
      <c r="H1826" s="53"/>
      <c r="I1826" s="53"/>
      <c r="J1826" s="53"/>
      <c r="O1826" s="53"/>
      <c r="W1826" s="53"/>
      <c r="X1826" s="53"/>
      <c r="Y1826" s="53"/>
      <c r="Z1826" s="53"/>
      <c r="AA1826" s="53"/>
    </row>
    <row r="1827" spans="1:27" x14ac:dyDescent="0.25">
      <c r="A1827" s="199" t="s">
        <v>762</v>
      </c>
      <c r="B1827" s="199">
        <v>437318</v>
      </c>
      <c r="C1827" s="199" t="s">
        <v>1833</v>
      </c>
      <c r="D1827" s="199" t="s">
        <v>1346</v>
      </c>
      <c r="E1827" s="53"/>
      <c r="F1827" s="186"/>
      <c r="G1827" s="53"/>
      <c r="H1827" s="53"/>
      <c r="I1827" s="53"/>
      <c r="J1827" s="53"/>
      <c r="O1827" s="53"/>
      <c r="W1827" s="53"/>
      <c r="X1827" s="53"/>
      <c r="Y1827" s="53"/>
      <c r="Z1827" s="53"/>
      <c r="AA1827" s="53"/>
    </row>
    <row r="1828" spans="1:27" x14ac:dyDescent="0.25">
      <c r="A1828" s="199" t="s">
        <v>762</v>
      </c>
      <c r="B1828" s="199">
        <v>377975</v>
      </c>
      <c r="C1828" s="199" t="s">
        <v>1833</v>
      </c>
      <c r="D1828" s="199" t="s">
        <v>2013</v>
      </c>
      <c r="E1828" s="53"/>
      <c r="F1828" s="186"/>
      <c r="G1828" s="53"/>
      <c r="H1828" s="53"/>
      <c r="I1828" s="53"/>
      <c r="J1828" s="53"/>
      <c r="O1828" s="53"/>
      <c r="W1828" s="53"/>
      <c r="X1828" s="53"/>
      <c r="Y1828" s="53"/>
      <c r="Z1828" s="53"/>
      <c r="AA1828" s="53"/>
    </row>
    <row r="1829" spans="1:27" x14ac:dyDescent="0.25">
      <c r="A1829" s="199" t="s">
        <v>762</v>
      </c>
      <c r="B1829" s="199">
        <v>277667</v>
      </c>
      <c r="C1829" s="199" t="s">
        <v>1833</v>
      </c>
      <c r="D1829" s="199" t="s">
        <v>2014</v>
      </c>
      <c r="E1829" s="53"/>
      <c r="F1829" s="186"/>
      <c r="G1829" s="53"/>
      <c r="H1829" s="53"/>
      <c r="I1829" s="53"/>
      <c r="J1829" s="53"/>
      <c r="O1829" s="53"/>
      <c r="W1829" s="53"/>
      <c r="X1829" s="53"/>
      <c r="Y1829" s="53"/>
      <c r="Z1829" s="53"/>
      <c r="AA1829" s="53"/>
    </row>
    <row r="1830" spans="1:27" x14ac:dyDescent="0.25">
      <c r="A1830" s="199" t="s">
        <v>23</v>
      </c>
      <c r="B1830" s="199">
        <v>978506</v>
      </c>
      <c r="C1830" s="199" t="s">
        <v>1833</v>
      </c>
      <c r="D1830" s="199" t="s">
        <v>2015</v>
      </c>
      <c r="E1830" s="53"/>
      <c r="F1830" s="186"/>
      <c r="G1830" s="53"/>
      <c r="H1830" s="53"/>
      <c r="I1830" s="53"/>
      <c r="J1830" s="53"/>
      <c r="O1830" s="53"/>
      <c r="W1830" s="53"/>
      <c r="X1830" s="53"/>
      <c r="Y1830" s="53"/>
      <c r="Z1830" s="53"/>
      <c r="AA1830" s="53"/>
    </row>
    <row r="1831" spans="1:27" x14ac:dyDescent="0.25">
      <c r="A1831" s="199" t="s">
        <v>23</v>
      </c>
      <c r="B1831" s="199">
        <v>38452</v>
      </c>
      <c r="C1831" s="199" t="s">
        <v>1833</v>
      </c>
      <c r="D1831" s="199" t="s">
        <v>313</v>
      </c>
      <c r="E1831" s="192" t="s">
        <v>2016</v>
      </c>
      <c r="F1831" s="186"/>
      <c r="G1831" s="53"/>
      <c r="H1831" s="53"/>
      <c r="I1831" s="53"/>
      <c r="J1831" s="53"/>
      <c r="O1831" s="53"/>
      <c r="W1831" s="53"/>
      <c r="X1831" s="53"/>
      <c r="Y1831" s="53"/>
      <c r="Z1831" s="53"/>
      <c r="AA1831" s="53"/>
    </row>
    <row r="1832" spans="1:27" x14ac:dyDescent="0.25">
      <c r="A1832" s="199" t="s">
        <v>23</v>
      </c>
      <c r="B1832" s="199">
        <v>889060</v>
      </c>
      <c r="C1832" s="199" t="s">
        <v>451</v>
      </c>
      <c r="D1832" s="199" t="s">
        <v>313</v>
      </c>
      <c r="E1832" s="53"/>
      <c r="F1832" s="186"/>
      <c r="G1832" s="53"/>
      <c r="H1832" s="53"/>
      <c r="I1832" s="53"/>
      <c r="J1832" s="53"/>
      <c r="O1832" s="53"/>
      <c r="W1832" s="53"/>
      <c r="X1832" s="53"/>
      <c r="Y1832" s="53"/>
      <c r="Z1832" s="53"/>
      <c r="AA1832" s="53"/>
    </row>
    <row r="1833" spans="1:27" x14ac:dyDescent="0.25">
      <c r="A1833" s="199" t="s">
        <v>35</v>
      </c>
      <c r="B1833" s="199">
        <v>978151</v>
      </c>
      <c r="C1833" s="199" t="s">
        <v>451</v>
      </c>
      <c r="D1833" s="199" t="s">
        <v>2017</v>
      </c>
      <c r="E1833" s="53"/>
      <c r="F1833" s="186"/>
      <c r="G1833" s="53"/>
      <c r="H1833" s="53"/>
      <c r="I1833" s="53"/>
      <c r="J1833" s="53"/>
      <c r="O1833" s="53"/>
      <c r="W1833" s="53"/>
      <c r="X1833" s="53"/>
      <c r="Y1833" s="53"/>
      <c r="Z1833" s="53"/>
      <c r="AA1833" s="53"/>
    </row>
    <row r="1834" spans="1:27" x14ac:dyDescent="0.25">
      <c r="A1834" s="199" t="s">
        <v>29</v>
      </c>
      <c r="B1834" s="199">
        <v>1230890</v>
      </c>
      <c r="C1834" s="199" t="s">
        <v>451</v>
      </c>
      <c r="D1834" s="199" t="s">
        <v>2018</v>
      </c>
      <c r="E1834" s="192"/>
      <c r="F1834" s="186"/>
      <c r="G1834" s="53"/>
      <c r="H1834" s="53"/>
      <c r="I1834" s="53"/>
      <c r="J1834" s="53"/>
      <c r="O1834" s="53"/>
      <c r="W1834" s="53"/>
      <c r="X1834" s="53"/>
      <c r="Y1834" s="53"/>
      <c r="Z1834" s="53"/>
      <c r="AA1834" s="53"/>
    </row>
    <row r="1835" spans="1:27" x14ac:dyDescent="0.25">
      <c r="A1835" s="199" t="s">
        <v>20</v>
      </c>
      <c r="B1835" s="199">
        <v>1190080</v>
      </c>
      <c r="C1835" s="199" t="s">
        <v>451</v>
      </c>
      <c r="D1835" s="199" t="s">
        <v>2019</v>
      </c>
      <c r="E1835" s="53"/>
      <c r="F1835" s="186"/>
      <c r="G1835" s="53"/>
      <c r="H1835" s="53"/>
      <c r="I1835" s="53"/>
      <c r="J1835" s="53"/>
      <c r="O1835" s="53"/>
      <c r="W1835" s="53"/>
      <c r="X1835" s="53"/>
      <c r="Y1835" s="53"/>
      <c r="Z1835" s="53"/>
      <c r="AA1835" s="53"/>
    </row>
    <row r="1836" spans="1:27" x14ac:dyDescent="0.25">
      <c r="A1836" s="199" t="s">
        <v>29</v>
      </c>
      <c r="B1836" s="199">
        <v>1301002</v>
      </c>
      <c r="C1836" s="199" t="s">
        <v>451</v>
      </c>
      <c r="D1836" s="199" t="s">
        <v>2020</v>
      </c>
      <c r="E1836" s="53"/>
      <c r="F1836" s="186"/>
      <c r="G1836" s="53"/>
      <c r="H1836" s="53"/>
      <c r="I1836" s="53"/>
      <c r="J1836" s="53"/>
      <c r="O1836" s="53"/>
      <c r="W1836" s="53"/>
      <c r="X1836" s="53"/>
      <c r="Y1836" s="53"/>
      <c r="Z1836" s="53"/>
      <c r="AA1836" s="53"/>
    </row>
    <row r="1837" spans="1:27" x14ac:dyDescent="0.25">
      <c r="A1837" s="199" t="s">
        <v>24</v>
      </c>
      <c r="B1837" s="199">
        <v>410817</v>
      </c>
      <c r="C1837" s="199" t="s">
        <v>451</v>
      </c>
      <c r="D1837" s="199" t="s">
        <v>1929</v>
      </c>
      <c r="E1837" s="192"/>
      <c r="F1837" s="186"/>
      <c r="G1837" s="53"/>
      <c r="H1837" s="53"/>
      <c r="I1837" s="53"/>
      <c r="J1837" s="53"/>
      <c r="O1837" s="53"/>
      <c r="W1837" s="53"/>
      <c r="X1837" s="53"/>
      <c r="Y1837" s="53"/>
      <c r="Z1837" s="53"/>
      <c r="AA1837" s="53"/>
    </row>
    <row r="1838" spans="1:27" x14ac:dyDescent="0.25">
      <c r="A1838" s="199" t="s">
        <v>24</v>
      </c>
      <c r="B1838" s="199">
        <v>1468810</v>
      </c>
      <c r="C1838" s="199" t="s">
        <v>752</v>
      </c>
      <c r="D1838" s="199" t="s">
        <v>1929</v>
      </c>
      <c r="E1838" s="53"/>
      <c r="F1838" s="186"/>
      <c r="G1838" s="53"/>
      <c r="H1838" s="53"/>
      <c r="I1838" s="53"/>
      <c r="J1838" s="53"/>
      <c r="O1838" s="53"/>
      <c r="W1838" s="53"/>
      <c r="X1838" s="53"/>
      <c r="Y1838" s="53"/>
      <c r="Z1838" s="53"/>
      <c r="AA1838" s="53"/>
    </row>
    <row r="1839" spans="1:27" x14ac:dyDescent="0.25">
      <c r="A1839" s="199" t="s">
        <v>30</v>
      </c>
      <c r="B1839" s="199">
        <v>1604542</v>
      </c>
      <c r="C1839" s="199" t="s">
        <v>752</v>
      </c>
      <c r="D1839" s="199" t="s">
        <v>1936</v>
      </c>
      <c r="E1839" s="53"/>
      <c r="F1839" s="186"/>
      <c r="G1839" s="53"/>
      <c r="H1839" s="53"/>
      <c r="I1839" s="53"/>
      <c r="J1839" s="53"/>
      <c r="O1839" s="53"/>
      <c r="W1839" s="53"/>
      <c r="X1839" s="53"/>
      <c r="Y1839" s="53"/>
      <c r="Z1839" s="53"/>
      <c r="AA1839" s="53"/>
    </row>
    <row r="1840" spans="1:27" x14ac:dyDescent="0.25">
      <c r="A1840" s="199" t="s">
        <v>30</v>
      </c>
      <c r="B1840" s="199">
        <v>647329</v>
      </c>
      <c r="C1840" s="199" t="s">
        <v>752</v>
      </c>
      <c r="D1840" s="199" t="s">
        <v>2021</v>
      </c>
      <c r="E1840" s="53"/>
      <c r="F1840" s="186"/>
      <c r="G1840" s="53"/>
      <c r="H1840" s="53"/>
      <c r="I1840" s="53"/>
      <c r="J1840" s="53"/>
      <c r="O1840" s="53"/>
      <c r="W1840" s="53"/>
      <c r="X1840" s="53"/>
      <c r="Y1840" s="53"/>
      <c r="Z1840" s="53"/>
      <c r="AA1840" s="53"/>
    </row>
    <row r="1841" spans="1:28" x14ac:dyDescent="0.25">
      <c r="A1841" s="199" t="s">
        <v>25</v>
      </c>
      <c r="B1841" s="199">
        <v>764424</v>
      </c>
      <c r="C1841" s="199" t="s">
        <v>752</v>
      </c>
      <c r="D1841" s="199" t="s">
        <v>2022</v>
      </c>
      <c r="E1841" s="53"/>
      <c r="F1841" s="186"/>
      <c r="G1841" s="53"/>
      <c r="H1841" s="53"/>
      <c r="I1841" s="53"/>
      <c r="J1841" s="53"/>
      <c r="O1841" s="53"/>
      <c r="W1841" s="53"/>
      <c r="X1841" s="53"/>
      <c r="Y1841" s="53"/>
      <c r="Z1841" s="53"/>
      <c r="AA1841" s="53"/>
    </row>
    <row r="1842" spans="1:28" x14ac:dyDescent="0.25">
      <c r="A1842" s="199" t="s">
        <v>25</v>
      </c>
      <c r="B1842" s="199">
        <v>515408</v>
      </c>
      <c r="C1842" s="199" t="s">
        <v>752</v>
      </c>
      <c r="D1842" s="199" t="s">
        <v>1127</v>
      </c>
      <c r="E1842" s="53"/>
      <c r="F1842" s="186"/>
      <c r="G1842" s="53"/>
      <c r="H1842" s="53"/>
      <c r="I1842" s="53"/>
      <c r="J1842" s="53"/>
      <c r="O1842" s="53"/>
      <c r="W1842" s="53"/>
      <c r="X1842" s="53"/>
      <c r="Y1842" s="53"/>
      <c r="Z1842" s="53"/>
      <c r="AA1842" s="53"/>
    </row>
    <row r="1843" spans="1:28" x14ac:dyDescent="0.25">
      <c r="A1843" s="199" t="s">
        <v>479</v>
      </c>
      <c r="B1843" s="199">
        <v>979099</v>
      </c>
      <c r="C1843" s="199" t="s">
        <v>752</v>
      </c>
      <c r="D1843" s="199" t="s">
        <v>2023</v>
      </c>
      <c r="E1843" s="52" t="s">
        <v>1370</v>
      </c>
      <c r="F1843" s="186"/>
      <c r="G1843" s="53"/>
      <c r="H1843" s="53"/>
      <c r="I1843" s="53"/>
      <c r="J1843" s="53"/>
      <c r="O1843" s="53"/>
      <c r="W1843" s="53"/>
      <c r="X1843" s="53"/>
      <c r="Y1843" s="53"/>
      <c r="Z1843" s="53"/>
      <c r="AA1843" s="53"/>
    </row>
    <row r="1844" spans="1:28" x14ac:dyDescent="0.25">
      <c r="A1844" s="199"/>
      <c r="B1844" s="199"/>
      <c r="C1844" s="199"/>
      <c r="D1844" s="199"/>
      <c r="E1844" s="192"/>
      <c r="F1844" s="186"/>
      <c r="G1844" s="53"/>
      <c r="H1844" s="53"/>
      <c r="I1844" s="53"/>
      <c r="J1844" s="53"/>
      <c r="O1844" s="53"/>
      <c r="W1844" s="53"/>
      <c r="X1844" s="53"/>
      <c r="Y1844" s="53"/>
      <c r="Z1844" s="53"/>
      <c r="AA1844" s="53"/>
    </row>
    <row r="1845" spans="1:28" x14ac:dyDescent="0.25">
      <c r="A1845" s="202"/>
      <c r="B1845" s="202"/>
      <c r="C1845" s="202"/>
      <c r="D1845" s="202"/>
      <c r="E1845" s="184">
        <v>44531</v>
      </c>
      <c r="F1845" s="186"/>
      <c r="G1845" s="186"/>
      <c r="H1845" s="186"/>
      <c r="I1845" s="186"/>
      <c r="J1845" s="186"/>
      <c r="K1845" s="191"/>
      <c r="L1845" s="191"/>
      <c r="M1845" s="191"/>
      <c r="N1845" s="191"/>
      <c r="O1845" s="186"/>
      <c r="P1845" s="191"/>
      <c r="Q1845" s="191"/>
      <c r="R1845" s="191"/>
      <c r="S1845" s="191"/>
      <c r="T1845" s="191"/>
      <c r="U1845" s="191"/>
      <c r="V1845" s="191"/>
      <c r="W1845" s="186"/>
      <c r="X1845" s="186"/>
      <c r="Y1845" s="186"/>
      <c r="Z1845" s="186"/>
      <c r="AA1845" s="186"/>
      <c r="AB1845" s="191"/>
    </row>
    <row r="1846" spans="1:28" x14ac:dyDescent="0.25">
      <c r="A1846" s="199" t="s">
        <v>34</v>
      </c>
      <c r="B1846" s="199">
        <v>1483233</v>
      </c>
      <c r="C1846" s="199" t="s">
        <v>451</v>
      </c>
      <c r="D1846" s="199" t="s">
        <v>266</v>
      </c>
      <c r="E1846" s="192"/>
      <c r="F1846" s="186"/>
      <c r="G1846" s="53" t="s">
        <v>8</v>
      </c>
      <c r="H1846" s="192">
        <v>8</v>
      </c>
      <c r="I1846" s="53">
        <v>1282086</v>
      </c>
      <c r="J1846" s="53">
        <v>10256691</v>
      </c>
      <c r="O1846" s="53"/>
      <c r="W1846" s="53"/>
      <c r="X1846" s="53"/>
      <c r="Y1846" s="53"/>
      <c r="Z1846" s="53"/>
      <c r="AA1846" s="53"/>
    </row>
    <row r="1847" spans="1:28" x14ac:dyDescent="0.25">
      <c r="A1847" s="199" t="s">
        <v>34</v>
      </c>
      <c r="B1847" s="199">
        <v>1126405</v>
      </c>
      <c r="C1847" s="199" t="s">
        <v>451</v>
      </c>
      <c r="D1847" s="199" t="s">
        <v>267</v>
      </c>
      <c r="E1847" s="53"/>
      <c r="F1847" s="186"/>
      <c r="G1847" s="192" t="s">
        <v>10</v>
      </c>
      <c r="H1847" s="53">
        <v>14</v>
      </c>
      <c r="I1847" s="53">
        <v>1158193</v>
      </c>
      <c r="J1847" s="53">
        <v>16098879</v>
      </c>
      <c r="O1847" s="53"/>
      <c r="W1847" s="53"/>
      <c r="X1847" s="53"/>
      <c r="Y1847" s="53"/>
      <c r="Z1847" s="53"/>
      <c r="AA1847" s="53"/>
    </row>
    <row r="1848" spans="1:28" x14ac:dyDescent="0.25">
      <c r="A1848" s="199" t="s">
        <v>19</v>
      </c>
      <c r="B1848" s="199">
        <v>2118237</v>
      </c>
      <c r="C1848" s="199" t="s">
        <v>451</v>
      </c>
      <c r="D1848" s="199" t="s">
        <v>2024</v>
      </c>
      <c r="E1848" s="53"/>
      <c r="F1848" s="186"/>
      <c r="G1848" s="53" t="s">
        <v>11</v>
      </c>
      <c r="H1848" s="192">
        <v>12</v>
      </c>
      <c r="I1848" s="53">
        <v>620873</v>
      </c>
      <c r="J1848" s="53">
        <v>7450475</v>
      </c>
      <c r="O1848" s="53"/>
      <c r="W1848" s="53"/>
      <c r="X1848" s="53"/>
      <c r="Y1848" s="53"/>
      <c r="Z1848" s="53"/>
      <c r="AA1848" s="53"/>
    </row>
    <row r="1849" spans="1:28" x14ac:dyDescent="0.25">
      <c r="A1849" s="199" t="s">
        <v>11</v>
      </c>
      <c r="B1849" s="199">
        <v>1267482</v>
      </c>
      <c r="C1849" s="199" t="s">
        <v>451</v>
      </c>
      <c r="D1849" s="199" t="s">
        <v>2025</v>
      </c>
      <c r="E1849" s="53"/>
      <c r="F1849" s="186"/>
      <c r="G1849" s="53" t="s">
        <v>12</v>
      </c>
      <c r="H1849" s="192">
        <v>8</v>
      </c>
      <c r="I1849" s="53">
        <v>843904</v>
      </c>
      <c r="J1849" s="53">
        <v>6751230</v>
      </c>
      <c r="O1849" s="53"/>
      <c r="W1849" s="53"/>
      <c r="X1849" s="53"/>
      <c r="Y1849" s="53"/>
      <c r="Z1849" s="53"/>
      <c r="AA1849" s="53"/>
    </row>
    <row r="1850" spans="1:28" x14ac:dyDescent="0.25">
      <c r="A1850" s="199" t="s">
        <v>11</v>
      </c>
      <c r="B1850" s="199">
        <v>4643</v>
      </c>
      <c r="C1850" s="199" t="s">
        <v>451</v>
      </c>
      <c r="D1850" s="199" t="s">
        <v>2026</v>
      </c>
      <c r="E1850" s="53"/>
      <c r="F1850" s="186"/>
      <c r="G1850" s="53" t="s">
        <v>15</v>
      </c>
      <c r="H1850" s="192">
        <v>12</v>
      </c>
      <c r="I1850" s="53">
        <v>1311391</v>
      </c>
      <c r="J1850" s="53">
        <v>15736692</v>
      </c>
      <c r="O1850" s="53"/>
      <c r="W1850" s="53"/>
      <c r="X1850" s="53"/>
      <c r="Y1850" s="53"/>
      <c r="Z1850" s="53"/>
      <c r="AA1850" s="53"/>
    </row>
    <row r="1851" spans="1:28" x14ac:dyDescent="0.25">
      <c r="A1851" s="199" t="s">
        <v>11</v>
      </c>
      <c r="B1851" s="199">
        <v>889481</v>
      </c>
      <c r="C1851" s="199" t="s">
        <v>752</v>
      </c>
      <c r="D1851" s="199" t="s">
        <v>2027</v>
      </c>
      <c r="E1851" s="192"/>
      <c r="F1851" s="186"/>
      <c r="G1851" s="53" t="s">
        <v>16</v>
      </c>
      <c r="H1851" s="192">
        <v>11</v>
      </c>
      <c r="I1851" s="53">
        <v>982697</v>
      </c>
      <c r="J1851" s="53">
        <v>10809670</v>
      </c>
      <c r="O1851" s="53"/>
      <c r="W1851" s="53"/>
      <c r="X1851" s="53"/>
      <c r="Y1851" s="53"/>
      <c r="Z1851" s="53"/>
      <c r="AA1851" s="53"/>
    </row>
    <row r="1852" spans="1:28" x14ac:dyDescent="0.25">
      <c r="A1852" s="199" t="s">
        <v>11</v>
      </c>
      <c r="B1852" s="199">
        <v>378348</v>
      </c>
      <c r="C1852" s="199" t="s">
        <v>752</v>
      </c>
      <c r="D1852" s="199" t="s">
        <v>2028</v>
      </c>
      <c r="E1852" s="53"/>
      <c r="F1852" s="186"/>
      <c r="G1852" s="53" t="s">
        <v>18</v>
      </c>
      <c r="H1852" s="192">
        <v>8</v>
      </c>
      <c r="I1852" s="53">
        <v>434962</v>
      </c>
      <c r="J1852" s="53">
        <v>3479696</v>
      </c>
      <c r="O1852" s="53"/>
      <c r="W1852" s="53"/>
      <c r="X1852" s="53"/>
      <c r="Y1852" s="53"/>
      <c r="Z1852" s="53"/>
      <c r="AA1852" s="53"/>
    </row>
    <row r="1853" spans="1:28" x14ac:dyDescent="0.25">
      <c r="A1853" s="199" t="s">
        <v>23</v>
      </c>
      <c r="B1853" s="199">
        <v>1859296</v>
      </c>
      <c r="C1853" s="199" t="s">
        <v>752</v>
      </c>
      <c r="D1853" s="199" t="s">
        <v>2029</v>
      </c>
      <c r="E1853" s="192"/>
      <c r="F1853" s="186"/>
      <c r="G1853" s="53" t="s">
        <v>19</v>
      </c>
      <c r="H1853" s="192">
        <v>12</v>
      </c>
      <c r="I1853" s="53">
        <v>1231155</v>
      </c>
      <c r="J1853" s="53">
        <v>14773864</v>
      </c>
      <c r="O1853" s="53"/>
      <c r="W1853" s="53"/>
      <c r="X1853" s="53"/>
      <c r="Y1853" s="53"/>
      <c r="Z1853" s="53"/>
      <c r="AA1853" s="53"/>
    </row>
    <row r="1854" spans="1:28" x14ac:dyDescent="0.25">
      <c r="A1854" s="199" t="s">
        <v>15</v>
      </c>
      <c r="B1854" s="199">
        <v>2064737</v>
      </c>
      <c r="C1854" s="199" t="s">
        <v>752</v>
      </c>
      <c r="D1854" s="199" t="s">
        <v>2024</v>
      </c>
      <c r="E1854" s="192"/>
      <c r="F1854" s="186"/>
      <c r="G1854" s="53" t="s">
        <v>20</v>
      </c>
      <c r="H1854" s="192">
        <v>17</v>
      </c>
      <c r="I1854" s="53">
        <v>1759306</v>
      </c>
      <c r="J1854" s="53">
        <v>26037727</v>
      </c>
      <c r="O1854" s="53"/>
      <c r="W1854" s="53"/>
      <c r="X1854" s="53"/>
      <c r="Y1854" s="53"/>
      <c r="Z1854" s="53"/>
      <c r="AA1854" s="53"/>
    </row>
    <row r="1855" spans="1:28" x14ac:dyDescent="0.25">
      <c r="A1855" s="199" t="s">
        <v>33</v>
      </c>
      <c r="B1855" s="199">
        <v>1390067</v>
      </c>
      <c r="C1855" s="199" t="s">
        <v>752</v>
      </c>
      <c r="D1855" s="199" t="s">
        <v>2030</v>
      </c>
      <c r="E1855" s="53"/>
      <c r="F1855" s="186"/>
      <c r="G1855" s="53" t="s">
        <v>21</v>
      </c>
      <c r="H1855" s="192">
        <v>14</v>
      </c>
      <c r="I1855" s="53">
        <v>636944</v>
      </c>
      <c r="J1855" s="53">
        <v>8872630</v>
      </c>
      <c r="O1855" s="53"/>
      <c r="W1855" s="53"/>
      <c r="X1855" s="53"/>
      <c r="Y1855" s="53"/>
      <c r="Z1855" s="53"/>
      <c r="AA1855" s="53"/>
    </row>
    <row r="1856" spans="1:28" x14ac:dyDescent="0.25">
      <c r="A1856" s="199" t="s">
        <v>38</v>
      </c>
      <c r="B1856" s="199">
        <v>1418071</v>
      </c>
      <c r="C1856" s="199" t="s">
        <v>752</v>
      </c>
      <c r="D1856" s="199" t="s">
        <v>2031</v>
      </c>
      <c r="E1856" s="53"/>
      <c r="F1856" s="186"/>
      <c r="G1856" s="53" t="s">
        <v>22</v>
      </c>
      <c r="H1856" s="192">
        <v>13</v>
      </c>
      <c r="I1856" s="53">
        <v>775001</v>
      </c>
      <c r="J1856" s="53">
        <v>10020766</v>
      </c>
      <c r="O1856" s="53"/>
      <c r="W1856" s="53"/>
      <c r="X1856" s="53"/>
      <c r="Y1856" s="53"/>
      <c r="Z1856" s="53"/>
      <c r="AA1856" s="53"/>
    </row>
    <row r="1857" spans="1:27" x14ac:dyDescent="0.25">
      <c r="A1857" s="199" t="s">
        <v>38</v>
      </c>
      <c r="B1857" s="199">
        <v>465434</v>
      </c>
      <c r="C1857" s="199" t="s">
        <v>2032</v>
      </c>
      <c r="D1857" s="199" t="s">
        <v>2033</v>
      </c>
      <c r="E1857" s="53"/>
      <c r="F1857" s="186"/>
      <c r="G1857" s="53" t="s">
        <v>23</v>
      </c>
      <c r="H1857" s="192">
        <v>16</v>
      </c>
      <c r="I1857" s="53">
        <v>1662369</v>
      </c>
      <c r="J1857" s="53">
        <v>24603054</v>
      </c>
      <c r="O1857" s="53"/>
      <c r="W1857" s="53"/>
      <c r="X1857" s="53"/>
      <c r="Y1857" s="53"/>
      <c r="Z1857" s="53"/>
      <c r="AA1857" s="53"/>
    </row>
    <row r="1858" spans="1:27" x14ac:dyDescent="0.25">
      <c r="A1858" s="199" t="s">
        <v>33</v>
      </c>
      <c r="B1858" s="199">
        <v>332478</v>
      </c>
      <c r="C1858" s="199" t="s">
        <v>2032</v>
      </c>
      <c r="D1858" s="199" t="s">
        <v>2034</v>
      </c>
      <c r="E1858" s="192"/>
      <c r="F1858" s="186"/>
      <c r="G1858" s="53" t="s">
        <v>25</v>
      </c>
      <c r="H1858" s="192">
        <v>11</v>
      </c>
      <c r="I1858" s="53">
        <v>669947</v>
      </c>
      <c r="J1858" s="53">
        <v>7369413</v>
      </c>
      <c r="O1858" s="53"/>
      <c r="W1858" s="53"/>
      <c r="X1858" s="53"/>
      <c r="Y1858" s="53"/>
      <c r="Z1858" s="53"/>
      <c r="AA1858" s="53"/>
    </row>
    <row r="1859" spans="1:27" x14ac:dyDescent="0.25">
      <c r="A1859" s="199" t="s">
        <v>38</v>
      </c>
      <c r="B1859" s="199">
        <v>1483911</v>
      </c>
      <c r="C1859" s="199" t="s">
        <v>2032</v>
      </c>
      <c r="D1859" s="199" t="s">
        <v>2035</v>
      </c>
      <c r="E1859" s="53"/>
      <c r="F1859" s="186"/>
      <c r="G1859" s="53" t="s">
        <v>26</v>
      </c>
      <c r="H1859" s="192">
        <v>16</v>
      </c>
      <c r="I1859" s="53">
        <v>1201899</v>
      </c>
      <c r="J1859" s="53">
        <v>17788101</v>
      </c>
      <c r="O1859" s="53"/>
      <c r="W1859" s="53"/>
      <c r="X1859" s="53"/>
      <c r="Y1859" s="53"/>
      <c r="Z1859" s="53"/>
      <c r="AA1859" s="53"/>
    </row>
    <row r="1860" spans="1:27" x14ac:dyDescent="0.25">
      <c r="A1860" s="199" t="s">
        <v>31</v>
      </c>
      <c r="B1860" s="199">
        <v>1642327</v>
      </c>
      <c r="C1860" s="199" t="s">
        <v>2032</v>
      </c>
      <c r="D1860" s="199" t="s">
        <v>2036</v>
      </c>
      <c r="E1860" s="53"/>
      <c r="F1860" s="186"/>
      <c r="G1860" s="53" t="s">
        <v>762</v>
      </c>
      <c r="H1860" s="192">
        <v>3</v>
      </c>
      <c r="I1860" s="53">
        <v>450899</v>
      </c>
      <c r="J1860" s="53">
        <v>1352696</v>
      </c>
      <c r="O1860" s="53"/>
      <c r="W1860" s="53"/>
      <c r="X1860" s="53"/>
      <c r="Y1860" s="53"/>
      <c r="Z1860" s="53"/>
      <c r="AA1860" s="53"/>
    </row>
    <row r="1861" spans="1:27" x14ac:dyDescent="0.25">
      <c r="A1861" s="199" t="s">
        <v>38</v>
      </c>
      <c r="B1861" s="199">
        <v>1455043</v>
      </c>
      <c r="C1861" s="199" t="s">
        <v>2032</v>
      </c>
      <c r="D1861" s="199" t="s">
        <v>2037</v>
      </c>
      <c r="E1861" s="192"/>
      <c r="F1861" s="186"/>
      <c r="G1861" s="53" t="s">
        <v>27</v>
      </c>
      <c r="H1861" s="192">
        <v>14</v>
      </c>
      <c r="I1861" s="53">
        <v>1380993</v>
      </c>
      <c r="J1861" s="53">
        <v>19195798</v>
      </c>
      <c r="O1861" s="53"/>
      <c r="W1861" s="53"/>
      <c r="X1861" s="53"/>
      <c r="Y1861" s="53"/>
      <c r="Z1861" s="53"/>
      <c r="AA1861" s="53"/>
    </row>
    <row r="1862" spans="1:27" x14ac:dyDescent="0.25">
      <c r="A1862" s="199" t="s">
        <v>12</v>
      </c>
      <c r="B1862" s="199">
        <v>1657708</v>
      </c>
      <c r="C1862" s="199" t="s">
        <v>2032</v>
      </c>
      <c r="D1862" s="199" t="s">
        <v>2038</v>
      </c>
      <c r="E1862" s="53"/>
      <c r="F1862" s="186"/>
      <c r="G1862" s="53" t="s">
        <v>28</v>
      </c>
      <c r="H1862" s="192">
        <v>13</v>
      </c>
      <c r="I1862" s="53">
        <v>991854</v>
      </c>
      <c r="J1862" s="53">
        <v>12794916</v>
      </c>
      <c r="O1862" s="53"/>
      <c r="W1862" s="53"/>
      <c r="X1862" s="53"/>
      <c r="Y1862" s="53"/>
      <c r="Z1862" s="53"/>
      <c r="AA1862" s="53"/>
    </row>
    <row r="1863" spans="1:27" x14ac:dyDescent="0.25">
      <c r="A1863" s="199" t="s">
        <v>12</v>
      </c>
      <c r="B1863" s="199">
        <v>603271</v>
      </c>
      <c r="C1863" s="199" t="s">
        <v>2032</v>
      </c>
      <c r="D1863" s="199" t="s">
        <v>2039</v>
      </c>
      <c r="E1863" s="53"/>
      <c r="F1863" s="186"/>
      <c r="G1863" s="53" t="s">
        <v>466</v>
      </c>
      <c r="H1863" s="192">
        <v>4</v>
      </c>
      <c r="I1863" s="53">
        <v>664403</v>
      </c>
      <c r="J1863" s="53">
        <v>2657612</v>
      </c>
      <c r="O1863" s="53"/>
      <c r="W1863" s="53"/>
      <c r="X1863" s="53"/>
      <c r="Y1863" s="53"/>
      <c r="Z1863" s="53"/>
      <c r="AA1863" s="53"/>
    </row>
    <row r="1864" spans="1:27" x14ac:dyDescent="0.25">
      <c r="A1864" s="199" t="s">
        <v>12</v>
      </c>
      <c r="B1864" s="199">
        <v>397415</v>
      </c>
      <c r="C1864" s="199" t="s">
        <v>2032</v>
      </c>
      <c r="D1864" s="199" t="s">
        <v>2040</v>
      </c>
      <c r="E1864" s="53"/>
      <c r="F1864" s="186"/>
      <c r="G1864" s="53" t="s">
        <v>29</v>
      </c>
      <c r="H1864" s="192">
        <v>17</v>
      </c>
      <c r="I1864" s="53">
        <v>1394163</v>
      </c>
      <c r="J1864" s="53">
        <v>20633615</v>
      </c>
      <c r="O1864" s="53"/>
      <c r="W1864" s="53"/>
      <c r="X1864" s="53"/>
      <c r="Y1864" s="53"/>
      <c r="Z1864" s="53"/>
      <c r="AA1864" s="53"/>
    </row>
    <row r="1865" spans="1:27" x14ac:dyDescent="0.25">
      <c r="A1865" s="199" t="s">
        <v>21</v>
      </c>
      <c r="B1865" s="199">
        <v>914482</v>
      </c>
      <c r="C1865" s="199" t="s">
        <v>2032</v>
      </c>
      <c r="D1865" s="199" t="s">
        <v>2041</v>
      </c>
      <c r="E1865" s="53"/>
      <c r="F1865" s="186"/>
      <c r="G1865" s="53" t="s">
        <v>32</v>
      </c>
      <c r="H1865" s="192">
        <v>6</v>
      </c>
      <c r="I1865" s="53">
        <v>1105493</v>
      </c>
      <c r="J1865" s="53">
        <v>6632955</v>
      </c>
      <c r="O1865" s="53"/>
      <c r="W1865" s="53"/>
      <c r="X1865" s="53"/>
      <c r="Y1865" s="53"/>
      <c r="Z1865" s="53"/>
      <c r="AA1865" s="53"/>
    </row>
    <row r="1866" spans="1:27" x14ac:dyDescent="0.25">
      <c r="A1866" s="199" t="s">
        <v>21</v>
      </c>
      <c r="B1866" s="199">
        <v>989037</v>
      </c>
      <c r="C1866" s="199" t="s">
        <v>2032</v>
      </c>
      <c r="D1866" s="199" t="s">
        <v>2042</v>
      </c>
      <c r="E1866" s="192"/>
      <c r="F1866" s="186"/>
      <c r="G1866" s="53" t="s">
        <v>31</v>
      </c>
      <c r="H1866" s="192">
        <v>20</v>
      </c>
      <c r="I1866" s="53">
        <v>1693969</v>
      </c>
      <c r="J1866" s="53">
        <v>25070735</v>
      </c>
      <c r="O1866" s="53"/>
      <c r="W1866" s="53"/>
      <c r="X1866" s="53"/>
      <c r="Y1866" s="53"/>
      <c r="Z1866" s="53"/>
      <c r="AA1866" s="53"/>
    </row>
    <row r="1867" spans="1:27" x14ac:dyDescent="0.25">
      <c r="A1867" s="199" t="s">
        <v>21</v>
      </c>
      <c r="B1867" s="199">
        <v>58894</v>
      </c>
      <c r="C1867" s="199" t="s">
        <v>2032</v>
      </c>
      <c r="D1867" s="199" t="s">
        <v>2043</v>
      </c>
      <c r="E1867" s="192"/>
      <c r="F1867" s="186"/>
      <c r="G1867" s="53" t="s">
        <v>33</v>
      </c>
      <c r="H1867" s="192">
        <v>9</v>
      </c>
      <c r="I1867" s="53">
        <v>746595</v>
      </c>
      <c r="J1867" s="53">
        <v>6719358</v>
      </c>
      <c r="O1867" s="53"/>
      <c r="W1867" s="53"/>
      <c r="X1867" s="53"/>
      <c r="Y1867" s="53"/>
      <c r="Z1867" s="53"/>
      <c r="AA1867" s="53"/>
    </row>
    <row r="1868" spans="1:27" x14ac:dyDescent="0.25">
      <c r="A1868" s="199" t="s">
        <v>21</v>
      </c>
      <c r="B1868" s="199">
        <v>548059</v>
      </c>
      <c r="C1868" s="199" t="s">
        <v>2044</v>
      </c>
      <c r="D1868" s="199" t="s">
        <v>2043</v>
      </c>
      <c r="E1868" s="53"/>
      <c r="F1868" s="186"/>
      <c r="G1868" s="53" t="s">
        <v>34</v>
      </c>
      <c r="H1868" s="192">
        <v>11</v>
      </c>
      <c r="I1868" s="53">
        <v>936926</v>
      </c>
      <c r="J1868" s="53">
        <v>10306184</v>
      </c>
      <c r="O1868" s="53"/>
      <c r="W1868" s="53"/>
      <c r="X1868" s="53"/>
      <c r="Y1868" s="53"/>
      <c r="Z1868" s="53"/>
      <c r="AA1868" s="53"/>
    </row>
    <row r="1869" spans="1:27" x14ac:dyDescent="0.25">
      <c r="A1869" s="199" t="s">
        <v>16</v>
      </c>
      <c r="B1869" s="199">
        <v>1258413</v>
      </c>
      <c r="C1869" s="199" t="s">
        <v>2044</v>
      </c>
      <c r="D1869" s="199" t="s">
        <v>2045</v>
      </c>
      <c r="E1869" s="53"/>
      <c r="F1869" s="186"/>
      <c r="G1869" s="53" t="s">
        <v>35</v>
      </c>
      <c r="H1869" s="192">
        <v>17</v>
      </c>
      <c r="I1869" s="53">
        <v>1494827</v>
      </c>
      <c r="J1869" s="53">
        <v>22123444</v>
      </c>
      <c r="O1869" s="53"/>
      <c r="W1869" s="53"/>
      <c r="X1869" s="53"/>
      <c r="Y1869" s="53"/>
      <c r="Z1869" s="53"/>
      <c r="AA1869" s="53"/>
    </row>
    <row r="1870" spans="1:27" x14ac:dyDescent="0.25">
      <c r="A1870" s="199" t="s">
        <v>16</v>
      </c>
      <c r="B1870" s="199">
        <v>1505240</v>
      </c>
      <c r="C1870" s="199" t="s">
        <v>2044</v>
      </c>
      <c r="D1870" s="199" t="s">
        <v>2046</v>
      </c>
      <c r="E1870" s="53"/>
      <c r="F1870" s="186"/>
      <c r="G1870" s="53" t="s">
        <v>36</v>
      </c>
      <c r="H1870" s="192">
        <v>12</v>
      </c>
      <c r="I1870" s="53">
        <v>864251</v>
      </c>
      <c r="J1870" s="53">
        <v>10371013</v>
      </c>
      <c r="O1870" s="53"/>
      <c r="W1870" s="53"/>
      <c r="X1870" s="53"/>
      <c r="Y1870" s="53"/>
      <c r="Z1870" s="53"/>
      <c r="AA1870" s="53"/>
    </row>
    <row r="1871" spans="1:27" x14ac:dyDescent="0.25">
      <c r="A1871" s="199" t="s">
        <v>23</v>
      </c>
      <c r="B1871" s="199">
        <v>1746008</v>
      </c>
      <c r="C1871" s="199" t="s">
        <v>2044</v>
      </c>
      <c r="D1871" s="199" t="s">
        <v>541</v>
      </c>
      <c r="E1871" s="53"/>
      <c r="F1871" s="186"/>
      <c r="G1871" s="53" t="s">
        <v>37</v>
      </c>
      <c r="H1871" s="192">
        <v>8</v>
      </c>
      <c r="I1871" s="53">
        <v>498129</v>
      </c>
      <c r="J1871" s="53">
        <v>3985031</v>
      </c>
      <c r="O1871" s="53"/>
      <c r="W1871" s="53"/>
      <c r="X1871" s="53"/>
      <c r="Y1871" s="53"/>
      <c r="Z1871" s="53"/>
      <c r="AA1871" s="53"/>
    </row>
    <row r="1872" spans="1:27" x14ac:dyDescent="0.25">
      <c r="A1872" s="199" t="s">
        <v>37</v>
      </c>
      <c r="B1872" s="199">
        <v>543262</v>
      </c>
      <c r="C1872" s="199" t="s">
        <v>2044</v>
      </c>
      <c r="D1872" s="199" t="s">
        <v>473</v>
      </c>
      <c r="E1872" s="192"/>
      <c r="F1872" s="186"/>
      <c r="G1872" s="53" t="s">
        <v>24</v>
      </c>
      <c r="H1872" s="192">
        <v>11</v>
      </c>
      <c r="I1872" s="53">
        <v>1480448</v>
      </c>
      <c r="J1872" s="53">
        <v>16284929</v>
      </c>
      <c r="O1872" s="53"/>
      <c r="W1872" s="53"/>
      <c r="X1872" s="53"/>
      <c r="Y1872" s="53"/>
      <c r="Z1872" s="53"/>
      <c r="AA1872" s="53"/>
    </row>
    <row r="1873" spans="1:27" x14ac:dyDescent="0.25">
      <c r="A1873" s="199" t="s">
        <v>479</v>
      </c>
      <c r="B1873" s="199">
        <v>1837346</v>
      </c>
      <c r="C1873" s="199" t="s">
        <v>2044</v>
      </c>
      <c r="D1873" s="199" t="s">
        <v>253</v>
      </c>
      <c r="E1873" s="192"/>
      <c r="F1873" s="186"/>
      <c r="G1873" s="53" t="s">
        <v>30</v>
      </c>
      <c r="H1873" s="192">
        <v>14</v>
      </c>
      <c r="I1873" s="53">
        <v>1234784</v>
      </c>
      <c r="J1873" s="53">
        <v>17163493</v>
      </c>
      <c r="O1873" s="53"/>
      <c r="W1873" s="53"/>
      <c r="X1873" s="53"/>
      <c r="Y1873" s="53"/>
      <c r="Z1873" s="53"/>
      <c r="AA1873" s="53"/>
    </row>
    <row r="1874" spans="1:27" x14ac:dyDescent="0.25">
      <c r="A1874" s="199" t="s">
        <v>24</v>
      </c>
      <c r="B1874" s="199">
        <v>1609735</v>
      </c>
      <c r="C1874" s="199" t="s">
        <v>2044</v>
      </c>
      <c r="D1874" s="199" t="s">
        <v>253</v>
      </c>
      <c r="E1874" s="53"/>
      <c r="F1874" s="186"/>
      <c r="G1874" s="53" t="s">
        <v>479</v>
      </c>
      <c r="H1874" s="192">
        <v>16</v>
      </c>
      <c r="I1874" s="53">
        <v>1664220</v>
      </c>
      <c r="J1874" s="53">
        <v>24630453</v>
      </c>
      <c r="O1874" s="53"/>
      <c r="W1874" s="53"/>
      <c r="X1874" s="53"/>
      <c r="Y1874" s="53"/>
      <c r="Z1874" s="53"/>
      <c r="AA1874" s="53"/>
    </row>
    <row r="1875" spans="1:27" x14ac:dyDescent="0.25">
      <c r="A1875" s="199" t="s">
        <v>24</v>
      </c>
      <c r="B1875" s="199">
        <v>1971474</v>
      </c>
      <c r="C1875" s="199" t="s">
        <v>2044</v>
      </c>
      <c r="D1875" s="199" t="s">
        <v>2047</v>
      </c>
      <c r="E1875" s="192"/>
      <c r="F1875" s="186"/>
      <c r="G1875" s="53" t="s">
        <v>38</v>
      </c>
      <c r="H1875" s="192">
        <v>15</v>
      </c>
      <c r="I1875" s="53">
        <v>1464599</v>
      </c>
      <c r="J1875" s="53">
        <v>21676064</v>
      </c>
      <c r="O1875" s="53"/>
      <c r="W1875" s="53"/>
      <c r="X1875" s="53"/>
      <c r="Y1875" s="53"/>
      <c r="Z1875" s="53"/>
      <c r="AA1875" s="53"/>
    </row>
    <row r="1876" spans="1:27" x14ac:dyDescent="0.25">
      <c r="A1876" s="199" t="s">
        <v>31</v>
      </c>
      <c r="B1876" s="199">
        <v>1861075</v>
      </c>
      <c r="C1876" s="199" t="s">
        <v>2044</v>
      </c>
      <c r="D1876" s="199" t="s">
        <v>2048</v>
      </c>
      <c r="E1876" s="192"/>
      <c r="F1876" s="186"/>
      <c r="G1876" s="53"/>
      <c r="H1876" s="53"/>
      <c r="I1876" s="53"/>
      <c r="J1876" s="53"/>
      <c r="O1876" s="53"/>
      <c r="W1876" s="53"/>
      <c r="X1876" s="53"/>
      <c r="Y1876" s="53"/>
      <c r="Z1876" s="53"/>
      <c r="AA1876" s="53"/>
    </row>
    <row r="1877" spans="1:27" x14ac:dyDescent="0.25">
      <c r="A1877" s="199" t="s">
        <v>31</v>
      </c>
      <c r="B1877" s="199">
        <v>585682</v>
      </c>
      <c r="C1877" s="199" t="s">
        <v>2049</v>
      </c>
      <c r="D1877" s="199" t="s">
        <v>2048</v>
      </c>
      <c r="E1877" s="192"/>
      <c r="F1877" s="186"/>
      <c r="G1877" s="53"/>
      <c r="H1877" s="53"/>
      <c r="I1877" s="53"/>
      <c r="J1877" s="53"/>
      <c r="O1877" s="53"/>
      <c r="W1877" s="53"/>
      <c r="X1877" s="53"/>
      <c r="Y1877" s="53"/>
      <c r="Z1877" s="53"/>
      <c r="AA1877" s="53"/>
    </row>
    <row r="1878" spans="1:27" x14ac:dyDescent="0.25">
      <c r="A1878" s="199" t="s">
        <v>31</v>
      </c>
      <c r="B1878" s="199">
        <v>1978501</v>
      </c>
      <c r="C1878" s="199" t="s">
        <v>2049</v>
      </c>
      <c r="D1878" s="199" t="s">
        <v>2050</v>
      </c>
      <c r="E1878" s="53"/>
      <c r="F1878" s="186"/>
      <c r="G1878" s="53"/>
      <c r="H1878" s="53"/>
      <c r="I1878" s="53"/>
      <c r="J1878" s="53"/>
      <c r="O1878" s="53"/>
      <c r="W1878" s="53"/>
      <c r="X1878" s="53"/>
      <c r="Y1878" s="53"/>
      <c r="Z1878" s="53"/>
      <c r="AA1878" s="53"/>
    </row>
    <row r="1879" spans="1:27" x14ac:dyDescent="0.25">
      <c r="A1879" s="199" t="s">
        <v>479</v>
      </c>
      <c r="B1879" s="199">
        <v>1823781</v>
      </c>
      <c r="C1879" s="199" t="s">
        <v>2049</v>
      </c>
      <c r="D1879" s="199" t="s">
        <v>2051</v>
      </c>
      <c r="E1879" s="53"/>
      <c r="F1879" s="186"/>
      <c r="G1879" s="53"/>
      <c r="H1879" s="53"/>
      <c r="I1879" s="53"/>
      <c r="J1879" s="53"/>
      <c r="O1879" s="53"/>
      <c r="W1879" s="53"/>
      <c r="X1879" s="53"/>
      <c r="Y1879" s="53"/>
      <c r="Z1879" s="53"/>
      <c r="AA1879" s="53"/>
    </row>
    <row r="1880" spans="1:27" x14ac:dyDescent="0.25">
      <c r="A1880" s="199" t="s">
        <v>479</v>
      </c>
      <c r="B1880" s="199">
        <v>1473413</v>
      </c>
      <c r="C1880" s="199" t="s">
        <v>2049</v>
      </c>
      <c r="D1880" s="199" t="s">
        <v>2051</v>
      </c>
      <c r="E1880" s="53"/>
      <c r="F1880" s="186"/>
      <c r="G1880" s="53"/>
      <c r="H1880" s="53"/>
      <c r="I1880" s="53"/>
      <c r="J1880" s="53"/>
      <c r="O1880" s="53"/>
      <c r="W1880" s="53"/>
      <c r="X1880" s="53"/>
      <c r="Y1880" s="53"/>
      <c r="Z1880" s="53"/>
      <c r="AA1880" s="53"/>
    </row>
    <row r="1881" spans="1:27" x14ac:dyDescent="0.25">
      <c r="A1881" s="199" t="s">
        <v>23</v>
      </c>
      <c r="B1881" s="199">
        <v>1712818</v>
      </c>
      <c r="C1881" s="199" t="s">
        <v>2049</v>
      </c>
      <c r="D1881" s="199" t="s">
        <v>2052</v>
      </c>
      <c r="E1881" s="53"/>
      <c r="F1881" s="186"/>
      <c r="G1881" s="53"/>
      <c r="H1881" s="53"/>
      <c r="I1881" s="53"/>
      <c r="J1881" s="53"/>
      <c r="O1881" s="53"/>
      <c r="W1881" s="53"/>
      <c r="X1881" s="53"/>
      <c r="Y1881" s="53"/>
      <c r="Z1881" s="53"/>
      <c r="AA1881" s="53"/>
    </row>
    <row r="1882" spans="1:27" x14ac:dyDescent="0.25">
      <c r="A1882" s="199" t="s">
        <v>35</v>
      </c>
      <c r="B1882" s="199">
        <v>1569274</v>
      </c>
      <c r="C1882" s="199" t="s">
        <v>2049</v>
      </c>
      <c r="D1882" s="199" t="s">
        <v>2053</v>
      </c>
      <c r="E1882" s="192"/>
      <c r="F1882" s="186"/>
      <c r="G1882" s="53"/>
      <c r="H1882" s="53"/>
      <c r="I1882" s="53"/>
      <c r="J1882" s="53"/>
      <c r="O1882" s="53"/>
      <c r="W1882" s="53"/>
      <c r="X1882" s="53"/>
      <c r="Y1882" s="53"/>
      <c r="Z1882" s="53"/>
      <c r="AA1882" s="53"/>
    </row>
    <row r="1883" spans="1:27" x14ac:dyDescent="0.25">
      <c r="A1883" s="199" t="s">
        <v>35</v>
      </c>
      <c r="B1883" s="199">
        <v>1430213</v>
      </c>
      <c r="C1883" s="199" t="s">
        <v>2049</v>
      </c>
      <c r="D1883" s="199" t="s">
        <v>2054</v>
      </c>
      <c r="E1883" s="192"/>
      <c r="F1883" s="186"/>
      <c r="G1883" s="53"/>
      <c r="H1883" s="53"/>
      <c r="I1883" s="53"/>
      <c r="J1883" s="53"/>
      <c r="O1883" s="53"/>
      <c r="W1883" s="53"/>
      <c r="X1883" s="53"/>
      <c r="Y1883" s="53"/>
      <c r="Z1883" s="53"/>
      <c r="AA1883" s="53"/>
    </row>
    <row r="1884" spans="1:27" x14ac:dyDescent="0.25">
      <c r="A1884" s="199" t="s">
        <v>22</v>
      </c>
      <c r="B1884" s="199">
        <v>1272103</v>
      </c>
      <c r="C1884" s="199" t="s">
        <v>2049</v>
      </c>
      <c r="D1884" s="199" t="s">
        <v>2055</v>
      </c>
      <c r="E1884" s="192"/>
      <c r="F1884" s="186"/>
      <c r="G1884" s="53"/>
      <c r="H1884" s="53"/>
      <c r="I1884" s="53"/>
      <c r="J1884" s="53"/>
      <c r="O1884" s="53"/>
      <c r="W1884" s="53"/>
      <c r="X1884" s="53"/>
      <c r="Y1884" s="53"/>
      <c r="Z1884" s="53"/>
      <c r="AA1884" s="53"/>
    </row>
    <row r="1885" spans="1:27" x14ac:dyDescent="0.25">
      <c r="A1885" s="199" t="s">
        <v>22</v>
      </c>
      <c r="B1885" s="199">
        <v>1167488</v>
      </c>
      <c r="C1885" s="199" t="s">
        <v>2049</v>
      </c>
      <c r="D1885" s="199" t="s">
        <v>2056</v>
      </c>
      <c r="E1885" s="192"/>
      <c r="F1885" s="186"/>
      <c r="G1885" s="53"/>
      <c r="H1885" s="53"/>
      <c r="I1885" s="53"/>
      <c r="J1885" s="53"/>
      <c r="O1885" s="53"/>
      <c r="W1885" s="53"/>
      <c r="X1885" s="53"/>
      <c r="Y1885" s="53"/>
      <c r="Z1885" s="53"/>
      <c r="AA1885" s="53"/>
    </row>
    <row r="1886" spans="1:27" x14ac:dyDescent="0.25">
      <c r="A1886" s="199" t="s">
        <v>15</v>
      </c>
      <c r="B1886" s="199">
        <v>1494644</v>
      </c>
      <c r="C1886" s="199" t="s">
        <v>2049</v>
      </c>
      <c r="D1886" s="199" t="s">
        <v>2057</v>
      </c>
      <c r="E1886" s="192"/>
      <c r="F1886" s="186"/>
      <c r="G1886" s="53"/>
      <c r="H1886" s="53"/>
      <c r="I1886" s="53"/>
      <c r="J1886" s="53"/>
      <c r="O1886" s="53"/>
      <c r="W1886" s="53"/>
      <c r="X1886" s="53"/>
      <c r="Y1886" s="53"/>
      <c r="Z1886" s="53"/>
      <c r="AA1886" s="53"/>
    </row>
    <row r="1887" spans="1:27" x14ac:dyDescent="0.25">
      <c r="A1887" s="199" t="s">
        <v>466</v>
      </c>
      <c r="B1887" s="199">
        <v>683654</v>
      </c>
      <c r="C1887" s="199" t="s">
        <v>2049</v>
      </c>
      <c r="D1887" s="199" t="s">
        <v>2058</v>
      </c>
      <c r="E1887" s="53"/>
      <c r="F1887" s="186"/>
      <c r="G1887" s="53"/>
      <c r="H1887" s="53"/>
      <c r="I1887" s="53"/>
      <c r="J1887" s="53"/>
      <c r="O1887" s="53"/>
      <c r="W1887" s="53"/>
      <c r="X1887" s="53"/>
      <c r="Y1887" s="53"/>
      <c r="Z1887" s="53"/>
      <c r="AA1887" s="53"/>
    </row>
    <row r="1888" spans="1:27" x14ac:dyDescent="0.25">
      <c r="A1888" s="199" t="s">
        <v>19</v>
      </c>
      <c r="B1888" s="199">
        <v>1344552</v>
      </c>
      <c r="C1888" s="199" t="s">
        <v>2049</v>
      </c>
      <c r="D1888" s="199" t="s">
        <v>2059</v>
      </c>
      <c r="E1888" s="192"/>
      <c r="F1888" s="186"/>
      <c r="G1888" s="53"/>
      <c r="H1888" s="53"/>
      <c r="I1888" s="53"/>
      <c r="J1888" s="53"/>
      <c r="O1888" s="53"/>
      <c r="W1888" s="53"/>
      <c r="X1888" s="53"/>
      <c r="Y1888" s="53"/>
      <c r="Z1888" s="53"/>
      <c r="AA1888" s="53"/>
    </row>
    <row r="1889" spans="1:27" x14ac:dyDescent="0.25">
      <c r="A1889" s="199" t="s">
        <v>25</v>
      </c>
      <c r="B1889" s="199">
        <v>734155</v>
      </c>
      <c r="C1889" s="199" t="s">
        <v>2049</v>
      </c>
      <c r="D1889" s="199" t="s">
        <v>1127</v>
      </c>
      <c r="E1889" s="53"/>
      <c r="F1889" s="186"/>
      <c r="G1889" s="53"/>
      <c r="H1889" s="53"/>
      <c r="I1889" s="53"/>
      <c r="J1889" s="53"/>
      <c r="O1889" s="53"/>
      <c r="W1889" s="53"/>
      <c r="X1889" s="53"/>
      <c r="Y1889" s="53"/>
      <c r="Z1889" s="53"/>
      <c r="AA1889" s="53"/>
    </row>
    <row r="1890" spans="1:27" x14ac:dyDescent="0.25">
      <c r="A1890" s="199" t="s">
        <v>25</v>
      </c>
      <c r="B1890" s="199">
        <v>1005409</v>
      </c>
      <c r="C1890" s="199" t="s">
        <v>2049</v>
      </c>
      <c r="D1890" s="199" t="s">
        <v>1353</v>
      </c>
      <c r="E1890" s="192"/>
      <c r="F1890" s="186"/>
      <c r="G1890" s="53"/>
      <c r="H1890" s="53"/>
      <c r="I1890" s="53"/>
      <c r="J1890" s="53"/>
      <c r="O1890" s="53"/>
      <c r="W1890" s="53"/>
      <c r="X1890" s="53"/>
      <c r="Y1890" s="53"/>
      <c r="Z1890" s="53"/>
      <c r="AA1890" s="53"/>
    </row>
    <row r="1891" spans="1:27" x14ac:dyDescent="0.25">
      <c r="A1891" s="199" t="s">
        <v>18</v>
      </c>
      <c r="B1891" s="199">
        <v>296554</v>
      </c>
      <c r="C1891" s="199" t="s">
        <v>2049</v>
      </c>
      <c r="D1891" s="199" t="s">
        <v>2060</v>
      </c>
      <c r="E1891" s="53"/>
      <c r="F1891" s="186"/>
      <c r="G1891" s="53"/>
      <c r="H1891" s="53"/>
      <c r="I1891" s="53"/>
      <c r="J1891" s="53"/>
      <c r="O1891" s="53"/>
      <c r="W1891" s="53"/>
      <c r="X1891" s="53"/>
      <c r="Y1891" s="53"/>
      <c r="Z1891" s="53"/>
      <c r="AA1891" s="53"/>
    </row>
    <row r="1892" spans="1:27" x14ac:dyDescent="0.25">
      <c r="A1892" s="199" t="s">
        <v>26</v>
      </c>
      <c r="B1892" s="199">
        <v>1427759</v>
      </c>
      <c r="C1892" s="199" t="s">
        <v>2049</v>
      </c>
      <c r="D1892" s="199" t="s">
        <v>512</v>
      </c>
      <c r="E1892" s="192" t="s">
        <v>491</v>
      </c>
      <c r="F1892" s="186"/>
      <c r="G1892" s="53"/>
      <c r="H1892" s="53"/>
      <c r="I1892" s="53"/>
      <c r="J1892" s="53"/>
      <c r="O1892" s="53"/>
      <c r="W1892" s="53"/>
      <c r="X1892" s="53"/>
      <c r="Y1892" s="53"/>
      <c r="Z1892" s="53"/>
      <c r="AA1892" s="53"/>
    </row>
    <row r="1893" spans="1:27" x14ac:dyDescent="0.25">
      <c r="A1893" s="199" t="s">
        <v>26</v>
      </c>
      <c r="B1893" s="199">
        <v>181182</v>
      </c>
      <c r="C1893" s="199" t="s">
        <v>451</v>
      </c>
      <c r="D1893" s="199" t="s">
        <v>512</v>
      </c>
      <c r="E1893" s="53"/>
      <c r="F1893" s="186"/>
      <c r="G1893" s="53"/>
      <c r="H1893" s="53"/>
      <c r="I1893" s="53"/>
      <c r="J1893" s="53"/>
      <c r="O1893" s="53"/>
      <c r="W1893" s="53"/>
      <c r="X1893" s="53"/>
      <c r="Y1893" s="53"/>
      <c r="Z1893" s="53"/>
      <c r="AA1893" s="53"/>
    </row>
    <row r="1894" spans="1:27" x14ac:dyDescent="0.25">
      <c r="A1894" s="199" t="s">
        <v>26</v>
      </c>
      <c r="B1894" s="199">
        <v>1359587</v>
      </c>
      <c r="C1894" s="199" t="s">
        <v>451</v>
      </c>
      <c r="D1894" s="199" t="s">
        <v>513</v>
      </c>
      <c r="E1894" s="53"/>
      <c r="F1894" s="186"/>
      <c r="G1894" s="53"/>
      <c r="H1894" s="53"/>
      <c r="I1894" s="53"/>
      <c r="J1894" s="53"/>
      <c r="O1894" s="53"/>
      <c r="W1894" s="53"/>
      <c r="X1894" s="53"/>
      <c r="Y1894" s="53"/>
      <c r="Z1894" s="53"/>
      <c r="AA1894" s="53"/>
    </row>
    <row r="1895" spans="1:27" x14ac:dyDescent="0.25">
      <c r="A1895" s="199" t="s">
        <v>26</v>
      </c>
      <c r="B1895" s="199">
        <v>1299918</v>
      </c>
      <c r="C1895" s="199" t="s">
        <v>451</v>
      </c>
      <c r="D1895" s="199" t="s">
        <v>514</v>
      </c>
      <c r="E1895" s="192"/>
      <c r="F1895" s="186"/>
      <c r="G1895" s="53"/>
      <c r="H1895" s="53"/>
      <c r="I1895" s="53"/>
      <c r="J1895" s="53"/>
      <c r="O1895" s="53"/>
      <c r="W1895" s="53"/>
      <c r="X1895" s="53"/>
      <c r="Y1895" s="53"/>
      <c r="Z1895" s="53"/>
      <c r="AA1895" s="53"/>
    </row>
    <row r="1896" spans="1:27" x14ac:dyDescent="0.25">
      <c r="A1896" s="199" t="s">
        <v>20</v>
      </c>
      <c r="B1896" s="199">
        <v>2285759</v>
      </c>
      <c r="C1896" s="199" t="s">
        <v>451</v>
      </c>
      <c r="D1896" s="199" t="s">
        <v>2061</v>
      </c>
      <c r="E1896" s="53"/>
      <c r="F1896" s="186"/>
      <c r="G1896" s="53"/>
      <c r="H1896" s="53"/>
      <c r="I1896" s="53"/>
      <c r="J1896" s="53"/>
      <c r="O1896" s="53"/>
      <c r="W1896" s="53"/>
      <c r="X1896" s="53"/>
      <c r="Y1896" s="53"/>
      <c r="Z1896" s="53"/>
      <c r="AA1896" s="53"/>
    </row>
    <row r="1897" spans="1:27" x14ac:dyDescent="0.25">
      <c r="A1897" s="199" t="s">
        <v>35</v>
      </c>
      <c r="B1897" s="199">
        <v>873544</v>
      </c>
      <c r="C1897" s="199" t="s">
        <v>451</v>
      </c>
      <c r="D1897" s="199" t="s">
        <v>313</v>
      </c>
      <c r="E1897" s="53"/>
      <c r="F1897" s="186"/>
      <c r="G1897" s="53"/>
      <c r="H1897" s="53"/>
      <c r="I1897" s="53"/>
      <c r="J1897" s="53"/>
      <c r="O1897" s="53"/>
      <c r="W1897" s="53"/>
      <c r="X1897" s="53"/>
      <c r="Y1897" s="53"/>
      <c r="Z1897" s="53"/>
      <c r="AA1897" s="53"/>
    </row>
    <row r="1898" spans="1:27" x14ac:dyDescent="0.25">
      <c r="A1898" s="199" t="s">
        <v>35</v>
      </c>
      <c r="B1898" s="199">
        <v>434210</v>
      </c>
      <c r="C1898" s="199" t="s">
        <v>752</v>
      </c>
      <c r="D1898" s="199" t="s">
        <v>313</v>
      </c>
      <c r="E1898" s="53"/>
      <c r="F1898" s="186"/>
      <c r="G1898" s="53"/>
      <c r="H1898" s="53"/>
      <c r="I1898" s="53"/>
      <c r="J1898" s="53"/>
      <c r="O1898" s="53"/>
      <c r="W1898" s="53"/>
      <c r="X1898" s="53"/>
      <c r="Y1898" s="53"/>
      <c r="Z1898" s="53"/>
      <c r="AA1898" s="53"/>
    </row>
    <row r="1899" spans="1:27" x14ac:dyDescent="0.25">
      <c r="A1899" s="199" t="s">
        <v>30</v>
      </c>
      <c r="B1899" s="199">
        <v>1865123</v>
      </c>
      <c r="C1899" s="199" t="s">
        <v>752</v>
      </c>
      <c r="D1899" s="199" t="s">
        <v>2062</v>
      </c>
      <c r="E1899" s="53"/>
      <c r="F1899" s="186"/>
      <c r="G1899" s="53"/>
      <c r="H1899" s="53"/>
      <c r="I1899" s="53"/>
      <c r="J1899" s="53"/>
      <c r="O1899" s="53"/>
      <c r="W1899" s="53"/>
      <c r="X1899" s="53"/>
      <c r="Y1899" s="53"/>
      <c r="Z1899" s="53"/>
      <c r="AA1899" s="53"/>
    </row>
    <row r="1900" spans="1:27" x14ac:dyDescent="0.25">
      <c r="A1900" s="199" t="s">
        <v>30</v>
      </c>
      <c r="B1900" s="199">
        <v>1853817</v>
      </c>
      <c r="C1900" s="199" t="s">
        <v>752</v>
      </c>
      <c r="D1900" s="199" t="s">
        <v>2063</v>
      </c>
      <c r="E1900" s="192"/>
      <c r="F1900" s="186"/>
      <c r="G1900" s="53"/>
      <c r="H1900" s="53"/>
      <c r="I1900" s="53"/>
      <c r="J1900" s="53"/>
      <c r="O1900" s="53"/>
      <c r="W1900" s="53"/>
      <c r="X1900" s="53"/>
      <c r="Y1900" s="53"/>
      <c r="Z1900" s="53"/>
      <c r="AA1900" s="53"/>
    </row>
    <row r="1901" spans="1:27" x14ac:dyDescent="0.25">
      <c r="A1901" s="199" t="s">
        <v>30</v>
      </c>
      <c r="B1901" s="199">
        <v>1202873</v>
      </c>
      <c r="C1901" s="199" t="s">
        <v>752</v>
      </c>
      <c r="D1901" s="199" t="s">
        <v>1429</v>
      </c>
      <c r="E1901" s="53"/>
      <c r="F1901" s="186"/>
      <c r="G1901" s="53"/>
      <c r="H1901" s="53"/>
      <c r="I1901" s="53"/>
      <c r="J1901" s="53"/>
      <c r="O1901" s="53"/>
      <c r="W1901" s="53"/>
      <c r="X1901" s="53"/>
      <c r="Y1901" s="53"/>
      <c r="Z1901" s="53"/>
      <c r="AA1901" s="53"/>
    </row>
    <row r="1902" spans="1:27" x14ac:dyDescent="0.25">
      <c r="A1902" s="199" t="s">
        <v>27</v>
      </c>
      <c r="B1902" s="199">
        <v>2171837</v>
      </c>
      <c r="C1902" s="199" t="s">
        <v>752</v>
      </c>
      <c r="D1902" s="199" t="s">
        <v>2064</v>
      </c>
      <c r="E1902" s="53"/>
      <c r="F1902" s="186"/>
      <c r="G1902" s="53"/>
      <c r="H1902" s="53"/>
      <c r="I1902" s="53"/>
      <c r="J1902" s="53"/>
      <c r="O1902" s="53"/>
      <c r="W1902" s="53"/>
      <c r="X1902" s="53"/>
      <c r="Y1902" s="53"/>
      <c r="Z1902" s="53"/>
      <c r="AA1902" s="53"/>
    </row>
    <row r="1903" spans="1:27" x14ac:dyDescent="0.25">
      <c r="A1903" s="199" t="s">
        <v>27</v>
      </c>
      <c r="B1903" s="199">
        <v>472140</v>
      </c>
      <c r="C1903" s="199" t="s">
        <v>752</v>
      </c>
      <c r="D1903" s="199" t="s">
        <v>2065</v>
      </c>
      <c r="E1903" s="53"/>
      <c r="F1903" s="186"/>
      <c r="G1903" s="53"/>
      <c r="H1903" s="53"/>
      <c r="I1903" s="53"/>
      <c r="J1903" s="53"/>
      <c r="O1903" s="53"/>
      <c r="W1903" s="53"/>
      <c r="X1903" s="53"/>
      <c r="Y1903" s="53"/>
      <c r="Z1903" s="53"/>
      <c r="AA1903" s="53"/>
    </row>
    <row r="1904" spans="1:27" x14ac:dyDescent="0.25">
      <c r="A1904" s="199" t="s">
        <v>27</v>
      </c>
      <c r="B1904" s="199">
        <v>1074398</v>
      </c>
      <c r="C1904" s="199" t="s">
        <v>2032</v>
      </c>
      <c r="D1904" s="199" t="s">
        <v>2065</v>
      </c>
      <c r="E1904" s="192"/>
      <c r="F1904" s="186"/>
      <c r="G1904" s="53"/>
      <c r="H1904" s="53"/>
      <c r="I1904" s="53"/>
      <c r="J1904" s="53"/>
      <c r="O1904" s="53"/>
      <c r="W1904" s="53"/>
      <c r="X1904" s="53"/>
      <c r="Y1904" s="53"/>
      <c r="Z1904" s="53"/>
      <c r="AA1904" s="53"/>
    </row>
    <row r="1905" spans="1:27" x14ac:dyDescent="0.25">
      <c r="A1905" s="199" t="s">
        <v>27</v>
      </c>
      <c r="B1905" s="199">
        <v>1256975</v>
      </c>
      <c r="C1905" s="199" t="s">
        <v>2032</v>
      </c>
      <c r="D1905" s="199" t="s">
        <v>2066</v>
      </c>
      <c r="E1905" s="53"/>
      <c r="F1905" s="186"/>
      <c r="G1905" s="53"/>
      <c r="H1905" s="53"/>
      <c r="I1905" s="53"/>
      <c r="J1905" s="53"/>
      <c r="O1905" s="53"/>
      <c r="W1905" s="53"/>
      <c r="X1905" s="53"/>
      <c r="Y1905" s="53"/>
      <c r="Z1905" s="53"/>
      <c r="AA1905" s="53"/>
    </row>
    <row r="1906" spans="1:27" x14ac:dyDescent="0.25">
      <c r="A1906" s="199" t="s">
        <v>29</v>
      </c>
      <c r="B1906" s="199">
        <v>1276068</v>
      </c>
      <c r="C1906" s="199" t="s">
        <v>2032</v>
      </c>
      <c r="D1906" s="199" t="s">
        <v>2067</v>
      </c>
      <c r="E1906" s="53"/>
      <c r="F1906" s="186"/>
      <c r="G1906" s="53"/>
      <c r="H1906" s="53"/>
      <c r="I1906" s="53"/>
      <c r="J1906" s="53"/>
      <c r="O1906" s="53"/>
      <c r="W1906" s="53"/>
      <c r="X1906" s="53"/>
      <c r="Y1906" s="53"/>
      <c r="Z1906" s="53"/>
      <c r="AA1906" s="53"/>
    </row>
    <row r="1907" spans="1:27" x14ac:dyDescent="0.25">
      <c r="A1907" s="199" t="s">
        <v>24</v>
      </c>
      <c r="B1907" s="199">
        <v>1608862</v>
      </c>
      <c r="C1907" s="199" t="s">
        <v>2032</v>
      </c>
      <c r="D1907" s="199" t="s">
        <v>2068</v>
      </c>
      <c r="E1907" s="53"/>
      <c r="F1907" s="186"/>
      <c r="G1907" s="53"/>
      <c r="H1907" s="53"/>
      <c r="I1907" s="53"/>
      <c r="J1907" s="53"/>
      <c r="O1907" s="53"/>
      <c r="W1907" s="53"/>
      <c r="X1907" s="53"/>
      <c r="Y1907" s="53"/>
      <c r="Z1907" s="53"/>
      <c r="AA1907" s="53"/>
    </row>
    <row r="1908" spans="1:27" x14ac:dyDescent="0.25">
      <c r="A1908" s="199" t="s">
        <v>8</v>
      </c>
      <c r="B1908" s="199">
        <v>1593513</v>
      </c>
      <c r="C1908" s="199" t="s">
        <v>2032</v>
      </c>
      <c r="D1908" s="199" t="s">
        <v>2069</v>
      </c>
      <c r="E1908" s="53"/>
      <c r="F1908" s="186"/>
      <c r="G1908" s="53"/>
      <c r="H1908" s="53"/>
      <c r="I1908" s="53"/>
      <c r="J1908" s="53"/>
      <c r="O1908" s="53"/>
      <c r="W1908" s="53"/>
      <c r="X1908" s="53"/>
      <c r="Y1908" s="53"/>
      <c r="Z1908" s="53"/>
      <c r="AA1908" s="53"/>
    </row>
    <row r="1909" spans="1:27" x14ac:dyDescent="0.25">
      <c r="A1909" s="199" t="s">
        <v>8</v>
      </c>
      <c r="B1909" s="199">
        <v>882629</v>
      </c>
      <c r="C1909" s="199" t="s">
        <v>2032</v>
      </c>
      <c r="D1909" s="199" t="s">
        <v>2070</v>
      </c>
      <c r="E1909" s="53"/>
      <c r="F1909" s="186"/>
      <c r="G1909" s="53"/>
      <c r="H1909" s="53"/>
      <c r="I1909" s="53"/>
      <c r="J1909" s="53"/>
      <c r="O1909" s="53"/>
      <c r="W1909" s="53"/>
      <c r="X1909" s="53"/>
      <c r="Y1909" s="53"/>
      <c r="Z1909" s="53"/>
      <c r="AA1909" s="53"/>
    </row>
    <row r="1910" spans="1:27" x14ac:dyDescent="0.25">
      <c r="A1910" s="199" t="s">
        <v>29</v>
      </c>
      <c r="B1910" s="199">
        <v>1725463</v>
      </c>
      <c r="C1910" s="199" t="s">
        <v>2032</v>
      </c>
      <c r="D1910" s="199" t="s">
        <v>1870</v>
      </c>
      <c r="E1910" s="192"/>
      <c r="F1910" s="186"/>
      <c r="G1910" s="53"/>
      <c r="H1910" s="53"/>
      <c r="I1910" s="53"/>
      <c r="J1910" s="53"/>
      <c r="O1910" s="53"/>
      <c r="W1910" s="53"/>
      <c r="X1910" s="53"/>
      <c r="Y1910" s="53"/>
      <c r="Z1910" s="53"/>
      <c r="AA1910" s="53"/>
    </row>
    <row r="1911" spans="1:27" x14ac:dyDescent="0.25">
      <c r="A1911" s="199" t="s">
        <v>29</v>
      </c>
      <c r="B1911" s="199">
        <v>582092</v>
      </c>
      <c r="C1911" s="199" t="s">
        <v>2032</v>
      </c>
      <c r="D1911" s="199" t="s">
        <v>2071</v>
      </c>
      <c r="E1911" s="53"/>
      <c r="F1911" s="186"/>
      <c r="G1911" s="53"/>
      <c r="H1911" s="53"/>
      <c r="I1911" s="53"/>
      <c r="J1911" s="53"/>
      <c r="O1911" s="53"/>
      <c r="W1911" s="53"/>
      <c r="X1911" s="53"/>
      <c r="Y1911" s="53"/>
      <c r="Z1911" s="53"/>
      <c r="AA1911" s="53"/>
    </row>
    <row r="1912" spans="1:27" x14ac:dyDescent="0.25">
      <c r="A1912" s="199" t="s">
        <v>29</v>
      </c>
      <c r="B1912" s="199">
        <v>656694</v>
      </c>
      <c r="C1912" s="199" t="s">
        <v>2044</v>
      </c>
      <c r="D1912" s="199" t="s">
        <v>2071</v>
      </c>
      <c r="E1912" s="53"/>
      <c r="F1912" s="186"/>
      <c r="G1912" s="53"/>
      <c r="H1912" s="53"/>
      <c r="I1912" s="53"/>
      <c r="J1912" s="53"/>
      <c r="O1912" s="53"/>
      <c r="W1912" s="53"/>
      <c r="X1912" s="53"/>
      <c r="Y1912" s="53"/>
      <c r="Z1912" s="53"/>
      <c r="AA1912" s="53"/>
    </row>
    <row r="1913" spans="1:27" x14ac:dyDescent="0.25">
      <c r="A1913" s="199" t="s">
        <v>10</v>
      </c>
      <c r="B1913" s="199">
        <v>1823940</v>
      </c>
      <c r="C1913" s="199" t="s">
        <v>2044</v>
      </c>
      <c r="D1913" s="199" t="s">
        <v>2072</v>
      </c>
      <c r="E1913" s="53"/>
      <c r="F1913" s="186"/>
      <c r="G1913" s="53"/>
      <c r="H1913" s="53"/>
      <c r="I1913" s="53"/>
      <c r="J1913" s="53"/>
      <c r="O1913" s="53"/>
      <c r="W1913" s="53"/>
      <c r="X1913" s="53"/>
      <c r="Y1913" s="53"/>
      <c r="Z1913" s="53"/>
      <c r="AA1913" s="53"/>
    </row>
    <row r="1914" spans="1:27" x14ac:dyDescent="0.25">
      <c r="A1914" s="199" t="s">
        <v>10</v>
      </c>
      <c r="B1914" s="199">
        <v>1612175</v>
      </c>
      <c r="C1914" s="199" t="s">
        <v>2044</v>
      </c>
      <c r="D1914" s="199" t="s">
        <v>313</v>
      </c>
      <c r="E1914" s="53"/>
      <c r="F1914" s="186"/>
      <c r="G1914" s="53"/>
      <c r="H1914" s="53"/>
      <c r="I1914" s="53"/>
      <c r="J1914" s="53"/>
      <c r="O1914" s="53"/>
      <c r="W1914" s="53"/>
      <c r="X1914" s="53"/>
      <c r="Y1914" s="53"/>
      <c r="Z1914" s="53"/>
      <c r="AA1914" s="53"/>
    </row>
    <row r="1915" spans="1:27" x14ac:dyDescent="0.25">
      <c r="A1915" s="199" t="s">
        <v>10</v>
      </c>
      <c r="B1915" s="199">
        <v>1165914</v>
      </c>
      <c r="C1915" s="199" t="s">
        <v>2044</v>
      </c>
      <c r="D1915" s="199" t="s">
        <v>2073</v>
      </c>
      <c r="E1915" s="53"/>
      <c r="F1915" s="186"/>
      <c r="G1915" s="53"/>
      <c r="H1915" s="53"/>
      <c r="I1915" s="53"/>
      <c r="J1915" s="53"/>
      <c r="O1915" s="53"/>
      <c r="W1915" s="53"/>
      <c r="X1915" s="53"/>
      <c r="Y1915" s="53"/>
      <c r="Z1915" s="53"/>
      <c r="AA1915" s="53"/>
    </row>
    <row r="1916" spans="1:27" x14ac:dyDescent="0.25">
      <c r="A1916" s="199" t="s">
        <v>36</v>
      </c>
      <c r="B1916" s="199">
        <v>1229817</v>
      </c>
      <c r="C1916" s="199" t="s">
        <v>2044</v>
      </c>
      <c r="D1916" s="199" t="s">
        <v>313</v>
      </c>
      <c r="E1916" s="53"/>
      <c r="F1916" s="186"/>
      <c r="G1916" s="53"/>
      <c r="H1916" s="53"/>
      <c r="I1916" s="53"/>
      <c r="J1916" s="53"/>
      <c r="O1916" s="53"/>
      <c r="W1916" s="53"/>
      <c r="X1916" s="53"/>
      <c r="Y1916" s="53"/>
      <c r="Z1916" s="53"/>
      <c r="AA1916" s="53"/>
    </row>
    <row r="1917" spans="1:27" x14ac:dyDescent="0.25">
      <c r="A1917" s="199" t="s">
        <v>20</v>
      </c>
      <c r="B1917" s="199">
        <v>1801261</v>
      </c>
      <c r="C1917" s="199" t="s">
        <v>2074</v>
      </c>
      <c r="D1917" s="199" t="s">
        <v>2075</v>
      </c>
      <c r="E1917" s="53"/>
      <c r="F1917" s="186"/>
      <c r="G1917" s="53"/>
      <c r="H1917" s="53"/>
      <c r="I1917" s="53"/>
      <c r="J1917" s="53"/>
      <c r="O1917" s="53"/>
      <c r="W1917" s="53"/>
      <c r="X1917" s="53"/>
      <c r="Y1917" s="53"/>
      <c r="Z1917" s="53"/>
      <c r="AA1917" s="53"/>
    </row>
    <row r="1918" spans="1:27" x14ac:dyDescent="0.25">
      <c r="A1918" s="199" t="s">
        <v>36</v>
      </c>
      <c r="B1918" s="199">
        <v>1040141</v>
      </c>
      <c r="C1918" s="199" t="s">
        <v>2044</v>
      </c>
      <c r="D1918" s="199" t="s">
        <v>2076</v>
      </c>
      <c r="E1918" s="53"/>
      <c r="F1918" s="186"/>
      <c r="G1918" s="53"/>
      <c r="H1918" s="53"/>
      <c r="I1918" s="53"/>
      <c r="J1918" s="53"/>
      <c r="O1918" s="53"/>
      <c r="W1918" s="53"/>
      <c r="X1918" s="53"/>
      <c r="Y1918" s="53"/>
      <c r="Z1918" s="53"/>
      <c r="AA1918" s="53"/>
    </row>
    <row r="1919" spans="1:27" x14ac:dyDescent="0.25">
      <c r="A1919" s="199" t="s">
        <v>28</v>
      </c>
      <c r="B1919" s="199">
        <v>1220442</v>
      </c>
      <c r="C1919" s="199" t="s">
        <v>2044</v>
      </c>
      <c r="D1919" s="199" t="s">
        <v>246</v>
      </c>
      <c r="E1919" s="53"/>
      <c r="F1919" s="186"/>
      <c r="G1919" s="53"/>
      <c r="H1919" s="53"/>
      <c r="I1919" s="53"/>
      <c r="J1919" s="53"/>
      <c r="O1919" s="53"/>
      <c r="W1919" s="53"/>
      <c r="X1919" s="53"/>
      <c r="Y1919" s="53"/>
      <c r="Z1919" s="53"/>
      <c r="AA1919" s="53"/>
    </row>
    <row r="1920" spans="1:27" x14ac:dyDescent="0.25">
      <c r="A1920" s="199" t="s">
        <v>28</v>
      </c>
      <c r="B1920" s="199">
        <v>1375415</v>
      </c>
      <c r="C1920" s="199" t="s">
        <v>2044</v>
      </c>
      <c r="D1920" s="199" t="s">
        <v>1904</v>
      </c>
      <c r="E1920" s="192"/>
      <c r="F1920" s="186"/>
      <c r="G1920" s="53"/>
      <c r="H1920" s="53"/>
      <c r="I1920" s="53"/>
      <c r="J1920" s="53"/>
      <c r="O1920" s="53"/>
      <c r="W1920" s="53"/>
      <c r="X1920" s="53"/>
      <c r="Y1920" s="53"/>
      <c r="Z1920" s="53"/>
      <c r="AA1920" s="53"/>
    </row>
    <row r="1921" spans="1:27" x14ac:dyDescent="0.25">
      <c r="A1921" s="199" t="s">
        <v>28</v>
      </c>
      <c r="B1921" s="199">
        <v>74201</v>
      </c>
      <c r="C1921" s="199" t="s">
        <v>2044</v>
      </c>
      <c r="D1921" s="199" t="s">
        <v>2077</v>
      </c>
      <c r="E1921" s="53"/>
      <c r="F1921" s="186"/>
      <c r="G1921" s="53"/>
      <c r="H1921" s="53"/>
      <c r="I1921" s="53"/>
      <c r="J1921" s="53"/>
      <c r="O1921" s="53"/>
      <c r="W1921" s="53"/>
      <c r="X1921" s="53"/>
      <c r="Y1921" s="53"/>
      <c r="Z1921" s="53"/>
      <c r="AA1921" s="53"/>
    </row>
    <row r="1922" spans="1:27" x14ac:dyDescent="0.25">
      <c r="A1922" s="199" t="s">
        <v>28</v>
      </c>
      <c r="B1922" s="199">
        <v>890274</v>
      </c>
      <c r="C1922" s="199" t="s">
        <v>2049</v>
      </c>
      <c r="D1922" s="199" t="s">
        <v>2077</v>
      </c>
      <c r="E1922" s="53"/>
      <c r="F1922" s="186"/>
      <c r="G1922" s="53"/>
      <c r="H1922" s="53"/>
      <c r="I1922" s="53"/>
      <c r="J1922" s="53"/>
      <c r="O1922" s="53"/>
      <c r="W1922" s="53"/>
      <c r="X1922" s="53"/>
      <c r="Y1922" s="53"/>
      <c r="Z1922" s="53"/>
      <c r="AA1922" s="53"/>
    </row>
    <row r="1923" spans="1:27" x14ac:dyDescent="0.25">
      <c r="A1923" s="199" t="s">
        <v>20</v>
      </c>
      <c r="B1923" s="199">
        <v>1825107</v>
      </c>
      <c r="C1923" s="199" t="s">
        <v>2049</v>
      </c>
      <c r="D1923" s="199" t="s">
        <v>2078</v>
      </c>
      <c r="E1923" s="53"/>
      <c r="F1923" s="186"/>
      <c r="G1923" s="53"/>
      <c r="H1923" s="53"/>
      <c r="I1923" s="53"/>
      <c r="J1923" s="53"/>
      <c r="O1923" s="53"/>
      <c r="W1923" s="53"/>
      <c r="X1923" s="53"/>
      <c r="Y1923" s="53"/>
      <c r="Z1923" s="53"/>
      <c r="AA1923" s="53"/>
    </row>
    <row r="1924" spans="1:27" x14ac:dyDescent="0.25">
      <c r="A1924" s="199" t="s">
        <v>36</v>
      </c>
      <c r="B1924" s="199">
        <v>900617</v>
      </c>
      <c r="C1924" s="199" t="s">
        <v>2049</v>
      </c>
      <c r="D1924" s="199" t="s">
        <v>2079</v>
      </c>
      <c r="E1924" s="53"/>
      <c r="F1924" s="186"/>
      <c r="G1924" s="53"/>
      <c r="H1924" s="53"/>
      <c r="I1924" s="53"/>
      <c r="J1924" s="53"/>
      <c r="O1924" s="53"/>
      <c r="W1924" s="53"/>
      <c r="X1924" s="53"/>
      <c r="Y1924" s="53"/>
      <c r="Z1924" s="53"/>
      <c r="AA1924" s="53"/>
    </row>
    <row r="1925" spans="1:27" x14ac:dyDescent="0.25">
      <c r="A1925" s="199" t="s">
        <v>33</v>
      </c>
      <c r="B1925" s="199">
        <v>458063</v>
      </c>
      <c r="C1925" s="199" t="s">
        <v>2049</v>
      </c>
      <c r="D1925" s="199" t="s">
        <v>2080</v>
      </c>
      <c r="E1925" s="192"/>
      <c r="F1925" s="186"/>
      <c r="G1925" s="53"/>
      <c r="H1925" s="53"/>
      <c r="I1925" s="53"/>
      <c r="J1925" s="53"/>
      <c r="O1925" s="53"/>
      <c r="W1925" s="53"/>
      <c r="X1925" s="53"/>
      <c r="Y1925" s="53"/>
      <c r="Z1925" s="53"/>
      <c r="AA1925" s="53"/>
    </row>
    <row r="1926" spans="1:27" x14ac:dyDescent="0.25">
      <c r="A1926" s="199" t="s">
        <v>15</v>
      </c>
      <c r="B1926" s="199">
        <v>1801327</v>
      </c>
      <c r="C1926" s="199" t="s">
        <v>2049</v>
      </c>
      <c r="D1926" s="199" t="s">
        <v>455</v>
      </c>
      <c r="E1926" s="53"/>
      <c r="F1926" s="186"/>
      <c r="G1926" s="53"/>
      <c r="H1926" s="53"/>
      <c r="I1926" s="53"/>
      <c r="J1926" s="53"/>
      <c r="O1926" s="53"/>
      <c r="W1926" s="53"/>
      <c r="X1926" s="53"/>
      <c r="Y1926" s="53"/>
      <c r="Z1926" s="53"/>
      <c r="AA1926" s="53"/>
    </row>
    <row r="1927" spans="1:27" x14ac:dyDescent="0.25">
      <c r="A1927" s="199" t="s">
        <v>19</v>
      </c>
      <c r="B1927" s="199">
        <v>1726404</v>
      </c>
      <c r="C1927" s="199" t="s">
        <v>2049</v>
      </c>
      <c r="D1927" s="199" t="s">
        <v>2081</v>
      </c>
      <c r="E1927" s="53"/>
      <c r="F1927" s="186"/>
      <c r="G1927" s="53"/>
      <c r="H1927" s="53"/>
      <c r="I1927" s="53"/>
      <c r="J1927" s="53"/>
      <c r="O1927" s="53"/>
      <c r="W1927" s="53"/>
      <c r="X1927" s="53"/>
      <c r="Y1927" s="53"/>
      <c r="Z1927" s="53"/>
      <c r="AA1927" s="53"/>
    </row>
    <row r="1928" spans="1:27" x14ac:dyDescent="0.25">
      <c r="A1928" s="199" t="s">
        <v>31</v>
      </c>
      <c r="B1928" s="199">
        <v>1984466</v>
      </c>
      <c r="C1928" s="199" t="s">
        <v>2049</v>
      </c>
      <c r="D1928" s="199" t="s">
        <v>2082</v>
      </c>
      <c r="E1928" s="192"/>
      <c r="F1928" s="186"/>
      <c r="G1928" s="53"/>
      <c r="H1928" s="53"/>
      <c r="I1928" s="53"/>
      <c r="J1928" s="53"/>
      <c r="O1928" s="53"/>
      <c r="W1928" s="53"/>
      <c r="X1928" s="53"/>
      <c r="Y1928" s="53"/>
      <c r="Z1928" s="53"/>
      <c r="AA1928" s="53"/>
    </row>
    <row r="1929" spans="1:27" x14ac:dyDescent="0.25">
      <c r="A1929" s="199" t="s">
        <v>479</v>
      </c>
      <c r="B1929" s="199">
        <v>2096609</v>
      </c>
      <c r="C1929" s="199" t="s">
        <v>2049</v>
      </c>
      <c r="D1929" s="199" t="s">
        <v>2083</v>
      </c>
      <c r="E1929" s="53"/>
      <c r="F1929" s="186"/>
      <c r="G1929" s="53"/>
      <c r="H1929" s="53"/>
      <c r="I1929" s="53"/>
      <c r="J1929" s="53"/>
      <c r="O1929" s="53"/>
      <c r="W1929" s="53"/>
      <c r="X1929" s="53"/>
      <c r="Y1929" s="53"/>
      <c r="Z1929" s="53"/>
      <c r="AA1929" s="53"/>
    </row>
    <row r="1930" spans="1:27" x14ac:dyDescent="0.25">
      <c r="A1930" s="199" t="s">
        <v>38</v>
      </c>
      <c r="B1930" s="199">
        <v>1819239</v>
      </c>
      <c r="C1930" s="199" t="s">
        <v>2049</v>
      </c>
      <c r="D1930" s="199" t="s">
        <v>2084</v>
      </c>
      <c r="E1930" s="53"/>
      <c r="F1930" s="186"/>
      <c r="G1930" s="53"/>
      <c r="H1930" s="53"/>
      <c r="I1930" s="53"/>
      <c r="J1930" s="53"/>
      <c r="O1930" s="53"/>
      <c r="W1930" s="53"/>
      <c r="X1930" s="53"/>
      <c r="Y1930" s="53"/>
      <c r="Z1930" s="53"/>
      <c r="AA1930" s="53"/>
    </row>
    <row r="1931" spans="1:27" x14ac:dyDescent="0.25">
      <c r="A1931" s="199" t="s">
        <v>20</v>
      </c>
      <c r="B1931" s="199">
        <v>2276674</v>
      </c>
      <c r="C1931" s="199" t="s">
        <v>2049</v>
      </c>
      <c r="D1931" s="199" t="s">
        <v>2085</v>
      </c>
      <c r="E1931" s="53"/>
      <c r="F1931" s="186"/>
      <c r="G1931" s="53"/>
      <c r="H1931" s="53"/>
      <c r="I1931" s="53"/>
      <c r="J1931" s="53"/>
      <c r="O1931" s="53"/>
      <c r="W1931" s="53"/>
      <c r="X1931" s="53"/>
      <c r="Y1931" s="53"/>
      <c r="Z1931" s="53"/>
      <c r="AA1931" s="53"/>
    </row>
    <row r="1932" spans="1:27" x14ac:dyDescent="0.25">
      <c r="A1932" s="199" t="s">
        <v>38</v>
      </c>
      <c r="B1932" s="199">
        <v>1661662</v>
      </c>
      <c r="C1932" s="199" t="s">
        <v>2049</v>
      </c>
      <c r="D1932" s="199" t="s">
        <v>2086</v>
      </c>
      <c r="E1932" s="53"/>
      <c r="F1932" s="186"/>
      <c r="G1932" s="53"/>
      <c r="H1932" s="53"/>
      <c r="I1932" s="53"/>
      <c r="J1932" s="53"/>
      <c r="O1932" s="53"/>
      <c r="W1932" s="53"/>
      <c r="X1932" s="53"/>
      <c r="Y1932" s="53"/>
      <c r="Z1932" s="53"/>
      <c r="AA1932" s="53"/>
    </row>
    <row r="1933" spans="1:27" x14ac:dyDescent="0.25">
      <c r="A1933" s="199" t="s">
        <v>33</v>
      </c>
      <c r="B1933" s="199">
        <v>1303481</v>
      </c>
      <c r="C1933" s="199" t="s">
        <v>2049</v>
      </c>
      <c r="D1933" s="199" t="s">
        <v>2087</v>
      </c>
      <c r="E1933" s="192"/>
      <c r="F1933" s="186"/>
      <c r="G1933" s="53"/>
      <c r="H1933" s="53"/>
      <c r="I1933" s="53"/>
      <c r="J1933" s="53"/>
      <c r="O1933" s="53"/>
      <c r="W1933" s="53"/>
      <c r="X1933" s="53"/>
      <c r="Y1933" s="53"/>
      <c r="Z1933" s="53"/>
      <c r="AA1933" s="53"/>
    </row>
    <row r="1934" spans="1:27" x14ac:dyDescent="0.25">
      <c r="A1934" s="199" t="s">
        <v>21</v>
      </c>
      <c r="B1934" s="199">
        <v>972383</v>
      </c>
      <c r="C1934" s="199" t="s">
        <v>2049</v>
      </c>
      <c r="D1934" s="199" t="s">
        <v>2088</v>
      </c>
      <c r="E1934" s="192"/>
      <c r="F1934" s="186"/>
      <c r="G1934" s="53"/>
      <c r="H1934" s="53"/>
      <c r="I1934" s="53"/>
      <c r="J1934" s="53"/>
      <c r="O1934" s="53"/>
      <c r="W1934" s="53"/>
      <c r="X1934" s="53"/>
      <c r="Y1934" s="53"/>
      <c r="Z1934" s="53"/>
      <c r="AA1934" s="53"/>
    </row>
    <row r="1935" spans="1:27" x14ac:dyDescent="0.25">
      <c r="A1935" s="199" t="s">
        <v>21</v>
      </c>
      <c r="B1935" s="199">
        <v>283694</v>
      </c>
      <c r="C1935" s="199" t="s">
        <v>2049</v>
      </c>
      <c r="D1935" s="199" t="s">
        <v>2089</v>
      </c>
      <c r="E1935" s="192" t="s">
        <v>525</v>
      </c>
      <c r="F1935" s="186"/>
      <c r="G1935" s="53"/>
      <c r="H1935" s="53"/>
      <c r="I1935" s="53"/>
      <c r="J1935" s="53"/>
      <c r="O1935" s="53"/>
      <c r="W1935" s="53"/>
      <c r="X1935" s="53"/>
      <c r="Y1935" s="53"/>
      <c r="Z1935" s="53"/>
      <c r="AA1935" s="53"/>
    </row>
    <row r="1936" spans="1:27" x14ac:dyDescent="0.25">
      <c r="A1936" s="199" t="s">
        <v>21</v>
      </c>
      <c r="B1936" s="199">
        <v>793147</v>
      </c>
      <c r="C1936" s="199" t="s">
        <v>451</v>
      </c>
      <c r="D1936" s="199" t="s">
        <v>2089</v>
      </c>
      <c r="E1936" s="53"/>
      <c r="F1936" s="186"/>
      <c r="G1936" s="53"/>
      <c r="H1936" s="53"/>
      <c r="I1936" s="53"/>
      <c r="J1936" s="53"/>
      <c r="O1936" s="53"/>
      <c r="W1936" s="53"/>
      <c r="X1936" s="53"/>
      <c r="Y1936" s="53"/>
      <c r="Z1936" s="53"/>
      <c r="AA1936" s="53"/>
    </row>
    <row r="1937" spans="1:27" x14ac:dyDescent="0.25">
      <c r="A1937" s="199" t="s">
        <v>22</v>
      </c>
      <c r="B1937" s="199">
        <v>1311929</v>
      </c>
      <c r="C1937" s="199" t="s">
        <v>451</v>
      </c>
      <c r="D1937" s="199" t="s">
        <v>2090</v>
      </c>
      <c r="E1937" s="53"/>
      <c r="F1937" s="186"/>
      <c r="G1937" s="53"/>
      <c r="H1937" s="53"/>
      <c r="I1937" s="53"/>
      <c r="J1937" s="53"/>
      <c r="O1937" s="53"/>
      <c r="W1937" s="53"/>
      <c r="X1937" s="53"/>
      <c r="Y1937" s="53"/>
      <c r="Z1937" s="53"/>
      <c r="AA1937" s="53"/>
    </row>
    <row r="1938" spans="1:27" x14ac:dyDescent="0.25">
      <c r="A1938" s="199" t="s">
        <v>20</v>
      </c>
      <c r="B1938" s="199">
        <v>2330254</v>
      </c>
      <c r="C1938" s="199" t="s">
        <v>451</v>
      </c>
      <c r="D1938" s="199" t="s">
        <v>2091</v>
      </c>
      <c r="E1938" s="53"/>
      <c r="F1938" s="186"/>
      <c r="G1938" s="53"/>
      <c r="H1938" s="53"/>
      <c r="I1938" s="53"/>
      <c r="J1938" s="53"/>
      <c r="O1938" s="53"/>
      <c r="W1938" s="53"/>
      <c r="X1938" s="53"/>
      <c r="Y1938" s="53"/>
      <c r="Z1938" s="53"/>
      <c r="AA1938" s="53"/>
    </row>
    <row r="1939" spans="1:27" x14ac:dyDescent="0.25">
      <c r="A1939" s="199" t="s">
        <v>29</v>
      </c>
      <c r="B1939" s="199">
        <v>1576242</v>
      </c>
      <c r="C1939" s="199" t="s">
        <v>451</v>
      </c>
      <c r="D1939" s="199" t="s">
        <v>2092</v>
      </c>
      <c r="E1939" s="53"/>
      <c r="F1939" s="186"/>
      <c r="G1939" s="53"/>
      <c r="H1939" s="53"/>
      <c r="I1939" s="53"/>
      <c r="J1939" s="53"/>
      <c r="O1939" s="53"/>
      <c r="W1939" s="53"/>
      <c r="X1939" s="53"/>
      <c r="Y1939" s="53"/>
      <c r="Z1939" s="53"/>
      <c r="AA1939" s="53"/>
    </row>
    <row r="1940" spans="1:27" x14ac:dyDescent="0.25">
      <c r="A1940" s="199" t="s">
        <v>37</v>
      </c>
      <c r="B1940" s="199">
        <v>628898</v>
      </c>
      <c r="C1940" s="199" t="s">
        <v>451</v>
      </c>
      <c r="D1940" s="199" t="s">
        <v>473</v>
      </c>
      <c r="E1940" s="53"/>
      <c r="F1940" s="186"/>
      <c r="G1940" s="53"/>
      <c r="H1940" s="53"/>
      <c r="I1940" s="53"/>
      <c r="J1940" s="53"/>
      <c r="O1940" s="53"/>
      <c r="W1940" s="53"/>
      <c r="X1940" s="53"/>
      <c r="Y1940" s="53"/>
      <c r="Z1940" s="53"/>
      <c r="AA1940" s="53"/>
    </row>
    <row r="1941" spans="1:27" x14ac:dyDescent="0.25">
      <c r="A1941" s="199" t="s">
        <v>37</v>
      </c>
      <c r="B1941" s="199">
        <v>514150</v>
      </c>
      <c r="C1941" s="199" t="s">
        <v>752</v>
      </c>
      <c r="D1941" s="199" t="s">
        <v>473</v>
      </c>
      <c r="E1941" s="192"/>
      <c r="F1941" s="186"/>
      <c r="G1941" s="53"/>
      <c r="H1941" s="53"/>
      <c r="I1941" s="53"/>
      <c r="J1941" s="53"/>
      <c r="O1941" s="53"/>
      <c r="W1941" s="53"/>
      <c r="X1941" s="53"/>
      <c r="Y1941" s="53"/>
      <c r="Z1941" s="53"/>
      <c r="AA1941" s="53"/>
    </row>
    <row r="1942" spans="1:27" x14ac:dyDescent="0.25">
      <c r="A1942" s="199" t="s">
        <v>37</v>
      </c>
      <c r="B1942" s="199">
        <v>578741</v>
      </c>
      <c r="C1942" s="199" t="s">
        <v>752</v>
      </c>
      <c r="D1942" s="199" t="s">
        <v>2093</v>
      </c>
      <c r="E1942" s="192"/>
      <c r="F1942" s="186"/>
      <c r="G1942" s="53"/>
      <c r="H1942" s="53"/>
      <c r="I1942" s="53"/>
      <c r="J1942" s="53"/>
      <c r="O1942" s="53"/>
      <c r="W1942" s="53"/>
      <c r="X1942" s="53"/>
      <c r="Y1942" s="53"/>
      <c r="Z1942" s="53"/>
      <c r="AA1942" s="53"/>
    </row>
    <row r="1943" spans="1:27" x14ac:dyDescent="0.25">
      <c r="A1943" s="199" t="s">
        <v>24</v>
      </c>
      <c r="B1943" s="199">
        <v>2217794</v>
      </c>
      <c r="C1943" s="199" t="s">
        <v>752</v>
      </c>
      <c r="D1943" s="199" t="s">
        <v>2094</v>
      </c>
      <c r="E1943" s="192"/>
      <c r="F1943" s="186"/>
      <c r="G1943" s="53"/>
      <c r="H1943" s="53"/>
      <c r="I1943" s="53"/>
      <c r="J1943" s="53"/>
      <c r="O1943" s="53"/>
      <c r="W1943" s="53"/>
      <c r="X1943" s="53"/>
      <c r="Y1943" s="53"/>
      <c r="Z1943" s="53"/>
      <c r="AA1943" s="53"/>
    </row>
    <row r="1944" spans="1:27" x14ac:dyDescent="0.25">
      <c r="A1944" s="199" t="s">
        <v>24</v>
      </c>
      <c r="B1944" s="199">
        <v>1917155</v>
      </c>
      <c r="C1944" s="199" t="s">
        <v>752</v>
      </c>
      <c r="D1944" s="199" t="s">
        <v>2095</v>
      </c>
      <c r="E1944" s="53"/>
      <c r="F1944" s="186"/>
      <c r="G1944" s="53"/>
      <c r="H1944" s="53"/>
      <c r="I1944" s="53"/>
      <c r="J1944" s="53"/>
      <c r="O1944" s="53"/>
      <c r="W1944" s="53"/>
      <c r="X1944" s="53"/>
      <c r="Y1944" s="53"/>
      <c r="Z1944" s="53"/>
      <c r="AA1944" s="53"/>
    </row>
    <row r="1945" spans="1:27" x14ac:dyDescent="0.25">
      <c r="A1945" s="199" t="s">
        <v>35</v>
      </c>
      <c r="B1945" s="199">
        <v>1949769</v>
      </c>
      <c r="C1945" s="199" t="s">
        <v>752</v>
      </c>
      <c r="D1945" s="199" t="s">
        <v>2096</v>
      </c>
      <c r="E1945" s="53"/>
      <c r="F1945" s="186"/>
      <c r="G1945" s="53"/>
      <c r="H1945" s="53"/>
      <c r="I1945" s="53"/>
      <c r="J1945" s="53"/>
      <c r="O1945" s="53"/>
      <c r="W1945" s="53"/>
      <c r="X1945" s="53"/>
      <c r="Y1945" s="53"/>
      <c r="Z1945" s="53"/>
      <c r="AA1945" s="53"/>
    </row>
    <row r="1946" spans="1:27" x14ac:dyDescent="0.25">
      <c r="A1946" s="199" t="s">
        <v>25</v>
      </c>
      <c r="B1946" s="199">
        <v>822391</v>
      </c>
      <c r="C1946" s="199" t="s">
        <v>752</v>
      </c>
      <c r="D1946" s="199" t="s">
        <v>1353</v>
      </c>
      <c r="E1946" s="53"/>
      <c r="F1946" s="186"/>
      <c r="G1946" s="53"/>
      <c r="H1946" s="53"/>
      <c r="I1946" s="53"/>
      <c r="J1946" s="53"/>
      <c r="O1946" s="53"/>
      <c r="W1946" s="53"/>
      <c r="X1946" s="53"/>
      <c r="Y1946" s="53"/>
      <c r="Z1946" s="53"/>
      <c r="AA1946" s="53"/>
    </row>
    <row r="1947" spans="1:27" x14ac:dyDescent="0.25">
      <c r="A1947" s="199" t="s">
        <v>25</v>
      </c>
      <c r="B1947" s="199">
        <v>178957</v>
      </c>
      <c r="C1947" s="199" t="s">
        <v>2032</v>
      </c>
      <c r="D1947" s="199" t="s">
        <v>1353</v>
      </c>
      <c r="E1947" s="53"/>
      <c r="F1947" s="186"/>
      <c r="G1947" s="53"/>
      <c r="H1947" s="53"/>
      <c r="I1947" s="53"/>
      <c r="J1947" s="53"/>
      <c r="O1947" s="53"/>
      <c r="W1947" s="53"/>
      <c r="X1947" s="53"/>
      <c r="Y1947" s="53"/>
      <c r="Z1947" s="53"/>
      <c r="AA1947" s="53"/>
    </row>
    <row r="1948" spans="1:27" x14ac:dyDescent="0.25">
      <c r="A1948" s="199" t="s">
        <v>25</v>
      </c>
      <c r="B1948" s="199">
        <v>754249</v>
      </c>
      <c r="C1948" s="199" t="s">
        <v>2032</v>
      </c>
      <c r="D1948" s="199" t="s">
        <v>2097</v>
      </c>
      <c r="E1948" s="53"/>
      <c r="F1948" s="186"/>
      <c r="G1948" s="53"/>
      <c r="H1948" s="53"/>
      <c r="I1948" s="53"/>
      <c r="J1948" s="53"/>
      <c r="O1948" s="53"/>
      <c r="W1948" s="53"/>
      <c r="X1948" s="53"/>
      <c r="Y1948" s="53"/>
      <c r="Z1948" s="53"/>
      <c r="AA1948" s="53"/>
    </row>
    <row r="1949" spans="1:27" x14ac:dyDescent="0.25">
      <c r="A1949" s="199" t="s">
        <v>22</v>
      </c>
      <c r="B1949" s="199">
        <v>777624</v>
      </c>
      <c r="C1949" s="199" t="s">
        <v>2032</v>
      </c>
      <c r="D1949" s="199" t="s">
        <v>970</v>
      </c>
      <c r="E1949" s="53"/>
      <c r="F1949" s="186"/>
      <c r="G1949" s="53"/>
      <c r="H1949" s="53"/>
      <c r="I1949" s="53"/>
      <c r="J1949" s="53"/>
      <c r="O1949" s="53"/>
      <c r="W1949" s="53"/>
      <c r="X1949" s="53"/>
      <c r="Y1949" s="53"/>
      <c r="Z1949" s="53"/>
      <c r="AA1949" s="53"/>
    </row>
    <row r="1950" spans="1:27" x14ac:dyDescent="0.25">
      <c r="A1950" s="199" t="s">
        <v>35</v>
      </c>
      <c r="B1950" s="199">
        <v>1426948</v>
      </c>
      <c r="C1950" s="199" t="s">
        <v>2032</v>
      </c>
      <c r="D1950" s="199" t="s">
        <v>2098</v>
      </c>
      <c r="E1950" s="192"/>
      <c r="F1950" s="186"/>
      <c r="G1950" s="53"/>
      <c r="H1950" s="53"/>
      <c r="I1950" s="53"/>
      <c r="J1950" s="53"/>
      <c r="O1950" s="53"/>
      <c r="W1950" s="53"/>
      <c r="X1950" s="53"/>
      <c r="Y1950" s="53"/>
      <c r="Z1950" s="53"/>
      <c r="AA1950" s="53"/>
    </row>
    <row r="1951" spans="1:27" x14ac:dyDescent="0.25">
      <c r="A1951" s="199" t="s">
        <v>15</v>
      </c>
      <c r="B1951" s="199">
        <v>1314351</v>
      </c>
      <c r="C1951" s="199" t="s">
        <v>2032</v>
      </c>
      <c r="D1951" s="199" t="s">
        <v>2099</v>
      </c>
      <c r="E1951" s="53"/>
      <c r="F1951" s="186"/>
      <c r="G1951" s="53"/>
      <c r="H1951" s="53"/>
      <c r="I1951" s="53"/>
      <c r="J1951" s="53"/>
      <c r="O1951" s="53"/>
      <c r="W1951" s="53"/>
      <c r="X1951" s="53"/>
      <c r="Y1951" s="53"/>
      <c r="Z1951" s="53"/>
      <c r="AA1951" s="53"/>
    </row>
    <row r="1952" spans="1:27" x14ac:dyDescent="0.25">
      <c r="A1952" s="199" t="s">
        <v>19</v>
      </c>
      <c r="B1952" s="199">
        <v>1324798</v>
      </c>
      <c r="C1952" s="199" t="s">
        <v>2032</v>
      </c>
      <c r="D1952" s="199" t="s">
        <v>2100</v>
      </c>
      <c r="E1952" s="53"/>
      <c r="F1952" s="186"/>
      <c r="G1952" s="53"/>
      <c r="H1952" s="53"/>
      <c r="I1952" s="53"/>
      <c r="J1952" s="53"/>
      <c r="O1952" s="53"/>
      <c r="W1952" s="53"/>
      <c r="X1952" s="53"/>
      <c r="Y1952" s="53"/>
      <c r="Z1952" s="53"/>
      <c r="AA1952" s="53"/>
    </row>
    <row r="1953" spans="1:27" x14ac:dyDescent="0.25">
      <c r="A1953" s="199" t="s">
        <v>32</v>
      </c>
      <c r="B1953" s="199">
        <v>1008876</v>
      </c>
      <c r="C1953" s="199" t="s">
        <v>2032</v>
      </c>
      <c r="D1953" s="199" t="s">
        <v>1117</v>
      </c>
      <c r="E1953" s="53"/>
      <c r="F1953" s="186"/>
      <c r="G1953" s="53"/>
      <c r="H1953" s="53"/>
      <c r="I1953" s="53"/>
      <c r="J1953" s="53"/>
      <c r="O1953" s="53"/>
      <c r="W1953" s="53"/>
      <c r="X1953" s="53"/>
      <c r="Y1953" s="53"/>
      <c r="Z1953" s="53"/>
      <c r="AA1953" s="53"/>
    </row>
    <row r="1954" spans="1:27" x14ac:dyDescent="0.25">
      <c r="A1954" s="199" t="s">
        <v>32</v>
      </c>
      <c r="B1954" s="199">
        <v>1137805</v>
      </c>
      <c r="C1954" s="199" t="s">
        <v>2032</v>
      </c>
      <c r="D1954" s="199" t="s">
        <v>1979</v>
      </c>
      <c r="E1954" s="53"/>
      <c r="F1954" s="186"/>
      <c r="G1954" s="53"/>
      <c r="H1954" s="53"/>
      <c r="I1954" s="53"/>
      <c r="J1954" s="53"/>
      <c r="O1954" s="53"/>
      <c r="W1954" s="53"/>
      <c r="X1954" s="53"/>
      <c r="Y1954" s="53"/>
      <c r="Z1954" s="53"/>
      <c r="AA1954" s="53"/>
    </row>
    <row r="1955" spans="1:27" x14ac:dyDescent="0.25">
      <c r="A1955" s="199" t="s">
        <v>32</v>
      </c>
      <c r="B1955" s="199">
        <v>949523</v>
      </c>
      <c r="C1955" s="199" t="s">
        <v>2032</v>
      </c>
      <c r="D1955" s="199" t="s">
        <v>1120</v>
      </c>
      <c r="E1955" s="192"/>
      <c r="F1955" s="186"/>
      <c r="G1955" s="53"/>
      <c r="H1955" s="53"/>
      <c r="I1955" s="53"/>
      <c r="J1955" s="53"/>
      <c r="O1955" s="53"/>
      <c r="W1955" s="53"/>
      <c r="X1955" s="53"/>
      <c r="Y1955" s="53"/>
      <c r="Z1955" s="53"/>
      <c r="AA1955" s="53"/>
    </row>
    <row r="1956" spans="1:27" x14ac:dyDescent="0.25">
      <c r="A1956" s="199" t="s">
        <v>29</v>
      </c>
      <c r="B1956" s="199">
        <v>1126869</v>
      </c>
      <c r="C1956" s="199" t="s">
        <v>2032</v>
      </c>
      <c r="D1956" s="199" t="s">
        <v>2101</v>
      </c>
      <c r="E1956" s="192"/>
      <c r="F1956" s="186"/>
      <c r="G1956" s="53"/>
      <c r="H1956" s="53"/>
      <c r="I1956" s="53"/>
      <c r="J1956" s="53"/>
      <c r="O1956" s="53"/>
      <c r="W1956" s="53"/>
      <c r="X1956" s="53"/>
      <c r="Y1956" s="53"/>
      <c r="Z1956" s="53"/>
      <c r="AA1956" s="53"/>
    </row>
    <row r="1957" spans="1:27" x14ac:dyDescent="0.25">
      <c r="A1957" s="199" t="s">
        <v>29</v>
      </c>
      <c r="B1957" s="199">
        <v>125420</v>
      </c>
      <c r="C1957" s="199" t="s">
        <v>2044</v>
      </c>
      <c r="D1957" s="199" t="s">
        <v>2101</v>
      </c>
      <c r="E1957" s="53"/>
      <c r="F1957" s="186"/>
      <c r="G1957" s="53"/>
      <c r="H1957" s="53"/>
      <c r="I1957" s="53"/>
      <c r="J1957" s="53"/>
      <c r="O1957" s="53"/>
      <c r="W1957" s="53"/>
      <c r="X1957" s="53"/>
      <c r="Y1957" s="53"/>
      <c r="Z1957" s="53"/>
      <c r="AA1957" s="53"/>
    </row>
    <row r="1958" spans="1:27" x14ac:dyDescent="0.25">
      <c r="A1958" s="199" t="s">
        <v>466</v>
      </c>
      <c r="B1958" s="199">
        <v>687276</v>
      </c>
      <c r="C1958" s="199" t="s">
        <v>2044</v>
      </c>
      <c r="D1958" s="199" t="s">
        <v>2058</v>
      </c>
      <c r="E1958" s="192"/>
      <c r="F1958" s="186"/>
      <c r="G1958" s="53"/>
      <c r="H1958" s="53"/>
      <c r="I1958" s="53"/>
      <c r="J1958" s="53"/>
      <c r="O1958" s="53"/>
      <c r="W1958" s="53"/>
      <c r="X1958" s="53"/>
      <c r="Y1958" s="53"/>
      <c r="Z1958" s="53"/>
      <c r="AA1958" s="53"/>
    </row>
    <row r="1959" spans="1:27" x14ac:dyDescent="0.25">
      <c r="A1959" s="199" t="s">
        <v>23</v>
      </c>
      <c r="B1959" s="199">
        <v>1383913</v>
      </c>
      <c r="C1959" s="199" t="s">
        <v>2044</v>
      </c>
      <c r="D1959" s="199" t="s">
        <v>214</v>
      </c>
      <c r="E1959" s="192"/>
      <c r="F1959" s="186"/>
      <c r="G1959" s="53"/>
      <c r="H1959" s="53"/>
      <c r="I1959" s="53"/>
      <c r="J1959" s="53"/>
      <c r="O1959" s="53"/>
      <c r="W1959" s="53"/>
      <c r="X1959" s="53"/>
      <c r="Y1959" s="53"/>
      <c r="Z1959" s="53"/>
      <c r="AA1959" s="53"/>
    </row>
    <row r="1960" spans="1:27" x14ac:dyDescent="0.25">
      <c r="A1960" s="199" t="s">
        <v>11</v>
      </c>
      <c r="B1960" s="199">
        <v>1013276</v>
      </c>
      <c r="C1960" s="199" t="s">
        <v>2044</v>
      </c>
      <c r="D1960" s="199" t="s">
        <v>574</v>
      </c>
      <c r="E1960" s="53"/>
      <c r="F1960" s="186"/>
      <c r="G1960" s="53"/>
      <c r="H1960" s="53"/>
      <c r="I1960" s="53"/>
      <c r="J1960" s="53"/>
      <c r="O1960" s="53"/>
      <c r="W1960" s="53"/>
      <c r="X1960" s="53"/>
      <c r="Y1960" s="53"/>
      <c r="Z1960" s="53"/>
      <c r="AA1960" s="53"/>
    </row>
    <row r="1961" spans="1:27" x14ac:dyDescent="0.25">
      <c r="A1961" s="199" t="s">
        <v>10</v>
      </c>
      <c r="B1961" s="199">
        <v>1707794</v>
      </c>
      <c r="C1961" s="199" t="s">
        <v>2044</v>
      </c>
      <c r="D1961" s="199" t="s">
        <v>2072</v>
      </c>
      <c r="E1961" s="53"/>
      <c r="F1961" s="186"/>
      <c r="G1961" s="53"/>
      <c r="H1961" s="53"/>
      <c r="I1961" s="53"/>
      <c r="J1961" s="53"/>
      <c r="O1961" s="53"/>
      <c r="W1961" s="53"/>
      <c r="X1961" s="53"/>
      <c r="Y1961" s="53"/>
      <c r="Z1961" s="53"/>
      <c r="AA1961" s="53"/>
    </row>
    <row r="1962" spans="1:27" x14ac:dyDescent="0.25">
      <c r="A1962" s="199" t="s">
        <v>11</v>
      </c>
      <c r="B1962" s="199">
        <v>709518</v>
      </c>
      <c r="C1962" s="199" t="s">
        <v>2044</v>
      </c>
      <c r="D1962" s="199" t="s">
        <v>1644</v>
      </c>
      <c r="E1962" s="53"/>
      <c r="F1962" s="186"/>
      <c r="G1962" s="53"/>
      <c r="H1962" s="53"/>
      <c r="I1962" s="53"/>
      <c r="J1962" s="53"/>
      <c r="O1962" s="53"/>
      <c r="W1962" s="53"/>
      <c r="X1962" s="53"/>
      <c r="Y1962" s="53"/>
      <c r="Z1962" s="53"/>
      <c r="AA1962" s="53"/>
    </row>
    <row r="1963" spans="1:27" x14ac:dyDescent="0.25">
      <c r="A1963" s="199" t="s">
        <v>11</v>
      </c>
      <c r="B1963" s="199">
        <v>523554</v>
      </c>
      <c r="C1963" s="199" t="s">
        <v>2044</v>
      </c>
      <c r="D1963" s="199" t="s">
        <v>217</v>
      </c>
      <c r="E1963" s="53"/>
      <c r="F1963" s="186"/>
      <c r="G1963" s="53"/>
      <c r="H1963" s="53"/>
      <c r="I1963" s="53"/>
      <c r="J1963" s="53"/>
      <c r="O1963" s="53"/>
      <c r="W1963" s="53"/>
      <c r="X1963" s="53"/>
      <c r="Y1963" s="53"/>
      <c r="Z1963" s="53"/>
      <c r="AA1963" s="53"/>
    </row>
    <row r="1964" spans="1:27" x14ac:dyDescent="0.25">
      <c r="A1964" s="199" t="s">
        <v>10</v>
      </c>
      <c r="B1964" s="199">
        <v>1124556</v>
      </c>
      <c r="C1964" s="199" t="s">
        <v>2044</v>
      </c>
      <c r="D1964" s="199" t="s">
        <v>2073</v>
      </c>
      <c r="E1964" s="53"/>
      <c r="F1964" s="186"/>
      <c r="G1964" s="53"/>
      <c r="H1964" s="53"/>
      <c r="I1964" s="53"/>
      <c r="J1964" s="53"/>
      <c r="O1964" s="53"/>
      <c r="W1964" s="53"/>
      <c r="X1964" s="53"/>
      <c r="Y1964" s="53"/>
      <c r="Z1964" s="53"/>
      <c r="AA1964" s="53"/>
    </row>
    <row r="1965" spans="1:27" x14ac:dyDescent="0.25">
      <c r="A1965" s="199" t="s">
        <v>479</v>
      </c>
      <c r="B1965" s="199">
        <v>1629635</v>
      </c>
      <c r="C1965" s="199" t="s">
        <v>2044</v>
      </c>
      <c r="D1965" s="199" t="s">
        <v>2102</v>
      </c>
      <c r="E1965" s="192"/>
      <c r="F1965" s="186"/>
      <c r="G1965" s="53"/>
      <c r="H1965" s="53"/>
      <c r="I1965" s="53"/>
      <c r="J1965" s="53"/>
      <c r="O1965" s="53"/>
      <c r="W1965" s="53"/>
      <c r="X1965" s="53"/>
      <c r="Y1965" s="53"/>
      <c r="Z1965" s="53"/>
      <c r="AA1965" s="53"/>
    </row>
    <row r="1966" spans="1:27" x14ac:dyDescent="0.25">
      <c r="A1966" s="199" t="s">
        <v>10</v>
      </c>
      <c r="B1966" s="199">
        <v>1746319</v>
      </c>
      <c r="C1966" s="199" t="s">
        <v>2044</v>
      </c>
      <c r="D1966" s="199" t="s">
        <v>313</v>
      </c>
      <c r="E1966" s="53"/>
      <c r="F1966" s="186"/>
      <c r="G1966" s="53"/>
      <c r="H1966" s="53"/>
      <c r="I1966" s="53"/>
      <c r="J1966" s="53"/>
      <c r="O1966" s="53"/>
      <c r="W1966" s="53"/>
      <c r="X1966" s="53"/>
      <c r="Y1966" s="53"/>
      <c r="Z1966" s="53"/>
      <c r="AA1966" s="53"/>
    </row>
    <row r="1967" spans="1:27" x14ac:dyDescent="0.25">
      <c r="A1967" s="199" t="s">
        <v>479</v>
      </c>
      <c r="B1967" s="199">
        <v>1748790</v>
      </c>
      <c r="C1967" s="199" t="s">
        <v>2044</v>
      </c>
      <c r="D1967" s="199" t="s">
        <v>313</v>
      </c>
      <c r="E1967" s="53"/>
      <c r="F1967" s="186"/>
      <c r="G1967" s="53"/>
      <c r="H1967" s="53"/>
      <c r="I1967" s="53"/>
      <c r="J1967" s="53"/>
      <c r="O1967" s="53"/>
      <c r="W1967" s="53"/>
      <c r="X1967" s="53"/>
      <c r="Y1967" s="53"/>
      <c r="Z1967" s="53"/>
      <c r="AA1967" s="53"/>
    </row>
    <row r="1968" spans="1:27" x14ac:dyDescent="0.25">
      <c r="A1968" s="199" t="s">
        <v>479</v>
      </c>
      <c r="B1968" s="199">
        <v>367067</v>
      </c>
      <c r="C1968" s="199" t="s">
        <v>2049</v>
      </c>
      <c r="D1968" s="199" t="s">
        <v>313</v>
      </c>
      <c r="E1968" s="192"/>
      <c r="F1968" s="186"/>
      <c r="G1968" s="53"/>
      <c r="H1968" s="53"/>
      <c r="I1968" s="53"/>
      <c r="J1968" s="53"/>
      <c r="O1968" s="53"/>
      <c r="W1968" s="53"/>
      <c r="X1968" s="53"/>
      <c r="Y1968" s="53"/>
      <c r="Z1968" s="53"/>
      <c r="AA1968" s="53"/>
    </row>
    <row r="1969" spans="1:27" x14ac:dyDescent="0.25">
      <c r="A1969" s="199" t="s">
        <v>12</v>
      </c>
      <c r="B1969" s="199">
        <v>493325</v>
      </c>
      <c r="C1969" s="199" t="s">
        <v>2049</v>
      </c>
      <c r="D1969" s="199" t="s">
        <v>2103</v>
      </c>
      <c r="E1969" s="53"/>
      <c r="F1969" s="186"/>
      <c r="G1969" s="53"/>
      <c r="H1969" s="53"/>
      <c r="I1969" s="53"/>
      <c r="J1969" s="53"/>
      <c r="O1969" s="53"/>
      <c r="W1969" s="53"/>
      <c r="X1969" s="53"/>
      <c r="Y1969" s="53"/>
      <c r="Z1969" s="53"/>
      <c r="AA1969" s="53"/>
    </row>
    <row r="1970" spans="1:27" x14ac:dyDescent="0.25">
      <c r="A1970" s="199" t="s">
        <v>12</v>
      </c>
      <c r="B1970" s="199">
        <v>1466104</v>
      </c>
      <c r="C1970" s="199" t="s">
        <v>2049</v>
      </c>
      <c r="D1970" s="199" t="s">
        <v>2104</v>
      </c>
      <c r="E1970" s="53"/>
      <c r="F1970" s="186"/>
      <c r="G1970" s="53"/>
      <c r="H1970" s="53"/>
      <c r="I1970" s="53"/>
      <c r="J1970" s="53"/>
      <c r="O1970" s="53"/>
      <c r="W1970" s="53"/>
      <c r="X1970" s="53"/>
      <c r="Y1970" s="53"/>
      <c r="Z1970" s="53"/>
      <c r="AA1970" s="53"/>
    </row>
    <row r="1971" spans="1:27" x14ac:dyDescent="0.25">
      <c r="A1971" s="199" t="s">
        <v>12</v>
      </c>
      <c r="B1971" s="199">
        <v>565978</v>
      </c>
      <c r="C1971" s="199" t="s">
        <v>2049</v>
      </c>
      <c r="D1971" s="199" t="s">
        <v>2105</v>
      </c>
      <c r="E1971" s="53"/>
      <c r="F1971" s="186"/>
      <c r="G1971" s="53"/>
      <c r="H1971" s="53"/>
      <c r="I1971" s="53"/>
      <c r="J1971" s="53"/>
      <c r="O1971" s="53"/>
      <c r="W1971" s="53"/>
      <c r="X1971" s="53"/>
      <c r="Y1971" s="53"/>
      <c r="Z1971" s="53"/>
      <c r="AA1971" s="53"/>
    </row>
    <row r="1972" spans="1:27" x14ac:dyDescent="0.25">
      <c r="A1972" s="199" t="s">
        <v>31</v>
      </c>
      <c r="B1972" s="199">
        <v>1703773</v>
      </c>
      <c r="C1972" s="199" t="s">
        <v>2049</v>
      </c>
      <c r="D1972" s="199" t="s">
        <v>2106</v>
      </c>
      <c r="E1972" s="53"/>
      <c r="F1972" s="186"/>
      <c r="G1972" s="53"/>
      <c r="H1972" s="53"/>
      <c r="I1972" s="53"/>
      <c r="J1972" s="53"/>
      <c r="O1972" s="53"/>
      <c r="W1972" s="53"/>
      <c r="X1972" s="53"/>
      <c r="Y1972" s="53"/>
      <c r="Z1972" s="53"/>
      <c r="AA1972" s="53"/>
    </row>
    <row r="1973" spans="1:27" x14ac:dyDescent="0.25">
      <c r="A1973" s="199" t="s">
        <v>18</v>
      </c>
      <c r="B1973" s="199">
        <v>411455</v>
      </c>
      <c r="C1973" s="199" t="s">
        <v>2049</v>
      </c>
      <c r="D1973" s="199" t="s">
        <v>2107</v>
      </c>
      <c r="E1973" s="53"/>
      <c r="F1973" s="186"/>
      <c r="G1973" s="53"/>
      <c r="H1973" s="53"/>
      <c r="I1973" s="53"/>
      <c r="J1973" s="53"/>
      <c r="O1973" s="53"/>
      <c r="W1973" s="53"/>
      <c r="X1973" s="53"/>
      <c r="Y1973" s="53"/>
      <c r="Z1973" s="53"/>
      <c r="AA1973" s="53"/>
    </row>
    <row r="1974" spans="1:27" x14ac:dyDescent="0.25">
      <c r="A1974" s="199" t="s">
        <v>18</v>
      </c>
      <c r="B1974" s="199">
        <v>585851</v>
      </c>
      <c r="C1974" s="199" t="s">
        <v>2049</v>
      </c>
      <c r="D1974" s="199" t="s">
        <v>2108</v>
      </c>
      <c r="E1974" s="53"/>
      <c r="F1974" s="186"/>
      <c r="G1974" s="53"/>
      <c r="H1974" s="53"/>
      <c r="I1974" s="53"/>
      <c r="J1974" s="53"/>
      <c r="O1974" s="53"/>
      <c r="W1974" s="53"/>
      <c r="X1974" s="53"/>
      <c r="Y1974" s="53"/>
      <c r="Z1974" s="53"/>
      <c r="AA1974" s="53"/>
    </row>
    <row r="1975" spans="1:27" x14ac:dyDescent="0.25">
      <c r="A1975" s="199" t="s">
        <v>18</v>
      </c>
      <c r="B1975" s="199">
        <v>562666</v>
      </c>
      <c r="C1975" s="199" t="s">
        <v>2049</v>
      </c>
      <c r="D1975" s="199" t="s">
        <v>2109</v>
      </c>
      <c r="E1975" s="53"/>
      <c r="F1975" s="186"/>
      <c r="G1975" s="53"/>
      <c r="H1975" s="53"/>
      <c r="I1975" s="53"/>
      <c r="J1975" s="53"/>
      <c r="O1975" s="53"/>
      <c r="W1975" s="53"/>
      <c r="X1975" s="53"/>
      <c r="Y1975" s="53"/>
      <c r="Z1975" s="53"/>
      <c r="AA1975" s="53"/>
    </row>
    <row r="1976" spans="1:27" x14ac:dyDescent="0.25">
      <c r="A1976" s="199" t="s">
        <v>38</v>
      </c>
      <c r="B1976" s="199">
        <v>1135524</v>
      </c>
      <c r="C1976" s="199" t="s">
        <v>2049</v>
      </c>
      <c r="D1976" s="199" t="s">
        <v>2110</v>
      </c>
      <c r="E1976" s="53"/>
      <c r="F1976" s="186"/>
      <c r="G1976" s="53"/>
      <c r="H1976" s="53"/>
      <c r="I1976" s="53"/>
      <c r="J1976" s="53"/>
      <c r="O1976" s="53"/>
      <c r="W1976" s="53"/>
      <c r="X1976" s="53"/>
      <c r="Y1976" s="53"/>
      <c r="Z1976" s="53"/>
      <c r="AA1976" s="53"/>
    </row>
    <row r="1977" spans="1:27" x14ac:dyDescent="0.25">
      <c r="A1977" s="199" t="s">
        <v>30</v>
      </c>
      <c r="B1977" s="199">
        <v>988384</v>
      </c>
      <c r="C1977" s="199" t="s">
        <v>2049</v>
      </c>
      <c r="D1977" s="199" t="s">
        <v>1429</v>
      </c>
      <c r="E1977" s="53"/>
      <c r="F1977" s="186"/>
      <c r="G1977" s="53"/>
      <c r="H1977" s="53"/>
      <c r="I1977" s="53"/>
      <c r="J1977" s="53"/>
      <c r="O1977" s="53"/>
      <c r="W1977" s="53"/>
      <c r="X1977" s="53"/>
      <c r="Y1977" s="53"/>
      <c r="Z1977" s="53"/>
      <c r="AA1977" s="53"/>
    </row>
    <row r="1978" spans="1:27" x14ac:dyDescent="0.25">
      <c r="A1978" s="199" t="s">
        <v>30</v>
      </c>
      <c r="B1978" s="199">
        <v>1561418</v>
      </c>
      <c r="C1978" s="199" t="s">
        <v>2049</v>
      </c>
      <c r="D1978" s="199" t="s">
        <v>2111</v>
      </c>
      <c r="E1978" s="192"/>
      <c r="F1978" s="186"/>
      <c r="G1978" s="53"/>
      <c r="H1978" s="53"/>
      <c r="I1978" s="53"/>
      <c r="J1978" s="53"/>
      <c r="O1978" s="53"/>
      <c r="W1978" s="53"/>
      <c r="X1978" s="53"/>
      <c r="Y1978" s="53"/>
      <c r="Z1978" s="53"/>
      <c r="AA1978" s="53"/>
    </row>
    <row r="1979" spans="1:27" x14ac:dyDescent="0.25">
      <c r="A1979" s="199" t="s">
        <v>30</v>
      </c>
      <c r="B1979" s="199">
        <v>1719246</v>
      </c>
      <c r="C1979" s="199" t="s">
        <v>2049</v>
      </c>
      <c r="D1979" s="199" t="s">
        <v>2112</v>
      </c>
      <c r="E1979" s="53"/>
      <c r="F1979" s="186"/>
      <c r="G1979" s="53"/>
      <c r="H1979" s="53"/>
      <c r="I1979" s="53"/>
      <c r="J1979" s="53"/>
      <c r="O1979" s="53"/>
      <c r="W1979" s="53"/>
      <c r="X1979" s="53"/>
      <c r="Y1979" s="53"/>
      <c r="Z1979" s="53"/>
      <c r="AA1979" s="53"/>
    </row>
    <row r="1980" spans="1:27" x14ac:dyDescent="0.25">
      <c r="A1980" s="199" t="s">
        <v>26</v>
      </c>
      <c r="B1980" s="199">
        <v>1758098</v>
      </c>
      <c r="C1980" s="199" t="s">
        <v>2049</v>
      </c>
      <c r="D1980" s="199" t="s">
        <v>512</v>
      </c>
      <c r="E1980" s="53"/>
      <c r="F1980" s="186"/>
      <c r="G1980" s="53"/>
      <c r="H1980" s="53"/>
      <c r="I1980" s="53"/>
      <c r="J1980" s="53"/>
      <c r="O1980" s="53"/>
      <c r="W1980" s="53"/>
      <c r="X1980" s="53"/>
      <c r="Y1980" s="53"/>
      <c r="Z1980" s="53"/>
      <c r="AA1980" s="53"/>
    </row>
    <row r="1981" spans="1:27" x14ac:dyDescent="0.25">
      <c r="A1981" s="199" t="s">
        <v>26</v>
      </c>
      <c r="B1981" s="199">
        <v>1246079</v>
      </c>
      <c r="C1981" s="199" t="s">
        <v>2049</v>
      </c>
      <c r="D1981" s="199" t="s">
        <v>513</v>
      </c>
      <c r="E1981" s="53"/>
      <c r="F1981" s="186"/>
      <c r="G1981" s="53"/>
      <c r="H1981" s="53"/>
      <c r="I1981" s="53"/>
      <c r="J1981" s="53"/>
      <c r="O1981" s="53"/>
      <c r="W1981" s="53"/>
      <c r="X1981" s="53"/>
      <c r="Y1981" s="53"/>
      <c r="Z1981" s="53"/>
      <c r="AA1981" s="53"/>
    </row>
    <row r="1982" spans="1:27" x14ac:dyDescent="0.25">
      <c r="A1982" s="199" t="s">
        <v>26</v>
      </c>
      <c r="B1982" s="199">
        <v>958522</v>
      </c>
      <c r="C1982" s="199" t="s">
        <v>2049</v>
      </c>
      <c r="D1982" s="199" t="s">
        <v>514</v>
      </c>
      <c r="E1982" s="53"/>
      <c r="F1982" s="186"/>
      <c r="G1982" s="53"/>
      <c r="H1982" s="53"/>
      <c r="I1982" s="53"/>
      <c r="J1982" s="53"/>
      <c r="O1982" s="53"/>
      <c r="W1982" s="53"/>
      <c r="X1982" s="53"/>
      <c r="Y1982" s="53"/>
      <c r="Z1982" s="53"/>
      <c r="AA1982" s="53"/>
    </row>
    <row r="1983" spans="1:27" x14ac:dyDescent="0.25">
      <c r="A1983" s="199" t="s">
        <v>28</v>
      </c>
      <c r="B1983" s="199">
        <v>1569121</v>
      </c>
      <c r="C1983" s="199" t="s">
        <v>2049</v>
      </c>
      <c r="D1983" s="199" t="s">
        <v>512</v>
      </c>
      <c r="E1983" s="53"/>
      <c r="F1983" s="186"/>
      <c r="G1983" s="53"/>
      <c r="H1983" s="53"/>
      <c r="I1983" s="53"/>
      <c r="J1983" s="53"/>
      <c r="O1983" s="53"/>
      <c r="W1983" s="53"/>
      <c r="X1983" s="53"/>
      <c r="Y1983" s="53"/>
      <c r="Z1983" s="53"/>
      <c r="AA1983" s="53"/>
    </row>
    <row r="1984" spans="1:27" x14ac:dyDescent="0.25">
      <c r="A1984" s="199" t="s">
        <v>28</v>
      </c>
      <c r="B1984" s="199">
        <v>1131535</v>
      </c>
      <c r="C1984" s="199" t="s">
        <v>2049</v>
      </c>
      <c r="D1984" s="199" t="s">
        <v>2113</v>
      </c>
      <c r="E1984" s="53"/>
      <c r="F1984" s="186"/>
      <c r="G1984" s="53"/>
      <c r="H1984" s="53"/>
      <c r="I1984" s="53"/>
      <c r="J1984" s="53"/>
      <c r="O1984" s="53"/>
      <c r="W1984" s="53"/>
      <c r="X1984" s="53"/>
      <c r="Y1984" s="53"/>
      <c r="Z1984" s="53"/>
      <c r="AA1984" s="53"/>
    </row>
    <row r="1985" spans="1:27" x14ac:dyDescent="0.25">
      <c r="A1985" s="199" t="s">
        <v>28</v>
      </c>
      <c r="B1985" s="199">
        <v>821350</v>
      </c>
      <c r="C1985" s="199" t="s">
        <v>2049</v>
      </c>
      <c r="D1985" s="199" t="s">
        <v>2114</v>
      </c>
      <c r="E1985" s="53"/>
      <c r="F1985" s="186"/>
      <c r="G1985" s="53"/>
      <c r="H1985" s="53"/>
      <c r="I1985" s="53"/>
      <c r="J1985" s="53"/>
      <c r="O1985" s="53"/>
      <c r="W1985" s="53"/>
      <c r="X1985" s="53"/>
      <c r="Y1985" s="53"/>
      <c r="Z1985" s="53"/>
      <c r="AA1985" s="53"/>
    </row>
    <row r="1986" spans="1:27" x14ac:dyDescent="0.25">
      <c r="A1986" s="199" t="s">
        <v>20</v>
      </c>
      <c r="B1986" s="199">
        <v>954504</v>
      </c>
      <c r="C1986" s="199" t="s">
        <v>2049</v>
      </c>
      <c r="D1986" s="199" t="s">
        <v>2115</v>
      </c>
      <c r="E1986" s="192" t="s">
        <v>552</v>
      </c>
      <c r="F1986" s="186"/>
      <c r="G1986" s="53"/>
      <c r="H1986" s="53"/>
      <c r="I1986" s="53"/>
      <c r="J1986" s="53"/>
      <c r="O1986" s="53"/>
      <c r="W1986" s="53"/>
      <c r="X1986" s="53"/>
      <c r="Y1986" s="53"/>
      <c r="Z1986" s="53"/>
      <c r="AA1986" s="53"/>
    </row>
    <row r="1987" spans="1:27" x14ac:dyDescent="0.25">
      <c r="A1987" s="199" t="s">
        <v>20</v>
      </c>
      <c r="B1987" s="199">
        <v>330137</v>
      </c>
      <c r="C1987" s="199" t="s">
        <v>451</v>
      </c>
      <c r="D1987" s="199" t="s">
        <v>2115</v>
      </c>
      <c r="E1987" s="192"/>
      <c r="F1987" s="186"/>
      <c r="G1987" s="53"/>
      <c r="H1987" s="53"/>
      <c r="I1987" s="53"/>
      <c r="J1987" s="53"/>
      <c r="O1987" s="53"/>
      <c r="W1987" s="53"/>
      <c r="X1987" s="53"/>
      <c r="Y1987" s="53"/>
      <c r="Z1987" s="53"/>
      <c r="AA1987" s="53"/>
    </row>
    <row r="1988" spans="1:27" x14ac:dyDescent="0.25">
      <c r="A1988" s="199" t="s">
        <v>35</v>
      </c>
      <c r="B1988" s="199">
        <v>1493009</v>
      </c>
      <c r="C1988" s="199" t="s">
        <v>451</v>
      </c>
      <c r="D1988" s="199" t="s">
        <v>2116</v>
      </c>
      <c r="E1988" s="53"/>
      <c r="F1988" s="186"/>
      <c r="G1988" s="53"/>
      <c r="H1988" s="53"/>
      <c r="I1988" s="53"/>
      <c r="J1988" s="53"/>
      <c r="O1988" s="53"/>
      <c r="W1988" s="53"/>
      <c r="X1988" s="53"/>
      <c r="Y1988" s="53"/>
      <c r="Z1988" s="53"/>
      <c r="AA1988" s="53"/>
    </row>
    <row r="1989" spans="1:27" x14ac:dyDescent="0.25">
      <c r="A1989" s="199" t="s">
        <v>27</v>
      </c>
      <c r="B1989" s="199">
        <v>1839668</v>
      </c>
      <c r="C1989" s="199" t="s">
        <v>451</v>
      </c>
      <c r="D1989" s="199" t="s">
        <v>2064</v>
      </c>
      <c r="E1989" s="53"/>
      <c r="F1989" s="186"/>
      <c r="G1989" s="53"/>
      <c r="H1989" s="53"/>
      <c r="I1989" s="53"/>
      <c r="J1989" s="53"/>
      <c r="O1989" s="53"/>
      <c r="W1989" s="53"/>
      <c r="X1989" s="53"/>
      <c r="Y1989" s="53"/>
      <c r="Z1989" s="53"/>
      <c r="AA1989" s="53"/>
    </row>
    <row r="1990" spans="1:27" x14ac:dyDescent="0.25">
      <c r="A1990" s="199" t="s">
        <v>27</v>
      </c>
      <c r="B1990" s="199">
        <v>1894431</v>
      </c>
      <c r="C1990" s="199" t="s">
        <v>451</v>
      </c>
      <c r="D1990" s="199" t="s">
        <v>2065</v>
      </c>
      <c r="E1990" s="53"/>
      <c r="F1990" s="186"/>
      <c r="G1990" s="53"/>
      <c r="H1990" s="53"/>
      <c r="I1990" s="53"/>
      <c r="J1990" s="53"/>
      <c r="O1990" s="53"/>
      <c r="W1990" s="53"/>
      <c r="X1990" s="53"/>
      <c r="Y1990" s="53"/>
      <c r="Z1990" s="53"/>
      <c r="AA1990" s="53"/>
    </row>
    <row r="1991" spans="1:27" x14ac:dyDescent="0.25">
      <c r="A1991" s="199" t="s">
        <v>36</v>
      </c>
      <c r="B1991" s="199">
        <v>442755</v>
      </c>
      <c r="C1991" s="199" t="s">
        <v>451</v>
      </c>
      <c r="D1991" s="199" t="s">
        <v>313</v>
      </c>
      <c r="E1991" s="53"/>
      <c r="F1991" s="186"/>
      <c r="G1991" s="53"/>
      <c r="H1991" s="53"/>
      <c r="I1991" s="53"/>
      <c r="J1991" s="53"/>
      <c r="O1991" s="53"/>
      <c r="W1991" s="53"/>
      <c r="X1991" s="53"/>
      <c r="Y1991" s="53"/>
      <c r="Z1991" s="53"/>
      <c r="AA1991" s="53"/>
    </row>
    <row r="1992" spans="1:27" x14ac:dyDescent="0.25">
      <c r="A1992" s="199" t="s">
        <v>36</v>
      </c>
      <c r="B1992" s="199">
        <v>724818</v>
      </c>
      <c r="C1992" s="199" t="s">
        <v>752</v>
      </c>
      <c r="D1992" s="199" t="s">
        <v>313</v>
      </c>
      <c r="E1992" s="53"/>
      <c r="F1992" s="186"/>
      <c r="G1992" s="53"/>
      <c r="H1992" s="53"/>
      <c r="I1992" s="53"/>
      <c r="J1992" s="53"/>
      <c r="O1992" s="53"/>
      <c r="W1992" s="53"/>
      <c r="X1992" s="53"/>
      <c r="Y1992" s="53"/>
      <c r="Z1992" s="53"/>
      <c r="AA1992" s="53"/>
    </row>
    <row r="1993" spans="1:27" x14ac:dyDescent="0.25">
      <c r="A1993" s="199" t="s">
        <v>36</v>
      </c>
      <c r="B1993" s="199">
        <v>1177835</v>
      </c>
      <c r="C1993" s="199" t="s">
        <v>752</v>
      </c>
      <c r="D1993" s="199" t="s">
        <v>2117</v>
      </c>
      <c r="E1993" s="192"/>
      <c r="F1993" s="186"/>
      <c r="G1993" s="53"/>
      <c r="H1993" s="53"/>
      <c r="I1993" s="53"/>
      <c r="J1993" s="53"/>
      <c r="O1993" s="53"/>
      <c r="W1993" s="53"/>
      <c r="X1993" s="53"/>
      <c r="Y1993" s="53"/>
      <c r="Z1993" s="53"/>
      <c r="AA1993" s="53"/>
    </row>
    <row r="1994" spans="1:27" x14ac:dyDescent="0.25">
      <c r="A1994" s="199" t="s">
        <v>8</v>
      </c>
      <c r="B1994" s="199">
        <v>1705098</v>
      </c>
      <c r="C1994" s="199" t="s">
        <v>752</v>
      </c>
      <c r="D1994" s="199" t="s">
        <v>296</v>
      </c>
      <c r="E1994" s="53"/>
      <c r="F1994" s="186"/>
      <c r="G1994" s="53"/>
      <c r="H1994" s="53"/>
      <c r="I1994" s="53"/>
      <c r="J1994" s="53"/>
      <c r="O1994" s="53"/>
      <c r="W1994" s="53"/>
      <c r="X1994" s="53"/>
      <c r="Y1994" s="53"/>
      <c r="Z1994" s="53"/>
      <c r="AA1994" s="53"/>
    </row>
    <row r="1995" spans="1:27" x14ac:dyDescent="0.25">
      <c r="A1995" s="199" t="s">
        <v>8</v>
      </c>
      <c r="B1995" s="199">
        <v>1264970</v>
      </c>
      <c r="C1995" s="199" t="s">
        <v>752</v>
      </c>
      <c r="D1995" s="199" t="s">
        <v>2118</v>
      </c>
      <c r="E1995" s="53"/>
      <c r="F1995" s="186"/>
      <c r="G1995" s="53"/>
      <c r="H1995" s="53"/>
      <c r="I1995" s="53"/>
      <c r="J1995" s="53"/>
      <c r="O1995" s="53"/>
      <c r="W1995" s="53"/>
      <c r="X1995" s="53"/>
      <c r="Y1995" s="53"/>
      <c r="Z1995" s="53"/>
      <c r="AA1995" s="53"/>
    </row>
    <row r="1996" spans="1:27" x14ac:dyDescent="0.25">
      <c r="A1996" s="199" t="s">
        <v>36</v>
      </c>
      <c r="B1996" s="199">
        <v>753508</v>
      </c>
      <c r="C1996" s="199" t="s">
        <v>752</v>
      </c>
      <c r="D1996" s="199" t="s">
        <v>2119</v>
      </c>
      <c r="E1996" s="53"/>
      <c r="F1996" s="186"/>
      <c r="G1996" s="53"/>
      <c r="H1996" s="53"/>
      <c r="I1996" s="53"/>
      <c r="J1996" s="53"/>
      <c r="O1996" s="53"/>
      <c r="W1996" s="53"/>
      <c r="X1996" s="53"/>
      <c r="Y1996" s="53"/>
      <c r="Z1996" s="53"/>
      <c r="AA1996" s="53"/>
    </row>
    <row r="1997" spans="1:27" x14ac:dyDescent="0.25">
      <c r="A1997" s="199" t="s">
        <v>23</v>
      </c>
      <c r="B1997" s="199">
        <v>2105707</v>
      </c>
      <c r="C1997" s="199" t="s">
        <v>752</v>
      </c>
      <c r="D1997" s="199" t="s">
        <v>2120</v>
      </c>
      <c r="E1997" s="53"/>
      <c r="F1997" s="186"/>
      <c r="G1997" s="53"/>
      <c r="H1997" s="53"/>
      <c r="I1997" s="53"/>
      <c r="J1997" s="53"/>
      <c r="O1997" s="53"/>
      <c r="W1997" s="53"/>
      <c r="X1997" s="53"/>
      <c r="Y1997" s="53"/>
      <c r="Z1997" s="53"/>
      <c r="AA1997" s="53"/>
    </row>
    <row r="1998" spans="1:27" x14ac:dyDescent="0.25">
      <c r="A1998" s="199" t="s">
        <v>31</v>
      </c>
      <c r="B1998" s="199">
        <v>268064</v>
      </c>
      <c r="C1998" s="199" t="s">
        <v>752</v>
      </c>
      <c r="D1998" s="199" t="s">
        <v>1964</v>
      </c>
      <c r="E1998" s="53"/>
      <c r="F1998" s="186"/>
      <c r="G1998" s="53"/>
      <c r="H1998" s="53"/>
      <c r="I1998" s="53"/>
      <c r="J1998" s="53"/>
      <c r="O1998" s="53"/>
      <c r="W1998" s="53"/>
      <c r="X1998" s="53"/>
      <c r="Y1998" s="53"/>
      <c r="Z1998" s="53"/>
      <c r="AA1998" s="53"/>
    </row>
    <row r="1999" spans="1:27" x14ac:dyDescent="0.25">
      <c r="A1999" s="199" t="s">
        <v>31</v>
      </c>
      <c r="B1999" s="199">
        <v>766061</v>
      </c>
      <c r="C1999" s="199" t="s">
        <v>2032</v>
      </c>
      <c r="D1999" s="199" t="s">
        <v>1964</v>
      </c>
      <c r="E1999" s="53"/>
      <c r="F1999" s="186"/>
      <c r="G1999" s="53"/>
      <c r="H1999" s="53"/>
      <c r="I1999" s="53"/>
      <c r="J1999" s="53"/>
      <c r="O1999" s="53"/>
      <c r="W1999" s="53"/>
      <c r="X1999" s="53"/>
      <c r="Y1999" s="53"/>
      <c r="Z1999" s="53"/>
      <c r="AA1999" s="53"/>
    </row>
    <row r="2000" spans="1:27" x14ac:dyDescent="0.25">
      <c r="A2000" s="199" t="s">
        <v>34</v>
      </c>
      <c r="B2000" s="199">
        <v>1095014</v>
      </c>
      <c r="C2000" s="199" t="s">
        <v>2032</v>
      </c>
      <c r="D2000" s="199" t="s">
        <v>355</v>
      </c>
      <c r="E2000" s="53"/>
      <c r="F2000" s="186"/>
      <c r="G2000" s="53"/>
      <c r="H2000" s="53"/>
      <c r="I2000" s="53"/>
      <c r="J2000" s="53"/>
      <c r="O2000" s="53"/>
      <c r="W2000" s="53"/>
      <c r="X2000" s="53"/>
      <c r="Y2000" s="53"/>
      <c r="Z2000" s="53"/>
      <c r="AA2000" s="53"/>
    </row>
    <row r="2001" spans="1:27" x14ac:dyDescent="0.25">
      <c r="A2001" s="199" t="s">
        <v>34</v>
      </c>
      <c r="B2001" s="199">
        <v>800777</v>
      </c>
      <c r="C2001" s="199" t="s">
        <v>2032</v>
      </c>
      <c r="D2001" s="199" t="s">
        <v>441</v>
      </c>
      <c r="E2001" s="53"/>
      <c r="F2001" s="186"/>
      <c r="G2001" s="53"/>
      <c r="H2001" s="53"/>
      <c r="I2001" s="53"/>
      <c r="J2001" s="53"/>
      <c r="O2001" s="53"/>
      <c r="W2001" s="53"/>
      <c r="X2001" s="53"/>
      <c r="Y2001" s="53"/>
      <c r="Z2001" s="53"/>
      <c r="AA2001" s="53"/>
    </row>
    <row r="2002" spans="1:27" x14ac:dyDescent="0.25">
      <c r="A2002" s="199" t="s">
        <v>34</v>
      </c>
      <c r="B2002" s="199">
        <v>729168</v>
      </c>
      <c r="C2002" s="199" t="s">
        <v>2032</v>
      </c>
      <c r="D2002" s="199" t="s">
        <v>2121</v>
      </c>
      <c r="E2002" s="192"/>
      <c r="F2002" s="186"/>
      <c r="G2002" s="53"/>
      <c r="H2002" s="53"/>
      <c r="I2002" s="53"/>
      <c r="J2002" s="53"/>
      <c r="O2002" s="53"/>
      <c r="W2002" s="53"/>
      <c r="X2002" s="53"/>
      <c r="Y2002" s="53"/>
      <c r="Z2002" s="53"/>
      <c r="AA2002" s="53"/>
    </row>
    <row r="2003" spans="1:27" x14ac:dyDescent="0.25">
      <c r="A2003" s="199" t="s">
        <v>24</v>
      </c>
      <c r="B2003" s="199">
        <v>961632</v>
      </c>
      <c r="C2003" s="199" t="s">
        <v>2032</v>
      </c>
      <c r="D2003" s="199" t="s">
        <v>641</v>
      </c>
      <c r="E2003" s="53"/>
      <c r="F2003" s="186"/>
      <c r="G2003" s="53"/>
      <c r="H2003" s="53"/>
      <c r="I2003" s="53"/>
      <c r="J2003" s="53"/>
      <c r="O2003" s="53"/>
      <c r="W2003" s="53"/>
      <c r="X2003" s="53"/>
      <c r="Y2003" s="53"/>
      <c r="Z2003" s="53"/>
      <c r="AA2003" s="53"/>
    </row>
    <row r="2004" spans="1:27" x14ac:dyDescent="0.25">
      <c r="A2004" s="199" t="s">
        <v>23</v>
      </c>
      <c r="B2004" s="199">
        <v>1023060</v>
      </c>
      <c r="C2004" s="199" t="s">
        <v>2032</v>
      </c>
      <c r="D2004" s="199" t="s">
        <v>1294</v>
      </c>
      <c r="E2004" s="53"/>
      <c r="F2004" s="186"/>
      <c r="G2004" s="53"/>
      <c r="H2004" s="53"/>
      <c r="I2004" s="53"/>
      <c r="J2004" s="53"/>
      <c r="O2004" s="53"/>
      <c r="W2004" s="53"/>
      <c r="X2004" s="53"/>
      <c r="Y2004" s="53"/>
      <c r="Z2004" s="53"/>
      <c r="AA2004" s="53"/>
    </row>
    <row r="2005" spans="1:27" x14ac:dyDescent="0.25">
      <c r="A2005" s="199" t="s">
        <v>33</v>
      </c>
      <c r="B2005" s="199">
        <v>338942</v>
      </c>
      <c r="C2005" s="199" t="s">
        <v>2032</v>
      </c>
      <c r="D2005" s="199" t="s">
        <v>2122</v>
      </c>
      <c r="E2005" s="53"/>
      <c r="F2005" s="186"/>
      <c r="G2005" s="53"/>
      <c r="H2005" s="53"/>
      <c r="I2005" s="53"/>
      <c r="J2005" s="53"/>
      <c r="O2005" s="53"/>
      <c r="W2005" s="53"/>
      <c r="X2005" s="53"/>
      <c r="Y2005" s="53"/>
      <c r="Z2005" s="53"/>
      <c r="AA2005" s="53"/>
    </row>
    <row r="2006" spans="1:27" x14ac:dyDescent="0.25">
      <c r="A2006" s="199" t="s">
        <v>16</v>
      </c>
      <c r="B2006" s="199">
        <v>809292</v>
      </c>
      <c r="C2006" s="199" t="s">
        <v>2032</v>
      </c>
      <c r="D2006" s="199" t="s">
        <v>649</v>
      </c>
      <c r="E2006" s="53"/>
      <c r="F2006" s="186"/>
      <c r="G2006" s="53"/>
      <c r="H2006" s="53"/>
      <c r="I2006" s="53"/>
      <c r="J2006" s="53"/>
      <c r="O2006" s="53"/>
      <c r="W2006" s="53"/>
      <c r="X2006" s="53"/>
      <c r="Y2006" s="53"/>
      <c r="Z2006" s="53"/>
      <c r="AA2006" s="53"/>
    </row>
    <row r="2007" spans="1:27" x14ac:dyDescent="0.25">
      <c r="A2007" s="199" t="s">
        <v>16</v>
      </c>
      <c r="B2007" s="199">
        <v>849230</v>
      </c>
      <c r="C2007" s="199" t="s">
        <v>2032</v>
      </c>
      <c r="D2007" s="199" t="s">
        <v>302</v>
      </c>
      <c r="E2007" s="53"/>
      <c r="F2007" s="186"/>
      <c r="G2007" s="53"/>
      <c r="H2007" s="53"/>
      <c r="I2007" s="53"/>
      <c r="J2007" s="53"/>
      <c r="O2007" s="53"/>
      <c r="W2007" s="53"/>
      <c r="X2007" s="53"/>
      <c r="Y2007" s="53"/>
      <c r="Z2007" s="53"/>
      <c r="AA2007" s="53"/>
    </row>
    <row r="2008" spans="1:27" x14ac:dyDescent="0.25">
      <c r="A2008" s="199" t="s">
        <v>27</v>
      </c>
      <c r="B2008" s="199">
        <v>790848</v>
      </c>
      <c r="C2008" s="199" t="s">
        <v>2032</v>
      </c>
      <c r="D2008" s="199" t="s">
        <v>2123</v>
      </c>
      <c r="E2008" s="53"/>
      <c r="F2008" s="186"/>
      <c r="G2008" s="53"/>
      <c r="H2008" s="53"/>
      <c r="I2008" s="53"/>
      <c r="J2008" s="53"/>
      <c r="O2008" s="53"/>
      <c r="W2008" s="53"/>
      <c r="X2008" s="53"/>
      <c r="Y2008" s="53"/>
      <c r="Z2008" s="53"/>
      <c r="AA2008" s="53"/>
    </row>
    <row r="2009" spans="1:27" x14ac:dyDescent="0.25">
      <c r="A2009" s="199" t="s">
        <v>16</v>
      </c>
      <c r="B2009" s="199">
        <v>656599</v>
      </c>
      <c r="C2009" s="199" t="s">
        <v>2032</v>
      </c>
      <c r="D2009" s="199" t="s">
        <v>2124</v>
      </c>
      <c r="E2009" s="53"/>
      <c r="F2009" s="186"/>
      <c r="G2009" s="53"/>
      <c r="H2009" s="53"/>
      <c r="I2009" s="53"/>
      <c r="J2009" s="53"/>
      <c r="O2009" s="53"/>
      <c r="W2009" s="53"/>
      <c r="X2009" s="53"/>
      <c r="Y2009" s="53"/>
      <c r="Z2009" s="53"/>
      <c r="AA2009" s="53"/>
    </row>
    <row r="2010" spans="1:27" x14ac:dyDescent="0.25">
      <c r="A2010" s="199" t="s">
        <v>19</v>
      </c>
      <c r="B2010" s="199">
        <v>1179377</v>
      </c>
      <c r="C2010" s="199" t="s">
        <v>2032</v>
      </c>
      <c r="D2010" s="199" t="s">
        <v>2125</v>
      </c>
      <c r="E2010" s="53"/>
      <c r="F2010" s="186"/>
      <c r="G2010" s="53"/>
      <c r="H2010" s="53"/>
      <c r="I2010" s="53"/>
      <c r="J2010" s="53"/>
      <c r="O2010" s="53"/>
      <c r="W2010" s="53"/>
      <c r="X2010" s="53"/>
      <c r="Y2010" s="53"/>
      <c r="Z2010" s="53"/>
      <c r="AA2010" s="53"/>
    </row>
    <row r="2011" spans="1:27" x14ac:dyDescent="0.25">
      <c r="A2011" s="199" t="s">
        <v>19</v>
      </c>
      <c r="B2011" s="199">
        <v>221666</v>
      </c>
      <c r="C2011" s="199" t="s">
        <v>2044</v>
      </c>
      <c r="D2011" s="199" t="s">
        <v>2125</v>
      </c>
      <c r="E2011" s="53"/>
      <c r="F2011" s="186"/>
      <c r="G2011" s="53"/>
      <c r="H2011" s="53"/>
      <c r="I2011" s="53"/>
      <c r="J2011" s="53"/>
      <c r="O2011" s="53"/>
      <c r="W2011" s="53"/>
      <c r="X2011" s="53"/>
      <c r="Y2011" s="53"/>
      <c r="Z2011" s="53"/>
      <c r="AA2011" s="53"/>
    </row>
    <row r="2012" spans="1:27" x14ac:dyDescent="0.25">
      <c r="A2012" s="199" t="s">
        <v>35</v>
      </c>
      <c r="B2012" s="199">
        <v>1515075</v>
      </c>
      <c r="C2012" s="199" t="s">
        <v>2044</v>
      </c>
      <c r="D2012" s="199" t="s">
        <v>313</v>
      </c>
      <c r="E2012" s="53"/>
      <c r="F2012" s="186"/>
      <c r="G2012" s="53"/>
      <c r="H2012" s="53"/>
      <c r="I2012" s="53"/>
      <c r="J2012" s="53"/>
      <c r="O2012" s="53"/>
      <c r="W2012" s="53"/>
      <c r="X2012" s="53"/>
      <c r="Y2012" s="53"/>
      <c r="Z2012" s="53"/>
      <c r="AA2012" s="53"/>
    </row>
    <row r="2013" spans="1:27" x14ac:dyDescent="0.25">
      <c r="A2013" s="199" t="s">
        <v>20</v>
      </c>
      <c r="B2013" s="199">
        <v>1782298</v>
      </c>
      <c r="C2013" s="199" t="s">
        <v>2044</v>
      </c>
      <c r="D2013" s="199" t="s">
        <v>313</v>
      </c>
      <c r="E2013" s="53"/>
      <c r="F2013" s="186"/>
      <c r="G2013" s="53"/>
      <c r="H2013" s="53"/>
      <c r="I2013" s="53"/>
      <c r="J2013" s="53"/>
      <c r="O2013" s="53"/>
      <c r="W2013" s="53"/>
      <c r="X2013" s="53"/>
      <c r="Y2013" s="53"/>
      <c r="Z2013" s="53"/>
      <c r="AA2013" s="53"/>
    </row>
    <row r="2014" spans="1:27" x14ac:dyDescent="0.25">
      <c r="A2014" s="199" t="s">
        <v>15</v>
      </c>
      <c r="B2014" s="199">
        <v>882289</v>
      </c>
      <c r="C2014" s="199" t="s">
        <v>2044</v>
      </c>
      <c r="D2014" s="199" t="s">
        <v>2126</v>
      </c>
      <c r="E2014" s="192"/>
      <c r="F2014" s="186"/>
      <c r="G2014" s="53"/>
      <c r="H2014" s="53"/>
      <c r="I2014" s="53"/>
      <c r="J2014" s="53"/>
      <c r="O2014" s="53"/>
      <c r="W2014" s="53"/>
      <c r="X2014" s="53"/>
      <c r="Y2014" s="53"/>
      <c r="Z2014" s="53"/>
      <c r="AA2014" s="53"/>
    </row>
    <row r="2015" spans="1:27" x14ac:dyDescent="0.25">
      <c r="A2015" s="199" t="s">
        <v>33</v>
      </c>
      <c r="B2015" s="199">
        <v>396143</v>
      </c>
      <c r="C2015" s="199" t="s">
        <v>2044</v>
      </c>
      <c r="D2015" s="199" t="s">
        <v>2127</v>
      </c>
      <c r="E2015" s="192"/>
      <c r="F2015" s="186"/>
      <c r="G2015" s="53"/>
      <c r="H2015" s="53"/>
      <c r="I2015" s="53"/>
      <c r="J2015" s="53"/>
      <c r="O2015" s="53"/>
      <c r="W2015" s="53"/>
      <c r="X2015" s="53"/>
      <c r="Y2015" s="53"/>
      <c r="Z2015" s="53"/>
      <c r="AA2015" s="53"/>
    </row>
    <row r="2016" spans="1:27" x14ac:dyDescent="0.25">
      <c r="A2016" s="199" t="s">
        <v>38</v>
      </c>
      <c r="B2016" s="199">
        <v>1290265</v>
      </c>
      <c r="C2016" s="199" t="s">
        <v>2044</v>
      </c>
      <c r="D2016" s="199" t="s">
        <v>2128</v>
      </c>
      <c r="E2016" s="53"/>
      <c r="F2016" s="186"/>
      <c r="G2016" s="53"/>
      <c r="H2016" s="53"/>
      <c r="I2016" s="53"/>
      <c r="J2016" s="53"/>
      <c r="O2016" s="53"/>
      <c r="W2016" s="53"/>
      <c r="X2016" s="53"/>
      <c r="Y2016" s="53"/>
      <c r="Z2016" s="53"/>
      <c r="AA2016" s="53"/>
    </row>
    <row r="2017" spans="1:27" x14ac:dyDescent="0.25">
      <c r="A2017" s="199" t="s">
        <v>38</v>
      </c>
      <c r="B2017" s="199">
        <v>1737610</v>
      </c>
      <c r="C2017" s="199" t="s">
        <v>2044</v>
      </c>
      <c r="D2017" s="199" t="s">
        <v>1959</v>
      </c>
      <c r="E2017" s="53"/>
      <c r="F2017" s="186"/>
      <c r="G2017" s="53"/>
      <c r="H2017" s="53"/>
      <c r="I2017" s="53"/>
      <c r="J2017" s="53"/>
      <c r="O2017" s="53"/>
      <c r="W2017" s="53"/>
      <c r="X2017" s="53"/>
      <c r="Y2017" s="53"/>
      <c r="Z2017" s="53"/>
      <c r="AA2017" s="53"/>
    </row>
    <row r="2018" spans="1:27" x14ac:dyDescent="0.25">
      <c r="A2018" s="199" t="s">
        <v>31</v>
      </c>
      <c r="B2018" s="199">
        <v>1638377</v>
      </c>
      <c r="C2018" s="199" t="s">
        <v>2044</v>
      </c>
      <c r="D2018" s="199" t="s">
        <v>2129</v>
      </c>
      <c r="E2018" s="192"/>
      <c r="F2018" s="186"/>
      <c r="G2018" s="53"/>
      <c r="H2018" s="53"/>
      <c r="I2018" s="53"/>
      <c r="J2018" s="53"/>
      <c r="O2018" s="53"/>
      <c r="W2018" s="53"/>
      <c r="X2018" s="53"/>
      <c r="Y2018" s="53"/>
      <c r="Z2018" s="53"/>
      <c r="AA2018" s="53"/>
    </row>
    <row r="2019" spans="1:27" x14ac:dyDescent="0.25">
      <c r="A2019" s="199" t="s">
        <v>20</v>
      </c>
      <c r="B2019" s="199">
        <v>1715798</v>
      </c>
      <c r="C2019" s="199" t="s">
        <v>2044</v>
      </c>
      <c r="D2019" s="199" t="s">
        <v>2130</v>
      </c>
      <c r="E2019" s="53"/>
      <c r="F2019" s="186"/>
      <c r="G2019" s="53"/>
      <c r="H2019" s="53"/>
      <c r="I2019" s="53"/>
      <c r="J2019" s="53"/>
      <c r="O2019" s="53"/>
      <c r="W2019" s="53"/>
      <c r="X2019" s="53"/>
      <c r="Y2019" s="53"/>
      <c r="Z2019" s="53"/>
      <c r="AA2019" s="53"/>
    </row>
    <row r="2020" spans="1:27" x14ac:dyDescent="0.25">
      <c r="A2020" s="199" t="s">
        <v>22</v>
      </c>
      <c r="B2020" s="199">
        <v>820479</v>
      </c>
      <c r="C2020" s="199" t="s">
        <v>2044</v>
      </c>
      <c r="D2020" s="199" t="s">
        <v>2131</v>
      </c>
      <c r="E2020" s="53"/>
      <c r="F2020" s="186"/>
      <c r="G2020" s="53"/>
      <c r="H2020" s="53"/>
      <c r="I2020" s="53"/>
      <c r="J2020" s="53"/>
      <c r="O2020" s="53"/>
      <c r="W2020" s="53"/>
      <c r="X2020" s="53"/>
      <c r="Y2020" s="53"/>
      <c r="Z2020" s="53"/>
      <c r="AA2020" s="53"/>
    </row>
    <row r="2021" spans="1:27" x14ac:dyDescent="0.25">
      <c r="A2021" s="199" t="s">
        <v>22</v>
      </c>
      <c r="B2021" s="199">
        <v>383345</v>
      </c>
      <c r="C2021" s="199" t="s">
        <v>2049</v>
      </c>
      <c r="D2021" s="199" t="s">
        <v>2131</v>
      </c>
      <c r="E2021" s="53"/>
      <c r="F2021" s="186"/>
      <c r="G2021" s="53"/>
      <c r="H2021" s="53"/>
      <c r="I2021" s="53"/>
      <c r="J2021" s="53"/>
      <c r="O2021" s="53"/>
      <c r="W2021" s="53"/>
      <c r="X2021" s="53"/>
      <c r="Y2021" s="53"/>
      <c r="Z2021" s="53"/>
      <c r="AA2021" s="53"/>
    </row>
    <row r="2022" spans="1:27" x14ac:dyDescent="0.25">
      <c r="A2022" s="199" t="s">
        <v>479</v>
      </c>
      <c r="B2022" s="199">
        <v>1491021</v>
      </c>
      <c r="C2022" s="199" t="s">
        <v>2049</v>
      </c>
      <c r="D2022" s="199" t="s">
        <v>2132</v>
      </c>
      <c r="E2022" s="53"/>
      <c r="F2022" s="186"/>
      <c r="G2022" s="53"/>
      <c r="H2022" s="53"/>
      <c r="I2022" s="53"/>
      <c r="J2022" s="53"/>
      <c r="O2022" s="53"/>
      <c r="W2022" s="53"/>
      <c r="X2022" s="53"/>
      <c r="Y2022" s="53"/>
      <c r="Z2022" s="53"/>
      <c r="AA2022" s="53"/>
    </row>
    <row r="2023" spans="1:27" x14ac:dyDescent="0.25">
      <c r="A2023" s="199" t="s">
        <v>479</v>
      </c>
      <c r="B2023" s="199">
        <v>1110112</v>
      </c>
      <c r="C2023" s="199" t="s">
        <v>2049</v>
      </c>
      <c r="D2023" s="199" t="s">
        <v>2133</v>
      </c>
      <c r="E2023" s="53"/>
      <c r="F2023" s="186"/>
      <c r="G2023" s="53"/>
      <c r="H2023" s="53"/>
      <c r="I2023" s="53"/>
      <c r="J2023" s="53"/>
      <c r="O2023" s="53"/>
      <c r="W2023" s="53"/>
      <c r="X2023" s="53"/>
      <c r="Y2023" s="53"/>
      <c r="Z2023" s="53"/>
      <c r="AA2023" s="53"/>
    </row>
    <row r="2024" spans="1:27" x14ac:dyDescent="0.25">
      <c r="A2024" s="199" t="s">
        <v>31</v>
      </c>
      <c r="B2024" s="199">
        <v>1564575</v>
      </c>
      <c r="C2024" s="199" t="s">
        <v>2049</v>
      </c>
      <c r="D2024" s="199" t="s">
        <v>2134</v>
      </c>
      <c r="E2024" s="53"/>
      <c r="F2024" s="186"/>
      <c r="G2024" s="53"/>
      <c r="H2024" s="53"/>
      <c r="I2024" s="53"/>
      <c r="J2024" s="53"/>
      <c r="O2024" s="53"/>
      <c r="W2024" s="53"/>
      <c r="X2024" s="53"/>
      <c r="Y2024" s="53"/>
      <c r="Z2024" s="53"/>
      <c r="AA2024" s="53"/>
    </row>
    <row r="2025" spans="1:27" x14ac:dyDescent="0.25">
      <c r="A2025" s="199" t="s">
        <v>37</v>
      </c>
      <c r="B2025" s="199">
        <v>410265</v>
      </c>
      <c r="C2025" s="199" t="s">
        <v>2049</v>
      </c>
      <c r="D2025" s="199" t="s">
        <v>1819</v>
      </c>
      <c r="E2025" s="192"/>
      <c r="F2025" s="186"/>
      <c r="G2025" s="53"/>
      <c r="H2025" s="53"/>
      <c r="I2025" s="53"/>
      <c r="J2025" s="53"/>
      <c r="O2025" s="53"/>
      <c r="W2025" s="53"/>
      <c r="X2025" s="53"/>
      <c r="Y2025" s="53"/>
      <c r="Z2025" s="53"/>
      <c r="AA2025" s="53"/>
    </row>
    <row r="2026" spans="1:27" x14ac:dyDescent="0.25">
      <c r="A2026" s="199" t="s">
        <v>38</v>
      </c>
      <c r="B2026" s="199">
        <v>1322513</v>
      </c>
      <c r="C2026" s="199" t="s">
        <v>2049</v>
      </c>
      <c r="D2026" s="199" t="s">
        <v>2135</v>
      </c>
      <c r="E2026" s="53"/>
      <c r="F2026" s="186"/>
      <c r="G2026" s="53"/>
      <c r="H2026" s="53"/>
      <c r="I2026" s="53"/>
      <c r="J2026" s="53"/>
      <c r="O2026" s="53"/>
      <c r="W2026" s="53"/>
      <c r="X2026" s="53"/>
      <c r="Y2026" s="53"/>
      <c r="Z2026" s="53"/>
      <c r="AA2026" s="53"/>
    </row>
    <row r="2027" spans="1:27" x14ac:dyDescent="0.25">
      <c r="A2027" s="199" t="s">
        <v>20</v>
      </c>
      <c r="B2027" s="199">
        <v>1450005</v>
      </c>
      <c r="C2027" s="199" t="s">
        <v>2049</v>
      </c>
      <c r="D2027" s="199" t="s">
        <v>2136</v>
      </c>
      <c r="E2027" s="53"/>
      <c r="F2027" s="186"/>
      <c r="G2027" s="53"/>
      <c r="H2027" s="53"/>
      <c r="I2027" s="53"/>
      <c r="J2027" s="53"/>
      <c r="O2027" s="53"/>
      <c r="W2027" s="53"/>
      <c r="X2027" s="53"/>
      <c r="Y2027" s="53"/>
      <c r="Z2027" s="53"/>
      <c r="AA2027" s="53"/>
    </row>
    <row r="2028" spans="1:27" x14ac:dyDescent="0.25">
      <c r="A2028" s="199" t="s">
        <v>37</v>
      </c>
      <c r="B2028" s="199">
        <v>415135</v>
      </c>
      <c r="C2028" s="199" t="s">
        <v>2049</v>
      </c>
      <c r="D2028" s="199" t="s">
        <v>2137</v>
      </c>
      <c r="E2028" s="53"/>
      <c r="F2028" s="186"/>
      <c r="G2028" s="53"/>
      <c r="H2028" s="53"/>
      <c r="I2028" s="53"/>
      <c r="J2028" s="53"/>
      <c r="O2028" s="53"/>
      <c r="W2028" s="53"/>
      <c r="X2028" s="53"/>
      <c r="Y2028" s="53"/>
      <c r="Z2028" s="53"/>
      <c r="AA2028" s="53"/>
    </row>
    <row r="2029" spans="1:27" x14ac:dyDescent="0.25">
      <c r="A2029" s="199" t="s">
        <v>24</v>
      </c>
      <c r="B2029" s="199">
        <v>1273944</v>
      </c>
      <c r="C2029" s="199" t="s">
        <v>2049</v>
      </c>
      <c r="D2029" s="199" t="s">
        <v>2138</v>
      </c>
      <c r="E2029" s="53"/>
      <c r="F2029" s="186"/>
      <c r="G2029" s="53"/>
      <c r="H2029" s="53"/>
      <c r="I2029" s="53"/>
      <c r="J2029" s="53"/>
      <c r="O2029" s="53"/>
      <c r="W2029" s="53"/>
      <c r="X2029" s="53"/>
      <c r="Y2029" s="53"/>
      <c r="Z2029" s="53"/>
      <c r="AA2029" s="53"/>
    </row>
    <row r="2030" spans="1:27" x14ac:dyDescent="0.25">
      <c r="A2030" s="199" t="s">
        <v>35</v>
      </c>
      <c r="B2030" s="199">
        <v>1522185</v>
      </c>
      <c r="C2030" s="199" t="s">
        <v>2049</v>
      </c>
      <c r="D2030" s="199" t="s">
        <v>2139</v>
      </c>
      <c r="E2030" s="53"/>
      <c r="F2030" s="186"/>
      <c r="G2030" s="53"/>
      <c r="H2030" s="53"/>
      <c r="I2030" s="53"/>
      <c r="J2030" s="53"/>
      <c r="O2030" s="53"/>
      <c r="W2030" s="53"/>
      <c r="X2030" s="53"/>
      <c r="Y2030" s="53"/>
      <c r="Z2030" s="53"/>
      <c r="AA2030" s="53"/>
    </row>
    <row r="2031" spans="1:27" x14ac:dyDescent="0.25">
      <c r="A2031" s="199" t="s">
        <v>25</v>
      </c>
      <c r="B2031" s="199">
        <v>635567</v>
      </c>
      <c r="C2031" s="199" t="s">
        <v>2049</v>
      </c>
      <c r="D2031" s="199" t="s">
        <v>2097</v>
      </c>
      <c r="E2031" s="53"/>
      <c r="F2031" s="186"/>
      <c r="G2031" s="53"/>
      <c r="H2031" s="53"/>
      <c r="I2031" s="53"/>
      <c r="J2031" s="53"/>
      <c r="O2031" s="53"/>
      <c r="W2031" s="53"/>
      <c r="X2031" s="53"/>
      <c r="Y2031" s="53"/>
      <c r="Z2031" s="53"/>
      <c r="AA2031" s="53"/>
    </row>
    <row r="2032" spans="1:27" x14ac:dyDescent="0.25">
      <c r="A2032" s="199" t="s">
        <v>29</v>
      </c>
      <c r="B2032" s="199">
        <v>1496489</v>
      </c>
      <c r="C2032" s="199" t="s">
        <v>2049</v>
      </c>
      <c r="D2032" s="199" t="s">
        <v>2140</v>
      </c>
      <c r="E2032" s="53"/>
      <c r="F2032" s="186"/>
      <c r="G2032" s="53"/>
      <c r="H2032" s="53"/>
      <c r="I2032" s="53"/>
      <c r="J2032" s="53"/>
      <c r="O2032" s="53"/>
      <c r="W2032" s="53"/>
      <c r="X2032" s="53"/>
      <c r="Y2032" s="53"/>
      <c r="Z2032" s="53"/>
      <c r="AA2032" s="53"/>
    </row>
    <row r="2033" spans="1:27" x14ac:dyDescent="0.25">
      <c r="A2033" s="199" t="s">
        <v>466</v>
      </c>
      <c r="B2033" s="199">
        <v>642332</v>
      </c>
      <c r="C2033" s="199" t="s">
        <v>2049</v>
      </c>
      <c r="D2033" s="199" t="s">
        <v>2141</v>
      </c>
      <c r="E2033" s="53"/>
      <c r="F2033" s="186"/>
      <c r="G2033" s="53"/>
      <c r="H2033" s="53"/>
      <c r="I2033" s="53"/>
      <c r="J2033" s="53"/>
      <c r="O2033" s="53"/>
      <c r="W2033" s="53"/>
      <c r="X2033" s="53"/>
      <c r="Y2033" s="53"/>
      <c r="Z2033" s="53"/>
      <c r="AA2033" s="53"/>
    </row>
    <row r="2034" spans="1:27" x14ac:dyDescent="0.25">
      <c r="A2034" s="199" t="s">
        <v>15</v>
      </c>
      <c r="B2034" s="199">
        <v>1479946</v>
      </c>
      <c r="C2034" s="199" t="s">
        <v>2049</v>
      </c>
      <c r="D2034" s="199" t="s">
        <v>2142</v>
      </c>
      <c r="E2034" s="192"/>
      <c r="F2034" s="186"/>
      <c r="G2034" s="53"/>
      <c r="H2034" s="53"/>
      <c r="I2034" s="53"/>
      <c r="J2034" s="53"/>
      <c r="O2034" s="53"/>
      <c r="W2034" s="53"/>
      <c r="X2034" s="53"/>
      <c r="Y2034" s="53"/>
      <c r="Z2034" s="53"/>
      <c r="AA2034" s="53"/>
    </row>
    <row r="2035" spans="1:27" x14ac:dyDescent="0.25">
      <c r="A2035" s="199" t="s">
        <v>11</v>
      </c>
      <c r="B2035" s="199">
        <v>705425</v>
      </c>
      <c r="C2035" s="199" t="s">
        <v>2049</v>
      </c>
      <c r="D2035" s="199" t="s">
        <v>574</v>
      </c>
      <c r="E2035" s="53"/>
      <c r="F2035" s="186"/>
      <c r="G2035" s="53"/>
      <c r="H2035" s="53"/>
      <c r="I2035" s="53"/>
      <c r="J2035" s="53"/>
      <c r="O2035" s="53"/>
      <c r="W2035" s="53"/>
      <c r="X2035" s="53"/>
      <c r="Y2035" s="53"/>
      <c r="Z2035" s="53"/>
      <c r="AA2035" s="53"/>
    </row>
    <row r="2036" spans="1:27" x14ac:dyDescent="0.25">
      <c r="A2036" s="199" t="s">
        <v>11</v>
      </c>
      <c r="B2036" s="199">
        <v>482376</v>
      </c>
      <c r="C2036" s="199" t="s">
        <v>2049</v>
      </c>
      <c r="D2036" s="199" t="s">
        <v>1644</v>
      </c>
      <c r="E2036" s="192"/>
      <c r="F2036" s="186"/>
      <c r="G2036" s="53"/>
      <c r="H2036" s="53"/>
      <c r="I2036" s="53"/>
      <c r="J2036" s="53"/>
      <c r="O2036" s="53"/>
      <c r="W2036" s="53"/>
      <c r="X2036" s="53"/>
      <c r="Y2036" s="53"/>
      <c r="Z2036" s="53"/>
      <c r="AA2036" s="53"/>
    </row>
    <row r="2037" spans="1:27" x14ac:dyDescent="0.25">
      <c r="A2037" s="199" t="s">
        <v>19</v>
      </c>
      <c r="B2037" s="199">
        <v>1000475</v>
      </c>
      <c r="C2037" s="199" t="s">
        <v>2049</v>
      </c>
      <c r="D2037" s="199" t="s">
        <v>2143</v>
      </c>
      <c r="E2037" s="53"/>
      <c r="F2037" s="186"/>
      <c r="G2037" s="53"/>
      <c r="H2037" s="53"/>
      <c r="I2037" s="53"/>
      <c r="J2037" s="53"/>
      <c r="O2037" s="53"/>
      <c r="W2037" s="53"/>
      <c r="X2037" s="53"/>
      <c r="Y2037" s="53"/>
      <c r="Z2037" s="53"/>
      <c r="AA2037" s="53"/>
    </row>
    <row r="2038" spans="1:27" x14ac:dyDescent="0.25">
      <c r="A2038" s="199" t="s">
        <v>10</v>
      </c>
      <c r="B2038" s="199">
        <v>1408336</v>
      </c>
      <c r="C2038" s="199" t="s">
        <v>2049</v>
      </c>
      <c r="D2038" s="199" t="s">
        <v>1835</v>
      </c>
      <c r="E2038" s="192"/>
      <c r="F2038" s="186"/>
      <c r="G2038" s="53"/>
      <c r="H2038" s="53"/>
      <c r="I2038" s="53"/>
      <c r="J2038" s="53"/>
      <c r="O2038" s="53"/>
      <c r="W2038" s="53"/>
      <c r="X2038" s="53"/>
      <c r="Y2038" s="53"/>
      <c r="Z2038" s="53"/>
      <c r="AA2038" s="53"/>
    </row>
    <row r="2039" spans="1:27" x14ac:dyDescent="0.25">
      <c r="A2039" s="199" t="s">
        <v>10</v>
      </c>
      <c r="B2039" s="199">
        <v>1205954</v>
      </c>
      <c r="C2039" s="199" t="s">
        <v>2049</v>
      </c>
      <c r="D2039" s="199" t="s">
        <v>396</v>
      </c>
      <c r="E2039" s="192" t="s">
        <v>591</v>
      </c>
      <c r="F2039" s="186"/>
      <c r="G2039" s="53"/>
      <c r="H2039" s="53"/>
      <c r="I2039" s="53"/>
      <c r="J2039" s="53"/>
      <c r="O2039" s="53"/>
      <c r="W2039" s="53"/>
      <c r="X2039" s="53"/>
      <c r="Y2039" s="53"/>
      <c r="Z2039" s="53"/>
      <c r="AA2039" s="53"/>
    </row>
    <row r="2040" spans="1:27" x14ac:dyDescent="0.25">
      <c r="A2040" s="199" t="s">
        <v>10</v>
      </c>
      <c r="B2040" s="199">
        <v>120634</v>
      </c>
      <c r="C2040" s="199" t="s">
        <v>451</v>
      </c>
      <c r="D2040" s="199" t="s">
        <v>396</v>
      </c>
      <c r="E2040" s="53"/>
      <c r="F2040" s="186"/>
      <c r="G2040" s="53"/>
      <c r="H2040" s="53"/>
      <c r="I2040" s="53"/>
      <c r="J2040" s="53"/>
      <c r="O2040" s="53"/>
      <c r="W2040" s="53"/>
      <c r="X2040" s="53"/>
      <c r="Y2040" s="53"/>
      <c r="Z2040" s="53"/>
      <c r="AA2040" s="53"/>
    </row>
    <row r="2041" spans="1:27" x14ac:dyDescent="0.25">
      <c r="A2041" s="199" t="s">
        <v>10</v>
      </c>
      <c r="B2041" s="199">
        <v>716240</v>
      </c>
      <c r="C2041" s="199" t="s">
        <v>451</v>
      </c>
      <c r="D2041" s="199" t="s">
        <v>2144</v>
      </c>
      <c r="E2041" s="53"/>
      <c r="F2041" s="186"/>
      <c r="G2041" s="53"/>
      <c r="H2041" s="53"/>
      <c r="I2041" s="53"/>
      <c r="J2041" s="53"/>
      <c r="O2041" s="53"/>
      <c r="W2041" s="53"/>
      <c r="X2041" s="53"/>
      <c r="Y2041" s="53"/>
      <c r="Z2041" s="53"/>
      <c r="AA2041" s="53"/>
    </row>
    <row r="2042" spans="1:27" x14ac:dyDescent="0.25">
      <c r="A2042" s="199" t="s">
        <v>29</v>
      </c>
      <c r="B2042" s="199">
        <v>1794020</v>
      </c>
      <c r="C2042" s="199" t="s">
        <v>451</v>
      </c>
      <c r="D2042" s="199" t="s">
        <v>2145</v>
      </c>
      <c r="E2042" s="53"/>
      <c r="F2042" s="186"/>
      <c r="G2042" s="53"/>
      <c r="H2042" s="53"/>
      <c r="I2042" s="53"/>
      <c r="J2042" s="53"/>
      <c r="O2042" s="53"/>
      <c r="W2042" s="53"/>
      <c r="X2042" s="53"/>
      <c r="Y2042" s="53"/>
      <c r="Z2042" s="53"/>
      <c r="AA2042" s="53"/>
    </row>
    <row r="2043" spans="1:27" x14ac:dyDescent="0.25">
      <c r="A2043" s="199" t="s">
        <v>22</v>
      </c>
      <c r="B2043" s="199">
        <v>745314</v>
      </c>
      <c r="C2043" s="199" t="s">
        <v>451</v>
      </c>
      <c r="D2043" s="199" t="s">
        <v>2146</v>
      </c>
      <c r="E2043" s="53"/>
      <c r="F2043" s="186"/>
      <c r="G2043" s="53"/>
      <c r="H2043" s="53"/>
      <c r="I2043" s="53"/>
      <c r="J2043" s="53"/>
      <c r="O2043" s="53"/>
      <c r="W2043" s="53"/>
      <c r="X2043" s="53"/>
      <c r="Y2043" s="53"/>
      <c r="Z2043" s="53"/>
      <c r="AA2043" s="53"/>
    </row>
    <row r="2044" spans="1:27" x14ac:dyDescent="0.25">
      <c r="A2044" s="199" t="s">
        <v>29</v>
      </c>
      <c r="B2044" s="199">
        <v>1660010</v>
      </c>
      <c r="C2044" s="199" t="s">
        <v>451</v>
      </c>
      <c r="D2044" s="199" t="s">
        <v>2147</v>
      </c>
      <c r="E2044" s="53"/>
      <c r="F2044" s="186"/>
      <c r="G2044" s="53"/>
      <c r="H2044" s="53"/>
      <c r="I2044" s="53"/>
      <c r="J2044" s="53"/>
      <c r="O2044" s="53"/>
      <c r="W2044" s="53"/>
      <c r="X2044" s="53"/>
      <c r="Y2044" s="53"/>
      <c r="Z2044" s="53"/>
      <c r="AA2044" s="53"/>
    </row>
    <row r="2045" spans="1:27" x14ac:dyDescent="0.25">
      <c r="A2045" s="199" t="s">
        <v>35</v>
      </c>
      <c r="B2045" s="199">
        <v>963782</v>
      </c>
      <c r="C2045" s="199" t="s">
        <v>451</v>
      </c>
      <c r="D2045" s="199" t="s">
        <v>1425</v>
      </c>
      <c r="E2045" s="53"/>
      <c r="F2045" s="186"/>
      <c r="G2045" s="53"/>
      <c r="H2045" s="53"/>
      <c r="I2045" s="53"/>
      <c r="J2045" s="53"/>
      <c r="O2045" s="53"/>
      <c r="W2045" s="53"/>
      <c r="X2045" s="53"/>
      <c r="Y2045" s="53"/>
      <c r="Z2045" s="53"/>
      <c r="AA2045" s="53"/>
    </row>
    <row r="2046" spans="1:27" x14ac:dyDescent="0.25">
      <c r="A2046" s="199" t="s">
        <v>35</v>
      </c>
      <c r="B2046" s="199">
        <v>461816</v>
      </c>
      <c r="C2046" s="199" t="s">
        <v>752</v>
      </c>
      <c r="D2046" s="199" t="s">
        <v>1425</v>
      </c>
      <c r="E2046" s="192"/>
      <c r="F2046" s="186"/>
      <c r="G2046" s="53"/>
      <c r="H2046" s="53"/>
      <c r="I2046" s="53"/>
      <c r="J2046" s="53"/>
      <c r="O2046" s="53"/>
      <c r="W2046" s="53"/>
      <c r="X2046" s="53"/>
      <c r="Y2046" s="53"/>
      <c r="Z2046" s="53"/>
      <c r="AA2046" s="53"/>
    </row>
    <row r="2047" spans="1:27" x14ac:dyDescent="0.25">
      <c r="A2047" s="199" t="s">
        <v>18</v>
      </c>
      <c r="B2047" s="199">
        <v>385035</v>
      </c>
      <c r="C2047" s="199" t="s">
        <v>752</v>
      </c>
      <c r="D2047" s="199" t="s">
        <v>2148</v>
      </c>
      <c r="E2047" s="53"/>
      <c r="F2047" s="186"/>
      <c r="G2047" s="53"/>
      <c r="H2047" s="53"/>
      <c r="I2047" s="53"/>
      <c r="J2047" s="53"/>
      <c r="O2047" s="53"/>
      <c r="W2047" s="53"/>
      <c r="X2047" s="53"/>
      <c r="Y2047" s="53"/>
      <c r="Z2047" s="53"/>
      <c r="AA2047" s="53"/>
    </row>
    <row r="2048" spans="1:27" x14ac:dyDescent="0.25">
      <c r="A2048" s="199" t="s">
        <v>25</v>
      </c>
      <c r="B2048" s="199">
        <v>898357</v>
      </c>
      <c r="C2048" s="199" t="s">
        <v>752</v>
      </c>
      <c r="D2048" s="199" t="s">
        <v>1353</v>
      </c>
      <c r="E2048" s="192"/>
      <c r="F2048" s="186"/>
      <c r="G2048" s="53"/>
      <c r="H2048" s="53"/>
      <c r="I2048" s="53"/>
      <c r="J2048" s="53"/>
      <c r="O2048" s="53"/>
      <c r="W2048" s="53"/>
      <c r="X2048" s="53"/>
      <c r="Y2048" s="53"/>
      <c r="Z2048" s="53"/>
      <c r="AA2048" s="53"/>
    </row>
    <row r="2049" spans="1:27" x14ac:dyDescent="0.25">
      <c r="A2049" s="199" t="s">
        <v>26</v>
      </c>
      <c r="B2049" s="199">
        <v>1761563</v>
      </c>
      <c r="C2049" s="199" t="s">
        <v>752</v>
      </c>
      <c r="D2049" s="199" t="s">
        <v>512</v>
      </c>
      <c r="E2049" s="53"/>
      <c r="F2049" s="186"/>
      <c r="G2049" s="53"/>
      <c r="H2049" s="53"/>
      <c r="I2049" s="53"/>
      <c r="J2049" s="53"/>
      <c r="O2049" s="53"/>
      <c r="W2049" s="53"/>
      <c r="X2049" s="53"/>
      <c r="Y2049" s="53"/>
      <c r="Z2049" s="53"/>
      <c r="AA2049" s="53"/>
    </row>
    <row r="2050" spans="1:27" x14ac:dyDescent="0.25">
      <c r="A2050" s="199" t="s">
        <v>26</v>
      </c>
      <c r="B2050" s="199">
        <v>883491</v>
      </c>
      <c r="C2050" s="199" t="s">
        <v>752</v>
      </c>
      <c r="D2050" s="199" t="s">
        <v>686</v>
      </c>
      <c r="E2050" s="192"/>
      <c r="F2050" s="186"/>
      <c r="G2050" s="53"/>
      <c r="H2050" s="53"/>
      <c r="I2050" s="53"/>
      <c r="J2050" s="53"/>
      <c r="O2050" s="53"/>
      <c r="W2050" s="53"/>
      <c r="X2050" s="53"/>
      <c r="Y2050" s="53"/>
      <c r="Z2050" s="53"/>
      <c r="AA2050" s="53"/>
    </row>
    <row r="2051" spans="1:27" x14ac:dyDescent="0.25">
      <c r="A2051" s="199" t="s">
        <v>27</v>
      </c>
      <c r="B2051" s="199">
        <v>1848791</v>
      </c>
      <c r="C2051" s="199" t="s">
        <v>752</v>
      </c>
      <c r="D2051" s="199" t="s">
        <v>2149</v>
      </c>
      <c r="E2051" s="53"/>
      <c r="F2051" s="186"/>
      <c r="G2051" s="53"/>
      <c r="H2051" s="53"/>
      <c r="I2051" s="53"/>
      <c r="J2051" s="53"/>
      <c r="O2051" s="53"/>
      <c r="W2051" s="53"/>
      <c r="X2051" s="53"/>
      <c r="Y2051" s="53"/>
      <c r="Z2051" s="53"/>
      <c r="AA2051" s="53"/>
    </row>
    <row r="2052" spans="1:27" x14ac:dyDescent="0.25">
      <c r="A2052" s="199" t="s">
        <v>26</v>
      </c>
      <c r="B2052" s="199">
        <v>960689</v>
      </c>
      <c r="C2052" s="199" t="s">
        <v>752</v>
      </c>
      <c r="D2052" s="199" t="s">
        <v>514</v>
      </c>
      <c r="E2052" s="53"/>
      <c r="F2052" s="186"/>
      <c r="G2052" s="53"/>
      <c r="H2052" s="53"/>
      <c r="I2052" s="53"/>
      <c r="J2052" s="53"/>
      <c r="O2052" s="53"/>
      <c r="W2052" s="53"/>
      <c r="X2052" s="53"/>
      <c r="Y2052" s="53"/>
      <c r="Z2052" s="53"/>
      <c r="AA2052" s="53"/>
    </row>
    <row r="2053" spans="1:27" x14ac:dyDescent="0.25">
      <c r="A2053" s="199" t="s">
        <v>27</v>
      </c>
      <c r="B2053" s="199">
        <v>1760947</v>
      </c>
      <c r="C2053" s="199" t="s">
        <v>752</v>
      </c>
      <c r="D2053" s="199" t="s">
        <v>2150</v>
      </c>
      <c r="E2053" s="53"/>
      <c r="F2053" s="186"/>
      <c r="G2053" s="53"/>
      <c r="H2053" s="53"/>
      <c r="I2053" s="53"/>
      <c r="J2053" s="53"/>
      <c r="O2053" s="53"/>
      <c r="W2053" s="53"/>
      <c r="X2053" s="53"/>
      <c r="Y2053" s="53"/>
      <c r="Z2053" s="53"/>
      <c r="AA2053" s="53"/>
    </row>
    <row r="2054" spans="1:27" x14ac:dyDescent="0.25">
      <c r="A2054" s="199" t="s">
        <v>27</v>
      </c>
      <c r="B2054" s="199">
        <v>888474</v>
      </c>
      <c r="C2054" s="199" t="s">
        <v>2032</v>
      </c>
      <c r="D2054" s="199" t="s">
        <v>2150</v>
      </c>
      <c r="E2054" s="192"/>
      <c r="F2054" s="186"/>
      <c r="G2054" s="53"/>
      <c r="H2054" s="53"/>
      <c r="I2054" s="53"/>
      <c r="J2054" s="53"/>
      <c r="O2054" s="53"/>
      <c r="W2054" s="53"/>
      <c r="X2054" s="53"/>
      <c r="Y2054" s="53"/>
      <c r="Z2054" s="53"/>
      <c r="AA2054" s="53"/>
    </row>
    <row r="2055" spans="1:27" x14ac:dyDescent="0.25">
      <c r="A2055" s="199" t="s">
        <v>30</v>
      </c>
      <c r="B2055" s="199">
        <v>863913</v>
      </c>
      <c r="C2055" s="199" t="s">
        <v>2032</v>
      </c>
      <c r="D2055" s="199" t="s">
        <v>2151</v>
      </c>
      <c r="E2055" s="53"/>
      <c r="F2055" s="186"/>
      <c r="G2055" s="53"/>
      <c r="H2055" s="53"/>
      <c r="I2055" s="53"/>
      <c r="J2055" s="53"/>
      <c r="O2055" s="53"/>
      <c r="W2055" s="53"/>
      <c r="X2055" s="53"/>
      <c r="Y2055" s="53"/>
      <c r="Z2055" s="53"/>
      <c r="AA2055" s="53"/>
    </row>
    <row r="2056" spans="1:27" x14ac:dyDescent="0.25">
      <c r="A2056" s="199" t="s">
        <v>30</v>
      </c>
      <c r="B2056" s="199">
        <v>1051392</v>
      </c>
      <c r="C2056" s="199" t="s">
        <v>2032</v>
      </c>
      <c r="D2056" s="199" t="s">
        <v>2152</v>
      </c>
      <c r="E2056" s="53"/>
      <c r="F2056" s="186"/>
      <c r="G2056" s="53"/>
      <c r="H2056" s="53"/>
      <c r="I2056" s="53"/>
      <c r="J2056" s="53"/>
      <c r="O2056" s="53"/>
      <c r="W2056" s="53"/>
      <c r="X2056" s="53"/>
      <c r="Y2056" s="53"/>
      <c r="Z2056" s="53"/>
      <c r="AA2056" s="53"/>
    </row>
    <row r="2057" spans="1:27" x14ac:dyDescent="0.25">
      <c r="A2057" s="199" t="s">
        <v>30</v>
      </c>
      <c r="B2057" s="199">
        <v>646560</v>
      </c>
      <c r="C2057" s="199" t="s">
        <v>2032</v>
      </c>
      <c r="D2057" s="199" t="s">
        <v>313</v>
      </c>
      <c r="E2057" s="53"/>
      <c r="F2057" s="186"/>
      <c r="G2057" s="53"/>
      <c r="H2057" s="53"/>
      <c r="I2057" s="53"/>
      <c r="J2057" s="53"/>
      <c r="O2057" s="53"/>
      <c r="W2057" s="53"/>
      <c r="X2057" s="53"/>
      <c r="Y2057" s="53"/>
      <c r="Z2057" s="53"/>
      <c r="AA2057" s="53"/>
    </row>
    <row r="2058" spans="1:27" x14ac:dyDescent="0.25">
      <c r="A2058" s="199" t="s">
        <v>36</v>
      </c>
      <c r="B2058" s="199">
        <v>1041922</v>
      </c>
      <c r="C2058" s="199" t="s">
        <v>2032</v>
      </c>
      <c r="D2058" s="199" t="s">
        <v>2117</v>
      </c>
      <c r="E2058" s="53"/>
      <c r="F2058" s="186"/>
      <c r="G2058" s="53"/>
      <c r="H2058" s="53"/>
      <c r="I2058" s="53"/>
      <c r="J2058" s="53"/>
      <c r="O2058" s="53"/>
      <c r="W2058" s="53"/>
      <c r="X2058" s="53"/>
      <c r="Y2058" s="53"/>
      <c r="Z2058" s="53"/>
      <c r="AA2058" s="53"/>
    </row>
    <row r="2059" spans="1:27" x14ac:dyDescent="0.25">
      <c r="A2059" s="199" t="s">
        <v>36</v>
      </c>
      <c r="B2059" s="199">
        <v>607821</v>
      </c>
      <c r="C2059" s="199" t="s">
        <v>2032</v>
      </c>
      <c r="D2059" s="199" t="s">
        <v>2119</v>
      </c>
      <c r="E2059" s="53"/>
      <c r="F2059" s="186"/>
      <c r="G2059" s="53"/>
      <c r="H2059" s="53"/>
      <c r="I2059" s="53"/>
      <c r="J2059" s="53"/>
      <c r="O2059" s="53"/>
      <c r="W2059" s="53"/>
      <c r="X2059" s="53"/>
      <c r="Y2059" s="53"/>
      <c r="Z2059" s="53"/>
      <c r="AA2059" s="53"/>
    </row>
    <row r="2060" spans="1:27" x14ac:dyDescent="0.25">
      <c r="A2060" s="199" t="s">
        <v>8</v>
      </c>
      <c r="B2060" s="199">
        <v>1372957</v>
      </c>
      <c r="C2060" s="199" t="s">
        <v>2032</v>
      </c>
      <c r="D2060" s="199" t="s">
        <v>296</v>
      </c>
      <c r="E2060" s="53"/>
      <c r="F2060" s="186"/>
      <c r="G2060" s="53"/>
      <c r="H2060" s="53"/>
      <c r="I2060" s="53"/>
      <c r="J2060" s="53"/>
      <c r="O2060" s="53"/>
      <c r="W2060" s="53"/>
      <c r="X2060" s="53"/>
      <c r="Y2060" s="53"/>
      <c r="Z2060" s="53"/>
      <c r="AA2060" s="53"/>
    </row>
    <row r="2061" spans="1:27" x14ac:dyDescent="0.25">
      <c r="A2061" s="199" t="s">
        <v>8</v>
      </c>
      <c r="B2061" s="199">
        <v>828740</v>
      </c>
      <c r="C2061" s="199" t="s">
        <v>2032</v>
      </c>
      <c r="D2061" s="199" t="s">
        <v>2153</v>
      </c>
      <c r="E2061" s="53"/>
      <c r="F2061" s="186"/>
      <c r="G2061" s="53"/>
      <c r="H2061" s="53"/>
      <c r="I2061" s="53"/>
      <c r="J2061" s="53"/>
      <c r="O2061" s="53"/>
      <c r="W2061" s="53"/>
      <c r="X2061" s="53"/>
      <c r="Y2061" s="53"/>
      <c r="Z2061" s="53"/>
      <c r="AA2061" s="53"/>
    </row>
    <row r="2062" spans="1:27" x14ac:dyDescent="0.25">
      <c r="A2062" s="199" t="s">
        <v>34</v>
      </c>
      <c r="B2062" s="199">
        <v>1090896</v>
      </c>
      <c r="C2062" s="199" t="s">
        <v>2032</v>
      </c>
      <c r="D2062" s="199" t="s">
        <v>355</v>
      </c>
      <c r="E2062" s="192"/>
      <c r="F2062" s="186"/>
      <c r="G2062" s="53"/>
      <c r="H2062" s="53"/>
      <c r="I2062" s="53"/>
      <c r="J2062" s="53"/>
      <c r="O2062" s="53"/>
      <c r="W2062" s="53"/>
      <c r="X2062" s="53"/>
      <c r="Y2062" s="53"/>
      <c r="Z2062" s="53"/>
      <c r="AA2062" s="53"/>
    </row>
    <row r="2063" spans="1:27" x14ac:dyDescent="0.25">
      <c r="A2063" s="199" t="s">
        <v>34</v>
      </c>
      <c r="B2063" s="199">
        <v>925971</v>
      </c>
      <c r="C2063" s="199" t="s">
        <v>2032</v>
      </c>
      <c r="D2063" s="199" t="s">
        <v>2154</v>
      </c>
      <c r="E2063" s="53"/>
      <c r="F2063" s="186"/>
      <c r="G2063" s="53"/>
      <c r="H2063" s="53"/>
      <c r="I2063" s="53"/>
      <c r="J2063" s="53"/>
      <c r="O2063" s="53"/>
      <c r="W2063" s="53"/>
      <c r="X2063" s="53"/>
      <c r="Y2063" s="53"/>
      <c r="Z2063" s="53"/>
      <c r="AA2063" s="53"/>
    </row>
    <row r="2064" spans="1:27" x14ac:dyDescent="0.25">
      <c r="A2064" s="199" t="s">
        <v>34</v>
      </c>
      <c r="B2064" s="199">
        <v>624092</v>
      </c>
      <c r="C2064" s="199" t="s">
        <v>2032</v>
      </c>
      <c r="D2064" s="199" t="s">
        <v>2121</v>
      </c>
      <c r="E2064" s="53"/>
      <c r="F2064" s="186"/>
      <c r="G2064" s="53"/>
      <c r="H2064" s="53"/>
      <c r="I2064" s="53"/>
      <c r="J2064" s="53"/>
      <c r="O2064" s="53"/>
      <c r="W2064" s="53"/>
      <c r="X2064" s="53"/>
      <c r="Y2064" s="53"/>
      <c r="Z2064" s="53"/>
      <c r="AA2064" s="53"/>
    </row>
    <row r="2065" spans="1:27" x14ac:dyDescent="0.25">
      <c r="A2065" s="199" t="s">
        <v>31</v>
      </c>
      <c r="B2065" s="199">
        <v>681354</v>
      </c>
      <c r="C2065" s="199" t="s">
        <v>2032</v>
      </c>
      <c r="D2065" s="199" t="s">
        <v>1977</v>
      </c>
      <c r="E2065" s="53"/>
      <c r="F2065" s="186"/>
      <c r="G2065" s="53"/>
      <c r="H2065" s="53"/>
      <c r="I2065" s="53"/>
      <c r="J2065" s="53"/>
      <c r="O2065" s="53"/>
      <c r="W2065" s="53"/>
      <c r="X2065" s="53"/>
      <c r="Y2065" s="53"/>
      <c r="Z2065" s="53"/>
      <c r="AA2065" s="53"/>
    </row>
    <row r="2066" spans="1:27" x14ac:dyDescent="0.25">
      <c r="A2066" s="199" t="s">
        <v>23</v>
      </c>
      <c r="B2066" s="199">
        <v>1674952</v>
      </c>
      <c r="C2066" s="199" t="s">
        <v>2044</v>
      </c>
      <c r="D2066" s="199" t="s">
        <v>541</v>
      </c>
      <c r="E2066" s="53"/>
      <c r="F2066" s="186"/>
      <c r="G2066" s="53"/>
      <c r="H2066" s="53"/>
      <c r="I2066" s="53"/>
      <c r="J2066" s="53"/>
      <c r="O2066" s="53"/>
      <c r="W2066" s="53"/>
      <c r="X2066" s="53"/>
      <c r="Y2066" s="53"/>
      <c r="Z2066" s="53"/>
      <c r="AA2066" s="53"/>
    </row>
    <row r="2067" spans="1:27" x14ac:dyDescent="0.25">
      <c r="A2067" s="199" t="s">
        <v>27</v>
      </c>
      <c r="B2067" s="199">
        <v>1318309</v>
      </c>
      <c r="C2067" s="199" t="s">
        <v>2044</v>
      </c>
      <c r="D2067" s="199" t="s">
        <v>2155</v>
      </c>
      <c r="E2067" s="53"/>
      <c r="F2067" s="186"/>
      <c r="G2067" s="53"/>
      <c r="H2067" s="53"/>
      <c r="I2067" s="53"/>
      <c r="J2067" s="53"/>
      <c r="O2067" s="53"/>
      <c r="W2067" s="53"/>
      <c r="X2067" s="53"/>
      <c r="Y2067" s="53"/>
      <c r="Z2067" s="53"/>
      <c r="AA2067" s="53"/>
    </row>
    <row r="2068" spans="1:27" x14ac:dyDescent="0.25">
      <c r="A2068" s="199" t="s">
        <v>31</v>
      </c>
      <c r="B2068" s="199">
        <v>1135179</v>
      </c>
      <c r="C2068" s="199" t="s">
        <v>2044</v>
      </c>
      <c r="D2068" s="199" t="s">
        <v>1977</v>
      </c>
      <c r="E2068" s="53"/>
      <c r="F2068" s="186"/>
      <c r="G2068" s="53"/>
      <c r="H2068" s="53"/>
      <c r="I2068" s="53"/>
      <c r="J2068" s="53"/>
      <c r="O2068" s="53"/>
      <c r="W2068" s="53"/>
      <c r="X2068" s="53"/>
      <c r="Y2068" s="53"/>
      <c r="Z2068" s="53"/>
      <c r="AA2068" s="53"/>
    </row>
    <row r="2069" spans="1:27" x14ac:dyDescent="0.25">
      <c r="A2069" s="199" t="s">
        <v>23</v>
      </c>
      <c r="B2069" s="199">
        <v>1378399</v>
      </c>
      <c r="C2069" s="199" t="s">
        <v>2044</v>
      </c>
      <c r="D2069" s="199" t="s">
        <v>2156</v>
      </c>
      <c r="E2069" s="53"/>
      <c r="F2069" s="186"/>
      <c r="G2069" s="53"/>
      <c r="H2069" s="53"/>
      <c r="I2069" s="53"/>
      <c r="J2069" s="53"/>
      <c r="O2069" s="53"/>
      <c r="W2069" s="53"/>
      <c r="X2069" s="53"/>
      <c r="Y2069" s="53"/>
      <c r="Z2069" s="53"/>
      <c r="AA2069" s="53"/>
    </row>
    <row r="2070" spans="1:27" x14ac:dyDescent="0.25">
      <c r="A2070" s="199" t="s">
        <v>21</v>
      </c>
      <c r="B2070" s="199">
        <v>838990</v>
      </c>
      <c r="C2070" s="199" t="s">
        <v>2044</v>
      </c>
      <c r="D2070" s="199" t="s">
        <v>454</v>
      </c>
      <c r="E2070" s="53"/>
      <c r="F2070" s="186"/>
      <c r="G2070" s="53"/>
      <c r="H2070" s="53"/>
      <c r="I2070" s="53"/>
      <c r="J2070" s="53"/>
      <c r="O2070" s="53"/>
      <c r="W2070" s="53"/>
      <c r="X2070" s="53"/>
      <c r="Y2070" s="53"/>
      <c r="Z2070" s="53"/>
      <c r="AA2070" s="53"/>
    </row>
    <row r="2071" spans="1:27" x14ac:dyDescent="0.25">
      <c r="A2071" s="199" t="s">
        <v>21</v>
      </c>
      <c r="B2071" s="199">
        <v>582466</v>
      </c>
      <c r="C2071" s="199" t="s">
        <v>2044</v>
      </c>
      <c r="D2071" s="199" t="s">
        <v>584</v>
      </c>
      <c r="E2071" s="192"/>
      <c r="F2071" s="186"/>
      <c r="G2071" s="53"/>
      <c r="H2071" s="53"/>
      <c r="I2071" s="53"/>
      <c r="J2071" s="53"/>
      <c r="O2071" s="53"/>
      <c r="W2071" s="53"/>
      <c r="X2071" s="53"/>
      <c r="Y2071" s="53"/>
      <c r="Z2071" s="53"/>
      <c r="AA2071" s="53"/>
    </row>
    <row r="2072" spans="1:27" x14ac:dyDescent="0.25">
      <c r="A2072" s="199" t="s">
        <v>23</v>
      </c>
      <c r="B2072" s="199">
        <v>1171960</v>
      </c>
      <c r="C2072" s="199" t="s">
        <v>2044</v>
      </c>
      <c r="D2072" s="199" t="s">
        <v>2157</v>
      </c>
      <c r="E2072" s="53"/>
      <c r="F2072" s="186"/>
      <c r="G2072" s="53"/>
      <c r="H2072" s="53"/>
      <c r="I2072" s="53"/>
      <c r="J2072" s="53"/>
      <c r="O2072" s="53"/>
      <c r="W2072" s="53"/>
      <c r="X2072" s="53"/>
      <c r="Y2072" s="53"/>
      <c r="Z2072" s="53"/>
      <c r="AA2072" s="53"/>
    </row>
    <row r="2073" spans="1:27" x14ac:dyDescent="0.25">
      <c r="A2073" s="199" t="s">
        <v>479</v>
      </c>
      <c r="B2073" s="199">
        <v>1873971</v>
      </c>
      <c r="C2073" s="199" t="s">
        <v>2044</v>
      </c>
      <c r="D2073" s="199" t="s">
        <v>313</v>
      </c>
      <c r="E2073" s="53"/>
      <c r="F2073" s="186"/>
      <c r="G2073" s="53"/>
      <c r="H2073" s="53"/>
      <c r="I2073" s="53"/>
      <c r="J2073" s="53"/>
      <c r="O2073" s="53"/>
      <c r="W2073" s="53"/>
      <c r="X2073" s="53"/>
      <c r="Y2073" s="53"/>
      <c r="Z2073" s="53"/>
      <c r="AA2073" s="53"/>
    </row>
    <row r="2074" spans="1:27" x14ac:dyDescent="0.25">
      <c r="A2074" s="199" t="s">
        <v>21</v>
      </c>
      <c r="B2074" s="199">
        <v>250654</v>
      </c>
      <c r="C2074" s="199" t="s">
        <v>2044</v>
      </c>
      <c r="D2074" s="199" t="s">
        <v>2158</v>
      </c>
      <c r="E2074" s="53"/>
      <c r="F2074" s="186"/>
      <c r="G2074" s="53"/>
      <c r="H2074" s="53"/>
      <c r="I2074" s="53"/>
      <c r="J2074" s="53"/>
      <c r="O2074" s="53"/>
      <c r="W2074" s="53"/>
      <c r="X2074" s="53"/>
      <c r="Y2074" s="53"/>
      <c r="Z2074" s="53"/>
      <c r="AA2074" s="53"/>
    </row>
    <row r="2075" spans="1:27" x14ac:dyDescent="0.25">
      <c r="A2075" s="199" t="s">
        <v>33</v>
      </c>
      <c r="B2075" s="199">
        <v>1156742</v>
      </c>
      <c r="C2075" s="199" t="s">
        <v>2044</v>
      </c>
      <c r="D2075" s="199" t="s">
        <v>617</v>
      </c>
      <c r="E2075" s="53"/>
      <c r="F2075" s="186"/>
      <c r="G2075" s="53"/>
      <c r="H2075" s="53"/>
      <c r="I2075" s="53"/>
      <c r="J2075" s="53"/>
      <c r="O2075" s="53"/>
      <c r="W2075" s="53"/>
      <c r="X2075" s="53"/>
      <c r="Y2075" s="53"/>
      <c r="Z2075" s="53"/>
      <c r="AA2075" s="53"/>
    </row>
    <row r="2076" spans="1:27" x14ac:dyDescent="0.25">
      <c r="A2076" s="199" t="s">
        <v>31</v>
      </c>
      <c r="B2076" s="199">
        <v>618378</v>
      </c>
      <c r="C2076" s="199" t="s">
        <v>2044</v>
      </c>
      <c r="D2076" s="199" t="s">
        <v>214</v>
      </c>
      <c r="E2076" s="53"/>
      <c r="F2076" s="186"/>
      <c r="G2076" s="53"/>
      <c r="H2076" s="53"/>
      <c r="I2076" s="53"/>
      <c r="J2076" s="53"/>
      <c r="O2076" s="53"/>
      <c r="W2076" s="53"/>
      <c r="X2076" s="53"/>
      <c r="Y2076" s="53"/>
      <c r="Z2076" s="53"/>
      <c r="AA2076" s="53"/>
    </row>
    <row r="2077" spans="1:27" x14ac:dyDescent="0.25">
      <c r="A2077" s="199" t="s">
        <v>31</v>
      </c>
      <c r="B2077" s="199">
        <v>496550</v>
      </c>
      <c r="C2077" s="199" t="s">
        <v>2049</v>
      </c>
      <c r="D2077" s="199" t="s">
        <v>214</v>
      </c>
      <c r="E2077" s="53"/>
      <c r="F2077" s="186"/>
      <c r="G2077" s="53"/>
      <c r="H2077" s="53"/>
      <c r="I2077" s="53"/>
      <c r="J2077" s="53"/>
      <c r="O2077" s="53"/>
      <c r="W2077" s="53"/>
      <c r="X2077" s="53"/>
      <c r="Y2077" s="53"/>
      <c r="Z2077" s="53"/>
      <c r="AA2077" s="53"/>
    </row>
    <row r="2078" spans="1:27" x14ac:dyDescent="0.25">
      <c r="A2078" s="199" t="s">
        <v>479</v>
      </c>
      <c r="B2078" s="199">
        <v>1465634</v>
      </c>
      <c r="C2078" s="199" t="s">
        <v>2049</v>
      </c>
      <c r="D2078" s="199" t="s">
        <v>1834</v>
      </c>
      <c r="E2078" s="53"/>
      <c r="F2078" s="186"/>
      <c r="G2078" s="53"/>
      <c r="H2078" s="53"/>
      <c r="I2078" s="53"/>
      <c r="J2078" s="53"/>
      <c r="O2078" s="53"/>
      <c r="W2078" s="53"/>
      <c r="X2078" s="53"/>
      <c r="Y2078" s="53"/>
      <c r="Z2078" s="53"/>
      <c r="AA2078" s="53"/>
    </row>
    <row r="2079" spans="1:27" x14ac:dyDescent="0.25">
      <c r="A2079" s="199" t="s">
        <v>479</v>
      </c>
      <c r="B2079" s="199">
        <v>1132892</v>
      </c>
      <c r="C2079" s="199" t="s">
        <v>2049</v>
      </c>
      <c r="D2079" s="199" t="s">
        <v>2159</v>
      </c>
      <c r="E2079" s="53"/>
      <c r="F2079" s="186"/>
      <c r="G2079" s="53"/>
      <c r="H2079" s="53"/>
      <c r="I2079" s="53"/>
      <c r="J2079" s="53"/>
      <c r="O2079" s="53"/>
      <c r="W2079" s="53"/>
      <c r="X2079" s="53"/>
      <c r="Y2079" s="53"/>
      <c r="Z2079" s="53"/>
      <c r="AA2079" s="53"/>
    </row>
    <row r="2080" spans="1:27" x14ac:dyDescent="0.25">
      <c r="A2080" s="199" t="s">
        <v>15</v>
      </c>
      <c r="B2080" s="199">
        <v>1310714</v>
      </c>
      <c r="C2080" s="199" t="s">
        <v>2049</v>
      </c>
      <c r="D2080" s="199" t="s">
        <v>1834</v>
      </c>
      <c r="E2080" s="53"/>
      <c r="F2080" s="186"/>
      <c r="G2080" s="53"/>
      <c r="H2080" s="53"/>
      <c r="I2080" s="53"/>
      <c r="J2080" s="53"/>
      <c r="O2080" s="53"/>
      <c r="W2080" s="53"/>
      <c r="X2080" s="53"/>
      <c r="Y2080" s="53"/>
      <c r="Z2080" s="53"/>
      <c r="AA2080" s="53"/>
    </row>
    <row r="2081" spans="1:27" x14ac:dyDescent="0.25">
      <c r="A2081" s="199" t="s">
        <v>19</v>
      </c>
      <c r="B2081" s="199">
        <v>1535410</v>
      </c>
      <c r="C2081" s="199" t="s">
        <v>2049</v>
      </c>
      <c r="D2081" s="199" t="s">
        <v>1876</v>
      </c>
      <c r="E2081" s="53"/>
      <c r="F2081" s="186"/>
      <c r="G2081" s="53"/>
      <c r="H2081" s="53"/>
      <c r="I2081" s="53"/>
      <c r="J2081" s="53"/>
      <c r="O2081" s="53"/>
      <c r="W2081" s="53"/>
      <c r="X2081" s="53"/>
      <c r="Y2081" s="53"/>
      <c r="Z2081" s="53"/>
      <c r="AA2081" s="53"/>
    </row>
    <row r="2082" spans="1:27" x14ac:dyDescent="0.25">
      <c r="A2082" s="199" t="s">
        <v>466</v>
      </c>
      <c r="B2082" s="199">
        <v>644350</v>
      </c>
      <c r="C2082" s="199" t="s">
        <v>2049</v>
      </c>
      <c r="D2082" s="199" t="s">
        <v>2160</v>
      </c>
      <c r="E2082" s="53"/>
      <c r="F2082" s="186"/>
      <c r="G2082" s="53"/>
      <c r="H2082" s="53"/>
      <c r="I2082" s="53"/>
      <c r="J2082" s="53"/>
      <c r="O2082" s="53"/>
      <c r="W2082" s="53"/>
      <c r="X2082" s="53"/>
      <c r="Y2082" s="53"/>
      <c r="Z2082" s="53"/>
      <c r="AA2082" s="53"/>
    </row>
    <row r="2083" spans="1:27" x14ac:dyDescent="0.25">
      <c r="A2083" s="199" t="s">
        <v>33</v>
      </c>
      <c r="B2083" s="199">
        <v>445046</v>
      </c>
      <c r="C2083" s="199" t="s">
        <v>2049</v>
      </c>
      <c r="D2083" s="199" t="s">
        <v>2161</v>
      </c>
      <c r="E2083" s="192"/>
      <c r="F2083" s="186"/>
      <c r="G2083" s="53"/>
      <c r="H2083" s="53"/>
      <c r="I2083" s="53"/>
      <c r="J2083" s="53"/>
      <c r="O2083" s="53"/>
      <c r="W2083" s="53"/>
      <c r="X2083" s="53"/>
      <c r="Y2083" s="53"/>
      <c r="Z2083" s="53"/>
      <c r="AA2083" s="53"/>
    </row>
    <row r="2084" spans="1:27" x14ac:dyDescent="0.25">
      <c r="A2084" s="199" t="s">
        <v>33</v>
      </c>
      <c r="B2084" s="199">
        <v>898396</v>
      </c>
      <c r="C2084" s="199" t="s">
        <v>2049</v>
      </c>
      <c r="D2084" s="199" t="s">
        <v>2162</v>
      </c>
      <c r="E2084" s="53"/>
      <c r="F2084" s="186"/>
      <c r="G2084" s="53"/>
      <c r="H2084" s="53"/>
      <c r="I2084" s="53"/>
      <c r="J2084" s="53"/>
      <c r="O2084" s="53"/>
      <c r="W2084" s="53"/>
      <c r="X2084" s="53"/>
      <c r="Y2084" s="53"/>
      <c r="Z2084" s="53"/>
      <c r="AA2084" s="53"/>
    </row>
    <row r="2085" spans="1:27" x14ac:dyDescent="0.25">
      <c r="A2085" s="199" t="s">
        <v>22</v>
      </c>
      <c r="B2085" s="199">
        <v>1044958</v>
      </c>
      <c r="C2085" s="199" t="s">
        <v>2049</v>
      </c>
      <c r="D2085" s="199" t="s">
        <v>2163</v>
      </c>
      <c r="E2085" s="192"/>
      <c r="F2085" s="186"/>
      <c r="G2085" s="53"/>
      <c r="H2085" s="53"/>
      <c r="I2085" s="53"/>
      <c r="J2085" s="53"/>
      <c r="O2085" s="53"/>
      <c r="W2085" s="53"/>
      <c r="X2085" s="53"/>
      <c r="Y2085" s="53"/>
      <c r="Z2085" s="53"/>
      <c r="AA2085" s="53"/>
    </row>
    <row r="2086" spans="1:27" x14ac:dyDescent="0.25">
      <c r="A2086" s="199" t="s">
        <v>12</v>
      </c>
      <c r="B2086" s="199">
        <v>540384</v>
      </c>
      <c r="C2086" s="199" t="s">
        <v>2049</v>
      </c>
      <c r="D2086" s="199" t="s">
        <v>2164</v>
      </c>
      <c r="E2086" s="53"/>
      <c r="F2086" s="186"/>
      <c r="G2086" s="53"/>
      <c r="H2086" s="53"/>
      <c r="I2086" s="53"/>
      <c r="J2086" s="53"/>
      <c r="O2086" s="53"/>
      <c r="W2086" s="53"/>
      <c r="X2086" s="53"/>
      <c r="Y2086" s="53"/>
      <c r="Z2086" s="53"/>
      <c r="AA2086" s="53"/>
    </row>
    <row r="2087" spans="1:27" x14ac:dyDescent="0.25">
      <c r="A2087" s="199" t="s">
        <v>12</v>
      </c>
      <c r="B2087" s="199">
        <v>1027045</v>
      </c>
      <c r="C2087" s="199" t="s">
        <v>2049</v>
      </c>
      <c r="D2087" s="199" t="s">
        <v>2165</v>
      </c>
      <c r="E2087" s="53"/>
      <c r="F2087" s="186"/>
      <c r="G2087" s="53"/>
      <c r="H2087" s="53"/>
      <c r="I2087" s="53"/>
      <c r="J2087" s="53"/>
      <c r="O2087" s="53"/>
      <c r="W2087" s="53"/>
      <c r="X2087" s="53"/>
      <c r="Y2087" s="53"/>
      <c r="Z2087" s="53"/>
      <c r="AA2087" s="53"/>
    </row>
    <row r="2088" spans="1:27" x14ac:dyDescent="0.25">
      <c r="A2088" s="199" t="s">
        <v>29</v>
      </c>
      <c r="B2088" s="199">
        <v>1467852</v>
      </c>
      <c r="C2088" s="199" t="s">
        <v>2049</v>
      </c>
      <c r="D2088" s="199" t="s">
        <v>2166</v>
      </c>
      <c r="E2088" s="53"/>
      <c r="F2088" s="186"/>
      <c r="G2088" s="53"/>
      <c r="H2088" s="53"/>
      <c r="I2088" s="53"/>
      <c r="J2088" s="53"/>
      <c r="O2088" s="53"/>
      <c r="W2088" s="53"/>
      <c r="X2088" s="53"/>
      <c r="Y2088" s="53"/>
      <c r="Z2088" s="53"/>
      <c r="AA2088" s="53"/>
    </row>
    <row r="2089" spans="1:27" x14ac:dyDescent="0.25">
      <c r="A2089" s="199" t="s">
        <v>31</v>
      </c>
      <c r="B2089" s="199">
        <v>1471884</v>
      </c>
      <c r="C2089" s="199" t="s">
        <v>2049</v>
      </c>
      <c r="D2089" s="199" t="s">
        <v>2167</v>
      </c>
      <c r="E2089" s="53"/>
      <c r="F2089" s="186"/>
      <c r="G2089" s="53"/>
      <c r="H2089" s="53"/>
      <c r="I2089" s="53"/>
      <c r="J2089" s="53"/>
      <c r="O2089" s="53"/>
      <c r="W2089" s="53"/>
      <c r="X2089" s="53"/>
      <c r="Y2089" s="53"/>
      <c r="Z2089" s="53"/>
      <c r="AA2089" s="53"/>
    </row>
    <row r="2090" spans="1:27" x14ac:dyDescent="0.25">
      <c r="A2090" s="199" t="s">
        <v>38</v>
      </c>
      <c r="B2090" s="199">
        <v>1576008</v>
      </c>
      <c r="C2090" s="199" t="s">
        <v>2049</v>
      </c>
      <c r="D2090" s="199" t="s">
        <v>2168</v>
      </c>
      <c r="E2090" s="53"/>
      <c r="F2090" s="186"/>
      <c r="G2090" s="53"/>
      <c r="H2090" s="53"/>
      <c r="I2090" s="53"/>
      <c r="J2090" s="53"/>
      <c r="O2090" s="53"/>
      <c r="W2090" s="53"/>
      <c r="X2090" s="53"/>
      <c r="Y2090" s="53"/>
      <c r="Z2090" s="53"/>
      <c r="AA2090" s="53"/>
    </row>
    <row r="2091" spans="1:27" x14ac:dyDescent="0.25">
      <c r="A2091" s="199" t="s">
        <v>38</v>
      </c>
      <c r="B2091" s="199">
        <v>1319704</v>
      </c>
      <c r="C2091" s="199" t="s">
        <v>2049</v>
      </c>
      <c r="D2091" s="199" t="s">
        <v>2169</v>
      </c>
      <c r="E2091" s="53"/>
      <c r="F2091" s="186"/>
      <c r="G2091" s="53"/>
      <c r="H2091" s="53"/>
      <c r="I2091" s="53"/>
      <c r="J2091" s="53"/>
      <c r="O2091" s="53"/>
      <c r="W2091" s="53"/>
      <c r="X2091" s="53"/>
      <c r="Y2091" s="53"/>
      <c r="Z2091" s="53"/>
      <c r="AA2091" s="53"/>
    </row>
    <row r="2092" spans="1:27" x14ac:dyDescent="0.25">
      <c r="A2092" s="199" t="s">
        <v>37</v>
      </c>
      <c r="B2092" s="199">
        <v>425403</v>
      </c>
      <c r="C2092" s="199" t="s">
        <v>2049</v>
      </c>
      <c r="D2092" s="199" t="s">
        <v>1819</v>
      </c>
      <c r="E2092" s="53"/>
      <c r="F2092" s="186"/>
      <c r="G2092" s="53"/>
      <c r="H2092" s="53"/>
      <c r="I2092" s="53"/>
      <c r="J2092" s="53"/>
      <c r="O2092" s="53"/>
      <c r="W2092" s="53"/>
      <c r="X2092" s="53"/>
      <c r="Y2092" s="53"/>
      <c r="Z2092" s="53"/>
      <c r="AA2092" s="53"/>
    </row>
    <row r="2093" spans="1:27" x14ac:dyDescent="0.25">
      <c r="A2093" s="199" t="s">
        <v>29</v>
      </c>
      <c r="B2093" s="199">
        <v>1423428</v>
      </c>
      <c r="C2093" s="199" t="s">
        <v>2049</v>
      </c>
      <c r="D2093" s="199" t="s">
        <v>2170</v>
      </c>
      <c r="E2093" s="53"/>
      <c r="F2093" s="186"/>
      <c r="G2093" s="53"/>
      <c r="H2093" s="53"/>
      <c r="I2093" s="53"/>
      <c r="J2093" s="53"/>
      <c r="O2093" s="53"/>
      <c r="W2093" s="53"/>
      <c r="X2093" s="53"/>
      <c r="Y2093" s="53"/>
      <c r="Z2093" s="53"/>
      <c r="AA2093" s="53"/>
    </row>
    <row r="2094" spans="1:27" x14ac:dyDescent="0.25">
      <c r="A2094" s="199" t="s">
        <v>31</v>
      </c>
      <c r="B2094" s="199">
        <v>1402452</v>
      </c>
      <c r="C2094" s="199" t="s">
        <v>2049</v>
      </c>
      <c r="D2094" s="199" t="s">
        <v>492</v>
      </c>
      <c r="E2094" s="192" t="s">
        <v>626</v>
      </c>
      <c r="F2094" s="186"/>
      <c r="G2094" s="53"/>
      <c r="H2094" s="53"/>
      <c r="I2094" s="53"/>
      <c r="J2094" s="53"/>
      <c r="O2094" s="53"/>
      <c r="W2094" s="53"/>
      <c r="X2094" s="53"/>
      <c r="Y2094" s="53"/>
      <c r="Z2094" s="53"/>
      <c r="AA2094" s="53"/>
    </row>
    <row r="2095" spans="1:27" x14ac:dyDescent="0.25">
      <c r="A2095" s="199" t="s">
        <v>31</v>
      </c>
      <c r="B2095" s="199">
        <v>28747</v>
      </c>
      <c r="C2095" s="199" t="s">
        <v>451</v>
      </c>
      <c r="D2095" s="199" t="s">
        <v>492</v>
      </c>
      <c r="E2095" s="53"/>
      <c r="F2095" s="186"/>
      <c r="G2095" s="53"/>
      <c r="H2095" s="53"/>
      <c r="I2095" s="53"/>
      <c r="J2095" s="53"/>
      <c r="O2095" s="53"/>
      <c r="W2095" s="53"/>
      <c r="X2095" s="53"/>
      <c r="Y2095" s="53"/>
      <c r="Z2095" s="53"/>
      <c r="AA2095" s="53"/>
    </row>
    <row r="2096" spans="1:27" x14ac:dyDescent="0.25">
      <c r="A2096" s="199" t="s">
        <v>35</v>
      </c>
      <c r="B2096" s="199">
        <v>1536673</v>
      </c>
      <c r="C2096" s="199" t="s">
        <v>451</v>
      </c>
      <c r="D2096" s="199" t="s">
        <v>1425</v>
      </c>
      <c r="E2096" s="192"/>
      <c r="F2096" s="186"/>
      <c r="G2096" s="53"/>
      <c r="H2096" s="53"/>
      <c r="I2096" s="53"/>
      <c r="J2096" s="53"/>
      <c r="O2096" s="53"/>
      <c r="W2096" s="53"/>
      <c r="X2096" s="53"/>
      <c r="Y2096" s="53"/>
      <c r="Z2096" s="53"/>
      <c r="AA2096" s="53"/>
    </row>
    <row r="2097" spans="1:27" x14ac:dyDescent="0.25">
      <c r="A2097" s="199" t="s">
        <v>29</v>
      </c>
      <c r="B2097" s="199">
        <v>1611584</v>
      </c>
      <c r="C2097" s="199" t="s">
        <v>451</v>
      </c>
      <c r="D2097" s="199" t="s">
        <v>2147</v>
      </c>
      <c r="E2097" s="192"/>
      <c r="F2097" s="186"/>
      <c r="G2097" s="53"/>
      <c r="H2097" s="53"/>
      <c r="I2097" s="53"/>
      <c r="J2097" s="53"/>
      <c r="O2097" s="53"/>
      <c r="W2097" s="53"/>
      <c r="X2097" s="53"/>
      <c r="Y2097" s="53"/>
      <c r="Z2097" s="53"/>
      <c r="AA2097" s="53"/>
    </row>
    <row r="2098" spans="1:27" x14ac:dyDescent="0.25">
      <c r="A2098" s="199" t="s">
        <v>24</v>
      </c>
      <c r="B2098" s="199">
        <v>1864971</v>
      </c>
      <c r="C2098" s="199" t="s">
        <v>451</v>
      </c>
      <c r="D2098" s="199" t="s">
        <v>1916</v>
      </c>
      <c r="E2098" s="53"/>
      <c r="F2098" s="186"/>
      <c r="G2098" s="53"/>
      <c r="H2098" s="53"/>
      <c r="I2098" s="53"/>
      <c r="J2098" s="53"/>
      <c r="O2098" s="53"/>
      <c r="W2098" s="53"/>
      <c r="X2098" s="53"/>
      <c r="Y2098" s="53"/>
      <c r="Z2098" s="53"/>
      <c r="AA2098" s="53"/>
    </row>
    <row r="2099" spans="1:27" x14ac:dyDescent="0.25">
      <c r="A2099" s="199" t="s">
        <v>24</v>
      </c>
      <c r="B2099" s="199">
        <v>958025</v>
      </c>
      <c r="C2099" s="199" t="s">
        <v>451</v>
      </c>
      <c r="D2099" s="199" t="s">
        <v>1765</v>
      </c>
      <c r="E2099" s="53"/>
      <c r="F2099" s="186"/>
      <c r="G2099" s="53"/>
      <c r="H2099" s="53"/>
      <c r="I2099" s="53"/>
      <c r="J2099" s="53"/>
      <c r="O2099" s="53"/>
      <c r="W2099" s="53"/>
      <c r="X2099" s="53"/>
      <c r="Y2099" s="53"/>
      <c r="Z2099" s="53"/>
      <c r="AA2099" s="53"/>
    </row>
    <row r="2100" spans="1:27" x14ac:dyDescent="0.25">
      <c r="A2100" s="199" t="s">
        <v>24</v>
      </c>
      <c r="B2100" s="199">
        <v>495607</v>
      </c>
      <c r="C2100" s="199" t="s">
        <v>752</v>
      </c>
      <c r="D2100" s="199" t="s">
        <v>1765</v>
      </c>
      <c r="E2100" s="53"/>
      <c r="F2100" s="186"/>
      <c r="G2100" s="53"/>
      <c r="H2100" s="53"/>
      <c r="I2100" s="53"/>
      <c r="J2100" s="53"/>
      <c r="O2100" s="53"/>
      <c r="W2100" s="53"/>
      <c r="X2100" s="53"/>
      <c r="Y2100" s="53"/>
      <c r="Z2100" s="53"/>
      <c r="AA2100" s="53"/>
    </row>
    <row r="2101" spans="1:27" x14ac:dyDescent="0.25">
      <c r="A2101" s="199" t="s">
        <v>35</v>
      </c>
      <c r="B2101" s="199">
        <v>1604918</v>
      </c>
      <c r="C2101" s="199" t="s">
        <v>752</v>
      </c>
      <c r="D2101" s="199" t="s">
        <v>2171</v>
      </c>
      <c r="E2101" s="53"/>
      <c r="F2101" s="186"/>
      <c r="G2101" s="53"/>
      <c r="H2101" s="53"/>
      <c r="I2101" s="53"/>
      <c r="J2101" s="53"/>
      <c r="O2101" s="53"/>
      <c r="W2101" s="53"/>
      <c r="X2101" s="53"/>
      <c r="Y2101" s="53"/>
      <c r="Z2101" s="53"/>
      <c r="AA2101" s="53"/>
    </row>
    <row r="2102" spans="1:27" x14ac:dyDescent="0.25">
      <c r="A2102" s="199" t="s">
        <v>25</v>
      </c>
      <c r="B2102" s="199">
        <v>875905</v>
      </c>
      <c r="C2102" s="199" t="s">
        <v>752</v>
      </c>
      <c r="D2102" s="199" t="s">
        <v>1353</v>
      </c>
      <c r="E2102" s="53"/>
      <c r="F2102" s="186"/>
      <c r="G2102" s="53"/>
      <c r="H2102" s="53"/>
      <c r="I2102" s="53"/>
      <c r="J2102" s="53"/>
      <c r="O2102" s="53"/>
      <c r="W2102" s="53"/>
      <c r="X2102" s="53"/>
      <c r="Y2102" s="53"/>
      <c r="Z2102" s="53"/>
      <c r="AA2102" s="53"/>
    </row>
    <row r="2103" spans="1:27" x14ac:dyDescent="0.25">
      <c r="A2103" s="199" t="s">
        <v>25</v>
      </c>
      <c r="B2103" s="199">
        <v>530459</v>
      </c>
      <c r="C2103" s="199" t="s">
        <v>752</v>
      </c>
      <c r="D2103" s="199" t="s">
        <v>2097</v>
      </c>
      <c r="E2103" s="192"/>
      <c r="F2103" s="186"/>
      <c r="G2103" s="53"/>
      <c r="H2103" s="53"/>
      <c r="I2103" s="53"/>
      <c r="J2103" s="53"/>
      <c r="O2103" s="53"/>
      <c r="W2103" s="53"/>
      <c r="X2103" s="53"/>
      <c r="Y2103" s="53"/>
      <c r="Z2103" s="53"/>
      <c r="AA2103" s="53"/>
    </row>
    <row r="2104" spans="1:27" x14ac:dyDescent="0.25">
      <c r="A2104" s="199" t="s">
        <v>23</v>
      </c>
      <c r="B2104" s="199">
        <v>1539851</v>
      </c>
      <c r="C2104" s="199" t="s">
        <v>752</v>
      </c>
      <c r="D2104" s="199" t="s">
        <v>2172</v>
      </c>
      <c r="E2104" s="53"/>
      <c r="F2104" s="186"/>
      <c r="G2104" s="53"/>
      <c r="H2104" s="53"/>
      <c r="I2104" s="53"/>
      <c r="J2104" s="53"/>
      <c r="O2104" s="53"/>
      <c r="W2104" s="53"/>
      <c r="X2104" s="53"/>
      <c r="Y2104" s="53"/>
      <c r="Z2104" s="53"/>
      <c r="AA2104" s="53"/>
    </row>
    <row r="2105" spans="1:27" x14ac:dyDescent="0.25">
      <c r="A2105" s="199" t="s">
        <v>21</v>
      </c>
      <c r="B2105" s="199">
        <v>754124</v>
      </c>
      <c r="C2105" s="199" t="s">
        <v>752</v>
      </c>
      <c r="D2105" s="199" t="s">
        <v>2173</v>
      </c>
      <c r="E2105" s="53"/>
      <c r="F2105" s="186"/>
      <c r="G2105" s="53"/>
      <c r="H2105" s="53"/>
      <c r="I2105" s="53"/>
      <c r="J2105" s="53"/>
      <c r="O2105" s="53"/>
      <c r="W2105" s="53"/>
      <c r="X2105" s="53"/>
      <c r="Y2105" s="53"/>
      <c r="Z2105" s="53"/>
      <c r="AA2105" s="53"/>
    </row>
    <row r="2106" spans="1:27" x14ac:dyDescent="0.25">
      <c r="A2106" s="199" t="s">
        <v>23</v>
      </c>
      <c r="B2106" s="199">
        <v>1601322</v>
      </c>
      <c r="C2106" s="199" t="s">
        <v>752</v>
      </c>
      <c r="D2106" s="199" t="s">
        <v>2174</v>
      </c>
      <c r="E2106" s="192"/>
      <c r="F2106" s="186"/>
      <c r="G2106" s="53"/>
      <c r="H2106" s="53"/>
      <c r="I2106" s="53"/>
      <c r="J2106" s="53"/>
      <c r="O2106" s="53"/>
      <c r="W2106" s="53"/>
      <c r="X2106" s="53"/>
      <c r="Y2106" s="53"/>
      <c r="Z2106" s="53"/>
      <c r="AA2106" s="53"/>
    </row>
    <row r="2107" spans="1:27" x14ac:dyDescent="0.25">
      <c r="A2107" s="199" t="s">
        <v>22</v>
      </c>
      <c r="B2107" s="199">
        <v>597814</v>
      </c>
      <c r="C2107" s="199" t="s">
        <v>752</v>
      </c>
      <c r="D2107" s="199" t="s">
        <v>2175</v>
      </c>
      <c r="E2107" s="53"/>
      <c r="F2107" s="186"/>
      <c r="G2107" s="53"/>
      <c r="H2107" s="53"/>
      <c r="I2107" s="53"/>
      <c r="J2107" s="53"/>
      <c r="O2107" s="53"/>
      <c r="W2107" s="53"/>
      <c r="X2107" s="53"/>
      <c r="Y2107" s="53"/>
      <c r="Z2107" s="53"/>
      <c r="AA2107" s="53"/>
    </row>
    <row r="2108" spans="1:27" x14ac:dyDescent="0.25">
      <c r="A2108" s="199" t="s">
        <v>22</v>
      </c>
      <c r="B2108" s="199">
        <v>59225</v>
      </c>
      <c r="C2108" s="199" t="s">
        <v>2032</v>
      </c>
      <c r="D2108" s="199" t="s">
        <v>2175</v>
      </c>
      <c r="E2108" s="53"/>
      <c r="F2108" s="186"/>
      <c r="G2108" s="53"/>
      <c r="H2108" s="53"/>
      <c r="I2108" s="53"/>
      <c r="J2108" s="53"/>
      <c r="O2108" s="53"/>
      <c r="W2108" s="53"/>
      <c r="X2108" s="53"/>
      <c r="Y2108" s="53"/>
      <c r="Z2108" s="53"/>
      <c r="AA2108" s="53"/>
    </row>
    <row r="2109" spans="1:27" x14ac:dyDescent="0.25">
      <c r="A2109" s="199" t="s">
        <v>15</v>
      </c>
      <c r="B2109" s="199">
        <v>1205024</v>
      </c>
      <c r="C2109" s="199" t="s">
        <v>2032</v>
      </c>
      <c r="D2109" s="199" t="s">
        <v>2176</v>
      </c>
      <c r="E2109" s="53"/>
      <c r="F2109" s="186"/>
      <c r="G2109" s="53"/>
      <c r="H2109" s="53"/>
      <c r="I2109" s="53"/>
      <c r="J2109" s="53"/>
      <c r="O2109" s="53"/>
      <c r="W2109" s="53"/>
      <c r="X2109" s="53"/>
      <c r="Y2109" s="53"/>
      <c r="Z2109" s="53"/>
      <c r="AA2109" s="53"/>
    </row>
    <row r="2110" spans="1:27" x14ac:dyDescent="0.25">
      <c r="A2110" s="199" t="s">
        <v>19</v>
      </c>
      <c r="B2110" s="199">
        <v>1044879</v>
      </c>
      <c r="C2110" s="199" t="s">
        <v>2032</v>
      </c>
      <c r="D2110" s="199" t="s">
        <v>2177</v>
      </c>
      <c r="E2110" s="53"/>
      <c r="F2110" s="186"/>
      <c r="G2110" s="53"/>
      <c r="H2110" s="53"/>
      <c r="I2110" s="53"/>
      <c r="J2110" s="53"/>
      <c r="O2110" s="53"/>
      <c r="W2110" s="53"/>
      <c r="X2110" s="53"/>
      <c r="Y2110" s="53"/>
      <c r="Z2110" s="53"/>
      <c r="AA2110" s="53"/>
    </row>
    <row r="2111" spans="1:27" x14ac:dyDescent="0.25">
      <c r="A2111" s="199" t="s">
        <v>18</v>
      </c>
      <c r="B2111" s="199">
        <v>387949</v>
      </c>
      <c r="C2111" s="199" t="s">
        <v>2032</v>
      </c>
      <c r="D2111" s="199" t="s">
        <v>2107</v>
      </c>
      <c r="E2111" s="53"/>
      <c r="F2111" s="186"/>
      <c r="G2111" s="53"/>
      <c r="H2111" s="53"/>
      <c r="I2111" s="53"/>
      <c r="J2111" s="53"/>
      <c r="O2111" s="53"/>
      <c r="W2111" s="53"/>
      <c r="X2111" s="53"/>
      <c r="Y2111" s="53"/>
      <c r="Z2111" s="53"/>
      <c r="AA2111" s="53"/>
    </row>
    <row r="2112" spans="1:27" x14ac:dyDescent="0.25">
      <c r="A2112" s="199" t="s">
        <v>18</v>
      </c>
      <c r="B2112" s="199">
        <v>522849</v>
      </c>
      <c r="C2112" s="199" t="s">
        <v>2032</v>
      </c>
      <c r="D2112" s="199" t="s">
        <v>2108</v>
      </c>
      <c r="E2112" s="53"/>
      <c r="F2112" s="186"/>
      <c r="G2112" s="53"/>
      <c r="H2112" s="53"/>
      <c r="I2112" s="53"/>
      <c r="J2112" s="53"/>
      <c r="O2112" s="53"/>
      <c r="W2112" s="53"/>
      <c r="X2112" s="53"/>
      <c r="Y2112" s="53"/>
      <c r="Z2112" s="53"/>
      <c r="AA2112" s="53"/>
    </row>
    <row r="2113" spans="1:27" x14ac:dyDescent="0.25">
      <c r="A2113" s="199" t="s">
        <v>30</v>
      </c>
      <c r="B2113" s="199">
        <v>749663</v>
      </c>
      <c r="C2113" s="199" t="s">
        <v>2032</v>
      </c>
      <c r="D2113" s="199" t="s">
        <v>313</v>
      </c>
      <c r="E2113" s="53"/>
      <c r="F2113" s="186"/>
      <c r="G2113" s="53"/>
      <c r="H2113" s="53"/>
      <c r="I2113" s="53"/>
      <c r="J2113" s="53"/>
      <c r="O2113" s="53"/>
      <c r="W2113" s="53"/>
      <c r="X2113" s="53"/>
      <c r="Y2113" s="53"/>
      <c r="Z2113" s="53"/>
      <c r="AA2113" s="53"/>
    </row>
    <row r="2114" spans="1:27" x14ac:dyDescent="0.25">
      <c r="A2114" s="199" t="s">
        <v>30</v>
      </c>
      <c r="B2114" s="199">
        <v>987480</v>
      </c>
      <c r="C2114" s="199" t="s">
        <v>2032</v>
      </c>
      <c r="D2114" s="199" t="s">
        <v>2178</v>
      </c>
      <c r="E2114" s="53"/>
      <c r="F2114" s="186"/>
      <c r="G2114" s="53"/>
      <c r="H2114" s="53"/>
      <c r="I2114" s="53"/>
      <c r="J2114" s="53"/>
      <c r="O2114" s="53"/>
      <c r="W2114" s="53"/>
      <c r="X2114" s="53"/>
      <c r="Y2114" s="53"/>
      <c r="Z2114" s="53"/>
      <c r="AA2114" s="53"/>
    </row>
    <row r="2115" spans="1:27" x14ac:dyDescent="0.25">
      <c r="A2115" s="199" t="s">
        <v>30</v>
      </c>
      <c r="B2115" s="199">
        <v>1241847</v>
      </c>
      <c r="C2115" s="199" t="s">
        <v>2032</v>
      </c>
      <c r="D2115" s="199" t="s">
        <v>2179</v>
      </c>
      <c r="E2115" s="53"/>
      <c r="F2115" s="186"/>
      <c r="G2115" s="53"/>
      <c r="H2115" s="53"/>
      <c r="I2115" s="53"/>
      <c r="J2115" s="53"/>
      <c r="O2115" s="53"/>
      <c r="W2115" s="53"/>
      <c r="X2115" s="53"/>
      <c r="Y2115" s="53"/>
      <c r="Z2115" s="53"/>
      <c r="AA2115" s="53"/>
    </row>
    <row r="2116" spans="1:27" x14ac:dyDescent="0.25">
      <c r="A2116" s="199" t="s">
        <v>26</v>
      </c>
      <c r="B2116" s="199">
        <v>1396830</v>
      </c>
      <c r="C2116" s="199" t="s">
        <v>2032</v>
      </c>
      <c r="D2116" s="199" t="s">
        <v>512</v>
      </c>
      <c r="E2116" s="53"/>
      <c r="F2116" s="186"/>
      <c r="G2116" s="53"/>
      <c r="H2116" s="53"/>
      <c r="I2116" s="53"/>
      <c r="J2116" s="53"/>
      <c r="O2116" s="53"/>
      <c r="W2116" s="53"/>
      <c r="X2116" s="53"/>
      <c r="Y2116" s="53"/>
      <c r="Z2116" s="53"/>
      <c r="AA2116" s="53"/>
    </row>
    <row r="2117" spans="1:27" x14ac:dyDescent="0.25">
      <c r="A2117" s="199" t="s">
        <v>26</v>
      </c>
      <c r="B2117" s="199">
        <v>892375</v>
      </c>
      <c r="C2117" s="199" t="s">
        <v>2032</v>
      </c>
      <c r="D2117" s="199" t="s">
        <v>686</v>
      </c>
      <c r="E2117" s="53"/>
      <c r="F2117" s="186"/>
      <c r="G2117" s="53"/>
      <c r="H2117" s="53"/>
      <c r="I2117" s="53"/>
      <c r="J2117" s="53"/>
      <c r="O2117" s="53"/>
      <c r="W2117" s="53"/>
      <c r="X2117" s="53"/>
      <c r="Y2117" s="53"/>
      <c r="Z2117" s="53"/>
      <c r="AA2117" s="53"/>
    </row>
    <row r="2118" spans="1:27" x14ac:dyDescent="0.25">
      <c r="A2118" s="199" t="s">
        <v>26</v>
      </c>
      <c r="B2118" s="199">
        <v>703246</v>
      </c>
      <c r="C2118" s="199" t="s">
        <v>2032</v>
      </c>
      <c r="D2118" s="199" t="s">
        <v>2180</v>
      </c>
      <c r="E2118" s="53"/>
      <c r="F2118" s="186"/>
      <c r="G2118" s="53"/>
      <c r="H2118" s="53"/>
      <c r="I2118" s="53"/>
      <c r="J2118" s="53"/>
      <c r="O2118" s="53"/>
      <c r="W2118" s="53"/>
      <c r="X2118" s="53"/>
      <c r="Y2118" s="53"/>
      <c r="Z2118" s="53"/>
      <c r="AA2118" s="53"/>
    </row>
    <row r="2119" spans="1:27" x14ac:dyDescent="0.25">
      <c r="A2119" s="199" t="s">
        <v>20</v>
      </c>
      <c r="B2119" s="199">
        <v>808633</v>
      </c>
      <c r="C2119" s="199" t="s">
        <v>2032</v>
      </c>
      <c r="D2119" s="199" t="s">
        <v>2181</v>
      </c>
      <c r="E2119" s="53"/>
      <c r="F2119" s="186"/>
      <c r="G2119" s="53"/>
      <c r="H2119" s="53"/>
      <c r="I2119" s="53"/>
      <c r="J2119" s="53"/>
      <c r="O2119" s="53"/>
      <c r="W2119" s="53"/>
      <c r="X2119" s="53"/>
      <c r="Y2119" s="53"/>
      <c r="Z2119" s="53"/>
      <c r="AA2119" s="53"/>
    </row>
    <row r="2120" spans="1:27" x14ac:dyDescent="0.25">
      <c r="A2120" s="199" t="s">
        <v>20</v>
      </c>
      <c r="B2120" s="199">
        <v>513677</v>
      </c>
      <c r="C2120" s="199" t="s">
        <v>2044</v>
      </c>
      <c r="D2120" s="199" t="s">
        <v>2181</v>
      </c>
      <c r="E2120" s="53"/>
      <c r="F2120" s="186"/>
      <c r="G2120" s="53"/>
      <c r="H2120" s="53"/>
      <c r="I2120" s="53"/>
      <c r="J2120" s="53"/>
      <c r="O2120" s="53"/>
      <c r="W2120" s="53"/>
      <c r="X2120" s="53"/>
      <c r="Y2120" s="53"/>
      <c r="Z2120" s="53"/>
      <c r="AA2120" s="53"/>
    </row>
    <row r="2121" spans="1:27" x14ac:dyDescent="0.25">
      <c r="A2121" s="199" t="s">
        <v>20</v>
      </c>
      <c r="B2121" s="199">
        <v>1640669</v>
      </c>
      <c r="C2121" s="199" t="s">
        <v>2044</v>
      </c>
      <c r="D2121" s="199" t="s">
        <v>518</v>
      </c>
      <c r="E2121" s="192"/>
      <c r="F2121" s="186"/>
      <c r="G2121" s="53"/>
      <c r="H2121" s="53"/>
      <c r="I2121" s="53"/>
      <c r="J2121" s="53"/>
      <c r="O2121" s="53"/>
      <c r="W2121" s="53"/>
      <c r="X2121" s="53"/>
      <c r="Y2121" s="53"/>
      <c r="Z2121" s="53"/>
      <c r="AA2121" s="53"/>
    </row>
    <row r="2122" spans="1:27" x14ac:dyDescent="0.25">
      <c r="A2122" s="199" t="s">
        <v>479</v>
      </c>
      <c r="B2122" s="199">
        <v>1814114</v>
      </c>
      <c r="C2122" s="199" t="s">
        <v>2044</v>
      </c>
      <c r="D2122" s="199" t="s">
        <v>313</v>
      </c>
      <c r="E2122" s="53"/>
      <c r="F2122" s="186"/>
      <c r="G2122" s="53"/>
      <c r="H2122" s="53"/>
      <c r="I2122" s="53"/>
      <c r="J2122" s="53"/>
      <c r="O2122" s="53"/>
      <c r="W2122" s="53"/>
      <c r="X2122" s="53"/>
      <c r="Y2122" s="53"/>
      <c r="Z2122" s="53"/>
      <c r="AA2122" s="53"/>
    </row>
    <row r="2123" spans="1:27" x14ac:dyDescent="0.25">
      <c r="A2123" s="199" t="s">
        <v>38</v>
      </c>
      <c r="B2123" s="199">
        <v>1319257</v>
      </c>
      <c r="C2123" s="199" t="s">
        <v>2044</v>
      </c>
      <c r="D2123" s="199" t="s">
        <v>2182</v>
      </c>
      <c r="E2123" s="53"/>
      <c r="F2123" s="186"/>
      <c r="G2123" s="53"/>
      <c r="H2123" s="53"/>
      <c r="I2123" s="53"/>
      <c r="J2123" s="53"/>
      <c r="O2123" s="53"/>
      <c r="W2123" s="53"/>
      <c r="X2123" s="53"/>
      <c r="Y2123" s="53"/>
      <c r="Z2123" s="53"/>
      <c r="AA2123" s="53"/>
    </row>
    <row r="2124" spans="1:27" x14ac:dyDescent="0.25">
      <c r="A2124" s="199" t="s">
        <v>35</v>
      </c>
      <c r="B2124" s="199">
        <v>1489097</v>
      </c>
      <c r="C2124" s="199" t="s">
        <v>2044</v>
      </c>
      <c r="D2124" s="199" t="s">
        <v>518</v>
      </c>
      <c r="E2124" s="192"/>
      <c r="F2124" s="186"/>
      <c r="G2124" s="53"/>
      <c r="H2124" s="53"/>
      <c r="I2124" s="53"/>
      <c r="J2124" s="53"/>
      <c r="O2124" s="53"/>
      <c r="W2124" s="53"/>
      <c r="X2124" s="53"/>
      <c r="Y2124" s="53"/>
      <c r="Z2124" s="53"/>
      <c r="AA2124" s="53"/>
    </row>
    <row r="2125" spans="1:27" x14ac:dyDescent="0.25">
      <c r="A2125" s="199" t="s">
        <v>28</v>
      </c>
      <c r="B2125" s="199">
        <v>1325866</v>
      </c>
      <c r="C2125" s="199" t="s">
        <v>2044</v>
      </c>
      <c r="D2125" s="199" t="s">
        <v>246</v>
      </c>
      <c r="E2125" s="53"/>
      <c r="F2125" s="186"/>
      <c r="G2125" s="53"/>
      <c r="H2125" s="53"/>
      <c r="I2125" s="53"/>
      <c r="J2125" s="53"/>
      <c r="O2125" s="53"/>
      <c r="W2125" s="53"/>
      <c r="X2125" s="53"/>
      <c r="Y2125" s="53"/>
      <c r="Z2125" s="53"/>
      <c r="AA2125" s="53"/>
    </row>
    <row r="2126" spans="1:27" x14ac:dyDescent="0.25">
      <c r="A2126" s="199" t="s">
        <v>23</v>
      </c>
      <c r="B2126" s="199">
        <v>1719809</v>
      </c>
      <c r="C2126" s="199" t="s">
        <v>2044</v>
      </c>
      <c r="D2126" s="199" t="s">
        <v>313</v>
      </c>
      <c r="E2126" s="53"/>
      <c r="F2126" s="186"/>
      <c r="G2126" s="53"/>
      <c r="H2126" s="53"/>
      <c r="I2126" s="53"/>
      <c r="J2126" s="53"/>
      <c r="O2126" s="53"/>
      <c r="W2126" s="53"/>
      <c r="X2126" s="53"/>
      <c r="Y2126" s="53"/>
      <c r="Z2126" s="53"/>
      <c r="AA2126" s="53"/>
    </row>
    <row r="2127" spans="1:27" x14ac:dyDescent="0.25">
      <c r="A2127" s="199" t="s">
        <v>28</v>
      </c>
      <c r="B2127" s="199">
        <v>1260963</v>
      </c>
      <c r="C2127" s="199" t="s">
        <v>2044</v>
      </c>
      <c r="D2127" s="199" t="s">
        <v>711</v>
      </c>
      <c r="E2127" s="53"/>
      <c r="F2127" s="186"/>
      <c r="G2127" s="53"/>
      <c r="H2127" s="53"/>
      <c r="I2127" s="53"/>
      <c r="J2127" s="53"/>
      <c r="O2127" s="53"/>
      <c r="W2127" s="53"/>
      <c r="X2127" s="53"/>
      <c r="Y2127" s="53"/>
      <c r="Z2127" s="53"/>
      <c r="AA2127" s="53"/>
    </row>
    <row r="2128" spans="1:27" x14ac:dyDescent="0.25">
      <c r="A2128" s="199" t="s">
        <v>28</v>
      </c>
      <c r="B2128" s="199">
        <v>603710</v>
      </c>
      <c r="C2128" s="199" t="s">
        <v>2044</v>
      </c>
      <c r="D2128" s="199" t="s">
        <v>2183</v>
      </c>
      <c r="E2128" s="53"/>
      <c r="F2128" s="186"/>
      <c r="G2128" s="53"/>
      <c r="H2128" s="53"/>
      <c r="I2128" s="53"/>
      <c r="J2128" s="53"/>
      <c r="O2128" s="53"/>
      <c r="W2128" s="53"/>
      <c r="X2128" s="53"/>
      <c r="Y2128" s="53"/>
      <c r="Z2128" s="53"/>
      <c r="AA2128" s="53"/>
    </row>
    <row r="2129" spans="1:27" x14ac:dyDescent="0.25">
      <c r="A2129" s="199" t="s">
        <v>10</v>
      </c>
      <c r="B2129" s="199">
        <v>312838</v>
      </c>
      <c r="C2129" s="199" t="s">
        <v>2044</v>
      </c>
      <c r="D2129" s="199" t="s">
        <v>2184</v>
      </c>
      <c r="E2129" s="53"/>
      <c r="F2129" s="186"/>
      <c r="G2129" s="53"/>
      <c r="H2129" s="53"/>
      <c r="I2129" s="53"/>
      <c r="J2129" s="53"/>
      <c r="O2129" s="53"/>
      <c r="W2129" s="53"/>
      <c r="X2129" s="53"/>
      <c r="Y2129" s="53"/>
      <c r="Z2129" s="53"/>
      <c r="AA2129" s="53"/>
    </row>
    <row r="2130" spans="1:27" x14ac:dyDescent="0.25">
      <c r="A2130" s="199" t="s">
        <v>10</v>
      </c>
      <c r="B2130" s="199">
        <v>864378</v>
      </c>
      <c r="C2130" s="199" t="s">
        <v>2049</v>
      </c>
      <c r="D2130" s="199" t="s">
        <v>2184</v>
      </c>
      <c r="E2130" s="192"/>
      <c r="F2130" s="186"/>
      <c r="G2130" s="53"/>
      <c r="H2130" s="53"/>
      <c r="I2130" s="53"/>
      <c r="J2130" s="53"/>
      <c r="O2130" s="53"/>
      <c r="W2130" s="53"/>
      <c r="X2130" s="53"/>
      <c r="Y2130" s="53"/>
      <c r="Z2130" s="53"/>
      <c r="AA2130" s="53"/>
    </row>
    <row r="2131" spans="1:27" x14ac:dyDescent="0.25">
      <c r="A2131" s="199" t="s">
        <v>10</v>
      </c>
      <c r="B2131" s="199">
        <v>1070622</v>
      </c>
      <c r="C2131" s="199" t="s">
        <v>2049</v>
      </c>
      <c r="D2131" s="199" t="s">
        <v>556</v>
      </c>
      <c r="E2131" s="192"/>
      <c r="F2131" s="186"/>
      <c r="G2131" s="53"/>
      <c r="H2131" s="53"/>
      <c r="I2131" s="53"/>
      <c r="J2131" s="53"/>
      <c r="O2131" s="53"/>
      <c r="W2131" s="53"/>
      <c r="X2131" s="53"/>
      <c r="Y2131" s="53"/>
      <c r="Z2131" s="53"/>
      <c r="AA2131" s="53"/>
    </row>
    <row r="2132" spans="1:27" x14ac:dyDescent="0.25">
      <c r="A2132" s="199" t="s">
        <v>36</v>
      </c>
      <c r="B2132" s="199">
        <v>510523</v>
      </c>
      <c r="C2132" s="199" t="s">
        <v>2049</v>
      </c>
      <c r="D2132" s="199" t="s">
        <v>2185</v>
      </c>
      <c r="E2132" s="192"/>
      <c r="F2132" s="186"/>
      <c r="G2132" s="53"/>
      <c r="H2132" s="53"/>
      <c r="I2132" s="53"/>
      <c r="J2132" s="53"/>
      <c r="O2132" s="53"/>
      <c r="W2132" s="53"/>
      <c r="X2132" s="53"/>
      <c r="Y2132" s="53"/>
      <c r="Z2132" s="53"/>
      <c r="AA2132" s="53"/>
    </row>
    <row r="2133" spans="1:27" x14ac:dyDescent="0.25">
      <c r="A2133" s="199" t="s">
        <v>36</v>
      </c>
      <c r="B2133" s="199">
        <v>946238</v>
      </c>
      <c r="C2133" s="199" t="s">
        <v>2049</v>
      </c>
      <c r="D2133" s="199" t="s">
        <v>2117</v>
      </c>
      <c r="E2133" s="53"/>
      <c r="F2133" s="186"/>
      <c r="G2133" s="53"/>
      <c r="H2133" s="53"/>
      <c r="I2133" s="53"/>
      <c r="J2133" s="53"/>
      <c r="O2133" s="53"/>
      <c r="W2133" s="53"/>
      <c r="X2133" s="53"/>
      <c r="Y2133" s="53"/>
      <c r="Z2133" s="53"/>
      <c r="AA2133" s="53"/>
    </row>
    <row r="2134" spans="1:27" x14ac:dyDescent="0.25">
      <c r="A2134" s="199" t="s">
        <v>27</v>
      </c>
      <c r="B2134" s="199">
        <v>1277058</v>
      </c>
      <c r="C2134" s="199" t="s">
        <v>2049</v>
      </c>
      <c r="D2134" s="199" t="s">
        <v>711</v>
      </c>
      <c r="E2134" s="53"/>
      <c r="F2134" s="186"/>
      <c r="G2134" s="53"/>
      <c r="H2134" s="53"/>
      <c r="I2134" s="53"/>
      <c r="J2134" s="53"/>
      <c r="O2134" s="53"/>
      <c r="W2134" s="53"/>
      <c r="X2134" s="53"/>
      <c r="Y2134" s="53"/>
      <c r="Z2134" s="53"/>
      <c r="AA2134" s="53"/>
    </row>
    <row r="2135" spans="1:27" x14ac:dyDescent="0.25">
      <c r="A2135" s="199" t="s">
        <v>36</v>
      </c>
      <c r="B2135" s="199">
        <v>995018</v>
      </c>
      <c r="C2135" s="199" t="s">
        <v>2049</v>
      </c>
      <c r="D2135" s="199" t="s">
        <v>1724</v>
      </c>
      <c r="E2135" s="192"/>
      <c r="F2135" s="186"/>
      <c r="G2135" s="53"/>
      <c r="H2135" s="53"/>
      <c r="I2135" s="53"/>
      <c r="J2135" s="53"/>
      <c r="O2135" s="53"/>
      <c r="W2135" s="53"/>
      <c r="X2135" s="53"/>
      <c r="Y2135" s="53"/>
      <c r="Z2135" s="53"/>
      <c r="AA2135" s="53"/>
    </row>
    <row r="2136" spans="1:27" x14ac:dyDescent="0.25">
      <c r="A2136" s="199" t="s">
        <v>20</v>
      </c>
      <c r="B2136" s="199">
        <v>1581197</v>
      </c>
      <c r="C2136" s="199" t="s">
        <v>2049</v>
      </c>
      <c r="D2136" s="199" t="s">
        <v>2186</v>
      </c>
      <c r="E2136" s="53"/>
      <c r="F2136" s="186"/>
      <c r="G2136" s="53"/>
      <c r="H2136" s="53"/>
      <c r="I2136" s="53"/>
      <c r="J2136" s="53"/>
      <c r="O2136" s="53"/>
      <c r="W2136" s="53"/>
      <c r="X2136" s="53"/>
      <c r="Y2136" s="53"/>
      <c r="Z2136" s="53"/>
      <c r="AA2136" s="53"/>
    </row>
    <row r="2137" spans="1:27" x14ac:dyDescent="0.25">
      <c r="A2137" s="199" t="s">
        <v>8</v>
      </c>
      <c r="B2137" s="199">
        <v>1218422</v>
      </c>
      <c r="C2137" s="199" t="s">
        <v>2049</v>
      </c>
      <c r="D2137" s="199" t="s">
        <v>396</v>
      </c>
      <c r="E2137" s="53"/>
      <c r="F2137" s="186"/>
      <c r="G2137" s="53"/>
      <c r="H2137" s="53"/>
      <c r="I2137" s="53"/>
      <c r="J2137" s="53"/>
      <c r="O2137" s="53"/>
      <c r="W2137" s="53"/>
      <c r="X2137" s="53"/>
      <c r="Y2137" s="53"/>
      <c r="Z2137" s="53"/>
      <c r="AA2137" s="53"/>
    </row>
    <row r="2138" spans="1:27" x14ac:dyDescent="0.25">
      <c r="A2138" s="199" t="s">
        <v>21</v>
      </c>
      <c r="B2138" s="199">
        <v>460222</v>
      </c>
      <c r="C2138" s="199" t="s">
        <v>2049</v>
      </c>
      <c r="D2138" s="199" t="s">
        <v>2187</v>
      </c>
      <c r="E2138" s="192"/>
      <c r="F2138" s="186"/>
      <c r="G2138" s="53"/>
      <c r="H2138" s="53"/>
      <c r="I2138" s="53"/>
      <c r="J2138" s="53"/>
      <c r="O2138" s="53"/>
      <c r="W2138" s="53"/>
      <c r="X2138" s="53"/>
      <c r="Y2138" s="53"/>
      <c r="Z2138" s="53"/>
      <c r="AA2138" s="53"/>
    </row>
    <row r="2139" spans="1:27" x14ac:dyDescent="0.25">
      <c r="A2139" s="199" t="s">
        <v>27</v>
      </c>
      <c r="B2139" s="199">
        <v>1480137</v>
      </c>
      <c r="C2139" s="199" t="s">
        <v>2049</v>
      </c>
      <c r="D2139" s="199" t="s">
        <v>2065</v>
      </c>
      <c r="E2139" s="192"/>
      <c r="F2139" s="186"/>
      <c r="G2139" s="53"/>
      <c r="H2139" s="53"/>
      <c r="I2139" s="53"/>
      <c r="J2139" s="53"/>
      <c r="O2139" s="53"/>
      <c r="W2139" s="53"/>
      <c r="X2139" s="53"/>
      <c r="Y2139" s="53"/>
      <c r="Z2139" s="53"/>
      <c r="AA2139" s="53"/>
    </row>
    <row r="2140" spans="1:27" x14ac:dyDescent="0.25">
      <c r="A2140" s="199" t="s">
        <v>8</v>
      </c>
      <c r="B2140" s="199">
        <v>1390362</v>
      </c>
      <c r="C2140" s="199" t="s">
        <v>2049</v>
      </c>
      <c r="D2140" s="199" t="s">
        <v>2186</v>
      </c>
      <c r="E2140" s="192"/>
      <c r="F2140" s="186"/>
      <c r="G2140" s="53"/>
      <c r="H2140" s="53"/>
      <c r="I2140" s="53"/>
      <c r="J2140" s="53"/>
      <c r="O2140" s="53"/>
      <c r="W2140" s="53"/>
      <c r="X2140" s="53"/>
      <c r="Y2140" s="53"/>
      <c r="Z2140" s="53"/>
      <c r="AA2140" s="53"/>
    </row>
    <row r="2141" spans="1:27" x14ac:dyDescent="0.25">
      <c r="A2141" s="199" t="s">
        <v>27</v>
      </c>
      <c r="B2141" s="199">
        <v>1121785</v>
      </c>
      <c r="C2141" s="199" t="s">
        <v>2049</v>
      </c>
      <c r="D2141" s="199" t="s">
        <v>641</v>
      </c>
      <c r="E2141" s="192"/>
      <c r="F2141" s="186"/>
      <c r="G2141" s="53"/>
      <c r="H2141" s="53"/>
      <c r="I2141" s="53"/>
      <c r="J2141" s="53"/>
      <c r="O2141" s="53"/>
      <c r="W2141" s="53"/>
      <c r="X2141" s="53"/>
      <c r="Y2141" s="53"/>
      <c r="Z2141" s="53"/>
      <c r="AA2141" s="53"/>
    </row>
    <row r="2142" spans="1:27" x14ac:dyDescent="0.25">
      <c r="A2142" s="199" t="s">
        <v>16</v>
      </c>
      <c r="B2142" s="199">
        <v>939861</v>
      </c>
      <c r="C2142" s="199" t="s">
        <v>2049</v>
      </c>
      <c r="D2142" s="199" t="s">
        <v>2188</v>
      </c>
      <c r="E2142" s="53"/>
      <c r="F2142" s="186"/>
      <c r="G2142" s="53"/>
      <c r="H2142" s="53"/>
      <c r="I2142" s="53"/>
      <c r="J2142" s="53"/>
      <c r="O2142" s="53"/>
      <c r="W2142" s="53"/>
      <c r="X2142" s="53"/>
      <c r="Y2142" s="53"/>
      <c r="Z2142" s="53"/>
      <c r="AA2142" s="53"/>
    </row>
    <row r="2143" spans="1:27" x14ac:dyDescent="0.25">
      <c r="A2143" s="199" t="s">
        <v>34</v>
      </c>
      <c r="B2143" s="199">
        <v>972964</v>
      </c>
      <c r="C2143" s="199" t="s">
        <v>2049</v>
      </c>
      <c r="D2143" s="199" t="s">
        <v>355</v>
      </c>
      <c r="E2143" s="53"/>
      <c r="F2143" s="186"/>
      <c r="G2143" s="53"/>
      <c r="H2143" s="53"/>
      <c r="I2143" s="53"/>
      <c r="J2143" s="53"/>
      <c r="O2143" s="53"/>
      <c r="W2143" s="53"/>
      <c r="X2143" s="53"/>
      <c r="Y2143" s="53"/>
      <c r="Z2143" s="53"/>
      <c r="AA2143" s="53"/>
    </row>
    <row r="2144" spans="1:27" x14ac:dyDescent="0.25">
      <c r="A2144" s="199" t="s">
        <v>34</v>
      </c>
      <c r="B2144" s="199">
        <v>805788</v>
      </c>
      <c r="C2144" s="199" t="s">
        <v>2049</v>
      </c>
      <c r="D2144" s="199" t="s">
        <v>441</v>
      </c>
      <c r="E2144" s="53"/>
      <c r="F2144" s="186"/>
      <c r="G2144" s="53"/>
      <c r="H2144" s="53"/>
      <c r="I2144" s="53"/>
      <c r="J2144" s="53"/>
      <c r="O2144" s="53"/>
      <c r="W2144" s="53"/>
      <c r="X2144" s="53"/>
      <c r="Y2144" s="53"/>
      <c r="Z2144" s="53"/>
      <c r="AA2144" s="53"/>
    </row>
    <row r="2145" spans="1:27" x14ac:dyDescent="0.25">
      <c r="A2145" s="199" t="s">
        <v>16</v>
      </c>
      <c r="B2145" s="199">
        <v>894149</v>
      </c>
      <c r="C2145" s="199" t="s">
        <v>2049</v>
      </c>
      <c r="D2145" s="199" t="s">
        <v>1724</v>
      </c>
      <c r="E2145" s="53"/>
      <c r="F2145" s="186"/>
      <c r="G2145" s="53"/>
      <c r="H2145" s="53"/>
      <c r="I2145" s="53"/>
      <c r="J2145" s="53"/>
      <c r="O2145" s="53"/>
      <c r="W2145" s="53"/>
      <c r="X2145" s="53"/>
      <c r="Y2145" s="53"/>
      <c r="Z2145" s="53"/>
      <c r="AA2145" s="53"/>
    </row>
    <row r="2146" spans="1:27" x14ac:dyDescent="0.25">
      <c r="A2146" s="199" t="s">
        <v>34</v>
      </c>
      <c r="B2146" s="199">
        <v>651876</v>
      </c>
      <c r="C2146" s="199" t="s">
        <v>2049</v>
      </c>
      <c r="D2146" s="199" t="s">
        <v>2189</v>
      </c>
      <c r="E2146" s="53"/>
      <c r="F2146" s="186"/>
      <c r="G2146" s="53"/>
      <c r="H2146" s="53"/>
      <c r="I2146" s="53"/>
      <c r="J2146" s="53"/>
      <c r="O2146" s="53"/>
      <c r="W2146" s="53"/>
      <c r="X2146" s="53"/>
      <c r="Y2146" s="53"/>
      <c r="Z2146" s="53"/>
      <c r="AA2146" s="53"/>
    </row>
    <row r="2147" spans="1:27" x14ac:dyDescent="0.25">
      <c r="A2147" s="199" t="s">
        <v>16</v>
      </c>
      <c r="B2147" s="199">
        <v>648060</v>
      </c>
      <c r="C2147" s="199" t="s">
        <v>2049</v>
      </c>
      <c r="D2147" s="199" t="s">
        <v>523</v>
      </c>
      <c r="E2147" s="53"/>
      <c r="F2147" s="186"/>
      <c r="G2147" s="53"/>
      <c r="H2147" s="53"/>
      <c r="I2147" s="53"/>
      <c r="J2147" s="53"/>
      <c r="O2147" s="53"/>
      <c r="W2147" s="53"/>
      <c r="X2147" s="53"/>
      <c r="Y2147" s="53"/>
      <c r="Z2147" s="53"/>
      <c r="AA2147" s="53"/>
    </row>
    <row r="2148" spans="1:27" x14ac:dyDescent="0.25">
      <c r="A2148" s="199" t="s">
        <v>21</v>
      </c>
      <c r="B2148" s="199">
        <v>348829</v>
      </c>
      <c r="C2148" s="199" t="s">
        <v>2049</v>
      </c>
      <c r="D2148" s="199" t="s">
        <v>2190</v>
      </c>
      <c r="E2148" s="53"/>
      <c r="F2148" s="186"/>
      <c r="G2148" s="53"/>
      <c r="H2148" s="53"/>
      <c r="I2148" s="53"/>
      <c r="J2148" s="53"/>
      <c r="O2148" s="53"/>
      <c r="W2148" s="53"/>
      <c r="X2148" s="53"/>
      <c r="Y2148" s="53"/>
      <c r="Z2148" s="53"/>
      <c r="AA2148" s="53"/>
    </row>
    <row r="2149" spans="1:27" x14ac:dyDescent="0.25">
      <c r="A2149" s="199" t="s">
        <v>20</v>
      </c>
      <c r="B2149" s="199">
        <v>1722493</v>
      </c>
      <c r="C2149" s="199" t="s">
        <v>2049</v>
      </c>
      <c r="D2149" s="199" t="s">
        <v>644</v>
      </c>
      <c r="E2149" s="53"/>
      <c r="F2149" s="186"/>
      <c r="G2149" s="53"/>
      <c r="H2149" s="53"/>
      <c r="I2149" s="53"/>
      <c r="J2149" s="53"/>
      <c r="O2149" s="53"/>
      <c r="W2149" s="53"/>
      <c r="X2149" s="53"/>
      <c r="Y2149" s="53"/>
      <c r="Z2149" s="53"/>
      <c r="AA2149" s="53"/>
    </row>
    <row r="2150" spans="1:27" x14ac:dyDescent="0.25">
      <c r="A2150" s="199" t="s">
        <v>15</v>
      </c>
      <c r="B2150" s="199">
        <v>100018</v>
      </c>
      <c r="C2150" s="199" t="s">
        <v>2049</v>
      </c>
      <c r="D2150" s="199" t="s">
        <v>1916</v>
      </c>
      <c r="E2150" s="192" t="s">
        <v>2016</v>
      </c>
      <c r="F2150" s="186"/>
      <c r="G2150" s="53"/>
      <c r="H2150" s="53"/>
      <c r="I2150" s="53"/>
      <c r="J2150" s="53"/>
      <c r="O2150" s="53"/>
      <c r="W2150" s="53"/>
      <c r="X2150" s="53"/>
      <c r="Y2150" s="53"/>
      <c r="Z2150" s="53"/>
      <c r="AA2150" s="53"/>
    </row>
    <row r="2151" spans="1:27" x14ac:dyDescent="0.25">
      <c r="A2151" s="199" t="s">
        <v>15</v>
      </c>
      <c r="B2151" s="199">
        <v>1831344</v>
      </c>
      <c r="C2151" s="199" t="s">
        <v>451</v>
      </c>
      <c r="D2151" s="199" t="s">
        <v>1916</v>
      </c>
      <c r="E2151" s="53"/>
      <c r="F2151" s="186"/>
      <c r="G2151" s="53"/>
      <c r="H2151" s="53"/>
      <c r="I2151" s="53"/>
      <c r="J2151" s="53"/>
      <c r="O2151" s="53"/>
      <c r="W2151" s="53"/>
      <c r="X2151" s="53"/>
      <c r="Y2151" s="53"/>
      <c r="Z2151" s="53"/>
      <c r="AA2151" s="53"/>
    </row>
    <row r="2152" spans="1:27" x14ac:dyDescent="0.25">
      <c r="A2152" s="199" t="s">
        <v>23</v>
      </c>
      <c r="B2152" s="199">
        <v>1885972</v>
      </c>
      <c r="C2152" s="199" t="s">
        <v>451</v>
      </c>
      <c r="D2152" s="199" t="s">
        <v>2191</v>
      </c>
      <c r="E2152" s="53"/>
      <c r="F2152" s="186"/>
      <c r="G2152" s="53"/>
      <c r="H2152" s="53"/>
      <c r="I2152" s="53"/>
      <c r="J2152" s="53"/>
      <c r="O2152" s="53"/>
      <c r="W2152" s="53"/>
      <c r="X2152" s="53"/>
      <c r="Y2152" s="53"/>
      <c r="Z2152" s="53"/>
      <c r="AA2152" s="53"/>
    </row>
    <row r="2153" spans="1:27" x14ac:dyDescent="0.25">
      <c r="A2153" s="199" t="s">
        <v>20</v>
      </c>
      <c r="B2153" s="199">
        <v>1611130</v>
      </c>
      <c r="C2153" s="199" t="s">
        <v>451</v>
      </c>
      <c r="D2153" s="199" t="s">
        <v>2192</v>
      </c>
      <c r="E2153" s="192"/>
      <c r="F2153" s="186"/>
      <c r="G2153" s="53"/>
      <c r="H2153" s="53"/>
      <c r="I2153" s="53"/>
      <c r="J2153" s="53"/>
      <c r="O2153" s="53"/>
      <c r="W2153" s="53"/>
      <c r="X2153" s="53"/>
      <c r="Y2153" s="53"/>
      <c r="Z2153" s="53"/>
      <c r="AA2153" s="53"/>
    </row>
    <row r="2154" spans="1:27" x14ac:dyDescent="0.25">
      <c r="A2154" s="199" t="s">
        <v>23</v>
      </c>
      <c r="B2154" s="199">
        <v>1485919</v>
      </c>
      <c r="C2154" s="199" t="s">
        <v>451</v>
      </c>
      <c r="D2154" s="199" t="s">
        <v>2193</v>
      </c>
      <c r="E2154" s="53"/>
      <c r="F2154" s="186"/>
      <c r="G2154" s="53"/>
      <c r="H2154" s="53"/>
      <c r="I2154" s="53"/>
      <c r="J2154" s="53"/>
      <c r="O2154" s="53"/>
      <c r="W2154" s="53"/>
      <c r="X2154" s="53"/>
      <c r="Y2154" s="53"/>
      <c r="Z2154" s="53"/>
      <c r="AA2154" s="53"/>
    </row>
    <row r="2155" spans="1:27" x14ac:dyDescent="0.25">
      <c r="A2155" s="199" t="s">
        <v>23</v>
      </c>
      <c r="B2155" s="199">
        <v>1039298</v>
      </c>
      <c r="C2155" s="199" t="s">
        <v>752</v>
      </c>
      <c r="D2155" s="199" t="s">
        <v>2193</v>
      </c>
      <c r="E2155" s="53"/>
      <c r="F2155" s="186"/>
      <c r="G2155" s="53"/>
      <c r="H2155" s="53"/>
      <c r="I2155" s="53"/>
      <c r="J2155" s="53"/>
      <c r="O2155" s="53"/>
      <c r="W2155" s="53"/>
      <c r="X2155" s="53"/>
      <c r="Y2155" s="53"/>
      <c r="Z2155" s="53"/>
      <c r="AA2155" s="53"/>
    </row>
    <row r="2156" spans="1:27" x14ac:dyDescent="0.25">
      <c r="A2156" s="199" t="s">
        <v>38</v>
      </c>
      <c r="B2156" s="199">
        <v>1840592</v>
      </c>
      <c r="C2156" s="199" t="s">
        <v>752</v>
      </c>
      <c r="D2156" s="199" t="s">
        <v>2005</v>
      </c>
      <c r="E2156" s="53"/>
      <c r="F2156" s="186"/>
      <c r="G2156" s="53"/>
      <c r="H2156" s="53"/>
      <c r="I2156" s="53"/>
      <c r="J2156" s="53"/>
      <c r="O2156" s="53"/>
      <c r="W2156" s="53"/>
      <c r="X2156" s="53"/>
      <c r="Y2156" s="53"/>
      <c r="Z2156" s="53"/>
      <c r="AA2156" s="53"/>
    </row>
    <row r="2157" spans="1:27" x14ac:dyDescent="0.25">
      <c r="A2157" s="199" t="s">
        <v>38</v>
      </c>
      <c r="B2157" s="199">
        <v>1831231</v>
      </c>
      <c r="C2157" s="199" t="s">
        <v>752</v>
      </c>
      <c r="D2157" s="199" t="s">
        <v>2194</v>
      </c>
      <c r="E2157" s="53"/>
      <c r="F2157" s="186"/>
      <c r="G2157" s="53"/>
      <c r="H2157" s="53"/>
      <c r="I2157" s="53"/>
      <c r="J2157" s="53"/>
      <c r="O2157" s="53"/>
      <c r="W2157" s="53"/>
      <c r="X2157" s="53"/>
      <c r="Y2157" s="53"/>
      <c r="Z2157" s="53"/>
      <c r="AA2157" s="53"/>
    </row>
    <row r="2158" spans="1:27" x14ac:dyDescent="0.25">
      <c r="A2158" s="199" t="s">
        <v>37</v>
      </c>
      <c r="B2158" s="199">
        <v>469177</v>
      </c>
      <c r="C2158" s="199" t="s">
        <v>752</v>
      </c>
      <c r="D2158" s="199" t="s">
        <v>1819</v>
      </c>
      <c r="E2158" s="53"/>
      <c r="F2158" s="186"/>
      <c r="G2158" s="53"/>
      <c r="H2158" s="53"/>
      <c r="I2158" s="53"/>
      <c r="J2158" s="53"/>
      <c r="O2158" s="53"/>
      <c r="W2158" s="53"/>
      <c r="X2158" s="53"/>
      <c r="Y2158" s="53"/>
      <c r="Z2158" s="53"/>
      <c r="AA2158" s="53"/>
    </row>
    <row r="2159" spans="1:27" x14ac:dyDescent="0.25">
      <c r="A2159" s="199" t="s">
        <v>31</v>
      </c>
      <c r="B2159" s="199">
        <v>2187583</v>
      </c>
      <c r="C2159" s="199" t="s">
        <v>752</v>
      </c>
      <c r="D2159" s="199" t="s">
        <v>2195</v>
      </c>
      <c r="E2159" s="53"/>
      <c r="F2159" s="186"/>
      <c r="G2159" s="53"/>
      <c r="H2159" s="53"/>
      <c r="I2159" s="53"/>
      <c r="J2159" s="53"/>
      <c r="O2159" s="53"/>
      <c r="W2159" s="53"/>
      <c r="X2159" s="53"/>
      <c r="Y2159" s="53"/>
      <c r="Z2159" s="53"/>
      <c r="AA2159" s="53"/>
    </row>
    <row r="2160" spans="1:27" x14ac:dyDescent="0.25">
      <c r="A2160" s="199" t="s">
        <v>22</v>
      </c>
      <c r="B2160" s="199">
        <v>632119</v>
      </c>
      <c r="C2160" s="199" t="s">
        <v>752</v>
      </c>
      <c r="D2160" s="199" t="s">
        <v>2196</v>
      </c>
      <c r="E2160" s="53"/>
      <c r="F2160" s="186"/>
      <c r="G2160" s="53"/>
      <c r="H2160" s="53"/>
      <c r="I2160" s="53"/>
      <c r="J2160" s="53"/>
      <c r="O2160" s="53"/>
      <c r="W2160" s="53"/>
      <c r="X2160" s="53"/>
      <c r="Y2160" s="53"/>
      <c r="Z2160" s="53"/>
      <c r="AA2160" s="53"/>
    </row>
    <row r="2161" spans="1:27" x14ac:dyDescent="0.25">
      <c r="A2161" s="199" t="s">
        <v>22</v>
      </c>
      <c r="B2161" s="199">
        <v>393921</v>
      </c>
      <c r="C2161" s="199" t="s">
        <v>2032</v>
      </c>
      <c r="D2161" s="199" t="s">
        <v>2196</v>
      </c>
      <c r="E2161" s="192"/>
      <c r="F2161" s="186"/>
      <c r="G2161" s="53"/>
      <c r="H2161" s="53"/>
      <c r="I2161" s="53"/>
      <c r="J2161" s="53"/>
      <c r="O2161" s="53"/>
      <c r="W2161" s="53"/>
      <c r="X2161" s="53"/>
      <c r="Y2161" s="53"/>
      <c r="Z2161" s="53"/>
      <c r="AA2161" s="53"/>
    </row>
    <row r="2162" spans="1:27" x14ac:dyDescent="0.25">
      <c r="A2162" s="199" t="s">
        <v>31</v>
      </c>
      <c r="B2162" s="199">
        <v>1696728</v>
      </c>
      <c r="C2162" s="199" t="s">
        <v>2032</v>
      </c>
      <c r="D2162" s="199" t="s">
        <v>2197</v>
      </c>
      <c r="E2162" s="53"/>
      <c r="F2162" s="186"/>
      <c r="G2162" s="53"/>
      <c r="H2162" s="53"/>
      <c r="I2162" s="53"/>
      <c r="J2162" s="53"/>
      <c r="O2162" s="53"/>
      <c r="W2162" s="53"/>
      <c r="X2162" s="53"/>
      <c r="Y2162" s="53"/>
      <c r="Z2162" s="53"/>
      <c r="AA2162" s="53"/>
    </row>
    <row r="2163" spans="1:27" x14ac:dyDescent="0.25">
      <c r="A2163" s="199" t="s">
        <v>24</v>
      </c>
      <c r="B2163" s="199">
        <v>1405730</v>
      </c>
      <c r="C2163" s="199" t="s">
        <v>2032</v>
      </c>
      <c r="D2163" s="199" t="s">
        <v>2191</v>
      </c>
      <c r="E2163" s="53"/>
      <c r="F2163" s="186"/>
      <c r="G2163" s="53"/>
      <c r="H2163" s="53"/>
      <c r="I2163" s="53"/>
      <c r="J2163" s="53"/>
      <c r="O2163" s="53"/>
      <c r="W2163" s="53"/>
      <c r="X2163" s="53"/>
      <c r="Y2163" s="53"/>
      <c r="Z2163" s="53"/>
      <c r="AA2163" s="53"/>
    </row>
    <row r="2164" spans="1:27" x14ac:dyDescent="0.25">
      <c r="A2164" s="199" t="s">
        <v>35</v>
      </c>
      <c r="B2164" s="199">
        <v>1750420</v>
      </c>
      <c r="C2164" s="199" t="s">
        <v>2032</v>
      </c>
      <c r="D2164" s="199" t="s">
        <v>1917</v>
      </c>
      <c r="E2164" s="53"/>
      <c r="F2164" s="186"/>
      <c r="G2164" s="53"/>
      <c r="H2164" s="53"/>
      <c r="I2164" s="53"/>
      <c r="J2164" s="53"/>
      <c r="O2164" s="53"/>
      <c r="W2164" s="53"/>
      <c r="X2164" s="53"/>
      <c r="Y2164" s="53"/>
      <c r="Z2164" s="53"/>
      <c r="AA2164" s="53"/>
    </row>
    <row r="2165" spans="1:27" x14ac:dyDescent="0.25">
      <c r="A2165" s="199" t="s">
        <v>28</v>
      </c>
      <c r="B2165" s="199">
        <v>1145417</v>
      </c>
      <c r="C2165" s="199" t="s">
        <v>2032</v>
      </c>
      <c r="D2165" s="199" t="s">
        <v>2198</v>
      </c>
      <c r="E2165" s="53"/>
      <c r="F2165" s="186"/>
      <c r="G2165" s="53"/>
      <c r="H2165" s="53"/>
      <c r="I2165" s="53"/>
      <c r="J2165" s="53"/>
      <c r="O2165" s="53"/>
      <c r="W2165" s="53"/>
      <c r="X2165" s="53"/>
      <c r="Y2165" s="53"/>
      <c r="Z2165" s="53"/>
      <c r="AA2165" s="53"/>
    </row>
    <row r="2166" spans="1:27" x14ac:dyDescent="0.25">
      <c r="A2166" s="199" t="s">
        <v>35</v>
      </c>
      <c r="B2166" s="199">
        <v>1133245</v>
      </c>
      <c r="C2166" s="199" t="s">
        <v>2032</v>
      </c>
      <c r="D2166" s="199" t="s">
        <v>2199</v>
      </c>
      <c r="E2166" s="192"/>
      <c r="F2166" s="186"/>
      <c r="G2166" s="53"/>
      <c r="H2166" s="53"/>
      <c r="I2166" s="53"/>
      <c r="J2166" s="53"/>
      <c r="O2166" s="53"/>
      <c r="W2166" s="53"/>
      <c r="X2166" s="53"/>
      <c r="Y2166" s="53"/>
      <c r="Z2166" s="53"/>
      <c r="AA2166" s="53"/>
    </row>
    <row r="2167" spans="1:27" x14ac:dyDescent="0.25">
      <c r="A2167" s="199" t="s">
        <v>28</v>
      </c>
      <c r="B2167" s="199">
        <v>555517</v>
      </c>
      <c r="C2167" s="199" t="s">
        <v>2032</v>
      </c>
      <c r="D2167" s="199" t="s">
        <v>2200</v>
      </c>
      <c r="E2167" s="53"/>
      <c r="F2167" s="186"/>
      <c r="G2167" s="53"/>
      <c r="H2167" s="53"/>
      <c r="I2167" s="53"/>
      <c r="J2167" s="53"/>
      <c r="O2167" s="53"/>
      <c r="W2167" s="53"/>
      <c r="X2167" s="53"/>
      <c r="Y2167" s="53"/>
      <c r="Z2167" s="53"/>
      <c r="AA2167" s="53"/>
    </row>
    <row r="2168" spans="1:27" x14ac:dyDescent="0.25">
      <c r="A2168" s="199" t="s">
        <v>28</v>
      </c>
      <c r="B2168" s="199">
        <v>821105</v>
      </c>
      <c r="C2168" s="199" t="s">
        <v>2032</v>
      </c>
      <c r="D2168" s="199" t="s">
        <v>246</v>
      </c>
      <c r="E2168" s="53"/>
      <c r="F2168" s="186"/>
      <c r="G2168" s="53"/>
      <c r="H2168" s="53"/>
      <c r="I2168" s="53"/>
      <c r="J2168" s="53"/>
      <c r="O2168" s="53"/>
      <c r="W2168" s="53"/>
      <c r="X2168" s="53"/>
      <c r="Y2168" s="53"/>
      <c r="Z2168" s="53"/>
      <c r="AA2168" s="53"/>
    </row>
    <row r="2169" spans="1:27" x14ac:dyDescent="0.25">
      <c r="A2169" s="199" t="s">
        <v>22</v>
      </c>
      <c r="B2169" s="199">
        <v>814447</v>
      </c>
      <c r="C2169" s="199" t="s">
        <v>2032</v>
      </c>
      <c r="D2169" s="199" t="s">
        <v>246</v>
      </c>
      <c r="E2169" s="53"/>
      <c r="F2169" s="186"/>
      <c r="G2169" s="53"/>
      <c r="H2169" s="53"/>
      <c r="I2169" s="53"/>
      <c r="J2169" s="53"/>
      <c r="O2169" s="53"/>
      <c r="W2169" s="53"/>
      <c r="X2169" s="53"/>
      <c r="Y2169" s="53"/>
      <c r="Z2169" s="53"/>
      <c r="AA2169" s="53"/>
    </row>
    <row r="2170" spans="1:27" x14ac:dyDescent="0.25">
      <c r="A2170" s="199" t="s">
        <v>15</v>
      </c>
      <c r="B2170" s="199">
        <v>1097917</v>
      </c>
      <c r="C2170" s="199" t="s">
        <v>2032</v>
      </c>
      <c r="D2170" s="199" t="s">
        <v>2201</v>
      </c>
      <c r="E2170" s="53"/>
      <c r="F2170" s="186"/>
      <c r="G2170" s="53"/>
      <c r="H2170" s="53"/>
      <c r="I2170" s="53"/>
      <c r="J2170" s="53"/>
      <c r="O2170" s="53"/>
      <c r="W2170" s="53"/>
      <c r="X2170" s="53"/>
      <c r="Y2170" s="53"/>
      <c r="Z2170" s="53"/>
      <c r="AA2170" s="53"/>
    </row>
    <row r="2171" spans="1:27" x14ac:dyDescent="0.25">
      <c r="A2171" s="199" t="s">
        <v>15</v>
      </c>
      <c r="B2171" s="199">
        <v>1154381</v>
      </c>
      <c r="C2171" s="199" t="s">
        <v>2044</v>
      </c>
      <c r="D2171" s="199" t="s">
        <v>2201</v>
      </c>
      <c r="E2171" s="53"/>
      <c r="F2171" s="186"/>
      <c r="G2171" s="53"/>
      <c r="H2171" s="53"/>
      <c r="I2171" s="53"/>
      <c r="J2171" s="53"/>
      <c r="O2171" s="53"/>
      <c r="W2171" s="53"/>
      <c r="X2171" s="53"/>
      <c r="Y2171" s="53"/>
      <c r="Z2171" s="53"/>
      <c r="AA2171" s="53"/>
    </row>
    <row r="2172" spans="1:27" x14ac:dyDescent="0.25">
      <c r="A2172" s="199" t="s">
        <v>32</v>
      </c>
      <c r="B2172" s="199">
        <v>988388</v>
      </c>
      <c r="C2172" s="199" t="s">
        <v>2044</v>
      </c>
      <c r="D2172" s="199" t="s">
        <v>1447</v>
      </c>
      <c r="E2172" s="53"/>
      <c r="F2172" s="186"/>
      <c r="G2172" s="53"/>
      <c r="H2172" s="53"/>
      <c r="I2172" s="53"/>
      <c r="J2172" s="53"/>
      <c r="O2172" s="53"/>
      <c r="W2172" s="53"/>
      <c r="X2172" s="53"/>
      <c r="Y2172" s="53"/>
      <c r="Z2172" s="53"/>
      <c r="AA2172" s="53"/>
    </row>
    <row r="2173" spans="1:27" x14ac:dyDescent="0.25">
      <c r="A2173" s="199" t="s">
        <v>479</v>
      </c>
      <c r="B2173" s="199">
        <v>1488213</v>
      </c>
      <c r="C2173" s="199" t="s">
        <v>2044</v>
      </c>
      <c r="D2173" s="199" t="s">
        <v>2202</v>
      </c>
      <c r="E2173" s="53"/>
      <c r="F2173" s="186"/>
      <c r="G2173" s="53"/>
      <c r="H2173" s="53"/>
      <c r="I2173" s="53"/>
      <c r="J2173" s="53"/>
      <c r="O2173" s="53"/>
      <c r="W2173" s="53"/>
      <c r="X2173" s="53"/>
      <c r="Y2173" s="53"/>
      <c r="Z2173" s="53"/>
      <c r="AA2173" s="53"/>
    </row>
    <row r="2174" spans="1:27" x14ac:dyDescent="0.25">
      <c r="A2174" s="199" t="s">
        <v>32</v>
      </c>
      <c r="B2174" s="199">
        <v>1347648</v>
      </c>
      <c r="C2174" s="199" t="s">
        <v>2044</v>
      </c>
      <c r="D2174" s="199" t="s">
        <v>2203</v>
      </c>
      <c r="E2174" s="192"/>
      <c r="F2174" s="186"/>
      <c r="G2174" s="53"/>
      <c r="H2174" s="53"/>
      <c r="I2174" s="53"/>
      <c r="J2174" s="53"/>
      <c r="O2174" s="53"/>
      <c r="W2174" s="53"/>
      <c r="X2174" s="53"/>
      <c r="Y2174" s="53"/>
      <c r="Z2174" s="53"/>
      <c r="AA2174" s="53"/>
    </row>
    <row r="2175" spans="1:27" x14ac:dyDescent="0.25">
      <c r="A2175" s="199" t="s">
        <v>32</v>
      </c>
      <c r="B2175" s="199">
        <v>1200715</v>
      </c>
      <c r="C2175" s="199" t="s">
        <v>2044</v>
      </c>
      <c r="D2175" s="199" t="s">
        <v>532</v>
      </c>
      <c r="E2175" s="53"/>
      <c r="F2175" s="186"/>
      <c r="G2175" s="53"/>
      <c r="H2175" s="53"/>
      <c r="I2175" s="53"/>
      <c r="J2175" s="53"/>
      <c r="O2175" s="53"/>
      <c r="W2175" s="53"/>
      <c r="X2175" s="53"/>
      <c r="Y2175" s="53"/>
      <c r="Z2175" s="53"/>
      <c r="AA2175" s="53"/>
    </row>
    <row r="2176" spans="1:27" x14ac:dyDescent="0.25">
      <c r="A2176" s="199" t="s">
        <v>479</v>
      </c>
      <c r="B2176" s="199">
        <v>1834552</v>
      </c>
      <c r="C2176" s="199" t="s">
        <v>2044</v>
      </c>
      <c r="D2176" s="199" t="s">
        <v>541</v>
      </c>
      <c r="E2176" s="53"/>
      <c r="F2176" s="186"/>
      <c r="G2176" s="53"/>
      <c r="H2176" s="53"/>
      <c r="I2176" s="53"/>
      <c r="J2176" s="53"/>
      <c r="O2176" s="53"/>
      <c r="W2176" s="53"/>
      <c r="X2176" s="53"/>
      <c r="Y2176" s="53"/>
      <c r="Z2176" s="53"/>
      <c r="AA2176" s="53"/>
    </row>
    <row r="2177" spans="1:27" x14ac:dyDescent="0.25">
      <c r="A2177" s="199" t="s">
        <v>23</v>
      </c>
      <c r="B2177" s="199">
        <v>1274770</v>
      </c>
      <c r="C2177" s="199" t="s">
        <v>2044</v>
      </c>
      <c r="D2177" s="199" t="s">
        <v>2204</v>
      </c>
      <c r="E2177" s="53"/>
      <c r="F2177" s="186"/>
      <c r="G2177" s="53"/>
      <c r="H2177" s="53"/>
      <c r="I2177" s="53"/>
      <c r="J2177" s="53"/>
      <c r="O2177" s="53"/>
      <c r="W2177" s="53"/>
      <c r="X2177" s="53"/>
      <c r="Y2177" s="53"/>
      <c r="Z2177" s="53"/>
      <c r="AA2177" s="53"/>
    </row>
    <row r="2178" spans="1:27" x14ac:dyDescent="0.25">
      <c r="A2178" s="199" t="s">
        <v>19</v>
      </c>
      <c r="B2178" s="199">
        <v>1703356</v>
      </c>
      <c r="C2178" s="199" t="s">
        <v>2044</v>
      </c>
      <c r="D2178" s="199" t="s">
        <v>541</v>
      </c>
      <c r="E2178" s="53"/>
      <c r="F2178" s="186"/>
      <c r="G2178" s="53"/>
      <c r="H2178" s="53"/>
      <c r="I2178" s="53"/>
      <c r="J2178" s="53"/>
      <c r="O2178" s="53"/>
      <c r="W2178" s="53"/>
      <c r="X2178" s="53"/>
      <c r="Y2178" s="53"/>
      <c r="Z2178" s="53"/>
      <c r="AA2178" s="53"/>
    </row>
    <row r="2179" spans="1:27" x14ac:dyDescent="0.25">
      <c r="A2179" s="199" t="s">
        <v>19</v>
      </c>
      <c r="B2179" s="199">
        <v>1007977</v>
      </c>
      <c r="C2179" s="199" t="s">
        <v>2044</v>
      </c>
      <c r="D2179" s="199" t="s">
        <v>2205</v>
      </c>
      <c r="E2179" s="53"/>
      <c r="F2179" s="186"/>
      <c r="G2179" s="53"/>
      <c r="H2179" s="53"/>
      <c r="I2179" s="53"/>
      <c r="J2179" s="53"/>
      <c r="O2179" s="53"/>
      <c r="W2179" s="53"/>
      <c r="X2179" s="53"/>
      <c r="Y2179" s="53"/>
      <c r="Z2179" s="53"/>
      <c r="AA2179" s="53"/>
    </row>
    <row r="2180" spans="1:27" x14ac:dyDescent="0.25">
      <c r="A2180" s="199" t="s">
        <v>19</v>
      </c>
      <c r="B2180" s="199">
        <v>566733</v>
      </c>
      <c r="C2180" s="199" t="s">
        <v>2049</v>
      </c>
      <c r="D2180" s="199" t="s">
        <v>2205</v>
      </c>
      <c r="E2180" s="53"/>
      <c r="F2180" s="186"/>
      <c r="G2180" s="53"/>
      <c r="H2180" s="53"/>
      <c r="I2180" s="53"/>
      <c r="J2180" s="53"/>
      <c r="O2180" s="53"/>
      <c r="W2180" s="53"/>
      <c r="X2180" s="53"/>
      <c r="Y2180" s="53"/>
      <c r="Z2180" s="53"/>
      <c r="AA2180" s="53"/>
    </row>
    <row r="2181" spans="1:27" x14ac:dyDescent="0.25">
      <c r="A2181" s="199" t="s">
        <v>479</v>
      </c>
      <c r="B2181" s="199">
        <v>1443303</v>
      </c>
      <c r="C2181" s="199" t="s">
        <v>2049</v>
      </c>
      <c r="D2181" s="199" t="s">
        <v>1876</v>
      </c>
      <c r="E2181" s="192"/>
      <c r="F2181" s="186"/>
      <c r="G2181" s="53"/>
      <c r="H2181" s="53"/>
      <c r="I2181" s="53"/>
      <c r="J2181" s="53"/>
      <c r="O2181" s="53"/>
      <c r="W2181" s="53"/>
      <c r="X2181" s="53"/>
      <c r="Y2181" s="53"/>
      <c r="Z2181" s="53"/>
      <c r="AA2181" s="53"/>
    </row>
    <row r="2182" spans="1:27" x14ac:dyDescent="0.25">
      <c r="A2182" s="199" t="s">
        <v>31</v>
      </c>
      <c r="B2182" s="199">
        <v>1358979</v>
      </c>
      <c r="C2182" s="199" t="s">
        <v>2049</v>
      </c>
      <c r="D2182" s="199" t="s">
        <v>1823</v>
      </c>
      <c r="E2182" s="53"/>
      <c r="F2182" s="186"/>
      <c r="G2182" s="53"/>
      <c r="H2182" s="53"/>
      <c r="I2182" s="53"/>
      <c r="J2182" s="53"/>
      <c r="O2182" s="53"/>
      <c r="W2182" s="53"/>
      <c r="X2182" s="53"/>
      <c r="Y2182" s="53"/>
      <c r="Z2182" s="53"/>
      <c r="AA2182" s="53"/>
    </row>
    <row r="2183" spans="1:27" x14ac:dyDescent="0.25">
      <c r="A2183" s="199" t="s">
        <v>35</v>
      </c>
      <c r="B2183" s="199">
        <v>969266</v>
      </c>
      <c r="C2183" s="199" t="s">
        <v>2049</v>
      </c>
      <c r="D2183" s="199" t="s">
        <v>396</v>
      </c>
      <c r="E2183" s="53"/>
      <c r="F2183" s="186"/>
      <c r="G2183" s="53"/>
      <c r="H2183" s="53"/>
      <c r="I2183" s="53"/>
      <c r="J2183" s="53"/>
      <c r="O2183" s="53"/>
      <c r="W2183" s="53"/>
      <c r="X2183" s="53"/>
      <c r="Y2183" s="53"/>
      <c r="Z2183" s="53"/>
      <c r="AA2183" s="53"/>
    </row>
    <row r="2184" spans="1:27" x14ac:dyDescent="0.25">
      <c r="A2184" s="199" t="s">
        <v>29</v>
      </c>
      <c r="B2184" s="199">
        <v>1503589</v>
      </c>
      <c r="C2184" s="199" t="s">
        <v>2049</v>
      </c>
      <c r="D2184" s="199" t="s">
        <v>2140</v>
      </c>
      <c r="E2184" s="53"/>
      <c r="F2184" s="186"/>
      <c r="G2184" s="53"/>
      <c r="H2184" s="53"/>
      <c r="I2184" s="53"/>
      <c r="J2184" s="53"/>
      <c r="O2184" s="53"/>
      <c r="W2184" s="53"/>
      <c r="X2184" s="53"/>
      <c r="Y2184" s="53"/>
      <c r="Z2184" s="53"/>
      <c r="AA2184" s="53"/>
    </row>
    <row r="2185" spans="1:27" x14ac:dyDescent="0.25">
      <c r="A2185" s="199" t="s">
        <v>10</v>
      </c>
      <c r="B2185" s="199">
        <v>1219179</v>
      </c>
      <c r="C2185" s="199" t="s">
        <v>2049</v>
      </c>
      <c r="D2185" s="199" t="s">
        <v>396</v>
      </c>
      <c r="E2185" s="53"/>
      <c r="F2185" s="186"/>
      <c r="G2185" s="53"/>
      <c r="H2185" s="53"/>
      <c r="I2185" s="53"/>
      <c r="J2185" s="53"/>
      <c r="O2185" s="53"/>
      <c r="W2185" s="53"/>
      <c r="X2185" s="53"/>
      <c r="Y2185" s="53"/>
      <c r="Z2185" s="53"/>
      <c r="AA2185" s="53"/>
    </row>
    <row r="2186" spans="1:27" x14ac:dyDescent="0.25">
      <c r="A2186" s="199" t="s">
        <v>11</v>
      </c>
      <c r="B2186" s="199">
        <v>640812</v>
      </c>
      <c r="C2186" s="199" t="s">
        <v>2049</v>
      </c>
      <c r="D2186" s="199" t="s">
        <v>574</v>
      </c>
      <c r="E2186" s="53"/>
      <c r="F2186" s="186"/>
      <c r="G2186" s="53"/>
      <c r="H2186" s="53"/>
      <c r="I2186" s="53"/>
      <c r="J2186" s="53"/>
      <c r="O2186" s="53"/>
      <c r="W2186" s="53"/>
      <c r="X2186" s="53"/>
      <c r="Y2186" s="53"/>
      <c r="Z2186" s="53"/>
      <c r="AA2186" s="53"/>
    </row>
    <row r="2187" spans="1:27" x14ac:dyDescent="0.25">
      <c r="A2187" s="199" t="s">
        <v>11</v>
      </c>
      <c r="B2187" s="199">
        <v>468484</v>
      </c>
      <c r="C2187" s="199" t="s">
        <v>2049</v>
      </c>
      <c r="D2187" s="199" t="s">
        <v>1407</v>
      </c>
      <c r="E2187" s="53"/>
      <c r="F2187" s="186"/>
      <c r="G2187" s="53"/>
      <c r="H2187" s="53"/>
      <c r="I2187" s="53"/>
      <c r="J2187" s="53"/>
      <c r="O2187" s="53"/>
      <c r="W2187" s="53"/>
      <c r="X2187" s="53"/>
      <c r="Y2187" s="53"/>
      <c r="Z2187" s="53"/>
      <c r="AA2187" s="53"/>
    </row>
    <row r="2188" spans="1:27" x14ac:dyDescent="0.25">
      <c r="A2188" s="199" t="s">
        <v>11</v>
      </c>
      <c r="B2188" s="199">
        <v>367076</v>
      </c>
      <c r="C2188" s="199" t="s">
        <v>2049</v>
      </c>
      <c r="D2188" s="199" t="s">
        <v>2206</v>
      </c>
      <c r="E2188" s="53"/>
      <c r="F2188" s="186"/>
      <c r="G2188" s="53"/>
      <c r="H2188" s="53"/>
      <c r="I2188" s="53"/>
      <c r="J2188" s="53"/>
      <c r="O2188" s="53"/>
      <c r="W2188" s="53"/>
      <c r="X2188" s="53"/>
      <c r="Y2188" s="53"/>
      <c r="Z2188" s="53"/>
      <c r="AA2188" s="53"/>
    </row>
    <row r="2189" spans="1:27" x14ac:dyDescent="0.25">
      <c r="A2189" s="199" t="s">
        <v>762</v>
      </c>
      <c r="B2189" s="199">
        <v>457038</v>
      </c>
      <c r="C2189" s="199" t="s">
        <v>2049</v>
      </c>
      <c r="D2189" s="199" t="s">
        <v>2207</v>
      </c>
      <c r="E2189" s="192"/>
      <c r="F2189" s="186"/>
      <c r="G2189" s="53"/>
      <c r="H2189" s="53"/>
      <c r="I2189" s="53"/>
      <c r="J2189" s="53"/>
      <c r="O2189" s="53"/>
      <c r="W2189" s="53"/>
      <c r="X2189" s="53"/>
      <c r="Y2189" s="53"/>
      <c r="Z2189" s="53"/>
      <c r="AA2189" s="53"/>
    </row>
    <row r="2190" spans="1:27" x14ac:dyDescent="0.25">
      <c r="A2190" s="199" t="s">
        <v>762</v>
      </c>
      <c r="B2190" s="199">
        <v>478659</v>
      </c>
      <c r="C2190" s="199" t="s">
        <v>2049</v>
      </c>
      <c r="D2190" s="199" t="s">
        <v>2208</v>
      </c>
      <c r="E2190" s="53"/>
      <c r="F2190" s="186"/>
      <c r="G2190" s="53"/>
      <c r="H2190" s="53"/>
      <c r="I2190" s="53"/>
      <c r="J2190" s="53"/>
      <c r="O2190" s="53"/>
      <c r="W2190" s="53"/>
      <c r="X2190" s="53"/>
      <c r="Y2190" s="53"/>
      <c r="Z2190" s="53"/>
      <c r="AA2190" s="53"/>
    </row>
    <row r="2191" spans="1:27" x14ac:dyDescent="0.25">
      <c r="A2191" s="199" t="s">
        <v>29</v>
      </c>
      <c r="B2191" s="199">
        <v>1564463</v>
      </c>
      <c r="C2191" s="199" t="s">
        <v>2049</v>
      </c>
      <c r="D2191" s="199" t="s">
        <v>2209</v>
      </c>
      <c r="E2191" s="53"/>
      <c r="F2191" s="186"/>
      <c r="G2191" s="53"/>
      <c r="H2191" s="53"/>
      <c r="I2191" s="53"/>
      <c r="J2191" s="53"/>
      <c r="O2191" s="53"/>
      <c r="W2191" s="53"/>
      <c r="X2191" s="53"/>
      <c r="Y2191" s="53"/>
      <c r="Z2191" s="53"/>
      <c r="AA2191" s="53"/>
    </row>
    <row r="2192" spans="1:27" x14ac:dyDescent="0.25">
      <c r="A2192" s="199" t="s">
        <v>762</v>
      </c>
      <c r="B2192" s="199">
        <v>416999</v>
      </c>
      <c r="C2192" s="199" t="s">
        <v>2049</v>
      </c>
      <c r="D2192" s="199" t="s">
        <v>2210</v>
      </c>
      <c r="E2192" s="53"/>
      <c r="F2192" s="186"/>
      <c r="G2192" s="53"/>
      <c r="H2192" s="53"/>
      <c r="I2192" s="53"/>
      <c r="J2192" s="53"/>
      <c r="O2192" s="53"/>
      <c r="W2192" s="53"/>
      <c r="X2192" s="53"/>
      <c r="Y2192" s="53"/>
      <c r="Z2192" s="53"/>
      <c r="AA2192" s="53"/>
    </row>
    <row r="2193" spans="1:27" x14ac:dyDescent="0.25">
      <c r="A2193" s="199" t="s">
        <v>20</v>
      </c>
      <c r="B2193" s="199">
        <v>1408131</v>
      </c>
      <c r="C2193" s="199" t="s">
        <v>2049</v>
      </c>
      <c r="D2193" s="199" t="s">
        <v>2140</v>
      </c>
      <c r="E2193" s="53"/>
      <c r="F2193" s="186"/>
      <c r="G2193" s="53"/>
      <c r="H2193" s="53"/>
      <c r="I2193" s="53"/>
      <c r="J2193" s="53"/>
      <c r="O2193" s="53"/>
      <c r="W2193" s="53"/>
      <c r="X2193" s="53"/>
      <c r="Y2193" s="53"/>
      <c r="Z2193" s="53"/>
      <c r="AA2193" s="53"/>
    </row>
    <row r="2194" spans="1:27" x14ac:dyDescent="0.25">
      <c r="A2194" s="199" t="s">
        <v>25</v>
      </c>
      <c r="B2194" s="199">
        <v>461834</v>
      </c>
      <c r="C2194" s="199" t="s">
        <v>2049</v>
      </c>
      <c r="D2194" s="199" t="s">
        <v>2097</v>
      </c>
      <c r="E2194" s="53"/>
      <c r="F2194" s="186"/>
      <c r="G2194" s="53"/>
      <c r="H2194" s="53"/>
      <c r="I2194" s="53"/>
      <c r="J2194" s="53"/>
      <c r="O2194" s="53"/>
      <c r="W2194" s="53"/>
      <c r="X2194" s="53"/>
      <c r="Y2194" s="53"/>
      <c r="Z2194" s="53"/>
      <c r="AA2194" s="53"/>
    </row>
    <row r="2195" spans="1:27" x14ac:dyDescent="0.25">
      <c r="A2195" s="199" t="s">
        <v>25</v>
      </c>
      <c r="B2195" s="199">
        <v>472130</v>
      </c>
      <c r="C2195" s="199" t="s">
        <v>2049</v>
      </c>
      <c r="D2195" s="199" t="s">
        <v>2211</v>
      </c>
      <c r="E2195" s="53"/>
      <c r="F2195" s="186"/>
      <c r="G2195" s="53"/>
      <c r="H2195" s="53"/>
      <c r="I2195" s="53"/>
      <c r="J2195" s="53"/>
      <c r="O2195" s="53"/>
      <c r="W2195" s="53"/>
      <c r="X2195" s="53"/>
      <c r="Y2195" s="53"/>
      <c r="Z2195" s="53"/>
      <c r="AA2195" s="53"/>
    </row>
    <row r="2196" spans="1:27" x14ac:dyDescent="0.25">
      <c r="A2196" s="199" t="s">
        <v>26</v>
      </c>
      <c r="B2196" s="199">
        <v>1444009</v>
      </c>
      <c r="C2196" s="199" t="s">
        <v>2049</v>
      </c>
      <c r="D2196" s="199" t="s">
        <v>512</v>
      </c>
      <c r="E2196" s="53"/>
      <c r="F2196" s="186"/>
      <c r="G2196" s="53"/>
      <c r="H2196" s="53"/>
      <c r="I2196" s="53"/>
      <c r="J2196" s="53"/>
      <c r="O2196" s="53"/>
      <c r="W2196" s="53"/>
      <c r="X2196" s="53"/>
      <c r="Y2196" s="53"/>
      <c r="Z2196" s="53"/>
      <c r="AA2196" s="53"/>
    </row>
    <row r="2197" spans="1:27" x14ac:dyDescent="0.25">
      <c r="A2197" s="199" t="s">
        <v>26</v>
      </c>
      <c r="B2197" s="199">
        <v>632493</v>
      </c>
      <c r="C2197" s="199" t="s">
        <v>2049</v>
      </c>
      <c r="D2197" s="199" t="s">
        <v>686</v>
      </c>
      <c r="E2197" s="192"/>
      <c r="F2197" s="186"/>
      <c r="G2197" s="53"/>
      <c r="H2197" s="53"/>
      <c r="I2197" s="53"/>
      <c r="J2197" s="53"/>
      <c r="O2197" s="53"/>
      <c r="W2197" s="53"/>
      <c r="X2197" s="53"/>
      <c r="Y2197" s="53"/>
      <c r="Z2197" s="53"/>
      <c r="AA2197" s="53"/>
    </row>
    <row r="2198" spans="1:27" x14ac:dyDescent="0.25">
      <c r="A2198" s="199" t="s">
        <v>26</v>
      </c>
      <c r="B2198" s="199">
        <v>882260</v>
      </c>
      <c r="C2198" s="199" t="s">
        <v>2049</v>
      </c>
      <c r="D2198" s="199" t="s">
        <v>2212</v>
      </c>
      <c r="E2198" s="192"/>
      <c r="F2198" s="186"/>
      <c r="G2198" s="53"/>
      <c r="H2198" s="53"/>
      <c r="I2198" s="53"/>
      <c r="J2198" s="53"/>
      <c r="O2198" s="53"/>
      <c r="W2198" s="53"/>
      <c r="X2198" s="53"/>
      <c r="Y2198" s="53"/>
      <c r="Z2198" s="53"/>
      <c r="AA2198" s="53"/>
    </row>
    <row r="2199" spans="1:27" x14ac:dyDescent="0.25">
      <c r="A2199" s="199" t="s">
        <v>30</v>
      </c>
      <c r="B2199" s="199">
        <v>1380820</v>
      </c>
      <c r="C2199" s="199" t="s">
        <v>2049</v>
      </c>
      <c r="D2199" s="199" t="s">
        <v>2213</v>
      </c>
      <c r="E2199" s="192"/>
      <c r="F2199" s="186"/>
      <c r="G2199" s="53"/>
      <c r="H2199" s="53"/>
      <c r="I2199" s="53"/>
      <c r="J2199" s="53"/>
      <c r="O2199" s="53"/>
      <c r="W2199" s="53"/>
      <c r="X2199" s="53"/>
      <c r="Y2199" s="53"/>
      <c r="Z2199" s="53"/>
      <c r="AA2199" s="53"/>
    </row>
    <row r="2200" spans="1:27" x14ac:dyDescent="0.25">
      <c r="A2200" s="199" t="s">
        <v>30</v>
      </c>
      <c r="B2200" s="199">
        <v>1050957</v>
      </c>
      <c r="C2200" s="199" t="s">
        <v>2049</v>
      </c>
      <c r="D2200" s="199" t="s">
        <v>461</v>
      </c>
      <c r="E2200" s="53"/>
      <c r="F2200" s="186"/>
      <c r="G2200" s="53"/>
      <c r="H2200" s="53"/>
      <c r="I2200" s="53"/>
      <c r="J2200" s="53"/>
      <c r="O2200" s="53"/>
      <c r="W2200" s="53"/>
      <c r="X2200" s="53"/>
      <c r="Y2200" s="53"/>
      <c r="Z2200" s="53"/>
      <c r="AA2200" s="53"/>
    </row>
    <row r="2201" spans="1:27" x14ac:dyDescent="0.25">
      <c r="A2201" s="199" t="s">
        <v>18</v>
      </c>
      <c r="B2201" s="199">
        <v>327337</v>
      </c>
      <c r="C2201" s="199" t="s">
        <v>2049</v>
      </c>
      <c r="D2201" s="199" t="s">
        <v>2148</v>
      </c>
      <c r="E2201" s="53"/>
      <c r="F2201" s="186"/>
      <c r="G2201" s="53"/>
      <c r="H2201" s="53"/>
      <c r="I2201" s="53"/>
      <c r="J2201" s="53"/>
      <c r="O2201" s="53"/>
      <c r="W2201" s="53"/>
      <c r="X2201" s="53"/>
      <c r="Y2201" s="53"/>
      <c r="Z2201" s="53"/>
      <c r="AA2201" s="53"/>
    </row>
    <row r="2202" spans="1:27" x14ac:dyDescent="0.25">
      <c r="A2202" s="199" t="s">
        <v>29</v>
      </c>
      <c r="B2202" s="199">
        <v>485449</v>
      </c>
      <c r="C2202" s="199" t="s">
        <v>2049</v>
      </c>
      <c r="D2202" s="199" t="s">
        <v>2214</v>
      </c>
      <c r="E2202" s="192" t="s">
        <v>692</v>
      </c>
      <c r="F2202" s="186"/>
      <c r="G2202" s="53"/>
      <c r="H2202" s="53"/>
      <c r="I2202" s="53"/>
      <c r="J2202" s="53"/>
      <c r="O2202" s="53"/>
      <c r="W2202" s="53"/>
      <c r="X2202" s="53"/>
      <c r="Y2202" s="53"/>
      <c r="Z2202" s="53"/>
      <c r="AA2202" s="53"/>
    </row>
    <row r="2203" spans="1:27" x14ac:dyDescent="0.25">
      <c r="A2203" s="199" t="s">
        <v>29</v>
      </c>
      <c r="B2203" s="199">
        <v>557883</v>
      </c>
      <c r="C2203" s="199" t="s">
        <v>451</v>
      </c>
      <c r="D2203" s="199" t="s">
        <v>2214</v>
      </c>
      <c r="E2203" s="53"/>
      <c r="F2203" s="186"/>
      <c r="G2203" s="53"/>
      <c r="H2203" s="53"/>
      <c r="I2203" s="53"/>
      <c r="J2203" s="53"/>
      <c r="O2203" s="53"/>
      <c r="W2203" s="53"/>
      <c r="X2203" s="53"/>
      <c r="Y2203" s="53"/>
      <c r="Z2203" s="53"/>
      <c r="AA2203" s="53"/>
    </row>
    <row r="2204" spans="1:27" x14ac:dyDescent="0.25">
      <c r="A2204" s="199" t="s">
        <v>21</v>
      </c>
      <c r="B2204" s="199">
        <v>1077649</v>
      </c>
      <c r="C2204" s="199" t="s">
        <v>451</v>
      </c>
      <c r="D2204" s="199" t="s">
        <v>2215</v>
      </c>
      <c r="E2204" s="53"/>
      <c r="F2204" s="186"/>
      <c r="G2204" s="53"/>
      <c r="H2204" s="53"/>
      <c r="I2204" s="53"/>
      <c r="J2204" s="53"/>
      <c r="O2204" s="53"/>
      <c r="W2204" s="53"/>
      <c r="X2204" s="53"/>
      <c r="Y2204" s="53"/>
      <c r="Z2204" s="53"/>
      <c r="AA2204" s="53"/>
    </row>
    <row r="2205" spans="1:27" x14ac:dyDescent="0.25">
      <c r="A2205" s="199" t="s">
        <v>16</v>
      </c>
      <c r="B2205" s="199">
        <v>1042076</v>
      </c>
      <c r="C2205" s="199" t="s">
        <v>451</v>
      </c>
      <c r="D2205" s="199" t="s">
        <v>649</v>
      </c>
      <c r="E2205" s="53"/>
      <c r="F2205" s="186"/>
      <c r="G2205" s="53"/>
      <c r="H2205" s="53"/>
      <c r="I2205" s="53"/>
      <c r="J2205" s="53"/>
      <c r="O2205" s="53"/>
      <c r="W2205" s="53"/>
      <c r="X2205" s="53"/>
      <c r="Y2205" s="53"/>
      <c r="Z2205" s="53"/>
      <c r="AA2205" s="53"/>
    </row>
    <row r="2206" spans="1:27" x14ac:dyDescent="0.25">
      <c r="A2206" s="199" t="s">
        <v>16</v>
      </c>
      <c r="B2206" s="199">
        <v>983141</v>
      </c>
      <c r="C2206" s="199" t="s">
        <v>451</v>
      </c>
      <c r="D2206" s="199" t="s">
        <v>2216</v>
      </c>
      <c r="E2206" s="53"/>
      <c r="F2206" s="186"/>
      <c r="G2206" s="53"/>
      <c r="H2206" s="53"/>
      <c r="I2206" s="53"/>
      <c r="J2206" s="53"/>
      <c r="O2206" s="53"/>
      <c r="W2206" s="53"/>
      <c r="X2206" s="53"/>
      <c r="Y2206" s="53"/>
      <c r="Z2206" s="53"/>
      <c r="AA2206" s="53"/>
    </row>
    <row r="2207" spans="1:27" x14ac:dyDescent="0.25">
      <c r="A2207" s="199" t="s">
        <v>16</v>
      </c>
      <c r="B2207" s="199">
        <v>1223609</v>
      </c>
      <c r="C2207" s="199" t="s">
        <v>451</v>
      </c>
      <c r="D2207" s="199" t="s">
        <v>1724</v>
      </c>
      <c r="E2207" s="52" t="s">
        <v>1370</v>
      </c>
      <c r="F2207" s="186"/>
      <c r="G2207" s="53"/>
      <c r="H2207" s="53"/>
      <c r="I2207" s="53"/>
      <c r="J2207" s="53"/>
      <c r="O2207" s="53"/>
      <c r="W2207" s="53"/>
      <c r="X2207" s="53"/>
      <c r="Y2207" s="53"/>
      <c r="Z2207" s="53"/>
      <c r="AA2207" s="53"/>
    </row>
    <row r="2208" spans="1:27" x14ac:dyDescent="0.25">
      <c r="A2208" s="199"/>
      <c r="B2208" s="199"/>
      <c r="C2208" s="199"/>
      <c r="D2208" s="199"/>
      <c r="E2208" s="192"/>
      <c r="F2208" s="186"/>
      <c r="G2208" s="53"/>
      <c r="H2208" s="53"/>
      <c r="I2208" s="53"/>
      <c r="J2208" s="53"/>
      <c r="O2208" s="53"/>
      <c r="W2208" s="53"/>
      <c r="X2208" s="53"/>
      <c r="Y2208" s="53"/>
      <c r="Z2208" s="53"/>
      <c r="AA2208" s="53"/>
    </row>
    <row r="2209" spans="1:27" x14ac:dyDescent="0.25">
      <c r="A2209" s="199"/>
      <c r="B2209" s="199"/>
      <c r="C2209" s="199"/>
      <c r="D2209" s="199"/>
      <c r="E2209" s="192"/>
      <c r="F2209" s="186"/>
      <c r="G2209" s="53"/>
      <c r="H2209" s="53"/>
      <c r="I2209" s="53"/>
      <c r="J2209" s="53"/>
      <c r="O2209" s="53"/>
      <c r="W2209" s="53"/>
      <c r="X2209" s="53"/>
      <c r="Y2209" s="53"/>
      <c r="Z2209" s="53"/>
      <c r="AA2209" s="53"/>
    </row>
    <row r="2210" spans="1:27" x14ac:dyDescent="0.25">
      <c r="A2210" s="199"/>
      <c r="B2210" s="199"/>
      <c r="C2210" s="199"/>
      <c r="D2210" s="199"/>
      <c r="E2210" s="192"/>
      <c r="F2210" s="186"/>
      <c r="G2210" s="53"/>
      <c r="H2210" s="53"/>
      <c r="I2210" s="53"/>
      <c r="J2210" s="53"/>
      <c r="O2210" s="53"/>
      <c r="W2210" s="53"/>
      <c r="X2210" s="53"/>
      <c r="Y2210" s="53"/>
      <c r="Z2210" s="53"/>
      <c r="AA2210" s="53"/>
    </row>
    <row r="2211" spans="1:27" x14ac:dyDescent="0.25">
      <c r="A2211" s="199"/>
      <c r="B2211" s="199"/>
      <c r="C2211" s="199"/>
      <c r="D2211" s="199"/>
      <c r="E2211" s="192"/>
      <c r="F2211" s="186"/>
      <c r="G2211" s="53"/>
      <c r="H2211" s="53"/>
      <c r="I2211" s="53"/>
      <c r="J2211" s="53"/>
      <c r="O2211" s="53"/>
      <c r="W2211" s="53"/>
      <c r="X2211" s="53"/>
      <c r="Y2211" s="53"/>
      <c r="Z2211" s="53"/>
      <c r="AA2211" s="53"/>
    </row>
    <row r="2212" spans="1:27" x14ac:dyDescent="0.25">
      <c r="A2212" s="199"/>
      <c r="B2212" s="199"/>
      <c r="C2212" s="199"/>
      <c r="D2212" s="199"/>
      <c r="E2212" s="192"/>
      <c r="F2212" s="186"/>
      <c r="G2212" s="53"/>
      <c r="H2212" s="53"/>
      <c r="I2212" s="53"/>
      <c r="J2212" s="53"/>
      <c r="O2212" s="53"/>
      <c r="W2212" s="53"/>
      <c r="X2212" s="53"/>
      <c r="Y2212" s="53"/>
      <c r="Z2212" s="53"/>
      <c r="AA2212" s="53"/>
    </row>
    <row r="2213" spans="1:27" x14ac:dyDescent="0.25">
      <c r="A2213" s="199"/>
      <c r="B2213" s="199"/>
      <c r="C2213" s="199"/>
      <c r="D2213" s="199"/>
      <c r="E2213" s="192"/>
      <c r="F2213" s="186"/>
      <c r="G2213" s="53"/>
      <c r="H2213" s="53"/>
      <c r="I2213" s="53"/>
      <c r="J2213" s="53"/>
      <c r="O2213" s="53"/>
      <c r="W2213" s="53"/>
      <c r="X2213" s="53"/>
      <c r="Y2213" s="53"/>
      <c r="Z2213" s="53"/>
      <c r="AA2213" s="53"/>
    </row>
    <row r="2214" spans="1:27" x14ac:dyDescent="0.25">
      <c r="A2214" s="199"/>
      <c r="B2214" s="199"/>
      <c r="C2214" s="199"/>
      <c r="D2214" s="199"/>
      <c r="E2214" s="192"/>
      <c r="F2214" s="186"/>
      <c r="G2214" s="53"/>
      <c r="H2214" s="53"/>
      <c r="I2214" s="53"/>
      <c r="J2214" s="53"/>
      <c r="O2214" s="53"/>
      <c r="W2214" s="53"/>
      <c r="X2214" s="53"/>
      <c r="Y2214" s="53"/>
      <c r="Z2214" s="53"/>
      <c r="AA2214" s="53"/>
    </row>
    <row r="2215" spans="1:27" x14ac:dyDescent="0.25">
      <c r="A2215" s="199"/>
      <c r="B2215" s="199"/>
      <c r="C2215" s="199"/>
      <c r="D2215" s="199"/>
      <c r="E2215" s="192"/>
      <c r="F2215" s="186"/>
      <c r="G2215" s="53"/>
      <c r="H2215" s="53"/>
      <c r="I2215" s="53"/>
      <c r="J2215" s="53"/>
      <c r="O2215" s="53"/>
      <c r="W2215" s="53"/>
      <c r="X2215" s="53"/>
      <c r="Y2215" s="53"/>
      <c r="Z2215" s="53"/>
      <c r="AA2215" s="53"/>
    </row>
    <row r="2216" spans="1:27" x14ac:dyDescent="0.25">
      <c r="A2216" s="199"/>
      <c r="B2216" s="199"/>
      <c r="C2216" s="199"/>
      <c r="D2216" s="199"/>
      <c r="E2216" s="192"/>
      <c r="F2216" s="186"/>
      <c r="G2216" s="53"/>
      <c r="H2216" s="53"/>
      <c r="I2216" s="53"/>
      <c r="J2216" s="53"/>
      <c r="O2216" s="53"/>
      <c r="W2216" s="53"/>
      <c r="X2216" s="53"/>
      <c r="Y2216" s="53"/>
      <c r="Z2216" s="53"/>
      <c r="AA2216" s="53"/>
    </row>
    <row r="2217" spans="1:27" x14ac:dyDescent="0.25">
      <c r="A2217" s="199"/>
      <c r="B2217" s="199"/>
      <c r="C2217" s="199"/>
      <c r="D2217" s="199"/>
      <c r="E2217" s="192"/>
      <c r="F2217" s="186"/>
      <c r="G2217" s="53"/>
      <c r="H2217" s="53"/>
      <c r="I2217" s="53"/>
      <c r="J2217" s="53"/>
      <c r="O2217" s="53"/>
      <c r="W2217" s="53"/>
      <c r="X2217" s="53"/>
      <c r="Y2217" s="53"/>
      <c r="Z2217" s="53"/>
      <c r="AA2217" s="53"/>
    </row>
    <row r="2218" spans="1:27" x14ac:dyDescent="0.25">
      <c r="A2218" s="199"/>
      <c r="B2218" s="199"/>
      <c r="C2218" s="199"/>
      <c r="D2218" s="199"/>
      <c r="E2218" s="192"/>
      <c r="F2218" s="186"/>
      <c r="G2218" s="53"/>
      <c r="H2218" s="53"/>
      <c r="I2218" s="53"/>
      <c r="J2218" s="53"/>
      <c r="O2218" s="53"/>
      <c r="W2218" s="53"/>
      <c r="X2218" s="53"/>
      <c r="Y2218" s="53"/>
      <c r="Z2218" s="53"/>
      <c r="AA2218" s="53"/>
    </row>
    <row r="2219" spans="1:27" x14ac:dyDescent="0.25">
      <c r="A2219" s="199"/>
      <c r="B2219" s="199"/>
      <c r="C2219" s="199"/>
      <c r="D2219" s="199"/>
      <c r="E2219" s="192"/>
      <c r="F2219" s="186"/>
      <c r="G2219" s="53"/>
      <c r="H2219" s="53"/>
      <c r="I2219" s="53"/>
      <c r="J2219" s="53"/>
      <c r="O2219" s="53"/>
      <c r="W2219" s="53"/>
      <c r="X2219" s="53"/>
      <c r="Y2219" s="53"/>
      <c r="Z2219" s="53"/>
      <c r="AA2219" s="53"/>
    </row>
    <row r="2220" spans="1:27" x14ac:dyDescent="0.25">
      <c r="A2220" s="199"/>
      <c r="B2220" s="199"/>
      <c r="C2220" s="199"/>
      <c r="D2220" s="199"/>
      <c r="E2220" s="192"/>
      <c r="F2220" s="186"/>
      <c r="G2220" s="53"/>
      <c r="H2220" s="53"/>
      <c r="I2220" s="53"/>
      <c r="J2220" s="53"/>
      <c r="O2220" s="53"/>
      <c r="W2220" s="53"/>
      <c r="X2220" s="53"/>
      <c r="Y2220" s="53"/>
      <c r="Z2220" s="53"/>
      <c r="AA2220" s="53"/>
    </row>
    <row r="2221" spans="1:27" x14ac:dyDescent="0.25">
      <c r="A2221" s="199"/>
      <c r="B2221" s="199"/>
      <c r="C2221" s="199"/>
      <c r="D2221" s="199"/>
      <c r="E2221" s="192"/>
      <c r="F2221" s="186"/>
      <c r="G2221" s="53"/>
      <c r="H2221" s="53"/>
      <c r="I2221" s="53"/>
      <c r="J2221" s="53"/>
      <c r="O2221" s="53"/>
      <c r="W2221" s="53"/>
      <c r="X2221" s="53"/>
      <c r="Y2221" s="53"/>
      <c r="Z2221" s="53"/>
      <c r="AA2221" s="53"/>
    </row>
    <row r="2222" spans="1:27" x14ac:dyDescent="0.25">
      <c r="A2222" s="199"/>
      <c r="B2222" s="199"/>
      <c r="C2222" s="199"/>
      <c r="D2222" s="199"/>
      <c r="E2222" s="192"/>
      <c r="F2222" s="186"/>
      <c r="G2222" s="53"/>
      <c r="H2222" s="53"/>
      <c r="I2222" s="53"/>
      <c r="J2222" s="53"/>
      <c r="O2222" s="53"/>
      <c r="W2222" s="53"/>
      <c r="X2222" s="53"/>
      <c r="Y2222" s="53"/>
      <c r="Z2222" s="53"/>
      <c r="AA2222" s="53"/>
    </row>
    <row r="2223" spans="1:27" x14ac:dyDescent="0.25">
      <c r="A2223" s="199"/>
      <c r="B2223" s="199"/>
      <c r="C2223" s="199"/>
      <c r="D2223" s="199"/>
      <c r="E2223" s="192"/>
      <c r="F2223" s="186"/>
      <c r="G2223" s="53"/>
      <c r="H2223" s="53"/>
      <c r="I2223" s="53"/>
      <c r="J2223" s="53"/>
      <c r="O2223" s="53"/>
      <c r="W2223" s="53"/>
      <c r="X2223" s="53"/>
      <c r="Y2223" s="53"/>
      <c r="Z2223" s="53"/>
      <c r="AA2223" s="53"/>
    </row>
    <row r="2224" spans="1:27" x14ac:dyDescent="0.25">
      <c r="A2224" s="199"/>
      <c r="B2224" s="199"/>
      <c r="C2224" s="199"/>
      <c r="D2224" s="199"/>
      <c r="E2224" s="192"/>
      <c r="F2224" s="186"/>
      <c r="G2224" s="53"/>
      <c r="H2224" s="53"/>
      <c r="I2224" s="53"/>
      <c r="J2224" s="53"/>
      <c r="O2224" s="53"/>
      <c r="W2224" s="53"/>
      <c r="X2224" s="53"/>
      <c r="Y2224" s="53"/>
      <c r="Z2224" s="53"/>
      <c r="AA2224" s="53"/>
    </row>
    <row r="2225" spans="1:27" x14ac:dyDescent="0.25">
      <c r="A2225" s="199"/>
      <c r="B2225" s="199"/>
      <c r="C2225" s="199"/>
      <c r="D2225" s="199"/>
      <c r="E2225" s="192"/>
      <c r="F2225" s="186"/>
      <c r="G2225" s="53"/>
      <c r="H2225" s="53"/>
      <c r="I2225" s="53"/>
      <c r="J2225" s="53"/>
      <c r="O2225" s="53"/>
      <c r="W2225" s="53"/>
      <c r="X2225" s="53"/>
      <c r="Y2225" s="53"/>
      <c r="Z2225" s="53"/>
      <c r="AA2225" s="53"/>
    </row>
    <row r="2226" spans="1:27" x14ac:dyDescent="0.25">
      <c r="A2226" s="199"/>
      <c r="B2226" s="199"/>
      <c r="C2226" s="199"/>
      <c r="D2226" s="199"/>
      <c r="E2226" s="192"/>
      <c r="F2226" s="186"/>
      <c r="G2226" s="53"/>
      <c r="H2226" s="53"/>
      <c r="I2226" s="53"/>
      <c r="J2226" s="53"/>
      <c r="O2226" s="53"/>
      <c r="W2226" s="53"/>
      <c r="X2226" s="53"/>
      <c r="Y2226" s="53"/>
      <c r="Z2226" s="53"/>
      <c r="AA2226" s="53"/>
    </row>
    <row r="2227" spans="1:27" x14ac:dyDescent="0.25">
      <c r="A2227" s="199"/>
      <c r="B2227" s="199"/>
      <c r="C2227" s="199"/>
      <c r="D2227" s="199"/>
      <c r="E2227" s="192"/>
      <c r="F2227" s="186"/>
      <c r="G2227" s="53"/>
      <c r="H2227" s="53"/>
      <c r="I2227" s="53"/>
      <c r="J2227" s="53"/>
      <c r="O2227" s="53"/>
      <c r="W2227" s="53"/>
      <c r="X2227" s="53"/>
      <c r="Y2227" s="53"/>
      <c r="Z2227" s="53"/>
      <c r="AA2227" s="53"/>
    </row>
    <row r="2228" spans="1:27" x14ac:dyDescent="0.25">
      <c r="A2228" s="199"/>
      <c r="B2228" s="199"/>
      <c r="C2228" s="199"/>
      <c r="D2228" s="199"/>
      <c r="E2228" s="192"/>
      <c r="F2228" s="186"/>
      <c r="G2228" s="53"/>
      <c r="H2228" s="53"/>
      <c r="I2228" s="53"/>
      <c r="J2228" s="53"/>
      <c r="O2228" s="53"/>
      <c r="W2228" s="53"/>
      <c r="X2228" s="53"/>
      <c r="Y2228" s="53"/>
      <c r="Z2228" s="53"/>
      <c r="AA2228" s="53"/>
    </row>
    <row r="2229" spans="1:27" x14ac:dyDescent="0.25">
      <c r="A2229" s="199"/>
      <c r="B2229" s="199"/>
      <c r="C2229" s="199"/>
      <c r="D2229" s="199"/>
      <c r="E2229" s="192"/>
      <c r="F2229" s="186"/>
      <c r="G2229" s="53"/>
      <c r="H2229" s="53"/>
      <c r="I2229" s="53"/>
      <c r="J2229" s="53"/>
      <c r="O2229" s="53"/>
      <c r="W2229" s="53"/>
      <c r="X2229" s="53"/>
      <c r="Y2229" s="53"/>
      <c r="Z2229" s="53"/>
      <c r="AA2229" s="53"/>
    </row>
    <row r="2230" spans="1:27" x14ac:dyDescent="0.25">
      <c r="A2230" s="199"/>
      <c r="B2230" s="199"/>
      <c r="C2230" s="199"/>
      <c r="D2230" s="199"/>
      <c r="E2230" s="192"/>
      <c r="F2230" s="186"/>
      <c r="G2230" s="53"/>
      <c r="H2230" s="53"/>
      <c r="I2230" s="53"/>
      <c r="J2230" s="53"/>
      <c r="O2230" s="53"/>
      <c r="W2230" s="53"/>
      <c r="X2230" s="53"/>
      <c r="Y2230" s="53"/>
      <c r="Z2230" s="53"/>
      <c r="AA2230" s="53"/>
    </row>
    <row r="2231" spans="1:27" x14ac:dyDescent="0.25">
      <c r="A2231" s="199"/>
      <c r="B2231" s="199"/>
      <c r="C2231" s="199"/>
      <c r="D2231" s="199"/>
      <c r="E2231" s="192"/>
      <c r="F2231" s="186"/>
      <c r="G2231" s="53"/>
      <c r="H2231" s="53"/>
      <c r="I2231" s="53"/>
      <c r="J2231" s="53"/>
      <c r="O2231" s="53"/>
      <c r="W2231" s="53"/>
      <c r="X2231" s="53"/>
      <c r="Y2231" s="53"/>
      <c r="Z2231" s="53"/>
      <c r="AA2231" s="53"/>
    </row>
    <row r="2232" spans="1:27" x14ac:dyDescent="0.25">
      <c r="A2232" s="199"/>
      <c r="B2232" s="199"/>
      <c r="C2232" s="199"/>
      <c r="D2232" s="199"/>
      <c r="E2232" s="192"/>
      <c r="F2232" s="186"/>
      <c r="G2232" s="53"/>
      <c r="H2232" s="53"/>
      <c r="I2232" s="53"/>
      <c r="J2232" s="53"/>
      <c r="O2232" s="53"/>
      <c r="W2232" s="53"/>
      <c r="X2232" s="53"/>
      <c r="Y2232" s="53"/>
      <c r="Z2232" s="53"/>
      <c r="AA2232" s="53"/>
    </row>
    <row r="2233" spans="1:27" x14ac:dyDescent="0.25">
      <c r="A2233" s="199"/>
      <c r="B2233" s="199"/>
      <c r="C2233" s="199"/>
      <c r="D2233" s="199"/>
      <c r="E2233" s="192"/>
      <c r="F2233" s="186"/>
      <c r="G2233" s="53"/>
      <c r="H2233" s="53"/>
      <c r="I2233" s="53"/>
      <c r="J2233" s="53"/>
      <c r="O2233" s="53"/>
      <c r="W2233" s="53"/>
      <c r="X2233" s="53"/>
      <c r="Y2233" s="53"/>
      <c r="Z2233" s="53"/>
      <c r="AA2233" s="53"/>
    </row>
    <row r="2234" spans="1:27" x14ac:dyDescent="0.25">
      <c r="A2234" s="199"/>
      <c r="B2234" s="199"/>
      <c r="C2234" s="199"/>
      <c r="D2234" s="199"/>
      <c r="E2234" s="192"/>
      <c r="F2234" s="186"/>
      <c r="G2234" s="53"/>
      <c r="H2234" s="53"/>
      <c r="I2234" s="53"/>
      <c r="J2234" s="53"/>
      <c r="O2234" s="53"/>
      <c r="W2234" s="53"/>
      <c r="X2234" s="53"/>
      <c r="Y2234" s="53"/>
      <c r="Z2234" s="53"/>
      <c r="AA2234" s="53"/>
    </row>
    <row r="2235" spans="1:27" x14ac:dyDescent="0.25">
      <c r="A2235" s="199"/>
      <c r="B2235" s="199"/>
      <c r="C2235" s="199"/>
      <c r="D2235" s="199"/>
      <c r="E2235" s="192"/>
      <c r="F2235" s="186"/>
      <c r="G2235" s="53"/>
      <c r="H2235" s="53"/>
      <c r="I2235" s="53"/>
      <c r="J2235" s="53"/>
      <c r="O2235" s="53"/>
      <c r="W2235" s="53"/>
      <c r="X2235" s="53"/>
      <c r="Y2235" s="53"/>
      <c r="Z2235" s="53"/>
      <c r="AA2235" s="53"/>
    </row>
    <row r="2236" spans="1:27" x14ac:dyDescent="0.25">
      <c r="A2236" s="199"/>
      <c r="B2236" s="199"/>
      <c r="C2236" s="199"/>
      <c r="D2236" s="199"/>
      <c r="E2236" s="192"/>
      <c r="F2236" s="186"/>
      <c r="G2236" s="53"/>
      <c r="H2236" s="53"/>
      <c r="I2236" s="53"/>
      <c r="J2236" s="53"/>
      <c r="O2236" s="53"/>
      <c r="W2236" s="53"/>
      <c r="X2236" s="53"/>
      <c r="Y2236" s="53"/>
      <c r="Z2236" s="53"/>
      <c r="AA2236" s="53"/>
    </row>
    <row r="2237" spans="1:27" x14ac:dyDescent="0.25">
      <c r="A2237" s="199"/>
      <c r="B2237" s="199"/>
      <c r="C2237" s="199"/>
      <c r="D2237" s="199"/>
      <c r="E2237" s="192"/>
      <c r="F2237" s="186"/>
      <c r="G2237" s="53"/>
      <c r="H2237" s="53"/>
      <c r="I2237" s="53"/>
      <c r="J2237" s="53"/>
      <c r="O2237" s="53"/>
      <c r="W2237" s="53"/>
      <c r="X2237" s="53"/>
      <c r="Y2237" s="53"/>
      <c r="Z2237" s="53"/>
      <c r="AA2237" s="53"/>
    </row>
    <row r="2238" spans="1:27" x14ac:dyDescent="0.25">
      <c r="A2238" s="199"/>
      <c r="B2238" s="199"/>
      <c r="C2238" s="199"/>
      <c r="D2238" s="199"/>
      <c r="E2238" s="192"/>
      <c r="F2238" s="186"/>
      <c r="G2238" s="53"/>
      <c r="H2238" s="53"/>
      <c r="I2238" s="53"/>
      <c r="J2238" s="53"/>
      <c r="O2238" s="53"/>
      <c r="W2238" s="53"/>
      <c r="X2238" s="53"/>
      <c r="Y2238" s="53"/>
      <c r="Z2238" s="53"/>
      <c r="AA2238" s="53"/>
    </row>
    <row r="2239" spans="1:27" x14ac:dyDescent="0.25">
      <c r="A2239" s="199"/>
      <c r="B2239" s="199"/>
      <c r="C2239" s="199"/>
      <c r="D2239" s="199"/>
      <c r="E2239" s="192"/>
      <c r="F2239" s="186"/>
      <c r="G2239" s="53"/>
      <c r="H2239" s="53"/>
      <c r="I2239" s="53"/>
      <c r="J2239" s="53"/>
      <c r="O2239" s="53"/>
      <c r="W2239" s="53"/>
      <c r="X2239" s="53"/>
      <c r="Y2239" s="53"/>
      <c r="Z2239" s="53"/>
      <c r="AA2239" s="53"/>
    </row>
    <row r="2240" spans="1:27" x14ac:dyDescent="0.25">
      <c r="A2240" s="199"/>
      <c r="B2240" s="199"/>
      <c r="C2240" s="199"/>
      <c r="D2240" s="199"/>
      <c r="E2240" s="192"/>
      <c r="F2240" s="186"/>
      <c r="G2240" s="53"/>
      <c r="H2240" s="53"/>
      <c r="I2240" s="53"/>
      <c r="J2240" s="53"/>
      <c r="O2240" s="53"/>
      <c r="W2240" s="53"/>
      <c r="X2240" s="53"/>
      <c r="Y2240" s="53"/>
      <c r="Z2240" s="53"/>
      <c r="AA2240" s="53"/>
    </row>
    <row r="2241" spans="1:27" x14ac:dyDescent="0.25">
      <c r="A2241" s="199"/>
      <c r="B2241" s="199"/>
      <c r="C2241" s="199"/>
      <c r="D2241" s="199"/>
      <c r="E2241" s="192"/>
      <c r="F2241" s="186"/>
      <c r="G2241" s="53"/>
      <c r="H2241" s="53"/>
      <c r="I2241" s="53"/>
      <c r="J2241" s="53"/>
      <c r="O2241" s="53"/>
      <c r="W2241" s="53"/>
      <c r="X2241" s="53"/>
      <c r="Y2241" s="53"/>
      <c r="Z2241" s="53"/>
      <c r="AA2241" s="53"/>
    </row>
    <row r="2242" spans="1:27" x14ac:dyDescent="0.25">
      <c r="A2242" s="199"/>
      <c r="B2242" s="199"/>
      <c r="C2242" s="199"/>
      <c r="D2242" s="199"/>
      <c r="E2242" s="192"/>
      <c r="F2242" s="186"/>
      <c r="G2242" s="53"/>
      <c r="H2242" s="53"/>
      <c r="I2242" s="53"/>
      <c r="J2242" s="53"/>
      <c r="O2242" s="53"/>
      <c r="W2242" s="53"/>
      <c r="X2242" s="53"/>
      <c r="Y2242" s="53"/>
      <c r="Z2242" s="53"/>
      <c r="AA2242" s="53"/>
    </row>
    <row r="2243" spans="1:27" x14ac:dyDescent="0.25">
      <c r="A2243" s="199"/>
      <c r="B2243" s="199"/>
      <c r="C2243" s="199"/>
      <c r="D2243" s="199"/>
      <c r="E2243" s="192"/>
      <c r="F2243" s="186"/>
      <c r="G2243" s="53"/>
      <c r="H2243" s="53"/>
      <c r="I2243" s="53"/>
      <c r="J2243" s="53"/>
      <c r="O2243" s="53"/>
      <c r="W2243" s="53"/>
      <c r="X2243" s="53"/>
      <c r="Y2243" s="53"/>
      <c r="Z2243" s="53"/>
      <c r="AA2243" s="53"/>
    </row>
    <row r="2244" spans="1:27" x14ac:dyDescent="0.25">
      <c r="A2244" s="199"/>
      <c r="B2244" s="199"/>
      <c r="C2244" s="199"/>
      <c r="D2244" s="199"/>
      <c r="E2244" s="192"/>
      <c r="F2244" s="186"/>
      <c r="G2244" s="53"/>
      <c r="H2244" s="53"/>
      <c r="I2244" s="53"/>
      <c r="J2244" s="53"/>
      <c r="O2244" s="53"/>
      <c r="W2244" s="53"/>
      <c r="X2244" s="53"/>
      <c r="Y2244" s="53"/>
      <c r="Z2244" s="53"/>
      <c r="AA2244" s="53"/>
    </row>
    <row r="2245" spans="1:27" x14ac:dyDescent="0.25">
      <c r="A2245" s="199"/>
      <c r="B2245" s="199"/>
      <c r="C2245" s="199"/>
      <c r="D2245" s="199"/>
      <c r="E2245" s="192"/>
      <c r="F2245" s="186"/>
      <c r="G2245" s="53"/>
      <c r="H2245" s="53"/>
      <c r="I2245" s="53"/>
      <c r="J2245" s="53"/>
      <c r="O2245" s="53"/>
      <c r="W2245" s="53"/>
      <c r="X2245" s="53"/>
      <c r="Y2245" s="53"/>
      <c r="Z2245" s="53"/>
      <c r="AA2245" s="53"/>
    </row>
    <row r="2246" spans="1:27" x14ac:dyDescent="0.25">
      <c r="A2246" s="199"/>
      <c r="B2246" s="199"/>
      <c r="C2246" s="199"/>
      <c r="D2246" s="199"/>
      <c r="E2246" s="192"/>
      <c r="F2246" s="186"/>
      <c r="G2246" s="53"/>
      <c r="H2246" s="53"/>
      <c r="I2246" s="53"/>
      <c r="J2246" s="53"/>
      <c r="O2246" s="53"/>
      <c r="W2246" s="53"/>
      <c r="X2246" s="53"/>
      <c r="Y2246" s="53"/>
      <c r="Z2246" s="53"/>
      <c r="AA2246" s="53"/>
    </row>
    <row r="2247" spans="1:27" x14ac:dyDescent="0.25">
      <c r="A2247" s="199"/>
      <c r="B2247" s="199"/>
      <c r="C2247" s="199"/>
      <c r="D2247" s="199"/>
      <c r="E2247" s="192"/>
      <c r="F2247" s="186"/>
      <c r="G2247" s="53"/>
      <c r="H2247" s="53"/>
      <c r="I2247" s="53"/>
      <c r="J2247" s="53"/>
      <c r="O2247" s="53"/>
      <c r="W2247" s="53"/>
      <c r="X2247" s="53"/>
      <c r="Y2247" s="53"/>
      <c r="Z2247" s="53"/>
      <c r="AA2247" s="53"/>
    </row>
    <row r="2248" spans="1:27" x14ac:dyDescent="0.25">
      <c r="A2248" s="199"/>
      <c r="B2248" s="199"/>
      <c r="C2248" s="199"/>
      <c r="D2248" s="199"/>
      <c r="E2248" s="192"/>
      <c r="F2248" s="186"/>
      <c r="G2248" s="53"/>
      <c r="H2248" s="53"/>
      <c r="I2248" s="53"/>
      <c r="J2248" s="53"/>
      <c r="O2248" s="53"/>
      <c r="W2248" s="53"/>
      <c r="X2248" s="53"/>
      <c r="Y2248" s="53"/>
      <c r="Z2248" s="53"/>
      <c r="AA2248" s="53"/>
    </row>
    <row r="2249" spans="1:27" x14ac:dyDescent="0.25">
      <c r="A2249" s="199"/>
      <c r="B2249" s="199"/>
      <c r="C2249" s="199"/>
      <c r="D2249" s="199"/>
      <c r="E2249" s="192"/>
      <c r="F2249" s="186"/>
      <c r="G2249" s="53"/>
      <c r="H2249" s="53"/>
      <c r="I2249" s="53"/>
      <c r="J2249" s="53"/>
      <c r="O2249" s="53"/>
      <c r="W2249" s="53"/>
      <c r="X2249" s="53"/>
      <c r="Y2249" s="53"/>
      <c r="Z2249" s="53"/>
      <c r="AA2249" s="53"/>
    </row>
    <row r="2250" spans="1:27" x14ac:dyDescent="0.25">
      <c r="A2250" s="199"/>
      <c r="B2250" s="199"/>
      <c r="C2250" s="199"/>
      <c r="D2250" s="199"/>
      <c r="E2250" s="192"/>
      <c r="F2250" s="186"/>
      <c r="G2250" s="53"/>
      <c r="H2250" s="53"/>
      <c r="I2250" s="53"/>
      <c r="J2250" s="53"/>
      <c r="O2250" s="53"/>
      <c r="W2250" s="53"/>
      <c r="X2250" s="53"/>
      <c r="Y2250" s="53"/>
      <c r="Z2250" s="53"/>
      <c r="AA2250" s="53"/>
    </row>
    <row r="2251" spans="1:27" x14ac:dyDescent="0.25">
      <c r="A2251" s="199"/>
      <c r="B2251" s="199"/>
      <c r="C2251" s="199"/>
      <c r="D2251" s="199"/>
      <c r="E2251" s="192"/>
      <c r="F2251" s="186"/>
      <c r="G2251" s="53"/>
      <c r="H2251" s="53"/>
      <c r="I2251" s="53"/>
      <c r="J2251" s="53"/>
      <c r="O2251" s="53"/>
      <c r="W2251" s="53"/>
      <c r="X2251" s="53"/>
      <c r="Y2251" s="53"/>
      <c r="Z2251" s="53"/>
      <c r="AA2251" s="53"/>
    </row>
    <row r="2252" spans="1:27" x14ac:dyDescent="0.25">
      <c r="A2252" s="199"/>
      <c r="B2252" s="199"/>
      <c r="C2252" s="199"/>
      <c r="D2252" s="199"/>
      <c r="E2252" s="192"/>
      <c r="F2252" s="186"/>
      <c r="G2252" s="53"/>
      <c r="H2252" s="53"/>
      <c r="I2252" s="53"/>
      <c r="J2252" s="53"/>
      <c r="O2252" s="53"/>
      <c r="W2252" s="53"/>
      <c r="X2252" s="53"/>
      <c r="Y2252" s="53"/>
      <c r="Z2252" s="53"/>
      <c r="AA2252" s="53"/>
    </row>
    <row r="2253" spans="1:27" x14ac:dyDescent="0.25">
      <c r="A2253" s="199"/>
      <c r="B2253" s="199"/>
      <c r="C2253" s="199"/>
      <c r="D2253" s="199"/>
      <c r="E2253" s="192"/>
      <c r="F2253" s="186"/>
      <c r="G2253" s="53"/>
      <c r="H2253" s="53"/>
      <c r="I2253" s="53"/>
      <c r="J2253" s="53"/>
      <c r="O2253" s="53"/>
      <c r="W2253" s="53"/>
      <c r="X2253" s="53"/>
      <c r="Y2253" s="53"/>
      <c r="Z2253" s="53"/>
      <c r="AA2253" s="53"/>
    </row>
    <row r="2254" spans="1:27" x14ac:dyDescent="0.25">
      <c r="A2254" s="199"/>
      <c r="B2254" s="199"/>
      <c r="C2254" s="199"/>
      <c r="D2254" s="199"/>
      <c r="E2254" s="192"/>
      <c r="F2254" s="186"/>
      <c r="G2254" s="53"/>
      <c r="H2254" s="53"/>
      <c r="I2254" s="53"/>
      <c r="J2254" s="53"/>
      <c r="O2254" s="53"/>
      <c r="W2254" s="53"/>
      <c r="X2254" s="53"/>
      <c r="Y2254" s="53"/>
      <c r="Z2254" s="53"/>
      <c r="AA2254" s="53"/>
    </row>
    <row r="2255" spans="1:27" x14ac:dyDescent="0.25">
      <c r="A2255" s="199"/>
      <c r="B2255" s="199"/>
      <c r="C2255" s="199"/>
      <c r="D2255" s="199"/>
      <c r="E2255" s="192"/>
      <c r="F2255" s="186"/>
      <c r="G2255" s="53"/>
      <c r="H2255" s="53"/>
      <c r="I2255" s="53"/>
      <c r="J2255" s="53"/>
      <c r="O2255" s="53"/>
      <c r="W2255" s="53"/>
      <c r="X2255" s="53"/>
      <c r="Y2255" s="53"/>
      <c r="Z2255" s="53"/>
      <c r="AA2255" s="53"/>
    </row>
    <row r="2256" spans="1:27" x14ac:dyDescent="0.25">
      <c r="A2256" s="199"/>
      <c r="B2256" s="199"/>
      <c r="C2256" s="199"/>
      <c r="D2256" s="199"/>
      <c r="E2256" s="192"/>
      <c r="F2256" s="186"/>
      <c r="G2256" s="53"/>
      <c r="H2256" s="53"/>
      <c r="I2256" s="53"/>
      <c r="J2256" s="53"/>
      <c r="O2256" s="53"/>
      <c r="W2256" s="53"/>
      <c r="X2256" s="53"/>
      <c r="Y2256" s="53"/>
      <c r="Z2256" s="53"/>
      <c r="AA2256" s="53"/>
    </row>
    <row r="2257" spans="1:27" x14ac:dyDescent="0.25">
      <c r="A2257" s="199"/>
      <c r="B2257" s="199"/>
      <c r="C2257" s="199"/>
      <c r="D2257" s="199"/>
      <c r="E2257" s="192"/>
      <c r="F2257" s="186"/>
      <c r="G2257" s="53"/>
      <c r="H2257" s="53"/>
      <c r="I2257" s="53"/>
      <c r="J2257" s="53"/>
      <c r="O2257" s="53"/>
      <c r="W2257" s="53"/>
      <c r="X2257" s="53"/>
      <c r="Y2257" s="53"/>
      <c r="Z2257" s="53"/>
      <c r="AA2257" s="53"/>
    </row>
    <row r="2258" spans="1:27" x14ac:dyDescent="0.25">
      <c r="A2258" s="199"/>
      <c r="B2258" s="199"/>
      <c r="C2258" s="199"/>
      <c r="D2258" s="199"/>
      <c r="E2258" s="192"/>
      <c r="F2258" s="186"/>
      <c r="G2258" s="53"/>
      <c r="H2258" s="53"/>
      <c r="I2258" s="53"/>
      <c r="J2258" s="53"/>
      <c r="O2258" s="53"/>
      <c r="W2258" s="53"/>
      <c r="X2258" s="53"/>
      <c r="Y2258" s="53"/>
      <c r="Z2258" s="53"/>
      <c r="AA2258" s="53"/>
    </row>
    <row r="2259" spans="1:27" x14ac:dyDescent="0.25">
      <c r="A2259" s="199"/>
      <c r="B2259" s="199"/>
      <c r="C2259" s="199"/>
      <c r="D2259" s="199"/>
      <c r="E2259" s="192"/>
      <c r="F2259" s="186"/>
      <c r="G2259" s="53"/>
      <c r="H2259" s="53"/>
      <c r="I2259" s="53"/>
      <c r="J2259" s="53"/>
      <c r="O2259" s="53"/>
      <c r="W2259" s="53"/>
      <c r="X2259" s="53"/>
      <c r="Y2259" s="53"/>
      <c r="Z2259" s="53"/>
      <c r="AA2259" s="53"/>
    </row>
    <row r="2260" spans="1:27" x14ac:dyDescent="0.25">
      <c r="A2260" s="199"/>
      <c r="B2260" s="199"/>
      <c r="C2260" s="199"/>
      <c r="D2260" s="199"/>
      <c r="E2260" s="192"/>
      <c r="F2260" s="186"/>
      <c r="G2260" s="53"/>
      <c r="H2260" s="53"/>
      <c r="I2260" s="53"/>
      <c r="J2260" s="53"/>
      <c r="O2260" s="53"/>
      <c r="W2260" s="53"/>
      <c r="X2260" s="53"/>
      <c r="Y2260" s="53"/>
      <c r="Z2260" s="53"/>
      <c r="AA2260" s="53"/>
    </row>
    <row r="2261" spans="1:27" x14ac:dyDescent="0.25">
      <c r="A2261" s="199"/>
      <c r="B2261" s="199"/>
      <c r="C2261" s="199"/>
      <c r="D2261" s="199"/>
      <c r="E2261" s="192"/>
      <c r="F2261" s="186"/>
      <c r="G2261" s="53"/>
      <c r="H2261" s="53"/>
      <c r="I2261" s="53"/>
      <c r="J2261" s="53"/>
      <c r="O2261" s="53"/>
      <c r="W2261" s="53"/>
      <c r="X2261" s="53"/>
      <c r="Y2261" s="53"/>
      <c r="Z2261" s="53"/>
      <c r="AA2261" s="53"/>
    </row>
    <row r="2262" spans="1:27" x14ac:dyDescent="0.25">
      <c r="A2262" s="199"/>
      <c r="B2262" s="199"/>
      <c r="C2262" s="199"/>
      <c r="D2262" s="199"/>
      <c r="E2262" s="192"/>
      <c r="F2262" s="186"/>
      <c r="G2262" s="53"/>
      <c r="H2262" s="53"/>
      <c r="I2262" s="53"/>
      <c r="J2262" s="53"/>
      <c r="O2262" s="53"/>
      <c r="W2262" s="53"/>
      <c r="X2262" s="53"/>
      <c r="Y2262" s="53"/>
      <c r="Z2262" s="53"/>
      <c r="AA2262" s="53"/>
    </row>
    <row r="2263" spans="1:27" x14ac:dyDescent="0.25">
      <c r="A2263" s="199"/>
      <c r="B2263" s="199"/>
      <c r="C2263" s="199"/>
      <c r="D2263" s="199"/>
      <c r="E2263" s="192"/>
      <c r="F2263" s="186"/>
      <c r="G2263" s="53"/>
      <c r="H2263" s="53"/>
      <c r="I2263" s="53"/>
      <c r="J2263" s="53"/>
      <c r="O2263" s="53"/>
      <c r="W2263" s="53"/>
      <c r="X2263" s="53"/>
      <c r="Y2263" s="53"/>
      <c r="Z2263" s="53"/>
      <c r="AA2263" s="53"/>
    </row>
    <row r="2264" spans="1:27" x14ac:dyDescent="0.25">
      <c r="A2264" s="199"/>
      <c r="B2264" s="199"/>
      <c r="C2264" s="199"/>
      <c r="D2264" s="199"/>
      <c r="E2264" s="192"/>
      <c r="F2264" s="186"/>
      <c r="G2264" s="53"/>
      <c r="H2264" s="53"/>
      <c r="I2264" s="53"/>
      <c r="J2264" s="53"/>
      <c r="O2264" s="53"/>
      <c r="W2264" s="53"/>
      <c r="X2264" s="53"/>
      <c r="Y2264" s="53"/>
      <c r="Z2264" s="53"/>
      <c r="AA2264" s="53"/>
    </row>
    <row r="2265" spans="1:27" x14ac:dyDescent="0.25">
      <c r="A2265" s="199"/>
      <c r="B2265" s="199"/>
      <c r="C2265" s="199"/>
      <c r="D2265" s="199"/>
      <c r="E2265" s="192"/>
      <c r="F2265" s="186"/>
      <c r="G2265" s="53"/>
      <c r="H2265" s="53"/>
      <c r="I2265" s="53"/>
      <c r="J2265" s="53"/>
      <c r="O2265" s="53"/>
      <c r="W2265" s="53"/>
      <c r="X2265" s="53"/>
      <c r="Y2265" s="53"/>
      <c r="Z2265" s="53"/>
      <c r="AA2265" s="53"/>
    </row>
    <row r="2266" spans="1:27" x14ac:dyDescent="0.25">
      <c r="A2266" s="199"/>
      <c r="B2266" s="199"/>
      <c r="C2266" s="199"/>
      <c r="D2266" s="199"/>
      <c r="E2266" s="192"/>
      <c r="F2266" s="186"/>
      <c r="G2266" s="53"/>
      <c r="H2266" s="53"/>
      <c r="I2266" s="53"/>
      <c r="J2266" s="53"/>
      <c r="O2266" s="53"/>
      <c r="W2266" s="53"/>
      <c r="X2266" s="53"/>
      <c r="Y2266" s="53"/>
      <c r="Z2266" s="53"/>
      <c r="AA2266" s="53"/>
    </row>
    <row r="2267" spans="1:27" x14ac:dyDescent="0.25">
      <c r="A2267" s="199"/>
      <c r="B2267" s="199"/>
      <c r="C2267" s="199"/>
      <c r="D2267" s="199"/>
      <c r="E2267" s="192"/>
      <c r="F2267" s="186"/>
      <c r="G2267" s="53"/>
      <c r="H2267" s="53"/>
      <c r="I2267" s="53"/>
      <c r="J2267" s="53"/>
      <c r="O2267" s="53"/>
      <c r="W2267" s="53"/>
      <c r="X2267" s="53"/>
      <c r="Y2267" s="53"/>
      <c r="Z2267" s="53"/>
      <c r="AA2267" s="53"/>
    </row>
    <row r="2268" spans="1:27" x14ac:dyDescent="0.25">
      <c r="A2268" s="199"/>
      <c r="B2268" s="199"/>
      <c r="C2268" s="199"/>
      <c r="D2268" s="199"/>
      <c r="E2268" s="192"/>
      <c r="F2268" s="186"/>
      <c r="G2268" s="53"/>
      <c r="H2268" s="53"/>
      <c r="I2268" s="53"/>
      <c r="J2268" s="53"/>
      <c r="O2268" s="53"/>
      <c r="W2268" s="53"/>
      <c r="X2268" s="53"/>
      <c r="Y2268" s="53"/>
      <c r="Z2268" s="53"/>
      <c r="AA2268" s="53"/>
    </row>
    <row r="2269" spans="1:27" x14ac:dyDescent="0.25">
      <c r="A2269" s="199"/>
      <c r="B2269" s="199"/>
      <c r="C2269" s="199"/>
      <c r="D2269" s="199"/>
      <c r="E2269" s="192"/>
      <c r="F2269" s="186"/>
      <c r="G2269" s="53"/>
      <c r="H2269" s="53"/>
      <c r="I2269" s="53"/>
      <c r="J2269" s="53"/>
      <c r="O2269" s="53"/>
      <c r="W2269" s="53"/>
      <c r="X2269" s="53"/>
      <c r="Y2269" s="53"/>
      <c r="Z2269" s="53"/>
      <c r="AA2269" s="53"/>
    </row>
    <row r="2270" spans="1:27" x14ac:dyDescent="0.25">
      <c r="A2270" s="199"/>
      <c r="B2270" s="199"/>
      <c r="C2270" s="199"/>
      <c r="D2270" s="199"/>
      <c r="E2270" s="192"/>
      <c r="F2270" s="186"/>
      <c r="G2270" s="53"/>
      <c r="H2270" s="53"/>
      <c r="I2270" s="53"/>
      <c r="J2270" s="53"/>
      <c r="O2270" s="53"/>
      <c r="W2270" s="53"/>
      <c r="X2270" s="53"/>
      <c r="Y2270" s="53"/>
      <c r="Z2270" s="53"/>
      <c r="AA2270" s="53"/>
    </row>
    <row r="2271" spans="1:27" x14ac:dyDescent="0.25">
      <c r="A2271" s="199"/>
      <c r="B2271" s="199"/>
      <c r="C2271" s="199"/>
      <c r="D2271" s="199"/>
      <c r="E2271" s="192"/>
      <c r="F2271" s="186"/>
      <c r="G2271" s="53"/>
      <c r="H2271" s="53"/>
      <c r="I2271" s="53"/>
      <c r="J2271" s="53"/>
      <c r="O2271" s="53"/>
      <c r="W2271" s="53"/>
      <c r="X2271" s="53"/>
      <c r="Y2271" s="53"/>
      <c r="Z2271" s="53"/>
      <c r="AA2271" s="53"/>
    </row>
    <row r="2272" spans="1:27" x14ac:dyDescent="0.25">
      <c r="A2272" s="199"/>
      <c r="B2272" s="199"/>
      <c r="C2272" s="199"/>
      <c r="D2272" s="199"/>
      <c r="E2272" s="192"/>
      <c r="F2272" s="186"/>
      <c r="G2272" s="53"/>
      <c r="H2272" s="53"/>
      <c r="I2272" s="53"/>
      <c r="J2272" s="53"/>
      <c r="O2272" s="53"/>
      <c r="W2272" s="53"/>
      <c r="X2272" s="53"/>
      <c r="Y2272" s="53"/>
      <c r="Z2272" s="53"/>
      <c r="AA2272" s="53"/>
    </row>
    <row r="2273" spans="1:27" x14ac:dyDescent="0.25">
      <c r="A2273" s="199"/>
      <c r="B2273" s="199"/>
      <c r="C2273" s="199"/>
      <c r="D2273" s="199"/>
      <c r="E2273" s="192"/>
      <c r="F2273" s="186"/>
      <c r="G2273" s="53"/>
      <c r="H2273" s="53"/>
      <c r="I2273" s="53"/>
      <c r="J2273" s="53"/>
      <c r="O2273" s="53"/>
      <c r="W2273" s="53"/>
      <c r="X2273" s="53"/>
      <c r="Y2273" s="53"/>
      <c r="Z2273" s="53"/>
      <c r="AA2273" s="53"/>
    </row>
    <row r="2274" spans="1:27" x14ac:dyDescent="0.25">
      <c r="A2274" s="199"/>
      <c r="B2274" s="199"/>
      <c r="C2274" s="199"/>
      <c r="D2274" s="199"/>
      <c r="E2274" s="192"/>
      <c r="F2274" s="186"/>
      <c r="G2274" s="53"/>
      <c r="H2274" s="53"/>
      <c r="I2274" s="53"/>
      <c r="J2274" s="53"/>
      <c r="O2274" s="53"/>
      <c r="W2274" s="53"/>
      <c r="X2274" s="53"/>
      <c r="Y2274" s="53"/>
      <c r="Z2274" s="53"/>
      <c r="AA2274" s="53"/>
    </row>
    <row r="2275" spans="1:27" x14ac:dyDescent="0.25">
      <c r="A2275" s="199"/>
      <c r="B2275" s="199"/>
      <c r="C2275" s="199"/>
      <c r="D2275" s="199"/>
      <c r="E2275" s="192"/>
      <c r="F2275" s="186"/>
      <c r="G2275" s="53"/>
      <c r="H2275" s="53"/>
      <c r="I2275" s="53"/>
      <c r="J2275" s="53"/>
      <c r="O2275" s="53"/>
      <c r="W2275" s="53"/>
      <c r="X2275" s="53"/>
      <c r="Y2275" s="53"/>
      <c r="Z2275" s="53"/>
      <c r="AA2275" s="53"/>
    </row>
    <row r="2276" spans="1:27" x14ac:dyDescent="0.25">
      <c r="A2276" s="199"/>
      <c r="B2276" s="199"/>
      <c r="C2276" s="199"/>
      <c r="D2276" s="199"/>
      <c r="E2276" s="192"/>
      <c r="F2276" s="186"/>
      <c r="G2276" s="53"/>
      <c r="H2276" s="53"/>
      <c r="I2276" s="53"/>
      <c r="J2276" s="53"/>
      <c r="O2276" s="53"/>
      <c r="W2276" s="53"/>
      <c r="X2276" s="53"/>
      <c r="Y2276" s="53"/>
      <c r="Z2276" s="53"/>
      <c r="AA2276" s="53"/>
    </row>
    <row r="2277" spans="1:27" x14ac:dyDescent="0.25">
      <c r="A2277" s="199"/>
      <c r="B2277" s="199"/>
      <c r="C2277" s="199"/>
      <c r="D2277" s="199"/>
      <c r="E2277" s="192"/>
      <c r="F2277" s="186"/>
      <c r="G2277" s="53"/>
      <c r="H2277" s="53"/>
      <c r="I2277" s="53"/>
      <c r="J2277" s="53"/>
      <c r="O2277" s="53"/>
      <c r="W2277" s="53"/>
      <c r="X2277" s="53"/>
      <c r="Y2277" s="53"/>
      <c r="Z2277" s="53"/>
      <c r="AA2277" s="53"/>
    </row>
    <row r="2278" spans="1:27" x14ac:dyDescent="0.25">
      <c r="A2278" s="199"/>
      <c r="B2278" s="199"/>
      <c r="C2278" s="199"/>
      <c r="D2278" s="199"/>
      <c r="E2278" s="192"/>
      <c r="F2278" s="186"/>
      <c r="G2278" s="53"/>
      <c r="H2278" s="53"/>
      <c r="I2278" s="53"/>
      <c r="J2278" s="53"/>
      <c r="O2278" s="53"/>
      <c r="W2278" s="53"/>
      <c r="X2278" s="53"/>
      <c r="Y2278" s="53"/>
      <c r="Z2278" s="53"/>
      <c r="AA2278" s="53"/>
    </row>
    <row r="2279" spans="1:27" x14ac:dyDescent="0.25">
      <c r="A2279" s="199"/>
      <c r="B2279" s="199"/>
      <c r="C2279" s="199"/>
      <c r="D2279" s="199"/>
      <c r="E2279" s="192"/>
      <c r="F2279" s="186"/>
      <c r="G2279" s="53"/>
      <c r="H2279" s="53"/>
      <c r="I2279" s="53"/>
      <c r="J2279" s="53"/>
      <c r="O2279" s="53"/>
      <c r="W2279" s="53"/>
      <c r="X2279" s="53"/>
      <c r="Y2279" s="53"/>
      <c r="Z2279" s="53"/>
      <c r="AA2279" s="53"/>
    </row>
    <row r="2280" spans="1:27" x14ac:dyDescent="0.25">
      <c r="A2280" s="199"/>
      <c r="B2280" s="199"/>
      <c r="C2280" s="199"/>
      <c r="D2280" s="199"/>
      <c r="E2280" s="192"/>
      <c r="F2280" s="186"/>
      <c r="G2280" s="53"/>
      <c r="H2280" s="53"/>
      <c r="I2280" s="53"/>
      <c r="J2280" s="53"/>
      <c r="O2280" s="53"/>
      <c r="W2280" s="53"/>
      <c r="X2280" s="53"/>
      <c r="Y2280" s="53"/>
      <c r="Z2280" s="53"/>
      <c r="AA2280" s="53"/>
    </row>
    <row r="2281" spans="1:27" x14ac:dyDescent="0.25">
      <c r="A2281" s="199"/>
      <c r="B2281" s="199"/>
      <c r="C2281" s="199"/>
      <c r="D2281" s="199"/>
      <c r="E2281" s="192"/>
      <c r="F2281" s="186"/>
      <c r="G2281" s="53"/>
      <c r="H2281" s="53"/>
      <c r="I2281" s="53"/>
      <c r="J2281" s="53"/>
      <c r="O2281" s="53"/>
      <c r="W2281" s="53"/>
      <c r="X2281" s="53"/>
      <c r="Y2281" s="53"/>
      <c r="Z2281" s="53"/>
      <c r="AA2281" s="53"/>
    </row>
    <row r="2282" spans="1:27" x14ac:dyDescent="0.25">
      <c r="A2282" s="199"/>
      <c r="B2282" s="199"/>
      <c r="C2282" s="199"/>
      <c r="D2282" s="199"/>
      <c r="E2282" s="192"/>
      <c r="F2282" s="186"/>
      <c r="G2282" s="53"/>
      <c r="H2282" s="53"/>
      <c r="I2282" s="53"/>
      <c r="J2282" s="53"/>
      <c r="O2282" s="53"/>
      <c r="W2282" s="53"/>
      <c r="X2282" s="53"/>
      <c r="Y2282" s="53"/>
      <c r="Z2282" s="53"/>
      <c r="AA2282" s="53"/>
    </row>
    <row r="2283" spans="1:27" x14ac:dyDescent="0.25">
      <c r="A2283" s="199"/>
      <c r="B2283" s="199"/>
      <c r="C2283" s="199"/>
      <c r="D2283" s="199"/>
      <c r="E2283" s="192"/>
      <c r="F2283" s="186"/>
      <c r="G2283" s="53"/>
      <c r="H2283" s="53"/>
      <c r="I2283" s="53"/>
      <c r="J2283" s="53"/>
      <c r="O2283" s="53"/>
      <c r="W2283" s="53"/>
      <c r="X2283" s="53"/>
      <c r="Y2283" s="53"/>
      <c r="Z2283" s="53"/>
      <c r="AA2283" s="53"/>
    </row>
    <row r="2284" spans="1:27" x14ac:dyDescent="0.25">
      <c r="A2284" s="199"/>
      <c r="B2284" s="199"/>
      <c r="C2284" s="199"/>
      <c r="D2284" s="199"/>
      <c r="E2284" s="192"/>
      <c r="F2284" s="186"/>
      <c r="G2284" s="53"/>
      <c r="H2284" s="53"/>
      <c r="I2284" s="53"/>
      <c r="J2284" s="53"/>
      <c r="O2284" s="53"/>
      <c r="W2284" s="53"/>
      <c r="X2284" s="53"/>
      <c r="Y2284" s="53"/>
      <c r="Z2284" s="53"/>
      <c r="AA2284" s="53"/>
    </row>
    <row r="2285" spans="1:27" x14ac:dyDescent="0.25">
      <c r="A2285" s="199"/>
      <c r="B2285" s="199"/>
      <c r="C2285" s="199"/>
      <c r="D2285" s="199"/>
      <c r="E2285" s="192"/>
      <c r="F2285" s="186"/>
      <c r="G2285" s="53"/>
      <c r="H2285" s="53"/>
      <c r="I2285" s="53"/>
      <c r="J2285" s="53"/>
      <c r="O2285" s="53"/>
      <c r="W2285" s="53"/>
      <c r="X2285" s="53"/>
      <c r="Y2285" s="53"/>
      <c r="Z2285" s="53"/>
      <c r="AA2285" s="53"/>
    </row>
    <row r="2286" spans="1:27" x14ac:dyDescent="0.25">
      <c r="A2286" s="199"/>
      <c r="B2286" s="199"/>
      <c r="C2286" s="199"/>
      <c r="D2286" s="199"/>
      <c r="E2286" s="192"/>
      <c r="F2286" s="186"/>
      <c r="G2286" s="53"/>
      <c r="H2286" s="53"/>
      <c r="I2286" s="53"/>
      <c r="J2286" s="53"/>
      <c r="O2286" s="53"/>
      <c r="W2286" s="53"/>
      <c r="X2286" s="53"/>
      <c r="Y2286" s="53"/>
      <c r="Z2286" s="53"/>
      <c r="AA2286" s="53"/>
    </row>
    <row r="2287" spans="1:27" x14ac:dyDescent="0.25">
      <c r="A2287" s="199"/>
      <c r="B2287" s="199"/>
      <c r="C2287" s="199"/>
      <c r="D2287" s="199"/>
      <c r="E2287" s="192"/>
      <c r="F2287" s="186"/>
      <c r="G2287" s="53"/>
      <c r="H2287" s="53"/>
      <c r="I2287" s="53"/>
      <c r="J2287" s="53"/>
      <c r="O2287" s="53"/>
      <c r="W2287" s="53"/>
      <c r="X2287" s="53"/>
      <c r="Y2287" s="53"/>
      <c r="Z2287" s="53"/>
      <c r="AA2287" s="53"/>
    </row>
    <row r="2288" spans="1:27" x14ac:dyDescent="0.25">
      <c r="A2288" s="199"/>
      <c r="B2288" s="199"/>
      <c r="C2288" s="199"/>
      <c r="D2288" s="199"/>
      <c r="E2288" s="192"/>
      <c r="F2288" s="186"/>
      <c r="G2288" s="53"/>
      <c r="H2288" s="53"/>
      <c r="I2288" s="53"/>
      <c r="J2288" s="53"/>
      <c r="O2288" s="53"/>
      <c r="W2288" s="53"/>
      <c r="X2288" s="53"/>
      <c r="Y2288" s="53"/>
      <c r="Z2288" s="53"/>
      <c r="AA2288" s="53"/>
    </row>
    <row r="2289" spans="1:27" x14ac:dyDescent="0.25">
      <c r="A2289" s="199"/>
      <c r="B2289" s="199"/>
      <c r="C2289" s="199"/>
      <c r="D2289" s="199"/>
      <c r="E2289" s="192"/>
      <c r="F2289" s="186"/>
      <c r="G2289" s="53"/>
      <c r="H2289" s="53"/>
      <c r="I2289" s="53"/>
      <c r="J2289" s="53"/>
      <c r="O2289" s="53"/>
      <c r="W2289" s="53"/>
      <c r="X2289" s="53"/>
      <c r="Y2289" s="53"/>
      <c r="Z2289" s="53"/>
      <c r="AA2289" s="53"/>
    </row>
    <row r="2290" spans="1:27" x14ac:dyDescent="0.25">
      <c r="A2290" s="199"/>
      <c r="B2290" s="199"/>
      <c r="C2290" s="199"/>
      <c r="D2290" s="199"/>
      <c r="E2290" s="192"/>
      <c r="F2290" s="186"/>
      <c r="G2290" s="53"/>
      <c r="H2290" s="53"/>
      <c r="I2290" s="53"/>
      <c r="J2290" s="53"/>
      <c r="O2290" s="53"/>
      <c r="W2290" s="53"/>
      <c r="X2290" s="53"/>
      <c r="Y2290" s="53"/>
      <c r="Z2290" s="53"/>
      <c r="AA2290" s="53"/>
    </row>
    <row r="2291" spans="1:27" x14ac:dyDescent="0.25">
      <c r="A2291" s="199"/>
      <c r="B2291" s="199"/>
      <c r="C2291" s="199"/>
      <c r="D2291" s="199"/>
      <c r="E2291" s="192"/>
      <c r="F2291" s="186"/>
      <c r="G2291" s="53"/>
      <c r="H2291" s="53"/>
      <c r="I2291" s="53"/>
      <c r="J2291" s="53"/>
      <c r="O2291" s="53"/>
      <c r="W2291" s="53"/>
      <c r="X2291" s="53"/>
      <c r="Y2291" s="53"/>
      <c r="Z2291" s="53"/>
      <c r="AA2291" s="53"/>
    </row>
    <row r="2292" spans="1:27" x14ac:dyDescent="0.25">
      <c r="A2292" s="199"/>
      <c r="B2292" s="199"/>
      <c r="C2292" s="199"/>
      <c r="D2292" s="199"/>
      <c r="E2292" s="192"/>
      <c r="F2292" s="186"/>
      <c r="G2292" s="53"/>
      <c r="H2292" s="53"/>
      <c r="I2292" s="53"/>
      <c r="J2292" s="53"/>
      <c r="O2292" s="53"/>
      <c r="W2292" s="53"/>
      <c r="X2292" s="53"/>
      <c r="Y2292" s="53"/>
      <c r="Z2292" s="53"/>
      <c r="AA2292" s="53"/>
    </row>
    <row r="2293" spans="1:27" x14ac:dyDescent="0.25">
      <c r="A2293" s="199"/>
      <c r="B2293" s="199"/>
      <c r="C2293" s="199"/>
      <c r="D2293" s="199"/>
      <c r="E2293" s="192"/>
      <c r="F2293" s="186"/>
      <c r="G2293" s="53"/>
      <c r="H2293" s="53"/>
      <c r="I2293" s="53"/>
      <c r="J2293" s="53"/>
      <c r="O2293" s="53"/>
      <c r="W2293" s="53"/>
      <c r="X2293" s="53"/>
      <c r="Y2293" s="53"/>
      <c r="Z2293" s="53"/>
      <c r="AA2293" s="53"/>
    </row>
    <row r="2294" spans="1:27" x14ac:dyDescent="0.25">
      <c r="A2294" s="199"/>
      <c r="B2294" s="199"/>
      <c r="C2294" s="199"/>
      <c r="D2294" s="199"/>
      <c r="E2294" s="192"/>
      <c r="F2294" s="186"/>
      <c r="G2294" s="53"/>
      <c r="H2294" s="53"/>
      <c r="I2294" s="53"/>
      <c r="J2294" s="53"/>
      <c r="O2294" s="53"/>
      <c r="W2294" s="53"/>
      <c r="X2294" s="53"/>
      <c r="Y2294" s="53"/>
      <c r="Z2294" s="53"/>
      <c r="AA2294" s="53"/>
    </row>
    <row r="2295" spans="1:27" x14ac:dyDescent="0.25">
      <c r="A2295" s="199"/>
      <c r="B2295" s="199"/>
      <c r="C2295" s="199"/>
      <c r="D2295" s="199"/>
      <c r="E2295" s="192"/>
      <c r="F2295" s="186"/>
      <c r="G2295" s="53"/>
      <c r="H2295" s="53"/>
      <c r="I2295" s="53"/>
      <c r="J2295" s="53"/>
      <c r="O2295" s="53"/>
      <c r="W2295" s="53"/>
      <c r="X2295" s="53"/>
      <c r="Y2295" s="53"/>
      <c r="Z2295" s="53"/>
      <c r="AA2295" s="53"/>
    </row>
    <row r="2296" spans="1:27" x14ac:dyDescent="0.25">
      <c r="A2296" s="199"/>
      <c r="B2296" s="199"/>
      <c r="C2296" s="199"/>
      <c r="D2296" s="199"/>
      <c r="E2296" s="192"/>
      <c r="F2296" s="186"/>
      <c r="G2296" s="53"/>
      <c r="H2296" s="53"/>
      <c r="I2296" s="53"/>
      <c r="J2296" s="53"/>
      <c r="O2296" s="53"/>
      <c r="W2296" s="53"/>
      <c r="X2296" s="53"/>
      <c r="Y2296" s="53"/>
      <c r="Z2296" s="53"/>
      <c r="AA2296" s="53"/>
    </row>
    <row r="2297" spans="1:27" x14ac:dyDescent="0.25">
      <c r="A2297" s="199"/>
      <c r="B2297" s="199"/>
      <c r="C2297" s="199"/>
      <c r="D2297" s="199"/>
      <c r="E2297" s="192"/>
      <c r="F2297" s="186"/>
      <c r="G2297" s="53"/>
      <c r="H2297" s="53"/>
      <c r="I2297" s="53"/>
      <c r="J2297" s="53"/>
      <c r="O2297" s="53"/>
      <c r="W2297" s="53"/>
      <c r="X2297" s="53"/>
      <c r="Y2297" s="53"/>
      <c r="Z2297" s="53"/>
      <c r="AA2297" s="53"/>
    </row>
    <row r="2298" spans="1:27" x14ac:dyDescent="0.25">
      <c r="A2298" s="199"/>
      <c r="B2298" s="199"/>
      <c r="C2298" s="199"/>
      <c r="D2298" s="199"/>
      <c r="E2298" s="192"/>
      <c r="F2298" s="186"/>
      <c r="G2298" s="53"/>
      <c r="H2298" s="53"/>
      <c r="I2298" s="53"/>
      <c r="J2298" s="53"/>
      <c r="O2298" s="53"/>
      <c r="W2298" s="53"/>
      <c r="X2298" s="53"/>
      <c r="Y2298" s="53"/>
      <c r="Z2298" s="53"/>
      <c r="AA2298" s="53"/>
    </row>
    <row r="2299" spans="1:27" x14ac:dyDescent="0.25">
      <c r="A2299" s="199"/>
      <c r="B2299" s="199"/>
      <c r="C2299" s="199"/>
      <c r="D2299" s="199"/>
      <c r="E2299" s="192"/>
      <c r="F2299" s="186"/>
      <c r="G2299" s="53"/>
      <c r="H2299" s="53"/>
      <c r="I2299" s="53"/>
      <c r="J2299" s="53"/>
      <c r="O2299" s="53"/>
      <c r="W2299" s="53"/>
      <c r="X2299" s="53"/>
      <c r="Y2299" s="53"/>
      <c r="Z2299" s="53"/>
      <c r="AA2299" s="53"/>
    </row>
    <row r="2300" spans="1:27" x14ac:dyDescent="0.25">
      <c r="A2300" s="199"/>
      <c r="B2300" s="199"/>
      <c r="C2300" s="199"/>
      <c r="D2300" s="199"/>
      <c r="E2300" s="192"/>
      <c r="F2300" s="186"/>
      <c r="G2300" s="53"/>
      <c r="H2300" s="53"/>
      <c r="I2300" s="53"/>
      <c r="J2300" s="53"/>
      <c r="O2300" s="53"/>
      <c r="W2300" s="53"/>
      <c r="X2300" s="53"/>
      <c r="Y2300" s="53"/>
      <c r="Z2300" s="53"/>
      <c r="AA2300" s="53"/>
    </row>
    <row r="2301" spans="1:27" x14ac:dyDescent="0.25">
      <c r="A2301" s="199"/>
      <c r="B2301" s="199"/>
      <c r="C2301" s="199"/>
      <c r="D2301" s="199"/>
      <c r="E2301" s="192"/>
      <c r="F2301" s="186"/>
      <c r="G2301" s="53"/>
      <c r="H2301" s="53"/>
      <c r="I2301" s="53"/>
      <c r="J2301" s="53"/>
      <c r="O2301" s="53"/>
      <c r="W2301" s="53"/>
      <c r="X2301" s="53"/>
      <c r="Y2301" s="53"/>
      <c r="Z2301" s="53"/>
      <c r="AA2301" s="53"/>
    </row>
    <row r="2302" spans="1:27" x14ac:dyDescent="0.25">
      <c r="A2302" s="199"/>
      <c r="B2302" s="199"/>
      <c r="C2302" s="199"/>
      <c r="D2302" s="199"/>
      <c r="E2302" s="192"/>
      <c r="F2302" s="186"/>
      <c r="G2302" s="53"/>
      <c r="H2302" s="53"/>
      <c r="I2302" s="53"/>
      <c r="J2302" s="53"/>
      <c r="O2302" s="53"/>
      <c r="W2302" s="53"/>
      <c r="X2302" s="53"/>
      <c r="Y2302" s="53"/>
      <c r="Z2302" s="53"/>
      <c r="AA2302" s="53"/>
    </row>
    <row r="2303" spans="1:27" x14ac:dyDescent="0.25">
      <c r="A2303" s="199"/>
      <c r="B2303" s="199"/>
      <c r="C2303" s="199"/>
      <c r="D2303" s="199"/>
      <c r="E2303" s="192"/>
      <c r="F2303" s="186"/>
      <c r="G2303" s="53"/>
      <c r="H2303" s="53"/>
      <c r="I2303" s="53"/>
      <c r="J2303" s="53"/>
      <c r="O2303" s="53"/>
      <c r="W2303" s="53"/>
      <c r="X2303" s="53"/>
      <c r="Y2303" s="53"/>
      <c r="Z2303" s="53"/>
      <c r="AA2303" s="53"/>
    </row>
    <row r="2304" spans="1:27" x14ac:dyDescent="0.25">
      <c r="A2304" s="199"/>
      <c r="B2304" s="199"/>
      <c r="C2304" s="199"/>
      <c r="D2304" s="199"/>
      <c r="E2304" s="192"/>
      <c r="F2304" s="186"/>
      <c r="G2304" s="53"/>
      <c r="H2304" s="53"/>
      <c r="I2304" s="53"/>
      <c r="J2304" s="53"/>
      <c r="O2304" s="53"/>
      <c r="W2304" s="53"/>
      <c r="X2304" s="53"/>
      <c r="Y2304" s="53"/>
      <c r="Z2304" s="53"/>
      <c r="AA2304" s="53"/>
    </row>
    <row r="2305" spans="1:27" x14ac:dyDescent="0.25">
      <c r="A2305" s="199"/>
      <c r="B2305" s="199"/>
      <c r="C2305" s="199"/>
      <c r="D2305" s="199"/>
      <c r="E2305" s="192"/>
      <c r="F2305" s="186"/>
      <c r="G2305" s="53"/>
      <c r="H2305" s="53"/>
      <c r="I2305" s="53"/>
      <c r="J2305" s="53"/>
      <c r="O2305" s="53"/>
      <c r="W2305" s="53"/>
      <c r="X2305" s="53"/>
      <c r="Y2305" s="53"/>
      <c r="Z2305" s="53"/>
      <c r="AA2305" s="53"/>
    </row>
    <row r="2306" spans="1:27" x14ac:dyDescent="0.25">
      <c r="A2306" s="199"/>
      <c r="B2306" s="199"/>
      <c r="C2306" s="199"/>
      <c r="D2306" s="199"/>
      <c r="E2306" s="192"/>
      <c r="F2306" s="186"/>
      <c r="G2306" s="53"/>
      <c r="H2306" s="53"/>
      <c r="I2306" s="53"/>
      <c r="J2306" s="53"/>
      <c r="O2306" s="53"/>
      <c r="W2306" s="53"/>
      <c r="X2306" s="53"/>
      <c r="Y2306" s="53"/>
      <c r="Z2306" s="53"/>
      <c r="AA2306" s="53"/>
    </row>
    <row r="2307" spans="1:27" x14ac:dyDescent="0.25">
      <c r="A2307" s="199"/>
      <c r="B2307" s="199"/>
      <c r="C2307" s="199"/>
      <c r="D2307" s="199"/>
      <c r="E2307" s="192"/>
      <c r="F2307" s="186"/>
      <c r="G2307" s="53"/>
      <c r="H2307" s="53"/>
      <c r="I2307" s="53"/>
      <c r="J2307" s="53"/>
      <c r="O2307" s="53"/>
      <c r="W2307" s="53"/>
      <c r="X2307" s="53"/>
      <c r="Y2307" s="53"/>
      <c r="Z2307" s="53"/>
      <c r="AA2307" s="53"/>
    </row>
    <row r="2308" spans="1:27" x14ac:dyDescent="0.25">
      <c r="A2308" s="199"/>
      <c r="B2308" s="199"/>
      <c r="C2308" s="199"/>
      <c r="D2308" s="199"/>
      <c r="E2308" s="192"/>
      <c r="F2308" s="186"/>
      <c r="G2308" s="53"/>
      <c r="H2308" s="53"/>
      <c r="I2308" s="53"/>
      <c r="J2308" s="53"/>
      <c r="O2308" s="53"/>
      <c r="W2308" s="53"/>
      <c r="X2308" s="53"/>
      <c r="Y2308" s="53"/>
      <c r="Z2308" s="53"/>
      <c r="AA2308" s="53"/>
    </row>
    <row r="2309" spans="1:27" x14ac:dyDescent="0.25">
      <c r="A2309" s="199"/>
      <c r="B2309" s="199"/>
      <c r="C2309" s="199"/>
      <c r="D2309" s="199"/>
      <c r="E2309" s="192"/>
      <c r="F2309" s="186"/>
      <c r="G2309" s="53"/>
      <c r="H2309" s="53"/>
      <c r="I2309" s="53"/>
      <c r="J2309" s="53"/>
      <c r="O2309" s="53"/>
      <c r="W2309" s="53"/>
      <c r="X2309" s="53"/>
      <c r="Y2309" s="53"/>
      <c r="Z2309" s="53"/>
      <c r="AA2309" s="53"/>
    </row>
    <row r="2310" spans="1:27" x14ac:dyDescent="0.25">
      <c r="A2310" s="199"/>
      <c r="B2310" s="199"/>
      <c r="C2310" s="199"/>
      <c r="D2310" s="199"/>
      <c r="E2310" s="192"/>
      <c r="F2310" s="186"/>
      <c r="G2310" s="53"/>
      <c r="H2310" s="53"/>
      <c r="I2310" s="53"/>
      <c r="J2310" s="53"/>
      <c r="O2310" s="53"/>
      <c r="W2310" s="53"/>
      <c r="X2310" s="53"/>
      <c r="Y2310" s="53"/>
      <c r="Z2310" s="53"/>
      <c r="AA2310" s="53"/>
    </row>
    <row r="2311" spans="1:27" x14ac:dyDescent="0.25">
      <c r="A2311" s="199"/>
      <c r="B2311" s="199"/>
      <c r="C2311" s="199"/>
      <c r="D2311" s="199"/>
      <c r="E2311" s="192"/>
      <c r="F2311" s="186"/>
      <c r="G2311" s="53"/>
      <c r="H2311" s="53"/>
      <c r="I2311" s="53"/>
      <c r="J2311" s="53"/>
      <c r="O2311" s="53"/>
      <c r="W2311" s="53"/>
      <c r="X2311" s="53"/>
      <c r="Y2311" s="53"/>
      <c r="Z2311" s="53"/>
      <c r="AA2311" s="53"/>
    </row>
    <row r="2312" spans="1:27" x14ac:dyDescent="0.25">
      <c r="A2312" s="199"/>
      <c r="B2312" s="199"/>
      <c r="C2312" s="199"/>
      <c r="D2312" s="199"/>
      <c r="E2312" s="192"/>
      <c r="F2312" s="186"/>
      <c r="G2312" s="53"/>
      <c r="H2312" s="53"/>
      <c r="I2312" s="53"/>
      <c r="J2312" s="53"/>
      <c r="O2312" s="53"/>
      <c r="W2312" s="53"/>
      <c r="X2312" s="53"/>
      <c r="Y2312" s="53"/>
      <c r="Z2312" s="53"/>
      <c r="AA2312" s="53"/>
    </row>
    <row r="2313" spans="1:27" x14ac:dyDescent="0.25">
      <c r="A2313" s="199"/>
      <c r="B2313" s="199"/>
      <c r="C2313" s="199"/>
      <c r="D2313" s="199"/>
      <c r="E2313" s="192"/>
      <c r="F2313" s="186"/>
      <c r="G2313" s="53"/>
      <c r="H2313" s="53"/>
      <c r="I2313" s="53"/>
      <c r="J2313" s="53"/>
      <c r="O2313" s="53"/>
      <c r="W2313" s="53"/>
      <c r="X2313" s="53"/>
      <c r="Y2313" s="53"/>
      <c r="Z2313" s="53"/>
      <c r="AA2313" s="53"/>
    </row>
    <row r="2314" spans="1:27" x14ac:dyDescent="0.25">
      <c r="A2314" s="199"/>
      <c r="B2314" s="199"/>
      <c r="C2314" s="199"/>
      <c r="D2314" s="199"/>
      <c r="E2314" s="192"/>
      <c r="F2314" s="186"/>
      <c r="G2314" s="53"/>
      <c r="H2314" s="53"/>
      <c r="I2314" s="53"/>
      <c r="J2314" s="53"/>
      <c r="O2314" s="53"/>
      <c r="W2314" s="53"/>
      <c r="X2314" s="53"/>
      <c r="Y2314" s="53"/>
      <c r="Z2314" s="53"/>
      <c r="AA2314" s="53"/>
    </row>
    <row r="2315" spans="1:27" x14ac:dyDescent="0.25">
      <c r="A2315" s="199"/>
      <c r="B2315" s="199"/>
      <c r="C2315" s="199"/>
      <c r="D2315" s="199"/>
      <c r="E2315" s="192"/>
      <c r="F2315" s="186"/>
      <c r="G2315" s="53"/>
      <c r="H2315" s="53"/>
      <c r="I2315" s="53"/>
      <c r="J2315" s="53"/>
      <c r="O2315" s="53"/>
      <c r="W2315" s="53"/>
      <c r="X2315" s="53"/>
      <c r="Y2315" s="53"/>
      <c r="Z2315" s="53"/>
      <c r="AA2315" s="53"/>
    </row>
    <row r="2316" spans="1:27" x14ac:dyDescent="0.25">
      <c r="A2316" s="199"/>
      <c r="B2316" s="199"/>
      <c r="C2316" s="199"/>
      <c r="D2316" s="199"/>
      <c r="E2316" s="192"/>
      <c r="F2316" s="186"/>
      <c r="G2316" s="53"/>
      <c r="H2316" s="53"/>
      <c r="I2316" s="53"/>
      <c r="J2316" s="53"/>
      <c r="O2316" s="53"/>
      <c r="W2316" s="53"/>
      <c r="X2316" s="53"/>
      <c r="Y2316" s="53"/>
      <c r="Z2316" s="53"/>
      <c r="AA2316" s="53"/>
    </row>
    <row r="2317" spans="1:27" x14ac:dyDescent="0.25">
      <c r="A2317" s="199"/>
      <c r="B2317" s="199"/>
      <c r="C2317" s="199"/>
      <c r="D2317" s="199"/>
      <c r="E2317" s="192"/>
      <c r="F2317" s="186"/>
      <c r="G2317" s="53"/>
      <c r="H2317" s="53"/>
      <c r="I2317" s="53"/>
      <c r="J2317" s="53"/>
      <c r="O2317" s="53"/>
      <c r="W2317" s="53"/>
      <c r="X2317" s="53"/>
      <c r="Y2317" s="53"/>
      <c r="Z2317" s="53"/>
      <c r="AA2317" s="53"/>
    </row>
    <row r="2318" spans="1:27" x14ac:dyDescent="0.25">
      <c r="A2318" s="199"/>
      <c r="B2318" s="199"/>
      <c r="C2318" s="199"/>
      <c r="D2318" s="199"/>
      <c r="E2318" s="192"/>
      <c r="F2318" s="186"/>
      <c r="G2318" s="53"/>
      <c r="H2318" s="53"/>
      <c r="I2318" s="53"/>
      <c r="J2318" s="53"/>
      <c r="O2318" s="53"/>
      <c r="W2318" s="53"/>
      <c r="X2318" s="53"/>
      <c r="Y2318" s="53"/>
      <c r="Z2318" s="53"/>
      <c r="AA2318" s="53"/>
    </row>
    <row r="2319" spans="1:27" x14ac:dyDescent="0.25">
      <c r="A2319" s="199"/>
      <c r="B2319" s="199"/>
      <c r="C2319" s="199"/>
      <c r="D2319" s="199"/>
      <c r="E2319" s="192"/>
      <c r="F2319" s="186"/>
      <c r="G2319" s="53"/>
      <c r="H2319" s="53"/>
      <c r="I2319" s="53"/>
      <c r="J2319" s="53"/>
      <c r="O2319" s="53"/>
      <c r="W2319" s="53"/>
      <c r="X2319" s="53"/>
      <c r="Y2319" s="53"/>
      <c r="Z2319" s="53"/>
      <c r="AA2319" s="53"/>
    </row>
    <row r="2320" spans="1:27" x14ac:dyDescent="0.25">
      <c r="A2320" s="199"/>
      <c r="B2320" s="199"/>
      <c r="C2320" s="199"/>
      <c r="D2320" s="199"/>
      <c r="E2320" s="192"/>
      <c r="F2320" s="186"/>
      <c r="G2320" s="53"/>
      <c r="H2320" s="53"/>
      <c r="I2320" s="53"/>
      <c r="J2320" s="53"/>
      <c r="O2320" s="53"/>
      <c r="W2320" s="53"/>
      <c r="X2320" s="53"/>
      <c r="Y2320" s="53"/>
      <c r="Z2320" s="53"/>
      <c r="AA2320" s="53"/>
    </row>
    <row r="2321" spans="1:27" x14ac:dyDescent="0.25">
      <c r="A2321" s="199"/>
      <c r="B2321" s="199"/>
      <c r="C2321" s="199"/>
      <c r="D2321" s="199"/>
      <c r="E2321" s="192"/>
      <c r="F2321" s="186"/>
      <c r="G2321" s="53"/>
      <c r="H2321" s="53"/>
      <c r="I2321" s="53"/>
      <c r="J2321" s="53"/>
      <c r="O2321" s="53"/>
      <c r="W2321" s="53"/>
      <c r="X2321" s="53"/>
      <c r="Y2321" s="53"/>
      <c r="Z2321" s="53"/>
      <c r="AA2321" s="53"/>
    </row>
    <row r="2322" spans="1:27" x14ac:dyDescent="0.25">
      <c r="A2322" s="199"/>
      <c r="B2322" s="199"/>
      <c r="C2322" s="199"/>
      <c r="D2322" s="199"/>
      <c r="E2322" s="192"/>
      <c r="F2322" s="186"/>
      <c r="G2322" s="53"/>
      <c r="H2322" s="53"/>
      <c r="I2322" s="53"/>
      <c r="J2322" s="53"/>
      <c r="O2322" s="53"/>
      <c r="W2322" s="53"/>
      <c r="X2322" s="53"/>
      <c r="Y2322" s="53"/>
      <c r="Z2322" s="53"/>
      <c r="AA2322" s="53"/>
    </row>
    <row r="2323" spans="1:27" x14ac:dyDescent="0.25">
      <c r="A2323" s="199"/>
      <c r="B2323" s="199"/>
      <c r="C2323" s="199"/>
      <c r="D2323" s="199"/>
      <c r="E2323" s="192"/>
      <c r="F2323" s="186"/>
      <c r="G2323" s="53"/>
      <c r="H2323" s="53"/>
      <c r="I2323" s="53"/>
      <c r="J2323" s="53"/>
      <c r="O2323" s="53"/>
      <c r="W2323" s="53"/>
      <c r="X2323" s="53"/>
      <c r="Y2323" s="53"/>
      <c r="Z2323" s="53"/>
      <c r="AA2323" s="53"/>
    </row>
    <row r="2324" spans="1:27" x14ac:dyDescent="0.25">
      <c r="A2324" s="199"/>
      <c r="B2324" s="199"/>
      <c r="C2324" s="199"/>
      <c r="D2324" s="199"/>
      <c r="E2324" s="192"/>
      <c r="F2324" s="186"/>
      <c r="G2324" s="53"/>
      <c r="H2324" s="53"/>
      <c r="I2324" s="53"/>
      <c r="J2324" s="53"/>
      <c r="O2324" s="53"/>
      <c r="W2324" s="53"/>
      <c r="X2324" s="53"/>
      <c r="Y2324" s="53"/>
      <c r="Z2324" s="53"/>
      <c r="AA2324" s="53"/>
    </row>
    <row r="2325" spans="1:27" x14ac:dyDescent="0.25">
      <c r="A2325" s="199"/>
      <c r="B2325" s="199"/>
      <c r="C2325" s="199"/>
      <c r="D2325" s="199"/>
      <c r="E2325" s="192"/>
      <c r="F2325" s="186"/>
      <c r="G2325" s="53"/>
      <c r="H2325" s="53"/>
      <c r="I2325" s="53"/>
      <c r="J2325" s="53"/>
      <c r="O2325" s="53"/>
      <c r="W2325" s="53"/>
      <c r="X2325" s="53"/>
      <c r="Y2325" s="53"/>
      <c r="Z2325" s="53"/>
      <c r="AA2325" s="53"/>
    </row>
    <row r="2326" spans="1:27" x14ac:dyDescent="0.25">
      <c r="A2326" s="199"/>
      <c r="B2326" s="199"/>
      <c r="C2326" s="199"/>
      <c r="D2326" s="199"/>
      <c r="E2326" s="192"/>
      <c r="F2326" s="186"/>
      <c r="G2326" s="53"/>
      <c r="H2326" s="53"/>
      <c r="I2326" s="53"/>
      <c r="J2326" s="53"/>
      <c r="O2326" s="53"/>
      <c r="W2326" s="53"/>
      <c r="X2326" s="53"/>
      <c r="Y2326" s="53"/>
      <c r="Z2326" s="53"/>
      <c r="AA2326" s="53"/>
    </row>
    <row r="2327" spans="1:27" x14ac:dyDescent="0.25">
      <c r="A2327" s="199"/>
      <c r="B2327" s="199"/>
      <c r="C2327" s="199"/>
      <c r="D2327" s="199"/>
      <c r="E2327" s="192"/>
      <c r="F2327" s="186"/>
      <c r="G2327" s="53"/>
      <c r="H2327" s="53"/>
      <c r="I2327" s="53"/>
      <c r="J2327" s="53"/>
      <c r="O2327" s="53"/>
      <c r="W2327" s="53"/>
      <c r="X2327" s="53"/>
      <c r="Y2327" s="53"/>
      <c r="Z2327" s="53"/>
      <c r="AA2327" s="53"/>
    </row>
    <row r="2328" spans="1:27" x14ac:dyDescent="0.25">
      <c r="A2328" s="199"/>
      <c r="B2328" s="199"/>
      <c r="C2328" s="199"/>
      <c r="D2328" s="199"/>
      <c r="E2328" s="192"/>
      <c r="F2328" s="186"/>
      <c r="G2328" s="53"/>
      <c r="H2328" s="53"/>
      <c r="I2328" s="53"/>
      <c r="J2328" s="53"/>
      <c r="O2328" s="53"/>
      <c r="W2328" s="53"/>
      <c r="X2328" s="53"/>
      <c r="Y2328" s="53"/>
      <c r="Z2328" s="53"/>
      <c r="AA2328" s="53"/>
    </row>
    <row r="2329" spans="1:27" x14ac:dyDescent="0.25">
      <c r="A2329" s="199"/>
      <c r="B2329" s="199"/>
      <c r="C2329" s="199"/>
      <c r="D2329" s="199"/>
      <c r="E2329" s="192"/>
      <c r="F2329" s="186"/>
      <c r="G2329" s="53"/>
      <c r="H2329" s="53"/>
      <c r="I2329" s="53"/>
      <c r="J2329" s="53"/>
      <c r="O2329" s="53"/>
      <c r="W2329" s="53"/>
      <c r="X2329" s="53"/>
      <c r="Y2329" s="53"/>
      <c r="Z2329" s="53"/>
      <c r="AA2329" s="53"/>
    </row>
    <row r="2330" spans="1:27" x14ac:dyDescent="0.25">
      <c r="A2330" s="199"/>
      <c r="B2330" s="199"/>
      <c r="C2330" s="199"/>
      <c r="D2330" s="199"/>
      <c r="E2330" s="192"/>
      <c r="F2330" s="186"/>
      <c r="G2330" s="53"/>
      <c r="H2330" s="53"/>
      <c r="I2330" s="53"/>
      <c r="J2330" s="53"/>
      <c r="O2330" s="53"/>
      <c r="W2330" s="53"/>
      <c r="X2330" s="53"/>
      <c r="Y2330" s="53"/>
      <c r="Z2330" s="53"/>
      <c r="AA2330" s="53"/>
    </row>
    <row r="2331" spans="1:27" x14ac:dyDescent="0.25">
      <c r="A2331" s="199"/>
      <c r="B2331" s="199"/>
      <c r="C2331" s="199"/>
      <c r="D2331" s="199"/>
      <c r="E2331" s="192"/>
      <c r="F2331" s="186"/>
      <c r="G2331" s="53"/>
      <c r="H2331" s="53"/>
      <c r="I2331" s="53"/>
      <c r="J2331" s="53"/>
      <c r="O2331" s="53"/>
      <c r="W2331" s="53"/>
      <c r="X2331" s="53"/>
      <c r="Y2331" s="53"/>
      <c r="Z2331" s="53"/>
      <c r="AA2331" s="53"/>
    </row>
    <row r="2332" spans="1:27" x14ac:dyDescent="0.25">
      <c r="A2332" s="199"/>
      <c r="B2332" s="199"/>
      <c r="C2332" s="199"/>
      <c r="D2332" s="199"/>
      <c r="E2332" s="192"/>
      <c r="F2332" s="186"/>
      <c r="G2332" s="53"/>
      <c r="H2332" s="53"/>
      <c r="I2332" s="53"/>
      <c r="J2332" s="53"/>
      <c r="O2332" s="53"/>
      <c r="W2332" s="53"/>
      <c r="X2332" s="53"/>
      <c r="Y2332" s="53"/>
      <c r="Z2332" s="53"/>
      <c r="AA2332" s="53"/>
    </row>
    <row r="2333" spans="1:27" x14ac:dyDescent="0.25">
      <c r="A2333" s="199"/>
      <c r="B2333" s="199"/>
      <c r="C2333" s="199"/>
      <c r="D2333" s="199"/>
      <c r="E2333" s="192"/>
      <c r="F2333" s="186"/>
      <c r="G2333" s="53"/>
      <c r="H2333" s="53"/>
      <c r="I2333" s="53"/>
      <c r="J2333" s="53"/>
      <c r="O2333" s="53"/>
      <c r="W2333" s="53"/>
      <c r="X2333" s="53"/>
      <c r="Y2333" s="53"/>
      <c r="Z2333" s="53"/>
      <c r="AA2333" s="53"/>
    </row>
    <row r="2334" spans="1:27" x14ac:dyDescent="0.25">
      <c r="A2334" s="199"/>
      <c r="B2334" s="199"/>
      <c r="C2334" s="199"/>
      <c r="D2334" s="199"/>
      <c r="E2334" s="192"/>
      <c r="F2334" s="186"/>
      <c r="G2334" s="53"/>
      <c r="H2334" s="53"/>
      <c r="I2334" s="53"/>
      <c r="J2334" s="53"/>
      <c r="O2334" s="53"/>
      <c r="W2334" s="53"/>
      <c r="X2334" s="53"/>
      <c r="Y2334" s="53"/>
      <c r="Z2334" s="53"/>
      <c r="AA2334" s="53"/>
    </row>
    <row r="2335" spans="1:27" x14ac:dyDescent="0.25">
      <c r="A2335" s="199"/>
      <c r="B2335" s="199"/>
      <c r="C2335" s="199"/>
      <c r="D2335" s="199"/>
      <c r="E2335" s="192"/>
      <c r="F2335" s="186"/>
      <c r="G2335" s="53"/>
      <c r="H2335" s="53"/>
      <c r="I2335" s="53"/>
      <c r="J2335" s="53"/>
      <c r="O2335" s="53"/>
      <c r="W2335" s="53"/>
      <c r="X2335" s="53"/>
      <c r="Y2335" s="53"/>
      <c r="Z2335" s="53"/>
      <c r="AA2335" s="53"/>
    </row>
    <row r="2336" spans="1:27" x14ac:dyDescent="0.25">
      <c r="A2336" s="199"/>
      <c r="B2336" s="199"/>
      <c r="C2336" s="199"/>
      <c r="D2336" s="199"/>
      <c r="E2336" s="192"/>
      <c r="F2336" s="186"/>
      <c r="G2336" s="53"/>
      <c r="H2336" s="53"/>
      <c r="I2336" s="53"/>
      <c r="J2336" s="53"/>
      <c r="O2336" s="53"/>
      <c r="W2336" s="53"/>
      <c r="X2336" s="53"/>
      <c r="Y2336" s="53"/>
      <c r="Z2336" s="53"/>
      <c r="AA2336" s="53"/>
    </row>
    <row r="2337" spans="1:27" x14ac:dyDescent="0.25">
      <c r="A2337" s="199"/>
      <c r="B2337" s="199"/>
      <c r="C2337" s="199"/>
      <c r="D2337" s="199"/>
      <c r="E2337" s="192"/>
      <c r="F2337" s="186"/>
      <c r="G2337" s="53"/>
      <c r="H2337" s="53"/>
      <c r="I2337" s="53"/>
      <c r="J2337" s="53"/>
      <c r="O2337" s="53"/>
      <c r="W2337" s="53"/>
      <c r="X2337" s="53"/>
      <c r="Y2337" s="53"/>
      <c r="Z2337" s="53"/>
      <c r="AA2337" s="53"/>
    </row>
    <row r="2338" spans="1:27" x14ac:dyDescent="0.25">
      <c r="A2338" s="199"/>
      <c r="B2338" s="199"/>
      <c r="C2338" s="199"/>
      <c r="D2338" s="199"/>
      <c r="E2338" s="192"/>
      <c r="F2338" s="186"/>
      <c r="G2338" s="53"/>
      <c r="H2338" s="53"/>
      <c r="I2338" s="53"/>
      <c r="J2338" s="53"/>
      <c r="O2338" s="53"/>
      <c r="W2338" s="53"/>
      <c r="X2338" s="53"/>
      <c r="Y2338" s="53"/>
      <c r="Z2338" s="53"/>
      <c r="AA2338" s="53"/>
    </row>
    <row r="2339" spans="1:27" x14ac:dyDescent="0.25">
      <c r="A2339" s="199"/>
      <c r="B2339" s="199"/>
      <c r="C2339" s="199"/>
      <c r="D2339" s="199"/>
      <c r="E2339" s="192"/>
      <c r="F2339" s="186"/>
      <c r="G2339" s="53"/>
      <c r="H2339" s="53"/>
      <c r="I2339" s="53"/>
      <c r="J2339" s="53"/>
      <c r="O2339" s="53"/>
      <c r="W2339" s="53"/>
      <c r="X2339" s="53"/>
      <c r="Y2339" s="53"/>
      <c r="Z2339" s="53"/>
      <c r="AA2339" s="53"/>
    </row>
    <row r="2340" spans="1:27" x14ac:dyDescent="0.25">
      <c r="A2340" s="199"/>
      <c r="B2340" s="199"/>
      <c r="C2340" s="199"/>
      <c r="D2340" s="199"/>
      <c r="E2340" s="192"/>
      <c r="F2340" s="186"/>
      <c r="G2340" s="53"/>
      <c r="H2340" s="53"/>
      <c r="I2340" s="53"/>
      <c r="J2340" s="53"/>
      <c r="O2340" s="53"/>
      <c r="W2340" s="53"/>
      <c r="X2340" s="53"/>
      <c r="Y2340" s="53"/>
      <c r="Z2340" s="53"/>
      <c r="AA2340" s="53"/>
    </row>
    <row r="2341" spans="1:27" x14ac:dyDescent="0.25">
      <c r="A2341" s="199"/>
      <c r="B2341" s="199"/>
      <c r="C2341" s="199"/>
      <c r="D2341" s="199"/>
      <c r="E2341" s="192"/>
      <c r="F2341" s="186"/>
      <c r="G2341" s="53"/>
      <c r="H2341" s="53"/>
      <c r="I2341" s="53"/>
      <c r="J2341" s="53"/>
      <c r="O2341" s="53"/>
      <c r="W2341" s="53"/>
      <c r="X2341" s="53"/>
      <c r="Y2341" s="53"/>
      <c r="Z2341" s="53"/>
      <c r="AA2341" s="53"/>
    </row>
    <row r="2342" spans="1:27" x14ac:dyDescent="0.25">
      <c r="A2342" s="199"/>
      <c r="B2342" s="199"/>
      <c r="C2342" s="199"/>
      <c r="D2342" s="199"/>
      <c r="E2342" s="192"/>
      <c r="F2342" s="186"/>
      <c r="G2342" s="53"/>
      <c r="H2342" s="53"/>
      <c r="I2342" s="53"/>
      <c r="J2342" s="53"/>
      <c r="O2342" s="53"/>
      <c r="W2342" s="53"/>
      <c r="X2342" s="53"/>
      <c r="Y2342" s="53"/>
      <c r="Z2342" s="53"/>
      <c r="AA2342" s="53"/>
    </row>
    <row r="2343" spans="1:27" x14ac:dyDescent="0.25">
      <c r="A2343" s="199"/>
      <c r="B2343" s="199"/>
      <c r="C2343" s="199"/>
      <c r="D2343" s="199"/>
      <c r="E2343" s="192"/>
      <c r="F2343" s="186"/>
      <c r="G2343" s="53"/>
      <c r="H2343" s="53"/>
      <c r="I2343" s="53"/>
      <c r="J2343" s="53"/>
      <c r="O2343" s="53"/>
      <c r="W2343" s="53"/>
      <c r="X2343" s="53"/>
      <c r="Y2343" s="53"/>
      <c r="Z2343" s="53"/>
      <c r="AA2343" s="53"/>
    </row>
    <row r="2344" spans="1:27" x14ac:dyDescent="0.25">
      <c r="A2344" s="199"/>
      <c r="B2344" s="199"/>
      <c r="C2344" s="199"/>
      <c r="D2344" s="199"/>
      <c r="E2344" s="192"/>
      <c r="F2344" s="186"/>
      <c r="G2344" s="53"/>
      <c r="H2344" s="53"/>
      <c r="I2344" s="53"/>
      <c r="J2344" s="53"/>
      <c r="O2344" s="53"/>
      <c r="W2344" s="53"/>
      <c r="X2344" s="53"/>
      <c r="Y2344" s="53"/>
      <c r="Z2344" s="53"/>
      <c r="AA2344" s="53"/>
    </row>
    <row r="2345" spans="1:27" x14ac:dyDescent="0.25">
      <c r="A2345" s="199"/>
      <c r="B2345" s="199"/>
      <c r="C2345" s="199"/>
      <c r="D2345" s="199"/>
      <c r="E2345" s="192"/>
      <c r="F2345" s="186"/>
      <c r="G2345" s="53"/>
      <c r="H2345" s="53"/>
      <c r="I2345" s="53"/>
      <c r="J2345" s="53"/>
      <c r="O2345" s="53"/>
      <c r="W2345" s="53"/>
      <c r="X2345" s="53"/>
      <c r="Y2345" s="53"/>
      <c r="Z2345" s="53"/>
      <c r="AA2345" s="53"/>
    </row>
    <row r="2346" spans="1:27" x14ac:dyDescent="0.25">
      <c r="A2346" s="199"/>
      <c r="B2346" s="199"/>
      <c r="C2346" s="199"/>
      <c r="D2346" s="199"/>
      <c r="E2346" s="192"/>
      <c r="F2346" s="186"/>
      <c r="G2346" s="53"/>
      <c r="H2346" s="53"/>
      <c r="I2346" s="53"/>
      <c r="J2346" s="53"/>
      <c r="O2346" s="53"/>
      <c r="W2346" s="53"/>
      <c r="X2346" s="53"/>
      <c r="Y2346" s="53"/>
      <c r="Z2346" s="53"/>
      <c r="AA2346" s="53"/>
    </row>
    <row r="2347" spans="1:27" x14ac:dyDescent="0.25">
      <c r="A2347" s="199"/>
      <c r="B2347" s="199"/>
      <c r="C2347" s="199"/>
      <c r="D2347" s="199"/>
      <c r="E2347" s="192"/>
      <c r="F2347" s="186"/>
      <c r="G2347" s="53"/>
      <c r="H2347" s="53"/>
      <c r="I2347" s="53"/>
      <c r="J2347" s="53"/>
      <c r="O2347" s="53"/>
      <c r="W2347" s="53"/>
      <c r="X2347" s="53"/>
      <c r="Y2347" s="53"/>
      <c r="Z2347" s="53"/>
      <c r="AA2347" s="53"/>
    </row>
    <row r="2348" spans="1:27" x14ac:dyDescent="0.25">
      <c r="A2348" s="199"/>
      <c r="B2348" s="199"/>
      <c r="C2348" s="199"/>
      <c r="D2348" s="199"/>
      <c r="E2348" s="192"/>
      <c r="F2348" s="186"/>
      <c r="G2348" s="53"/>
      <c r="H2348" s="53"/>
      <c r="I2348" s="53"/>
      <c r="J2348" s="53"/>
      <c r="O2348" s="53"/>
      <c r="W2348" s="53"/>
      <c r="X2348" s="53"/>
      <c r="Y2348" s="53"/>
      <c r="Z2348" s="53"/>
      <c r="AA2348" s="53"/>
    </row>
    <row r="2349" spans="1:27" x14ac:dyDescent="0.25">
      <c r="A2349" s="199"/>
      <c r="B2349" s="199"/>
      <c r="C2349" s="199"/>
      <c r="D2349" s="199"/>
      <c r="E2349" s="192"/>
      <c r="F2349" s="186"/>
      <c r="G2349" s="53"/>
      <c r="H2349" s="53"/>
      <c r="I2349" s="53"/>
      <c r="J2349" s="53"/>
      <c r="O2349" s="53"/>
      <c r="W2349" s="53"/>
      <c r="X2349" s="53"/>
      <c r="Y2349" s="53"/>
      <c r="Z2349" s="53"/>
      <c r="AA2349" s="53"/>
    </row>
    <row r="2350" spans="1:27" x14ac:dyDescent="0.25">
      <c r="A2350" s="199"/>
      <c r="B2350" s="199"/>
      <c r="C2350" s="199"/>
      <c r="D2350" s="199"/>
      <c r="E2350" s="192"/>
      <c r="F2350" s="186"/>
      <c r="G2350" s="53"/>
      <c r="H2350" s="53"/>
      <c r="I2350" s="53"/>
      <c r="J2350" s="53"/>
      <c r="O2350" s="53"/>
      <c r="W2350" s="53"/>
      <c r="X2350" s="53"/>
      <c r="Y2350" s="53"/>
      <c r="Z2350" s="53"/>
      <c r="AA2350" s="53"/>
    </row>
    <row r="2351" spans="1:27" x14ac:dyDescent="0.25">
      <c r="A2351" s="199"/>
      <c r="B2351" s="199"/>
      <c r="C2351" s="199"/>
      <c r="D2351" s="199"/>
      <c r="E2351" s="192"/>
      <c r="F2351" s="186"/>
      <c r="G2351" s="53"/>
      <c r="H2351" s="53"/>
      <c r="I2351" s="53"/>
      <c r="J2351" s="53"/>
      <c r="O2351" s="53"/>
      <c r="W2351" s="53"/>
      <c r="X2351" s="53"/>
      <c r="Y2351" s="53"/>
      <c r="Z2351" s="53"/>
      <c r="AA2351" s="53"/>
    </row>
    <row r="2352" spans="1:27" x14ac:dyDescent="0.25">
      <c r="A2352" s="199"/>
      <c r="B2352" s="199"/>
      <c r="C2352" s="199"/>
      <c r="D2352" s="199"/>
      <c r="E2352" s="192"/>
      <c r="F2352" s="186"/>
      <c r="G2352" s="53"/>
      <c r="H2352" s="53"/>
      <c r="I2352" s="53"/>
      <c r="J2352" s="53"/>
      <c r="O2352" s="53"/>
      <c r="W2352" s="53"/>
      <c r="X2352" s="53"/>
      <c r="Y2352" s="53"/>
      <c r="Z2352" s="53"/>
      <c r="AA2352" s="53"/>
    </row>
    <row r="2353" spans="1:27" x14ac:dyDescent="0.25">
      <c r="A2353" s="199"/>
      <c r="B2353" s="199"/>
      <c r="C2353" s="199"/>
      <c r="D2353" s="199"/>
      <c r="E2353" s="192"/>
      <c r="F2353" s="186"/>
      <c r="G2353" s="53"/>
      <c r="H2353" s="53"/>
      <c r="I2353" s="53"/>
      <c r="J2353" s="53"/>
      <c r="O2353" s="53"/>
      <c r="W2353" s="53"/>
      <c r="X2353" s="53"/>
      <c r="Y2353" s="53"/>
      <c r="Z2353" s="53"/>
      <c r="AA2353" s="53"/>
    </row>
    <row r="2354" spans="1:27" x14ac:dyDescent="0.25">
      <c r="A2354" s="199"/>
      <c r="B2354" s="199"/>
      <c r="C2354" s="199"/>
      <c r="D2354" s="199"/>
      <c r="E2354" s="192"/>
      <c r="F2354" s="186"/>
      <c r="G2354" s="53"/>
      <c r="H2354" s="53"/>
      <c r="I2354" s="53"/>
      <c r="J2354" s="53"/>
      <c r="O2354" s="53"/>
      <c r="W2354" s="53"/>
      <c r="X2354" s="53"/>
      <c r="Y2354" s="53"/>
      <c r="Z2354" s="53"/>
      <c r="AA2354" s="53"/>
    </row>
    <row r="2355" spans="1:27" x14ac:dyDescent="0.25">
      <c r="A2355" s="199"/>
      <c r="B2355" s="199"/>
      <c r="C2355" s="199"/>
      <c r="D2355" s="199"/>
      <c r="E2355" s="192"/>
      <c r="F2355" s="186"/>
      <c r="G2355" s="53"/>
      <c r="H2355" s="53"/>
      <c r="I2355" s="53"/>
      <c r="J2355" s="53"/>
      <c r="O2355" s="53"/>
      <c r="W2355" s="53"/>
      <c r="X2355" s="53"/>
      <c r="Y2355" s="53"/>
      <c r="Z2355" s="53"/>
      <c r="AA2355" s="53"/>
    </row>
    <row r="2356" spans="1:27" x14ac:dyDescent="0.25">
      <c r="A2356" s="199"/>
      <c r="B2356" s="199"/>
      <c r="C2356" s="199"/>
      <c r="D2356" s="199"/>
      <c r="E2356" s="192"/>
      <c r="F2356" s="186"/>
      <c r="G2356" s="53"/>
      <c r="H2356" s="53"/>
      <c r="I2356" s="53"/>
      <c r="J2356" s="53"/>
      <c r="O2356" s="53"/>
      <c r="W2356" s="53"/>
      <c r="X2356" s="53"/>
      <c r="Y2356" s="53"/>
      <c r="Z2356" s="53"/>
      <c r="AA2356" s="53"/>
    </row>
    <row r="2357" spans="1:27" x14ac:dyDescent="0.25">
      <c r="A2357" s="199"/>
      <c r="B2357" s="199"/>
      <c r="C2357" s="199"/>
      <c r="D2357" s="199"/>
      <c r="E2357" s="192"/>
      <c r="F2357" s="186"/>
      <c r="G2357" s="53"/>
      <c r="H2357" s="53"/>
      <c r="I2357" s="53"/>
      <c r="J2357" s="53"/>
      <c r="O2357" s="53"/>
      <c r="W2357" s="53"/>
      <c r="X2357" s="53"/>
      <c r="Y2357" s="53"/>
      <c r="Z2357" s="53"/>
      <c r="AA2357" s="53"/>
    </row>
    <row r="2358" spans="1:27" x14ac:dyDescent="0.25">
      <c r="A2358" s="199"/>
      <c r="B2358" s="199"/>
      <c r="C2358" s="199"/>
      <c r="D2358" s="199"/>
      <c r="E2358" s="192"/>
      <c r="F2358" s="186"/>
      <c r="G2358" s="53"/>
      <c r="H2358" s="53"/>
      <c r="I2358" s="53"/>
      <c r="J2358" s="53"/>
      <c r="O2358" s="53"/>
      <c r="W2358" s="53"/>
      <c r="X2358" s="53"/>
      <c r="Y2358" s="53"/>
      <c r="Z2358" s="53"/>
      <c r="AA2358" s="53"/>
    </row>
    <row r="2359" spans="1:27" x14ac:dyDescent="0.25">
      <c r="A2359" s="199"/>
      <c r="B2359" s="199"/>
      <c r="C2359" s="199"/>
      <c r="D2359" s="199"/>
      <c r="E2359" s="192"/>
      <c r="F2359" s="186"/>
      <c r="G2359" s="53"/>
      <c r="H2359" s="53"/>
      <c r="I2359" s="53"/>
      <c r="J2359" s="53"/>
      <c r="O2359" s="53"/>
      <c r="W2359" s="53"/>
      <c r="X2359" s="53"/>
      <c r="Y2359" s="53"/>
      <c r="Z2359" s="53"/>
      <c r="AA2359" s="53"/>
    </row>
    <row r="2360" spans="1:27" x14ac:dyDescent="0.25">
      <c r="A2360" s="199"/>
      <c r="B2360" s="199"/>
      <c r="C2360" s="199"/>
      <c r="D2360" s="199"/>
      <c r="E2360" s="192"/>
      <c r="F2360" s="186"/>
      <c r="G2360" s="53"/>
      <c r="H2360" s="53"/>
      <c r="I2360" s="53"/>
      <c r="J2360" s="53"/>
      <c r="O2360" s="53"/>
      <c r="W2360" s="53"/>
      <c r="X2360" s="53"/>
      <c r="Y2360" s="53"/>
      <c r="Z2360" s="53"/>
      <c r="AA2360" s="53"/>
    </row>
    <row r="2361" spans="1:27" x14ac:dyDescent="0.25">
      <c r="A2361" s="199"/>
      <c r="B2361" s="199"/>
      <c r="C2361" s="199"/>
      <c r="D2361" s="199"/>
      <c r="E2361" s="192"/>
      <c r="F2361" s="186"/>
      <c r="G2361" s="53"/>
      <c r="H2361" s="53"/>
      <c r="I2361" s="53"/>
      <c r="J2361" s="53"/>
      <c r="O2361" s="53"/>
      <c r="W2361" s="53"/>
      <c r="X2361" s="53"/>
      <c r="Y2361" s="53"/>
      <c r="Z2361" s="53"/>
      <c r="AA2361" s="53"/>
    </row>
    <row r="2362" spans="1:27" x14ac:dyDescent="0.25">
      <c r="A2362" s="199"/>
      <c r="B2362" s="199"/>
      <c r="C2362" s="199"/>
      <c r="D2362" s="199"/>
      <c r="E2362" s="192"/>
      <c r="F2362" s="186"/>
      <c r="G2362" s="53"/>
      <c r="H2362" s="53"/>
      <c r="I2362" s="53"/>
      <c r="J2362" s="53"/>
      <c r="O2362" s="53"/>
      <c r="W2362" s="53"/>
      <c r="X2362" s="53"/>
      <c r="Y2362" s="53"/>
      <c r="Z2362" s="53"/>
      <c r="AA2362" s="53"/>
    </row>
    <row r="2363" spans="1:27" x14ac:dyDescent="0.25">
      <c r="A2363" s="199"/>
      <c r="B2363" s="199"/>
      <c r="C2363" s="199"/>
      <c r="D2363" s="199"/>
      <c r="E2363" s="192"/>
      <c r="F2363" s="186"/>
      <c r="G2363" s="53"/>
      <c r="H2363" s="53"/>
      <c r="I2363" s="53"/>
      <c r="J2363" s="53"/>
      <c r="O2363" s="53"/>
      <c r="W2363" s="53"/>
      <c r="X2363" s="53"/>
      <c r="Y2363" s="53"/>
      <c r="Z2363" s="53"/>
      <c r="AA2363" s="53"/>
    </row>
    <row r="2364" spans="1:27" x14ac:dyDescent="0.25">
      <c r="A2364" s="199"/>
      <c r="B2364" s="199"/>
      <c r="C2364" s="199"/>
      <c r="D2364" s="199"/>
      <c r="E2364" s="192"/>
      <c r="F2364" s="186"/>
      <c r="G2364" s="53"/>
      <c r="H2364" s="53"/>
      <c r="I2364" s="53"/>
      <c r="J2364" s="53"/>
      <c r="O2364" s="53"/>
      <c r="W2364" s="53"/>
      <c r="X2364" s="53"/>
      <c r="Y2364" s="53"/>
      <c r="Z2364" s="53"/>
      <c r="AA2364" s="53"/>
    </row>
    <row r="2365" spans="1:27" x14ac:dyDescent="0.25">
      <c r="A2365" s="199"/>
      <c r="B2365" s="199"/>
      <c r="C2365" s="199"/>
      <c r="D2365" s="199"/>
      <c r="E2365" s="192"/>
      <c r="F2365" s="186"/>
      <c r="G2365" s="53"/>
      <c r="H2365" s="53"/>
      <c r="I2365" s="53"/>
      <c r="J2365" s="53"/>
      <c r="O2365" s="53"/>
      <c r="W2365" s="53"/>
      <c r="X2365" s="53"/>
      <c r="Y2365" s="53"/>
      <c r="Z2365" s="53"/>
      <c r="AA2365" s="53"/>
    </row>
    <row r="2366" spans="1:27" x14ac:dyDescent="0.25">
      <c r="A2366" s="199"/>
      <c r="B2366" s="199"/>
      <c r="C2366" s="199"/>
      <c r="D2366" s="199"/>
      <c r="E2366" s="192"/>
      <c r="F2366" s="186"/>
      <c r="G2366" s="53"/>
      <c r="H2366" s="53"/>
      <c r="I2366" s="53"/>
      <c r="J2366" s="53"/>
      <c r="O2366" s="53"/>
      <c r="W2366" s="53"/>
      <c r="X2366" s="53"/>
      <c r="Y2366" s="53"/>
      <c r="Z2366" s="53"/>
      <c r="AA2366" s="53"/>
    </row>
    <row r="2367" spans="1:27" x14ac:dyDescent="0.25">
      <c r="A2367" s="199"/>
      <c r="B2367" s="199"/>
      <c r="C2367" s="199"/>
      <c r="D2367" s="199"/>
      <c r="E2367" s="192"/>
      <c r="F2367" s="186"/>
      <c r="G2367" s="53"/>
      <c r="H2367" s="53"/>
      <c r="I2367" s="53"/>
      <c r="J2367" s="53"/>
      <c r="O2367" s="53"/>
      <c r="W2367" s="53"/>
      <c r="X2367" s="53"/>
      <c r="Y2367" s="53"/>
      <c r="Z2367" s="53"/>
      <c r="AA2367" s="53"/>
    </row>
    <row r="2368" spans="1:27" x14ac:dyDescent="0.25">
      <c r="A2368" s="199"/>
      <c r="B2368" s="199"/>
      <c r="C2368" s="199"/>
      <c r="D2368" s="199"/>
      <c r="E2368" s="192"/>
      <c r="F2368" s="186"/>
      <c r="G2368" s="53"/>
      <c r="H2368" s="53"/>
      <c r="I2368" s="53"/>
      <c r="J2368" s="53"/>
      <c r="O2368" s="53"/>
      <c r="W2368" s="53"/>
      <c r="X2368" s="53"/>
      <c r="Y2368" s="53"/>
      <c r="Z2368" s="53"/>
      <c r="AA2368" s="53"/>
    </row>
    <row r="2369" spans="1:27" x14ac:dyDescent="0.25">
      <c r="A2369" s="199"/>
      <c r="B2369" s="199"/>
      <c r="C2369" s="199"/>
      <c r="D2369" s="199"/>
      <c r="E2369" s="192"/>
      <c r="F2369" s="186"/>
      <c r="G2369" s="53"/>
      <c r="H2369" s="53"/>
      <c r="I2369" s="53"/>
      <c r="J2369" s="53"/>
      <c r="O2369" s="53"/>
      <c r="W2369" s="53"/>
      <c r="X2369" s="53"/>
      <c r="Y2369" s="53"/>
      <c r="Z2369" s="53"/>
      <c r="AA2369" s="53"/>
    </row>
    <row r="2370" spans="1:27" x14ac:dyDescent="0.25">
      <c r="A2370" s="199"/>
      <c r="B2370" s="199"/>
      <c r="C2370" s="199"/>
      <c r="D2370" s="199"/>
      <c r="E2370" s="192"/>
      <c r="F2370" s="186"/>
      <c r="G2370" s="53"/>
      <c r="H2370" s="53"/>
      <c r="I2370" s="53"/>
      <c r="J2370" s="53"/>
      <c r="O2370" s="53"/>
      <c r="W2370" s="53"/>
      <c r="X2370" s="53"/>
      <c r="Y2370" s="53"/>
      <c r="Z2370" s="53"/>
      <c r="AA2370" s="53"/>
    </row>
    <row r="2371" spans="1:27" x14ac:dyDescent="0.25">
      <c r="A2371" s="199"/>
      <c r="B2371" s="199"/>
      <c r="C2371" s="199"/>
      <c r="D2371" s="199"/>
      <c r="E2371" s="192"/>
      <c r="F2371" s="186"/>
      <c r="G2371" s="53"/>
      <c r="H2371" s="53"/>
      <c r="I2371" s="53"/>
      <c r="J2371" s="53"/>
      <c r="O2371" s="53"/>
      <c r="W2371" s="53"/>
      <c r="X2371" s="53"/>
      <c r="Y2371" s="53"/>
      <c r="Z2371" s="53"/>
      <c r="AA2371" s="53"/>
    </row>
    <row r="2372" spans="1:27" x14ac:dyDescent="0.25">
      <c r="A2372" s="199"/>
      <c r="B2372" s="199"/>
      <c r="C2372" s="199"/>
      <c r="D2372" s="199"/>
      <c r="E2372" s="192"/>
      <c r="F2372" s="186"/>
      <c r="G2372" s="53"/>
      <c r="H2372" s="53"/>
      <c r="I2372" s="53"/>
      <c r="J2372" s="53"/>
      <c r="O2372" s="53"/>
      <c r="W2372" s="53"/>
      <c r="X2372" s="53"/>
      <c r="Y2372" s="53"/>
      <c r="Z2372" s="53"/>
      <c r="AA2372" s="53"/>
    </row>
    <row r="2373" spans="1:27" x14ac:dyDescent="0.25">
      <c r="A2373" s="199"/>
      <c r="B2373" s="199"/>
      <c r="C2373" s="199"/>
      <c r="D2373" s="199"/>
      <c r="E2373" s="192"/>
      <c r="F2373" s="186"/>
      <c r="G2373" s="53"/>
      <c r="H2373" s="53"/>
      <c r="I2373" s="53"/>
      <c r="J2373" s="53"/>
      <c r="O2373" s="53"/>
      <c r="W2373" s="53"/>
      <c r="X2373" s="53"/>
      <c r="Y2373" s="53"/>
      <c r="Z2373" s="53"/>
      <c r="AA2373" s="53"/>
    </row>
    <row r="2374" spans="1:27" x14ac:dyDescent="0.25">
      <c r="A2374" s="199"/>
      <c r="B2374" s="199"/>
      <c r="C2374" s="199"/>
      <c r="D2374" s="199"/>
      <c r="E2374" s="192"/>
      <c r="F2374" s="186"/>
      <c r="G2374" s="53"/>
      <c r="H2374" s="53"/>
      <c r="I2374" s="53"/>
      <c r="J2374" s="53"/>
      <c r="O2374" s="53"/>
      <c r="W2374" s="53"/>
      <c r="X2374" s="53"/>
      <c r="Y2374" s="53"/>
      <c r="Z2374" s="53"/>
      <c r="AA2374" s="53"/>
    </row>
    <row r="2375" spans="1:27" x14ac:dyDescent="0.25">
      <c r="A2375" s="199"/>
      <c r="B2375" s="199"/>
      <c r="C2375" s="199"/>
      <c r="D2375" s="199"/>
      <c r="E2375" s="192"/>
      <c r="F2375" s="186"/>
      <c r="G2375" s="53"/>
      <c r="H2375" s="53"/>
      <c r="I2375" s="53"/>
      <c r="J2375" s="53"/>
      <c r="O2375" s="53"/>
      <c r="W2375" s="53"/>
      <c r="X2375" s="53"/>
      <c r="Y2375" s="53"/>
      <c r="Z2375" s="53"/>
      <c r="AA2375" s="53"/>
    </row>
    <row r="2376" spans="1:27" x14ac:dyDescent="0.25">
      <c r="A2376" s="199"/>
      <c r="B2376" s="199"/>
      <c r="C2376" s="199"/>
      <c r="D2376" s="199"/>
      <c r="E2376" s="192"/>
      <c r="F2376" s="186"/>
      <c r="G2376" s="53"/>
      <c r="H2376" s="53"/>
      <c r="I2376" s="53"/>
      <c r="J2376" s="53"/>
      <c r="O2376" s="53"/>
      <c r="W2376" s="53"/>
      <c r="X2376" s="53"/>
      <c r="Y2376" s="53"/>
      <c r="Z2376" s="53"/>
      <c r="AA2376" s="53"/>
    </row>
    <row r="2377" spans="1:27" x14ac:dyDescent="0.25">
      <c r="A2377" s="199"/>
      <c r="B2377" s="199"/>
      <c r="C2377" s="199"/>
      <c r="D2377" s="199"/>
      <c r="E2377" s="192"/>
      <c r="F2377" s="186"/>
      <c r="G2377" s="53"/>
      <c r="H2377" s="53"/>
      <c r="I2377" s="53"/>
      <c r="J2377" s="53"/>
      <c r="O2377" s="53"/>
      <c r="W2377" s="53"/>
      <c r="X2377" s="53"/>
      <c r="Y2377" s="53"/>
      <c r="Z2377" s="53"/>
      <c r="AA2377" s="53"/>
    </row>
    <row r="2378" spans="1:27" x14ac:dyDescent="0.25">
      <c r="A2378" s="199"/>
      <c r="B2378" s="199"/>
      <c r="C2378" s="199"/>
      <c r="D2378" s="199"/>
      <c r="E2378" s="192"/>
      <c r="F2378" s="186"/>
      <c r="G2378" s="53"/>
      <c r="H2378" s="53"/>
      <c r="I2378" s="53"/>
      <c r="J2378" s="53"/>
      <c r="O2378" s="53"/>
      <c r="W2378" s="53"/>
      <c r="X2378" s="53"/>
      <c r="Y2378" s="53"/>
      <c r="Z2378" s="53"/>
      <c r="AA2378" s="53"/>
    </row>
    <row r="2379" spans="1:27" x14ac:dyDescent="0.25">
      <c r="A2379" s="199"/>
      <c r="B2379" s="199"/>
      <c r="C2379" s="199"/>
      <c r="D2379" s="199"/>
      <c r="E2379" s="192"/>
      <c r="F2379" s="186"/>
      <c r="G2379" s="53"/>
      <c r="H2379" s="53"/>
      <c r="I2379" s="53"/>
      <c r="J2379" s="53"/>
      <c r="O2379" s="53"/>
      <c r="W2379" s="53"/>
      <c r="X2379" s="53"/>
      <c r="Y2379" s="53"/>
      <c r="Z2379" s="53"/>
      <c r="AA2379" s="53"/>
    </row>
    <row r="2380" spans="1:27" x14ac:dyDescent="0.25">
      <c r="A2380" s="199"/>
      <c r="B2380" s="199"/>
      <c r="C2380" s="199"/>
      <c r="D2380" s="199"/>
      <c r="E2380" s="192"/>
      <c r="F2380" s="186"/>
      <c r="G2380" s="53"/>
      <c r="H2380" s="53"/>
      <c r="I2380" s="53"/>
      <c r="J2380" s="53"/>
      <c r="O2380" s="53"/>
      <c r="W2380" s="53"/>
      <c r="X2380" s="53"/>
      <c r="Y2380" s="53"/>
      <c r="Z2380" s="53"/>
      <c r="AA2380" s="53"/>
    </row>
    <row r="2381" spans="1:27" x14ac:dyDescent="0.25">
      <c r="A2381" s="199"/>
      <c r="B2381" s="199"/>
      <c r="C2381" s="199"/>
      <c r="D2381" s="199"/>
      <c r="E2381" s="192"/>
      <c r="F2381" s="186"/>
      <c r="G2381" s="53"/>
      <c r="H2381" s="53"/>
      <c r="I2381" s="53"/>
      <c r="J2381" s="53"/>
      <c r="O2381" s="53"/>
      <c r="W2381" s="53"/>
      <c r="X2381" s="53"/>
      <c r="Y2381" s="53"/>
      <c r="Z2381" s="53"/>
      <c r="AA2381" s="53"/>
    </row>
    <row r="2382" spans="1:27" x14ac:dyDescent="0.25">
      <c r="A2382" s="199"/>
      <c r="B2382" s="199"/>
      <c r="C2382" s="199"/>
      <c r="D2382" s="199"/>
      <c r="E2382" s="192"/>
      <c r="F2382" s="186"/>
      <c r="G2382" s="53"/>
      <c r="H2382" s="53"/>
      <c r="I2382" s="53"/>
      <c r="J2382" s="53"/>
      <c r="O2382" s="53"/>
      <c r="W2382" s="53"/>
      <c r="X2382" s="53"/>
      <c r="Y2382" s="53"/>
      <c r="Z2382" s="53"/>
      <c r="AA2382" s="53"/>
    </row>
    <row r="2383" spans="1:27" x14ac:dyDescent="0.25">
      <c r="A2383" s="199"/>
      <c r="B2383" s="199"/>
      <c r="C2383" s="199"/>
      <c r="D2383" s="199"/>
      <c r="E2383" s="192"/>
      <c r="F2383" s="186"/>
      <c r="G2383" s="53"/>
      <c r="H2383" s="53"/>
      <c r="I2383" s="53"/>
      <c r="J2383" s="53"/>
      <c r="O2383" s="53"/>
      <c r="W2383" s="53"/>
      <c r="X2383" s="53"/>
      <c r="Y2383" s="53"/>
      <c r="Z2383" s="53"/>
      <c r="AA2383" s="53"/>
    </row>
    <row r="2384" spans="1:27" x14ac:dyDescent="0.25">
      <c r="A2384" s="199"/>
      <c r="B2384" s="199"/>
      <c r="C2384" s="199"/>
      <c r="D2384" s="199"/>
      <c r="E2384" s="192"/>
      <c r="F2384" s="186"/>
      <c r="G2384" s="53"/>
      <c r="H2384" s="53"/>
      <c r="I2384" s="53"/>
      <c r="J2384" s="53"/>
      <c r="O2384" s="53"/>
      <c r="W2384" s="53"/>
      <c r="X2384" s="53"/>
      <c r="Y2384" s="53"/>
      <c r="Z2384" s="53"/>
      <c r="AA2384" s="53"/>
    </row>
    <row r="2385" spans="1:27" x14ac:dyDescent="0.25">
      <c r="A2385" s="199"/>
      <c r="B2385" s="199"/>
      <c r="C2385" s="199"/>
      <c r="D2385" s="199"/>
      <c r="E2385" s="192"/>
      <c r="F2385" s="186"/>
      <c r="G2385" s="53"/>
      <c r="H2385" s="53"/>
      <c r="I2385" s="53"/>
      <c r="J2385" s="53"/>
      <c r="O2385" s="53"/>
      <c r="W2385" s="53"/>
      <c r="X2385" s="53"/>
      <c r="Y2385" s="53"/>
      <c r="Z2385" s="53"/>
      <c r="AA2385" s="53"/>
    </row>
    <row r="2386" spans="1:27" x14ac:dyDescent="0.25">
      <c r="A2386" s="199"/>
      <c r="B2386" s="199"/>
      <c r="C2386" s="199"/>
      <c r="D2386" s="199"/>
      <c r="E2386" s="192"/>
      <c r="F2386" s="186"/>
      <c r="G2386" s="53"/>
      <c r="H2386" s="53"/>
      <c r="I2386" s="53"/>
      <c r="J2386" s="53"/>
      <c r="O2386" s="53"/>
      <c r="W2386" s="53"/>
      <c r="X2386" s="53"/>
      <c r="Y2386" s="53"/>
      <c r="Z2386" s="53"/>
      <c r="AA2386" s="53"/>
    </row>
    <row r="2387" spans="1:27" x14ac:dyDescent="0.25">
      <c r="A2387" s="199"/>
      <c r="B2387" s="199"/>
      <c r="C2387" s="199"/>
      <c r="D2387" s="199"/>
      <c r="E2387" s="192"/>
      <c r="F2387" s="186"/>
      <c r="G2387" s="53"/>
      <c r="H2387" s="53"/>
      <c r="I2387" s="53"/>
      <c r="J2387" s="53"/>
      <c r="O2387" s="53"/>
      <c r="W2387" s="53"/>
      <c r="X2387" s="53"/>
      <c r="Y2387" s="53"/>
      <c r="Z2387" s="53"/>
      <c r="AA2387" s="53"/>
    </row>
    <row r="2388" spans="1:27" x14ac:dyDescent="0.25">
      <c r="A2388" s="199"/>
      <c r="B2388" s="199"/>
      <c r="C2388" s="199"/>
      <c r="D2388" s="199"/>
      <c r="E2388" s="192"/>
      <c r="F2388" s="186"/>
      <c r="G2388" s="53"/>
      <c r="H2388" s="53"/>
      <c r="I2388" s="53"/>
      <c r="J2388" s="53"/>
      <c r="O2388" s="53"/>
      <c r="W2388" s="53"/>
      <c r="X2388" s="53"/>
      <c r="Y2388" s="53"/>
      <c r="Z2388" s="53"/>
      <c r="AA2388" s="53"/>
    </row>
    <row r="2389" spans="1:27" x14ac:dyDescent="0.25">
      <c r="A2389" s="199"/>
      <c r="B2389" s="199"/>
      <c r="C2389" s="199"/>
      <c r="D2389" s="199"/>
      <c r="E2389" s="192"/>
      <c r="F2389" s="186"/>
      <c r="G2389" s="53"/>
      <c r="H2389" s="53"/>
      <c r="I2389" s="53"/>
      <c r="J2389" s="53"/>
      <c r="O2389" s="53"/>
      <c r="W2389" s="53"/>
      <c r="X2389" s="53"/>
      <c r="Y2389" s="53"/>
      <c r="Z2389" s="53"/>
      <c r="AA2389" s="53"/>
    </row>
    <row r="2390" spans="1:27" x14ac:dyDescent="0.25">
      <c r="A2390" s="199"/>
      <c r="B2390" s="199"/>
      <c r="C2390" s="199"/>
      <c r="D2390" s="199"/>
      <c r="E2390" s="192"/>
      <c r="F2390" s="186"/>
      <c r="G2390" s="53"/>
      <c r="H2390" s="53"/>
      <c r="I2390" s="53"/>
      <c r="J2390" s="53"/>
      <c r="O2390" s="53"/>
      <c r="W2390" s="53"/>
      <c r="X2390" s="53"/>
      <c r="Y2390" s="53"/>
      <c r="Z2390" s="53"/>
      <c r="AA2390" s="53"/>
    </row>
    <row r="2391" spans="1:27" x14ac:dyDescent="0.25">
      <c r="A2391" s="199"/>
      <c r="B2391" s="199"/>
      <c r="C2391" s="199"/>
      <c r="D2391" s="199"/>
      <c r="E2391" s="192"/>
      <c r="F2391" s="186"/>
      <c r="G2391" s="53"/>
      <c r="H2391" s="53"/>
      <c r="I2391" s="53"/>
      <c r="J2391" s="53"/>
      <c r="O2391" s="53"/>
      <c r="W2391" s="53"/>
      <c r="X2391" s="53"/>
      <c r="Y2391" s="53"/>
      <c r="Z2391" s="53"/>
      <c r="AA2391" s="53"/>
    </row>
    <row r="2392" spans="1:27" x14ac:dyDescent="0.25">
      <c r="A2392" s="199"/>
      <c r="B2392" s="199"/>
      <c r="C2392" s="199"/>
      <c r="D2392" s="199"/>
      <c r="E2392" s="192"/>
      <c r="F2392" s="186"/>
      <c r="G2392" s="53"/>
      <c r="H2392" s="53"/>
      <c r="I2392" s="53"/>
      <c r="J2392" s="53"/>
      <c r="O2392" s="53"/>
      <c r="W2392" s="53"/>
      <c r="X2392" s="53"/>
      <c r="Y2392" s="53"/>
      <c r="Z2392" s="53"/>
      <c r="AA2392" s="53"/>
    </row>
    <row r="2393" spans="1:27" x14ac:dyDescent="0.25">
      <c r="A2393" s="199"/>
      <c r="B2393" s="199"/>
      <c r="C2393" s="199"/>
      <c r="D2393" s="199"/>
      <c r="E2393" s="192"/>
      <c r="F2393" s="186"/>
      <c r="G2393" s="53"/>
      <c r="H2393" s="53"/>
      <c r="I2393" s="53"/>
      <c r="J2393" s="53"/>
      <c r="O2393" s="53"/>
      <c r="W2393" s="53"/>
      <c r="X2393" s="53"/>
      <c r="Y2393" s="53"/>
      <c r="Z2393" s="53"/>
      <c r="AA2393" s="53"/>
    </row>
    <row r="2394" spans="1:27" x14ac:dyDescent="0.25">
      <c r="A2394" s="199"/>
      <c r="B2394" s="199"/>
      <c r="C2394" s="199"/>
      <c r="D2394" s="199"/>
      <c r="E2394" s="192"/>
      <c r="F2394" s="186"/>
      <c r="G2394" s="53"/>
      <c r="H2394" s="53"/>
      <c r="I2394" s="53"/>
      <c r="J2394" s="53"/>
      <c r="O2394" s="53"/>
      <c r="W2394" s="53"/>
      <c r="X2394" s="53"/>
      <c r="Y2394" s="53"/>
      <c r="Z2394" s="53"/>
      <c r="AA2394" s="53"/>
    </row>
    <row r="2395" spans="1:27" x14ac:dyDescent="0.25">
      <c r="A2395" s="199"/>
      <c r="B2395" s="199"/>
      <c r="C2395" s="199"/>
      <c r="D2395" s="199"/>
      <c r="E2395" s="192"/>
      <c r="F2395" s="186"/>
      <c r="G2395" s="53"/>
      <c r="H2395" s="53"/>
      <c r="I2395" s="53"/>
      <c r="J2395" s="53"/>
      <c r="O2395" s="53"/>
      <c r="W2395" s="53"/>
      <c r="X2395" s="53"/>
      <c r="Y2395" s="53"/>
      <c r="Z2395" s="53"/>
      <c r="AA2395" s="53"/>
    </row>
    <row r="2396" spans="1:27" x14ac:dyDescent="0.25">
      <c r="A2396" s="199"/>
      <c r="B2396" s="199"/>
      <c r="C2396" s="199"/>
      <c r="D2396" s="199"/>
      <c r="E2396" s="192"/>
      <c r="F2396" s="186"/>
      <c r="G2396" s="53"/>
      <c r="H2396" s="53"/>
      <c r="I2396" s="53"/>
      <c r="J2396" s="53"/>
      <c r="O2396" s="53"/>
      <c r="W2396" s="53"/>
      <c r="X2396" s="53"/>
      <c r="Y2396" s="53"/>
      <c r="Z2396" s="53"/>
      <c r="AA2396" s="53"/>
    </row>
    <row r="2397" spans="1:27" x14ac:dyDescent="0.25">
      <c r="A2397" s="199"/>
      <c r="B2397" s="199"/>
      <c r="C2397" s="199"/>
      <c r="D2397" s="199"/>
      <c r="E2397" s="192"/>
      <c r="F2397" s="186"/>
      <c r="G2397" s="53"/>
      <c r="H2397" s="53"/>
      <c r="I2397" s="53"/>
      <c r="J2397" s="53"/>
      <c r="O2397" s="53"/>
      <c r="W2397" s="53"/>
      <c r="X2397" s="53"/>
      <c r="Y2397" s="53"/>
      <c r="Z2397" s="53"/>
      <c r="AA2397" s="53"/>
    </row>
    <row r="2398" spans="1:27" x14ac:dyDescent="0.25">
      <c r="A2398" s="199"/>
      <c r="B2398" s="199"/>
      <c r="C2398" s="199"/>
      <c r="D2398" s="199"/>
      <c r="E2398" s="192"/>
      <c r="F2398" s="186"/>
      <c r="G2398" s="53"/>
      <c r="H2398" s="53"/>
      <c r="I2398" s="53"/>
      <c r="J2398" s="53"/>
      <c r="O2398" s="53"/>
      <c r="W2398" s="53"/>
      <c r="X2398" s="53"/>
      <c r="Y2398" s="53"/>
      <c r="Z2398" s="53"/>
      <c r="AA2398" s="53"/>
    </row>
    <row r="2399" spans="1:27" x14ac:dyDescent="0.25">
      <c r="A2399" s="199"/>
      <c r="B2399" s="199"/>
      <c r="C2399" s="199"/>
      <c r="D2399" s="199"/>
      <c r="E2399" s="192"/>
      <c r="F2399" s="186"/>
      <c r="G2399" s="53"/>
      <c r="H2399" s="53"/>
      <c r="I2399" s="53"/>
      <c r="J2399" s="53"/>
      <c r="O2399" s="53"/>
      <c r="W2399" s="53"/>
      <c r="X2399" s="53"/>
      <c r="Y2399" s="53"/>
      <c r="Z2399" s="53"/>
      <c r="AA2399" s="53"/>
    </row>
    <row r="2400" spans="1:27" x14ac:dyDescent="0.25">
      <c r="A2400" s="199"/>
      <c r="B2400" s="199"/>
      <c r="C2400" s="199"/>
      <c r="D2400" s="199"/>
      <c r="E2400" s="192"/>
      <c r="F2400" s="186"/>
      <c r="G2400" s="53"/>
      <c r="H2400" s="53"/>
      <c r="I2400" s="53"/>
      <c r="J2400" s="53"/>
      <c r="O2400" s="53"/>
      <c r="W2400" s="53"/>
      <c r="X2400" s="53"/>
      <c r="Y2400" s="53"/>
      <c r="Z2400" s="53"/>
      <c r="AA2400" s="53"/>
    </row>
    <row r="2401" spans="1:27" x14ac:dyDescent="0.25">
      <c r="A2401" s="199"/>
      <c r="B2401" s="199"/>
      <c r="C2401" s="199"/>
      <c r="D2401" s="199"/>
      <c r="E2401" s="192"/>
      <c r="F2401" s="186"/>
      <c r="G2401" s="53"/>
      <c r="H2401" s="53"/>
      <c r="I2401" s="53"/>
      <c r="J2401" s="53"/>
      <c r="O2401" s="53"/>
      <c r="W2401" s="53"/>
      <c r="X2401" s="53"/>
      <c r="Y2401" s="53"/>
      <c r="Z2401" s="53"/>
      <c r="AA2401" s="53"/>
    </row>
    <row r="2402" spans="1:27" x14ac:dyDescent="0.25">
      <c r="A2402" s="199"/>
      <c r="B2402" s="199"/>
      <c r="C2402" s="199"/>
      <c r="D2402" s="199"/>
      <c r="E2402" s="192"/>
      <c r="F2402" s="186"/>
      <c r="G2402" s="53"/>
      <c r="H2402" s="53"/>
      <c r="I2402" s="53"/>
      <c r="J2402" s="53"/>
      <c r="O2402" s="53"/>
      <c r="W2402" s="53"/>
      <c r="X2402" s="53"/>
      <c r="Y2402" s="53"/>
      <c r="Z2402" s="53"/>
      <c r="AA2402" s="53"/>
    </row>
    <row r="2403" spans="1:27" x14ac:dyDescent="0.25">
      <c r="A2403" s="199"/>
      <c r="B2403" s="199"/>
      <c r="C2403" s="199"/>
      <c r="D2403" s="199"/>
      <c r="E2403" s="192"/>
      <c r="F2403" s="186"/>
      <c r="G2403" s="53"/>
      <c r="H2403" s="53"/>
      <c r="I2403" s="53"/>
      <c r="J2403" s="53"/>
      <c r="O2403" s="53"/>
      <c r="W2403" s="53"/>
      <c r="X2403" s="53"/>
      <c r="Y2403" s="53"/>
      <c r="Z2403" s="53"/>
      <c r="AA2403" s="53"/>
    </row>
    <row r="2404" spans="1:27" x14ac:dyDescent="0.25">
      <c r="A2404" s="199"/>
      <c r="B2404" s="199"/>
      <c r="C2404" s="199"/>
      <c r="D2404" s="199"/>
      <c r="E2404" s="192"/>
      <c r="F2404" s="186"/>
      <c r="G2404" s="53"/>
      <c r="H2404" s="53"/>
      <c r="I2404" s="53"/>
      <c r="J2404" s="53"/>
      <c r="O2404" s="53"/>
      <c r="W2404" s="53"/>
      <c r="X2404" s="53"/>
      <c r="Y2404" s="53"/>
      <c r="Z2404" s="53"/>
      <c r="AA2404" s="53"/>
    </row>
    <row r="2405" spans="1:27" x14ac:dyDescent="0.25">
      <c r="A2405" s="199"/>
      <c r="B2405" s="199"/>
      <c r="C2405" s="199"/>
      <c r="D2405" s="199"/>
      <c r="E2405" s="192"/>
      <c r="F2405" s="186"/>
      <c r="G2405" s="53"/>
      <c r="H2405" s="53"/>
      <c r="I2405" s="53"/>
      <c r="J2405" s="53"/>
      <c r="O2405" s="53"/>
      <c r="W2405" s="53"/>
      <c r="X2405" s="53"/>
      <c r="Y2405" s="53"/>
      <c r="Z2405" s="53"/>
      <c r="AA2405" s="53"/>
    </row>
    <row r="2406" spans="1:27" x14ac:dyDescent="0.25">
      <c r="A2406" s="199"/>
      <c r="B2406" s="199"/>
      <c r="C2406" s="199"/>
      <c r="D2406" s="199"/>
      <c r="E2406" s="192"/>
      <c r="F2406" s="186"/>
      <c r="G2406" s="53"/>
      <c r="H2406" s="53"/>
      <c r="I2406" s="53"/>
      <c r="J2406" s="53"/>
      <c r="O2406" s="53"/>
      <c r="W2406" s="53"/>
      <c r="X2406" s="53"/>
      <c r="Y2406" s="53"/>
      <c r="Z2406" s="53"/>
      <c r="AA2406" s="53"/>
    </row>
    <row r="2407" spans="1:27" x14ac:dyDescent="0.25">
      <c r="A2407" s="199"/>
      <c r="B2407" s="199"/>
      <c r="C2407" s="199"/>
      <c r="D2407" s="199"/>
      <c r="E2407" s="192"/>
      <c r="F2407" s="186"/>
      <c r="G2407" s="53"/>
      <c r="H2407" s="53"/>
      <c r="I2407" s="53"/>
      <c r="J2407" s="53"/>
      <c r="O2407" s="53"/>
      <c r="W2407" s="53"/>
      <c r="X2407" s="53"/>
      <c r="Y2407" s="53"/>
      <c r="Z2407" s="53"/>
      <c r="AA2407" s="53"/>
    </row>
    <row r="2408" spans="1:27" x14ac:dyDescent="0.25">
      <c r="A2408" s="199"/>
      <c r="B2408" s="199"/>
      <c r="C2408" s="199"/>
      <c r="D2408" s="199"/>
      <c r="E2408" s="192"/>
      <c r="F2408" s="186"/>
      <c r="G2408" s="53"/>
      <c r="H2408" s="53"/>
      <c r="I2408" s="53"/>
      <c r="J2408" s="53"/>
      <c r="O2408" s="53"/>
      <c r="W2408" s="53"/>
      <c r="X2408" s="53"/>
      <c r="Y2408" s="53"/>
      <c r="Z2408" s="53"/>
      <c r="AA2408" s="53"/>
    </row>
    <row r="2409" spans="1:27" x14ac:dyDescent="0.25">
      <c r="A2409" s="199"/>
      <c r="B2409" s="199"/>
      <c r="C2409" s="199"/>
      <c r="D2409" s="199"/>
      <c r="E2409" s="192"/>
      <c r="F2409" s="186"/>
      <c r="G2409" s="53"/>
      <c r="H2409" s="53"/>
      <c r="I2409" s="53"/>
      <c r="J2409" s="53"/>
      <c r="O2409" s="53"/>
      <c r="W2409" s="53"/>
      <c r="X2409" s="53"/>
      <c r="Y2409" s="53"/>
      <c r="Z2409" s="53"/>
      <c r="AA2409" s="53"/>
    </row>
    <row r="2410" spans="1:27" x14ac:dyDescent="0.25">
      <c r="A2410" s="199"/>
      <c r="B2410" s="199"/>
      <c r="C2410" s="199"/>
      <c r="D2410" s="199"/>
      <c r="E2410" s="192"/>
      <c r="F2410" s="186"/>
      <c r="G2410" s="53"/>
      <c r="H2410" s="53"/>
      <c r="I2410" s="53"/>
      <c r="J2410" s="53"/>
      <c r="O2410" s="53"/>
      <c r="W2410" s="53"/>
      <c r="X2410" s="53"/>
      <c r="Y2410" s="53"/>
      <c r="Z2410" s="53"/>
      <c r="AA2410" s="53"/>
    </row>
    <row r="2411" spans="1:27" x14ac:dyDescent="0.25">
      <c r="A2411" s="199"/>
      <c r="B2411" s="199"/>
      <c r="C2411" s="199"/>
      <c r="D2411" s="199"/>
      <c r="E2411" s="192"/>
      <c r="F2411" s="186"/>
      <c r="G2411" s="53"/>
      <c r="H2411" s="53"/>
      <c r="I2411" s="53"/>
      <c r="J2411" s="53"/>
      <c r="O2411" s="53"/>
      <c r="W2411" s="53"/>
      <c r="X2411" s="53"/>
      <c r="Y2411" s="53"/>
      <c r="Z2411" s="53"/>
      <c r="AA2411" s="53"/>
    </row>
    <row r="2412" spans="1:27" x14ac:dyDescent="0.25">
      <c r="A2412" s="199"/>
      <c r="B2412" s="199"/>
      <c r="C2412" s="199"/>
      <c r="D2412" s="199"/>
      <c r="E2412" s="192"/>
      <c r="F2412" s="186"/>
      <c r="G2412" s="53"/>
      <c r="H2412" s="53"/>
      <c r="I2412" s="53"/>
      <c r="J2412" s="53"/>
      <c r="O2412" s="53"/>
      <c r="W2412" s="53"/>
      <c r="X2412" s="53"/>
      <c r="Y2412" s="53"/>
      <c r="Z2412" s="53"/>
      <c r="AA2412" s="53"/>
    </row>
    <row r="2413" spans="1:27" x14ac:dyDescent="0.25">
      <c r="A2413" s="199"/>
      <c r="B2413" s="199"/>
      <c r="C2413" s="199"/>
      <c r="D2413" s="199"/>
      <c r="E2413" s="192"/>
      <c r="F2413" s="186"/>
      <c r="G2413" s="53"/>
      <c r="H2413" s="53"/>
      <c r="I2413" s="53"/>
      <c r="J2413" s="53"/>
      <c r="O2413" s="53"/>
      <c r="W2413" s="53"/>
      <c r="X2413" s="53"/>
      <c r="Y2413" s="53"/>
      <c r="Z2413" s="53"/>
      <c r="AA2413" s="53"/>
    </row>
    <row r="2414" spans="1:27" x14ac:dyDescent="0.25">
      <c r="A2414" s="199"/>
      <c r="B2414" s="199"/>
      <c r="C2414" s="199"/>
      <c r="D2414" s="199"/>
      <c r="E2414" s="192"/>
      <c r="F2414" s="186"/>
      <c r="G2414" s="53"/>
      <c r="H2414" s="53"/>
      <c r="I2414" s="53"/>
      <c r="J2414" s="53"/>
      <c r="O2414" s="53"/>
      <c r="W2414" s="53"/>
      <c r="X2414" s="53"/>
      <c r="Y2414" s="53"/>
      <c r="Z2414" s="53"/>
      <c r="AA2414" s="53"/>
    </row>
    <row r="2415" spans="1:27" x14ac:dyDescent="0.25">
      <c r="A2415" s="199"/>
      <c r="B2415" s="199"/>
      <c r="C2415" s="199"/>
      <c r="D2415" s="199"/>
      <c r="E2415" s="192"/>
      <c r="F2415" s="186"/>
      <c r="G2415" s="53"/>
      <c r="H2415" s="53"/>
      <c r="I2415" s="53"/>
      <c r="J2415" s="53"/>
      <c r="O2415" s="53"/>
      <c r="W2415" s="53"/>
      <c r="X2415" s="53"/>
      <c r="Y2415" s="53"/>
      <c r="Z2415" s="53"/>
      <c r="AA2415" s="53"/>
    </row>
    <row r="2416" spans="1:27" x14ac:dyDescent="0.25">
      <c r="A2416" s="199"/>
      <c r="B2416" s="199"/>
      <c r="C2416" s="199"/>
      <c r="D2416" s="199"/>
      <c r="E2416" s="192"/>
      <c r="F2416" s="186"/>
      <c r="G2416" s="53"/>
      <c r="H2416" s="53"/>
      <c r="I2416" s="53"/>
      <c r="J2416" s="53"/>
      <c r="O2416" s="53"/>
      <c r="W2416" s="53"/>
      <c r="X2416" s="53"/>
      <c r="Y2416" s="53"/>
      <c r="Z2416" s="53"/>
      <c r="AA2416" s="53"/>
    </row>
    <row r="2417" spans="1:27" x14ac:dyDescent="0.25">
      <c r="A2417" s="199"/>
      <c r="B2417" s="199"/>
      <c r="C2417" s="199"/>
      <c r="D2417" s="199"/>
      <c r="E2417" s="192"/>
      <c r="F2417" s="186"/>
      <c r="G2417" s="53"/>
      <c r="H2417" s="53"/>
      <c r="I2417" s="53"/>
      <c r="J2417" s="53"/>
      <c r="O2417" s="53"/>
      <c r="W2417" s="53"/>
      <c r="X2417" s="53"/>
      <c r="Y2417" s="53"/>
      <c r="Z2417" s="53"/>
      <c r="AA2417" s="53"/>
    </row>
    <row r="2418" spans="1:27" x14ac:dyDescent="0.25">
      <c r="A2418" s="199"/>
      <c r="B2418" s="199"/>
      <c r="C2418" s="199"/>
      <c r="D2418" s="199"/>
      <c r="E2418" s="192"/>
      <c r="F2418" s="186"/>
      <c r="G2418" s="53"/>
      <c r="H2418" s="53"/>
      <c r="I2418" s="53"/>
      <c r="J2418" s="53"/>
      <c r="O2418" s="53"/>
      <c r="W2418" s="53"/>
      <c r="X2418" s="53"/>
      <c r="Y2418" s="53"/>
      <c r="Z2418" s="53"/>
      <c r="AA2418" s="53"/>
    </row>
    <row r="2419" spans="1:27" x14ac:dyDescent="0.25">
      <c r="A2419" s="199"/>
      <c r="B2419" s="199"/>
      <c r="C2419" s="199"/>
      <c r="D2419" s="199"/>
      <c r="E2419" s="192"/>
      <c r="F2419" s="186"/>
      <c r="G2419" s="53"/>
      <c r="H2419" s="53"/>
      <c r="I2419" s="53"/>
      <c r="J2419" s="53"/>
      <c r="O2419" s="53"/>
      <c r="W2419" s="53"/>
      <c r="X2419" s="53"/>
      <c r="Y2419" s="53"/>
      <c r="Z2419" s="53"/>
      <c r="AA2419" s="53"/>
    </row>
    <row r="2420" spans="1:27" x14ac:dyDescent="0.25">
      <c r="A2420" s="199"/>
      <c r="B2420" s="199"/>
      <c r="C2420" s="199"/>
      <c r="D2420" s="199"/>
      <c r="E2420" s="192"/>
      <c r="F2420" s="186"/>
      <c r="G2420" s="53"/>
      <c r="H2420" s="53"/>
      <c r="I2420" s="53"/>
      <c r="J2420" s="53"/>
      <c r="O2420" s="53"/>
      <c r="W2420" s="53"/>
      <c r="X2420" s="53"/>
      <c r="Y2420" s="53"/>
      <c r="Z2420" s="53"/>
      <c r="AA2420" s="53"/>
    </row>
    <row r="2421" spans="1:27" x14ac:dyDescent="0.25">
      <c r="A2421" s="199"/>
      <c r="B2421" s="199"/>
      <c r="C2421" s="199"/>
      <c r="D2421" s="199"/>
      <c r="E2421" s="192"/>
      <c r="F2421" s="186"/>
      <c r="G2421" s="53"/>
      <c r="H2421" s="53"/>
      <c r="I2421" s="53"/>
      <c r="J2421" s="53"/>
      <c r="O2421" s="53"/>
      <c r="W2421" s="53"/>
      <c r="X2421" s="53"/>
      <c r="Y2421" s="53"/>
      <c r="Z2421" s="53"/>
      <c r="AA2421" s="53"/>
    </row>
    <row r="2422" spans="1:27" x14ac:dyDescent="0.25">
      <c r="A2422" s="199"/>
      <c r="B2422" s="199"/>
      <c r="C2422" s="199"/>
      <c r="D2422" s="199"/>
      <c r="E2422" s="192"/>
      <c r="F2422" s="186"/>
      <c r="G2422" s="53"/>
      <c r="H2422" s="53"/>
      <c r="I2422" s="53"/>
      <c r="J2422" s="53"/>
      <c r="O2422" s="53"/>
      <c r="W2422" s="53"/>
      <c r="X2422" s="53"/>
      <c r="Y2422" s="53"/>
      <c r="Z2422" s="53"/>
      <c r="AA2422" s="53"/>
    </row>
    <row r="2423" spans="1:27" x14ac:dyDescent="0.25">
      <c r="A2423" s="199"/>
      <c r="B2423" s="199"/>
      <c r="C2423" s="199"/>
      <c r="D2423" s="199"/>
      <c r="E2423" s="192"/>
      <c r="F2423" s="186"/>
      <c r="G2423" s="53"/>
      <c r="H2423" s="53"/>
      <c r="I2423" s="53"/>
      <c r="J2423" s="53"/>
      <c r="O2423" s="53"/>
      <c r="W2423" s="53"/>
      <c r="X2423" s="53"/>
      <c r="Y2423" s="53"/>
      <c r="Z2423" s="53"/>
      <c r="AA2423" s="53"/>
    </row>
    <row r="2424" spans="1:27" x14ac:dyDescent="0.25">
      <c r="A2424" s="199"/>
      <c r="B2424" s="199"/>
      <c r="C2424" s="199"/>
      <c r="D2424" s="199"/>
      <c r="E2424" s="192"/>
      <c r="F2424" s="186"/>
      <c r="G2424" s="53"/>
      <c r="H2424" s="53"/>
      <c r="I2424" s="53"/>
      <c r="J2424" s="53"/>
      <c r="O2424" s="53"/>
      <c r="W2424" s="53"/>
      <c r="X2424" s="53"/>
      <c r="Y2424" s="53"/>
      <c r="Z2424" s="53"/>
      <c r="AA2424" s="53"/>
    </row>
    <row r="2425" spans="1:27" x14ac:dyDescent="0.25">
      <c r="A2425" s="199"/>
      <c r="B2425" s="199"/>
      <c r="C2425" s="199"/>
      <c r="D2425" s="199"/>
      <c r="E2425" s="192"/>
      <c r="F2425" s="186"/>
      <c r="G2425" s="53"/>
      <c r="H2425" s="53"/>
      <c r="I2425" s="53"/>
      <c r="J2425" s="53"/>
      <c r="O2425" s="53"/>
      <c r="W2425" s="53"/>
      <c r="X2425" s="53"/>
      <c r="Y2425" s="53"/>
      <c r="Z2425" s="53"/>
      <c r="AA2425" s="53"/>
    </row>
    <row r="2426" spans="1:27" x14ac:dyDescent="0.25">
      <c r="A2426" s="199"/>
      <c r="B2426" s="199"/>
      <c r="C2426" s="199"/>
      <c r="D2426" s="199"/>
      <c r="E2426" s="192"/>
      <c r="F2426" s="186"/>
      <c r="G2426" s="53"/>
      <c r="H2426" s="53"/>
      <c r="I2426" s="53"/>
      <c r="J2426" s="53"/>
      <c r="O2426" s="53"/>
      <c r="W2426" s="53"/>
      <c r="X2426" s="53"/>
      <c r="Y2426" s="53"/>
      <c r="Z2426" s="53"/>
      <c r="AA2426" s="53"/>
    </row>
    <row r="2427" spans="1:27" x14ac:dyDescent="0.25">
      <c r="A2427" s="199"/>
      <c r="B2427" s="199"/>
      <c r="C2427" s="199"/>
      <c r="D2427" s="199"/>
      <c r="E2427" s="192"/>
      <c r="F2427" s="186"/>
      <c r="G2427" s="53"/>
      <c r="H2427" s="53"/>
      <c r="I2427" s="53"/>
      <c r="J2427" s="53"/>
      <c r="O2427" s="53"/>
      <c r="W2427" s="53"/>
      <c r="X2427" s="53"/>
      <c r="Y2427" s="53"/>
      <c r="Z2427" s="53"/>
      <c r="AA2427" s="53"/>
    </row>
    <row r="2428" spans="1:27" x14ac:dyDescent="0.25">
      <c r="A2428" s="199"/>
      <c r="B2428" s="199"/>
      <c r="C2428" s="199"/>
      <c r="D2428" s="199"/>
      <c r="E2428" s="192"/>
      <c r="F2428" s="186"/>
      <c r="G2428" s="53"/>
      <c r="H2428" s="53"/>
      <c r="I2428" s="53"/>
      <c r="J2428" s="53"/>
      <c r="O2428" s="53"/>
      <c r="W2428" s="53"/>
      <c r="X2428" s="53"/>
      <c r="Y2428" s="53"/>
      <c r="Z2428" s="53"/>
      <c r="AA2428" s="53"/>
    </row>
    <row r="2429" spans="1:27" x14ac:dyDescent="0.25">
      <c r="A2429" s="199"/>
      <c r="B2429" s="199"/>
      <c r="C2429" s="199"/>
      <c r="D2429" s="199"/>
      <c r="E2429" s="192"/>
      <c r="F2429" s="186"/>
      <c r="G2429" s="53"/>
      <c r="H2429" s="53"/>
      <c r="I2429" s="53"/>
      <c r="J2429" s="53"/>
      <c r="O2429" s="53"/>
      <c r="W2429" s="53"/>
      <c r="X2429" s="53"/>
      <c r="Y2429" s="53"/>
      <c r="Z2429" s="53"/>
      <c r="AA2429" s="53"/>
    </row>
    <row r="2430" spans="1:27" x14ac:dyDescent="0.25">
      <c r="A2430" s="199"/>
      <c r="B2430" s="199"/>
      <c r="C2430" s="199"/>
      <c r="D2430" s="199"/>
      <c r="E2430" s="192"/>
      <c r="F2430" s="186"/>
      <c r="G2430" s="53"/>
      <c r="H2430" s="53"/>
      <c r="I2430" s="53"/>
      <c r="J2430" s="53"/>
      <c r="O2430" s="53"/>
      <c r="W2430" s="53"/>
      <c r="X2430" s="53"/>
      <c r="Y2430" s="53"/>
      <c r="Z2430" s="53"/>
      <c r="AA2430" s="53"/>
    </row>
    <row r="2431" spans="1:27" x14ac:dyDescent="0.25">
      <c r="A2431" s="199"/>
      <c r="B2431" s="199"/>
      <c r="C2431" s="199"/>
      <c r="D2431" s="199"/>
      <c r="E2431" s="192"/>
      <c r="F2431" s="186"/>
      <c r="G2431" s="53"/>
      <c r="H2431" s="53"/>
      <c r="I2431" s="53"/>
      <c r="J2431" s="53"/>
      <c r="O2431" s="53"/>
      <c r="W2431" s="53"/>
      <c r="X2431" s="53"/>
      <c r="Y2431" s="53"/>
      <c r="Z2431" s="53"/>
      <c r="AA2431" s="53"/>
    </row>
    <row r="2432" spans="1:27" x14ac:dyDescent="0.25">
      <c r="A2432" s="199"/>
      <c r="B2432" s="199"/>
      <c r="C2432" s="199"/>
      <c r="D2432" s="199"/>
      <c r="E2432" s="192"/>
      <c r="F2432" s="186"/>
      <c r="G2432" s="53"/>
      <c r="H2432" s="53"/>
      <c r="I2432" s="53"/>
      <c r="J2432" s="53"/>
      <c r="O2432" s="53"/>
      <c r="W2432" s="53"/>
      <c r="X2432" s="53"/>
      <c r="Y2432" s="53"/>
      <c r="Z2432" s="53"/>
      <c r="AA2432" s="53"/>
    </row>
    <row r="2433" spans="1:27" x14ac:dyDescent="0.25">
      <c r="A2433" s="199"/>
      <c r="B2433" s="199"/>
      <c r="C2433" s="199"/>
      <c r="D2433" s="199"/>
      <c r="E2433" s="192"/>
      <c r="F2433" s="186"/>
      <c r="G2433" s="53"/>
      <c r="H2433" s="53"/>
      <c r="I2433" s="53"/>
      <c r="J2433" s="53"/>
      <c r="O2433" s="53"/>
      <c r="W2433" s="53"/>
      <c r="X2433" s="53"/>
      <c r="Y2433" s="53"/>
      <c r="Z2433" s="53"/>
      <c r="AA2433" s="53"/>
    </row>
    <row r="2434" spans="1:27" x14ac:dyDescent="0.25">
      <c r="A2434" s="199"/>
      <c r="B2434" s="199"/>
      <c r="C2434" s="199"/>
      <c r="D2434" s="199"/>
      <c r="E2434" s="192"/>
      <c r="F2434" s="186"/>
      <c r="G2434" s="53"/>
      <c r="H2434" s="53"/>
      <c r="I2434" s="53"/>
      <c r="J2434" s="53"/>
      <c r="O2434" s="53"/>
      <c r="W2434" s="53"/>
      <c r="X2434" s="53"/>
      <c r="Y2434" s="53"/>
      <c r="Z2434" s="53"/>
      <c r="AA2434" s="53"/>
    </row>
    <row r="2435" spans="1:27" x14ac:dyDescent="0.25">
      <c r="A2435" s="199"/>
      <c r="B2435" s="199"/>
      <c r="C2435" s="199"/>
      <c r="D2435" s="199"/>
      <c r="E2435" s="192"/>
      <c r="F2435" s="186"/>
      <c r="G2435" s="53"/>
      <c r="H2435" s="53"/>
      <c r="I2435" s="53"/>
      <c r="J2435" s="53"/>
      <c r="O2435" s="53"/>
      <c r="W2435" s="53"/>
      <c r="X2435" s="53"/>
      <c r="Y2435" s="53"/>
      <c r="Z2435" s="53"/>
      <c r="AA2435" s="53"/>
    </row>
    <row r="2436" spans="1:27" x14ac:dyDescent="0.25">
      <c r="A2436" s="199"/>
      <c r="B2436" s="199"/>
      <c r="C2436" s="199"/>
      <c r="D2436" s="199"/>
      <c r="E2436" s="192"/>
      <c r="F2436" s="186"/>
      <c r="G2436" s="53"/>
      <c r="H2436" s="53"/>
      <c r="I2436" s="53"/>
      <c r="J2436" s="53"/>
      <c r="O2436" s="53"/>
      <c r="W2436" s="53"/>
      <c r="X2436" s="53"/>
      <c r="Y2436" s="53"/>
      <c r="Z2436" s="53"/>
      <c r="AA2436" s="53"/>
    </row>
    <row r="2437" spans="1:27" x14ac:dyDescent="0.25">
      <c r="A2437" s="199"/>
      <c r="B2437" s="199"/>
      <c r="C2437" s="199"/>
      <c r="D2437" s="199"/>
      <c r="E2437" s="192"/>
      <c r="F2437" s="186"/>
      <c r="G2437" s="53"/>
      <c r="H2437" s="53"/>
      <c r="I2437" s="53"/>
      <c r="J2437" s="53"/>
      <c r="O2437" s="53"/>
      <c r="W2437" s="53"/>
      <c r="X2437" s="53"/>
      <c r="Y2437" s="53"/>
      <c r="Z2437" s="53"/>
      <c r="AA2437" s="53"/>
    </row>
    <row r="2438" spans="1:27" x14ac:dyDescent="0.25">
      <c r="A2438" s="199"/>
      <c r="B2438" s="199"/>
      <c r="C2438" s="199"/>
      <c r="D2438" s="199"/>
      <c r="E2438" s="192"/>
      <c r="F2438" s="186"/>
      <c r="G2438" s="53"/>
      <c r="H2438" s="53"/>
      <c r="I2438" s="53"/>
      <c r="J2438" s="53"/>
      <c r="O2438" s="53"/>
      <c r="W2438" s="53"/>
      <c r="X2438" s="53"/>
      <c r="Y2438" s="53"/>
      <c r="Z2438" s="53"/>
      <c r="AA2438" s="53"/>
    </row>
    <row r="2439" spans="1:27" x14ac:dyDescent="0.25">
      <c r="A2439" s="199"/>
      <c r="B2439" s="199"/>
      <c r="C2439" s="199"/>
      <c r="D2439" s="199"/>
      <c r="E2439" s="192"/>
      <c r="F2439" s="186"/>
      <c r="G2439" s="53"/>
      <c r="H2439" s="53"/>
      <c r="I2439" s="53"/>
      <c r="J2439" s="53"/>
      <c r="O2439" s="53"/>
      <c r="W2439" s="53"/>
      <c r="X2439" s="53"/>
      <c r="Y2439" s="53"/>
      <c r="Z2439" s="53"/>
      <c r="AA2439" s="53"/>
    </row>
    <row r="2440" spans="1:27" x14ac:dyDescent="0.25">
      <c r="A2440" s="199"/>
      <c r="B2440" s="199"/>
      <c r="C2440" s="199"/>
      <c r="D2440" s="199"/>
      <c r="E2440" s="192"/>
      <c r="F2440" s="186"/>
      <c r="G2440" s="53"/>
      <c r="H2440" s="53"/>
      <c r="I2440" s="53"/>
      <c r="J2440" s="53"/>
      <c r="O2440" s="53"/>
      <c r="W2440" s="53"/>
      <c r="X2440" s="53"/>
      <c r="Y2440" s="53"/>
      <c r="Z2440" s="53"/>
      <c r="AA2440" s="53"/>
    </row>
    <row r="2441" spans="1:27" x14ac:dyDescent="0.25">
      <c r="A2441" s="199"/>
      <c r="B2441" s="199"/>
      <c r="C2441" s="199"/>
      <c r="D2441" s="199"/>
      <c r="E2441" s="192"/>
      <c r="F2441" s="186"/>
      <c r="G2441" s="53"/>
      <c r="H2441" s="53"/>
      <c r="I2441" s="53"/>
      <c r="J2441" s="53"/>
      <c r="O2441" s="53"/>
      <c r="W2441" s="53"/>
      <c r="X2441" s="53"/>
      <c r="Y2441" s="53"/>
      <c r="Z2441" s="53"/>
      <c r="AA2441" s="53"/>
    </row>
    <row r="2442" spans="1:27" x14ac:dyDescent="0.25">
      <c r="A2442" s="199"/>
      <c r="B2442" s="199"/>
      <c r="C2442" s="199"/>
      <c r="D2442" s="199"/>
      <c r="E2442" s="192"/>
      <c r="F2442" s="186"/>
      <c r="G2442" s="53"/>
      <c r="H2442" s="53"/>
      <c r="I2442" s="53"/>
      <c r="J2442" s="53"/>
      <c r="O2442" s="53"/>
      <c r="W2442" s="53"/>
      <c r="X2442" s="53"/>
      <c r="Y2442" s="53"/>
      <c r="Z2442" s="53"/>
      <c r="AA2442" s="53"/>
    </row>
    <row r="2443" spans="1:27" x14ac:dyDescent="0.25">
      <c r="A2443" s="199"/>
      <c r="B2443" s="199"/>
      <c r="C2443" s="199"/>
      <c r="D2443" s="199"/>
      <c r="E2443" s="192"/>
      <c r="F2443" s="186"/>
      <c r="G2443" s="53"/>
      <c r="H2443" s="53"/>
      <c r="I2443" s="53"/>
      <c r="J2443" s="53"/>
      <c r="O2443" s="53"/>
      <c r="W2443" s="53"/>
      <c r="X2443" s="53"/>
      <c r="Y2443" s="53"/>
      <c r="Z2443" s="53"/>
      <c r="AA2443" s="53"/>
    </row>
    <row r="2444" spans="1:27" x14ac:dyDescent="0.25">
      <c r="A2444" s="199"/>
      <c r="B2444" s="199"/>
      <c r="C2444" s="199"/>
      <c r="D2444" s="199"/>
      <c r="E2444" s="192"/>
      <c r="F2444" s="186"/>
      <c r="G2444" s="53"/>
      <c r="H2444" s="53"/>
      <c r="I2444" s="53"/>
      <c r="J2444" s="53"/>
      <c r="O2444" s="53"/>
      <c r="W2444" s="53"/>
      <c r="X2444" s="53"/>
      <c r="Y2444" s="53"/>
      <c r="Z2444" s="53"/>
      <c r="AA2444" s="53"/>
    </row>
    <row r="2445" spans="1:27" x14ac:dyDescent="0.25">
      <c r="A2445" s="199"/>
      <c r="B2445" s="199"/>
      <c r="C2445" s="199"/>
      <c r="D2445" s="199"/>
      <c r="E2445" s="192"/>
      <c r="F2445" s="186"/>
      <c r="G2445" s="53"/>
      <c r="H2445" s="53"/>
      <c r="I2445" s="53"/>
      <c r="J2445" s="53"/>
      <c r="O2445" s="53"/>
      <c r="W2445" s="53"/>
      <c r="X2445" s="53"/>
      <c r="Y2445" s="53"/>
      <c r="Z2445" s="53"/>
      <c r="AA2445" s="53"/>
    </row>
    <row r="2446" spans="1:27" x14ac:dyDescent="0.25">
      <c r="A2446" s="199"/>
      <c r="B2446" s="199"/>
      <c r="C2446" s="199"/>
      <c r="D2446" s="199"/>
      <c r="E2446" s="192"/>
      <c r="F2446" s="186"/>
      <c r="G2446" s="53"/>
      <c r="H2446" s="53"/>
      <c r="I2446" s="53"/>
      <c r="J2446" s="53"/>
      <c r="O2446" s="53"/>
      <c r="W2446" s="53"/>
      <c r="X2446" s="53"/>
      <c r="Y2446" s="53"/>
      <c r="Z2446" s="53"/>
      <c r="AA2446" s="53"/>
    </row>
    <row r="2447" spans="1:27" x14ac:dyDescent="0.25">
      <c r="A2447" s="199"/>
      <c r="B2447" s="199"/>
      <c r="C2447" s="199"/>
      <c r="D2447" s="199"/>
      <c r="E2447" s="192"/>
      <c r="F2447" s="186"/>
      <c r="G2447" s="53"/>
      <c r="H2447" s="53"/>
      <c r="I2447" s="53"/>
      <c r="J2447" s="53"/>
      <c r="O2447" s="53"/>
      <c r="W2447" s="53"/>
      <c r="X2447" s="53"/>
      <c r="Y2447" s="53"/>
      <c r="Z2447" s="53"/>
      <c r="AA2447" s="53"/>
    </row>
    <row r="2448" spans="1:27" x14ac:dyDescent="0.25">
      <c r="A2448" s="199"/>
      <c r="B2448" s="199"/>
      <c r="C2448" s="199"/>
      <c r="D2448" s="199"/>
      <c r="E2448" s="192"/>
      <c r="F2448" s="186"/>
      <c r="G2448" s="53"/>
      <c r="H2448" s="53"/>
      <c r="I2448" s="53"/>
      <c r="J2448" s="53"/>
      <c r="O2448" s="53"/>
      <c r="W2448" s="53"/>
      <c r="X2448" s="53"/>
      <c r="Y2448" s="53"/>
      <c r="Z2448" s="53"/>
      <c r="AA2448" s="53"/>
    </row>
    <row r="2449" spans="1:27" x14ac:dyDescent="0.25">
      <c r="A2449" s="199"/>
      <c r="B2449" s="199"/>
      <c r="C2449" s="199"/>
      <c r="D2449" s="199"/>
      <c r="E2449" s="192"/>
      <c r="F2449" s="186"/>
      <c r="G2449" s="53"/>
      <c r="H2449" s="53"/>
      <c r="I2449" s="53"/>
      <c r="J2449" s="53"/>
      <c r="O2449" s="53"/>
      <c r="W2449" s="53"/>
      <c r="X2449" s="53"/>
      <c r="Y2449" s="53"/>
      <c r="Z2449" s="53"/>
      <c r="AA2449" s="53"/>
    </row>
    <row r="2450" spans="1:27" x14ac:dyDescent="0.25">
      <c r="A2450" s="199"/>
      <c r="B2450" s="199"/>
      <c r="C2450" s="199"/>
      <c r="D2450" s="199"/>
      <c r="E2450" s="192"/>
      <c r="F2450" s="186"/>
      <c r="G2450" s="53"/>
      <c r="H2450" s="53"/>
      <c r="I2450" s="53"/>
      <c r="J2450" s="53"/>
      <c r="O2450" s="53"/>
      <c r="W2450" s="53"/>
      <c r="X2450" s="53"/>
      <c r="Y2450" s="53"/>
      <c r="Z2450" s="53"/>
      <c r="AA2450" s="53"/>
    </row>
    <row r="2451" spans="1:27" x14ac:dyDescent="0.25">
      <c r="A2451" s="199"/>
      <c r="B2451" s="199"/>
      <c r="C2451" s="199"/>
      <c r="D2451" s="199"/>
      <c r="E2451" s="192"/>
      <c r="F2451" s="186"/>
      <c r="G2451" s="53"/>
      <c r="H2451" s="53"/>
      <c r="I2451" s="53"/>
      <c r="J2451" s="53"/>
      <c r="O2451" s="53"/>
      <c r="W2451" s="53"/>
      <c r="X2451" s="53"/>
      <c r="Y2451" s="53"/>
      <c r="Z2451" s="53"/>
      <c r="AA2451" s="53"/>
    </row>
    <row r="2452" spans="1:27" x14ac:dyDescent="0.25">
      <c r="A2452" s="199"/>
      <c r="B2452" s="199"/>
      <c r="C2452" s="199"/>
      <c r="D2452" s="199"/>
      <c r="E2452" s="192"/>
      <c r="F2452" s="186"/>
      <c r="G2452" s="53"/>
      <c r="H2452" s="53"/>
      <c r="I2452" s="53"/>
      <c r="J2452" s="53"/>
      <c r="O2452" s="53"/>
      <c r="W2452" s="53"/>
      <c r="X2452" s="53"/>
      <c r="Y2452" s="53"/>
      <c r="Z2452" s="53"/>
      <c r="AA2452" s="53"/>
    </row>
    <row r="2453" spans="1:27" x14ac:dyDescent="0.25">
      <c r="A2453" s="199"/>
      <c r="B2453" s="199"/>
      <c r="C2453" s="199"/>
      <c r="D2453" s="199"/>
      <c r="E2453" s="192"/>
      <c r="F2453" s="186"/>
      <c r="G2453" s="53"/>
      <c r="H2453" s="53"/>
      <c r="I2453" s="53"/>
      <c r="J2453" s="53"/>
      <c r="O2453" s="53"/>
      <c r="W2453" s="53"/>
      <c r="X2453" s="53"/>
      <c r="Y2453" s="53"/>
      <c r="Z2453" s="53"/>
      <c r="AA2453" s="53"/>
    </row>
    <row r="2454" spans="1:27" x14ac:dyDescent="0.25">
      <c r="A2454" s="199"/>
      <c r="B2454" s="199"/>
      <c r="C2454" s="199"/>
      <c r="D2454" s="199"/>
      <c r="E2454" s="192"/>
      <c r="F2454" s="186"/>
      <c r="G2454" s="53"/>
      <c r="H2454" s="53"/>
      <c r="I2454" s="53"/>
      <c r="J2454" s="53"/>
      <c r="O2454" s="53"/>
      <c r="W2454" s="53"/>
      <c r="X2454" s="53"/>
      <c r="Y2454" s="53"/>
      <c r="Z2454" s="53"/>
      <c r="AA2454" s="53"/>
    </row>
    <row r="2455" spans="1:27" x14ac:dyDescent="0.25">
      <c r="A2455" s="199"/>
      <c r="B2455" s="199"/>
      <c r="C2455" s="199"/>
      <c r="D2455" s="199"/>
      <c r="E2455" s="192"/>
      <c r="F2455" s="186"/>
      <c r="G2455" s="53"/>
      <c r="H2455" s="53"/>
      <c r="I2455" s="53"/>
      <c r="J2455" s="53"/>
      <c r="O2455" s="53"/>
      <c r="W2455" s="53"/>
      <c r="X2455" s="53"/>
      <c r="Y2455" s="53"/>
      <c r="Z2455" s="53"/>
      <c r="AA2455" s="53"/>
    </row>
    <row r="2456" spans="1:27" x14ac:dyDescent="0.25">
      <c r="A2456" s="199"/>
      <c r="B2456" s="199"/>
      <c r="C2456" s="199"/>
      <c r="D2456" s="199"/>
      <c r="E2456" s="192"/>
      <c r="F2456" s="186"/>
      <c r="G2456" s="53"/>
      <c r="H2456" s="53"/>
      <c r="I2456" s="53"/>
      <c r="J2456" s="53"/>
      <c r="O2456" s="53"/>
      <c r="W2456" s="53"/>
      <c r="X2456" s="53"/>
      <c r="Y2456" s="53"/>
      <c r="Z2456" s="53"/>
      <c r="AA2456" s="53"/>
    </row>
    <row r="2457" spans="1:27" x14ac:dyDescent="0.25">
      <c r="A2457" s="199"/>
      <c r="B2457" s="199"/>
      <c r="C2457" s="199"/>
      <c r="D2457" s="199"/>
      <c r="E2457" s="192"/>
      <c r="F2457" s="186"/>
      <c r="G2457" s="53"/>
      <c r="H2457" s="53"/>
      <c r="I2457" s="53"/>
      <c r="J2457" s="53"/>
      <c r="O2457" s="53"/>
      <c r="W2457" s="53"/>
      <c r="X2457" s="53"/>
      <c r="Y2457" s="53"/>
      <c r="Z2457" s="53"/>
      <c r="AA2457" s="53"/>
    </row>
    <row r="2458" spans="1:27" x14ac:dyDescent="0.25">
      <c r="A2458" s="199"/>
      <c r="B2458" s="199"/>
      <c r="C2458" s="199"/>
      <c r="D2458" s="199"/>
      <c r="E2458" s="192"/>
      <c r="F2458" s="186"/>
      <c r="G2458" s="53"/>
      <c r="H2458" s="53"/>
      <c r="I2458" s="53"/>
      <c r="J2458" s="53"/>
      <c r="O2458" s="53"/>
      <c r="W2458" s="53"/>
      <c r="X2458" s="53"/>
      <c r="Y2458" s="53"/>
      <c r="Z2458" s="53"/>
      <c r="AA2458" s="53"/>
    </row>
    <row r="2459" spans="1:27" x14ac:dyDescent="0.25">
      <c r="A2459" s="199"/>
      <c r="B2459" s="199"/>
      <c r="C2459" s="199"/>
      <c r="D2459" s="199"/>
      <c r="E2459" s="192"/>
      <c r="F2459" s="186"/>
      <c r="G2459" s="53"/>
      <c r="H2459" s="53"/>
      <c r="I2459" s="53"/>
      <c r="J2459" s="53"/>
      <c r="O2459" s="53"/>
      <c r="W2459" s="53"/>
      <c r="X2459" s="53"/>
      <c r="Y2459" s="53"/>
      <c r="Z2459" s="53"/>
      <c r="AA2459" s="53"/>
    </row>
    <row r="2460" spans="1:27" x14ac:dyDescent="0.25">
      <c r="A2460" s="199"/>
      <c r="B2460" s="199"/>
      <c r="C2460" s="199"/>
      <c r="D2460" s="199"/>
      <c r="E2460" s="192"/>
      <c r="F2460" s="186"/>
      <c r="G2460" s="53"/>
      <c r="H2460" s="53"/>
      <c r="I2460" s="53"/>
      <c r="J2460" s="53"/>
      <c r="O2460" s="53"/>
      <c r="W2460" s="53"/>
      <c r="X2460" s="53"/>
      <c r="Y2460" s="53"/>
      <c r="Z2460" s="53"/>
      <c r="AA2460" s="53"/>
    </row>
    <row r="2461" spans="1:27" x14ac:dyDescent="0.25">
      <c r="A2461" s="199"/>
      <c r="B2461" s="199"/>
      <c r="C2461" s="199"/>
      <c r="D2461" s="199"/>
      <c r="E2461" s="192"/>
      <c r="F2461" s="186"/>
      <c r="G2461" s="53"/>
      <c r="H2461" s="53"/>
      <c r="I2461" s="53"/>
      <c r="J2461" s="53"/>
      <c r="O2461" s="53"/>
      <c r="W2461" s="53"/>
      <c r="X2461" s="53"/>
      <c r="Y2461" s="53"/>
      <c r="Z2461" s="53"/>
      <c r="AA2461" s="53"/>
    </row>
    <row r="2462" spans="1:27" x14ac:dyDescent="0.25">
      <c r="A2462" s="199"/>
      <c r="B2462" s="199"/>
      <c r="C2462" s="199"/>
      <c r="D2462" s="199"/>
      <c r="E2462" s="192"/>
      <c r="F2462" s="186"/>
      <c r="G2462" s="53"/>
      <c r="H2462" s="53"/>
      <c r="I2462" s="53"/>
      <c r="J2462" s="53"/>
      <c r="O2462" s="53"/>
      <c r="W2462" s="53"/>
      <c r="X2462" s="53"/>
      <c r="Y2462" s="53"/>
      <c r="Z2462" s="53"/>
      <c r="AA2462" s="53"/>
    </row>
    <row r="2463" spans="1:27" x14ac:dyDescent="0.25">
      <c r="A2463" s="199"/>
      <c r="B2463" s="199"/>
      <c r="C2463" s="199"/>
      <c r="D2463" s="199"/>
      <c r="E2463" s="192"/>
      <c r="F2463" s="186"/>
      <c r="G2463" s="53"/>
      <c r="H2463" s="53"/>
      <c r="I2463" s="53"/>
      <c r="J2463" s="53"/>
      <c r="O2463" s="53"/>
      <c r="W2463" s="53"/>
      <c r="X2463" s="53"/>
      <c r="Y2463" s="53"/>
      <c r="Z2463" s="53"/>
      <c r="AA2463" s="53"/>
    </row>
    <row r="2464" spans="1:27" x14ac:dyDescent="0.25">
      <c r="A2464" s="199"/>
      <c r="B2464" s="199"/>
      <c r="C2464" s="199"/>
      <c r="D2464" s="199"/>
      <c r="E2464" s="192"/>
      <c r="F2464" s="186"/>
      <c r="G2464" s="53"/>
      <c r="H2464" s="53"/>
      <c r="I2464" s="53"/>
      <c r="J2464" s="53"/>
      <c r="O2464" s="53"/>
      <c r="W2464" s="53"/>
      <c r="X2464" s="53"/>
      <c r="Y2464" s="53"/>
      <c r="Z2464" s="53"/>
      <c r="AA2464" s="53"/>
    </row>
    <row r="2465" spans="1:27" x14ac:dyDescent="0.25">
      <c r="A2465" s="199"/>
      <c r="B2465" s="199"/>
      <c r="C2465" s="199"/>
      <c r="D2465" s="199"/>
      <c r="E2465" s="192"/>
      <c r="F2465" s="186"/>
      <c r="G2465" s="53"/>
      <c r="H2465" s="53"/>
      <c r="I2465" s="53"/>
      <c r="J2465" s="53"/>
      <c r="O2465" s="53"/>
      <c r="W2465" s="53"/>
      <c r="X2465" s="53"/>
      <c r="Y2465" s="53"/>
      <c r="Z2465" s="53"/>
      <c r="AA2465" s="53"/>
    </row>
    <row r="2466" spans="1:27" x14ac:dyDescent="0.25">
      <c r="A2466" s="199"/>
      <c r="B2466" s="199"/>
      <c r="C2466" s="199"/>
      <c r="D2466" s="199"/>
      <c r="E2466" s="192"/>
      <c r="F2466" s="186"/>
      <c r="G2466" s="53"/>
      <c r="H2466" s="53"/>
      <c r="I2466" s="53"/>
      <c r="J2466" s="53"/>
      <c r="O2466" s="53"/>
      <c r="W2466" s="53"/>
      <c r="X2466" s="53"/>
      <c r="Y2466" s="53"/>
      <c r="Z2466" s="53"/>
      <c r="AA2466" s="53"/>
    </row>
    <row r="2467" spans="1:27" x14ac:dyDescent="0.25">
      <c r="A2467" s="199"/>
      <c r="B2467" s="199"/>
      <c r="C2467" s="199"/>
      <c r="D2467" s="199"/>
      <c r="E2467" s="192"/>
      <c r="F2467" s="186"/>
      <c r="G2467" s="53"/>
      <c r="H2467" s="53"/>
      <c r="I2467" s="53"/>
      <c r="J2467" s="53"/>
      <c r="O2467" s="53"/>
      <c r="W2467" s="53"/>
      <c r="X2467" s="53"/>
      <c r="Y2467" s="53"/>
      <c r="Z2467" s="53"/>
      <c r="AA2467" s="53"/>
    </row>
    <row r="2468" spans="1:27" x14ac:dyDescent="0.25">
      <c r="A2468" s="199"/>
      <c r="B2468" s="199"/>
      <c r="C2468" s="199"/>
      <c r="D2468" s="199"/>
      <c r="E2468" s="192"/>
      <c r="F2468" s="186"/>
      <c r="G2468" s="53"/>
      <c r="H2468" s="53"/>
      <c r="I2468" s="53"/>
      <c r="J2468" s="53"/>
      <c r="O2468" s="53"/>
      <c r="W2468" s="53"/>
      <c r="X2468" s="53"/>
      <c r="Y2468" s="53"/>
      <c r="Z2468" s="53"/>
      <c r="AA2468" s="53"/>
    </row>
    <row r="2469" spans="1:27" x14ac:dyDescent="0.25">
      <c r="A2469" s="199"/>
      <c r="B2469" s="199"/>
      <c r="C2469" s="199"/>
      <c r="D2469" s="199"/>
      <c r="E2469" s="192"/>
      <c r="F2469" s="186"/>
      <c r="G2469" s="53"/>
      <c r="H2469" s="53"/>
      <c r="I2469" s="53"/>
      <c r="J2469" s="53"/>
      <c r="O2469" s="53"/>
      <c r="W2469" s="53"/>
      <c r="X2469" s="53"/>
      <c r="Y2469" s="53"/>
      <c r="Z2469" s="53"/>
      <c r="AA2469" s="53"/>
    </row>
    <row r="2470" spans="1:27" x14ac:dyDescent="0.25">
      <c r="A2470" s="199"/>
      <c r="B2470" s="199"/>
      <c r="C2470" s="199"/>
      <c r="D2470" s="199"/>
      <c r="E2470" s="192"/>
      <c r="F2470" s="186"/>
      <c r="G2470" s="53"/>
      <c r="H2470" s="53"/>
      <c r="I2470" s="53"/>
      <c r="J2470" s="53"/>
      <c r="O2470" s="53"/>
      <c r="W2470" s="53"/>
      <c r="X2470" s="53"/>
      <c r="Y2470" s="53"/>
      <c r="Z2470" s="53"/>
      <c r="AA2470" s="53"/>
    </row>
    <row r="2471" spans="1:27" x14ac:dyDescent="0.25">
      <c r="A2471" s="199"/>
      <c r="B2471" s="199"/>
      <c r="C2471" s="199"/>
      <c r="D2471" s="199"/>
      <c r="E2471" s="192"/>
      <c r="F2471" s="186"/>
      <c r="G2471" s="53"/>
      <c r="H2471" s="53"/>
      <c r="I2471" s="53"/>
      <c r="J2471" s="53"/>
      <c r="O2471" s="53"/>
      <c r="W2471" s="53"/>
      <c r="X2471" s="53"/>
      <c r="Y2471" s="53"/>
      <c r="Z2471" s="53"/>
      <c r="AA2471" s="53"/>
    </row>
    <row r="2472" spans="1:27" x14ac:dyDescent="0.25">
      <c r="A2472" s="199"/>
      <c r="B2472" s="199"/>
      <c r="C2472" s="199"/>
      <c r="D2472" s="199"/>
      <c r="E2472" s="192"/>
      <c r="F2472" s="186"/>
      <c r="G2472" s="53"/>
      <c r="H2472" s="53"/>
      <c r="I2472" s="53"/>
      <c r="J2472" s="53"/>
      <c r="O2472" s="53"/>
      <c r="W2472" s="53"/>
      <c r="X2472" s="53"/>
      <c r="Y2472" s="53"/>
      <c r="Z2472" s="53"/>
      <c r="AA2472" s="53"/>
    </row>
    <row r="2473" spans="1:27" x14ac:dyDescent="0.25">
      <c r="A2473" s="199"/>
      <c r="B2473" s="199"/>
      <c r="C2473" s="199"/>
      <c r="D2473" s="199"/>
      <c r="E2473" s="192"/>
      <c r="F2473" s="186"/>
      <c r="G2473" s="53"/>
      <c r="H2473" s="53"/>
      <c r="I2473" s="53"/>
      <c r="J2473" s="53"/>
      <c r="O2473" s="53"/>
      <c r="W2473" s="53"/>
      <c r="X2473" s="53"/>
      <c r="Y2473" s="53"/>
      <c r="Z2473" s="53"/>
      <c r="AA2473" s="53"/>
    </row>
    <row r="2474" spans="1:27" x14ac:dyDescent="0.25">
      <c r="A2474" s="199"/>
      <c r="B2474" s="199"/>
      <c r="C2474" s="199"/>
      <c r="D2474" s="199"/>
      <c r="E2474" s="192"/>
      <c r="F2474" s="186"/>
      <c r="G2474" s="53"/>
      <c r="H2474" s="53"/>
      <c r="I2474" s="53"/>
      <c r="J2474" s="53"/>
      <c r="O2474" s="53"/>
      <c r="W2474" s="53"/>
      <c r="X2474" s="53"/>
      <c r="Y2474" s="53"/>
      <c r="Z2474" s="53"/>
      <c r="AA2474" s="53"/>
    </row>
    <row r="2475" spans="1:27" x14ac:dyDescent="0.25">
      <c r="A2475" s="199"/>
      <c r="B2475" s="199"/>
      <c r="C2475" s="199"/>
      <c r="D2475" s="199"/>
      <c r="E2475" s="192"/>
      <c r="F2475" s="186"/>
      <c r="G2475" s="53"/>
      <c r="H2475" s="53"/>
      <c r="I2475" s="53"/>
      <c r="J2475" s="53"/>
      <c r="O2475" s="53"/>
      <c r="W2475" s="53"/>
      <c r="X2475" s="53"/>
      <c r="Y2475" s="53"/>
      <c r="Z2475" s="53"/>
      <c r="AA2475" s="53"/>
    </row>
    <row r="2476" spans="1:27" x14ac:dyDescent="0.25">
      <c r="A2476" s="199"/>
      <c r="B2476" s="199"/>
      <c r="C2476" s="199"/>
      <c r="D2476" s="199"/>
      <c r="E2476" s="192"/>
      <c r="F2476" s="186"/>
      <c r="G2476" s="53"/>
      <c r="H2476" s="53"/>
      <c r="I2476" s="53"/>
      <c r="J2476" s="53"/>
      <c r="O2476" s="53"/>
      <c r="W2476" s="53"/>
      <c r="X2476" s="53"/>
      <c r="Y2476" s="53"/>
      <c r="Z2476" s="53"/>
      <c r="AA2476" s="53"/>
    </row>
    <row r="2477" spans="1:27" x14ac:dyDescent="0.25">
      <c r="A2477" s="199"/>
      <c r="B2477" s="199"/>
      <c r="C2477" s="199"/>
      <c r="D2477" s="199"/>
      <c r="E2477" s="192"/>
      <c r="F2477" s="186"/>
      <c r="G2477" s="53"/>
      <c r="H2477" s="53"/>
      <c r="I2477" s="53"/>
      <c r="J2477" s="53"/>
      <c r="O2477" s="53"/>
      <c r="W2477" s="53"/>
      <c r="X2477" s="53"/>
      <c r="Y2477" s="53"/>
      <c r="Z2477" s="53"/>
      <c r="AA2477" s="53"/>
    </row>
    <row r="2478" spans="1:27" x14ac:dyDescent="0.25">
      <c r="A2478" s="199"/>
      <c r="B2478" s="199"/>
      <c r="C2478" s="199"/>
      <c r="D2478" s="199"/>
      <c r="E2478" s="192"/>
      <c r="F2478" s="186"/>
      <c r="G2478" s="53"/>
      <c r="H2478" s="53"/>
      <c r="I2478" s="53"/>
      <c r="J2478" s="53"/>
      <c r="O2478" s="53"/>
      <c r="W2478" s="53"/>
      <c r="X2478" s="53"/>
      <c r="Y2478" s="53"/>
      <c r="Z2478" s="53"/>
      <c r="AA2478" s="53"/>
    </row>
    <row r="2479" spans="1:27" x14ac:dyDescent="0.25">
      <c r="A2479" s="199"/>
      <c r="B2479" s="199"/>
      <c r="C2479" s="199"/>
      <c r="D2479" s="199"/>
      <c r="E2479" s="192"/>
      <c r="F2479" s="186"/>
      <c r="G2479" s="53"/>
      <c r="H2479" s="53"/>
      <c r="I2479" s="53"/>
      <c r="J2479" s="53"/>
      <c r="O2479" s="53"/>
      <c r="W2479" s="53"/>
      <c r="X2479" s="53"/>
      <c r="Y2479" s="53"/>
      <c r="Z2479" s="53"/>
      <c r="AA2479" s="53"/>
    </row>
    <row r="2480" spans="1:27" x14ac:dyDescent="0.25">
      <c r="A2480" s="199"/>
      <c r="B2480" s="199"/>
      <c r="C2480" s="199"/>
      <c r="D2480" s="199"/>
      <c r="E2480" s="192"/>
      <c r="F2480" s="186"/>
      <c r="G2480" s="53"/>
      <c r="H2480" s="53"/>
      <c r="I2480" s="53"/>
      <c r="J2480" s="53"/>
      <c r="O2480" s="53"/>
      <c r="W2480" s="53"/>
      <c r="X2480" s="53"/>
      <c r="Y2480" s="53"/>
      <c r="Z2480" s="53"/>
      <c r="AA2480" s="53"/>
    </row>
    <row r="2481" spans="1:27" x14ac:dyDescent="0.25">
      <c r="A2481" s="199"/>
      <c r="B2481" s="199"/>
      <c r="C2481" s="199"/>
      <c r="D2481" s="199"/>
      <c r="E2481" s="192"/>
      <c r="F2481" s="186"/>
      <c r="G2481" s="53"/>
      <c r="H2481" s="53"/>
      <c r="I2481" s="53"/>
      <c r="J2481" s="53"/>
      <c r="O2481" s="53"/>
      <c r="W2481" s="53"/>
      <c r="X2481" s="53"/>
      <c r="Y2481" s="53"/>
      <c r="Z2481" s="53"/>
      <c r="AA2481" s="53"/>
    </row>
    <row r="2482" spans="1:27" x14ac:dyDescent="0.25">
      <c r="A2482" s="199"/>
      <c r="B2482" s="199"/>
      <c r="C2482" s="199"/>
      <c r="D2482" s="199"/>
      <c r="E2482" s="192"/>
      <c r="F2482" s="186"/>
      <c r="G2482" s="53"/>
      <c r="H2482" s="53"/>
      <c r="I2482" s="53"/>
      <c r="J2482" s="53"/>
      <c r="O2482" s="53"/>
      <c r="W2482" s="53"/>
      <c r="X2482" s="53"/>
      <c r="Y2482" s="53"/>
      <c r="Z2482" s="53"/>
      <c r="AA2482" s="53"/>
    </row>
    <row r="2483" spans="1:27" x14ac:dyDescent="0.25">
      <c r="A2483" s="199"/>
      <c r="B2483" s="199"/>
      <c r="C2483" s="199"/>
      <c r="D2483" s="199"/>
      <c r="E2483" s="192"/>
      <c r="F2483" s="186"/>
      <c r="G2483" s="53"/>
      <c r="H2483" s="53"/>
      <c r="I2483" s="53"/>
      <c r="J2483" s="53"/>
      <c r="O2483" s="53"/>
      <c r="W2483" s="53"/>
      <c r="X2483" s="53"/>
      <c r="Y2483" s="53"/>
      <c r="Z2483" s="53"/>
      <c r="AA2483" s="53"/>
    </row>
    <row r="2484" spans="1:27" x14ac:dyDescent="0.25">
      <c r="A2484" s="199"/>
      <c r="B2484" s="199"/>
      <c r="C2484" s="199"/>
      <c r="D2484" s="199"/>
      <c r="E2484" s="192"/>
      <c r="F2484" s="186"/>
      <c r="G2484" s="53"/>
      <c r="H2484" s="53"/>
      <c r="I2484" s="53"/>
      <c r="J2484" s="53"/>
      <c r="O2484" s="53"/>
      <c r="W2484" s="53"/>
      <c r="X2484" s="53"/>
      <c r="Y2484" s="53"/>
      <c r="Z2484" s="53"/>
      <c r="AA2484" s="53"/>
    </row>
    <row r="2485" spans="1:27" x14ac:dyDescent="0.25">
      <c r="A2485" s="199"/>
      <c r="B2485" s="199"/>
      <c r="C2485" s="199"/>
      <c r="D2485" s="199"/>
      <c r="E2485" s="192"/>
      <c r="F2485" s="186"/>
      <c r="G2485" s="53"/>
      <c r="H2485" s="53"/>
      <c r="I2485" s="53"/>
      <c r="J2485" s="53"/>
      <c r="O2485" s="53"/>
      <c r="W2485" s="53"/>
      <c r="X2485" s="53"/>
      <c r="Y2485" s="53"/>
      <c r="Z2485" s="53"/>
      <c r="AA2485" s="53"/>
    </row>
    <row r="2486" spans="1:27" x14ac:dyDescent="0.25">
      <c r="A2486" s="199"/>
      <c r="B2486" s="199"/>
      <c r="C2486" s="199"/>
      <c r="D2486" s="199"/>
      <c r="E2486" s="192"/>
      <c r="F2486" s="186"/>
      <c r="G2486" s="53"/>
      <c r="H2486" s="53"/>
      <c r="I2486" s="53"/>
      <c r="J2486" s="53"/>
      <c r="O2486" s="53"/>
      <c r="W2486" s="53"/>
      <c r="X2486" s="53"/>
      <c r="Y2486" s="53"/>
      <c r="Z2486" s="53"/>
      <c r="AA2486" s="53"/>
    </row>
    <row r="2487" spans="1:27" x14ac:dyDescent="0.25">
      <c r="A2487" s="199"/>
      <c r="B2487" s="199"/>
      <c r="C2487" s="199"/>
      <c r="D2487" s="199"/>
      <c r="E2487" s="192"/>
      <c r="F2487" s="186"/>
      <c r="G2487" s="53"/>
      <c r="H2487" s="53"/>
      <c r="I2487" s="53"/>
      <c r="J2487" s="53"/>
      <c r="O2487" s="53"/>
      <c r="W2487" s="53"/>
      <c r="X2487" s="53"/>
      <c r="Y2487" s="53"/>
      <c r="Z2487" s="53"/>
      <c r="AA2487" s="53"/>
    </row>
    <row r="2488" spans="1:27" x14ac:dyDescent="0.25">
      <c r="A2488" s="199"/>
      <c r="B2488" s="199"/>
      <c r="C2488" s="199"/>
      <c r="D2488" s="199"/>
      <c r="E2488" s="192"/>
      <c r="F2488" s="186"/>
      <c r="G2488" s="53"/>
      <c r="H2488" s="53"/>
      <c r="I2488" s="53"/>
      <c r="J2488" s="53"/>
      <c r="O2488" s="53"/>
      <c r="W2488" s="53"/>
      <c r="X2488" s="53"/>
      <c r="Y2488" s="53"/>
      <c r="Z2488" s="53"/>
      <c r="AA2488" s="53"/>
    </row>
    <row r="2489" spans="1:27" x14ac:dyDescent="0.25">
      <c r="A2489" s="199"/>
      <c r="B2489" s="199"/>
      <c r="C2489" s="199"/>
      <c r="D2489" s="199"/>
      <c r="E2489" s="192"/>
      <c r="F2489" s="186"/>
      <c r="G2489" s="53"/>
      <c r="H2489" s="53"/>
      <c r="I2489" s="53"/>
      <c r="J2489" s="53"/>
      <c r="O2489" s="53"/>
      <c r="W2489" s="53"/>
      <c r="X2489" s="53"/>
      <c r="Y2489" s="53"/>
      <c r="Z2489" s="53"/>
      <c r="AA2489" s="53"/>
    </row>
    <row r="2490" spans="1:27" x14ac:dyDescent="0.25">
      <c r="A2490" s="199"/>
      <c r="B2490" s="199"/>
      <c r="C2490" s="199"/>
      <c r="D2490" s="199"/>
      <c r="E2490" s="192"/>
      <c r="F2490" s="186"/>
      <c r="G2490" s="53"/>
      <c r="H2490" s="53"/>
      <c r="I2490" s="53"/>
      <c r="J2490" s="53"/>
      <c r="O2490" s="53"/>
      <c r="W2490" s="53"/>
      <c r="X2490" s="53"/>
      <c r="Y2490" s="53"/>
      <c r="Z2490" s="53"/>
      <c r="AA2490" s="53"/>
    </row>
    <row r="2491" spans="1:27" x14ac:dyDescent="0.25">
      <c r="A2491" s="199"/>
      <c r="B2491" s="199"/>
      <c r="C2491" s="199"/>
      <c r="D2491" s="199"/>
      <c r="E2491" s="192"/>
      <c r="F2491" s="186"/>
      <c r="G2491" s="53"/>
      <c r="H2491" s="53"/>
      <c r="I2491" s="53"/>
      <c r="J2491" s="53"/>
      <c r="O2491" s="53"/>
      <c r="W2491" s="53"/>
      <c r="X2491" s="53"/>
      <c r="Y2491" s="53"/>
      <c r="Z2491" s="53"/>
      <c r="AA2491" s="53"/>
    </row>
    <row r="2492" spans="1:27" x14ac:dyDescent="0.25">
      <c r="A2492" s="199"/>
      <c r="B2492" s="199"/>
      <c r="C2492" s="199"/>
      <c r="D2492" s="199"/>
      <c r="E2492" s="192"/>
      <c r="F2492" s="186"/>
      <c r="G2492" s="53"/>
      <c r="H2492" s="53"/>
      <c r="I2492" s="53"/>
      <c r="J2492" s="53"/>
      <c r="O2492" s="53"/>
      <c r="W2492" s="53"/>
      <c r="X2492" s="53"/>
      <c r="Y2492" s="53"/>
      <c r="Z2492" s="53"/>
      <c r="AA2492" s="53"/>
    </row>
    <row r="2493" spans="1:27" x14ac:dyDescent="0.25">
      <c r="A2493" s="199"/>
      <c r="B2493" s="199"/>
      <c r="C2493" s="199"/>
      <c r="D2493" s="199"/>
      <c r="E2493" s="192"/>
      <c r="F2493" s="186"/>
      <c r="G2493" s="53"/>
      <c r="H2493" s="53"/>
      <c r="I2493" s="53"/>
      <c r="J2493" s="53"/>
      <c r="O2493" s="53"/>
      <c r="W2493" s="53"/>
      <c r="X2493" s="53"/>
      <c r="Y2493" s="53"/>
      <c r="Z2493" s="53"/>
      <c r="AA2493" s="53"/>
    </row>
    <row r="2494" spans="1:27" x14ac:dyDescent="0.25">
      <c r="A2494" s="199"/>
      <c r="B2494" s="199"/>
      <c r="C2494" s="199"/>
      <c r="D2494" s="199"/>
      <c r="E2494" s="192"/>
      <c r="F2494" s="186"/>
      <c r="G2494" s="53"/>
      <c r="H2494" s="53"/>
      <c r="I2494" s="53"/>
      <c r="J2494" s="53"/>
      <c r="O2494" s="53"/>
      <c r="W2494" s="53"/>
      <c r="X2494" s="53"/>
      <c r="Y2494" s="53"/>
      <c r="Z2494" s="53"/>
      <c r="AA2494" s="53"/>
    </row>
    <row r="2495" spans="1:27" x14ac:dyDescent="0.25">
      <c r="A2495" s="199"/>
      <c r="B2495" s="199"/>
      <c r="C2495" s="199"/>
      <c r="D2495" s="199"/>
      <c r="E2495" s="192"/>
      <c r="F2495" s="186"/>
      <c r="G2495" s="53"/>
      <c r="H2495" s="53"/>
      <c r="I2495" s="53"/>
      <c r="J2495" s="53"/>
      <c r="O2495" s="53"/>
      <c r="W2495" s="53"/>
      <c r="X2495" s="53"/>
      <c r="Y2495" s="53"/>
      <c r="Z2495" s="53"/>
      <c r="AA2495" s="53"/>
    </row>
    <row r="2496" spans="1:27" x14ac:dyDescent="0.25">
      <c r="A2496" s="199"/>
      <c r="B2496" s="199"/>
      <c r="C2496" s="199"/>
      <c r="D2496" s="199"/>
      <c r="E2496" s="192"/>
      <c r="F2496" s="186"/>
      <c r="G2496" s="53"/>
      <c r="H2496" s="53"/>
      <c r="I2496" s="53"/>
      <c r="J2496" s="53"/>
      <c r="O2496" s="53"/>
      <c r="W2496" s="53"/>
      <c r="X2496" s="53"/>
      <c r="Y2496" s="53"/>
      <c r="Z2496" s="53"/>
      <c r="AA2496" s="53"/>
    </row>
    <row r="2497" spans="1:27" x14ac:dyDescent="0.25">
      <c r="A2497" s="199"/>
      <c r="B2497" s="199"/>
      <c r="C2497" s="199"/>
      <c r="D2497" s="199"/>
      <c r="E2497" s="192"/>
      <c r="F2497" s="186"/>
      <c r="G2497" s="53"/>
      <c r="H2497" s="53"/>
      <c r="I2497" s="53"/>
      <c r="J2497" s="53"/>
      <c r="O2497" s="53"/>
      <c r="W2497" s="53"/>
      <c r="X2497" s="53"/>
      <c r="Y2497" s="53"/>
      <c r="Z2497" s="53"/>
      <c r="AA2497" s="53"/>
    </row>
    <row r="2498" spans="1:27" x14ac:dyDescent="0.25">
      <c r="A2498" s="199"/>
      <c r="B2498" s="199"/>
      <c r="C2498" s="199"/>
      <c r="D2498" s="199"/>
      <c r="E2498" s="192"/>
      <c r="F2498" s="186"/>
      <c r="G2498" s="53"/>
      <c r="H2498" s="53"/>
      <c r="I2498" s="53"/>
      <c r="J2498" s="53"/>
      <c r="O2498" s="53"/>
      <c r="W2498" s="53"/>
      <c r="X2498" s="53"/>
      <c r="Y2498" s="53"/>
      <c r="Z2498" s="53"/>
      <c r="AA2498" s="53"/>
    </row>
    <row r="2499" spans="1:27" x14ac:dyDescent="0.25">
      <c r="A2499" s="199"/>
      <c r="B2499" s="199"/>
      <c r="C2499" s="199"/>
      <c r="D2499" s="199"/>
      <c r="E2499" s="192"/>
      <c r="F2499" s="186"/>
      <c r="G2499" s="53"/>
      <c r="H2499" s="53"/>
      <c r="I2499" s="53"/>
      <c r="J2499" s="53"/>
      <c r="O2499" s="53"/>
      <c r="W2499" s="53"/>
      <c r="X2499" s="53"/>
      <c r="Y2499" s="53"/>
      <c r="Z2499" s="53"/>
      <c r="AA2499" s="53"/>
    </row>
    <row r="2500" spans="1:27" x14ac:dyDescent="0.25">
      <c r="A2500" s="199"/>
      <c r="B2500" s="199"/>
      <c r="C2500" s="199"/>
      <c r="D2500" s="199"/>
      <c r="E2500" s="192"/>
      <c r="F2500" s="186"/>
      <c r="G2500" s="53"/>
      <c r="H2500" s="53"/>
      <c r="I2500" s="53"/>
      <c r="J2500" s="53"/>
      <c r="O2500" s="53"/>
      <c r="W2500" s="53"/>
      <c r="X2500" s="53"/>
      <c r="Y2500" s="53"/>
      <c r="Z2500" s="53"/>
      <c r="AA2500" s="53"/>
    </row>
    <row r="2501" spans="1:27" x14ac:dyDescent="0.25">
      <c r="A2501" s="199"/>
      <c r="B2501" s="199"/>
      <c r="C2501" s="199"/>
      <c r="D2501" s="199"/>
      <c r="E2501" s="192"/>
      <c r="F2501" s="186"/>
      <c r="G2501" s="53"/>
      <c r="H2501" s="53"/>
      <c r="I2501" s="53"/>
      <c r="J2501" s="53"/>
      <c r="O2501" s="53"/>
      <c r="W2501" s="53"/>
      <c r="X2501" s="53"/>
      <c r="Y2501" s="53"/>
      <c r="Z2501" s="53"/>
      <c r="AA2501" s="53"/>
    </row>
    <row r="2502" spans="1:27" x14ac:dyDescent="0.25">
      <c r="A2502" s="199"/>
      <c r="B2502" s="199"/>
      <c r="C2502" s="199"/>
      <c r="D2502" s="199"/>
      <c r="E2502" s="192"/>
      <c r="F2502" s="186"/>
      <c r="G2502" s="53"/>
      <c r="H2502" s="53"/>
      <c r="I2502" s="53"/>
      <c r="J2502" s="53"/>
      <c r="O2502" s="53"/>
      <c r="W2502" s="53"/>
      <c r="X2502" s="53"/>
      <c r="Y2502" s="53"/>
      <c r="Z2502" s="53"/>
      <c r="AA2502" s="53"/>
    </row>
    <row r="2503" spans="1:27" x14ac:dyDescent="0.25">
      <c r="A2503" s="199"/>
      <c r="B2503" s="199"/>
      <c r="C2503" s="199"/>
      <c r="D2503" s="199"/>
      <c r="E2503" s="192"/>
      <c r="F2503" s="186"/>
      <c r="G2503" s="53"/>
      <c r="H2503" s="53"/>
      <c r="I2503" s="53"/>
      <c r="J2503" s="53"/>
      <c r="O2503" s="53"/>
      <c r="W2503" s="53"/>
      <c r="X2503" s="53"/>
      <c r="Y2503" s="53"/>
      <c r="Z2503" s="53"/>
      <c r="AA2503" s="53"/>
    </row>
    <row r="2504" spans="1:27" x14ac:dyDescent="0.25">
      <c r="A2504" s="199"/>
      <c r="B2504" s="199"/>
      <c r="C2504" s="199"/>
      <c r="D2504" s="199"/>
      <c r="E2504" s="192"/>
      <c r="F2504" s="186"/>
      <c r="G2504" s="53"/>
      <c r="H2504" s="53"/>
      <c r="I2504" s="53"/>
      <c r="J2504" s="53"/>
      <c r="O2504" s="53"/>
      <c r="W2504" s="53"/>
      <c r="X2504" s="53"/>
      <c r="Y2504" s="53"/>
      <c r="Z2504" s="53"/>
      <c r="AA2504" s="53"/>
    </row>
    <row r="2505" spans="1:27" x14ac:dyDescent="0.25">
      <c r="A2505" s="199"/>
      <c r="B2505" s="199"/>
      <c r="C2505" s="199"/>
      <c r="D2505" s="199"/>
      <c r="E2505" s="192"/>
      <c r="F2505" s="186"/>
      <c r="G2505" s="53"/>
      <c r="H2505" s="53"/>
      <c r="I2505" s="53"/>
      <c r="J2505" s="53"/>
      <c r="O2505" s="53"/>
      <c r="W2505" s="53"/>
      <c r="X2505" s="53"/>
      <c r="Y2505" s="53"/>
      <c r="Z2505" s="53"/>
      <c r="AA2505" s="53"/>
    </row>
    <row r="2506" spans="1:27" x14ac:dyDescent="0.25">
      <c r="A2506" s="199"/>
      <c r="B2506" s="199"/>
      <c r="C2506" s="199"/>
      <c r="D2506" s="199"/>
      <c r="E2506" s="192"/>
      <c r="F2506" s="186"/>
      <c r="G2506" s="53"/>
      <c r="H2506" s="53"/>
      <c r="I2506" s="53"/>
      <c r="J2506" s="53"/>
      <c r="O2506" s="53"/>
      <c r="W2506" s="53"/>
      <c r="X2506" s="53"/>
      <c r="Y2506" s="53"/>
      <c r="Z2506" s="53"/>
      <c r="AA2506" s="53"/>
    </row>
    <row r="2507" spans="1:27" x14ac:dyDescent="0.25">
      <c r="A2507" s="199"/>
      <c r="B2507" s="199"/>
      <c r="C2507" s="199"/>
      <c r="D2507" s="199"/>
      <c r="E2507" s="192"/>
      <c r="F2507" s="186"/>
      <c r="G2507" s="53"/>
      <c r="H2507" s="53"/>
      <c r="I2507" s="53"/>
      <c r="J2507" s="53"/>
      <c r="O2507" s="53"/>
      <c r="W2507" s="53"/>
      <c r="X2507" s="53"/>
      <c r="Y2507" s="53"/>
      <c r="Z2507" s="53"/>
      <c r="AA2507" s="53"/>
    </row>
    <row r="2508" spans="1:27" x14ac:dyDescent="0.25">
      <c r="A2508" s="199"/>
      <c r="B2508" s="199"/>
      <c r="C2508" s="199"/>
      <c r="D2508" s="199"/>
      <c r="E2508" s="192"/>
      <c r="F2508" s="186"/>
      <c r="G2508" s="53"/>
      <c r="H2508" s="53"/>
      <c r="I2508" s="53"/>
      <c r="J2508" s="53"/>
      <c r="O2508" s="53"/>
      <c r="W2508" s="53"/>
      <c r="X2508" s="53"/>
      <c r="Y2508" s="53"/>
      <c r="Z2508" s="53"/>
      <c r="AA2508" s="53"/>
    </row>
    <row r="2509" spans="1:27" x14ac:dyDescent="0.25">
      <c r="A2509" s="199"/>
      <c r="B2509" s="199"/>
      <c r="C2509" s="199"/>
      <c r="D2509" s="199"/>
      <c r="E2509" s="192"/>
      <c r="F2509" s="186"/>
      <c r="G2509" s="53"/>
      <c r="H2509" s="53"/>
      <c r="I2509" s="53"/>
      <c r="J2509" s="53"/>
      <c r="O2509" s="53"/>
      <c r="W2509" s="53"/>
      <c r="X2509" s="53"/>
      <c r="Y2509" s="53"/>
      <c r="Z2509" s="53"/>
      <c r="AA2509" s="53"/>
    </row>
    <row r="2510" spans="1:27" x14ac:dyDescent="0.25">
      <c r="A2510" s="199"/>
      <c r="B2510" s="199"/>
      <c r="C2510" s="199"/>
      <c r="D2510" s="199"/>
      <c r="E2510" s="192"/>
      <c r="F2510" s="186"/>
      <c r="G2510" s="53"/>
      <c r="H2510" s="53"/>
      <c r="I2510" s="53"/>
      <c r="J2510" s="53"/>
      <c r="O2510" s="53"/>
      <c r="W2510" s="53"/>
      <c r="X2510" s="53"/>
      <c r="Y2510" s="53"/>
      <c r="Z2510" s="53"/>
      <c r="AA2510" s="53"/>
    </row>
    <row r="2511" spans="1:27" x14ac:dyDescent="0.25">
      <c r="A2511" s="199"/>
      <c r="B2511" s="199"/>
      <c r="C2511" s="199"/>
      <c r="D2511" s="199"/>
      <c r="E2511" s="192"/>
      <c r="F2511" s="186"/>
      <c r="G2511" s="53"/>
      <c r="H2511" s="53"/>
      <c r="I2511" s="53"/>
      <c r="J2511" s="53"/>
      <c r="O2511" s="53"/>
      <c r="W2511" s="53"/>
      <c r="X2511" s="53"/>
      <c r="Y2511" s="53"/>
      <c r="Z2511" s="53"/>
      <c r="AA2511" s="53"/>
    </row>
    <row r="2512" spans="1:27" x14ac:dyDescent="0.25">
      <c r="A2512" s="199"/>
      <c r="B2512" s="199"/>
      <c r="C2512" s="199"/>
      <c r="D2512" s="199"/>
      <c r="E2512" s="192"/>
      <c r="F2512" s="186"/>
      <c r="G2512" s="53"/>
      <c r="H2512" s="53"/>
      <c r="I2512" s="53"/>
      <c r="J2512" s="53"/>
      <c r="O2512" s="53"/>
      <c r="W2512" s="53"/>
      <c r="X2512" s="53"/>
      <c r="Y2512" s="53"/>
      <c r="Z2512" s="53"/>
      <c r="AA2512" s="53"/>
    </row>
    <row r="2513" spans="1:27" x14ac:dyDescent="0.25">
      <c r="A2513" s="199"/>
      <c r="B2513" s="199"/>
      <c r="C2513" s="199"/>
      <c r="D2513" s="199"/>
      <c r="E2513" s="192"/>
      <c r="F2513" s="186"/>
      <c r="G2513" s="53"/>
      <c r="H2513" s="53"/>
      <c r="I2513" s="53"/>
      <c r="J2513" s="53"/>
      <c r="O2513" s="53"/>
      <c r="W2513" s="53"/>
      <c r="X2513" s="53"/>
      <c r="Y2513" s="53"/>
      <c r="Z2513" s="53"/>
      <c r="AA2513" s="53"/>
    </row>
    <row r="2514" spans="1:27" x14ac:dyDescent="0.25">
      <c r="A2514" s="199"/>
      <c r="B2514" s="199"/>
      <c r="C2514" s="199"/>
      <c r="D2514" s="199"/>
      <c r="E2514" s="192"/>
      <c r="F2514" s="186"/>
      <c r="G2514" s="53"/>
      <c r="H2514" s="53"/>
      <c r="I2514" s="53"/>
      <c r="J2514" s="53"/>
      <c r="O2514" s="53"/>
      <c r="W2514" s="53"/>
      <c r="X2514" s="53"/>
      <c r="Y2514" s="53"/>
      <c r="Z2514" s="53"/>
      <c r="AA2514" s="53"/>
    </row>
    <row r="2515" spans="1:27" x14ac:dyDescent="0.25">
      <c r="A2515" s="199"/>
      <c r="B2515" s="199"/>
      <c r="C2515" s="199"/>
      <c r="D2515" s="199"/>
      <c r="E2515" s="192"/>
      <c r="F2515" s="186"/>
      <c r="G2515" s="53"/>
      <c r="H2515" s="53"/>
      <c r="I2515" s="53"/>
      <c r="J2515" s="53"/>
      <c r="O2515" s="53"/>
      <c r="W2515" s="53"/>
      <c r="X2515" s="53"/>
      <c r="Y2515" s="53"/>
      <c r="Z2515" s="53"/>
      <c r="AA2515" s="53"/>
    </row>
    <row r="2516" spans="1:27" x14ac:dyDescent="0.25">
      <c r="A2516" s="199"/>
      <c r="B2516" s="199"/>
      <c r="C2516" s="199"/>
      <c r="D2516" s="199"/>
      <c r="E2516" s="192"/>
      <c r="F2516" s="186"/>
      <c r="G2516" s="53"/>
      <c r="H2516" s="53"/>
      <c r="I2516" s="53"/>
      <c r="J2516" s="53"/>
      <c r="O2516" s="53"/>
      <c r="W2516" s="53"/>
      <c r="X2516" s="53"/>
      <c r="Y2516" s="53"/>
      <c r="Z2516" s="53"/>
      <c r="AA2516" s="53"/>
    </row>
    <row r="2517" spans="1:27" x14ac:dyDescent="0.25">
      <c r="A2517" s="199"/>
      <c r="B2517" s="199"/>
      <c r="C2517" s="199"/>
      <c r="D2517" s="199"/>
      <c r="E2517" s="192"/>
      <c r="F2517" s="186"/>
      <c r="G2517" s="53"/>
      <c r="H2517" s="53"/>
      <c r="I2517" s="53"/>
      <c r="J2517" s="53"/>
      <c r="O2517" s="53"/>
      <c r="W2517" s="53"/>
      <c r="X2517" s="53"/>
      <c r="Y2517" s="53"/>
      <c r="Z2517" s="53"/>
      <c r="AA2517" s="53"/>
    </row>
    <row r="2518" spans="1:27" x14ac:dyDescent="0.25">
      <c r="A2518" s="199"/>
      <c r="B2518" s="199"/>
      <c r="C2518" s="199"/>
      <c r="D2518" s="199"/>
      <c r="E2518" s="192"/>
      <c r="F2518" s="186"/>
      <c r="G2518" s="53"/>
      <c r="H2518" s="53"/>
      <c r="I2518" s="53"/>
      <c r="J2518" s="53"/>
      <c r="O2518" s="53"/>
      <c r="W2518" s="53"/>
      <c r="X2518" s="53"/>
      <c r="Y2518" s="53"/>
      <c r="Z2518" s="53"/>
      <c r="AA2518" s="53"/>
    </row>
    <row r="2519" spans="1:27" x14ac:dyDescent="0.25">
      <c r="A2519" s="199"/>
      <c r="B2519" s="199"/>
      <c r="C2519" s="199"/>
      <c r="D2519" s="199"/>
      <c r="E2519" s="192"/>
      <c r="F2519" s="186"/>
      <c r="G2519" s="53"/>
      <c r="H2519" s="53"/>
      <c r="I2519" s="53"/>
      <c r="J2519" s="53"/>
      <c r="O2519" s="53"/>
      <c r="W2519" s="53"/>
      <c r="X2519" s="53"/>
      <c r="Y2519" s="53"/>
      <c r="Z2519" s="53"/>
      <c r="AA2519" s="53"/>
    </row>
    <row r="2520" spans="1:27" x14ac:dyDescent="0.25">
      <c r="A2520" s="199"/>
      <c r="B2520" s="199"/>
      <c r="C2520" s="199"/>
      <c r="D2520" s="199"/>
      <c r="E2520" s="192"/>
      <c r="F2520" s="186"/>
      <c r="G2520" s="53"/>
      <c r="H2520" s="53"/>
      <c r="I2520" s="53"/>
      <c r="J2520" s="53"/>
      <c r="O2520" s="53"/>
      <c r="W2520" s="53"/>
      <c r="X2520" s="53"/>
      <c r="Y2520" s="53"/>
      <c r="Z2520" s="53"/>
      <c r="AA2520" s="53"/>
    </row>
    <row r="2521" spans="1:27" x14ac:dyDescent="0.25">
      <c r="A2521" s="199"/>
      <c r="B2521" s="199"/>
      <c r="C2521" s="199"/>
      <c r="D2521" s="199"/>
      <c r="E2521" s="192"/>
      <c r="F2521" s="186"/>
      <c r="G2521" s="53"/>
      <c r="H2521" s="53"/>
      <c r="I2521" s="53"/>
      <c r="J2521" s="53"/>
      <c r="O2521" s="53"/>
      <c r="W2521" s="53"/>
      <c r="X2521" s="53"/>
      <c r="Y2521" s="53"/>
      <c r="Z2521" s="53"/>
      <c r="AA2521" s="53"/>
    </row>
    <row r="2522" spans="1:27" x14ac:dyDescent="0.25">
      <c r="A2522" s="199"/>
      <c r="B2522" s="199"/>
      <c r="C2522" s="199"/>
      <c r="D2522" s="199"/>
      <c r="E2522" s="192"/>
      <c r="F2522" s="186"/>
      <c r="G2522" s="53"/>
      <c r="H2522" s="53"/>
      <c r="I2522" s="53"/>
      <c r="J2522" s="53"/>
      <c r="O2522" s="53"/>
      <c r="W2522" s="53"/>
      <c r="X2522" s="53"/>
      <c r="Y2522" s="53"/>
      <c r="Z2522" s="53"/>
      <c r="AA2522" s="53"/>
    </row>
    <row r="2523" spans="1:27" x14ac:dyDescent="0.25">
      <c r="A2523" s="199"/>
      <c r="B2523" s="199"/>
      <c r="C2523" s="199"/>
      <c r="D2523" s="199"/>
      <c r="E2523" s="192"/>
      <c r="F2523" s="186"/>
      <c r="G2523" s="53"/>
      <c r="H2523" s="53"/>
      <c r="I2523" s="53"/>
      <c r="J2523" s="53"/>
      <c r="O2523" s="53"/>
      <c r="W2523" s="53"/>
      <c r="X2523" s="53"/>
      <c r="Y2523" s="53"/>
      <c r="Z2523" s="53"/>
      <c r="AA2523" s="53"/>
    </row>
    <row r="2524" spans="1:27" x14ac:dyDescent="0.25">
      <c r="A2524" s="199"/>
      <c r="B2524" s="199"/>
      <c r="C2524" s="199"/>
      <c r="D2524" s="199"/>
      <c r="E2524" s="192"/>
      <c r="F2524" s="186"/>
      <c r="G2524" s="53"/>
      <c r="H2524" s="53"/>
      <c r="I2524" s="53"/>
      <c r="J2524" s="53"/>
      <c r="O2524" s="53"/>
      <c r="W2524" s="53"/>
      <c r="X2524" s="53"/>
      <c r="Y2524" s="53"/>
      <c r="Z2524" s="53"/>
      <c r="AA2524" s="53"/>
    </row>
    <row r="2525" spans="1:27" x14ac:dyDescent="0.25">
      <c r="A2525" s="199"/>
      <c r="B2525" s="199"/>
      <c r="C2525" s="199"/>
      <c r="D2525" s="199"/>
      <c r="E2525" s="192"/>
      <c r="F2525" s="186"/>
      <c r="G2525" s="53"/>
      <c r="H2525" s="53"/>
      <c r="I2525" s="53"/>
      <c r="J2525" s="53"/>
      <c r="O2525" s="53"/>
      <c r="W2525" s="53"/>
      <c r="X2525" s="53"/>
      <c r="Y2525" s="53"/>
      <c r="Z2525" s="53"/>
      <c r="AA2525" s="53"/>
    </row>
    <row r="2526" spans="1:27" x14ac:dyDescent="0.25">
      <c r="A2526" s="199"/>
      <c r="B2526" s="199"/>
      <c r="C2526" s="199"/>
      <c r="D2526" s="199"/>
      <c r="E2526" s="192"/>
      <c r="F2526" s="186"/>
      <c r="G2526" s="53"/>
      <c r="H2526" s="53"/>
      <c r="I2526" s="53"/>
      <c r="J2526" s="53"/>
      <c r="O2526" s="53"/>
      <c r="W2526" s="53"/>
      <c r="X2526" s="53"/>
      <c r="Y2526" s="53"/>
      <c r="Z2526" s="53"/>
      <c r="AA2526" s="53"/>
    </row>
    <row r="2527" spans="1:27" x14ac:dyDescent="0.25">
      <c r="A2527" s="199"/>
      <c r="B2527" s="199"/>
      <c r="C2527" s="199"/>
      <c r="D2527" s="199"/>
      <c r="E2527" s="192"/>
      <c r="F2527" s="186"/>
      <c r="G2527" s="53"/>
      <c r="H2527" s="53"/>
      <c r="I2527" s="53"/>
      <c r="J2527" s="53"/>
      <c r="O2527" s="53"/>
      <c r="W2527" s="53"/>
      <c r="X2527" s="53"/>
      <c r="Y2527" s="53"/>
      <c r="Z2527" s="53"/>
      <c r="AA2527" s="53"/>
    </row>
    <row r="2528" spans="1:27" x14ac:dyDescent="0.25">
      <c r="A2528" s="199"/>
      <c r="B2528" s="199"/>
      <c r="C2528" s="199"/>
      <c r="D2528" s="199"/>
      <c r="E2528" s="192"/>
      <c r="F2528" s="186"/>
      <c r="G2528" s="53"/>
      <c r="H2528" s="53"/>
      <c r="I2528" s="53"/>
      <c r="J2528" s="53"/>
      <c r="O2528" s="53"/>
      <c r="W2528" s="53"/>
      <c r="X2528" s="53"/>
      <c r="Y2528" s="53"/>
      <c r="Z2528" s="53"/>
      <c r="AA2528" s="53"/>
    </row>
    <row r="2529" spans="1:27" x14ac:dyDescent="0.25">
      <c r="A2529" s="199"/>
      <c r="B2529" s="199"/>
      <c r="C2529" s="199"/>
      <c r="D2529" s="199"/>
      <c r="E2529" s="192"/>
      <c r="F2529" s="186"/>
      <c r="G2529" s="53"/>
      <c r="H2529" s="53"/>
      <c r="I2529" s="53"/>
      <c r="J2529" s="53"/>
      <c r="O2529" s="53"/>
      <c r="W2529" s="53"/>
      <c r="X2529" s="53"/>
      <c r="Y2529" s="53"/>
      <c r="Z2529" s="53"/>
      <c r="AA2529" s="53"/>
    </row>
    <row r="2530" spans="1:27" x14ac:dyDescent="0.25">
      <c r="A2530" s="199"/>
      <c r="B2530" s="199"/>
      <c r="C2530" s="199"/>
      <c r="D2530" s="199"/>
      <c r="E2530" s="192"/>
      <c r="F2530" s="186"/>
      <c r="G2530" s="53"/>
      <c r="H2530" s="53"/>
      <c r="I2530" s="53"/>
      <c r="J2530" s="53"/>
      <c r="O2530" s="53"/>
      <c r="W2530" s="53"/>
      <c r="X2530" s="53"/>
      <c r="Y2530" s="53"/>
      <c r="Z2530" s="53"/>
      <c r="AA2530" s="53"/>
    </row>
    <row r="2531" spans="1:27" x14ac:dyDescent="0.25">
      <c r="A2531" s="199"/>
      <c r="B2531" s="199"/>
      <c r="C2531" s="199"/>
      <c r="D2531" s="199"/>
      <c r="E2531" s="192"/>
      <c r="F2531" s="186"/>
      <c r="G2531" s="53"/>
      <c r="H2531" s="53"/>
      <c r="I2531" s="53"/>
      <c r="J2531" s="53"/>
      <c r="O2531" s="53"/>
      <c r="W2531" s="53"/>
      <c r="X2531" s="53"/>
      <c r="Y2531" s="53"/>
      <c r="Z2531" s="53"/>
      <c r="AA2531" s="53"/>
    </row>
    <row r="2532" spans="1:27" x14ac:dyDescent="0.25">
      <c r="A2532" s="199"/>
      <c r="B2532" s="199"/>
      <c r="C2532" s="199"/>
      <c r="D2532" s="199"/>
      <c r="E2532" s="192"/>
      <c r="F2532" s="186"/>
      <c r="G2532" s="53"/>
      <c r="H2532" s="53"/>
      <c r="I2532" s="53"/>
      <c r="J2532" s="53"/>
      <c r="O2532" s="53"/>
      <c r="W2532" s="53"/>
      <c r="X2532" s="53"/>
      <c r="Y2532" s="53"/>
      <c r="Z2532" s="53"/>
      <c r="AA2532" s="53"/>
    </row>
    <row r="2533" spans="1:27" x14ac:dyDescent="0.25">
      <c r="A2533" s="199"/>
      <c r="B2533" s="199"/>
      <c r="C2533" s="199"/>
      <c r="D2533" s="199"/>
      <c r="E2533" s="192"/>
      <c r="F2533" s="186"/>
      <c r="G2533" s="53"/>
      <c r="H2533" s="53"/>
      <c r="I2533" s="53"/>
      <c r="J2533" s="53"/>
      <c r="O2533" s="53"/>
      <c r="W2533" s="53"/>
      <c r="X2533" s="53"/>
      <c r="Y2533" s="53"/>
      <c r="Z2533" s="53"/>
      <c r="AA2533" s="53"/>
    </row>
    <row r="2534" spans="1:27" x14ac:dyDescent="0.25">
      <c r="A2534" s="199"/>
      <c r="B2534" s="199"/>
      <c r="C2534" s="199"/>
      <c r="D2534" s="199"/>
      <c r="E2534" s="192"/>
      <c r="F2534" s="186"/>
      <c r="G2534" s="53"/>
      <c r="H2534" s="53"/>
      <c r="I2534" s="53"/>
      <c r="J2534" s="53"/>
      <c r="O2534" s="53"/>
      <c r="W2534" s="53"/>
      <c r="X2534" s="53"/>
      <c r="Y2534" s="53"/>
      <c r="Z2534" s="53"/>
      <c r="AA2534" s="53"/>
    </row>
    <row r="2535" spans="1:27" x14ac:dyDescent="0.25">
      <c r="A2535" s="199"/>
      <c r="B2535" s="199"/>
      <c r="C2535" s="199"/>
      <c r="D2535" s="199"/>
      <c r="E2535" s="192"/>
      <c r="F2535" s="186"/>
      <c r="G2535" s="53"/>
      <c r="H2535" s="53"/>
      <c r="I2535" s="53"/>
      <c r="J2535" s="53"/>
      <c r="O2535" s="53"/>
      <c r="W2535" s="53"/>
      <c r="X2535" s="53"/>
      <c r="Y2535" s="53"/>
      <c r="Z2535" s="53"/>
      <c r="AA2535" s="53"/>
    </row>
    <row r="2536" spans="1:27" x14ac:dyDescent="0.25">
      <c r="A2536" s="199"/>
      <c r="B2536" s="199"/>
      <c r="C2536" s="199"/>
      <c r="D2536" s="199"/>
      <c r="E2536" s="192"/>
      <c r="F2536" s="186"/>
      <c r="G2536" s="53"/>
      <c r="H2536" s="53"/>
      <c r="I2536" s="53"/>
      <c r="J2536" s="53"/>
      <c r="O2536" s="53"/>
      <c r="W2536" s="53"/>
      <c r="X2536" s="53"/>
      <c r="Y2536" s="53"/>
      <c r="Z2536" s="53"/>
      <c r="AA2536" s="53"/>
    </row>
    <row r="2537" spans="1:27" x14ac:dyDescent="0.25">
      <c r="A2537" s="199"/>
      <c r="B2537" s="199"/>
      <c r="C2537" s="199"/>
      <c r="D2537" s="199"/>
      <c r="E2537" s="192"/>
      <c r="F2537" s="186"/>
      <c r="G2537" s="53"/>
      <c r="H2537" s="53"/>
      <c r="I2537" s="53"/>
      <c r="J2537" s="53"/>
      <c r="O2537" s="53"/>
      <c r="W2537" s="53"/>
      <c r="X2537" s="53"/>
      <c r="Y2537" s="53"/>
      <c r="Z2537" s="53"/>
      <c r="AA2537" s="53"/>
    </row>
    <row r="2538" spans="1:27" x14ac:dyDescent="0.25">
      <c r="A2538" s="199"/>
      <c r="B2538" s="199"/>
      <c r="C2538" s="199"/>
      <c r="D2538" s="199"/>
      <c r="E2538" s="192"/>
      <c r="F2538" s="186"/>
      <c r="G2538" s="53"/>
      <c r="H2538" s="53"/>
      <c r="I2538" s="53"/>
      <c r="J2538" s="53"/>
      <c r="O2538" s="53"/>
      <c r="W2538" s="53"/>
      <c r="X2538" s="53"/>
      <c r="Y2538" s="53"/>
      <c r="Z2538" s="53"/>
      <c r="AA2538" s="53"/>
    </row>
    <row r="2539" spans="1:27" x14ac:dyDescent="0.25">
      <c r="A2539" s="199"/>
      <c r="B2539" s="199"/>
      <c r="C2539" s="199"/>
      <c r="D2539" s="199"/>
      <c r="E2539" s="192"/>
      <c r="F2539" s="186"/>
      <c r="G2539" s="53"/>
      <c r="H2539" s="53"/>
      <c r="I2539" s="53"/>
      <c r="J2539" s="53"/>
      <c r="O2539" s="53"/>
      <c r="W2539" s="53"/>
      <c r="X2539" s="53"/>
      <c r="Y2539" s="53"/>
      <c r="Z2539" s="53"/>
      <c r="AA2539" s="53"/>
    </row>
    <row r="2540" spans="1:27" x14ac:dyDescent="0.25">
      <c r="A2540" s="199"/>
      <c r="B2540" s="199"/>
      <c r="C2540" s="199"/>
      <c r="D2540" s="199"/>
      <c r="E2540" s="192"/>
      <c r="F2540" s="186"/>
      <c r="G2540" s="53"/>
      <c r="H2540" s="53"/>
      <c r="I2540" s="53"/>
      <c r="J2540" s="53"/>
      <c r="O2540" s="53"/>
      <c r="W2540" s="53"/>
      <c r="X2540" s="53"/>
      <c r="Y2540" s="53"/>
      <c r="Z2540" s="53"/>
      <c r="AA2540" s="53"/>
    </row>
    <row r="2541" spans="1:27" x14ac:dyDescent="0.25">
      <c r="A2541" s="199"/>
      <c r="B2541" s="199"/>
      <c r="C2541" s="199"/>
      <c r="D2541" s="199"/>
      <c r="E2541" s="192"/>
      <c r="F2541" s="186"/>
      <c r="G2541" s="53"/>
      <c r="H2541" s="53"/>
      <c r="I2541" s="53"/>
      <c r="J2541" s="53"/>
      <c r="O2541" s="53"/>
      <c r="W2541" s="53"/>
      <c r="X2541" s="53"/>
      <c r="Y2541" s="53"/>
      <c r="Z2541" s="53"/>
      <c r="AA2541" s="53"/>
    </row>
    <row r="2542" spans="1:27" x14ac:dyDescent="0.25">
      <c r="A2542" s="199"/>
      <c r="B2542" s="199"/>
      <c r="C2542" s="199"/>
      <c r="D2542" s="199"/>
      <c r="E2542" s="192"/>
      <c r="F2542" s="186"/>
      <c r="G2542" s="53"/>
      <c r="H2542" s="53"/>
      <c r="I2542" s="53"/>
      <c r="J2542" s="53"/>
      <c r="O2542" s="53"/>
      <c r="W2542" s="53"/>
      <c r="X2542" s="53"/>
      <c r="Y2542" s="53"/>
      <c r="Z2542" s="53"/>
      <c r="AA2542" s="53"/>
    </row>
    <row r="2543" spans="1:27" x14ac:dyDescent="0.25">
      <c r="A2543" s="199"/>
      <c r="B2543" s="199"/>
      <c r="C2543" s="199"/>
      <c r="D2543" s="199"/>
      <c r="E2543" s="192"/>
      <c r="F2543" s="186"/>
      <c r="G2543" s="53"/>
      <c r="H2543" s="53"/>
      <c r="I2543" s="53"/>
      <c r="J2543" s="53"/>
      <c r="O2543" s="53"/>
      <c r="W2543" s="53"/>
      <c r="X2543" s="53"/>
      <c r="Y2543" s="53"/>
      <c r="Z2543" s="53"/>
      <c r="AA2543" s="53"/>
    </row>
    <row r="2544" spans="1:27" x14ac:dyDescent="0.25">
      <c r="A2544" s="199"/>
      <c r="B2544" s="199"/>
      <c r="C2544" s="199"/>
      <c r="D2544" s="199"/>
      <c r="E2544" s="192"/>
      <c r="F2544" s="186"/>
      <c r="G2544" s="53"/>
      <c r="H2544" s="53"/>
      <c r="I2544" s="53"/>
      <c r="J2544" s="53"/>
      <c r="O2544" s="53"/>
      <c r="W2544" s="53"/>
      <c r="X2544" s="53"/>
      <c r="Y2544" s="53"/>
      <c r="Z2544" s="53"/>
      <c r="AA2544" s="53"/>
    </row>
    <row r="2545" spans="1:27" x14ac:dyDescent="0.25">
      <c r="A2545" s="199"/>
      <c r="B2545" s="199"/>
      <c r="C2545" s="199"/>
      <c r="D2545" s="199"/>
      <c r="E2545" s="192"/>
      <c r="F2545" s="186"/>
      <c r="G2545" s="53"/>
      <c r="H2545" s="53"/>
      <c r="I2545" s="53"/>
      <c r="J2545" s="53"/>
      <c r="O2545" s="53"/>
      <c r="W2545" s="53"/>
      <c r="X2545" s="53"/>
      <c r="Y2545" s="53"/>
      <c r="Z2545" s="53"/>
      <c r="AA2545" s="53"/>
    </row>
    <row r="2546" spans="1:27" x14ac:dyDescent="0.25">
      <c r="A2546" s="199"/>
      <c r="B2546" s="199"/>
      <c r="C2546" s="199"/>
      <c r="D2546" s="199"/>
      <c r="E2546" s="192"/>
      <c r="F2546" s="186"/>
      <c r="G2546" s="53"/>
      <c r="H2546" s="53"/>
      <c r="I2546" s="53"/>
      <c r="J2546" s="53"/>
      <c r="O2546" s="53"/>
      <c r="W2546" s="53"/>
      <c r="X2546" s="53"/>
      <c r="Y2546" s="53"/>
      <c r="Z2546" s="53"/>
      <c r="AA2546" s="53"/>
    </row>
    <row r="2547" spans="1:27" x14ac:dyDescent="0.25">
      <c r="A2547" s="199"/>
      <c r="B2547" s="199"/>
      <c r="C2547" s="199"/>
      <c r="D2547" s="199"/>
      <c r="E2547" s="192"/>
      <c r="F2547" s="186"/>
      <c r="G2547" s="53"/>
      <c r="H2547" s="53"/>
      <c r="I2547" s="53"/>
      <c r="J2547" s="53"/>
      <c r="O2547" s="53"/>
      <c r="W2547" s="53"/>
      <c r="X2547" s="53"/>
      <c r="Y2547" s="53"/>
      <c r="Z2547" s="53"/>
      <c r="AA2547" s="53"/>
    </row>
    <row r="2548" spans="1:27" x14ac:dyDescent="0.25">
      <c r="A2548" s="199"/>
      <c r="B2548" s="199"/>
      <c r="C2548" s="199"/>
      <c r="D2548" s="199"/>
      <c r="E2548" s="192"/>
      <c r="F2548" s="186"/>
      <c r="G2548" s="53"/>
      <c r="H2548" s="53"/>
      <c r="I2548" s="53"/>
      <c r="J2548" s="53"/>
      <c r="O2548" s="53"/>
      <c r="W2548" s="53"/>
      <c r="X2548" s="53"/>
      <c r="Y2548" s="53"/>
      <c r="Z2548" s="53"/>
      <c r="AA2548" s="53"/>
    </row>
    <row r="2549" spans="1:27" x14ac:dyDescent="0.25">
      <c r="A2549" s="199"/>
      <c r="B2549" s="199"/>
      <c r="C2549" s="199"/>
      <c r="D2549" s="199"/>
      <c r="E2549" s="192"/>
      <c r="F2549" s="186"/>
      <c r="G2549" s="53"/>
      <c r="H2549" s="53"/>
      <c r="I2549" s="53"/>
      <c r="J2549" s="53"/>
      <c r="O2549" s="53"/>
      <c r="W2549" s="53"/>
      <c r="X2549" s="53"/>
      <c r="Y2549" s="53"/>
      <c r="Z2549" s="53"/>
      <c r="AA2549" s="53"/>
    </row>
    <row r="2550" spans="1:27" x14ac:dyDescent="0.25">
      <c r="A2550" s="199"/>
      <c r="B2550" s="199"/>
      <c r="C2550" s="199"/>
      <c r="D2550" s="199"/>
      <c r="E2550" s="192"/>
      <c r="F2550" s="186"/>
      <c r="G2550" s="53"/>
      <c r="H2550" s="53"/>
      <c r="I2550" s="53"/>
      <c r="J2550" s="53"/>
      <c r="O2550" s="53"/>
      <c r="W2550" s="53"/>
      <c r="X2550" s="53"/>
      <c r="Y2550" s="53"/>
      <c r="Z2550" s="53"/>
      <c r="AA2550" s="53"/>
    </row>
    <row r="2551" spans="1:27" x14ac:dyDescent="0.25">
      <c r="A2551" s="199"/>
      <c r="B2551" s="199"/>
      <c r="C2551" s="199"/>
      <c r="D2551" s="199"/>
      <c r="E2551" s="192"/>
      <c r="F2551" s="186"/>
      <c r="G2551" s="53"/>
      <c r="H2551" s="53"/>
      <c r="I2551" s="53"/>
      <c r="J2551" s="53"/>
      <c r="O2551" s="53"/>
      <c r="W2551" s="53"/>
      <c r="X2551" s="53"/>
      <c r="Y2551" s="53"/>
      <c r="Z2551" s="53"/>
      <c r="AA2551" s="53"/>
    </row>
    <row r="2552" spans="1:27" x14ac:dyDescent="0.25">
      <c r="A2552" s="199"/>
      <c r="B2552" s="199"/>
      <c r="C2552" s="199"/>
      <c r="D2552" s="199"/>
      <c r="E2552" s="192"/>
      <c r="F2552" s="186"/>
      <c r="G2552" s="53"/>
      <c r="H2552" s="53"/>
      <c r="I2552" s="53"/>
      <c r="J2552" s="53"/>
      <c r="O2552" s="53"/>
      <c r="W2552" s="53"/>
      <c r="X2552" s="53"/>
      <c r="Y2552" s="53"/>
      <c r="Z2552" s="53"/>
      <c r="AA2552" s="53"/>
    </row>
    <row r="2553" spans="1:27" x14ac:dyDescent="0.25">
      <c r="A2553" s="199"/>
      <c r="B2553" s="199"/>
      <c r="C2553" s="199"/>
      <c r="D2553" s="199"/>
      <c r="E2553" s="192"/>
      <c r="F2553" s="186"/>
      <c r="G2553" s="53"/>
      <c r="H2553" s="53"/>
      <c r="I2553" s="53"/>
      <c r="J2553" s="53"/>
      <c r="O2553" s="53"/>
      <c r="W2553" s="53"/>
      <c r="X2553" s="53"/>
      <c r="Y2553" s="53"/>
      <c r="Z2553" s="53"/>
      <c r="AA2553" s="53"/>
    </row>
    <row r="2554" spans="1:27" x14ac:dyDescent="0.25">
      <c r="A2554" s="199"/>
      <c r="B2554" s="199"/>
      <c r="C2554" s="199"/>
      <c r="D2554" s="199"/>
      <c r="E2554" s="192"/>
      <c r="F2554" s="186"/>
      <c r="G2554" s="53"/>
      <c r="H2554" s="53"/>
      <c r="I2554" s="53"/>
      <c r="J2554" s="53"/>
      <c r="O2554" s="53"/>
      <c r="W2554" s="53"/>
      <c r="X2554" s="53"/>
      <c r="Y2554" s="53"/>
      <c r="Z2554" s="53"/>
      <c r="AA2554" s="53"/>
    </row>
    <row r="2555" spans="1:27" x14ac:dyDescent="0.25">
      <c r="A2555" s="199"/>
      <c r="B2555" s="199"/>
      <c r="C2555" s="199"/>
      <c r="D2555" s="199"/>
      <c r="E2555" s="192"/>
      <c r="F2555" s="186"/>
      <c r="G2555" s="53"/>
      <c r="H2555" s="53"/>
      <c r="I2555" s="53"/>
      <c r="J2555" s="53"/>
      <c r="O2555" s="53"/>
      <c r="W2555" s="53"/>
      <c r="X2555" s="53"/>
      <c r="Y2555" s="53"/>
      <c r="Z2555" s="53"/>
      <c r="AA2555" s="53"/>
    </row>
    <row r="2556" spans="1:27" x14ac:dyDescent="0.25">
      <c r="A2556" s="199"/>
      <c r="B2556" s="199"/>
      <c r="C2556" s="199"/>
      <c r="D2556" s="199"/>
      <c r="E2556" s="192"/>
      <c r="F2556" s="186"/>
      <c r="G2556" s="53"/>
      <c r="H2556" s="53"/>
      <c r="I2556" s="53"/>
      <c r="J2556" s="53"/>
      <c r="O2556" s="53"/>
      <c r="W2556" s="53"/>
      <c r="X2556" s="53"/>
      <c r="Y2556" s="53"/>
      <c r="Z2556" s="53"/>
      <c r="AA2556" s="53"/>
    </row>
    <row r="2557" spans="1:27" x14ac:dyDescent="0.25">
      <c r="A2557" s="199"/>
      <c r="B2557" s="199"/>
      <c r="C2557" s="199"/>
      <c r="D2557" s="199"/>
      <c r="E2557" s="192"/>
      <c r="F2557" s="186"/>
      <c r="G2557" s="53"/>
      <c r="H2557" s="53"/>
      <c r="I2557" s="53"/>
      <c r="J2557" s="53"/>
      <c r="O2557" s="53"/>
      <c r="W2557" s="53"/>
      <c r="X2557" s="53"/>
      <c r="Y2557" s="53"/>
      <c r="Z2557" s="53"/>
      <c r="AA2557" s="53"/>
    </row>
    <row r="2558" spans="1:27" x14ac:dyDescent="0.25">
      <c r="A2558" s="199"/>
      <c r="B2558" s="199"/>
      <c r="C2558" s="199"/>
      <c r="D2558" s="199"/>
      <c r="E2558" s="192"/>
      <c r="F2558" s="186"/>
      <c r="G2558" s="53"/>
      <c r="H2558" s="53"/>
      <c r="I2558" s="53"/>
      <c r="J2558" s="53"/>
      <c r="O2558" s="53"/>
      <c r="W2558" s="53"/>
      <c r="X2558" s="53"/>
      <c r="Y2558" s="53"/>
      <c r="Z2558" s="53"/>
      <c r="AA2558" s="53"/>
    </row>
    <row r="2559" spans="1:27" x14ac:dyDescent="0.25">
      <c r="A2559" s="199"/>
      <c r="B2559" s="199"/>
      <c r="C2559" s="199"/>
      <c r="D2559" s="199"/>
      <c r="E2559" s="192"/>
      <c r="F2559" s="186"/>
      <c r="G2559" s="53"/>
      <c r="H2559" s="53"/>
      <c r="I2559" s="53"/>
      <c r="J2559" s="53"/>
      <c r="O2559" s="53"/>
      <c r="W2559" s="53"/>
      <c r="X2559" s="53"/>
      <c r="Y2559" s="53"/>
      <c r="Z2559" s="53"/>
      <c r="AA2559" s="53"/>
    </row>
    <row r="2560" spans="1:27" x14ac:dyDescent="0.25">
      <c r="A2560" s="199"/>
      <c r="B2560" s="199"/>
      <c r="C2560" s="199"/>
      <c r="D2560" s="199"/>
      <c r="E2560" s="192"/>
      <c r="F2560" s="186"/>
      <c r="G2560" s="53"/>
      <c r="H2560" s="53"/>
      <c r="I2560" s="53"/>
      <c r="J2560" s="53"/>
      <c r="O2560" s="53"/>
      <c r="W2560" s="53"/>
      <c r="X2560" s="53"/>
      <c r="Y2560" s="53"/>
      <c r="Z2560" s="53"/>
      <c r="AA2560" s="53"/>
    </row>
    <row r="2561" spans="1:27" x14ac:dyDescent="0.25">
      <c r="A2561" s="199"/>
      <c r="B2561" s="199"/>
      <c r="C2561" s="199"/>
      <c r="D2561" s="199"/>
      <c r="E2561" s="192"/>
      <c r="F2561" s="186"/>
      <c r="G2561" s="53"/>
      <c r="H2561" s="53"/>
      <c r="I2561" s="53"/>
      <c r="J2561" s="53"/>
      <c r="O2561" s="53"/>
      <c r="W2561" s="53"/>
      <c r="X2561" s="53"/>
      <c r="Y2561" s="53"/>
      <c r="Z2561" s="53"/>
      <c r="AA2561" s="53"/>
    </row>
    <row r="2562" spans="1:27" x14ac:dyDescent="0.25">
      <c r="A2562" s="199"/>
      <c r="B2562" s="199"/>
      <c r="C2562" s="199"/>
      <c r="D2562" s="199"/>
      <c r="E2562" s="192"/>
      <c r="F2562" s="186"/>
      <c r="G2562" s="53"/>
      <c r="H2562" s="53"/>
      <c r="I2562" s="53"/>
      <c r="J2562" s="53"/>
      <c r="O2562" s="53"/>
      <c r="W2562" s="53"/>
      <c r="X2562" s="53"/>
      <c r="Y2562" s="53"/>
      <c r="Z2562" s="53"/>
      <c r="AA2562" s="53"/>
    </row>
    <row r="2563" spans="1:27" x14ac:dyDescent="0.25">
      <c r="A2563" s="199"/>
      <c r="B2563" s="199"/>
      <c r="C2563" s="199"/>
      <c r="D2563" s="199"/>
      <c r="E2563" s="192"/>
      <c r="F2563" s="186"/>
      <c r="G2563" s="53"/>
      <c r="H2563" s="53"/>
      <c r="I2563" s="53"/>
      <c r="J2563" s="53"/>
      <c r="O2563" s="53"/>
      <c r="W2563" s="53"/>
      <c r="X2563" s="53"/>
      <c r="Y2563" s="53"/>
      <c r="Z2563" s="53"/>
      <c r="AA2563" s="53"/>
    </row>
    <row r="2564" spans="1:27" x14ac:dyDescent="0.25">
      <c r="A2564" s="199"/>
      <c r="B2564" s="199"/>
      <c r="C2564" s="199"/>
      <c r="D2564" s="199"/>
      <c r="E2564" s="192"/>
      <c r="F2564" s="186"/>
      <c r="G2564" s="53"/>
      <c r="H2564" s="53"/>
      <c r="I2564" s="53"/>
      <c r="J2564" s="53"/>
      <c r="O2564" s="53"/>
      <c r="W2564" s="53"/>
      <c r="X2564" s="53"/>
      <c r="Y2564" s="53"/>
      <c r="Z2564" s="53"/>
      <c r="AA2564" s="53"/>
    </row>
    <row r="2565" spans="1:27" x14ac:dyDescent="0.25">
      <c r="A2565" s="199"/>
      <c r="B2565" s="199"/>
      <c r="C2565" s="199"/>
      <c r="D2565" s="199"/>
      <c r="E2565" s="192"/>
      <c r="F2565" s="186"/>
      <c r="G2565" s="53"/>
      <c r="H2565" s="53"/>
      <c r="I2565" s="53"/>
      <c r="J2565" s="53"/>
      <c r="O2565" s="53"/>
      <c r="W2565" s="53"/>
      <c r="X2565" s="53"/>
      <c r="Y2565" s="53"/>
      <c r="Z2565" s="53"/>
      <c r="AA2565" s="53"/>
    </row>
    <row r="2566" spans="1:27" x14ac:dyDescent="0.25">
      <c r="A2566" s="199"/>
      <c r="B2566" s="199"/>
      <c r="C2566" s="199"/>
      <c r="D2566" s="199"/>
      <c r="E2566" s="192"/>
      <c r="F2566" s="186"/>
      <c r="G2566" s="53"/>
      <c r="H2566" s="53"/>
      <c r="I2566" s="53"/>
      <c r="J2566" s="53"/>
      <c r="O2566" s="53"/>
      <c r="W2566" s="53"/>
      <c r="X2566" s="53"/>
      <c r="Y2566" s="53"/>
      <c r="Z2566" s="53"/>
      <c r="AA2566" s="53"/>
    </row>
    <row r="2567" spans="1:27" x14ac:dyDescent="0.25">
      <c r="A2567" s="199"/>
      <c r="B2567" s="199"/>
      <c r="C2567" s="199"/>
      <c r="D2567" s="199"/>
      <c r="E2567" s="192"/>
      <c r="F2567" s="186"/>
      <c r="G2567" s="53"/>
      <c r="H2567" s="53"/>
      <c r="I2567" s="53"/>
      <c r="J2567" s="53"/>
      <c r="O2567" s="53"/>
      <c r="W2567" s="53"/>
      <c r="X2567" s="53"/>
      <c r="Y2567" s="53"/>
      <c r="Z2567" s="53"/>
      <c r="AA2567" s="53"/>
    </row>
    <row r="2568" spans="1:27" x14ac:dyDescent="0.25">
      <c r="A2568" s="199"/>
      <c r="B2568" s="199"/>
      <c r="C2568" s="199"/>
      <c r="D2568" s="199"/>
      <c r="E2568" s="192"/>
      <c r="F2568" s="186"/>
      <c r="G2568" s="53"/>
      <c r="H2568" s="53"/>
      <c r="I2568" s="53"/>
      <c r="J2568" s="53"/>
      <c r="O2568" s="53"/>
      <c r="W2568" s="53"/>
      <c r="X2568" s="53"/>
      <c r="Y2568" s="53"/>
      <c r="Z2568" s="53"/>
      <c r="AA2568" s="53"/>
    </row>
    <row r="2569" spans="1:27" x14ac:dyDescent="0.25">
      <c r="A2569" s="199"/>
      <c r="B2569" s="199"/>
      <c r="C2569" s="199"/>
      <c r="D2569" s="199"/>
      <c r="E2569" s="192"/>
      <c r="F2569" s="186"/>
      <c r="G2569" s="53"/>
      <c r="H2569" s="53"/>
      <c r="I2569" s="53"/>
      <c r="J2569" s="53"/>
      <c r="O2569" s="53"/>
      <c r="W2569" s="53"/>
      <c r="X2569" s="53"/>
      <c r="Y2569" s="53"/>
      <c r="Z2569" s="53"/>
      <c r="AA2569" s="53"/>
    </row>
    <row r="2570" spans="1:27" x14ac:dyDescent="0.25">
      <c r="A2570" s="199"/>
      <c r="B2570" s="199"/>
      <c r="C2570" s="199"/>
      <c r="D2570" s="199"/>
      <c r="E2570" s="192"/>
      <c r="F2570" s="186"/>
      <c r="G2570" s="53"/>
      <c r="H2570" s="53"/>
      <c r="I2570" s="53"/>
      <c r="J2570" s="53"/>
      <c r="O2570" s="53"/>
      <c r="W2570" s="53"/>
      <c r="X2570" s="53"/>
      <c r="Y2570" s="53"/>
      <c r="Z2570" s="53"/>
      <c r="AA2570" s="53"/>
    </row>
    <row r="2571" spans="1:27" x14ac:dyDescent="0.25">
      <c r="A2571" s="199"/>
      <c r="B2571" s="199"/>
      <c r="C2571" s="199"/>
      <c r="D2571" s="199"/>
      <c r="E2571" s="192"/>
      <c r="F2571" s="186"/>
      <c r="G2571" s="53"/>
      <c r="H2571" s="53"/>
      <c r="I2571" s="53"/>
      <c r="J2571" s="53"/>
      <c r="O2571" s="53"/>
      <c r="W2571" s="53"/>
      <c r="X2571" s="53"/>
      <c r="Y2571" s="53"/>
      <c r="Z2571" s="53"/>
      <c r="AA2571" s="53"/>
    </row>
    <row r="2572" spans="1:27" x14ac:dyDescent="0.25">
      <c r="A2572" s="199"/>
      <c r="B2572" s="199"/>
      <c r="C2572" s="199"/>
      <c r="D2572" s="199"/>
      <c r="E2572" s="192"/>
      <c r="F2572" s="186"/>
      <c r="G2572" s="53"/>
      <c r="H2572" s="53"/>
      <c r="I2572" s="53"/>
      <c r="J2572" s="53"/>
      <c r="O2572" s="53"/>
      <c r="W2572" s="53"/>
      <c r="X2572" s="53"/>
      <c r="Y2572" s="53"/>
      <c r="Z2572" s="53"/>
      <c r="AA2572" s="53"/>
    </row>
    <row r="2573" spans="1:27" x14ac:dyDescent="0.25">
      <c r="A2573" s="199"/>
      <c r="B2573" s="199"/>
      <c r="C2573" s="199"/>
      <c r="D2573" s="199"/>
      <c r="E2573" s="192"/>
      <c r="F2573" s="186"/>
      <c r="G2573" s="53"/>
      <c r="H2573" s="53"/>
      <c r="I2573" s="53"/>
      <c r="J2573" s="53"/>
      <c r="O2573" s="53"/>
      <c r="W2573" s="53"/>
      <c r="X2573" s="53"/>
      <c r="Y2573" s="53"/>
      <c r="Z2573" s="53"/>
      <c r="AA2573" s="53"/>
    </row>
    <row r="2574" spans="1:27" x14ac:dyDescent="0.25">
      <c r="A2574" s="199"/>
      <c r="B2574" s="199"/>
      <c r="C2574" s="199"/>
      <c r="D2574" s="199"/>
      <c r="E2574" s="192"/>
      <c r="F2574" s="186"/>
      <c r="G2574" s="53"/>
      <c r="H2574" s="53"/>
      <c r="I2574" s="53"/>
      <c r="J2574" s="53"/>
      <c r="O2574" s="53"/>
      <c r="W2574" s="53"/>
      <c r="X2574" s="53"/>
      <c r="Y2574" s="53"/>
      <c r="Z2574" s="53"/>
      <c r="AA2574" s="53"/>
    </row>
    <row r="2575" spans="1:27" x14ac:dyDescent="0.25">
      <c r="A2575" s="199"/>
      <c r="B2575" s="199"/>
      <c r="C2575" s="199"/>
      <c r="D2575" s="199"/>
      <c r="E2575" s="192"/>
      <c r="F2575" s="186"/>
      <c r="G2575" s="53"/>
      <c r="H2575" s="53"/>
      <c r="I2575" s="53"/>
      <c r="J2575" s="53"/>
      <c r="O2575" s="53"/>
      <c r="W2575" s="53"/>
      <c r="X2575" s="53"/>
      <c r="Y2575" s="53"/>
      <c r="Z2575" s="53"/>
      <c r="AA2575" s="53"/>
    </row>
    <row r="2576" spans="1:27" x14ac:dyDescent="0.25">
      <c r="A2576" s="199"/>
      <c r="B2576" s="199"/>
      <c r="C2576" s="199"/>
      <c r="D2576" s="199"/>
      <c r="E2576" s="192"/>
      <c r="F2576" s="186"/>
      <c r="G2576" s="53"/>
      <c r="H2576" s="53"/>
      <c r="I2576" s="53"/>
      <c r="J2576" s="53"/>
      <c r="O2576" s="53"/>
      <c r="W2576" s="53"/>
      <c r="X2576" s="53"/>
      <c r="Y2576" s="53"/>
      <c r="Z2576" s="53"/>
      <c r="AA2576" s="53"/>
    </row>
    <row r="2577" spans="1:27" x14ac:dyDescent="0.25">
      <c r="A2577" s="199"/>
      <c r="B2577" s="199"/>
      <c r="C2577" s="199"/>
      <c r="D2577" s="199"/>
      <c r="E2577" s="192"/>
      <c r="F2577" s="186"/>
      <c r="G2577" s="53"/>
      <c r="H2577" s="53"/>
      <c r="I2577" s="53"/>
      <c r="J2577" s="53"/>
      <c r="O2577" s="53"/>
      <c r="W2577" s="53"/>
      <c r="X2577" s="53"/>
      <c r="Y2577" s="53"/>
      <c r="Z2577" s="53"/>
      <c r="AA2577" s="53"/>
    </row>
    <row r="2578" spans="1:27" x14ac:dyDescent="0.25">
      <c r="A2578" s="199"/>
      <c r="B2578" s="199"/>
      <c r="C2578" s="199"/>
      <c r="D2578" s="199"/>
      <c r="E2578" s="192"/>
      <c r="F2578" s="186"/>
      <c r="G2578" s="53"/>
      <c r="H2578" s="53"/>
      <c r="I2578" s="53"/>
      <c r="J2578" s="53"/>
      <c r="O2578" s="53"/>
      <c r="W2578" s="53"/>
      <c r="X2578" s="53"/>
      <c r="Y2578" s="53"/>
      <c r="Z2578" s="53"/>
      <c r="AA2578" s="53"/>
    </row>
    <row r="2579" spans="1:27" x14ac:dyDescent="0.25">
      <c r="A2579" s="199"/>
      <c r="B2579" s="199"/>
      <c r="C2579" s="199"/>
      <c r="D2579" s="199"/>
      <c r="E2579" s="192"/>
      <c r="F2579" s="186"/>
      <c r="G2579" s="53"/>
      <c r="H2579" s="53"/>
      <c r="I2579" s="53"/>
      <c r="J2579" s="53"/>
      <c r="O2579" s="53"/>
      <c r="W2579" s="53"/>
      <c r="X2579" s="53"/>
      <c r="Y2579" s="53"/>
      <c r="Z2579" s="53"/>
      <c r="AA2579" s="53"/>
    </row>
    <row r="2580" spans="1:27" x14ac:dyDescent="0.25">
      <c r="A2580" s="199"/>
      <c r="B2580" s="199"/>
      <c r="C2580" s="199"/>
      <c r="D2580" s="199"/>
      <c r="E2580" s="192"/>
      <c r="F2580" s="186"/>
      <c r="G2580" s="53"/>
      <c r="H2580" s="53"/>
      <c r="I2580" s="53"/>
      <c r="J2580" s="53"/>
      <c r="O2580" s="53"/>
      <c r="W2580" s="53"/>
      <c r="X2580" s="53"/>
      <c r="Y2580" s="53"/>
      <c r="Z2580" s="53"/>
      <c r="AA2580" s="53"/>
    </row>
    <row r="2581" spans="1:27" x14ac:dyDescent="0.25">
      <c r="A2581" s="199"/>
      <c r="B2581" s="199"/>
      <c r="C2581" s="199"/>
      <c r="D2581" s="199"/>
      <c r="E2581" s="192"/>
      <c r="F2581" s="186"/>
      <c r="G2581" s="53"/>
      <c r="H2581" s="53"/>
      <c r="I2581" s="53"/>
      <c r="J2581" s="53"/>
      <c r="O2581" s="53"/>
      <c r="W2581" s="53"/>
      <c r="X2581" s="53"/>
      <c r="Y2581" s="53"/>
      <c r="Z2581" s="53"/>
      <c r="AA2581" s="53"/>
    </row>
    <row r="2582" spans="1:27" x14ac:dyDescent="0.25">
      <c r="A2582" s="199"/>
      <c r="B2582" s="199"/>
      <c r="C2582" s="199"/>
      <c r="D2582" s="199"/>
      <c r="E2582" s="192"/>
      <c r="F2582" s="186"/>
      <c r="G2582" s="53"/>
      <c r="H2582" s="53"/>
      <c r="I2582" s="53"/>
      <c r="J2582" s="53"/>
      <c r="O2582" s="53"/>
      <c r="W2582" s="53"/>
      <c r="X2582" s="53"/>
      <c r="Y2582" s="53"/>
      <c r="Z2582" s="53"/>
      <c r="AA2582" s="53"/>
    </row>
    <row r="2583" spans="1:27" x14ac:dyDescent="0.25">
      <c r="A2583" s="199"/>
      <c r="B2583" s="199"/>
      <c r="C2583" s="199"/>
      <c r="D2583" s="199"/>
      <c r="E2583" s="192"/>
      <c r="F2583" s="186"/>
      <c r="G2583" s="53"/>
      <c r="H2583" s="53"/>
      <c r="I2583" s="53"/>
      <c r="J2583" s="53"/>
      <c r="O2583" s="53"/>
      <c r="W2583" s="53"/>
      <c r="X2583" s="53"/>
      <c r="Y2583" s="53"/>
      <c r="Z2583" s="53"/>
      <c r="AA2583" s="53"/>
    </row>
    <row r="2584" spans="1:27" x14ac:dyDescent="0.25">
      <c r="A2584" s="199"/>
      <c r="B2584" s="199"/>
      <c r="C2584" s="199"/>
      <c r="D2584" s="199"/>
      <c r="E2584" s="192"/>
      <c r="F2584" s="186"/>
      <c r="G2584" s="53"/>
      <c r="H2584" s="53"/>
      <c r="I2584" s="53"/>
      <c r="J2584" s="53"/>
      <c r="O2584" s="53"/>
      <c r="W2584" s="53"/>
      <c r="X2584" s="53"/>
      <c r="Y2584" s="53"/>
      <c r="Z2584" s="53"/>
      <c r="AA2584" s="53"/>
    </row>
    <row r="2585" spans="1:27" x14ac:dyDescent="0.25">
      <c r="A2585" s="199"/>
      <c r="B2585" s="199"/>
      <c r="C2585" s="199"/>
      <c r="D2585" s="199"/>
      <c r="E2585" s="192"/>
      <c r="F2585" s="186"/>
      <c r="G2585" s="53"/>
      <c r="H2585" s="53"/>
      <c r="I2585" s="53"/>
      <c r="J2585" s="53"/>
      <c r="O2585" s="53"/>
      <c r="W2585" s="53"/>
      <c r="X2585" s="53"/>
      <c r="Y2585" s="53"/>
      <c r="Z2585" s="53"/>
      <c r="AA2585" s="53"/>
    </row>
    <row r="2586" spans="1:27" x14ac:dyDescent="0.25">
      <c r="A2586" s="199"/>
      <c r="B2586" s="199"/>
      <c r="C2586" s="199"/>
      <c r="D2586" s="199"/>
      <c r="E2586" s="192"/>
      <c r="F2586" s="186"/>
      <c r="G2586" s="53"/>
      <c r="H2586" s="53"/>
      <c r="I2586" s="53"/>
      <c r="J2586" s="53"/>
      <c r="O2586" s="53"/>
      <c r="W2586" s="53"/>
      <c r="X2586" s="53"/>
      <c r="Y2586" s="53"/>
      <c r="Z2586" s="53"/>
      <c r="AA2586" s="53"/>
    </row>
    <row r="2587" spans="1:27" x14ac:dyDescent="0.25">
      <c r="A2587" s="199"/>
      <c r="B2587" s="199"/>
      <c r="C2587" s="199"/>
      <c r="D2587" s="199"/>
      <c r="E2587" s="192"/>
      <c r="F2587" s="186"/>
      <c r="G2587" s="53"/>
      <c r="H2587" s="53"/>
      <c r="I2587" s="53"/>
      <c r="J2587" s="53"/>
      <c r="O2587" s="53"/>
      <c r="W2587" s="53"/>
      <c r="X2587" s="53"/>
      <c r="Y2587" s="53"/>
      <c r="Z2587" s="53"/>
      <c r="AA2587" s="53"/>
    </row>
    <row r="2588" spans="1:27" x14ac:dyDescent="0.25">
      <c r="A2588" s="199"/>
      <c r="B2588" s="199"/>
      <c r="C2588" s="199"/>
      <c r="D2588" s="199"/>
      <c r="E2588" s="192"/>
      <c r="F2588" s="186"/>
      <c r="G2588" s="53"/>
      <c r="H2588" s="53"/>
      <c r="I2588" s="53"/>
      <c r="J2588" s="53"/>
      <c r="O2588" s="53"/>
      <c r="W2588" s="53"/>
      <c r="X2588" s="53"/>
      <c r="Y2588" s="53"/>
      <c r="Z2588" s="53"/>
      <c r="AA2588" s="53"/>
    </row>
    <row r="2589" spans="1:27" x14ac:dyDescent="0.25">
      <c r="A2589" s="199"/>
      <c r="B2589" s="199"/>
      <c r="C2589" s="199"/>
      <c r="D2589" s="199"/>
      <c r="E2589" s="192"/>
      <c r="F2589" s="186"/>
      <c r="G2589" s="53"/>
      <c r="H2589" s="53"/>
      <c r="I2589" s="53"/>
      <c r="J2589" s="53"/>
      <c r="O2589" s="53"/>
      <c r="W2589" s="53"/>
      <c r="X2589" s="53"/>
      <c r="Y2589" s="53"/>
      <c r="Z2589" s="53"/>
      <c r="AA2589" s="53"/>
    </row>
    <row r="2590" spans="1:27" x14ac:dyDescent="0.25">
      <c r="A2590" s="199"/>
      <c r="B2590" s="199"/>
      <c r="C2590" s="199"/>
      <c r="D2590" s="199"/>
      <c r="E2590" s="192"/>
      <c r="F2590" s="186"/>
      <c r="G2590" s="53"/>
      <c r="H2590" s="53"/>
      <c r="I2590" s="53"/>
      <c r="J2590" s="53"/>
      <c r="O2590" s="53"/>
      <c r="W2590" s="53"/>
      <c r="X2590" s="53"/>
      <c r="Y2590" s="53"/>
      <c r="Z2590" s="53"/>
      <c r="AA2590" s="53"/>
    </row>
    <row r="2591" spans="1:27" x14ac:dyDescent="0.25">
      <c r="A2591" s="199"/>
      <c r="B2591" s="199"/>
      <c r="C2591" s="199"/>
      <c r="D2591" s="199"/>
      <c r="E2591" s="192"/>
      <c r="F2591" s="186"/>
      <c r="G2591" s="53"/>
      <c r="H2591" s="53"/>
      <c r="I2591" s="53"/>
      <c r="J2591" s="53"/>
      <c r="O2591" s="53"/>
      <c r="W2591" s="53"/>
      <c r="X2591" s="53"/>
      <c r="Y2591" s="53"/>
      <c r="Z2591" s="53"/>
      <c r="AA2591" s="53"/>
    </row>
    <row r="2592" spans="1:27" x14ac:dyDescent="0.25">
      <c r="A2592" s="199"/>
      <c r="B2592" s="199"/>
      <c r="C2592" s="199"/>
      <c r="D2592" s="199"/>
      <c r="E2592" s="192"/>
      <c r="F2592" s="186"/>
      <c r="G2592" s="53"/>
      <c r="H2592" s="53"/>
      <c r="I2592" s="53"/>
      <c r="J2592" s="53"/>
      <c r="O2592" s="53"/>
      <c r="W2592" s="53"/>
      <c r="X2592" s="53"/>
      <c r="Y2592" s="53"/>
      <c r="Z2592" s="53"/>
      <c r="AA2592" s="53"/>
    </row>
    <row r="2593" spans="1:27" x14ac:dyDescent="0.25">
      <c r="A2593" s="199"/>
      <c r="B2593" s="199"/>
      <c r="C2593" s="199"/>
      <c r="D2593" s="199"/>
      <c r="E2593" s="192"/>
      <c r="F2593" s="186"/>
      <c r="G2593" s="53"/>
      <c r="H2593" s="53"/>
      <c r="I2593" s="53"/>
      <c r="J2593" s="53"/>
      <c r="O2593" s="53"/>
      <c r="W2593" s="53"/>
      <c r="X2593" s="53"/>
      <c r="Y2593" s="53"/>
      <c r="Z2593" s="53"/>
      <c r="AA2593" s="53"/>
    </row>
    <row r="2594" spans="1:27" x14ac:dyDescent="0.25">
      <c r="A2594" s="199"/>
      <c r="B2594" s="199"/>
      <c r="C2594" s="199"/>
      <c r="D2594" s="199"/>
      <c r="E2594" s="192"/>
      <c r="F2594" s="186"/>
      <c r="G2594" s="53"/>
      <c r="H2594" s="53"/>
      <c r="I2594" s="53"/>
      <c r="J2594" s="53"/>
      <c r="O2594" s="53"/>
      <c r="W2594" s="53"/>
      <c r="X2594" s="53"/>
      <c r="Y2594" s="53"/>
      <c r="Z2594" s="53"/>
      <c r="AA2594" s="53"/>
    </row>
    <row r="2595" spans="1:27" x14ac:dyDescent="0.25">
      <c r="A2595" s="199"/>
      <c r="B2595" s="199"/>
      <c r="C2595" s="199"/>
      <c r="D2595" s="199"/>
      <c r="E2595" s="192"/>
      <c r="F2595" s="186"/>
      <c r="G2595" s="53"/>
      <c r="H2595" s="53"/>
      <c r="I2595" s="53"/>
      <c r="J2595" s="53"/>
      <c r="O2595" s="53"/>
      <c r="W2595" s="53"/>
      <c r="X2595" s="53"/>
      <c r="Y2595" s="53"/>
      <c r="Z2595" s="53"/>
      <c r="AA2595" s="53"/>
    </row>
    <row r="2596" spans="1:27" x14ac:dyDescent="0.25">
      <c r="A2596" s="199"/>
      <c r="B2596" s="199"/>
      <c r="C2596" s="199"/>
      <c r="D2596" s="199"/>
      <c r="E2596" s="192"/>
      <c r="F2596" s="186"/>
      <c r="G2596" s="53"/>
      <c r="H2596" s="53"/>
      <c r="I2596" s="53"/>
      <c r="J2596" s="53"/>
      <c r="O2596" s="53"/>
      <c r="W2596" s="53"/>
      <c r="X2596" s="53"/>
      <c r="Y2596" s="53"/>
      <c r="Z2596" s="53"/>
      <c r="AA2596" s="53"/>
    </row>
    <row r="2597" spans="1:27" x14ac:dyDescent="0.25">
      <c r="A2597" s="199"/>
      <c r="B2597" s="199"/>
      <c r="C2597" s="199"/>
      <c r="D2597" s="199"/>
      <c r="E2597" s="192"/>
      <c r="F2597" s="186"/>
      <c r="G2597" s="53"/>
      <c r="H2597" s="53"/>
      <c r="I2597" s="53"/>
      <c r="J2597" s="53"/>
      <c r="O2597" s="53"/>
      <c r="W2597" s="53"/>
      <c r="X2597" s="53"/>
      <c r="Y2597" s="53"/>
      <c r="Z2597" s="53"/>
      <c r="AA2597" s="53"/>
    </row>
    <row r="2598" spans="1:27" x14ac:dyDescent="0.25">
      <c r="A2598" s="199"/>
      <c r="B2598" s="199"/>
      <c r="C2598" s="199"/>
      <c r="D2598" s="199"/>
      <c r="E2598" s="192"/>
      <c r="F2598" s="186"/>
      <c r="G2598" s="53"/>
      <c r="H2598" s="53"/>
      <c r="I2598" s="53"/>
      <c r="J2598" s="53"/>
      <c r="O2598" s="53"/>
      <c r="W2598" s="53"/>
      <c r="X2598" s="53"/>
      <c r="Y2598" s="53"/>
      <c r="Z2598" s="53"/>
      <c r="AA2598" s="53"/>
    </row>
    <row r="2599" spans="1:27" x14ac:dyDescent="0.25">
      <c r="A2599" s="199"/>
      <c r="B2599" s="199"/>
      <c r="C2599" s="199"/>
      <c r="D2599" s="199"/>
      <c r="E2599" s="192"/>
      <c r="F2599" s="186"/>
      <c r="G2599" s="53"/>
      <c r="H2599" s="53"/>
      <c r="I2599" s="53"/>
      <c r="J2599" s="53"/>
      <c r="O2599" s="53"/>
      <c r="W2599" s="53"/>
      <c r="X2599" s="53"/>
      <c r="Y2599" s="53"/>
      <c r="Z2599" s="53"/>
      <c r="AA2599" s="53"/>
    </row>
    <row r="2600" spans="1:27" x14ac:dyDescent="0.25">
      <c r="A2600" s="199"/>
      <c r="B2600" s="199"/>
      <c r="C2600" s="199"/>
      <c r="D2600" s="199"/>
      <c r="E2600" s="192"/>
      <c r="F2600" s="186"/>
      <c r="G2600" s="53"/>
      <c r="H2600" s="53"/>
      <c r="I2600" s="53"/>
      <c r="J2600" s="53"/>
      <c r="O2600" s="53"/>
      <c r="W2600" s="53"/>
      <c r="X2600" s="53"/>
      <c r="Y2600" s="53"/>
      <c r="Z2600" s="53"/>
      <c r="AA2600" s="53"/>
    </row>
    <row r="2601" spans="1:27" x14ac:dyDescent="0.25">
      <c r="A2601" s="199"/>
      <c r="B2601" s="199"/>
      <c r="C2601" s="199"/>
      <c r="D2601" s="199"/>
      <c r="E2601" s="192"/>
      <c r="F2601" s="186"/>
      <c r="G2601" s="53"/>
      <c r="H2601" s="53"/>
      <c r="I2601" s="53"/>
      <c r="J2601" s="53"/>
      <c r="O2601" s="53"/>
      <c r="W2601" s="53"/>
      <c r="X2601" s="53"/>
      <c r="Y2601" s="53"/>
      <c r="Z2601" s="53"/>
      <c r="AA2601" s="53"/>
    </row>
    <row r="2602" spans="1:27" x14ac:dyDescent="0.25">
      <c r="A2602" s="199"/>
      <c r="B2602" s="199"/>
      <c r="C2602" s="199"/>
      <c r="D2602" s="199"/>
      <c r="E2602" s="192"/>
      <c r="F2602" s="186"/>
      <c r="G2602" s="53"/>
      <c r="H2602" s="53"/>
      <c r="I2602" s="53"/>
      <c r="J2602" s="53"/>
      <c r="O2602" s="53"/>
      <c r="W2602" s="53"/>
      <c r="X2602" s="53"/>
      <c r="Y2602" s="53"/>
      <c r="Z2602" s="53"/>
      <c r="AA2602" s="53"/>
    </row>
    <row r="2603" spans="1:27" x14ac:dyDescent="0.25">
      <c r="A2603" s="199"/>
      <c r="B2603" s="199"/>
      <c r="C2603" s="199"/>
      <c r="D2603" s="199"/>
      <c r="E2603" s="192"/>
      <c r="F2603" s="186"/>
      <c r="G2603" s="53"/>
      <c r="H2603" s="53"/>
      <c r="I2603" s="53"/>
      <c r="J2603" s="53"/>
      <c r="O2603" s="53"/>
      <c r="W2603" s="53"/>
      <c r="X2603" s="53"/>
      <c r="Y2603" s="53"/>
      <c r="Z2603" s="53"/>
      <c r="AA2603" s="53"/>
    </row>
    <row r="2604" spans="1:27" x14ac:dyDescent="0.25">
      <c r="A2604" s="199"/>
      <c r="B2604" s="199"/>
      <c r="C2604" s="199"/>
      <c r="D2604" s="199"/>
      <c r="E2604" s="192"/>
      <c r="F2604" s="186"/>
      <c r="G2604" s="53"/>
      <c r="H2604" s="53"/>
      <c r="I2604" s="53"/>
      <c r="J2604" s="53"/>
      <c r="O2604" s="53"/>
      <c r="W2604" s="53"/>
      <c r="X2604" s="53"/>
      <c r="Y2604" s="53"/>
      <c r="Z2604" s="53"/>
      <c r="AA2604" s="53"/>
    </row>
    <row r="2605" spans="1:27" x14ac:dyDescent="0.25">
      <c r="A2605" s="199"/>
      <c r="B2605" s="199"/>
      <c r="C2605" s="199"/>
      <c r="D2605" s="199"/>
      <c r="E2605" s="192"/>
      <c r="F2605" s="186"/>
      <c r="G2605" s="53"/>
      <c r="H2605" s="53"/>
      <c r="I2605" s="53"/>
      <c r="J2605" s="53"/>
      <c r="O2605" s="53"/>
      <c r="W2605" s="53"/>
      <c r="X2605" s="53"/>
      <c r="Y2605" s="53"/>
      <c r="Z2605" s="53"/>
      <c r="AA2605" s="53"/>
    </row>
    <row r="2606" spans="1:27" x14ac:dyDescent="0.25">
      <c r="A2606" s="199"/>
      <c r="B2606" s="199"/>
      <c r="C2606" s="199"/>
      <c r="D2606" s="199"/>
      <c r="E2606" s="192"/>
      <c r="F2606" s="186"/>
      <c r="G2606" s="53"/>
      <c r="H2606" s="53"/>
      <c r="I2606" s="53"/>
      <c r="J2606" s="53"/>
      <c r="O2606" s="53"/>
      <c r="W2606" s="53"/>
      <c r="X2606" s="53"/>
      <c r="Y2606" s="53"/>
      <c r="Z2606" s="53"/>
      <c r="AA2606" s="53"/>
    </row>
    <row r="2607" spans="1:27" x14ac:dyDescent="0.25">
      <c r="A2607" s="199"/>
      <c r="B2607" s="199"/>
      <c r="C2607" s="199"/>
      <c r="D2607" s="199"/>
      <c r="E2607" s="192"/>
      <c r="F2607" s="186"/>
      <c r="G2607" s="53"/>
      <c r="H2607" s="53"/>
      <c r="I2607" s="53"/>
      <c r="J2607" s="53"/>
      <c r="O2607" s="53"/>
      <c r="W2607" s="53"/>
      <c r="X2607" s="53"/>
      <c r="Y2607" s="53"/>
      <c r="Z2607" s="53"/>
      <c r="AA2607" s="53"/>
    </row>
    <row r="2608" spans="1:27" x14ac:dyDescent="0.25">
      <c r="A2608" s="199"/>
      <c r="B2608" s="199"/>
      <c r="C2608" s="199"/>
      <c r="D2608" s="199"/>
      <c r="E2608" s="192"/>
      <c r="F2608" s="186"/>
      <c r="G2608" s="53"/>
      <c r="H2608" s="53"/>
      <c r="I2608" s="53"/>
      <c r="J2608" s="53"/>
      <c r="O2608" s="53"/>
      <c r="W2608" s="53"/>
      <c r="X2608" s="53"/>
      <c r="Y2608" s="53"/>
      <c r="Z2608" s="53"/>
      <c r="AA2608" s="53"/>
    </row>
    <row r="2609" spans="1:27" x14ac:dyDescent="0.25">
      <c r="A2609" s="199"/>
      <c r="B2609" s="199"/>
      <c r="C2609" s="199"/>
      <c r="D2609" s="199"/>
      <c r="E2609" s="192"/>
      <c r="F2609" s="186"/>
      <c r="G2609" s="53"/>
      <c r="H2609" s="53"/>
      <c r="I2609" s="53"/>
      <c r="J2609" s="53"/>
      <c r="O2609" s="53"/>
      <c r="W2609" s="53"/>
      <c r="X2609" s="53"/>
      <c r="Y2609" s="53"/>
      <c r="Z2609" s="53"/>
      <c r="AA2609" s="53"/>
    </row>
    <row r="2610" spans="1:27" x14ac:dyDescent="0.25">
      <c r="A2610" s="199"/>
      <c r="B2610" s="199"/>
      <c r="C2610" s="199"/>
      <c r="D2610" s="199"/>
      <c r="E2610" s="192"/>
      <c r="F2610" s="186"/>
      <c r="G2610" s="53"/>
      <c r="H2610" s="53"/>
      <c r="I2610" s="53"/>
      <c r="J2610" s="53"/>
      <c r="O2610" s="53"/>
      <c r="W2610" s="53"/>
      <c r="X2610" s="53"/>
      <c r="Y2610" s="53"/>
      <c r="Z2610" s="53"/>
      <c r="AA2610" s="53"/>
    </row>
    <row r="2611" spans="1:27" x14ac:dyDescent="0.25">
      <c r="A2611" s="199"/>
      <c r="B2611" s="199"/>
      <c r="C2611" s="199"/>
      <c r="D2611" s="199"/>
      <c r="E2611" s="192"/>
      <c r="F2611" s="186"/>
      <c r="G2611" s="53"/>
      <c r="H2611" s="53"/>
      <c r="I2611" s="53"/>
      <c r="J2611" s="53"/>
      <c r="O2611" s="53"/>
      <c r="W2611" s="53"/>
      <c r="X2611" s="53"/>
      <c r="Y2611" s="53"/>
      <c r="Z2611" s="53"/>
      <c r="AA2611" s="53"/>
    </row>
    <row r="2612" spans="1:27" x14ac:dyDescent="0.25">
      <c r="A2612" s="199"/>
      <c r="B2612" s="199"/>
      <c r="C2612" s="199"/>
      <c r="D2612" s="199"/>
      <c r="E2612" s="192"/>
      <c r="F2612" s="186"/>
      <c r="G2612" s="53"/>
      <c r="H2612" s="53"/>
      <c r="I2612" s="53"/>
      <c r="J2612" s="53"/>
      <c r="O2612" s="53"/>
      <c r="W2612" s="53"/>
      <c r="X2612" s="53"/>
      <c r="Y2612" s="53"/>
      <c r="Z2612" s="53"/>
      <c r="AA2612" s="53"/>
    </row>
    <row r="2613" spans="1:27" x14ac:dyDescent="0.25">
      <c r="A2613" s="199"/>
      <c r="B2613" s="199"/>
      <c r="C2613" s="199"/>
      <c r="D2613" s="199"/>
      <c r="E2613" s="192"/>
      <c r="F2613" s="186"/>
      <c r="G2613" s="53"/>
      <c r="H2613" s="53"/>
      <c r="I2613" s="53"/>
      <c r="J2613" s="53"/>
      <c r="O2613" s="53"/>
      <c r="W2613" s="53"/>
      <c r="X2613" s="53"/>
      <c r="Y2613" s="53"/>
      <c r="Z2613" s="53"/>
      <c r="AA2613" s="53"/>
    </row>
    <row r="2614" spans="1:27" x14ac:dyDescent="0.25">
      <c r="A2614" s="199"/>
      <c r="B2614" s="199"/>
      <c r="C2614" s="199"/>
      <c r="D2614" s="199"/>
      <c r="E2614" s="192"/>
      <c r="F2614" s="186"/>
      <c r="G2614" s="53"/>
      <c r="H2614" s="53"/>
      <c r="I2614" s="53"/>
      <c r="J2614" s="53"/>
      <c r="O2614" s="53"/>
      <c r="W2614" s="53"/>
      <c r="X2614" s="53"/>
      <c r="Y2614" s="53"/>
      <c r="Z2614" s="53"/>
      <c r="AA2614" s="53"/>
    </row>
    <row r="2615" spans="1:27" x14ac:dyDescent="0.25">
      <c r="A2615" s="199"/>
      <c r="B2615" s="199"/>
      <c r="C2615" s="199"/>
      <c r="D2615" s="199"/>
      <c r="E2615" s="192"/>
      <c r="F2615" s="186"/>
      <c r="G2615" s="53"/>
      <c r="H2615" s="53"/>
      <c r="I2615" s="53"/>
      <c r="J2615" s="53"/>
      <c r="O2615" s="53"/>
      <c r="W2615" s="53"/>
      <c r="X2615" s="53"/>
      <c r="Y2615" s="53"/>
      <c r="Z2615" s="53"/>
      <c r="AA2615" s="53"/>
    </row>
    <row r="2616" spans="1:27" x14ac:dyDescent="0.25">
      <c r="A2616" s="199"/>
      <c r="B2616" s="199"/>
      <c r="C2616" s="199"/>
      <c r="D2616" s="199"/>
      <c r="E2616" s="192"/>
      <c r="F2616" s="186"/>
      <c r="G2616" s="53"/>
      <c r="H2616" s="53"/>
      <c r="I2616" s="53"/>
      <c r="J2616" s="53"/>
      <c r="O2616" s="53"/>
      <c r="W2616" s="53"/>
      <c r="X2616" s="53"/>
      <c r="Y2616" s="53"/>
      <c r="Z2616" s="53"/>
      <c r="AA2616" s="53"/>
    </row>
    <row r="2617" spans="1:27" x14ac:dyDescent="0.25">
      <c r="A2617" s="199"/>
      <c r="B2617" s="199"/>
      <c r="C2617" s="199"/>
      <c r="D2617" s="199"/>
      <c r="E2617" s="192"/>
      <c r="F2617" s="186"/>
      <c r="G2617" s="53"/>
      <c r="H2617" s="53"/>
      <c r="I2617" s="53"/>
      <c r="J2617" s="53"/>
      <c r="O2617" s="53"/>
      <c r="W2617" s="53"/>
      <c r="X2617" s="53"/>
      <c r="Y2617" s="53"/>
      <c r="Z2617" s="53"/>
      <c r="AA2617" s="53"/>
    </row>
    <row r="2618" spans="1:27" x14ac:dyDescent="0.25">
      <c r="A2618" s="199"/>
      <c r="B2618" s="199"/>
      <c r="C2618" s="199"/>
      <c r="D2618" s="199"/>
      <c r="E2618" s="192"/>
      <c r="F2618" s="186"/>
      <c r="G2618" s="53"/>
      <c r="H2618" s="53"/>
      <c r="I2618" s="53"/>
      <c r="J2618" s="53"/>
      <c r="O2618" s="53"/>
      <c r="W2618" s="53"/>
      <c r="X2618" s="53"/>
      <c r="Y2618" s="53"/>
      <c r="Z2618" s="53"/>
      <c r="AA2618" s="53"/>
    </row>
    <row r="2619" spans="1:27" x14ac:dyDescent="0.25">
      <c r="A2619" s="199"/>
      <c r="B2619" s="199"/>
      <c r="C2619" s="199"/>
      <c r="D2619" s="199"/>
      <c r="E2619" s="192"/>
      <c r="F2619" s="186"/>
      <c r="G2619" s="53"/>
      <c r="H2619" s="53"/>
      <c r="I2619" s="53"/>
      <c r="J2619" s="53"/>
      <c r="O2619" s="53"/>
      <c r="W2619" s="53"/>
      <c r="X2619" s="53"/>
      <c r="Y2619" s="53"/>
      <c r="Z2619" s="53"/>
      <c r="AA2619" s="53"/>
    </row>
    <row r="2620" spans="1:27" x14ac:dyDescent="0.25">
      <c r="A2620" s="199"/>
      <c r="B2620" s="199"/>
      <c r="C2620" s="199"/>
      <c r="D2620" s="199"/>
      <c r="E2620" s="192"/>
      <c r="F2620" s="186"/>
      <c r="G2620" s="53"/>
      <c r="H2620" s="53"/>
      <c r="I2620" s="53"/>
      <c r="J2620" s="53"/>
      <c r="O2620" s="53"/>
      <c r="W2620" s="53"/>
      <c r="X2620" s="53"/>
      <c r="Y2620" s="53"/>
      <c r="Z2620" s="53"/>
      <c r="AA2620" s="53"/>
    </row>
    <row r="2621" spans="1:27" x14ac:dyDescent="0.25">
      <c r="A2621" s="199"/>
      <c r="B2621" s="199"/>
      <c r="C2621" s="199"/>
      <c r="D2621" s="199"/>
      <c r="E2621" s="192"/>
      <c r="F2621" s="186"/>
      <c r="G2621" s="53"/>
      <c r="H2621" s="53"/>
      <c r="I2621" s="53"/>
      <c r="J2621" s="53"/>
      <c r="O2621" s="53"/>
      <c r="W2621" s="53"/>
      <c r="X2621" s="53"/>
      <c r="Y2621" s="53"/>
      <c r="Z2621" s="53"/>
      <c r="AA2621" s="53"/>
    </row>
    <row r="2622" spans="1:27" x14ac:dyDescent="0.25">
      <c r="A2622" s="199"/>
      <c r="B2622" s="199"/>
      <c r="C2622" s="199"/>
      <c r="D2622" s="199"/>
      <c r="E2622" s="192"/>
      <c r="F2622" s="186"/>
      <c r="G2622" s="53"/>
      <c r="H2622" s="53"/>
      <c r="I2622" s="53"/>
      <c r="J2622" s="53"/>
      <c r="O2622" s="53"/>
      <c r="W2622" s="53"/>
      <c r="X2622" s="53"/>
      <c r="Y2622" s="53"/>
      <c r="Z2622" s="53"/>
      <c r="AA2622" s="53"/>
    </row>
    <row r="2623" spans="1:27" x14ac:dyDescent="0.25">
      <c r="A2623" s="199"/>
      <c r="B2623" s="199"/>
      <c r="C2623" s="199"/>
      <c r="D2623" s="199"/>
      <c r="E2623" s="192"/>
      <c r="F2623" s="186"/>
      <c r="G2623" s="53"/>
      <c r="H2623" s="53"/>
      <c r="I2623" s="53"/>
      <c r="J2623" s="53"/>
      <c r="O2623" s="53"/>
      <c r="W2623" s="53"/>
      <c r="X2623" s="53"/>
      <c r="Y2623" s="53"/>
      <c r="Z2623" s="53"/>
      <c r="AA2623" s="53"/>
    </row>
    <row r="2624" spans="1:27" x14ac:dyDescent="0.25">
      <c r="A2624" s="199"/>
      <c r="B2624" s="199"/>
      <c r="C2624" s="199"/>
      <c r="D2624" s="199"/>
      <c r="E2624" s="192"/>
      <c r="F2624" s="186"/>
      <c r="G2624" s="53"/>
      <c r="H2624" s="53"/>
      <c r="I2624" s="53"/>
      <c r="J2624" s="53"/>
      <c r="O2624" s="53"/>
      <c r="W2624" s="53"/>
      <c r="X2624" s="53"/>
      <c r="Y2624" s="53"/>
      <c r="Z2624" s="53"/>
      <c r="AA2624" s="53"/>
    </row>
    <row r="2625" spans="1:27" x14ac:dyDescent="0.25">
      <c r="A2625" s="199"/>
      <c r="B2625" s="199"/>
      <c r="C2625" s="199"/>
      <c r="D2625" s="199"/>
      <c r="E2625" s="192"/>
      <c r="F2625" s="186"/>
      <c r="G2625" s="53"/>
      <c r="H2625" s="53"/>
      <c r="I2625" s="53"/>
      <c r="J2625" s="53"/>
      <c r="O2625" s="53"/>
      <c r="W2625" s="53"/>
      <c r="X2625" s="53"/>
      <c r="Y2625" s="53"/>
      <c r="Z2625" s="53"/>
      <c r="AA2625" s="53"/>
    </row>
    <row r="2626" spans="1:27" x14ac:dyDescent="0.25">
      <c r="A2626" s="199"/>
      <c r="B2626" s="199"/>
      <c r="C2626" s="199"/>
      <c r="D2626" s="199"/>
      <c r="E2626" s="192"/>
      <c r="F2626" s="186"/>
      <c r="G2626" s="53"/>
      <c r="H2626" s="53"/>
      <c r="I2626" s="53"/>
      <c r="J2626" s="53"/>
      <c r="O2626" s="53"/>
      <c r="W2626" s="53"/>
      <c r="X2626" s="53"/>
      <c r="Y2626" s="53"/>
      <c r="Z2626" s="53"/>
      <c r="AA2626" s="53"/>
    </row>
    <row r="2627" spans="1:27" x14ac:dyDescent="0.25">
      <c r="A2627" s="199"/>
      <c r="B2627" s="199"/>
      <c r="C2627" s="199"/>
      <c r="D2627" s="199"/>
      <c r="E2627" s="192"/>
      <c r="F2627" s="186"/>
      <c r="G2627" s="53"/>
      <c r="H2627" s="53"/>
      <c r="I2627" s="53"/>
      <c r="J2627" s="53"/>
      <c r="O2627" s="53"/>
      <c r="W2627" s="53"/>
      <c r="X2627" s="53"/>
      <c r="Y2627" s="53"/>
      <c r="Z2627" s="53"/>
      <c r="AA2627" s="53"/>
    </row>
    <row r="2628" spans="1:27" x14ac:dyDescent="0.25">
      <c r="A2628" s="199"/>
      <c r="B2628" s="199"/>
      <c r="C2628" s="199"/>
      <c r="D2628" s="199"/>
      <c r="E2628" s="192"/>
      <c r="F2628" s="186"/>
      <c r="G2628" s="53"/>
      <c r="H2628" s="53"/>
      <c r="I2628" s="53"/>
      <c r="J2628" s="53"/>
      <c r="O2628" s="53"/>
      <c r="W2628" s="53"/>
      <c r="X2628" s="53"/>
      <c r="Y2628" s="53"/>
      <c r="Z2628" s="53"/>
      <c r="AA2628" s="53"/>
    </row>
    <row r="2629" spans="1:27" x14ac:dyDescent="0.25">
      <c r="A2629" s="199"/>
      <c r="B2629" s="199"/>
      <c r="C2629" s="199"/>
      <c r="D2629" s="199"/>
      <c r="E2629" s="192"/>
      <c r="F2629" s="186"/>
      <c r="G2629" s="53"/>
      <c r="H2629" s="53"/>
      <c r="I2629" s="53"/>
      <c r="J2629" s="53"/>
      <c r="O2629" s="53"/>
      <c r="W2629" s="53"/>
      <c r="X2629" s="53"/>
      <c r="Y2629" s="53"/>
      <c r="Z2629" s="53"/>
      <c r="AA2629" s="53"/>
    </row>
    <row r="2630" spans="1:27" x14ac:dyDescent="0.25">
      <c r="A2630" s="199"/>
      <c r="B2630" s="199"/>
      <c r="C2630" s="199"/>
      <c r="D2630" s="199"/>
      <c r="E2630" s="192"/>
      <c r="F2630" s="186"/>
      <c r="G2630" s="53"/>
      <c r="H2630" s="53"/>
      <c r="I2630" s="53"/>
      <c r="J2630" s="53"/>
      <c r="O2630" s="53"/>
      <c r="W2630" s="53"/>
      <c r="X2630" s="53"/>
      <c r="Y2630" s="53"/>
      <c r="Z2630" s="53"/>
      <c r="AA2630" s="53"/>
    </row>
    <row r="2631" spans="1:27" x14ac:dyDescent="0.25">
      <c r="A2631" s="199"/>
      <c r="B2631" s="199"/>
      <c r="C2631" s="199"/>
      <c r="D2631" s="199"/>
      <c r="E2631" s="192"/>
      <c r="F2631" s="186"/>
      <c r="G2631" s="53"/>
      <c r="H2631" s="53"/>
      <c r="I2631" s="53"/>
      <c r="J2631" s="53"/>
      <c r="O2631" s="53"/>
      <c r="W2631" s="53"/>
      <c r="X2631" s="53"/>
      <c r="Y2631" s="53"/>
      <c r="Z2631" s="53"/>
      <c r="AA2631" s="53"/>
    </row>
    <row r="2632" spans="1:27" x14ac:dyDescent="0.25">
      <c r="A2632" s="199"/>
      <c r="B2632" s="199"/>
      <c r="C2632" s="199"/>
      <c r="D2632" s="199"/>
      <c r="E2632" s="192"/>
      <c r="F2632" s="186"/>
      <c r="G2632" s="53"/>
      <c r="H2632" s="53"/>
      <c r="I2632" s="53"/>
      <c r="J2632" s="53"/>
      <c r="O2632" s="53"/>
      <c r="W2632" s="53"/>
      <c r="X2632" s="53"/>
      <c r="Y2632" s="53"/>
      <c r="Z2632" s="53"/>
      <c r="AA2632" s="53"/>
    </row>
    <row r="2633" spans="1:27" x14ac:dyDescent="0.25">
      <c r="A2633" s="199"/>
      <c r="B2633" s="199"/>
      <c r="C2633" s="199"/>
      <c r="D2633" s="199"/>
      <c r="E2633" s="192"/>
      <c r="F2633" s="186"/>
      <c r="G2633" s="53"/>
      <c r="H2633" s="53"/>
      <c r="I2633" s="53"/>
      <c r="J2633" s="53"/>
      <c r="O2633" s="53"/>
      <c r="W2633" s="53"/>
      <c r="X2633" s="53"/>
      <c r="Y2633" s="53"/>
      <c r="Z2633" s="53"/>
      <c r="AA2633" s="53"/>
    </row>
    <row r="2634" spans="1:27" x14ac:dyDescent="0.25">
      <c r="A2634" s="199"/>
      <c r="B2634" s="199"/>
      <c r="C2634" s="199"/>
      <c r="D2634" s="199"/>
      <c r="E2634" s="192"/>
      <c r="F2634" s="186"/>
      <c r="G2634" s="53"/>
      <c r="H2634" s="53"/>
      <c r="I2634" s="53"/>
      <c r="J2634" s="53"/>
      <c r="O2634" s="53"/>
      <c r="W2634" s="53"/>
      <c r="X2634" s="53"/>
      <c r="Y2634" s="53"/>
      <c r="Z2634" s="53"/>
      <c r="AA2634" s="53"/>
    </row>
    <row r="2635" spans="1:27" x14ac:dyDescent="0.25">
      <c r="A2635" s="199"/>
      <c r="B2635" s="199"/>
      <c r="C2635" s="199"/>
      <c r="D2635" s="199"/>
      <c r="E2635" s="192"/>
      <c r="F2635" s="186"/>
      <c r="G2635" s="53"/>
      <c r="H2635" s="53"/>
      <c r="I2635" s="53"/>
      <c r="J2635" s="53"/>
      <c r="O2635" s="53"/>
      <c r="W2635" s="53"/>
      <c r="X2635" s="53"/>
      <c r="Y2635" s="53"/>
      <c r="Z2635" s="53"/>
      <c r="AA2635" s="53"/>
    </row>
    <row r="2636" spans="1:27" x14ac:dyDescent="0.25">
      <c r="A2636" s="199"/>
      <c r="B2636" s="199"/>
      <c r="C2636" s="199"/>
      <c r="D2636" s="199"/>
      <c r="E2636" s="192"/>
      <c r="F2636" s="186"/>
      <c r="G2636" s="53"/>
      <c r="H2636" s="53"/>
      <c r="I2636" s="53"/>
      <c r="J2636" s="53"/>
      <c r="O2636" s="53"/>
      <c r="W2636" s="53"/>
      <c r="X2636" s="53"/>
      <c r="Y2636" s="53"/>
      <c r="Z2636" s="53"/>
      <c r="AA2636" s="53"/>
    </row>
    <row r="2637" spans="1:27" x14ac:dyDescent="0.25">
      <c r="A2637" s="199"/>
      <c r="B2637" s="199"/>
      <c r="C2637" s="199"/>
      <c r="D2637" s="199"/>
      <c r="E2637" s="192"/>
      <c r="F2637" s="186"/>
      <c r="G2637" s="53"/>
      <c r="H2637" s="53"/>
      <c r="I2637" s="53"/>
      <c r="J2637" s="53"/>
      <c r="O2637" s="53"/>
      <c r="W2637" s="53"/>
      <c r="X2637" s="53"/>
      <c r="Y2637" s="53"/>
      <c r="Z2637" s="53"/>
      <c r="AA2637" s="53"/>
    </row>
    <row r="2638" spans="1:27" x14ac:dyDescent="0.25">
      <c r="A2638" s="199"/>
      <c r="B2638" s="199"/>
      <c r="C2638" s="199"/>
      <c r="D2638" s="199"/>
      <c r="E2638" s="192"/>
      <c r="F2638" s="186"/>
      <c r="G2638" s="53"/>
      <c r="H2638" s="53"/>
      <c r="I2638" s="53"/>
      <c r="J2638" s="53"/>
      <c r="O2638" s="53"/>
      <c r="W2638" s="53"/>
      <c r="X2638" s="53"/>
      <c r="Y2638" s="53"/>
      <c r="Z2638" s="53"/>
      <c r="AA2638" s="53"/>
    </row>
    <row r="2639" spans="1:27" x14ac:dyDescent="0.25">
      <c r="A2639" s="199"/>
      <c r="B2639" s="199"/>
      <c r="C2639" s="199"/>
      <c r="D2639" s="199"/>
      <c r="E2639" s="192"/>
      <c r="F2639" s="186"/>
      <c r="G2639" s="53"/>
      <c r="H2639" s="53"/>
      <c r="I2639" s="53"/>
      <c r="J2639" s="53"/>
      <c r="O2639" s="53"/>
      <c r="W2639" s="53"/>
      <c r="X2639" s="53"/>
      <c r="Y2639" s="53"/>
      <c r="Z2639" s="53"/>
      <c r="AA2639" s="53"/>
    </row>
    <row r="2640" spans="1:27" x14ac:dyDescent="0.25">
      <c r="A2640" s="199"/>
      <c r="B2640" s="199"/>
      <c r="C2640" s="199"/>
      <c r="D2640" s="199"/>
      <c r="E2640" s="192"/>
      <c r="F2640" s="186"/>
      <c r="G2640" s="53"/>
      <c r="H2640" s="53"/>
      <c r="I2640" s="53"/>
      <c r="J2640" s="53"/>
      <c r="O2640" s="53"/>
      <c r="W2640" s="53"/>
      <c r="X2640" s="53"/>
      <c r="Y2640" s="53"/>
      <c r="Z2640" s="53"/>
      <c r="AA2640" s="53"/>
    </row>
    <row r="2641" spans="1:27" x14ac:dyDescent="0.25">
      <c r="A2641" s="199"/>
      <c r="B2641" s="199"/>
      <c r="C2641" s="199"/>
      <c r="D2641" s="199"/>
      <c r="E2641" s="192"/>
      <c r="F2641" s="186"/>
      <c r="G2641" s="53"/>
      <c r="H2641" s="53"/>
      <c r="I2641" s="53"/>
      <c r="J2641" s="53"/>
      <c r="O2641" s="53"/>
      <c r="W2641" s="53"/>
      <c r="X2641" s="53"/>
      <c r="Y2641" s="53"/>
      <c r="Z2641" s="53"/>
      <c r="AA2641" s="53"/>
    </row>
    <row r="2642" spans="1:27" x14ac:dyDescent="0.25">
      <c r="A2642" s="199"/>
      <c r="B2642" s="199"/>
      <c r="C2642" s="199"/>
      <c r="D2642" s="199"/>
      <c r="E2642" s="192"/>
      <c r="F2642" s="186"/>
      <c r="G2642" s="53"/>
      <c r="H2642" s="53"/>
      <c r="I2642" s="53"/>
      <c r="J2642" s="53"/>
      <c r="O2642" s="53"/>
      <c r="W2642" s="53"/>
      <c r="X2642" s="53"/>
      <c r="Y2642" s="53"/>
      <c r="Z2642" s="53"/>
      <c r="AA2642" s="53"/>
    </row>
    <row r="2643" spans="1:27" x14ac:dyDescent="0.25">
      <c r="A2643" s="199"/>
      <c r="B2643" s="199"/>
      <c r="C2643" s="199"/>
      <c r="D2643" s="199"/>
      <c r="E2643" s="192"/>
      <c r="F2643" s="186"/>
      <c r="G2643" s="53"/>
      <c r="H2643" s="53"/>
      <c r="I2643" s="53"/>
      <c r="J2643" s="53"/>
      <c r="O2643" s="53"/>
      <c r="W2643" s="53"/>
      <c r="X2643" s="53"/>
      <c r="Y2643" s="53"/>
      <c r="Z2643" s="53"/>
      <c r="AA2643" s="53"/>
    </row>
    <row r="2644" spans="1:27" x14ac:dyDescent="0.25">
      <c r="A2644" s="199"/>
      <c r="B2644" s="199"/>
      <c r="C2644" s="199"/>
      <c r="D2644" s="199"/>
      <c r="E2644" s="192"/>
      <c r="F2644" s="186"/>
      <c r="G2644" s="53"/>
      <c r="H2644" s="53"/>
      <c r="I2644" s="53"/>
      <c r="J2644" s="53"/>
      <c r="O2644" s="53"/>
      <c r="W2644" s="53"/>
      <c r="X2644" s="53"/>
      <c r="Y2644" s="53"/>
      <c r="Z2644" s="53"/>
      <c r="AA2644" s="53"/>
    </row>
    <row r="2645" spans="1:27" x14ac:dyDescent="0.25">
      <c r="A2645" s="199"/>
      <c r="B2645" s="199"/>
      <c r="C2645" s="199"/>
      <c r="D2645" s="199"/>
      <c r="E2645" s="192"/>
      <c r="F2645" s="186"/>
      <c r="G2645" s="53"/>
      <c r="H2645" s="53"/>
      <c r="I2645" s="53"/>
      <c r="J2645" s="53"/>
      <c r="O2645" s="53"/>
      <c r="W2645" s="53"/>
      <c r="X2645" s="53"/>
      <c r="Y2645" s="53"/>
      <c r="Z2645" s="53"/>
      <c r="AA2645" s="53"/>
    </row>
    <row r="2646" spans="1:27" x14ac:dyDescent="0.25">
      <c r="A2646" s="199"/>
      <c r="B2646" s="199"/>
      <c r="C2646" s="199"/>
      <c r="D2646" s="199"/>
      <c r="E2646" s="192"/>
      <c r="F2646" s="186"/>
      <c r="G2646" s="53"/>
      <c r="H2646" s="53"/>
      <c r="I2646" s="53"/>
      <c r="J2646" s="53"/>
      <c r="O2646" s="53"/>
      <c r="W2646" s="53"/>
      <c r="X2646" s="53"/>
      <c r="Y2646" s="53"/>
      <c r="Z2646" s="53"/>
      <c r="AA2646" s="53"/>
    </row>
    <row r="2647" spans="1:27" x14ac:dyDescent="0.25">
      <c r="A2647" s="199"/>
      <c r="B2647" s="199"/>
      <c r="C2647" s="199"/>
      <c r="D2647" s="199"/>
      <c r="E2647" s="192"/>
      <c r="F2647" s="186"/>
      <c r="G2647" s="53"/>
      <c r="H2647" s="53"/>
      <c r="I2647" s="53"/>
      <c r="J2647" s="53"/>
      <c r="O2647" s="53"/>
      <c r="W2647" s="53"/>
      <c r="X2647" s="53"/>
      <c r="Y2647" s="53"/>
      <c r="Z2647" s="53"/>
      <c r="AA2647" s="53"/>
    </row>
    <row r="2648" spans="1:27" x14ac:dyDescent="0.25">
      <c r="A2648" s="199"/>
      <c r="B2648" s="199"/>
      <c r="C2648" s="199"/>
      <c r="D2648" s="199"/>
      <c r="E2648" s="192"/>
      <c r="F2648" s="186"/>
      <c r="G2648" s="53"/>
      <c r="H2648" s="53"/>
      <c r="I2648" s="53"/>
      <c r="J2648" s="53"/>
      <c r="O2648" s="53"/>
      <c r="W2648" s="53"/>
      <c r="X2648" s="53"/>
      <c r="Y2648" s="53"/>
      <c r="Z2648" s="53"/>
      <c r="AA2648" s="53"/>
    </row>
    <row r="2649" spans="1:27" x14ac:dyDescent="0.25">
      <c r="A2649" s="199"/>
      <c r="B2649" s="199"/>
      <c r="C2649" s="199"/>
      <c r="D2649" s="199"/>
      <c r="E2649" s="192"/>
      <c r="F2649" s="186"/>
      <c r="G2649" s="53"/>
      <c r="H2649" s="53"/>
      <c r="I2649" s="53"/>
      <c r="J2649" s="53"/>
      <c r="O2649" s="53"/>
      <c r="W2649" s="53"/>
      <c r="X2649" s="53"/>
      <c r="Y2649" s="53"/>
      <c r="Z2649" s="53"/>
      <c r="AA2649" s="53"/>
    </row>
    <row r="2650" spans="1:27" x14ac:dyDescent="0.25">
      <c r="A2650" s="199"/>
      <c r="B2650" s="199"/>
      <c r="C2650" s="199"/>
      <c r="D2650" s="199"/>
      <c r="E2650" s="192"/>
      <c r="F2650" s="186"/>
      <c r="G2650" s="53"/>
      <c r="H2650" s="53"/>
      <c r="I2650" s="53"/>
      <c r="J2650" s="53"/>
      <c r="O2650" s="53"/>
      <c r="W2650" s="53"/>
      <c r="X2650" s="53"/>
      <c r="Y2650" s="53"/>
      <c r="Z2650" s="53"/>
      <c r="AA2650" s="53"/>
    </row>
    <row r="2651" spans="1:27" x14ac:dyDescent="0.25">
      <c r="A2651" s="199"/>
      <c r="B2651" s="199"/>
      <c r="C2651" s="199"/>
      <c r="D2651" s="199"/>
      <c r="E2651" s="192"/>
      <c r="F2651" s="186"/>
      <c r="G2651" s="53"/>
      <c r="H2651" s="53"/>
      <c r="I2651" s="53"/>
      <c r="J2651" s="53"/>
      <c r="O2651" s="53"/>
      <c r="W2651" s="53"/>
      <c r="X2651" s="53"/>
      <c r="Y2651" s="53"/>
      <c r="Z2651" s="53"/>
      <c r="AA2651" s="53"/>
    </row>
    <row r="2652" spans="1:27" x14ac:dyDescent="0.25">
      <c r="A2652" s="199"/>
      <c r="B2652" s="199"/>
      <c r="C2652" s="199"/>
      <c r="D2652" s="199"/>
      <c r="E2652" s="192"/>
      <c r="F2652" s="186"/>
      <c r="G2652" s="53"/>
      <c r="H2652" s="53"/>
      <c r="I2652" s="53"/>
      <c r="J2652" s="53"/>
      <c r="O2652" s="53"/>
      <c r="W2652" s="53"/>
      <c r="X2652" s="53"/>
      <c r="Y2652" s="53"/>
      <c r="Z2652" s="53"/>
      <c r="AA2652" s="53"/>
    </row>
    <row r="2653" spans="1:27" x14ac:dyDescent="0.25">
      <c r="A2653" s="199"/>
      <c r="B2653" s="199"/>
      <c r="C2653" s="199"/>
      <c r="D2653" s="199"/>
      <c r="E2653" s="192"/>
      <c r="F2653" s="186"/>
      <c r="G2653" s="53"/>
      <c r="H2653" s="53"/>
      <c r="I2653" s="53"/>
      <c r="J2653" s="53"/>
      <c r="O2653" s="53"/>
      <c r="W2653" s="53"/>
      <c r="X2653" s="53"/>
      <c r="Y2653" s="53"/>
      <c r="Z2653" s="53"/>
      <c r="AA2653" s="53"/>
    </row>
    <row r="2654" spans="1:27" x14ac:dyDescent="0.25">
      <c r="A2654" s="199"/>
      <c r="B2654" s="199"/>
      <c r="C2654" s="199"/>
      <c r="D2654" s="199"/>
      <c r="E2654" s="192"/>
      <c r="F2654" s="186"/>
      <c r="G2654" s="53"/>
      <c r="H2654" s="53"/>
      <c r="I2654" s="53"/>
      <c r="J2654" s="53"/>
      <c r="O2654" s="53"/>
      <c r="W2654" s="53"/>
      <c r="X2654" s="53"/>
      <c r="Y2654" s="53"/>
      <c r="Z2654" s="53"/>
      <c r="AA2654" s="53"/>
    </row>
    <row r="2655" spans="1:27" x14ac:dyDescent="0.25">
      <c r="A2655" s="199"/>
      <c r="B2655" s="199"/>
      <c r="C2655" s="199"/>
      <c r="D2655" s="199"/>
      <c r="E2655" s="192"/>
      <c r="F2655" s="186"/>
      <c r="G2655" s="53"/>
      <c r="H2655" s="53"/>
      <c r="I2655" s="53"/>
      <c r="J2655" s="53"/>
      <c r="O2655" s="53"/>
      <c r="W2655" s="53"/>
      <c r="X2655" s="53"/>
      <c r="Y2655" s="53"/>
      <c r="Z2655" s="53"/>
      <c r="AA2655" s="53"/>
    </row>
    <row r="2656" spans="1:27" x14ac:dyDescent="0.25">
      <c r="A2656" s="199"/>
      <c r="B2656" s="199"/>
      <c r="C2656" s="199"/>
      <c r="D2656" s="199"/>
      <c r="E2656" s="192"/>
      <c r="F2656" s="186"/>
      <c r="G2656" s="53"/>
      <c r="H2656" s="53"/>
      <c r="I2656" s="53"/>
      <c r="J2656" s="53"/>
      <c r="O2656" s="53"/>
      <c r="W2656" s="53"/>
      <c r="X2656" s="53"/>
      <c r="Y2656" s="53"/>
      <c r="Z2656" s="53"/>
      <c r="AA2656" s="53"/>
    </row>
    <row r="2657" spans="1:27" x14ac:dyDescent="0.25">
      <c r="A2657" s="199"/>
      <c r="B2657" s="199"/>
      <c r="C2657" s="199"/>
      <c r="D2657" s="199"/>
      <c r="E2657" s="192"/>
      <c r="F2657" s="186"/>
      <c r="G2657" s="53"/>
      <c r="H2657" s="53"/>
      <c r="I2657" s="53"/>
      <c r="J2657" s="53"/>
      <c r="O2657" s="53"/>
      <c r="W2657" s="53"/>
      <c r="X2657" s="53"/>
      <c r="Y2657" s="53"/>
      <c r="Z2657" s="53"/>
      <c r="AA2657" s="53"/>
    </row>
    <row r="2658" spans="1:27" x14ac:dyDescent="0.25">
      <c r="A2658" s="199"/>
      <c r="B2658" s="199"/>
      <c r="C2658" s="199"/>
      <c r="D2658" s="199"/>
      <c r="E2658" s="192"/>
      <c r="F2658" s="186"/>
      <c r="G2658" s="53"/>
      <c r="H2658" s="53"/>
      <c r="I2658" s="53"/>
      <c r="J2658" s="53"/>
      <c r="O2658" s="53"/>
      <c r="W2658" s="53"/>
      <c r="X2658" s="53"/>
      <c r="Y2658" s="53"/>
      <c r="Z2658" s="53"/>
      <c r="AA2658" s="53"/>
    </row>
    <row r="2659" spans="1:27" x14ac:dyDescent="0.25">
      <c r="A2659" s="199"/>
      <c r="B2659" s="199"/>
      <c r="C2659" s="199"/>
      <c r="D2659" s="199"/>
      <c r="E2659" s="192"/>
      <c r="F2659" s="186"/>
      <c r="G2659" s="53"/>
      <c r="H2659" s="53"/>
      <c r="I2659" s="53"/>
      <c r="J2659" s="53"/>
      <c r="O2659" s="53"/>
      <c r="W2659" s="53"/>
      <c r="X2659" s="53"/>
      <c r="Y2659" s="53"/>
      <c r="Z2659" s="53"/>
      <c r="AA2659" s="53"/>
    </row>
    <row r="2660" spans="1:27" x14ac:dyDescent="0.25">
      <c r="A2660" s="199"/>
      <c r="B2660" s="199"/>
      <c r="C2660" s="199"/>
      <c r="D2660" s="199"/>
      <c r="E2660" s="192"/>
      <c r="F2660" s="186"/>
      <c r="G2660" s="53"/>
      <c r="H2660" s="53"/>
      <c r="I2660" s="53"/>
      <c r="J2660" s="53"/>
      <c r="O2660" s="53"/>
      <c r="W2660" s="53"/>
      <c r="X2660" s="53"/>
      <c r="Y2660" s="53"/>
      <c r="Z2660" s="53"/>
      <c r="AA2660" s="53"/>
    </row>
    <row r="2661" spans="1:27" x14ac:dyDescent="0.25">
      <c r="A2661" s="199"/>
      <c r="B2661" s="199"/>
      <c r="C2661" s="199"/>
      <c r="D2661" s="199"/>
      <c r="E2661" s="192"/>
      <c r="F2661" s="186"/>
      <c r="G2661" s="53"/>
      <c r="H2661" s="53"/>
      <c r="I2661" s="53"/>
      <c r="J2661" s="53"/>
      <c r="O2661" s="53"/>
      <c r="W2661" s="53"/>
      <c r="X2661" s="53"/>
      <c r="Y2661" s="53"/>
      <c r="Z2661" s="53"/>
      <c r="AA2661" s="53"/>
    </row>
    <row r="2662" spans="1:27" x14ac:dyDescent="0.25">
      <c r="A2662" s="199"/>
      <c r="B2662" s="199"/>
      <c r="C2662" s="199"/>
      <c r="D2662" s="199"/>
      <c r="E2662" s="192"/>
      <c r="F2662" s="186"/>
      <c r="G2662" s="53"/>
      <c r="H2662" s="53"/>
      <c r="I2662" s="53"/>
      <c r="J2662" s="53"/>
      <c r="O2662" s="53"/>
      <c r="W2662" s="53"/>
      <c r="X2662" s="53"/>
      <c r="Y2662" s="53"/>
      <c r="Z2662" s="53"/>
      <c r="AA2662" s="53"/>
    </row>
    <row r="2663" spans="1:27" x14ac:dyDescent="0.25">
      <c r="A2663" s="199"/>
      <c r="B2663" s="199"/>
      <c r="C2663" s="199"/>
      <c r="D2663" s="199"/>
      <c r="E2663" s="192"/>
      <c r="F2663" s="186"/>
      <c r="G2663" s="53"/>
      <c r="H2663" s="53"/>
      <c r="I2663" s="53"/>
      <c r="J2663" s="53"/>
      <c r="O2663" s="53"/>
      <c r="W2663" s="53"/>
      <c r="X2663" s="53"/>
      <c r="Y2663" s="53"/>
      <c r="Z2663" s="53"/>
      <c r="AA2663" s="53"/>
    </row>
    <row r="2664" spans="1:27" x14ac:dyDescent="0.25">
      <c r="A2664" s="199"/>
      <c r="B2664" s="199"/>
      <c r="C2664" s="199"/>
      <c r="D2664" s="199"/>
      <c r="E2664" s="192"/>
      <c r="F2664" s="186"/>
      <c r="G2664" s="53"/>
      <c r="H2664" s="53"/>
      <c r="I2664" s="53"/>
      <c r="J2664" s="53"/>
      <c r="O2664" s="53"/>
      <c r="W2664" s="53"/>
      <c r="X2664" s="53"/>
      <c r="Y2664" s="53"/>
      <c r="Z2664" s="53"/>
      <c r="AA2664" s="53"/>
    </row>
    <row r="2665" spans="1:27" x14ac:dyDescent="0.25">
      <c r="A2665" s="199"/>
      <c r="B2665" s="199"/>
      <c r="C2665" s="199"/>
      <c r="D2665" s="199"/>
      <c r="E2665" s="192"/>
      <c r="F2665" s="186"/>
      <c r="G2665" s="53"/>
      <c r="H2665" s="53"/>
      <c r="I2665" s="53"/>
      <c r="J2665" s="53"/>
      <c r="O2665" s="53"/>
      <c r="W2665" s="53"/>
      <c r="X2665" s="53"/>
      <c r="Y2665" s="53"/>
      <c r="Z2665" s="53"/>
      <c r="AA2665" s="53"/>
    </row>
    <row r="2666" spans="1:27" x14ac:dyDescent="0.25">
      <c r="A2666" s="199"/>
      <c r="B2666" s="199"/>
      <c r="C2666" s="199"/>
      <c r="D2666" s="199"/>
      <c r="E2666" s="192"/>
      <c r="F2666" s="186"/>
      <c r="G2666" s="53"/>
      <c r="H2666" s="53"/>
      <c r="I2666" s="53"/>
      <c r="J2666" s="53"/>
      <c r="O2666" s="53"/>
      <c r="W2666" s="53"/>
      <c r="X2666" s="53"/>
      <c r="Y2666" s="53"/>
      <c r="Z2666" s="53"/>
      <c r="AA2666" s="53"/>
    </row>
    <row r="2667" spans="1:27" x14ac:dyDescent="0.25">
      <c r="A2667" s="199"/>
      <c r="B2667" s="199"/>
      <c r="C2667" s="199"/>
      <c r="D2667" s="199"/>
      <c r="E2667" s="192"/>
      <c r="F2667" s="186"/>
      <c r="G2667" s="53"/>
      <c r="H2667" s="53"/>
      <c r="I2667" s="53"/>
      <c r="J2667" s="53"/>
      <c r="O2667" s="53"/>
      <c r="W2667" s="53"/>
      <c r="X2667" s="53"/>
      <c r="Y2667" s="53"/>
      <c r="Z2667" s="53"/>
      <c r="AA2667" s="53"/>
    </row>
    <row r="2668" spans="1:27" x14ac:dyDescent="0.25">
      <c r="A2668" s="199"/>
      <c r="B2668" s="199"/>
      <c r="C2668" s="199"/>
      <c r="D2668" s="199"/>
      <c r="E2668" s="192"/>
      <c r="F2668" s="186"/>
      <c r="G2668" s="53"/>
      <c r="H2668" s="53"/>
      <c r="I2668" s="53"/>
      <c r="J2668" s="53"/>
      <c r="O2668" s="53"/>
      <c r="W2668" s="53"/>
      <c r="X2668" s="53"/>
      <c r="Y2668" s="53"/>
      <c r="Z2668" s="53"/>
      <c r="AA2668" s="53"/>
    </row>
    <row r="2669" spans="1:27" x14ac:dyDescent="0.25">
      <c r="A2669" s="199"/>
      <c r="B2669" s="199"/>
      <c r="C2669" s="199"/>
      <c r="D2669" s="199"/>
      <c r="E2669" s="192"/>
      <c r="F2669" s="186"/>
      <c r="G2669" s="53"/>
      <c r="H2669" s="53"/>
      <c r="I2669" s="53"/>
      <c r="J2669" s="53"/>
      <c r="O2669" s="53"/>
      <c r="W2669" s="53"/>
      <c r="X2669" s="53"/>
      <c r="Y2669" s="53"/>
      <c r="Z2669" s="53"/>
      <c r="AA2669" s="53"/>
    </row>
    <row r="2670" spans="1:27" x14ac:dyDescent="0.25">
      <c r="A2670" s="199"/>
      <c r="B2670" s="199"/>
      <c r="C2670" s="199"/>
      <c r="D2670" s="199"/>
      <c r="E2670" s="192"/>
      <c r="F2670" s="186"/>
      <c r="G2670" s="53"/>
      <c r="H2670" s="53"/>
      <c r="I2670" s="53"/>
      <c r="J2670" s="53"/>
      <c r="O2670" s="53"/>
      <c r="W2670" s="53"/>
      <c r="X2670" s="53"/>
      <c r="Y2670" s="53"/>
      <c r="Z2670" s="53"/>
      <c r="AA2670" s="53"/>
    </row>
    <row r="2671" spans="1:27" x14ac:dyDescent="0.25">
      <c r="A2671" s="199"/>
      <c r="B2671" s="199"/>
      <c r="C2671" s="199"/>
      <c r="D2671" s="199"/>
      <c r="E2671" s="192"/>
      <c r="F2671" s="186"/>
      <c r="G2671" s="53"/>
      <c r="H2671" s="53"/>
      <c r="I2671" s="53"/>
      <c r="J2671" s="53"/>
      <c r="O2671" s="53"/>
      <c r="W2671" s="53"/>
      <c r="X2671" s="53"/>
      <c r="Y2671" s="53"/>
      <c r="Z2671" s="53"/>
      <c r="AA2671" s="53"/>
    </row>
    <row r="2672" spans="1:27" x14ac:dyDescent="0.25">
      <c r="A2672" s="199"/>
      <c r="B2672" s="199"/>
      <c r="C2672" s="199"/>
      <c r="D2672" s="199"/>
      <c r="E2672" s="192"/>
      <c r="F2672" s="186"/>
      <c r="G2672" s="53"/>
      <c r="H2672" s="53"/>
      <c r="I2672" s="53"/>
      <c r="J2672" s="53"/>
      <c r="O2672" s="53"/>
      <c r="W2672" s="53"/>
      <c r="X2672" s="53"/>
      <c r="Y2672" s="53"/>
      <c r="Z2672" s="53"/>
      <c r="AA2672" s="53"/>
    </row>
    <row r="2673" spans="1:27" x14ac:dyDescent="0.25">
      <c r="A2673" s="199"/>
      <c r="B2673" s="199"/>
      <c r="C2673" s="199"/>
      <c r="D2673" s="199"/>
      <c r="E2673" s="192"/>
      <c r="F2673" s="186"/>
      <c r="G2673" s="53"/>
      <c r="H2673" s="53"/>
      <c r="I2673" s="53"/>
      <c r="J2673" s="53"/>
      <c r="O2673" s="53"/>
      <c r="W2673" s="53"/>
      <c r="X2673" s="53"/>
      <c r="Y2673" s="53"/>
      <c r="Z2673" s="53"/>
      <c r="AA2673" s="53"/>
    </row>
    <row r="2674" spans="1:27" x14ac:dyDescent="0.25">
      <c r="A2674" s="199"/>
      <c r="B2674" s="199"/>
      <c r="C2674" s="199"/>
      <c r="D2674" s="199"/>
      <c r="E2674" s="192"/>
      <c r="F2674" s="186"/>
      <c r="G2674" s="53"/>
      <c r="H2674" s="53"/>
      <c r="I2674" s="53"/>
      <c r="J2674" s="53"/>
      <c r="O2674" s="53"/>
      <c r="W2674" s="53"/>
      <c r="X2674" s="53"/>
      <c r="Y2674" s="53"/>
      <c r="Z2674" s="53"/>
      <c r="AA2674" s="53"/>
    </row>
    <row r="2675" spans="1:27" x14ac:dyDescent="0.25">
      <c r="A2675" s="199"/>
      <c r="B2675" s="199"/>
      <c r="C2675" s="199"/>
      <c r="D2675" s="199"/>
      <c r="E2675" s="192"/>
      <c r="F2675" s="186"/>
      <c r="G2675" s="53"/>
      <c r="H2675" s="53"/>
      <c r="I2675" s="53"/>
      <c r="J2675" s="53"/>
      <c r="O2675" s="53"/>
      <c r="W2675" s="53"/>
      <c r="X2675" s="53"/>
      <c r="Y2675" s="53"/>
      <c r="Z2675" s="53"/>
      <c r="AA2675" s="53"/>
    </row>
    <row r="2676" spans="1:27" x14ac:dyDescent="0.25">
      <c r="A2676" s="199"/>
      <c r="B2676" s="199"/>
      <c r="C2676" s="199"/>
      <c r="D2676" s="199"/>
      <c r="E2676" s="192"/>
      <c r="F2676" s="186"/>
      <c r="G2676" s="53"/>
      <c r="H2676" s="53"/>
      <c r="I2676" s="53"/>
      <c r="J2676" s="53"/>
      <c r="O2676" s="53"/>
      <c r="W2676" s="53"/>
      <c r="X2676" s="53"/>
      <c r="Y2676" s="53"/>
      <c r="Z2676" s="53"/>
      <c r="AA2676" s="53"/>
    </row>
    <row r="2677" spans="1:27" x14ac:dyDescent="0.25">
      <c r="A2677" s="199"/>
      <c r="B2677" s="199"/>
      <c r="C2677" s="199"/>
      <c r="D2677" s="199"/>
      <c r="E2677" s="192"/>
      <c r="F2677" s="186"/>
      <c r="G2677" s="53"/>
      <c r="H2677" s="53"/>
      <c r="I2677" s="53"/>
      <c r="J2677" s="53"/>
      <c r="O2677" s="53"/>
      <c r="W2677" s="53"/>
      <c r="X2677" s="53"/>
      <c r="Y2677" s="53"/>
      <c r="Z2677" s="53"/>
      <c r="AA2677" s="53"/>
    </row>
    <row r="2678" spans="1:27" x14ac:dyDescent="0.25">
      <c r="A2678" s="199"/>
      <c r="B2678" s="199"/>
      <c r="C2678" s="199"/>
      <c r="D2678" s="199"/>
      <c r="E2678" s="192"/>
      <c r="F2678" s="186"/>
      <c r="G2678" s="53"/>
      <c r="H2678" s="53"/>
      <c r="I2678" s="53"/>
      <c r="J2678" s="53"/>
      <c r="O2678" s="53"/>
      <c r="W2678" s="53"/>
      <c r="X2678" s="53"/>
      <c r="Y2678" s="53"/>
      <c r="Z2678" s="53"/>
      <c r="AA2678" s="53"/>
    </row>
    <row r="2679" spans="1:27" x14ac:dyDescent="0.25">
      <c r="A2679" s="199"/>
      <c r="B2679" s="199"/>
      <c r="C2679" s="199"/>
      <c r="D2679" s="199"/>
      <c r="E2679" s="192"/>
      <c r="F2679" s="186"/>
      <c r="G2679" s="53"/>
      <c r="H2679" s="53"/>
      <c r="I2679" s="53"/>
      <c r="J2679" s="53"/>
      <c r="O2679" s="53"/>
      <c r="W2679" s="53"/>
      <c r="X2679" s="53"/>
      <c r="Y2679" s="53"/>
      <c r="Z2679" s="53"/>
      <c r="AA2679" s="53"/>
    </row>
    <row r="2680" spans="1:27" x14ac:dyDescent="0.25">
      <c r="A2680" s="199"/>
      <c r="B2680" s="199"/>
      <c r="C2680" s="199"/>
      <c r="D2680" s="199"/>
      <c r="E2680" s="192"/>
      <c r="F2680" s="186"/>
      <c r="G2680" s="53"/>
      <c r="H2680" s="53"/>
      <c r="I2680" s="53"/>
      <c r="J2680" s="53"/>
      <c r="O2680" s="53"/>
      <c r="W2680" s="53"/>
      <c r="X2680" s="53"/>
      <c r="Y2680" s="53"/>
      <c r="Z2680" s="53"/>
      <c r="AA2680" s="53"/>
    </row>
    <row r="2681" spans="1:27" x14ac:dyDescent="0.25">
      <c r="A2681" s="199"/>
      <c r="B2681" s="199"/>
      <c r="C2681" s="199"/>
      <c r="D2681" s="199"/>
      <c r="E2681" s="192"/>
      <c r="F2681" s="186"/>
      <c r="G2681" s="53"/>
      <c r="H2681" s="53"/>
      <c r="I2681" s="53"/>
      <c r="J2681" s="53"/>
      <c r="O2681" s="53"/>
      <c r="W2681" s="53"/>
      <c r="X2681" s="53"/>
      <c r="Y2681" s="53"/>
      <c r="Z2681" s="53"/>
      <c r="AA2681" s="53"/>
    </row>
    <row r="2682" spans="1:27" x14ac:dyDescent="0.25">
      <c r="A2682" s="199"/>
      <c r="B2682" s="199"/>
      <c r="C2682" s="199"/>
      <c r="D2682" s="199"/>
      <c r="E2682" s="192"/>
      <c r="F2682" s="186"/>
      <c r="G2682" s="53"/>
      <c r="H2682" s="53"/>
      <c r="I2682" s="53"/>
      <c r="J2682" s="53"/>
      <c r="O2682" s="53"/>
      <c r="W2682" s="53"/>
      <c r="X2682" s="53"/>
      <c r="Y2682" s="53"/>
      <c r="Z2682" s="53"/>
      <c r="AA2682" s="53"/>
    </row>
    <row r="2683" spans="1:27" x14ac:dyDescent="0.25">
      <c r="A2683" s="199"/>
      <c r="B2683" s="199"/>
      <c r="C2683" s="199"/>
      <c r="D2683" s="199"/>
      <c r="E2683" s="192"/>
      <c r="F2683" s="186"/>
      <c r="G2683" s="53"/>
      <c r="H2683" s="53"/>
      <c r="I2683" s="53"/>
      <c r="J2683" s="53"/>
      <c r="O2683" s="53"/>
      <c r="W2683" s="53"/>
      <c r="X2683" s="53"/>
      <c r="Y2683" s="53"/>
      <c r="Z2683" s="53"/>
      <c r="AA2683" s="53"/>
    </row>
    <row r="2684" spans="1:27" x14ac:dyDescent="0.25">
      <c r="A2684" s="199"/>
      <c r="B2684" s="199"/>
      <c r="C2684" s="199"/>
      <c r="D2684" s="199"/>
      <c r="E2684" s="192"/>
      <c r="F2684" s="186"/>
      <c r="G2684" s="53"/>
      <c r="H2684" s="53"/>
      <c r="I2684" s="53"/>
      <c r="J2684" s="53"/>
      <c r="O2684" s="53"/>
      <c r="W2684" s="53"/>
      <c r="X2684" s="53"/>
      <c r="Y2684" s="53"/>
      <c r="Z2684" s="53"/>
      <c r="AA2684" s="53"/>
    </row>
    <row r="2685" spans="1:27" x14ac:dyDescent="0.25">
      <c r="A2685" s="199"/>
      <c r="B2685" s="199"/>
      <c r="C2685" s="199"/>
      <c r="D2685" s="199"/>
      <c r="E2685" s="192"/>
      <c r="F2685" s="186"/>
      <c r="G2685" s="53"/>
      <c r="H2685" s="53"/>
      <c r="I2685" s="53"/>
      <c r="J2685" s="53"/>
      <c r="O2685" s="53"/>
      <c r="W2685" s="53"/>
      <c r="X2685" s="53"/>
      <c r="Y2685" s="53"/>
      <c r="Z2685" s="53"/>
      <c r="AA2685" s="53"/>
    </row>
    <row r="2686" spans="1:27" x14ac:dyDescent="0.25">
      <c r="A2686" s="199"/>
      <c r="B2686" s="199"/>
      <c r="C2686" s="199"/>
      <c r="D2686" s="199"/>
      <c r="E2686" s="192"/>
      <c r="F2686" s="186"/>
      <c r="G2686" s="53"/>
      <c r="H2686" s="53"/>
      <c r="I2686" s="53"/>
      <c r="J2686" s="53"/>
      <c r="O2686" s="53"/>
      <c r="W2686" s="53"/>
      <c r="X2686" s="53"/>
      <c r="Y2686" s="53"/>
      <c r="Z2686" s="53"/>
      <c r="AA2686" s="53"/>
    </row>
    <row r="2687" spans="1:27" x14ac:dyDescent="0.25">
      <c r="A2687" s="199"/>
      <c r="B2687" s="199"/>
      <c r="C2687" s="199"/>
      <c r="D2687" s="199"/>
      <c r="E2687" s="192"/>
      <c r="F2687" s="186"/>
      <c r="G2687" s="53"/>
      <c r="H2687" s="53"/>
      <c r="I2687" s="53"/>
      <c r="J2687" s="53"/>
      <c r="O2687" s="53"/>
      <c r="W2687" s="53"/>
      <c r="X2687" s="53"/>
      <c r="Y2687" s="53"/>
      <c r="Z2687" s="53"/>
      <c r="AA2687" s="53"/>
    </row>
    <row r="2688" spans="1:27" x14ac:dyDescent="0.25">
      <c r="A2688" s="199"/>
      <c r="B2688" s="199"/>
      <c r="C2688" s="199"/>
      <c r="D2688" s="199"/>
      <c r="E2688" s="192"/>
      <c r="F2688" s="186"/>
      <c r="G2688" s="53"/>
      <c r="H2688" s="53"/>
      <c r="I2688" s="53"/>
      <c r="J2688" s="53"/>
      <c r="O2688" s="53"/>
      <c r="W2688" s="53"/>
      <c r="X2688" s="53"/>
      <c r="Y2688" s="53"/>
      <c r="Z2688" s="53"/>
      <c r="AA2688" s="53"/>
    </row>
    <row r="2689" spans="1:27" x14ac:dyDescent="0.25">
      <c r="A2689" s="199"/>
      <c r="B2689" s="199"/>
      <c r="C2689" s="199"/>
      <c r="D2689" s="199"/>
      <c r="E2689" s="192"/>
      <c r="F2689" s="186"/>
      <c r="G2689" s="53"/>
      <c r="H2689" s="53"/>
      <c r="I2689" s="53"/>
      <c r="J2689" s="53"/>
      <c r="O2689" s="53"/>
      <c r="W2689" s="53"/>
      <c r="X2689" s="53"/>
      <c r="Y2689" s="53"/>
      <c r="Z2689" s="53"/>
      <c r="AA2689" s="53"/>
    </row>
    <row r="2690" spans="1:27" x14ac:dyDescent="0.25">
      <c r="A2690" s="199"/>
      <c r="B2690" s="199"/>
      <c r="C2690" s="199"/>
      <c r="D2690" s="199"/>
      <c r="E2690" s="192"/>
      <c r="F2690" s="186"/>
      <c r="G2690" s="53"/>
      <c r="H2690" s="53"/>
      <c r="I2690" s="53"/>
      <c r="J2690" s="53"/>
      <c r="O2690" s="53"/>
      <c r="W2690" s="53"/>
      <c r="X2690" s="53"/>
      <c r="Y2690" s="53"/>
      <c r="Z2690" s="53"/>
      <c r="AA2690" s="53"/>
    </row>
    <row r="2691" spans="1:27" x14ac:dyDescent="0.25">
      <c r="A2691" s="199"/>
      <c r="B2691" s="199"/>
      <c r="C2691" s="199"/>
      <c r="D2691" s="199"/>
      <c r="E2691" s="192"/>
      <c r="F2691" s="186"/>
      <c r="G2691" s="53"/>
      <c r="H2691" s="53"/>
      <c r="I2691" s="53"/>
      <c r="J2691" s="53"/>
      <c r="O2691" s="53"/>
      <c r="W2691" s="53"/>
      <c r="X2691" s="53"/>
      <c r="Y2691" s="53"/>
      <c r="Z2691" s="53"/>
      <c r="AA2691" s="53"/>
    </row>
    <row r="2692" spans="1:27" x14ac:dyDescent="0.25">
      <c r="A2692" s="199"/>
      <c r="B2692" s="199"/>
      <c r="C2692" s="199"/>
      <c r="D2692" s="199"/>
      <c r="E2692" s="192"/>
      <c r="F2692" s="186"/>
      <c r="G2692" s="53"/>
      <c r="H2692" s="53"/>
      <c r="I2692" s="53"/>
      <c r="J2692" s="53"/>
      <c r="O2692" s="53"/>
      <c r="W2692" s="53"/>
      <c r="X2692" s="53"/>
      <c r="Y2692" s="53"/>
      <c r="Z2692" s="53"/>
      <c r="AA2692" s="53"/>
    </row>
    <row r="2693" spans="1:27" x14ac:dyDescent="0.25">
      <c r="A2693" s="199"/>
      <c r="B2693" s="199"/>
      <c r="C2693" s="199"/>
      <c r="D2693" s="199"/>
      <c r="E2693" s="192"/>
      <c r="F2693" s="186"/>
      <c r="G2693" s="53"/>
      <c r="H2693" s="53"/>
      <c r="I2693" s="53"/>
      <c r="J2693" s="53"/>
      <c r="O2693" s="53"/>
      <c r="W2693" s="53"/>
      <c r="X2693" s="53"/>
      <c r="Y2693" s="53"/>
      <c r="Z2693" s="53"/>
      <c r="AA2693" s="53"/>
    </row>
    <row r="2694" spans="1:27" x14ac:dyDescent="0.25">
      <c r="A2694" s="199"/>
      <c r="B2694" s="199"/>
      <c r="C2694" s="199"/>
      <c r="D2694" s="199"/>
      <c r="E2694" s="192"/>
      <c r="F2694" s="186"/>
      <c r="G2694" s="53"/>
      <c r="H2694" s="53"/>
      <c r="I2694" s="53"/>
      <c r="J2694" s="53"/>
      <c r="O2694" s="53"/>
      <c r="W2694" s="53"/>
      <c r="X2694" s="53"/>
      <c r="Y2694" s="53"/>
      <c r="Z2694" s="53"/>
      <c r="AA2694" s="53"/>
    </row>
    <row r="2695" spans="1:27" x14ac:dyDescent="0.25">
      <c r="A2695" s="199"/>
      <c r="B2695" s="199"/>
      <c r="C2695" s="199"/>
      <c r="D2695" s="199"/>
      <c r="E2695" s="192"/>
      <c r="F2695" s="186"/>
      <c r="G2695" s="53"/>
      <c r="H2695" s="53"/>
      <c r="I2695" s="53"/>
      <c r="J2695" s="53"/>
      <c r="O2695" s="53"/>
      <c r="W2695" s="53"/>
      <c r="X2695" s="53"/>
      <c r="Y2695" s="53"/>
      <c r="Z2695" s="53"/>
      <c r="AA2695" s="53"/>
    </row>
    <row r="2696" spans="1:27" x14ac:dyDescent="0.25">
      <c r="A2696" s="199"/>
      <c r="B2696" s="199"/>
      <c r="C2696" s="199"/>
      <c r="D2696" s="199"/>
      <c r="E2696" s="192"/>
      <c r="F2696" s="186"/>
      <c r="G2696" s="53"/>
      <c r="H2696" s="53"/>
      <c r="I2696" s="53"/>
      <c r="J2696" s="53"/>
      <c r="O2696" s="53"/>
      <c r="W2696" s="53"/>
      <c r="X2696" s="53"/>
      <c r="Y2696" s="53"/>
      <c r="Z2696" s="53"/>
      <c r="AA2696" s="53"/>
    </row>
    <row r="2697" spans="1:27" x14ac:dyDescent="0.25">
      <c r="A2697" s="199"/>
      <c r="B2697" s="199"/>
      <c r="C2697" s="199"/>
      <c r="D2697" s="199"/>
      <c r="E2697" s="192"/>
      <c r="F2697" s="186"/>
      <c r="G2697" s="53"/>
      <c r="H2697" s="53"/>
      <c r="I2697" s="53"/>
      <c r="J2697" s="53"/>
      <c r="O2697" s="53"/>
      <c r="W2697" s="53"/>
      <c r="X2697" s="53"/>
      <c r="Y2697" s="53"/>
      <c r="Z2697" s="53"/>
      <c r="AA2697" s="53"/>
    </row>
    <row r="2698" spans="1:27" x14ac:dyDescent="0.25">
      <c r="A2698" s="199"/>
      <c r="B2698" s="199"/>
      <c r="C2698" s="199"/>
      <c r="D2698" s="199"/>
      <c r="E2698" s="192"/>
      <c r="F2698" s="186"/>
      <c r="G2698" s="53"/>
      <c r="H2698" s="53"/>
      <c r="I2698" s="53"/>
      <c r="J2698" s="53"/>
      <c r="O2698" s="53"/>
      <c r="W2698" s="53"/>
      <c r="X2698" s="53"/>
      <c r="Y2698" s="53"/>
      <c r="Z2698" s="53"/>
      <c r="AA2698" s="53"/>
    </row>
    <row r="2699" spans="1:27" x14ac:dyDescent="0.25">
      <c r="A2699" s="199"/>
      <c r="B2699" s="199"/>
      <c r="C2699" s="199"/>
      <c r="D2699" s="199"/>
      <c r="E2699" s="192"/>
      <c r="F2699" s="186"/>
      <c r="G2699" s="53"/>
      <c r="H2699" s="53"/>
      <c r="I2699" s="53"/>
      <c r="J2699" s="53"/>
      <c r="O2699" s="53"/>
      <c r="W2699" s="53"/>
      <c r="X2699" s="53"/>
      <c r="Y2699" s="53"/>
      <c r="Z2699" s="53"/>
      <c r="AA2699" s="53"/>
    </row>
    <row r="2700" spans="1:27" x14ac:dyDescent="0.25">
      <c r="A2700" s="199"/>
      <c r="B2700" s="199"/>
      <c r="C2700" s="199"/>
      <c r="D2700" s="199"/>
      <c r="E2700" s="192"/>
      <c r="F2700" s="186"/>
      <c r="G2700" s="53"/>
      <c r="H2700" s="53"/>
      <c r="I2700" s="53"/>
      <c r="J2700" s="53"/>
      <c r="O2700" s="53"/>
      <c r="W2700" s="53"/>
      <c r="X2700" s="53"/>
      <c r="Y2700" s="53"/>
      <c r="Z2700" s="53"/>
      <c r="AA2700" s="53"/>
    </row>
    <row r="2701" spans="1:27" x14ac:dyDescent="0.25">
      <c r="A2701" s="199"/>
      <c r="B2701" s="199"/>
      <c r="C2701" s="199"/>
      <c r="D2701" s="199"/>
      <c r="E2701" s="192"/>
      <c r="F2701" s="186"/>
      <c r="G2701" s="53"/>
      <c r="H2701" s="53"/>
      <c r="I2701" s="53"/>
      <c r="J2701" s="53"/>
      <c r="O2701" s="53"/>
      <c r="W2701" s="53"/>
      <c r="X2701" s="53"/>
      <c r="Y2701" s="53"/>
      <c r="Z2701" s="53"/>
      <c r="AA2701" s="53"/>
    </row>
    <row r="2702" spans="1:27" x14ac:dyDescent="0.25">
      <c r="A2702" s="199"/>
      <c r="B2702" s="199"/>
      <c r="C2702" s="199"/>
      <c r="D2702" s="199"/>
      <c r="E2702" s="192"/>
      <c r="F2702" s="186"/>
      <c r="G2702" s="53"/>
      <c r="H2702" s="53"/>
      <c r="I2702" s="53"/>
      <c r="J2702" s="53"/>
      <c r="O2702" s="53"/>
      <c r="W2702" s="53"/>
      <c r="X2702" s="53"/>
      <c r="Y2702" s="53"/>
      <c r="Z2702" s="53"/>
      <c r="AA2702" s="53"/>
    </row>
    <row r="2703" spans="1:27" x14ac:dyDescent="0.25">
      <c r="A2703" s="199"/>
      <c r="B2703" s="199"/>
      <c r="C2703" s="199"/>
      <c r="D2703" s="199"/>
      <c r="E2703" s="192"/>
      <c r="F2703" s="186"/>
      <c r="G2703" s="53"/>
      <c r="H2703" s="53"/>
      <c r="I2703" s="53"/>
      <c r="J2703" s="53"/>
      <c r="O2703" s="53"/>
      <c r="W2703" s="53"/>
      <c r="X2703" s="53"/>
      <c r="Y2703" s="53"/>
      <c r="Z2703" s="53"/>
      <c r="AA2703" s="53"/>
    </row>
    <row r="2704" spans="1:27" x14ac:dyDescent="0.25">
      <c r="A2704" s="199"/>
      <c r="B2704" s="199"/>
      <c r="C2704" s="199"/>
      <c r="D2704" s="199"/>
      <c r="E2704" s="192"/>
      <c r="F2704" s="186"/>
      <c r="G2704" s="53"/>
      <c r="H2704" s="53"/>
      <c r="I2704" s="53"/>
      <c r="J2704" s="53"/>
      <c r="O2704" s="53"/>
      <c r="W2704" s="53"/>
      <c r="X2704" s="53"/>
      <c r="Y2704" s="53"/>
      <c r="Z2704" s="53"/>
      <c r="AA2704" s="53"/>
    </row>
    <row r="2705" spans="1:27" x14ac:dyDescent="0.25">
      <c r="A2705" s="199"/>
      <c r="B2705" s="199"/>
      <c r="C2705" s="199"/>
      <c r="D2705" s="199"/>
      <c r="E2705" s="192"/>
      <c r="F2705" s="186"/>
      <c r="G2705" s="53"/>
      <c r="H2705" s="53"/>
      <c r="I2705" s="53"/>
      <c r="J2705" s="53"/>
      <c r="O2705" s="53"/>
      <c r="W2705" s="53"/>
      <c r="X2705" s="53"/>
      <c r="Y2705" s="53"/>
      <c r="Z2705" s="53"/>
      <c r="AA2705" s="53"/>
    </row>
    <row r="2706" spans="1:27" x14ac:dyDescent="0.25">
      <c r="A2706" s="199"/>
      <c r="B2706" s="199"/>
      <c r="C2706" s="199"/>
      <c r="D2706" s="199"/>
      <c r="E2706" s="192"/>
      <c r="F2706" s="186"/>
      <c r="G2706" s="53"/>
      <c r="H2706" s="53"/>
      <c r="I2706" s="53"/>
      <c r="J2706" s="53"/>
      <c r="O2706" s="53"/>
      <c r="W2706" s="53"/>
      <c r="X2706" s="53"/>
      <c r="Y2706" s="53"/>
      <c r="Z2706" s="53"/>
      <c r="AA2706" s="53"/>
    </row>
    <row r="2707" spans="1:27" x14ac:dyDescent="0.25">
      <c r="A2707" s="199"/>
      <c r="B2707" s="199"/>
      <c r="C2707" s="199"/>
      <c r="D2707" s="199"/>
      <c r="E2707" s="192"/>
      <c r="F2707" s="186"/>
      <c r="G2707" s="53"/>
      <c r="H2707" s="53"/>
      <c r="I2707" s="53"/>
      <c r="J2707" s="53"/>
      <c r="O2707" s="53"/>
      <c r="W2707" s="53"/>
      <c r="X2707" s="53"/>
      <c r="Y2707" s="53"/>
      <c r="Z2707" s="53"/>
      <c r="AA2707" s="53"/>
    </row>
    <row r="2708" spans="1:27" x14ac:dyDescent="0.25">
      <c r="A2708" s="199"/>
      <c r="B2708" s="199"/>
      <c r="C2708" s="199"/>
      <c r="D2708" s="199"/>
      <c r="E2708" s="192"/>
      <c r="F2708" s="186"/>
      <c r="G2708" s="53"/>
      <c r="H2708" s="53"/>
      <c r="I2708" s="53"/>
      <c r="J2708" s="53"/>
      <c r="O2708" s="53"/>
      <c r="W2708" s="53"/>
      <c r="X2708" s="53"/>
      <c r="Y2708" s="53"/>
      <c r="Z2708" s="53"/>
      <c r="AA2708" s="53"/>
    </row>
    <row r="2709" spans="1:27" x14ac:dyDescent="0.25">
      <c r="A2709" s="199"/>
      <c r="B2709" s="199"/>
      <c r="C2709" s="199"/>
      <c r="D2709" s="199"/>
      <c r="E2709" s="192"/>
      <c r="F2709" s="186"/>
      <c r="G2709" s="53"/>
      <c r="H2709" s="53"/>
      <c r="I2709" s="53"/>
      <c r="J2709" s="53"/>
      <c r="O2709" s="53"/>
      <c r="W2709" s="53"/>
      <c r="X2709" s="53"/>
      <c r="Y2709" s="53"/>
      <c r="Z2709" s="53"/>
      <c r="AA2709" s="53"/>
    </row>
    <row r="2710" spans="1:27" x14ac:dyDescent="0.25">
      <c r="A2710" s="199"/>
      <c r="B2710" s="199"/>
      <c r="C2710" s="199"/>
      <c r="D2710" s="199"/>
      <c r="E2710" s="192"/>
      <c r="F2710" s="186"/>
      <c r="G2710" s="53"/>
      <c r="H2710" s="53"/>
      <c r="I2710" s="53"/>
      <c r="J2710" s="53"/>
      <c r="O2710" s="53"/>
      <c r="W2710" s="53"/>
      <c r="X2710" s="53"/>
      <c r="Y2710" s="53"/>
      <c r="Z2710" s="53"/>
      <c r="AA2710" s="53"/>
    </row>
    <row r="2711" spans="1:27" x14ac:dyDescent="0.25">
      <c r="A2711" s="199"/>
      <c r="B2711" s="199"/>
      <c r="C2711" s="199"/>
      <c r="D2711" s="199"/>
      <c r="E2711" s="192"/>
      <c r="F2711" s="186"/>
      <c r="G2711" s="53"/>
      <c r="H2711" s="53"/>
      <c r="I2711" s="53"/>
      <c r="J2711" s="53"/>
      <c r="O2711" s="53"/>
      <c r="W2711" s="53"/>
      <c r="X2711" s="53"/>
      <c r="Y2711" s="53"/>
      <c r="Z2711" s="53"/>
      <c r="AA2711" s="53"/>
    </row>
    <row r="2712" spans="1:27" x14ac:dyDescent="0.25">
      <c r="A2712" s="199"/>
      <c r="B2712" s="199"/>
      <c r="C2712" s="199"/>
      <c r="D2712" s="199"/>
      <c r="E2712" s="192"/>
      <c r="F2712" s="186"/>
      <c r="G2712" s="53"/>
      <c r="H2712" s="53"/>
      <c r="I2712" s="53"/>
      <c r="J2712" s="53"/>
      <c r="O2712" s="53"/>
      <c r="W2712" s="53"/>
      <c r="X2712" s="53"/>
      <c r="Y2712" s="53"/>
      <c r="Z2712" s="53"/>
      <c r="AA2712" s="53"/>
    </row>
    <row r="2713" spans="1:27" x14ac:dyDescent="0.25">
      <c r="A2713" s="199"/>
      <c r="B2713" s="199"/>
      <c r="C2713" s="199"/>
      <c r="D2713" s="199"/>
      <c r="E2713" s="192"/>
      <c r="F2713" s="186"/>
      <c r="G2713" s="53"/>
      <c r="H2713" s="53"/>
      <c r="I2713" s="53"/>
      <c r="J2713" s="53"/>
      <c r="O2713" s="53"/>
      <c r="W2713" s="53"/>
      <c r="X2713" s="53"/>
      <c r="Y2713" s="53"/>
      <c r="Z2713" s="53"/>
      <c r="AA2713" s="53"/>
    </row>
    <row r="2714" spans="1:27" x14ac:dyDescent="0.25">
      <c r="A2714" s="199"/>
      <c r="B2714" s="199"/>
      <c r="C2714" s="199"/>
      <c r="D2714" s="199"/>
      <c r="E2714" s="192"/>
      <c r="F2714" s="186"/>
      <c r="G2714" s="53"/>
      <c r="H2714" s="53"/>
      <c r="I2714" s="53"/>
      <c r="J2714" s="53"/>
      <c r="O2714" s="53"/>
      <c r="W2714" s="53"/>
      <c r="X2714" s="53"/>
      <c r="Y2714" s="53"/>
      <c r="Z2714" s="53"/>
      <c r="AA2714" s="53"/>
    </row>
    <row r="2715" spans="1:27" x14ac:dyDescent="0.25">
      <c r="A2715" s="199"/>
      <c r="B2715" s="199"/>
      <c r="C2715" s="199"/>
      <c r="D2715" s="199"/>
      <c r="E2715" s="192"/>
      <c r="F2715" s="186"/>
      <c r="G2715" s="53"/>
      <c r="H2715" s="53"/>
      <c r="I2715" s="53"/>
      <c r="J2715" s="53"/>
      <c r="O2715" s="53"/>
      <c r="W2715" s="53"/>
      <c r="X2715" s="53"/>
      <c r="Y2715" s="53"/>
      <c r="Z2715" s="53"/>
      <c r="AA2715" s="53"/>
    </row>
    <row r="2716" spans="1:27" x14ac:dyDescent="0.25">
      <c r="A2716" s="199"/>
      <c r="B2716" s="199"/>
      <c r="C2716" s="199"/>
      <c r="D2716" s="199"/>
      <c r="E2716" s="192"/>
      <c r="F2716" s="186"/>
      <c r="G2716" s="53"/>
      <c r="H2716" s="53"/>
      <c r="I2716" s="53"/>
      <c r="J2716" s="53"/>
      <c r="O2716" s="53"/>
      <c r="W2716" s="53"/>
      <c r="X2716" s="53"/>
      <c r="Y2716" s="53"/>
      <c r="Z2716" s="53"/>
      <c r="AA2716" s="53"/>
    </row>
    <row r="2717" spans="1:27" x14ac:dyDescent="0.25">
      <c r="A2717" s="199"/>
      <c r="B2717" s="199"/>
      <c r="C2717" s="199"/>
      <c r="D2717" s="199"/>
      <c r="E2717" s="192"/>
      <c r="F2717" s="186"/>
      <c r="G2717" s="53"/>
      <c r="H2717" s="53"/>
      <c r="I2717" s="53"/>
      <c r="J2717" s="53"/>
      <c r="O2717" s="53"/>
      <c r="W2717" s="53"/>
      <c r="X2717" s="53"/>
      <c r="Y2717" s="53"/>
      <c r="Z2717" s="53"/>
      <c r="AA2717" s="53"/>
    </row>
    <row r="2718" spans="1:27" x14ac:dyDescent="0.25">
      <c r="A2718" s="199"/>
      <c r="B2718" s="199"/>
      <c r="C2718" s="199"/>
      <c r="D2718" s="199"/>
      <c r="E2718" s="192"/>
      <c r="F2718" s="186"/>
      <c r="G2718" s="53"/>
      <c r="H2718" s="53"/>
      <c r="I2718" s="53"/>
      <c r="J2718" s="53"/>
      <c r="O2718" s="53"/>
      <c r="W2718" s="53"/>
      <c r="X2718" s="53"/>
      <c r="Y2718" s="53"/>
      <c r="Z2718" s="53"/>
      <c r="AA2718" s="53"/>
    </row>
    <row r="2719" spans="1:27" x14ac:dyDescent="0.25">
      <c r="A2719" s="199"/>
      <c r="B2719" s="199"/>
      <c r="C2719" s="199"/>
      <c r="D2719" s="199"/>
      <c r="E2719" s="192"/>
      <c r="F2719" s="186"/>
      <c r="G2719" s="53"/>
      <c r="H2719" s="53"/>
      <c r="I2719" s="53"/>
      <c r="J2719" s="53"/>
      <c r="O2719" s="53"/>
      <c r="W2719" s="53"/>
      <c r="X2719" s="53"/>
      <c r="Y2719" s="53"/>
      <c r="Z2719" s="53"/>
      <c r="AA2719" s="53"/>
    </row>
    <row r="2720" spans="1:27" x14ac:dyDescent="0.25">
      <c r="A2720" s="199"/>
      <c r="B2720" s="199"/>
      <c r="C2720" s="199"/>
      <c r="D2720" s="199"/>
      <c r="E2720" s="192"/>
      <c r="F2720" s="186"/>
      <c r="G2720" s="53"/>
      <c r="H2720" s="53"/>
      <c r="I2720" s="53"/>
      <c r="J2720" s="53"/>
      <c r="O2720" s="53"/>
      <c r="W2720" s="53"/>
      <c r="X2720" s="53"/>
      <c r="Y2720" s="53"/>
      <c r="Z2720" s="53"/>
      <c r="AA2720" s="53"/>
    </row>
    <row r="2721" spans="1:27" x14ac:dyDescent="0.25">
      <c r="A2721" s="199"/>
      <c r="B2721" s="199"/>
      <c r="C2721" s="199"/>
      <c r="D2721" s="199"/>
      <c r="E2721" s="192"/>
      <c r="F2721" s="186"/>
      <c r="G2721" s="53"/>
      <c r="H2721" s="53"/>
      <c r="I2721" s="53"/>
      <c r="J2721" s="53"/>
      <c r="O2721" s="53"/>
      <c r="W2721" s="53"/>
      <c r="X2721" s="53"/>
      <c r="Y2721" s="53"/>
      <c r="Z2721" s="53"/>
      <c r="AA2721" s="53"/>
    </row>
    <row r="2722" spans="1:27" x14ac:dyDescent="0.25">
      <c r="A2722" s="199"/>
      <c r="B2722" s="199"/>
      <c r="C2722" s="199"/>
      <c r="D2722" s="199"/>
      <c r="E2722" s="192"/>
      <c r="F2722" s="186"/>
      <c r="G2722" s="53"/>
      <c r="H2722" s="53"/>
      <c r="I2722" s="53"/>
      <c r="J2722" s="53"/>
      <c r="O2722" s="53"/>
      <c r="W2722" s="53"/>
      <c r="X2722" s="53"/>
      <c r="Y2722" s="53"/>
      <c r="Z2722" s="53"/>
      <c r="AA2722" s="53"/>
    </row>
    <row r="2723" spans="1:27" x14ac:dyDescent="0.25">
      <c r="A2723" s="199"/>
      <c r="B2723" s="199"/>
      <c r="C2723" s="199"/>
      <c r="D2723" s="199"/>
      <c r="E2723" s="192"/>
      <c r="F2723" s="186"/>
      <c r="G2723" s="53"/>
      <c r="H2723" s="53"/>
      <c r="I2723" s="53"/>
      <c r="J2723" s="53"/>
      <c r="O2723" s="53"/>
      <c r="W2723" s="53"/>
      <c r="X2723" s="53"/>
      <c r="Y2723" s="53"/>
      <c r="Z2723" s="53"/>
      <c r="AA2723" s="53"/>
    </row>
    <row r="2724" spans="1:27" x14ac:dyDescent="0.25">
      <c r="A2724" s="199"/>
      <c r="B2724" s="199"/>
      <c r="C2724" s="199"/>
      <c r="D2724" s="199"/>
      <c r="E2724" s="192"/>
      <c r="F2724" s="186"/>
      <c r="G2724" s="53"/>
      <c r="H2724" s="53"/>
      <c r="I2724" s="53"/>
      <c r="J2724" s="53"/>
      <c r="O2724" s="53"/>
      <c r="W2724" s="53"/>
      <c r="X2724" s="53"/>
      <c r="Y2724" s="53"/>
      <c r="Z2724" s="53"/>
      <c r="AA2724" s="53"/>
    </row>
    <row r="2725" spans="1:27" x14ac:dyDescent="0.25">
      <c r="A2725" s="199"/>
      <c r="B2725" s="199"/>
      <c r="C2725" s="199"/>
      <c r="D2725" s="199"/>
      <c r="E2725" s="192"/>
      <c r="F2725" s="186"/>
      <c r="G2725" s="53"/>
      <c r="H2725" s="53"/>
      <c r="I2725" s="53"/>
      <c r="J2725" s="53"/>
      <c r="O2725" s="53"/>
      <c r="W2725" s="53"/>
      <c r="X2725" s="53"/>
      <c r="Y2725" s="53"/>
      <c r="Z2725" s="53"/>
      <c r="AA2725" s="53"/>
    </row>
    <row r="2726" spans="1:27" x14ac:dyDescent="0.25">
      <c r="A2726" s="199"/>
      <c r="B2726" s="199"/>
      <c r="C2726" s="199"/>
      <c r="D2726" s="199"/>
      <c r="E2726" s="192"/>
      <c r="F2726" s="186"/>
      <c r="G2726" s="53"/>
      <c r="H2726" s="53"/>
      <c r="I2726" s="53"/>
      <c r="J2726" s="53"/>
      <c r="O2726" s="53"/>
      <c r="W2726" s="53"/>
      <c r="X2726" s="53"/>
      <c r="Y2726" s="53"/>
      <c r="Z2726" s="53"/>
      <c r="AA2726" s="53"/>
    </row>
    <row r="2727" spans="1:27" x14ac:dyDescent="0.25">
      <c r="A2727" s="199"/>
      <c r="B2727" s="199"/>
      <c r="C2727" s="199"/>
      <c r="D2727" s="199"/>
      <c r="E2727" s="192"/>
      <c r="F2727" s="186"/>
      <c r="G2727" s="53"/>
      <c r="H2727" s="53"/>
      <c r="I2727" s="53"/>
      <c r="J2727" s="53"/>
      <c r="O2727" s="53"/>
      <c r="W2727" s="53"/>
      <c r="X2727" s="53"/>
      <c r="Y2727" s="53"/>
      <c r="Z2727" s="53"/>
      <c r="AA2727" s="53"/>
    </row>
    <row r="2728" spans="1:27" x14ac:dyDescent="0.25">
      <c r="A2728" s="199"/>
      <c r="B2728" s="199"/>
      <c r="C2728" s="199"/>
      <c r="D2728" s="199"/>
      <c r="E2728" s="192"/>
      <c r="F2728" s="186"/>
      <c r="G2728" s="53"/>
      <c r="H2728" s="53"/>
      <c r="I2728" s="53"/>
      <c r="J2728" s="53"/>
      <c r="O2728" s="53"/>
      <c r="W2728" s="53"/>
      <c r="X2728" s="53"/>
      <c r="Y2728" s="53"/>
      <c r="Z2728" s="53"/>
      <c r="AA2728" s="53"/>
    </row>
    <row r="2729" spans="1:27" x14ac:dyDescent="0.25">
      <c r="A2729" s="199"/>
      <c r="B2729" s="199"/>
      <c r="C2729" s="199"/>
      <c r="D2729" s="199"/>
      <c r="E2729" s="192"/>
      <c r="F2729" s="186"/>
      <c r="G2729" s="53"/>
      <c r="H2729" s="53"/>
      <c r="I2729" s="53"/>
      <c r="J2729" s="53"/>
      <c r="O2729" s="53"/>
      <c r="W2729" s="53"/>
      <c r="X2729" s="53"/>
      <c r="Y2729" s="53"/>
      <c r="Z2729" s="53"/>
      <c r="AA2729" s="53"/>
    </row>
    <row r="2730" spans="1:27" x14ac:dyDescent="0.25">
      <c r="A2730" s="199"/>
      <c r="B2730" s="199"/>
      <c r="C2730" s="199"/>
      <c r="D2730" s="199"/>
      <c r="E2730" s="192"/>
      <c r="F2730" s="186"/>
      <c r="G2730" s="53"/>
      <c r="H2730" s="53"/>
      <c r="I2730" s="53"/>
      <c r="J2730" s="53"/>
      <c r="O2730" s="53"/>
      <c r="W2730" s="53"/>
      <c r="X2730" s="53"/>
      <c r="Y2730" s="53"/>
      <c r="Z2730" s="53"/>
      <c r="AA2730" s="53"/>
    </row>
    <row r="2731" spans="1:27" x14ac:dyDescent="0.25">
      <c r="A2731" s="199"/>
      <c r="B2731" s="199"/>
      <c r="C2731" s="199"/>
      <c r="D2731" s="199"/>
      <c r="E2731" s="192"/>
      <c r="F2731" s="186"/>
      <c r="G2731" s="53"/>
      <c r="H2731" s="53"/>
      <c r="I2731" s="53"/>
      <c r="J2731" s="53"/>
      <c r="O2731" s="53"/>
      <c r="W2731" s="53"/>
      <c r="X2731" s="53"/>
      <c r="Y2731" s="53"/>
      <c r="Z2731" s="53"/>
      <c r="AA2731" s="53"/>
    </row>
    <row r="2732" spans="1:27" x14ac:dyDescent="0.25">
      <c r="A2732" s="199"/>
      <c r="B2732" s="199"/>
      <c r="C2732" s="199"/>
      <c r="D2732" s="199"/>
      <c r="E2732" s="192"/>
      <c r="F2732" s="186"/>
      <c r="G2732" s="53"/>
      <c r="H2732" s="53"/>
      <c r="I2732" s="53"/>
      <c r="J2732" s="53"/>
      <c r="O2732" s="53"/>
      <c r="W2732" s="53"/>
      <c r="X2732" s="53"/>
      <c r="Y2732" s="53"/>
      <c r="Z2732" s="53"/>
      <c r="AA2732" s="53"/>
    </row>
    <row r="2733" spans="1:27" x14ac:dyDescent="0.25">
      <c r="A2733" s="199"/>
      <c r="B2733" s="199"/>
      <c r="C2733" s="199"/>
      <c r="D2733" s="199"/>
      <c r="E2733" s="192"/>
      <c r="F2733" s="186"/>
      <c r="G2733" s="53"/>
      <c r="H2733" s="53"/>
      <c r="I2733" s="53"/>
      <c r="J2733" s="53"/>
      <c r="O2733" s="53"/>
      <c r="W2733" s="53"/>
      <c r="X2733" s="53"/>
      <c r="Y2733" s="53"/>
      <c r="Z2733" s="53"/>
      <c r="AA2733" s="53"/>
    </row>
    <row r="2734" spans="1:27" x14ac:dyDescent="0.25">
      <c r="A2734" s="199"/>
      <c r="B2734" s="199"/>
      <c r="C2734" s="199"/>
      <c r="D2734" s="199"/>
      <c r="E2734" s="192"/>
      <c r="F2734" s="186"/>
      <c r="G2734" s="53"/>
      <c r="H2734" s="53"/>
      <c r="I2734" s="53"/>
      <c r="J2734" s="53"/>
      <c r="O2734" s="53"/>
      <c r="W2734" s="53"/>
      <c r="X2734" s="53"/>
      <c r="Y2734" s="53"/>
      <c r="Z2734" s="53"/>
      <c r="AA2734" s="53"/>
    </row>
    <row r="2735" spans="1:27" x14ac:dyDescent="0.25">
      <c r="A2735" s="199"/>
      <c r="B2735" s="199"/>
      <c r="C2735" s="199"/>
      <c r="D2735" s="199"/>
      <c r="E2735" s="192"/>
      <c r="F2735" s="186"/>
      <c r="G2735" s="53"/>
      <c r="H2735" s="53"/>
      <c r="I2735" s="53"/>
      <c r="J2735" s="53"/>
      <c r="O2735" s="53"/>
      <c r="W2735" s="53"/>
      <c r="X2735" s="53"/>
      <c r="Y2735" s="53"/>
      <c r="Z2735" s="53"/>
      <c r="AA2735" s="53"/>
    </row>
    <row r="2736" spans="1:27" x14ac:dyDescent="0.25">
      <c r="A2736" s="199"/>
      <c r="B2736" s="199"/>
      <c r="C2736" s="199"/>
      <c r="D2736" s="199"/>
      <c r="E2736" s="192"/>
      <c r="F2736" s="186"/>
      <c r="G2736" s="53"/>
      <c r="H2736" s="53"/>
      <c r="I2736" s="53"/>
      <c r="J2736" s="53"/>
      <c r="O2736" s="53"/>
      <c r="W2736" s="53"/>
      <c r="X2736" s="53"/>
      <c r="Y2736" s="53"/>
      <c r="Z2736" s="53"/>
      <c r="AA2736" s="53"/>
    </row>
    <row r="2737" spans="1:27" x14ac:dyDescent="0.25">
      <c r="A2737" s="199"/>
      <c r="B2737" s="199"/>
      <c r="C2737" s="199"/>
      <c r="D2737" s="199"/>
      <c r="E2737" s="192"/>
      <c r="F2737" s="186"/>
      <c r="G2737" s="53"/>
      <c r="H2737" s="53"/>
      <c r="I2737" s="53"/>
      <c r="J2737" s="53"/>
      <c r="O2737" s="53"/>
      <c r="W2737" s="53"/>
      <c r="X2737" s="53"/>
      <c r="Y2737" s="53"/>
      <c r="Z2737" s="53"/>
      <c r="AA2737" s="53"/>
    </row>
    <row r="2738" spans="1:27" x14ac:dyDescent="0.25">
      <c r="A2738" s="199"/>
      <c r="B2738" s="199"/>
      <c r="C2738" s="199"/>
      <c r="D2738" s="199"/>
      <c r="E2738" s="192"/>
      <c r="F2738" s="186"/>
      <c r="G2738" s="53"/>
      <c r="H2738" s="53"/>
      <c r="I2738" s="53"/>
      <c r="J2738" s="53"/>
      <c r="O2738" s="53"/>
      <c r="W2738" s="53"/>
      <c r="X2738" s="53"/>
      <c r="Y2738" s="53"/>
      <c r="Z2738" s="53"/>
      <c r="AA2738" s="53"/>
    </row>
    <row r="2739" spans="1:27" x14ac:dyDescent="0.25">
      <c r="A2739" s="199"/>
      <c r="B2739" s="199"/>
      <c r="C2739" s="199"/>
      <c r="D2739" s="199"/>
      <c r="E2739" s="192"/>
      <c r="F2739" s="186"/>
      <c r="G2739" s="53"/>
      <c r="H2739" s="53"/>
      <c r="I2739" s="53"/>
      <c r="J2739" s="53"/>
      <c r="O2739" s="53"/>
      <c r="W2739" s="53"/>
      <c r="X2739" s="53"/>
      <c r="Y2739" s="53"/>
      <c r="Z2739" s="53"/>
      <c r="AA2739" s="53"/>
    </row>
    <row r="2740" spans="1:27" x14ac:dyDescent="0.25">
      <c r="A2740" s="199"/>
      <c r="B2740" s="199"/>
      <c r="C2740" s="199"/>
      <c r="D2740" s="199"/>
      <c r="E2740" s="192"/>
      <c r="F2740" s="186"/>
      <c r="G2740" s="53"/>
      <c r="H2740" s="53"/>
      <c r="I2740" s="53"/>
      <c r="J2740" s="53"/>
      <c r="O2740" s="53"/>
      <c r="W2740" s="53"/>
      <c r="X2740" s="53"/>
      <c r="Y2740" s="53"/>
      <c r="Z2740" s="53"/>
      <c r="AA2740" s="53"/>
    </row>
    <row r="2741" spans="1:27" x14ac:dyDescent="0.25">
      <c r="A2741" s="199"/>
      <c r="B2741" s="199"/>
      <c r="C2741" s="199"/>
      <c r="D2741" s="199"/>
      <c r="E2741" s="192"/>
      <c r="F2741" s="186"/>
      <c r="G2741" s="53"/>
      <c r="H2741" s="53"/>
      <c r="I2741" s="53"/>
      <c r="J2741" s="53"/>
      <c r="O2741" s="53"/>
      <c r="W2741" s="53"/>
      <c r="X2741" s="53"/>
      <c r="Y2741" s="53"/>
      <c r="Z2741" s="53"/>
      <c r="AA2741" s="53"/>
    </row>
    <row r="2742" spans="1:27" x14ac:dyDescent="0.25">
      <c r="A2742" s="199"/>
      <c r="B2742" s="199"/>
      <c r="C2742" s="199"/>
      <c r="D2742" s="199"/>
      <c r="E2742" s="192"/>
      <c r="F2742" s="186"/>
      <c r="G2742" s="53"/>
      <c r="H2742" s="53"/>
      <c r="I2742" s="53"/>
      <c r="J2742" s="53"/>
      <c r="O2742" s="53"/>
      <c r="W2742" s="53"/>
      <c r="X2742" s="53"/>
      <c r="Y2742" s="53"/>
      <c r="Z2742" s="53"/>
      <c r="AA2742" s="53"/>
    </row>
    <row r="2743" spans="1:27" x14ac:dyDescent="0.25">
      <c r="A2743" s="199"/>
      <c r="B2743" s="199"/>
      <c r="C2743" s="199"/>
      <c r="D2743" s="199"/>
      <c r="E2743" s="192"/>
      <c r="F2743" s="186"/>
      <c r="G2743" s="53"/>
      <c r="H2743" s="53"/>
      <c r="I2743" s="53"/>
      <c r="J2743" s="53"/>
      <c r="O2743" s="53"/>
      <c r="W2743" s="53"/>
      <c r="X2743" s="53"/>
      <c r="Y2743" s="53"/>
      <c r="Z2743" s="53"/>
      <c r="AA2743" s="53"/>
    </row>
    <row r="2744" spans="1:27" x14ac:dyDescent="0.25">
      <c r="A2744" s="199"/>
      <c r="B2744" s="199"/>
      <c r="C2744" s="199"/>
      <c r="D2744" s="199"/>
      <c r="E2744" s="192"/>
      <c r="F2744" s="186"/>
      <c r="G2744" s="53"/>
      <c r="H2744" s="53"/>
      <c r="I2744" s="53"/>
      <c r="J2744" s="53"/>
      <c r="O2744" s="53"/>
      <c r="W2744" s="53"/>
      <c r="X2744" s="53"/>
      <c r="Y2744" s="53"/>
      <c r="Z2744" s="53"/>
      <c r="AA2744" s="53"/>
    </row>
    <row r="2745" spans="1:27" x14ac:dyDescent="0.25">
      <c r="A2745" s="199"/>
      <c r="B2745" s="199"/>
      <c r="C2745" s="199"/>
      <c r="D2745" s="199"/>
      <c r="E2745" s="192"/>
      <c r="F2745" s="186"/>
      <c r="G2745" s="53"/>
      <c r="H2745" s="53"/>
      <c r="I2745" s="53"/>
      <c r="J2745" s="53"/>
      <c r="O2745" s="53"/>
      <c r="W2745" s="53"/>
      <c r="X2745" s="53"/>
      <c r="Y2745" s="53"/>
      <c r="Z2745" s="53"/>
      <c r="AA2745" s="53"/>
    </row>
    <row r="2746" spans="1:27" x14ac:dyDescent="0.25">
      <c r="A2746" s="199"/>
      <c r="B2746" s="199"/>
      <c r="C2746" s="199"/>
      <c r="D2746" s="199"/>
      <c r="E2746" s="192"/>
      <c r="F2746" s="186"/>
      <c r="G2746" s="53"/>
      <c r="H2746" s="53"/>
      <c r="I2746" s="53"/>
      <c r="J2746" s="53"/>
      <c r="O2746" s="53"/>
      <c r="W2746" s="53"/>
      <c r="X2746" s="53"/>
      <c r="Y2746" s="53"/>
      <c r="Z2746" s="53"/>
      <c r="AA2746" s="53"/>
    </row>
    <row r="2747" spans="1:27" x14ac:dyDescent="0.25">
      <c r="A2747" s="199"/>
      <c r="B2747" s="199"/>
      <c r="C2747" s="199"/>
      <c r="D2747" s="199"/>
      <c r="E2747" s="192"/>
      <c r="F2747" s="186"/>
      <c r="G2747" s="53"/>
      <c r="H2747" s="53"/>
      <c r="I2747" s="53"/>
      <c r="J2747" s="53"/>
      <c r="O2747" s="53"/>
      <c r="W2747" s="53"/>
      <c r="X2747" s="53"/>
      <c r="Y2747" s="53"/>
      <c r="Z2747" s="53"/>
      <c r="AA2747" s="53"/>
    </row>
    <row r="2748" spans="1:27" x14ac:dyDescent="0.25">
      <c r="A2748" s="199"/>
      <c r="B2748" s="199"/>
      <c r="C2748" s="199"/>
      <c r="D2748" s="199"/>
      <c r="E2748" s="192"/>
      <c r="F2748" s="186"/>
      <c r="G2748" s="53"/>
      <c r="H2748" s="53"/>
      <c r="I2748" s="53"/>
      <c r="J2748" s="53"/>
      <c r="O2748" s="53"/>
      <c r="W2748" s="53"/>
      <c r="X2748" s="53"/>
      <c r="Y2748" s="53"/>
      <c r="Z2748" s="53"/>
      <c r="AA2748" s="53"/>
    </row>
    <row r="2749" spans="1:27" x14ac:dyDescent="0.25">
      <c r="A2749" s="199"/>
      <c r="B2749" s="199"/>
      <c r="C2749" s="199"/>
      <c r="D2749" s="199"/>
      <c r="E2749" s="192"/>
      <c r="F2749" s="186"/>
      <c r="G2749" s="53"/>
      <c r="H2749" s="53"/>
      <c r="I2749" s="53"/>
      <c r="J2749" s="53"/>
      <c r="O2749" s="53"/>
      <c r="W2749" s="53"/>
      <c r="X2749" s="53"/>
      <c r="Y2749" s="53"/>
      <c r="Z2749" s="53"/>
      <c r="AA2749" s="53"/>
    </row>
    <row r="2750" spans="1:27" x14ac:dyDescent="0.25">
      <c r="A2750" s="199"/>
      <c r="B2750" s="199"/>
      <c r="C2750" s="199"/>
      <c r="D2750" s="199"/>
      <c r="E2750" s="192"/>
      <c r="F2750" s="186"/>
      <c r="G2750" s="53"/>
      <c r="H2750" s="53"/>
      <c r="I2750" s="53"/>
      <c r="J2750" s="53"/>
      <c r="O2750" s="53"/>
      <c r="W2750" s="53"/>
      <c r="X2750" s="53"/>
      <c r="Y2750" s="53"/>
      <c r="Z2750" s="53"/>
      <c r="AA2750" s="53"/>
    </row>
    <row r="2751" spans="1:27" x14ac:dyDescent="0.25">
      <c r="A2751" s="199"/>
      <c r="B2751" s="199"/>
      <c r="C2751" s="199"/>
      <c r="D2751" s="199"/>
      <c r="E2751" s="192"/>
      <c r="F2751" s="186"/>
      <c r="G2751" s="53"/>
      <c r="H2751" s="53"/>
      <c r="I2751" s="53"/>
      <c r="J2751" s="53"/>
      <c r="O2751" s="53"/>
      <c r="W2751" s="53"/>
      <c r="X2751" s="53"/>
      <c r="Y2751" s="53"/>
      <c r="Z2751" s="53"/>
      <c r="AA2751" s="53"/>
    </row>
    <row r="2752" spans="1:27" x14ac:dyDescent="0.25">
      <c r="A2752" s="199"/>
      <c r="B2752" s="199"/>
      <c r="C2752" s="199"/>
      <c r="D2752" s="199"/>
      <c r="E2752" s="192"/>
      <c r="F2752" s="186"/>
      <c r="G2752" s="53"/>
      <c r="H2752" s="53"/>
      <c r="I2752" s="53"/>
      <c r="J2752" s="53"/>
      <c r="O2752" s="53"/>
      <c r="W2752" s="53"/>
      <c r="X2752" s="53"/>
      <c r="Y2752" s="53"/>
      <c r="Z2752" s="53"/>
      <c r="AA2752" s="53"/>
    </row>
    <row r="2753" spans="1:27" x14ac:dyDescent="0.25">
      <c r="A2753" s="199"/>
      <c r="B2753" s="199"/>
      <c r="C2753" s="199"/>
      <c r="D2753" s="199"/>
      <c r="E2753" s="192"/>
      <c r="F2753" s="186"/>
      <c r="G2753" s="53"/>
      <c r="H2753" s="53"/>
      <c r="I2753" s="53"/>
      <c r="J2753" s="53"/>
      <c r="O2753" s="53"/>
      <c r="W2753" s="53"/>
      <c r="X2753" s="53"/>
      <c r="Y2753" s="53"/>
      <c r="Z2753" s="53"/>
      <c r="AA2753" s="53"/>
    </row>
    <row r="2754" spans="1:27" x14ac:dyDescent="0.25">
      <c r="A2754" s="199"/>
      <c r="B2754" s="199"/>
      <c r="C2754" s="199"/>
      <c r="D2754" s="199"/>
      <c r="E2754" s="192"/>
      <c r="F2754" s="186"/>
      <c r="G2754" s="53"/>
      <c r="H2754" s="53"/>
      <c r="I2754" s="53"/>
      <c r="J2754" s="53"/>
      <c r="O2754" s="53"/>
      <c r="W2754" s="53"/>
      <c r="X2754" s="53"/>
      <c r="Y2754" s="53"/>
      <c r="Z2754" s="53"/>
      <c r="AA2754" s="53"/>
    </row>
    <row r="2755" spans="1:27" x14ac:dyDescent="0.25">
      <c r="A2755" s="199"/>
      <c r="B2755" s="199"/>
      <c r="C2755" s="199"/>
      <c r="D2755" s="199"/>
      <c r="E2755" s="192"/>
      <c r="F2755" s="186"/>
      <c r="G2755" s="53"/>
      <c r="H2755" s="53"/>
      <c r="I2755" s="53"/>
      <c r="J2755" s="53"/>
      <c r="O2755" s="53"/>
      <c r="W2755" s="53"/>
      <c r="X2755" s="53"/>
      <c r="Y2755" s="53"/>
      <c r="Z2755" s="53"/>
      <c r="AA2755" s="53"/>
    </row>
    <row r="2756" spans="1:27" x14ac:dyDescent="0.25">
      <c r="A2756" s="199"/>
      <c r="B2756" s="199"/>
      <c r="C2756" s="199"/>
      <c r="D2756" s="199"/>
      <c r="E2756" s="192"/>
      <c r="F2756" s="186"/>
      <c r="G2756" s="53"/>
      <c r="H2756" s="53"/>
      <c r="I2756" s="53"/>
      <c r="J2756" s="53"/>
      <c r="O2756" s="53"/>
      <c r="W2756" s="53"/>
      <c r="X2756" s="53"/>
      <c r="Y2756" s="53"/>
      <c r="Z2756" s="53"/>
      <c r="AA2756" s="53"/>
    </row>
    <row r="2757" spans="1:27" x14ac:dyDescent="0.25">
      <c r="A2757" s="199"/>
      <c r="B2757" s="199"/>
      <c r="C2757" s="199"/>
      <c r="D2757" s="199"/>
      <c r="E2757" s="192"/>
      <c r="F2757" s="186"/>
      <c r="G2757" s="53"/>
      <c r="H2757" s="53"/>
      <c r="I2757" s="53"/>
      <c r="J2757" s="53"/>
      <c r="O2757" s="53"/>
      <c r="W2757" s="53"/>
      <c r="X2757" s="53"/>
      <c r="Y2757" s="53"/>
      <c r="Z2757" s="53"/>
      <c r="AA2757" s="53"/>
    </row>
    <row r="2758" spans="1:27" x14ac:dyDescent="0.25">
      <c r="A2758" s="199"/>
      <c r="B2758" s="199"/>
      <c r="C2758" s="199"/>
      <c r="D2758" s="199"/>
      <c r="E2758" s="192"/>
      <c r="F2758" s="186"/>
      <c r="G2758" s="53"/>
      <c r="H2758" s="53"/>
      <c r="I2758" s="53"/>
      <c r="J2758" s="53"/>
      <c r="O2758" s="53"/>
      <c r="W2758" s="53"/>
      <c r="X2758" s="53"/>
      <c r="Y2758" s="53"/>
      <c r="Z2758" s="53"/>
      <c r="AA2758" s="53"/>
    </row>
    <row r="2759" spans="1:27" x14ac:dyDescent="0.25">
      <c r="A2759" s="199"/>
      <c r="B2759" s="199"/>
      <c r="C2759" s="199"/>
      <c r="D2759" s="199"/>
      <c r="E2759" s="192"/>
      <c r="F2759" s="186"/>
      <c r="G2759" s="53"/>
      <c r="H2759" s="53"/>
      <c r="I2759" s="53"/>
      <c r="J2759" s="53"/>
      <c r="O2759" s="53"/>
      <c r="W2759" s="53"/>
      <c r="X2759" s="53"/>
      <c r="Y2759" s="53"/>
      <c r="Z2759" s="53"/>
      <c r="AA2759" s="53"/>
    </row>
    <row r="2760" spans="1:27" x14ac:dyDescent="0.25">
      <c r="A2760" s="199"/>
      <c r="B2760" s="199"/>
      <c r="C2760" s="199"/>
      <c r="D2760" s="199"/>
      <c r="E2760" s="192"/>
      <c r="F2760" s="186"/>
      <c r="G2760" s="53"/>
      <c r="H2760" s="53"/>
      <c r="I2760" s="53"/>
      <c r="J2760" s="53"/>
      <c r="O2760" s="53"/>
      <c r="W2760" s="53"/>
      <c r="X2760" s="53"/>
      <c r="Y2760" s="53"/>
      <c r="Z2760" s="53"/>
      <c r="AA2760" s="53"/>
    </row>
    <row r="2761" spans="1:27" x14ac:dyDescent="0.25">
      <c r="A2761" s="199"/>
      <c r="B2761" s="199"/>
      <c r="C2761" s="199"/>
      <c r="D2761" s="199"/>
      <c r="E2761" s="192"/>
      <c r="F2761" s="186"/>
      <c r="G2761" s="53"/>
      <c r="H2761" s="53"/>
      <c r="I2761" s="53"/>
      <c r="J2761" s="53"/>
      <c r="O2761" s="53"/>
      <c r="W2761" s="53"/>
      <c r="X2761" s="53"/>
      <c r="Y2761" s="53"/>
      <c r="Z2761" s="53"/>
      <c r="AA2761" s="53"/>
    </row>
    <row r="2762" spans="1:27" x14ac:dyDescent="0.25">
      <c r="A2762" s="199"/>
      <c r="B2762" s="199"/>
      <c r="C2762" s="199"/>
      <c r="D2762" s="199"/>
      <c r="E2762" s="192"/>
      <c r="F2762" s="186"/>
      <c r="G2762" s="53"/>
      <c r="H2762" s="53"/>
      <c r="I2762" s="53"/>
      <c r="J2762" s="53"/>
      <c r="O2762" s="53"/>
      <c r="W2762" s="53"/>
      <c r="X2762" s="53"/>
      <c r="Y2762" s="53"/>
      <c r="Z2762" s="53"/>
      <c r="AA2762" s="53"/>
    </row>
    <row r="2763" spans="1:27" x14ac:dyDescent="0.25">
      <c r="A2763" s="199"/>
      <c r="B2763" s="199"/>
      <c r="C2763" s="199"/>
      <c r="D2763" s="199"/>
      <c r="E2763" s="192"/>
      <c r="F2763" s="186"/>
      <c r="G2763" s="53"/>
      <c r="H2763" s="53"/>
      <c r="I2763" s="53"/>
      <c r="J2763" s="53"/>
      <c r="O2763" s="53"/>
      <c r="W2763" s="53"/>
      <c r="X2763" s="53"/>
      <c r="Y2763" s="53"/>
      <c r="Z2763" s="53"/>
      <c r="AA2763" s="53"/>
    </row>
    <row r="2764" spans="1:27" x14ac:dyDescent="0.25">
      <c r="A2764" s="199"/>
      <c r="B2764" s="199"/>
      <c r="C2764" s="199"/>
      <c r="D2764" s="199"/>
      <c r="E2764" s="192"/>
      <c r="F2764" s="186"/>
      <c r="G2764" s="53"/>
      <c r="H2764" s="53"/>
      <c r="I2764" s="53"/>
      <c r="J2764" s="53"/>
      <c r="O2764" s="53"/>
      <c r="W2764" s="53"/>
      <c r="X2764" s="53"/>
      <c r="Y2764" s="53"/>
      <c r="Z2764" s="53"/>
      <c r="AA2764" s="53"/>
    </row>
    <row r="2765" spans="1:27" x14ac:dyDescent="0.25">
      <c r="A2765" s="199"/>
      <c r="B2765" s="199"/>
      <c r="C2765" s="199"/>
      <c r="D2765" s="199"/>
      <c r="E2765" s="192"/>
      <c r="F2765" s="186"/>
      <c r="G2765" s="53"/>
      <c r="H2765" s="53"/>
      <c r="I2765" s="53"/>
      <c r="J2765" s="53"/>
      <c r="O2765" s="53"/>
      <c r="W2765" s="53"/>
      <c r="X2765" s="53"/>
      <c r="Y2765" s="53"/>
      <c r="Z2765" s="53"/>
      <c r="AA2765" s="53"/>
    </row>
    <row r="2766" spans="1:27" x14ac:dyDescent="0.25">
      <c r="A2766" s="199"/>
      <c r="B2766" s="199"/>
      <c r="C2766" s="199"/>
      <c r="D2766" s="199"/>
      <c r="E2766" s="192"/>
      <c r="F2766" s="186"/>
      <c r="G2766" s="53"/>
      <c r="H2766" s="53"/>
      <c r="I2766" s="53"/>
      <c r="J2766" s="53"/>
      <c r="O2766" s="53"/>
      <c r="W2766" s="53"/>
      <c r="X2766" s="53"/>
      <c r="Y2766" s="53"/>
      <c r="Z2766" s="53"/>
      <c r="AA2766" s="53"/>
    </row>
    <row r="2767" spans="1:27" x14ac:dyDescent="0.25">
      <c r="A2767" s="199"/>
      <c r="B2767" s="199"/>
      <c r="C2767" s="199"/>
      <c r="D2767" s="199"/>
      <c r="E2767" s="192"/>
      <c r="F2767" s="186"/>
      <c r="G2767" s="53"/>
      <c r="H2767" s="53"/>
      <c r="I2767" s="53"/>
      <c r="J2767" s="53"/>
      <c r="O2767" s="53"/>
      <c r="W2767" s="53"/>
      <c r="X2767" s="53"/>
      <c r="Y2767" s="53"/>
      <c r="Z2767" s="53"/>
      <c r="AA2767" s="53"/>
    </row>
    <row r="2768" spans="1:27" x14ac:dyDescent="0.25">
      <c r="A2768" s="199"/>
      <c r="B2768" s="199"/>
      <c r="C2768" s="199"/>
      <c r="D2768" s="199"/>
      <c r="E2768" s="192"/>
      <c r="F2768" s="186"/>
      <c r="G2768" s="53"/>
      <c r="H2768" s="53"/>
      <c r="I2768" s="53"/>
      <c r="J2768" s="53"/>
      <c r="O2768" s="53"/>
      <c r="W2768" s="53"/>
      <c r="X2768" s="53"/>
      <c r="Y2768" s="53"/>
      <c r="Z2768" s="53"/>
      <c r="AA2768" s="53"/>
    </row>
    <row r="2769" spans="1:27" x14ac:dyDescent="0.25">
      <c r="A2769" s="199"/>
      <c r="B2769" s="199"/>
      <c r="C2769" s="199"/>
      <c r="D2769" s="199"/>
      <c r="E2769" s="192"/>
      <c r="F2769" s="186"/>
      <c r="G2769" s="53"/>
      <c r="H2769" s="53"/>
      <c r="I2769" s="53"/>
      <c r="J2769" s="53"/>
      <c r="O2769" s="53"/>
      <c r="W2769" s="53"/>
      <c r="X2769" s="53"/>
      <c r="Y2769" s="53"/>
      <c r="Z2769" s="53"/>
      <c r="AA2769" s="53"/>
    </row>
    <row r="2770" spans="1:27" x14ac:dyDescent="0.25">
      <c r="A2770" s="199"/>
      <c r="B2770" s="199"/>
      <c r="C2770" s="199"/>
      <c r="D2770" s="199"/>
      <c r="E2770" s="192"/>
      <c r="F2770" s="186"/>
      <c r="G2770" s="53"/>
      <c r="H2770" s="53"/>
      <c r="I2770" s="53"/>
      <c r="J2770" s="53"/>
      <c r="O2770" s="53"/>
      <c r="W2770" s="53"/>
      <c r="X2770" s="53"/>
      <c r="Y2770" s="53"/>
      <c r="Z2770" s="53"/>
      <c r="AA2770" s="53"/>
    </row>
    <row r="2771" spans="1:27" x14ac:dyDescent="0.25">
      <c r="A2771" s="199"/>
      <c r="B2771" s="199"/>
      <c r="C2771" s="199"/>
      <c r="D2771" s="199"/>
      <c r="E2771" s="192"/>
      <c r="F2771" s="186"/>
      <c r="G2771" s="53"/>
      <c r="H2771" s="53"/>
      <c r="I2771" s="53"/>
      <c r="J2771" s="53"/>
      <c r="O2771" s="53"/>
      <c r="W2771" s="53"/>
      <c r="X2771" s="53"/>
      <c r="Y2771" s="53"/>
      <c r="Z2771" s="53"/>
      <c r="AA2771" s="53"/>
    </row>
    <row r="2772" spans="1:27" x14ac:dyDescent="0.25">
      <c r="A2772" s="199"/>
      <c r="B2772" s="199"/>
      <c r="C2772" s="199"/>
      <c r="D2772" s="199"/>
      <c r="E2772" s="192"/>
      <c r="F2772" s="186"/>
      <c r="G2772" s="53"/>
      <c r="H2772" s="53"/>
      <c r="I2772" s="53"/>
      <c r="J2772" s="53"/>
      <c r="O2772" s="53"/>
      <c r="W2772" s="53"/>
      <c r="X2772" s="53"/>
      <c r="Y2772" s="53"/>
      <c r="Z2772" s="53"/>
      <c r="AA2772" s="53"/>
    </row>
    <row r="2773" spans="1:27" x14ac:dyDescent="0.25">
      <c r="A2773" s="199"/>
      <c r="B2773" s="199"/>
      <c r="C2773" s="199"/>
      <c r="D2773" s="199"/>
      <c r="E2773" s="192"/>
      <c r="F2773" s="186"/>
      <c r="G2773" s="53"/>
      <c r="H2773" s="53"/>
      <c r="I2773" s="53"/>
      <c r="J2773" s="53"/>
      <c r="O2773" s="53"/>
      <c r="W2773" s="53"/>
      <c r="X2773" s="53"/>
      <c r="Y2773" s="53"/>
      <c r="Z2773" s="53"/>
      <c r="AA2773" s="53"/>
    </row>
    <row r="2774" spans="1:27" x14ac:dyDescent="0.25">
      <c r="A2774" s="199"/>
      <c r="B2774" s="199"/>
      <c r="C2774" s="199"/>
      <c r="D2774" s="199"/>
      <c r="E2774" s="192"/>
      <c r="F2774" s="186"/>
      <c r="G2774" s="53"/>
      <c r="H2774" s="53"/>
      <c r="I2774" s="53"/>
      <c r="J2774" s="53"/>
      <c r="O2774" s="53"/>
      <c r="W2774" s="53"/>
      <c r="X2774" s="53"/>
      <c r="Y2774" s="53"/>
      <c r="Z2774" s="53"/>
      <c r="AA2774" s="53"/>
    </row>
    <row r="2775" spans="1:27" x14ac:dyDescent="0.25">
      <c r="A2775" s="199"/>
      <c r="B2775" s="199"/>
      <c r="C2775" s="199"/>
      <c r="D2775" s="199"/>
      <c r="E2775" s="192"/>
      <c r="F2775" s="186"/>
      <c r="G2775" s="53"/>
      <c r="H2775" s="53"/>
      <c r="I2775" s="53"/>
      <c r="J2775" s="53"/>
      <c r="O2775" s="53"/>
      <c r="W2775" s="53"/>
      <c r="X2775" s="53"/>
      <c r="Y2775" s="53"/>
      <c r="Z2775" s="53"/>
      <c r="AA2775" s="53"/>
    </row>
    <row r="2776" spans="1:27" x14ac:dyDescent="0.25">
      <c r="A2776" s="199"/>
      <c r="B2776" s="199"/>
      <c r="C2776" s="199"/>
      <c r="D2776" s="199"/>
      <c r="E2776" s="192"/>
      <c r="F2776" s="186"/>
      <c r="G2776" s="53"/>
      <c r="H2776" s="53"/>
      <c r="I2776" s="53"/>
      <c r="J2776" s="53"/>
      <c r="O2776" s="53"/>
      <c r="W2776" s="53"/>
      <c r="X2776" s="53"/>
      <c r="Y2776" s="53"/>
      <c r="Z2776" s="53"/>
      <c r="AA2776" s="53"/>
    </row>
    <row r="2777" spans="1:27" x14ac:dyDescent="0.25">
      <c r="A2777" s="199"/>
      <c r="B2777" s="199"/>
      <c r="C2777" s="199"/>
      <c r="D2777" s="199"/>
      <c r="E2777" s="192"/>
      <c r="F2777" s="186"/>
      <c r="G2777" s="53"/>
      <c r="H2777" s="53"/>
      <c r="I2777" s="53"/>
      <c r="J2777" s="53"/>
      <c r="O2777" s="53"/>
      <c r="W2777" s="53"/>
      <c r="X2777" s="53"/>
      <c r="Y2777" s="53"/>
      <c r="Z2777" s="53"/>
      <c r="AA2777" s="53"/>
    </row>
    <row r="2778" spans="1:27" x14ac:dyDescent="0.25">
      <c r="A2778" s="199"/>
      <c r="B2778" s="199"/>
      <c r="C2778" s="199"/>
      <c r="D2778" s="199"/>
      <c r="E2778" s="192"/>
      <c r="F2778" s="186"/>
      <c r="G2778" s="53"/>
      <c r="H2778" s="53"/>
      <c r="I2778" s="53"/>
      <c r="J2778" s="53"/>
      <c r="O2778" s="53"/>
      <c r="W2778" s="53"/>
      <c r="X2778" s="53"/>
      <c r="Y2778" s="53"/>
      <c r="Z2778" s="53"/>
      <c r="AA2778" s="53"/>
    </row>
    <row r="2779" spans="1:27" x14ac:dyDescent="0.25">
      <c r="A2779" s="199"/>
      <c r="B2779" s="199"/>
      <c r="C2779" s="199"/>
      <c r="D2779" s="199"/>
      <c r="E2779" s="192"/>
      <c r="F2779" s="186"/>
      <c r="G2779" s="53"/>
      <c r="H2779" s="53"/>
      <c r="I2779" s="53"/>
      <c r="J2779" s="53"/>
      <c r="O2779" s="53"/>
      <c r="W2779" s="53"/>
      <c r="X2779" s="53"/>
      <c r="Y2779" s="53"/>
      <c r="Z2779" s="53"/>
      <c r="AA2779" s="53"/>
    </row>
    <row r="2780" spans="1:27" x14ac:dyDescent="0.25">
      <c r="A2780" s="199"/>
      <c r="B2780" s="199"/>
      <c r="C2780" s="199"/>
      <c r="D2780" s="199"/>
      <c r="E2780" s="192"/>
      <c r="F2780" s="186"/>
      <c r="G2780" s="53"/>
      <c r="H2780" s="53"/>
      <c r="I2780" s="53"/>
      <c r="J2780" s="53"/>
      <c r="O2780" s="53"/>
      <c r="W2780" s="53"/>
      <c r="X2780" s="53"/>
      <c r="Y2780" s="53"/>
      <c r="Z2780" s="53"/>
      <c r="AA2780" s="53"/>
    </row>
    <row r="2781" spans="1:27" x14ac:dyDescent="0.25">
      <c r="A2781" s="199"/>
      <c r="B2781" s="199"/>
      <c r="C2781" s="199"/>
      <c r="D2781" s="199"/>
      <c r="E2781" s="192"/>
      <c r="F2781" s="186"/>
      <c r="G2781" s="53"/>
      <c r="H2781" s="53"/>
      <c r="I2781" s="53"/>
      <c r="J2781" s="53"/>
      <c r="O2781" s="53"/>
      <c r="W2781" s="53"/>
      <c r="X2781" s="53"/>
      <c r="Y2781" s="53"/>
      <c r="Z2781" s="53"/>
      <c r="AA2781" s="53"/>
    </row>
    <row r="2782" spans="1:27" x14ac:dyDescent="0.25">
      <c r="A2782" s="199"/>
      <c r="B2782" s="199"/>
      <c r="C2782" s="199"/>
      <c r="D2782" s="199"/>
      <c r="E2782" s="192"/>
      <c r="F2782" s="186"/>
      <c r="G2782" s="53"/>
      <c r="H2782" s="53"/>
      <c r="I2782" s="53"/>
      <c r="J2782" s="53"/>
      <c r="O2782" s="53"/>
      <c r="W2782" s="53"/>
      <c r="X2782" s="53"/>
      <c r="Y2782" s="53"/>
      <c r="Z2782" s="53"/>
      <c r="AA2782" s="53"/>
    </row>
    <row r="2783" spans="1:27" x14ac:dyDescent="0.25">
      <c r="A2783" s="199"/>
      <c r="B2783" s="199"/>
      <c r="C2783" s="199"/>
      <c r="D2783" s="199"/>
      <c r="E2783" s="192"/>
      <c r="F2783" s="186"/>
      <c r="G2783" s="53"/>
      <c r="H2783" s="53"/>
      <c r="I2783" s="53"/>
      <c r="J2783" s="53"/>
      <c r="O2783" s="53"/>
      <c r="W2783" s="53"/>
      <c r="X2783" s="53"/>
      <c r="Y2783" s="53"/>
      <c r="Z2783" s="53"/>
      <c r="AA2783" s="53"/>
    </row>
    <row r="2784" spans="1:27" x14ac:dyDescent="0.25">
      <c r="A2784" s="199"/>
      <c r="B2784" s="199"/>
      <c r="C2784" s="199"/>
      <c r="D2784" s="199"/>
      <c r="E2784" s="192"/>
      <c r="F2784" s="186"/>
      <c r="G2784" s="53"/>
      <c r="H2784" s="53"/>
      <c r="I2784" s="53"/>
      <c r="J2784" s="53"/>
      <c r="O2784" s="53"/>
      <c r="W2784" s="53"/>
      <c r="X2784" s="53"/>
      <c r="Y2784" s="53"/>
      <c r="Z2784" s="53"/>
      <c r="AA2784" s="53"/>
    </row>
    <row r="2785" spans="1:27" x14ac:dyDescent="0.25">
      <c r="A2785" s="199"/>
      <c r="B2785" s="199"/>
      <c r="C2785" s="199"/>
      <c r="D2785" s="199"/>
      <c r="E2785" s="192"/>
      <c r="F2785" s="186"/>
      <c r="G2785" s="53"/>
      <c r="H2785" s="53"/>
      <c r="I2785" s="53"/>
      <c r="J2785" s="53"/>
      <c r="O2785" s="53"/>
      <c r="W2785" s="53"/>
      <c r="X2785" s="53"/>
      <c r="Y2785" s="53"/>
      <c r="Z2785" s="53"/>
      <c r="AA2785" s="53"/>
    </row>
    <row r="2786" spans="1:27" x14ac:dyDescent="0.25">
      <c r="A2786" s="199"/>
      <c r="B2786" s="199"/>
      <c r="C2786" s="199"/>
      <c r="D2786" s="199"/>
      <c r="E2786" s="192"/>
      <c r="F2786" s="186"/>
      <c r="G2786" s="53"/>
      <c r="H2786" s="53"/>
      <c r="I2786" s="53"/>
      <c r="J2786" s="53"/>
      <c r="O2786" s="53"/>
      <c r="W2786" s="53"/>
      <c r="X2786" s="53"/>
      <c r="Y2786" s="53"/>
      <c r="Z2786" s="53"/>
      <c r="AA2786" s="53"/>
    </row>
    <row r="2787" spans="1:27" x14ac:dyDescent="0.25">
      <c r="A2787" s="199"/>
      <c r="B2787" s="199"/>
      <c r="C2787" s="199"/>
      <c r="D2787" s="199"/>
      <c r="E2787" s="192"/>
      <c r="F2787" s="186"/>
      <c r="G2787" s="53"/>
      <c r="H2787" s="53"/>
      <c r="I2787" s="53"/>
      <c r="J2787" s="53"/>
      <c r="O2787" s="53"/>
      <c r="W2787" s="53"/>
      <c r="X2787" s="53"/>
      <c r="Y2787" s="53"/>
      <c r="Z2787" s="53"/>
      <c r="AA2787" s="53"/>
    </row>
    <row r="2788" spans="1:27" x14ac:dyDescent="0.25">
      <c r="A2788" s="199"/>
      <c r="B2788" s="199"/>
      <c r="C2788" s="199"/>
      <c r="D2788" s="199"/>
      <c r="E2788" s="192"/>
      <c r="F2788" s="186"/>
      <c r="G2788" s="53"/>
      <c r="H2788" s="53"/>
      <c r="I2788" s="53"/>
      <c r="J2788" s="53"/>
      <c r="O2788" s="53"/>
      <c r="W2788" s="53"/>
      <c r="X2788" s="53"/>
      <c r="Y2788" s="53"/>
      <c r="Z2788" s="53"/>
      <c r="AA2788" s="53"/>
    </row>
    <row r="2789" spans="1:27" x14ac:dyDescent="0.25">
      <c r="A2789" s="199"/>
      <c r="B2789" s="199"/>
      <c r="C2789" s="199"/>
      <c r="D2789" s="199"/>
      <c r="E2789" s="192"/>
      <c r="F2789" s="186"/>
      <c r="G2789" s="53"/>
      <c r="H2789" s="53"/>
      <c r="I2789" s="53"/>
      <c r="J2789" s="53"/>
      <c r="O2789" s="53"/>
      <c r="W2789" s="53"/>
      <c r="X2789" s="53"/>
      <c r="Y2789" s="53"/>
      <c r="Z2789" s="53"/>
      <c r="AA2789" s="53"/>
    </row>
    <row r="2790" spans="1:27" x14ac:dyDescent="0.25">
      <c r="A2790" s="199"/>
      <c r="B2790" s="199"/>
      <c r="C2790" s="199"/>
      <c r="D2790" s="199"/>
      <c r="E2790" s="192"/>
      <c r="F2790" s="186"/>
      <c r="G2790" s="53"/>
      <c r="H2790" s="53"/>
      <c r="I2790" s="53"/>
      <c r="J2790" s="53"/>
      <c r="O2790" s="53"/>
      <c r="W2790" s="53"/>
      <c r="X2790" s="53"/>
      <c r="Y2790" s="53"/>
      <c r="Z2790" s="53"/>
      <c r="AA2790" s="53"/>
    </row>
    <row r="2791" spans="1:27" x14ac:dyDescent="0.25">
      <c r="A2791" s="199"/>
      <c r="B2791" s="199"/>
      <c r="C2791" s="199"/>
      <c r="D2791" s="199"/>
      <c r="E2791" s="192"/>
      <c r="F2791" s="186"/>
      <c r="G2791" s="53"/>
      <c r="H2791" s="53"/>
      <c r="I2791" s="53"/>
      <c r="J2791" s="53"/>
      <c r="O2791" s="53"/>
      <c r="W2791" s="53"/>
      <c r="X2791" s="53"/>
      <c r="Y2791" s="53"/>
      <c r="Z2791" s="53"/>
      <c r="AA2791" s="53"/>
    </row>
    <row r="2792" spans="1:27" x14ac:dyDescent="0.25">
      <c r="A2792" s="199"/>
      <c r="B2792" s="199"/>
      <c r="C2792" s="199"/>
      <c r="D2792" s="199"/>
      <c r="E2792" s="192"/>
      <c r="F2792" s="186"/>
      <c r="G2792" s="53"/>
      <c r="H2792" s="53"/>
      <c r="I2792" s="53"/>
      <c r="J2792" s="53"/>
      <c r="O2792" s="53"/>
      <c r="W2792" s="53"/>
      <c r="X2792" s="53"/>
      <c r="Y2792" s="53"/>
      <c r="Z2792" s="53"/>
      <c r="AA2792" s="53"/>
    </row>
    <row r="2793" spans="1:27" x14ac:dyDescent="0.25">
      <c r="A2793" s="199"/>
      <c r="B2793" s="199"/>
      <c r="C2793" s="199"/>
      <c r="D2793" s="199"/>
      <c r="E2793" s="192"/>
      <c r="F2793" s="186"/>
      <c r="G2793" s="53"/>
      <c r="H2793" s="53"/>
      <c r="I2793" s="53"/>
      <c r="J2793" s="53"/>
      <c r="O2793" s="53"/>
      <c r="W2793" s="53"/>
      <c r="X2793" s="53"/>
      <c r="Y2793" s="53"/>
      <c r="Z2793" s="53"/>
      <c r="AA2793" s="53"/>
    </row>
    <row r="2794" spans="1:27" x14ac:dyDescent="0.25">
      <c r="A2794" s="199"/>
      <c r="B2794" s="199"/>
      <c r="C2794" s="199"/>
      <c r="D2794" s="199"/>
      <c r="E2794" s="192"/>
      <c r="F2794" s="186"/>
      <c r="G2794" s="53"/>
      <c r="H2794" s="53"/>
      <c r="I2794" s="53"/>
      <c r="J2794" s="53"/>
      <c r="O2794" s="53"/>
      <c r="W2794" s="53"/>
      <c r="X2794" s="53"/>
      <c r="Y2794" s="53"/>
      <c r="Z2794" s="53"/>
      <c r="AA2794" s="53"/>
    </row>
    <row r="2795" spans="1:27" x14ac:dyDescent="0.25">
      <c r="A2795" s="199"/>
      <c r="B2795" s="199"/>
      <c r="C2795" s="199"/>
      <c r="D2795" s="199"/>
      <c r="E2795" s="192"/>
      <c r="F2795" s="186"/>
      <c r="G2795" s="53"/>
      <c r="H2795" s="53"/>
      <c r="I2795" s="53"/>
      <c r="J2795" s="53"/>
      <c r="O2795" s="53"/>
      <c r="W2795" s="53"/>
      <c r="X2795" s="53"/>
      <c r="Y2795" s="53"/>
      <c r="Z2795" s="53"/>
      <c r="AA2795" s="53"/>
    </row>
    <row r="2796" spans="1:27" x14ac:dyDescent="0.25">
      <c r="A2796" s="199"/>
      <c r="B2796" s="199"/>
      <c r="C2796" s="199"/>
      <c r="D2796" s="199"/>
      <c r="E2796" s="192"/>
      <c r="F2796" s="186"/>
      <c r="G2796" s="53"/>
      <c r="H2796" s="53"/>
      <c r="I2796" s="53"/>
      <c r="J2796" s="53"/>
      <c r="O2796" s="53"/>
      <c r="W2796" s="53"/>
      <c r="X2796" s="53"/>
      <c r="Y2796" s="53"/>
      <c r="Z2796" s="53"/>
      <c r="AA2796" s="53"/>
    </row>
    <row r="2797" spans="1:27" x14ac:dyDescent="0.25">
      <c r="A2797" s="199"/>
      <c r="B2797" s="199"/>
      <c r="C2797" s="199"/>
      <c r="D2797" s="199"/>
      <c r="E2797" s="192"/>
      <c r="F2797" s="186"/>
      <c r="G2797" s="53"/>
      <c r="H2797" s="53"/>
      <c r="I2797" s="53"/>
      <c r="J2797" s="53"/>
      <c r="O2797" s="53"/>
      <c r="W2797" s="53"/>
      <c r="X2797" s="53"/>
      <c r="Y2797" s="53"/>
      <c r="Z2797" s="53"/>
      <c r="AA2797" s="53"/>
    </row>
    <row r="2798" spans="1:27" x14ac:dyDescent="0.25">
      <c r="A2798" s="199"/>
      <c r="B2798" s="199"/>
      <c r="C2798" s="199"/>
      <c r="D2798" s="199"/>
      <c r="E2798" s="192"/>
      <c r="F2798" s="186"/>
      <c r="G2798" s="53"/>
      <c r="H2798" s="53"/>
      <c r="I2798" s="53"/>
      <c r="J2798" s="53"/>
      <c r="O2798" s="53"/>
      <c r="W2798" s="53"/>
      <c r="X2798" s="53"/>
      <c r="Y2798" s="53"/>
      <c r="Z2798" s="53"/>
      <c r="AA2798" s="53"/>
    </row>
    <row r="2799" spans="1:27" x14ac:dyDescent="0.25">
      <c r="A2799" s="199"/>
      <c r="B2799" s="199"/>
      <c r="C2799" s="199"/>
      <c r="D2799" s="199"/>
      <c r="E2799" s="192"/>
      <c r="F2799" s="186"/>
      <c r="G2799" s="53"/>
      <c r="H2799" s="53"/>
      <c r="I2799" s="53"/>
      <c r="J2799" s="53"/>
      <c r="O2799" s="53"/>
      <c r="W2799" s="53"/>
      <c r="X2799" s="53"/>
      <c r="Y2799" s="53"/>
      <c r="Z2799" s="53"/>
      <c r="AA2799" s="53"/>
    </row>
    <row r="2800" spans="1:27" x14ac:dyDescent="0.25">
      <c r="A2800" s="199"/>
      <c r="B2800" s="199"/>
      <c r="C2800" s="199"/>
      <c r="D2800" s="199"/>
      <c r="E2800" s="192"/>
      <c r="F2800" s="186"/>
      <c r="G2800" s="53"/>
      <c r="H2800" s="53"/>
      <c r="I2800" s="53"/>
      <c r="J2800" s="53"/>
      <c r="O2800" s="53"/>
      <c r="W2800" s="53"/>
      <c r="X2800" s="53"/>
      <c r="Y2800" s="53"/>
      <c r="Z2800" s="53"/>
      <c r="AA2800" s="53"/>
    </row>
    <row r="2801" spans="1:27" x14ac:dyDescent="0.25">
      <c r="A2801" s="199"/>
      <c r="B2801" s="199"/>
      <c r="C2801" s="199"/>
      <c r="D2801" s="199"/>
      <c r="E2801" s="192"/>
      <c r="F2801" s="186"/>
      <c r="G2801" s="53"/>
      <c r="H2801" s="53"/>
      <c r="I2801" s="53"/>
      <c r="J2801" s="53"/>
      <c r="O2801" s="53"/>
      <c r="W2801" s="53"/>
      <c r="X2801" s="53"/>
      <c r="Y2801" s="53"/>
      <c r="Z2801" s="53"/>
      <c r="AA2801" s="53"/>
    </row>
    <row r="2802" spans="1:27" x14ac:dyDescent="0.25">
      <c r="A2802" s="199"/>
      <c r="B2802" s="199"/>
      <c r="C2802" s="199"/>
      <c r="D2802" s="199"/>
      <c r="E2802" s="192"/>
      <c r="F2802" s="186"/>
      <c r="G2802" s="53"/>
      <c r="H2802" s="53"/>
      <c r="I2802" s="53"/>
      <c r="J2802" s="53"/>
      <c r="O2802" s="53"/>
      <c r="W2802" s="53"/>
      <c r="X2802" s="53"/>
      <c r="Y2802" s="53"/>
      <c r="Z2802" s="53"/>
      <c r="AA2802" s="53"/>
    </row>
    <row r="2803" spans="1:27" x14ac:dyDescent="0.25">
      <c r="A2803" s="199"/>
      <c r="B2803" s="199"/>
      <c r="C2803" s="199"/>
      <c r="D2803" s="199"/>
      <c r="E2803" s="192"/>
      <c r="F2803" s="186"/>
      <c r="G2803" s="53"/>
      <c r="H2803" s="53"/>
      <c r="I2803" s="53"/>
      <c r="J2803" s="53"/>
      <c r="O2803" s="53"/>
      <c r="W2803" s="53"/>
      <c r="X2803" s="53"/>
      <c r="Y2803" s="53"/>
      <c r="Z2803" s="53"/>
      <c r="AA2803" s="53"/>
    </row>
    <row r="2804" spans="1:27" x14ac:dyDescent="0.25">
      <c r="A2804" s="199"/>
      <c r="B2804" s="199"/>
      <c r="C2804" s="199"/>
      <c r="D2804" s="199"/>
      <c r="E2804" s="192"/>
      <c r="F2804" s="186"/>
      <c r="G2804" s="53"/>
      <c r="H2804" s="53"/>
      <c r="I2804" s="53"/>
      <c r="J2804" s="53"/>
      <c r="O2804" s="53"/>
      <c r="W2804" s="53"/>
      <c r="X2804" s="53"/>
      <c r="Y2804" s="53"/>
      <c r="Z2804" s="53"/>
      <c r="AA2804" s="53"/>
    </row>
    <row r="2805" spans="1:27" x14ac:dyDescent="0.25">
      <c r="A2805" s="199"/>
      <c r="B2805" s="199"/>
      <c r="C2805" s="199"/>
      <c r="D2805" s="199"/>
      <c r="E2805" s="192"/>
      <c r="F2805" s="186"/>
      <c r="G2805" s="53"/>
      <c r="H2805" s="53"/>
      <c r="I2805" s="53"/>
      <c r="J2805" s="53"/>
      <c r="O2805" s="53"/>
      <c r="W2805" s="53"/>
      <c r="X2805" s="53"/>
      <c r="Y2805" s="53"/>
      <c r="Z2805" s="53"/>
      <c r="AA2805" s="53"/>
    </row>
    <row r="2806" spans="1:27" x14ac:dyDescent="0.25">
      <c r="A2806" s="199"/>
      <c r="B2806" s="199"/>
      <c r="C2806" s="199"/>
      <c r="D2806" s="199"/>
      <c r="E2806" s="192"/>
      <c r="F2806" s="186"/>
      <c r="G2806" s="53"/>
      <c r="H2806" s="53"/>
      <c r="I2806" s="53"/>
      <c r="J2806" s="53"/>
      <c r="O2806" s="53"/>
      <c r="W2806" s="53"/>
      <c r="X2806" s="53"/>
      <c r="Y2806" s="53"/>
      <c r="Z2806" s="53"/>
      <c r="AA2806" s="53"/>
    </row>
    <row r="2807" spans="1:27" x14ac:dyDescent="0.25">
      <c r="A2807" s="199"/>
      <c r="B2807" s="199"/>
      <c r="C2807" s="199"/>
      <c r="D2807" s="199"/>
      <c r="E2807" s="192"/>
      <c r="F2807" s="186"/>
      <c r="G2807" s="53"/>
      <c r="H2807" s="53"/>
      <c r="I2807" s="53"/>
      <c r="J2807" s="53"/>
      <c r="O2807" s="53"/>
      <c r="W2807" s="53"/>
      <c r="X2807" s="53"/>
      <c r="Y2807" s="53"/>
      <c r="Z2807" s="53"/>
      <c r="AA2807" s="53"/>
    </row>
    <row r="2808" spans="1:27" x14ac:dyDescent="0.25">
      <c r="A2808" s="199"/>
      <c r="B2808" s="199"/>
      <c r="C2808" s="199"/>
      <c r="D2808" s="199"/>
      <c r="E2808" s="192"/>
      <c r="F2808" s="186"/>
      <c r="G2808" s="53"/>
      <c r="H2808" s="53"/>
      <c r="I2808" s="53"/>
      <c r="J2808" s="53"/>
      <c r="O2808" s="53"/>
      <c r="W2808" s="53"/>
      <c r="X2808" s="53"/>
      <c r="Y2808" s="53"/>
      <c r="Z2808" s="53"/>
      <c r="AA2808" s="53"/>
    </row>
    <row r="2809" spans="1:27" x14ac:dyDescent="0.25">
      <c r="A2809" s="199"/>
      <c r="B2809" s="199"/>
      <c r="C2809" s="199"/>
      <c r="D2809" s="199"/>
      <c r="E2809" s="192"/>
      <c r="F2809" s="186"/>
      <c r="G2809" s="53"/>
      <c r="H2809" s="53"/>
      <c r="I2809" s="53"/>
      <c r="J2809" s="53"/>
      <c r="O2809" s="53"/>
      <c r="W2809" s="53"/>
      <c r="X2809" s="53"/>
      <c r="Y2809" s="53"/>
      <c r="Z2809" s="53"/>
      <c r="AA2809" s="53"/>
    </row>
    <row r="2810" spans="1:27" x14ac:dyDescent="0.25">
      <c r="A2810" s="199"/>
      <c r="B2810" s="199"/>
      <c r="C2810" s="199"/>
      <c r="D2810" s="199"/>
      <c r="E2810" s="192"/>
      <c r="F2810" s="186"/>
      <c r="G2810" s="53"/>
      <c r="H2810" s="53"/>
      <c r="I2810" s="53"/>
      <c r="J2810" s="53"/>
      <c r="O2810" s="53"/>
      <c r="W2810" s="53"/>
      <c r="X2810" s="53"/>
      <c r="Y2810" s="53"/>
      <c r="Z2810" s="53"/>
      <c r="AA2810" s="53"/>
    </row>
    <row r="2811" spans="1:27" x14ac:dyDescent="0.25">
      <c r="A2811" s="199"/>
      <c r="B2811" s="199"/>
      <c r="C2811" s="199"/>
      <c r="D2811" s="199"/>
      <c r="E2811" s="192"/>
      <c r="F2811" s="186"/>
      <c r="G2811" s="53"/>
      <c r="H2811" s="53"/>
      <c r="I2811" s="53"/>
      <c r="J2811" s="53"/>
      <c r="O2811" s="53"/>
      <c r="W2811" s="53"/>
      <c r="X2811" s="53"/>
      <c r="Y2811" s="53"/>
      <c r="Z2811" s="53"/>
      <c r="AA2811" s="53"/>
    </row>
    <row r="2812" spans="1:27" x14ac:dyDescent="0.25">
      <c r="A2812" s="199"/>
      <c r="B2812" s="199"/>
      <c r="C2812" s="199"/>
      <c r="D2812" s="199"/>
      <c r="E2812" s="192"/>
      <c r="F2812" s="186"/>
      <c r="G2812" s="53"/>
      <c r="H2812" s="53"/>
      <c r="I2812" s="53"/>
      <c r="J2812" s="53"/>
      <c r="O2812" s="53"/>
      <c r="W2812" s="53"/>
      <c r="X2812" s="53"/>
      <c r="Y2812" s="53"/>
      <c r="Z2812" s="53"/>
      <c r="AA2812" s="53"/>
    </row>
    <row r="2813" spans="1:27" x14ac:dyDescent="0.25">
      <c r="A2813" s="199"/>
      <c r="B2813" s="199"/>
      <c r="C2813" s="199"/>
      <c r="D2813" s="199"/>
      <c r="E2813" s="192"/>
      <c r="F2813" s="186"/>
      <c r="G2813" s="53"/>
      <c r="H2813" s="53"/>
      <c r="I2813" s="53"/>
      <c r="J2813" s="53"/>
      <c r="O2813" s="53"/>
      <c r="W2813" s="53"/>
      <c r="X2813" s="53"/>
      <c r="Y2813" s="53"/>
      <c r="Z2813" s="53"/>
      <c r="AA2813" s="53"/>
    </row>
    <row r="2814" spans="1:27" x14ac:dyDescent="0.25">
      <c r="A2814" s="199"/>
      <c r="B2814" s="199"/>
      <c r="C2814" s="199"/>
      <c r="D2814" s="199"/>
      <c r="E2814" s="192"/>
      <c r="F2814" s="186"/>
      <c r="G2814" s="53"/>
      <c r="H2814" s="53"/>
      <c r="I2814" s="53"/>
      <c r="J2814" s="53"/>
      <c r="O2814" s="53"/>
      <c r="W2814" s="53"/>
      <c r="X2814" s="53"/>
      <c r="Y2814" s="53"/>
      <c r="Z2814" s="53"/>
      <c r="AA2814" s="53"/>
    </row>
    <row r="2815" spans="1:27" x14ac:dyDescent="0.25">
      <c r="A2815" s="199"/>
      <c r="B2815" s="199"/>
      <c r="C2815" s="199"/>
      <c r="D2815" s="199"/>
      <c r="E2815" s="192"/>
      <c r="F2815" s="186"/>
      <c r="G2815" s="53"/>
      <c r="H2815" s="53"/>
      <c r="I2815" s="53"/>
      <c r="J2815" s="53"/>
      <c r="O2815" s="53"/>
      <c r="W2815" s="53"/>
      <c r="X2815" s="53"/>
      <c r="Y2815" s="53"/>
      <c r="Z2815" s="53"/>
      <c r="AA2815" s="53"/>
    </row>
    <row r="2816" spans="1:27" x14ac:dyDescent="0.25">
      <c r="A2816" s="199"/>
      <c r="B2816" s="199"/>
      <c r="C2816" s="199"/>
      <c r="D2816" s="199"/>
      <c r="E2816" s="192"/>
      <c r="F2816" s="186"/>
      <c r="G2816" s="53"/>
      <c r="H2816" s="53"/>
      <c r="I2816" s="53"/>
      <c r="J2816" s="53"/>
      <c r="O2816" s="53"/>
      <c r="W2816" s="53"/>
      <c r="X2816" s="53"/>
      <c r="Y2816" s="53"/>
      <c r="Z2816" s="53"/>
      <c r="AA2816" s="53"/>
    </row>
    <row r="2817" spans="1:27" x14ac:dyDescent="0.25">
      <c r="A2817" s="199"/>
      <c r="B2817" s="199"/>
      <c r="C2817" s="199"/>
      <c r="D2817" s="199"/>
      <c r="E2817" s="192"/>
      <c r="F2817" s="186"/>
      <c r="G2817" s="53"/>
      <c r="H2817" s="53"/>
      <c r="I2817" s="53"/>
      <c r="J2817" s="53"/>
      <c r="O2817" s="53"/>
      <c r="W2817" s="53"/>
      <c r="X2817" s="53"/>
      <c r="Y2817" s="53"/>
      <c r="Z2817" s="53"/>
      <c r="AA2817" s="53"/>
    </row>
    <row r="2818" spans="1:27" x14ac:dyDescent="0.25">
      <c r="A2818" s="199"/>
      <c r="B2818" s="199"/>
      <c r="C2818" s="199"/>
      <c r="D2818" s="199"/>
      <c r="E2818" s="192"/>
      <c r="F2818" s="186"/>
      <c r="G2818" s="53"/>
      <c r="H2818" s="53"/>
      <c r="I2818" s="53"/>
      <c r="J2818" s="53"/>
      <c r="O2818" s="53"/>
      <c r="W2818" s="53"/>
      <c r="X2818" s="53"/>
      <c r="Y2818" s="53"/>
      <c r="Z2818" s="53"/>
      <c r="AA2818" s="53"/>
    </row>
    <row r="2819" spans="1:27" x14ac:dyDescent="0.25">
      <c r="A2819" s="199"/>
      <c r="B2819" s="199"/>
      <c r="C2819" s="199"/>
      <c r="D2819" s="199"/>
      <c r="E2819" s="192"/>
      <c r="F2819" s="186"/>
      <c r="G2819" s="53"/>
      <c r="H2819" s="53"/>
      <c r="I2819" s="53"/>
      <c r="J2819" s="53"/>
      <c r="O2819" s="53"/>
      <c r="W2819" s="53"/>
      <c r="X2819" s="53"/>
      <c r="Y2819" s="53"/>
      <c r="Z2819" s="53"/>
      <c r="AA2819" s="53"/>
    </row>
    <row r="2820" spans="1:27" x14ac:dyDescent="0.25">
      <c r="A2820" s="199"/>
      <c r="B2820" s="199"/>
      <c r="C2820" s="199"/>
      <c r="D2820" s="199"/>
      <c r="E2820" s="192"/>
      <c r="F2820" s="186"/>
      <c r="G2820" s="53"/>
      <c r="H2820" s="53"/>
      <c r="I2820" s="53"/>
      <c r="J2820" s="53"/>
      <c r="O2820" s="53"/>
      <c r="W2820" s="53"/>
      <c r="X2820" s="53"/>
      <c r="Y2820" s="53"/>
      <c r="Z2820" s="53"/>
      <c r="AA2820" s="53"/>
    </row>
    <row r="2821" spans="1:27" x14ac:dyDescent="0.25">
      <c r="A2821" s="199"/>
      <c r="B2821" s="199"/>
      <c r="C2821" s="199"/>
      <c r="D2821" s="199"/>
      <c r="E2821" s="192"/>
      <c r="F2821" s="186"/>
      <c r="G2821" s="53"/>
      <c r="H2821" s="53"/>
      <c r="I2821" s="53"/>
      <c r="J2821" s="53"/>
      <c r="O2821" s="53"/>
      <c r="W2821" s="53"/>
      <c r="X2821" s="53"/>
      <c r="Y2821" s="53"/>
      <c r="Z2821" s="53"/>
      <c r="AA2821" s="53"/>
    </row>
    <row r="2822" spans="1:27" x14ac:dyDescent="0.25">
      <c r="A2822" s="199"/>
      <c r="B2822" s="199"/>
      <c r="C2822" s="199"/>
      <c r="D2822" s="199"/>
      <c r="E2822" s="192"/>
      <c r="F2822" s="186"/>
      <c r="G2822" s="53"/>
      <c r="H2822" s="53"/>
      <c r="I2822" s="53"/>
      <c r="J2822" s="53"/>
      <c r="O2822" s="53"/>
      <c r="W2822" s="53"/>
      <c r="X2822" s="53"/>
      <c r="Y2822" s="53"/>
      <c r="Z2822" s="53"/>
      <c r="AA2822" s="53"/>
    </row>
    <row r="2823" spans="1:27" x14ac:dyDescent="0.25">
      <c r="A2823" s="199"/>
      <c r="B2823" s="199"/>
      <c r="C2823" s="199"/>
      <c r="D2823" s="199"/>
      <c r="E2823" s="192"/>
      <c r="F2823" s="186"/>
      <c r="G2823" s="53"/>
      <c r="H2823" s="53"/>
      <c r="I2823" s="53"/>
      <c r="J2823" s="53"/>
      <c r="O2823" s="53"/>
      <c r="W2823" s="53"/>
      <c r="X2823" s="53"/>
      <c r="Y2823" s="53"/>
      <c r="Z2823" s="53"/>
      <c r="AA2823" s="53"/>
    </row>
    <row r="2824" spans="1:27" x14ac:dyDescent="0.25">
      <c r="A2824" s="199"/>
      <c r="B2824" s="199"/>
      <c r="C2824" s="199"/>
      <c r="D2824" s="199"/>
      <c r="E2824" s="192"/>
      <c r="F2824" s="186"/>
      <c r="G2824" s="53"/>
      <c r="H2824" s="53"/>
      <c r="I2824" s="53"/>
      <c r="J2824" s="53"/>
      <c r="O2824" s="53"/>
      <c r="W2824" s="53"/>
      <c r="X2824" s="53"/>
      <c r="Y2824" s="53"/>
      <c r="Z2824" s="53"/>
      <c r="AA2824" s="53"/>
    </row>
    <row r="2825" spans="1:27" x14ac:dyDescent="0.25">
      <c r="A2825" s="199"/>
      <c r="B2825" s="199"/>
      <c r="C2825" s="199"/>
      <c r="D2825" s="199"/>
      <c r="E2825" s="192"/>
      <c r="F2825" s="186"/>
      <c r="G2825" s="53"/>
      <c r="H2825" s="53"/>
      <c r="I2825" s="53"/>
      <c r="J2825" s="53"/>
      <c r="O2825" s="53"/>
      <c r="W2825" s="53"/>
      <c r="X2825" s="53"/>
      <c r="Y2825" s="53"/>
      <c r="Z2825" s="53"/>
      <c r="AA2825" s="53"/>
    </row>
    <row r="2826" spans="1:27" x14ac:dyDescent="0.25">
      <c r="A2826" s="199"/>
      <c r="B2826" s="199"/>
      <c r="C2826" s="199"/>
      <c r="D2826" s="199"/>
      <c r="E2826" s="192"/>
      <c r="F2826" s="186"/>
      <c r="G2826" s="53"/>
      <c r="H2826" s="53"/>
      <c r="I2826" s="53"/>
      <c r="J2826" s="53"/>
      <c r="O2826" s="53"/>
      <c r="W2826" s="53"/>
      <c r="X2826" s="53"/>
      <c r="Y2826" s="53"/>
      <c r="Z2826" s="53"/>
      <c r="AA2826" s="53"/>
    </row>
    <row r="2827" spans="1:27" x14ac:dyDescent="0.25">
      <c r="A2827" s="199"/>
      <c r="B2827" s="199"/>
      <c r="C2827" s="199"/>
      <c r="D2827" s="199"/>
      <c r="E2827" s="192"/>
      <c r="F2827" s="186"/>
      <c r="G2827" s="53"/>
      <c r="H2827" s="53"/>
      <c r="I2827" s="53"/>
      <c r="J2827" s="53"/>
      <c r="O2827" s="53"/>
      <c r="W2827" s="53"/>
      <c r="X2827" s="53"/>
      <c r="Y2827" s="53"/>
      <c r="Z2827" s="53"/>
      <c r="AA2827" s="53"/>
    </row>
    <row r="2828" spans="1:27" x14ac:dyDescent="0.25">
      <c r="A2828" s="199"/>
      <c r="B2828" s="199"/>
      <c r="C2828" s="199"/>
      <c r="D2828" s="199"/>
      <c r="E2828" s="192"/>
      <c r="F2828" s="186"/>
      <c r="G2828" s="53"/>
      <c r="H2828" s="53"/>
      <c r="I2828" s="53"/>
      <c r="J2828" s="53"/>
      <c r="O2828" s="53"/>
      <c r="W2828" s="53"/>
      <c r="X2828" s="53"/>
      <c r="Y2828" s="53"/>
      <c r="Z2828" s="53"/>
      <c r="AA2828" s="53"/>
    </row>
    <row r="2829" spans="1:27" x14ac:dyDescent="0.25">
      <c r="A2829" s="199"/>
      <c r="B2829" s="199"/>
      <c r="C2829" s="199"/>
      <c r="D2829" s="199"/>
      <c r="E2829" s="192"/>
      <c r="F2829" s="186"/>
      <c r="G2829" s="53"/>
      <c r="H2829" s="53"/>
      <c r="I2829" s="53"/>
      <c r="J2829" s="53"/>
      <c r="O2829" s="53"/>
      <c r="W2829" s="53"/>
      <c r="X2829" s="53"/>
      <c r="Y2829" s="53"/>
      <c r="Z2829" s="53"/>
      <c r="AA2829" s="53"/>
    </row>
    <row r="2830" spans="1:27" x14ac:dyDescent="0.25">
      <c r="A2830" s="199"/>
      <c r="B2830" s="199"/>
      <c r="C2830" s="199"/>
      <c r="D2830" s="199"/>
      <c r="E2830" s="192"/>
      <c r="F2830" s="186"/>
      <c r="G2830" s="53"/>
      <c r="H2830" s="53"/>
      <c r="I2830" s="53"/>
      <c r="J2830" s="53"/>
      <c r="O2830" s="53"/>
      <c r="W2830" s="53"/>
      <c r="X2830" s="53"/>
      <c r="Y2830" s="53"/>
      <c r="Z2830" s="53"/>
      <c r="AA2830" s="53"/>
    </row>
    <row r="2831" spans="1:27" x14ac:dyDescent="0.25">
      <c r="A2831" s="199"/>
      <c r="B2831" s="199"/>
      <c r="C2831" s="199"/>
      <c r="D2831" s="199"/>
      <c r="E2831" s="192"/>
      <c r="F2831" s="186"/>
      <c r="G2831" s="53"/>
      <c r="H2831" s="53"/>
      <c r="I2831" s="53"/>
      <c r="J2831" s="53"/>
      <c r="O2831" s="53"/>
      <c r="W2831" s="53"/>
      <c r="X2831" s="53"/>
      <c r="Y2831" s="53"/>
      <c r="Z2831" s="53"/>
      <c r="AA2831" s="53"/>
    </row>
    <row r="2832" spans="1:27" x14ac:dyDescent="0.25">
      <c r="A2832" s="199"/>
      <c r="B2832" s="199"/>
      <c r="C2832" s="199"/>
      <c r="D2832" s="199"/>
      <c r="E2832" s="192"/>
      <c r="F2832" s="186"/>
      <c r="G2832" s="53"/>
      <c r="H2832" s="53"/>
      <c r="I2832" s="53"/>
      <c r="J2832" s="53"/>
      <c r="O2832" s="53"/>
      <c r="W2832" s="53"/>
      <c r="X2832" s="53"/>
      <c r="Y2832" s="53"/>
      <c r="Z2832" s="53"/>
      <c r="AA2832" s="53"/>
    </row>
    <row r="2833" spans="1:27" x14ac:dyDescent="0.25">
      <c r="A2833" s="199"/>
      <c r="B2833" s="199"/>
      <c r="C2833" s="199"/>
      <c r="D2833" s="199"/>
      <c r="E2833" s="192"/>
      <c r="F2833" s="186"/>
      <c r="G2833" s="53"/>
      <c r="H2833" s="53"/>
      <c r="I2833" s="53"/>
      <c r="J2833" s="53"/>
      <c r="O2833" s="53"/>
      <c r="W2833" s="53"/>
      <c r="X2833" s="53"/>
      <c r="Y2833" s="53"/>
      <c r="Z2833" s="53"/>
      <c r="AA2833" s="53"/>
    </row>
    <row r="2834" spans="1:27" x14ac:dyDescent="0.25">
      <c r="A2834" s="199"/>
      <c r="B2834" s="199"/>
      <c r="C2834" s="199"/>
      <c r="D2834" s="199"/>
      <c r="E2834" s="192"/>
      <c r="F2834" s="186"/>
      <c r="G2834" s="53"/>
      <c r="H2834" s="53"/>
      <c r="I2834" s="53"/>
      <c r="J2834" s="53"/>
      <c r="O2834" s="53"/>
      <c r="W2834" s="53"/>
      <c r="X2834" s="53"/>
      <c r="Y2834" s="53"/>
      <c r="Z2834" s="53"/>
      <c r="AA2834" s="53"/>
    </row>
    <row r="2835" spans="1:27" x14ac:dyDescent="0.25">
      <c r="A2835" s="199"/>
      <c r="B2835" s="199"/>
      <c r="C2835" s="199"/>
      <c r="D2835" s="199"/>
      <c r="E2835" s="192"/>
      <c r="F2835" s="186"/>
      <c r="G2835" s="53"/>
      <c r="H2835" s="53"/>
      <c r="I2835" s="53"/>
      <c r="J2835" s="53"/>
      <c r="O2835" s="53"/>
      <c r="W2835" s="53"/>
      <c r="X2835" s="53"/>
      <c r="Y2835" s="53"/>
      <c r="Z2835" s="53"/>
      <c r="AA2835" s="53"/>
    </row>
    <row r="2836" spans="1:27" x14ac:dyDescent="0.25">
      <c r="A2836" s="199"/>
      <c r="B2836" s="199"/>
      <c r="C2836" s="199"/>
      <c r="D2836" s="199"/>
      <c r="E2836" s="192"/>
      <c r="F2836" s="186"/>
      <c r="G2836" s="53"/>
      <c r="H2836" s="53"/>
      <c r="I2836" s="53"/>
      <c r="J2836" s="53"/>
      <c r="O2836" s="53"/>
      <c r="W2836" s="53"/>
      <c r="X2836" s="53"/>
      <c r="Y2836" s="53"/>
      <c r="Z2836" s="53"/>
      <c r="AA2836" s="53"/>
    </row>
    <row r="2837" spans="1:27" x14ac:dyDescent="0.25">
      <c r="A2837" s="199"/>
      <c r="B2837" s="199"/>
      <c r="C2837" s="199"/>
      <c r="D2837" s="199"/>
      <c r="E2837" s="192"/>
      <c r="F2837" s="186"/>
      <c r="G2837" s="53"/>
      <c r="H2837" s="53"/>
      <c r="I2837" s="53"/>
      <c r="J2837" s="53"/>
      <c r="O2837" s="53"/>
      <c r="W2837" s="53"/>
      <c r="X2837" s="53"/>
      <c r="Y2837" s="53"/>
      <c r="Z2837" s="53"/>
      <c r="AA2837" s="53"/>
    </row>
    <row r="2838" spans="1:27" x14ac:dyDescent="0.25">
      <c r="A2838" s="199"/>
      <c r="B2838" s="199"/>
      <c r="C2838" s="199"/>
      <c r="D2838" s="199"/>
      <c r="E2838" s="192"/>
      <c r="F2838" s="186"/>
      <c r="G2838" s="53"/>
      <c r="H2838" s="53"/>
      <c r="I2838" s="53"/>
      <c r="J2838" s="53"/>
      <c r="O2838" s="53"/>
      <c r="W2838" s="53"/>
      <c r="X2838" s="53"/>
      <c r="Y2838" s="53"/>
      <c r="Z2838" s="53"/>
      <c r="AA2838" s="53"/>
    </row>
    <row r="2839" spans="1:27" x14ac:dyDescent="0.25">
      <c r="A2839" s="199"/>
      <c r="B2839" s="199"/>
      <c r="C2839" s="199"/>
      <c r="D2839" s="199"/>
      <c r="E2839" s="192"/>
      <c r="F2839" s="186"/>
      <c r="G2839" s="53"/>
      <c r="H2839" s="53"/>
      <c r="I2839" s="53"/>
      <c r="J2839" s="53"/>
      <c r="O2839" s="53"/>
      <c r="W2839" s="53"/>
      <c r="X2839" s="53"/>
      <c r="Y2839" s="53"/>
      <c r="Z2839" s="53"/>
      <c r="AA2839" s="53"/>
    </row>
    <row r="2840" spans="1:27" x14ac:dyDescent="0.25">
      <c r="A2840" s="199"/>
      <c r="B2840" s="199"/>
      <c r="C2840" s="199"/>
      <c r="D2840" s="199"/>
      <c r="E2840" s="192"/>
      <c r="F2840" s="186"/>
      <c r="G2840" s="53"/>
      <c r="H2840" s="53"/>
      <c r="I2840" s="53"/>
      <c r="J2840" s="53"/>
      <c r="O2840" s="53"/>
      <c r="W2840" s="53"/>
      <c r="X2840" s="53"/>
      <c r="Y2840" s="53"/>
      <c r="Z2840" s="53"/>
      <c r="AA2840" s="53"/>
    </row>
    <row r="2841" spans="1:27" x14ac:dyDescent="0.25">
      <c r="A2841" s="199"/>
      <c r="B2841" s="199"/>
      <c r="C2841" s="199"/>
      <c r="D2841" s="199"/>
      <c r="E2841" s="192"/>
      <c r="F2841" s="186"/>
      <c r="G2841" s="53"/>
      <c r="H2841" s="53"/>
      <c r="I2841" s="53"/>
      <c r="J2841" s="53"/>
      <c r="O2841" s="53"/>
      <c r="W2841" s="53"/>
      <c r="X2841" s="53"/>
      <c r="Y2841" s="53"/>
      <c r="Z2841" s="53"/>
      <c r="AA2841" s="53"/>
    </row>
    <row r="2842" spans="1:27" x14ac:dyDescent="0.25">
      <c r="A2842" s="199"/>
      <c r="B2842" s="199"/>
      <c r="C2842" s="199"/>
      <c r="D2842" s="199"/>
      <c r="E2842" s="192"/>
      <c r="F2842" s="186"/>
      <c r="G2842" s="53"/>
      <c r="H2842" s="53"/>
      <c r="I2842" s="53"/>
      <c r="J2842" s="53"/>
      <c r="O2842" s="53"/>
      <c r="W2842" s="53"/>
      <c r="X2842" s="53"/>
      <c r="Y2842" s="53"/>
      <c r="Z2842" s="53"/>
      <c r="AA2842" s="53"/>
    </row>
    <row r="2843" spans="1:27" x14ac:dyDescent="0.25">
      <c r="A2843" s="199"/>
      <c r="B2843" s="199"/>
      <c r="C2843" s="199"/>
      <c r="D2843" s="199"/>
      <c r="E2843" s="192"/>
      <c r="F2843" s="186"/>
      <c r="G2843" s="53"/>
      <c r="H2843" s="53"/>
      <c r="I2843" s="53"/>
      <c r="J2843" s="53"/>
      <c r="O2843" s="53"/>
      <c r="W2843" s="53"/>
      <c r="X2843" s="53"/>
      <c r="Y2843" s="53"/>
      <c r="Z2843" s="53"/>
      <c r="AA2843" s="53"/>
    </row>
    <row r="2844" spans="1:27" x14ac:dyDescent="0.25">
      <c r="A2844" s="199"/>
      <c r="B2844" s="199"/>
      <c r="C2844" s="199"/>
      <c r="D2844" s="199"/>
      <c r="E2844" s="192"/>
      <c r="F2844" s="186"/>
      <c r="G2844" s="53"/>
      <c r="H2844" s="53"/>
      <c r="I2844" s="53"/>
      <c r="J2844" s="53"/>
      <c r="O2844" s="53"/>
      <c r="W2844" s="53"/>
      <c r="X2844" s="53"/>
      <c r="Y2844" s="53"/>
      <c r="Z2844" s="53"/>
      <c r="AA2844" s="53"/>
    </row>
    <row r="2845" spans="1:27" x14ac:dyDescent="0.25">
      <c r="A2845" s="199"/>
      <c r="B2845" s="199"/>
      <c r="C2845" s="199"/>
      <c r="D2845" s="199"/>
      <c r="E2845" s="192"/>
      <c r="F2845" s="186"/>
      <c r="G2845" s="53"/>
      <c r="H2845" s="53"/>
      <c r="I2845" s="53"/>
      <c r="J2845" s="53"/>
      <c r="O2845" s="53"/>
      <c r="W2845" s="53"/>
      <c r="X2845" s="53"/>
      <c r="Y2845" s="53"/>
      <c r="Z2845" s="53"/>
      <c r="AA2845" s="53"/>
    </row>
    <row r="2846" spans="1:27" x14ac:dyDescent="0.25">
      <c r="A2846" s="199"/>
      <c r="B2846" s="199"/>
      <c r="C2846" s="199"/>
      <c r="D2846" s="199"/>
      <c r="E2846" s="192"/>
      <c r="F2846" s="186"/>
      <c r="G2846" s="53"/>
      <c r="H2846" s="53"/>
      <c r="I2846" s="53"/>
      <c r="J2846" s="53"/>
      <c r="O2846" s="53"/>
      <c r="W2846" s="53"/>
      <c r="X2846" s="53"/>
      <c r="Y2846" s="53"/>
      <c r="Z2846" s="53"/>
      <c r="AA2846" s="53"/>
    </row>
    <row r="2847" spans="1:27" x14ac:dyDescent="0.25">
      <c r="A2847" s="199"/>
      <c r="B2847" s="199"/>
      <c r="C2847" s="199"/>
      <c r="D2847" s="199"/>
      <c r="E2847" s="192"/>
      <c r="F2847" s="186"/>
      <c r="G2847" s="53"/>
      <c r="H2847" s="53"/>
      <c r="I2847" s="53"/>
      <c r="J2847" s="53"/>
      <c r="O2847" s="53"/>
      <c r="W2847" s="53"/>
      <c r="X2847" s="53"/>
      <c r="Y2847" s="53"/>
      <c r="Z2847" s="53"/>
      <c r="AA2847" s="53"/>
    </row>
    <row r="2848" spans="1:27" x14ac:dyDescent="0.25">
      <c r="A2848" s="199"/>
      <c r="B2848" s="199"/>
      <c r="C2848" s="199"/>
      <c r="D2848" s="199"/>
      <c r="E2848" s="192"/>
      <c r="F2848" s="186"/>
      <c r="G2848" s="53"/>
      <c r="H2848" s="53"/>
      <c r="I2848" s="53"/>
      <c r="J2848" s="53"/>
      <c r="O2848" s="53"/>
      <c r="W2848" s="53"/>
      <c r="X2848" s="53"/>
      <c r="Y2848" s="53"/>
      <c r="Z2848" s="53"/>
      <c r="AA2848" s="53"/>
    </row>
    <row r="2849" spans="1:27" x14ac:dyDescent="0.25">
      <c r="A2849" s="199"/>
      <c r="B2849" s="199"/>
      <c r="C2849" s="199"/>
      <c r="D2849" s="199"/>
      <c r="E2849" s="192"/>
      <c r="F2849" s="186"/>
      <c r="G2849" s="53"/>
      <c r="H2849" s="53"/>
      <c r="I2849" s="53"/>
      <c r="J2849" s="53"/>
      <c r="O2849" s="53"/>
      <c r="W2849" s="53"/>
      <c r="X2849" s="53"/>
      <c r="Y2849" s="53"/>
      <c r="Z2849" s="53"/>
      <c r="AA2849" s="53"/>
    </row>
    <row r="2850" spans="1:27" x14ac:dyDescent="0.25">
      <c r="A2850" s="199"/>
      <c r="B2850" s="199"/>
      <c r="C2850" s="199"/>
      <c r="D2850" s="199"/>
      <c r="E2850" s="192"/>
      <c r="F2850" s="186"/>
      <c r="G2850" s="53"/>
      <c r="H2850" s="53"/>
      <c r="I2850" s="53"/>
      <c r="J2850" s="53"/>
      <c r="O2850" s="53"/>
      <c r="W2850" s="53"/>
      <c r="X2850" s="53"/>
      <c r="Y2850" s="53"/>
      <c r="Z2850" s="53"/>
      <c r="AA2850" s="53"/>
    </row>
    <row r="2851" spans="1:27" x14ac:dyDescent="0.25">
      <c r="A2851" s="199"/>
      <c r="B2851" s="199"/>
      <c r="C2851" s="199"/>
      <c r="D2851" s="199"/>
      <c r="E2851" s="192"/>
      <c r="F2851" s="186"/>
      <c r="G2851" s="53"/>
      <c r="H2851" s="53"/>
      <c r="I2851" s="53"/>
      <c r="J2851" s="53"/>
      <c r="O2851" s="53"/>
      <c r="W2851" s="53"/>
      <c r="X2851" s="53"/>
      <c r="Y2851" s="53"/>
      <c r="Z2851" s="53"/>
      <c r="AA2851" s="53"/>
    </row>
    <row r="2852" spans="1:27" x14ac:dyDescent="0.25">
      <c r="A2852" s="199"/>
      <c r="B2852" s="199"/>
      <c r="C2852" s="199"/>
      <c r="D2852" s="199"/>
      <c r="E2852" s="192"/>
      <c r="F2852" s="186"/>
      <c r="G2852" s="53"/>
      <c r="H2852" s="53"/>
      <c r="I2852" s="53"/>
      <c r="J2852" s="53"/>
      <c r="O2852" s="53"/>
      <c r="W2852" s="53"/>
      <c r="X2852" s="53"/>
      <c r="Y2852" s="53"/>
      <c r="Z2852" s="53"/>
      <c r="AA2852" s="53"/>
    </row>
    <row r="2853" spans="1:27" x14ac:dyDescent="0.25">
      <c r="A2853" s="199"/>
      <c r="B2853" s="199"/>
      <c r="C2853" s="199"/>
      <c r="D2853" s="199"/>
      <c r="E2853" s="192"/>
      <c r="F2853" s="186"/>
      <c r="G2853" s="53"/>
      <c r="H2853" s="53"/>
      <c r="I2853" s="53"/>
      <c r="J2853" s="53"/>
      <c r="O2853" s="53"/>
      <c r="W2853" s="53"/>
      <c r="X2853" s="53"/>
      <c r="Y2853" s="53"/>
      <c r="Z2853" s="53"/>
      <c r="AA2853" s="53"/>
    </row>
    <row r="2854" spans="1:27" x14ac:dyDescent="0.25">
      <c r="A2854" s="199"/>
      <c r="B2854" s="199"/>
      <c r="C2854" s="199"/>
      <c r="D2854" s="199"/>
      <c r="E2854" s="192"/>
      <c r="F2854" s="186"/>
      <c r="G2854" s="53"/>
      <c r="H2854" s="53"/>
      <c r="I2854" s="53"/>
      <c r="J2854" s="53"/>
      <c r="O2854" s="53"/>
      <c r="W2854" s="53"/>
      <c r="X2854" s="53"/>
      <c r="Y2854" s="53"/>
      <c r="Z2854" s="53"/>
      <c r="AA2854" s="53"/>
    </row>
    <row r="2855" spans="1:27" x14ac:dyDescent="0.25">
      <c r="A2855" s="199"/>
      <c r="B2855" s="199"/>
      <c r="C2855" s="199"/>
      <c r="D2855" s="199"/>
      <c r="E2855" s="192"/>
      <c r="F2855" s="186"/>
      <c r="G2855" s="53"/>
      <c r="H2855" s="53"/>
      <c r="I2855" s="53"/>
      <c r="J2855" s="53"/>
      <c r="O2855" s="53"/>
      <c r="W2855" s="53"/>
      <c r="X2855" s="53"/>
      <c r="Y2855" s="53"/>
      <c r="Z2855" s="53"/>
      <c r="AA2855" s="53"/>
    </row>
    <row r="2856" spans="1:27" x14ac:dyDescent="0.25">
      <c r="A2856" s="199"/>
      <c r="B2856" s="199"/>
      <c r="C2856" s="199"/>
      <c r="D2856" s="199"/>
      <c r="E2856" s="192"/>
      <c r="F2856" s="186"/>
      <c r="G2856" s="53"/>
      <c r="H2856" s="53"/>
      <c r="I2856" s="53"/>
      <c r="J2856" s="53"/>
      <c r="O2856" s="53"/>
      <c r="W2856" s="53"/>
      <c r="X2856" s="53"/>
      <c r="Y2856" s="53"/>
      <c r="Z2856" s="53"/>
      <c r="AA2856" s="53"/>
    </row>
    <row r="2857" spans="1:27" x14ac:dyDescent="0.25">
      <c r="A2857" s="199"/>
      <c r="B2857" s="199"/>
      <c r="C2857" s="199"/>
      <c r="D2857" s="199"/>
      <c r="E2857" s="192"/>
      <c r="F2857" s="186"/>
      <c r="G2857" s="53"/>
      <c r="H2857" s="53"/>
      <c r="I2857" s="53"/>
      <c r="J2857" s="53"/>
      <c r="O2857" s="53"/>
      <c r="W2857" s="53"/>
      <c r="X2857" s="53"/>
      <c r="Y2857" s="53"/>
      <c r="Z2857" s="53"/>
      <c r="AA2857" s="53"/>
    </row>
    <row r="2858" spans="1:27" x14ac:dyDescent="0.25">
      <c r="A2858" s="199"/>
      <c r="B2858" s="199"/>
      <c r="C2858" s="199"/>
      <c r="D2858" s="199"/>
      <c r="E2858" s="192"/>
      <c r="F2858" s="186"/>
      <c r="G2858" s="53"/>
      <c r="H2858" s="53"/>
      <c r="I2858" s="53"/>
      <c r="J2858" s="53"/>
      <c r="O2858" s="53"/>
      <c r="W2858" s="53"/>
      <c r="X2858" s="53"/>
      <c r="Y2858" s="53"/>
      <c r="Z2858" s="53"/>
      <c r="AA2858" s="53"/>
    </row>
    <row r="2859" spans="1:27" x14ac:dyDescent="0.25">
      <c r="A2859" s="199"/>
      <c r="B2859" s="199"/>
      <c r="C2859" s="199"/>
      <c r="D2859" s="199"/>
      <c r="E2859" s="192"/>
      <c r="F2859" s="186"/>
      <c r="G2859" s="53"/>
      <c r="H2859" s="53"/>
      <c r="I2859" s="53"/>
      <c r="J2859" s="53"/>
      <c r="O2859" s="53"/>
      <c r="W2859" s="53"/>
      <c r="X2859" s="53"/>
      <c r="Y2859" s="53"/>
      <c r="Z2859" s="53"/>
      <c r="AA2859" s="53"/>
    </row>
    <row r="2860" spans="1:27" x14ac:dyDescent="0.25">
      <c r="A2860" s="199"/>
      <c r="B2860" s="199"/>
      <c r="C2860" s="199"/>
      <c r="D2860" s="199"/>
      <c r="E2860" s="192"/>
      <c r="F2860" s="186"/>
      <c r="G2860" s="53"/>
      <c r="H2860" s="53"/>
      <c r="I2860" s="53"/>
      <c r="J2860" s="53"/>
      <c r="O2860" s="53"/>
      <c r="W2860" s="53"/>
      <c r="X2860" s="53"/>
      <c r="Y2860" s="53"/>
      <c r="Z2860" s="53"/>
      <c r="AA2860" s="53"/>
    </row>
    <row r="2861" spans="1:27" x14ac:dyDescent="0.25">
      <c r="A2861" s="199"/>
      <c r="B2861" s="199"/>
      <c r="C2861" s="199"/>
      <c r="D2861" s="199"/>
      <c r="E2861" s="192"/>
      <c r="F2861" s="186"/>
      <c r="G2861" s="53"/>
      <c r="H2861" s="53"/>
      <c r="I2861" s="53"/>
      <c r="J2861" s="53"/>
      <c r="O2861" s="53"/>
      <c r="W2861" s="53"/>
      <c r="X2861" s="53"/>
      <c r="Y2861" s="53"/>
      <c r="Z2861" s="53"/>
      <c r="AA2861" s="53"/>
    </row>
    <row r="2862" spans="1:27" x14ac:dyDescent="0.25">
      <c r="A2862" s="199"/>
      <c r="B2862" s="199"/>
      <c r="C2862" s="199"/>
      <c r="D2862" s="199"/>
      <c r="E2862" s="192"/>
      <c r="F2862" s="186"/>
      <c r="G2862" s="53"/>
      <c r="H2862" s="53"/>
      <c r="I2862" s="53"/>
      <c r="J2862" s="53"/>
      <c r="O2862" s="53"/>
      <c r="W2862" s="53"/>
      <c r="X2862" s="53"/>
      <c r="Y2862" s="53"/>
      <c r="Z2862" s="53"/>
      <c r="AA2862" s="53"/>
    </row>
    <row r="2863" spans="1:27" x14ac:dyDescent="0.25">
      <c r="A2863" s="199"/>
      <c r="B2863" s="199"/>
      <c r="C2863" s="199"/>
      <c r="D2863" s="199"/>
      <c r="E2863" s="192"/>
      <c r="F2863" s="186"/>
      <c r="G2863" s="53"/>
      <c r="H2863" s="53"/>
      <c r="I2863" s="53"/>
      <c r="J2863" s="53"/>
      <c r="O2863" s="53"/>
      <c r="W2863" s="53"/>
      <c r="X2863" s="53"/>
      <c r="Y2863" s="53"/>
      <c r="Z2863" s="53"/>
      <c r="AA2863" s="53"/>
    </row>
    <row r="2864" spans="1:27" x14ac:dyDescent="0.25">
      <c r="A2864" s="199"/>
      <c r="B2864" s="199"/>
      <c r="C2864" s="199"/>
      <c r="D2864" s="199"/>
      <c r="E2864" s="192"/>
      <c r="F2864" s="186"/>
      <c r="G2864" s="53"/>
      <c r="H2864" s="53"/>
      <c r="I2864" s="53"/>
      <c r="J2864" s="53"/>
      <c r="O2864" s="53"/>
      <c r="W2864" s="53"/>
      <c r="X2864" s="53"/>
      <c r="Y2864" s="53"/>
      <c r="Z2864" s="53"/>
      <c r="AA2864" s="53"/>
    </row>
    <row r="2865" spans="1:27" x14ac:dyDescent="0.25">
      <c r="A2865" s="199"/>
      <c r="B2865" s="199"/>
      <c r="C2865" s="199"/>
      <c r="D2865" s="199"/>
      <c r="E2865" s="192"/>
      <c r="F2865" s="186"/>
      <c r="G2865" s="53"/>
      <c r="H2865" s="53"/>
      <c r="I2865" s="53"/>
      <c r="J2865" s="53"/>
      <c r="O2865" s="53"/>
      <c r="W2865" s="53"/>
      <c r="X2865" s="53"/>
      <c r="Y2865" s="53"/>
      <c r="Z2865" s="53"/>
      <c r="AA2865" s="53"/>
    </row>
    <row r="2866" spans="1:27" x14ac:dyDescent="0.25">
      <c r="A2866" s="199"/>
      <c r="B2866" s="199"/>
      <c r="C2866" s="199"/>
      <c r="D2866" s="199"/>
      <c r="E2866" s="192"/>
      <c r="F2866" s="186"/>
      <c r="G2866" s="53"/>
      <c r="H2866" s="53"/>
      <c r="I2866" s="53"/>
      <c r="J2866" s="53"/>
      <c r="O2866" s="53"/>
      <c r="W2866" s="53"/>
      <c r="X2866" s="53"/>
      <c r="Y2866" s="53"/>
      <c r="Z2866" s="53"/>
      <c r="AA2866" s="53"/>
    </row>
    <row r="2867" spans="1:27" x14ac:dyDescent="0.25">
      <c r="A2867" s="199"/>
      <c r="B2867" s="199"/>
      <c r="C2867" s="199"/>
      <c r="D2867" s="199"/>
      <c r="E2867" s="192"/>
      <c r="F2867" s="186"/>
      <c r="G2867" s="53"/>
      <c r="H2867" s="53"/>
      <c r="I2867" s="53"/>
      <c r="J2867" s="53"/>
      <c r="O2867" s="53"/>
      <c r="W2867" s="53"/>
      <c r="X2867" s="53"/>
      <c r="Y2867" s="53"/>
      <c r="Z2867" s="53"/>
      <c r="AA2867" s="53"/>
    </row>
    <row r="2868" spans="1:27" x14ac:dyDescent="0.25">
      <c r="A2868" s="199"/>
      <c r="B2868" s="199"/>
      <c r="C2868" s="199"/>
      <c r="D2868" s="199"/>
      <c r="E2868" s="192"/>
      <c r="F2868" s="186"/>
      <c r="G2868" s="53"/>
      <c r="H2868" s="53"/>
      <c r="I2868" s="53"/>
      <c r="J2868" s="53"/>
      <c r="O2868" s="53"/>
      <c r="W2868" s="53"/>
      <c r="X2868" s="53"/>
      <c r="Y2868" s="53"/>
      <c r="Z2868" s="53"/>
      <c r="AA2868" s="53"/>
    </row>
    <row r="2869" spans="1:27" x14ac:dyDescent="0.25">
      <c r="A2869" s="199"/>
      <c r="B2869" s="199"/>
      <c r="C2869" s="199"/>
      <c r="D2869" s="199"/>
      <c r="E2869" s="192"/>
      <c r="F2869" s="186"/>
      <c r="G2869" s="53"/>
      <c r="H2869" s="53"/>
      <c r="I2869" s="53"/>
      <c r="J2869" s="53"/>
      <c r="O2869" s="53"/>
      <c r="W2869" s="53"/>
      <c r="X2869" s="53"/>
      <c r="Y2869" s="53"/>
      <c r="Z2869" s="53"/>
      <c r="AA2869" s="53"/>
    </row>
    <row r="2870" spans="1:27" x14ac:dyDescent="0.25">
      <c r="A2870" s="199"/>
      <c r="B2870" s="199"/>
      <c r="C2870" s="199"/>
      <c r="D2870" s="199"/>
      <c r="E2870" s="192"/>
      <c r="F2870" s="186"/>
      <c r="G2870" s="53"/>
      <c r="H2870" s="53"/>
      <c r="I2870" s="53"/>
      <c r="J2870" s="53"/>
      <c r="O2870" s="53"/>
      <c r="W2870" s="53"/>
      <c r="X2870" s="53"/>
      <c r="Y2870" s="53"/>
      <c r="Z2870" s="53"/>
      <c r="AA2870" s="53"/>
    </row>
    <row r="2871" spans="1:27" x14ac:dyDescent="0.25">
      <c r="A2871" s="199"/>
      <c r="B2871" s="199"/>
      <c r="C2871" s="199"/>
      <c r="D2871" s="199"/>
      <c r="E2871" s="192"/>
      <c r="F2871" s="186"/>
      <c r="G2871" s="53"/>
      <c r="H2871" s="53"/>
      <c r="I2871" s="53"/>
      <c r="J2871" s="53"/>
      <c r="O2871" s="53"/>
      <c r="W2871" s="53"/>
      <c r="X2871" s="53"/>
      <c r="Y2871" s="53"/>
      <c r="Z2871" s="53"/>
      <c r="AA2871" s="53"/>
    </row>
    <row r="2872" spans="1:27" x14ac:dyDescent="0.25">
      <c r="A2872" s="199"/>
      <c r="B2872" s="199"/>
      <c r="C2872" s="199"/>
      <c r="D2872" s="199"/>
      <c r="E2872" s="192"/>
      <c r="F2872" s="186"/>
      <c r="G2872" s="53"/>
      <c r="H2872" s="53"/>
      <c r="I2872" s="53"/>
      <c r="J2872" s="53"/>
      <c r="O2872" s="53"/>
      <c r="W2872" s="53"/>
      <c r="X2872" s="53"/>
      <c r="Y2872" s="53"/>
      <c r="Z2872" s="53"/>
      <c r="AA2872" s="53"/>
    </row>
    <row r="2873" spans="1:27" x14ac:dyDescent="0.25">
      <c r="A2873" s="199"/>
      <c r="B2873" s="199"/>
      <c r="C2873" s="199"/>
      <c r="D2873" s="199"/>
      <c r="E2873" s="192"/>
      <c r="F2873" s="186"/>
      <c r="G2873" s="53"/>
      <c r="H2873" s="53"/>
      <c r="I2873" s="53"/>
      <c r="J2873" s="53"/>
      <c r="O2873" s="53"/>
      <c r="W2873" s="53"/>
      <c r="X2873" s="53"/>
      <c r="Y2873" s="53"/>
      <c r="Z2873" s="53"/>
      <c r="AA2873" s="53"/>
    </row>
    <row r="2874" spans="1:27" x14ac:dyDescent="0.25">
      <c r="A2874" s="199"/>
      <c r="B2874" s="199"/>
      <c r="C2874" s="199"/>
      <c r="D2874" s="199"/>
      <c r="E2874" s="192"/>
      <c r="F2874" s="186"/>
      <c r="G2874" s="53"/>
      <c r="H2874" s="53"/>
      <c r="I2874" s="53"/>
      <c r="J2874" s="53"/>
      <c r="O2874" s="53"/>
      <c r="W2874" s="53"/>
      <c r="X2874" s="53"/>
      <c r="Y2874" s="53"/>
      <c r="Z2874" s="53"/>
      <c r="AA2874" s="53"/>
    </row>
    <row r="2875" spans="1:27" x14ac:dyDescent="0.25">
      <c r="A2875" s="199"/>
      <c r="B2875" s="199"/>
      <c r="C2875" s="199"/>
      <c r="D2875" s="199"/>
      <c r="E2875" s="192"/>
      <c r="F2875" s="186"/>
      <c r="G2875" s="53"/>
      <c r="H2875" s="53"/>
      <c r="I2875" s="53"/>
      <c r="J2875" s="53"/>
      <c r="O2875" s="53"/>
      <c r="W2875" s="53"/>
      <c r="X2875" s="53"/>
      <c r="Y2875" s="53"/>
      <c r="Z2875" s="53"/>
      <c r="AA2875" s="53"/>
    </row>
    <row r="2876" spans="1:27" x14ac:dyDescent="0.25">
      <c r="A2876" s="199"/>
      <c r="B2876" s="199"/>
      <c r="C2876" s="199"/>
      <c r="D2876" s="199"/>
      <c r="E2876" s="192"/>
      <c r="F2876" s="186"/>
      <c r="G2876" s="53"/>
      <c r="H2876" s="53"/>
      <c r="I2876" s="53"/>
      <c r="J2876" s="53"/>
      <c r="O2876" s="53"/>
      <c r="W2876" s="53"/>
      <c r="X2876" s="53"/>
      <c r="Y2876" s="53"/>
      <c r="Z2876" s="53"/>
      <c r="AA2876" s="53"/>
    </row>
    <row r="2877" spans="1:27" x14ac:dyDescent="0.25">
      <c r="A2877" s="199"/>
      <c r="B2877" s="199"/>
      <c r="C2877" s="199"/>
      <c r="D2877" s="199"/>
      <c r="E2877" s="192"/>
      <c r="F2877" s="186"/>
      <c r="G2877" s="53"/>
      <c r="H2877" s="53"/>
      <c r="I2877" s="53"/>
      <c r="J2877" s="53"/>
      <c r="O2877" s="53"/>
      <c r="W2877" s="53"/>
      <c r="X2877" s="53"/>
      <c r="Y2877" s="53"/>
      <c r="Z2877" s="53"/>
      <c r="AA2877" s="53"/>
    </row>
    <row r="2878" spans="1:27" x14ac:dyDescent="0.25">
      <c r="A2878" s="199"/>
      <c r="B2878" s="199"/>
      <c r="C2878" s="199"/>
      <c r="D2878" s="199"/>
      <c r="E2878" s="192"/>
      <c r="F2878" s="186"/>
      <c r="G2878" s="53"/>
      <c r="H2878" s="53"/>
      <c r="I2878" s="53"/>
      <c r="J2878" s="53"/>
      <c r="O2878" s="53"/>
      <c r="W2878" s="53"/>
      <c r="X2878" s="53"/>
      <c r="Y2878" s="53"/>
      <c r="Z2878" s="53"/>
      <c r="AA2878" s="53"/>
    </row>
    <row r="2879" spans="1:27" x14ac:dyDescent="0.25">
      <c r="A2879" s="199"/>
      <c r="B2879" s="199"/>
      <c r="C2879" s="199"/>
      <c r="D2879" s="199"/>
      <c r="E2879" s="192"/>
      <c r="F2879" s="186"/>
      <c r="G2879" s="53"/>
      <c r="H2879" s="53"/>
      <c r="I2879" s="53"/>
      <c r="J2879" s="53"/>
      <c r="O2879" s="53"/>
      <c r="W2879" s="53"/>
      <c r="X2879" s="53"/>
      <c r="Y2879" s="53"/>
      <c r="Z2879" s="53"/>
      <c r="AA2879" s="53"/>
    </row>
    <row r="2880" spans="1:27" x14ac:dyDescent="0.25">
      <c r="A2880" s="199"/>
      <c r="B2880" s="199"/>
      <c r="C2880" s="199"/>
      <c r="D2880" s="199"/>
      <c r="E2880" s="192"/>
      <c r="F2880" s="186"/>
      <c r="G2880" s="53"/>
      <c r="H2880" s="53"/>
      <c r="I2880" s="53"/>
      <c r="J2880" s="53"/>
      <c r="O2880" s="53"/>
      <c r="W2880" s="53"/>
      <c r="X2880" s="53"/>
      <c r="Y2880" s="53"/>
      <c r="Z2880" s="53"/>
      <c r="AA2880" s="53"/>
    </row>
    <row r="2881" spans="1:27" x14ac:dyDescent="0.25">
      <c r="A2881" s="199"/>
      <c r="B2881" s="199"/>
      <c r="C2881" s="199"/>
      <c r="D2881" s="199"/>
      <c r="E2881" s="192"/>
      <c r="F2881" s="186"/>
      <c r="G2881" s="53"/>
      <c r="H2881" s="53"/>
      <c r="I2881" s="53"/>
      <c r="J2881" s="53"/>
      <c r="O2881" s="53"/>
      <c r="W2881" s="53"/>
      <c r="X2881" s="53"/>
      <c r="Y2881" s="53"/>
      <c r="Z2881" s="53"/>
      <c r="AA2881" s="53"/>
    </row>
    <row r="2882" spans="1:27" x14ac:dyDescent="0.25">
      <c r="A2882" s="199"/>
      <c r="B2882" s="199"/>
      <c r="C2882" s="199"/>
      <c r="D2882" s="199"/>
      <c r="E2882" s="192"/>
      <c r="F2882" s="186"/>
      <c r="G2882" s="53"/>
      <c r="H2882" s="53"/>
      <c r="I2882" s="53"/>
      <c r="J2882" s="53"/>
      <c r="O2882" s="53"/>
      <c r="W2882" s="53"/>
      <c r="X2882" s="53"/>
      <c r="Y2882" s="53"/>
      <c r="Z2882" s="53"/>
      <c r="AA2882" s="53"/>
    </row>
    <row r="2883" spans="1:27" x14ac:dyDescent="0.25">
      <c r="A2883" s="199"/>
      <c r="B2883" s="199"/>
      <c r="C2883" s="199"/>
      <c r="D2883" s="199"/>
      <c r="E2883" s="192"/>
      <c r="F2883" s="186"/>
      <c r="G2883" s="53"/>
      <c r="H2883" s="53"/>
      <c r="I2883" s="53"/>
      <c r="J2883" s="53"/>
      <c r="O2883" s="53"/>
      <c r="W2883" s="53"/>
      <c r="X2883" s="53"/>
      <c r="Y2883" s="53"/>
      <c r="Z2883" s="53"/>
      <c r="AA2883" s="53"/>
    </row>
    <row r="2884" spans="1:27" x14ac:dyDescent="0.25">
      <c r="A2884" s="199"/>
      <c r="B2884" s="199"/>
      <c r="C2884" s="199"/>
      <c r="D2884" s="199"/>
      <c r="E2884" s="192"/>
      <c r="F2884" s="186"/>
      <c r="G2884" s="53"/>
      <c r="H2884" s="53"/>
      <c r="I2884" s="53"/>
      <c r="J2884" s="53"/>
      <c r="O2884" s="53"/>
      <c r="W2884" s="53"/>
      <c r="X2884" s="53"/>
      <c r="Y2884" s="53"/>
      <c r="Z2884" s="53"/>
      <c r="AA2884" s="53"/>
    </row>
    <row r="2885" spans="1:27" x14ac:dyDescent="0.25">
      <c r="A2885" s="199"/>
      <c r="B2885" s="199"/>
      <c r="C2885" s="199"/>
      <c r="D2885" s="199"/>
      <c r="E2885" s="192"/>
      <c r="F2885" s="186"/>
      <c r="G2885" s="53"/>
      <c r="H2885" s="53"/>
      <c r="I2885" s="53"/>
      <c r="J2885" s="53"/>
      <c r="O2885" s="53"/>
      <c r="W2885" s="53"/>
      <c r="X2885" s="53"/>
      <c r="Y2885" s="53"/>
      <c r="Z2885" s="53"/>
      <c r="AA2885" s="53"/>
    </row>
    <row r="2886" spans="1:27" x14ac:dyDescent="0.25">
      <c r="A2886" s="199"/>
      <c r="B2886" s="199"/>
      <c r="C2886" s="199"/>
      <c r="D2886" s="199"/>
      <c r="E2886" s="192"/>
      <c r="F2886" s="186"/>
      <c r="G2886" s="53"/>
      <c r="H2886" s="53"/>
      <c r="I2886" s="53"/>
      <c r="J2886" s="53"/>
      <c r="O2886" s="53"/>
      <c r="W2886" s="53"/>
      <c r="X2886" s="53"/>
      <c r="Y2886" s="53"/>
      <c r="Z2886" s="53"/>
      <c r="AA2886" s="53"/>
    </row>
    <row r="2887" spans="1:27" x14ac:dyDescent="0.25">
      <c r="A2887" s="199"/>
      <c r="B2887" s="199"/>
      <c r="C2887" s="199"/>
      <c r="D2887" s="199"/>
      <c r="E2887" s="192"/>
      <c r="F2887" s="186"/>
      <c r="G2887" s="53"/>
      <c r="H2887" s="53"/>
      <c r="I2887" s="53"/>
      <c r="J2887" s="53"/>
      <c r="O2887" s="53"/>
      <c r="W2887" s="53"/>
      <c r="X2887" s="53"/>
      <c r="Y2887" s="53"/>
      <c r="Z2887" s="53"/>
      <c r="AA2887" s="53"/>
    </row>
    <row r="2888" spans="1:27" x14ac:dyDescent="0.25">
      <c r="A2888" s="199"/>
      <c r="B2888" s="199"/>
      <c r="C2888" s="199"/>
      <c r="D2888" s="199"/>
      <c r="E2888" s="192"/>
      <c r="F2888" s="186"/>
      <c r="G2888" s="53"/>
      <c r="H2888" s="53"/>
      <c r="I2888" s="53"/>
      <c r="J2888" s="53"/>
      <c r="O2888" s="53"/>
      <c r="W2888" s="53"/>
      <c r="X2888" s="53"/>
      <c r="Y2888" s="53"/>
      <c r="Z2888" s="53"/>
      <c r="AA2888" s="53"/>
    </row>
    <row r="2889" spans="1:27" x14ac:dyDescent="0.25">
      <c r="A2889" s="199"/>
      <c r="B2889" s="199"/>
      <c r="C2889" s="199"/>
      <c r="D2889" s="199"/>
      <c r="E2889" s="192"/>
      <c r="F2889" s="186"/>
      <c r="G2889" s="53"/>
      <c r="H2889" s="53"/>
      <c r="I2889" s="53"/>
      <c r="J2889" s="53"/>
      <c r="O2889" s="53"/>
      <c r="W2889" s="53"/>
      <c r="X2889" s="53"/>
      <c r="Y2889" s="53"/>
      <c r="Z2889" s="53"/>
      <c r="AA2889" s="53"/>
    </row>
    <row r="2890" spans="1:27" x14ac:dyDescent="0.25">
      <c r="A2890" s="199"/>
      <c r="B2890" s="199"/>
      <c r="C2890" s="199"/>
      <c r="D2890" s="199"/>
      <c r="E2890" s="192"/>
      <c r="F2890" s="186"/>
      <c r="G2890" s="53"/>
      <c r="H2890" s="53"/>
      <c r="I2890" s="53"/>
      <c r="J2890" s="53"/>
      <c r="O2890" s="53"/>
      <c r="W2890" s="53"/>
      <c r="X2890" s="53"/>
      <c r="Y2890" s="53"/>
      <c r="Z2890" s="53"/>
      <c r="AA2890" s="53"/>
    </row>
    <row r="2891" spans="1:27" x14ac:dyDescent="0.25">
      <c r="A2891" s="199"/>
      <c r="B2891" s="199"/>
      <c r="C2891" s="199"/>
      <c r="D2891" s="199"/>
      <c r="E2891" s="192"/>
      <c r="F2891" s="186"/>
      <c r="G2891" s="53"/>
      <c r="H2891" s="53"/>
      <c r="I2891" s="53"/>
      <c r="J2891" s="53"/>
      <c r="O2891" s="53"/>
      <c r="W2891" s="53"/>
      <c r="X2891" s="53"/>
      <c r="Y2891" s="53"/>
      <c r="Z2891" s="53"/>
      <c r="AA2891" s="53"/>
    </row>
    <row r="2892" spans="1:27" x14ac:dyDescent="0.25">
      <c r="A2892" s="199"/>
      <c r="B2892" s="199"/>
      <c r="C2892" s="199"/>
      <c r="D2892" s="199"/>
      <c r="E2892" s="192"/>
      <c r="F2892" s="186"/>
      <c r="G2892" s="53"/>
      <c r="H2892" s="53"/>
      <c r="I2892" s="53"/>
      <c r="J2892" s="53"/>
      <c r="O2892" s="53"/>
      <c r="W2892" s="53"/>
      <c r="X2892" s="53"/>
      <c r="Y2892" s="53"/>
      <c r="Z2892" s="53"/>
      <c r="AA2892" s="53"/>
    </row>
    <row r="2893" spans="1:27" x14ac:dyDescent="0.25">
      <c r="A2893" s="199"/>
      <c r="B2893" s="199"/>
      <c r="C2893" s="199"/>
      <c r="D2893" s="199"/>
      <c r="E2893" s="192"/>
      <c r="F2893" s="186"/>
      <c r="G2893" s="53"/>
      <c r="H2893" s="53"/>
      <c r="I2893" s="53"/>
      <c r="J2893" s="53"/>
      <c r="O2893" s="53"/>
      <c r="W2893" s="53"/>
      <c r="X2893" s="53"/>
      <c r="Y2893" s="53"/>
      <c r="Z2893" s="53"/>
      <c r="AA2893" s="53"/>
    </row>
    <row r="2894" spans="1:27" x14ac:dyDescent="0.25">
      <c r="A2894" s="199"/>
      <c r="B2894" s="199"/>
      <c r="C2894" s="199"/>
      <c r="D2894" s="199"/>
      <c r="E2894" s="192"/>
      <c r="F2894" s="186"/>
      <c r="G2894" s="53"/>
      <c r="H2894" s="53"/>
      <c r="I2894" s="53"/>
      <c r="J2894" s="53"/>
      <c r="O2894" s="53"/>
      <c r="W2894" s="53"/>
      <c r="X2894" s="53"/>
      <c r="Y2894" s="53"/>
      <c r="Z2894" s="53"/>
      <c r="AA2894" s="53"/>
    </row>
    <row r="2895" spans="1:27" x14ac:dyDescent="0.25">
      <c r="A2895" s="199"/>
      <c r="B2895" s="199"/>
      <c r="C2895" s="199"/>
      <c r="D2895" s="199"/>
      <c r="E2895" s="192"/>
      <c r="F2895" s="186"/>
      <c r="G2895" s="53"/>
      <c r="H2895" s="53"/>
      <c r="I2895" s="53"/>
      <c r="J2895" s="53"/>
      <c r="O2895" s="53"/>
      <c r="W2895" s="53"/>
      <c r="X2895" s="53"/>
      <c r="Y2895" s="53"/>
      <c r="Z2895" s="53"/>
      <c r="AA2895" s="53"/>
    </row>
    <row r="2896" spans="1:27" x14ac:dyDescent="0.25">
      <c r="A2896" s="199"/>
      <c r="B2896" s="199"/>
      <c r="C2896" s="199"/>
      <c r="D2896" s="199"/>
      <c r="E2896" s="192"/>
      <c r="F2896" s="186"/>
      <c r="G2896" s="53"/>
      <c r="H2896" s="53"/>
      <c r="I2896" s="53"/>
      <c r="J2896" s="53"/>
      <c r="O2896" s="53"/>
      <c r="W2896" s="53"/>
      <c r="X2896" s="53"/>
      <c r="Y2896" s="53"/>
      <c r="Z2896" s="53"/>
      <c r="AA2896" s="53"/>
    </row>
    <row r="2897" spans="1:27" x14ac:dyDescent="0.25">
      <c r="A2897" s="199"/>
      <c r="B2897" s="199"/>
      <c r="C2897" s="199"/>
      <c r="D2897" s="199"/>
      <c r="E2897" s="192"/>
      <c r="F2897" s="186"/>
      <c r="G2897" s="53"/>
      <c r="H2897" s="53"/>
      <c r="I2897" s="53"/>
      <c r="J2897" s="53"/>
      <c r="O2897" s="53"/>
      <c r="W2897" s="53"/>
      <c r="X2897" s="53"/>
      <c r="Y2897" s="53"/>
      <c r="Z2897" s="53"/>
      <c r="AA2897" s="53"/>
    </row>
    <row r="2898" spans="1:27" x14ac:dyDescent="0.25">
      <c r="A2898" s="199"/>
      <c r="B2898" s="199"/>
      <c r="C2898" s="199"/>
      <c r="D2898" s="199"/>
      <c r="E2898" s="192"/>
      <c r="F2898" s="186"/>
      <c r="G2898" s="53"/>
      <c r="H2898" s="53"/>
      <c r="I2898" s="53"/>
      <c r="J2898" s="53"/>
      <c r="O2898" s="53"/>
      <c r="W2898" s="53"/>
      <c r="X2898" s="53"/>
      <c r="Y2898" s="53"/>
      <c r="Z2898" s="53"/>
      <c r="AA2898" s="53"/>
    </row>
    <row r="2899" spans="1:27" x14ac:dyDescent="0.25">
      <c r="A2899" s="199"/>
      <c r="B2899" s="199"/>
      <c r="C2899" s="199"/>
      <c r="D2899" s="199"/>
      <c r="E2899" s="192"/>
      <c r="F2899" s="186"/>
      <c r="G2899" s="53"/>
      <c r="H2899" s="53"/>
      <c r="I2899" s="53"/>
      <c r="J2899" s="53"/>
      <c r="O2899" s="53"/>
      <c r="W2899" s="53"/>
      <c r="X2899" s="53"/>
      <c r="Y2899" s="53"/>
      <c r="Z2899" s="53"/>
      <c r="AA2899" s="53"/>
    </row>
    <row r="2900" spans="1:27" x14ac:dyDescent="0.25">
      <c r="A2900" s="199"/>
      <c r="B2900" s="199"/>
      <c r="C2900" s="199"/>
      <c r="D2900" s="199"/>
      <c r="E2900" s="192"/>
      <c r="F2900" s="186"/>
      <c r="G2900" s="53"/>
      <c r="H2900" s="53"/>
      <c r="I2900" s="53"/>
      <c r="J2900" s="53"/>
      <c r="O2900" s="53"/>
      <c r="W2900" s="53"/>
      <c r="X2900" s="53"/>
      <c r="Y2900" s="53"/>
      <c r="Z2900" s="53"/>
      <c r="AA2900" s="53"/>
    </row>
    <row r="2901" spans="1:27" x14ac:dyDescent="0.25">
      <c r="A2901" s="199"/>
      <c r="B2901" s="199"/>
      <c r="C2901" s="199"/>
      <c r="D2901" s="199"/>
      <c r="E2901" s="192"/>
      <c r="F2901" s="186"/>
      <c r="G2901" s="53"/>
      <c r="H2901" s="53"/>
      <c r="I2901" s="53"/>
      <c r="J2901" s="53"/>
      <c r="O2901" s="53"/>
      <c r="W2901" s="53"/>
      <c r="X2901" s="53"/>
      <c r="Y2901" s="53"/>
      <c r="Z2901" s="53"/>
      <c r="AA2901" s="53"/>
    </row>
    <row r="2902" spans="1:27" x14ac:dyDescent="0.25">
      <c r="A2902" s="199"/>
      <c r="B2902" s="199"/>
      <c r="C2902" s="199"/>
      <c r="D2902" s="199"/>
      <c r="E2902" s="192"/>
      <c r="F2902" s="186"/>
      <c r="G2902" s="53"/>
      <c r="H2902" s="53"/>
      <c r="I2902" s="53"/>
      <c r="J2902" s="53"/>
      <c r="O2902" s="53"/>
      <c r="W2902" s="53"/>
      <c r="X2902" s="53"/>
      <c r="Y2902" s="53"/>
      <c r="Z2902" s="53"/>
      <c r="AA2902" s="53"/>
    </row>
    <row r="2903" spans="1:27" x14ac:dyDescent="0.25">
      <c r="A2903" s="199"/>
      <c r="B2903" s="199"/>
      <c r="C2903" s="199"/>
      <c r="D2903" s="199"/>
      <c r="E2903" s="192"/>
      <c r="F2903" s="186"/>
      <c r="G2903" s="53"/>
      <c r="H2903" s="53"/>
      <c r="I2903" s="53"/>
      <c r="J2903" s="53"/>
      <c r="O2903" s="53"/>
      <c r="W2903" s="53"/>
      <c r="X2903" s="53"/>
      <c r="Y2903" s="53"/>
      <c r="Z2903" s="53"/>
      <c r="AA2903" s="53"/>
    </row>
    <row r="2904" spans="1:27" x14ac:dyDescent="0.25">
      <c r="A2904" s="199"/>
      <c r="B2904" s="199"/>
      <c r="C2904" s="199"/>
      <c r="D2904" s="199"/>
      <c r="E2904" s="192"/>
      <c r="F2904" s="186"/>
      <c r="G2904" s="53"/>
      <c r="H2904" s="53"/>
      <c r="I2904" s="53"/>
      <c r="J2904" s="53"/>
      <c r="O2904" s="53"/>
      <c r="W2904" s="53"/>
      <c r="X2904" s="53"/>
      <c r="Y2904" s="53"/>
      <c r="Z2904" s="53"/>
      <c r="AA2904" s="53"/>
    </row>
    <row r="2905" spans="1:27" x14ac:dyDescent="0.25">
      <c r="A2905" s="199"/>
      <c r="B2905" s="199"/>
      <c r="C2905" s="199"/>
      <c r="D2905" s="199"/>
      <c r="E2905" s="192"/>
      <c r="F2905" s="186"/>
      <c r="G2905" s="53"/>
      <c r="H2905" s="53"/>
      <c r="I2905" s="53"/>
      <c r="J2905" s="53"/>
      <c r="O2905" s="53"/>
      <c r="W2905" s="53"/>
      <c r="X2905" s="53"/>
      <c r="Y2905" s="53"/>
      <c r="Z2905" s="53"/>
      <c r="AA2905" s="53"/>
    </row>
    <row r="2906" spans="1:27" x14ac:dyDescent="0.25">
      <c r="A2906" s="199"/>
      <c r="B2906" s="199"/>
      <c r="C2906" s="199"/>
      <c r="D2906" s="199"/>
      <c r="E2906" s="192"/>
      <c r="F2906" s="186"/>
      <c r="G2906" s="53"/>
      <c r="H2906" s="53"/>
      <c r="I2906" s="53"/>
      <c r="J2906" s="53"/>
      <c r="O2906" s="53"/>
      <c r="W2906" s="53"/>
      <c r="X2906" s="53"/>
      <c r="Y2906" s="53"/>
      <c r="Z2906" s="53"/>
      <c r="AA2906" s="53"/>
    </row>
    <row r="2907" spans="1:27" x14ac:dyDescent="0.25">
      <c r="A2907" s="199"/>
      <c r="B2907" s="199"/>
      <c r="C2907" s="199"/>
      <c r="D2907" s="199"/>
      <c r="E2907" s="192"/>
      <c r="F2907" s="186"/>
      <c r="G2907" s="53"/>
      <c r="H2907" s="53"/>
      <c r="I2907" s="53"/>
      <c r="J2907" s="53"/>
      <c r="O2907" s="53"/>
      <c r="W2907" s="53"/>
      <c r="X2907" s="53"/>
      <c r="Y2907" s="53"/>
      <c r="Z2907" s="53"/>
      <c r="AA2907" s="53"/>
    </row>
    <row r="2908" spans="1:27" x14ac:dyDescent="0.25">
      <c r="A2908" s="199"/>
      <c r="B2908" s="199"/>
      <c r="C2908" s="199"/>
      <c r="D2908" s="199"/>
      <c r="E2908" s="192"/>
      <c r="F2908" s="186"/>
      <c r="G2908" s="53"/>
      <c r="H2908" s="53"/>
      <c r="I2908" s="53"/>
      <c r="J2908" s="53"/>
      <c r="O2908" s="53"/>
      <c r="W2908" s="53"/>
      <c r="X2908" s="53"/>
      <c r="Y2908" s="53"/>
      <c r="Z2908" s="53"/>
      <c r="AA2908" s="53"/>
    </row>
    <row r="2909" spans="1:27" x14ac:dyDescent="0.25">
      <c r="A2909" s="199"/>
      <c r="B2909" s="199"/>
      <c r="C2909" s="199"/>
      <c r="D2909" s="199"/>
      <c r="E2909" s="192"/>
      <c r="F2909" s="186"/>
      <c r="G2909" s="53"/>
      <c r="H2909" s="53"/>
      <c r="I2909" s="53"/>
      <c r="J2909" s="53"/>
      <c r="O2909" s="53"/>
      <c r="W2909" s="53"/>
      <c r="X2909" s="53"/>
      <c r="Y2909" s="53"/>
      <c r="Z2909" s="53"/>
      <c r="AA2909" s="53"/>
    </row>
    <row r="2910" spans="1:27" x14ac:dyDescent="0.25">
      <c r="A2910" s="199"/>
      <c r="B2910" s="199"/>
      <c r="C2910" s="199"/>
      <c r="D2910" s="199"/>
      <c r="E2910" s="192"/>
      <c r="F2910" s="186"/>
      <c r="G2910" s="53"/>
      <c r="H2910" s="53"/>
      <c r="I2910" s="53"/>
      <c r="J2910" s="53"/>
      <c r="O2910" s="53"/>
      <c r="W2910" s="53"/>
      <c r="X2910" s="53"/>
      <c r="Y2910" s="53"/>
      <c r="Z2910" s="53"/>
      <c r="AA2910" s="53"/>
    </row>
    <row r="2911" spans="1:27" x14ac:dyDescent="0.25">
      <c r="A2911" s="199"/>
      <c r="B2911" s="199"/>
      <c r="C2911" s="199"/>
      <c r="D2911" s="199"/>
      <c r="E2911" s="192"/>
      <c r="F2911" s="186"/>
      <c r="G2911" s="53"/>
      <c r="H2911" s="53"/>
      <c r="I2911" s="53"/>
      <c r="J2911" s="53"/>
      <c r="O2911" s="53"/>
      <c r="W2911" s="53"/>
      <c r="X2911" s="53"/>
      <c r="Y2911" s="53"/>
      <c r="Z2911" s="53"/>
      <c r="AA2911" s="53"/>
    </row>
    <row r="2912" spans="1:27" x14ac:dyDescent="0.25">
      <c r="A2912" s="199"/>
      <c r="B2912" s="199"/>
      <c r="C2912" s="199"/>
      <c r="D2912" s="199"/>
      <c r="E2912" s="192"/>
      <c r="F2912" s="186"/>
      <c r="G2912" s="53"/>
      <c r="H2912" s="53"/>
      <c r="I2912" s="53"/>
      <c r="J2912" s="53"/>
      <c r="O2912" s="53"/>
      <c r="W2912" s="53"/>
      <c r="X2912" s="53"/>
      <c r="Y2912" s="53"/>
      <c r="Z2912" s="53"/>
      <c r="AA2912" s="53"/>
    </row>
    <row r="2913" spans="1:27" x14ac:dyDescent="0.25">
      <c r="A2913" s="199"/>
      <c r="B2913" s="199"/>
      <c r="C2913" s="199"/>
      <c r="D2913" s="199"/>
      <c r="E2913" s="192"/>
      <c r="F2913" s="186"/>
      <c r="G2913" s="53"/>
      <c r="H2913" s="53"/>
      <c r="I2913" s="53"/>
      <c r="J2913" s="53"/>
      <c r="O2913" s="53"/>
      <c r="W2913" s="53"/>
      <c r="X2913" s="53"/>
      <c r="Y2913" s="53"/>
      <c r="Z2913" s="53"/>
      <c r="AA2913" s="53"/>
    </row>
    <row r="2914" spans="1:27" x14ac:dyDescent="0.25">
      <c r="A2914" s="199"/>
      <c r="B2914" s="199"/>
      <c r="C2914" s="199"/>
      <c r="D2914" s="199"/>
      <c r="E2914" s="192"/>
      <c r="F2914" s="186"/>
      <c r="G2914" s="53"/>
      <c r="H2914" s="53"/>
      <c r="I2914" s="53"/>
      <c r="J2914" s="53"/>
      <c r="O2914" s="53"/>
      <c r="W2914" s="53"/>
      <c r="X2914" s="53"/>
      <c r="Y2914" s="53"/>
      <c r="Z2914" s="53"/>
      <c r="AA2914" s="53"/>
    </row>
    <row r="2915" spans="1:27" x14ac:dyDescent="0.25">
      <c r="A2915" s="199"/>
      <c r="B2915" s="199"/>
      <c r="C2915" s="199"/>
      <c r="D2915" s="199"/>
      <c r="E2915" s="192"/>
      <c r="F2915" s="186"/>
      <c r="G2915" s="53"/>
      <c r="H2915" s="53"/>
      <c r="I2915" s="53"/>
      <c r="J2915" s="53"/>
      <c r="O2915" s="53"/>
      <c r="W2915" s="53"/>
      <c r="X2915" s="53"/>
      <c r="Y2915" s="53"/>
      <c r="Z2915" s="53"/>
      <c r="AA2915" s="53"/>
    </row>
    <row r="2916" spans="1:27" x14ac:dyDescent="0.25">
      <c r="A2916" s="199"/>
      <c r="B2916" s="199"/>
      <c r="C2916" s="199"/>
      <c r="D2916" s="199"/>
      <c r="E2916" s="192"/>
      <c r="F2916" s="186"/>
      <c r="G2916" s="53"/>
      <c r="H2916" s="53"/>
      <c r="I2916" s="53"/>
      <c r="J2916" s="53"/>
      <c r="O2916" s="53"/>
      <c r="W2916" s="53"/>
      <c r="X2916" s="53"/>
      <c r="Y2916" s="53"/>
      <c r="Z2916" s="53"/>
      <c r="AA2916" s="53"/>
    </row>
    <row r="2917" spans="1:27" x14ac:dyDescent="0.25">
      <c r="A2917" s="199"/>
      <c r="B2917" s="199"/>
      <c r="C2917" s="199"/>
      <c r="D2917" s="199"/>
      <c r="E2917" s="192"/>
      <c r="F2917" s="186"/>
      <c r="G2917" s="53"/>
      <c r="H2917" s="53"/>
      <c r="I2917" s="53"/>
      <c r="J2917" s="53"/>
      <c r="O2917" s="53"/>
      <c r="W2917" s="53"/>
      <c r="X2917" s="53"/>
      <c r="Y2917" s="53"/>
      <c r="Z2917" s="53"/>
      <c r="AA2917" s="53"/>
    </row>
    <row r="2918" spans="1:27" x14ac:dyDescent="0.25">
      <c r="A2918" s="199"/>
      <c r="B2918" s="199"/>
      <c r="C2918" s="199"/>
      <c r="D2918" s="199"/>
      <c r="E2918" s="192"/>
      <c r="F2918" s="186"/>
      <c r="G2918" s="53"/>
      <c r="H2918" s="53"/>
      <c r="I2918" s="53"/>
      <c r="J2918" s="53"/>
      <c r="O2918" s="53"/>
      <c r="W2918" s="53"/>
      <c r="X2918" s="53"/>
      <c r="Y2918" s="53"/>
      <c r="Z2918" s="53"/>
      <c r="AA2918" s="53"/>
    </row>
    <row r="2919" spans="1:27" x14ac:dyDescent="0.25">
      <c r="A2919" s="199"/>
      <c r="B2919" s="199"/>
      <c r="C2919" s="199"/>
      <c r="D2919" s="199"/>
      <c r="E2919" s="192"/>
      <c r="F2919" s="186"/>
      <c r="G2919" s="53"/>
      <c r="H2919" s="53"/>
      <c r="I2919" s="53"/>
      <c r="J2919" s="53"/>
      <c r="O2919" s="53"/>
      <c r="W2919" s="53"/>
      <c r="X2919" s="53"/>
      <c r="Y2919" s="53"/>
      <c r="Z2919" s="53"/>
      <c r="AA2919" s="53"/>
    </row>
    <row r="2920" spans="1:27" x14ac:dyDescent="0.25">
      <c r="A2920" s="199"/>
      <c r="B2920" s="199"/>
      <c r="C2920" s="199"/>
      <c r="D2920" s="199"/>
      <c r="E2920" s="192"/>
      <c r="F2920" s="186"/>
      <c r="G2920" s="53"/>
      <c r="H2920" s="53"/>
      <c r="I2920" s="53"/>
      <c r="J2920" s="53"/>
      <c r="O2920" s="53"/>
      <c r="W2920" s="53"/>
      <c r="X2920" s="53"/>
      <c r="Y2920" s="53"/>
      <c r="Z2920" s="53"/>
      <c r="AA2920" s="53"/>
    </row>
    <row r="2921" spans="1:27" x14ac:dyDescent="0.25">
      <c r="A2921" s="199"/>
      <c r="B2921" s="199"/>
      <c r="C2921" s="199"/>
      <c r="D2921" s="199"/>
      <c r="E2921" s="192"/>
      <c r="F2921" s="186"/>
      <c r="G2921" s="53"/>
      <c r="H2921" s="53"/>
      <c r="I2921" s="53"/>
      <c r="J2921" s="53"/>
      <c r="O2921" s="53"/>
      <c r="W2921" s="53"/>
      <c r="X2921" s="53"/>
      <c r="Y2921" s="53"/>
      <c r="Z2921" s="53"/>
      <c r="AA2921" s="53"/>
    </row>
    <row r="2922" spans="1:27" x14ac:dyDescent="0.25">
      <c r="A2922" s="199"/>
      <c r="B2922" s="199"/>
      <c r="C2922" s="199"/>
      <c r="D2922" s="199"/>
      <c r="E2922" s="192"/>
      <c r="F2922" s="186"/>
      <c r="G2922" s="53"/>
      <c r="H2922" s="53"/>
      <c r="I2922" s="53"/>
      <c r="J2922" s="53"/>
      <c r="O2922" s="53"/>
      <c r="W2922" s="53"/>
      <c r="X2922" s="53"/>
      <c r="Y2922" s="53"/>
      <c r="Z2922" s="53"/>
      <c r="AA2922" s="53"/>
    </row>
    <row r="2923" spans="1:27" x14ac:dyDescent="0.25">
      <c r="A2923" s="199"/>
      <c r="B2923" s="199"/>
      <c r="C2923" s="199"/>
      <c r="D2923" s="199"/>
      <c r="E2923" s="192"/>
      <c r="F2923" s="186"/>
      <c r="G2923" s="53"/>
      <c r="H2923" s="53"/>
      <c r="I2923" s="53"/>
      <c r="J2923" s="53"/>
      <c r="O2923" s="53"/>
      <c r="W2923" s="53"/>
      <c r="X2923" s="53"/>
      <c r="Y2923" s="53"/>
      <c r="Z2923" s="53"/>
      <c r="AA2923" s="53"/>
    </row>
    <row r="2924" spans="1:27" x14ac:dyDescent="0.25">
      <c r="A2924" s="199"/>
      <c r="B2924" s="199"/>
      <c r="C2924" s="199"/>
      <c r="D2924" s="199"/>
      <c r="E2924" s="192"/>
      <c r="F2924" s="186"/>
      <c r="G2924" s="53"/>
      <c r="H2924" s="53"/>
      <c r="I2924" s="53"/>
      <c r="J2924" s="53"/>
      <c r="O2924" s="53"/>
      <c r="W2924" s="53"/>
      <c r="X2924" s="53"/>
      <c r="Y2924" s="53"/>
      <c r="Z2924" s="53"/>
      <c r="AA2924" s="53"/>
    </row>
    <row r="2925" spans="1:27" x14ac:dyDescent="0.25">
      <c r="A2925" s="199"/>
      <c r="B2925" s="199"/>
      <c r="C2925" s="199"/>
      <c r="D2925" s="199"/>
      <c r="E2925" s="192"/>
      <c r="F2925" s="186"/>
      <c r="G2925" s="53"/>
      <c r="H2925" s="53"/>
      <c r="I2925" s="53"/>
      <c r="J2925" s="53"/>
      <c r="O2925" s="53"/>
      <c r="W2925" s="53"/>
      <c r="X2925" s="53"/>
      <c r="Y2925" s="53"/>
      <c r="Z2925" s="53"/>
      <c r="AA2925" s="53"/>
    </row>
    <row r="2926" spans="1:27" x14ac:dyDescent="0.25">
      <c r="A2926" s="199"/>
      <c r="B2926" s="199"/>
      <c r="C2926" s="199"/>
      <c r="D2926" s="199"/>
      <c r="E2926" s="192"/>
      <c r="F2926" s="186"/>
      <c r="G2926" s="53"/>
      <c r="H2926" s="53"/>
      <c r="I2926" s="53"/>
      <c r="J2926" s="53"/>
      <c r="O2926" s="53"/>
      <c r="W2926" s="53"/>
      <c r="X2926" s="53"/>
      <c r="Y2926" s="53"/>
      <c r="Z2926" s="53"/>
      <c r="AA2926" s="53"/>
    </row>
    <row r="2927" spans="1:27" x14ac:dyDescent="0.25">
      <c r="A2927" s="199"/>
      <c r="B2927" s="199"/>
      <c r="C2927" s="199"/>
      <c r="D2927" s="199"/>
      <c r="E2927" s="192"/>
      <c r="F2927" s="186"/>
      <c r="G2927" s="53"/>
      <c r="H2927" s="53"/>
      <c r="I2927" s="53"/>
      <c r="J2927" s="53"/>
      <c r="O2927" s="53"/>
      <c r="W2927" s="53"/>
      <c r="X2927" s="53"/>
      <c r="Y2927" s="53"/>
      <c r="Z2927" s="53"/>
      <c r="AA2927" s="53"/>
    </row>
    <row r="2928" spans="1:27" x14ac:dyDescent="0.25">
      <c r="A2928" s="199"/>
      <c r="B2928" s="199"/>
      <c r="C2928" s="199"/>
      <c r="D2928" s="199"/>
      <c r="E2928" s="192"/>
      <c r="F2928" s="186"/>
      <c r="G2928" s="53"/>
      <c r="H2928" s="53"/>
      <c r="I2928" s="53"/>
      <c r="J2928" s="53"/>
      <c r="O2928" s="53"/>
      <c r="W2928" s="53"/>
      <c r="X2928" s="53"/>
      <c r="Y2928" s="53"/>
      <c r="Z2928" s="53"/>
      <c r="AA2928" s="53"/>
    </row>
    <row r="2929" spans="1:27" x14ac:dyDescent="0.25">
      <c r="A2929" s="199"/>
      <c r="B2929" s="199"/>
      <c r="C2929" s="199"/>
      <c r="D2929" s="199"/>
      <c r="E2929" s="192"/>
      <c r="F2929" s="186"/>
      <c r="G2929" s="53"/>
      <c r="H2929" s="53"/>
      <c r="I2929" s="53"/>
      <c r="J2929" s="53"/>
      <c r="O2929" s="53"/>
      <c r="W2929" s="53"/>
      <c r="X2929" s="53"/>
      <c r="Y2929" s="53"/>
      <c r="Z2929" s="53"/>
      <c r="AA2929" s="53"/>
    </row>
    <row r="2930" spans="1:27" x14ac:dyDescent="0.25">
      <c r="A2930" s="199"/>
      <c r="B2930" s="199"/>
      <c r="C2930" s="199"/>
      <c r="D2930" s="199"/>
      <c r="E2930" s="192"/>
      <c r="F2930" s="186"/>
      <c r="G2930" s="53"/>
      <c r="H2930" s="53"/>
      <c r="I2930" s="53"/>
      <c r="J2930" s="53"/>
      <c r="O2930" s="53"/>
      <c r="W2930" s="53"/>
      <c r="X2930" s="53"/>
      <c r="Y2930" s="53"/>
      <c r="Z2930" s="53"/>
      <c r="AA2930" s="53"/>
    </row>
    <row r="2931" spans="1:27" x14ac:dyDescent="0.25">
      <c r="A2931" s="199"/>
      <c r="B2931" s="199"/>
      <c r="C2931" s="199"/>
      <c r="D2931" s="199"/>
      <c r="E2931" s="192"/>
      <c r="F2931" s="186"/>
      <c r="G2931" s="53"/>
      <c r="H2931" s="53"/>
      <c r="I2931" s="53"/>
      <c r="J2931" s="53"/>
      <c r="O2931" s="53"/>
      <c r="W2931" s="53"/>
      <c r="X2931" s="53"/>
      <c r="Y2931" s="53"/>
      <c r="Z2931" s="53"/>
      <c r="AA2931" s="53"/>
    </row>
    <row r="2932" spans="1:27" x14ac:dyDescent="0.25">
      <c r="A2932" s="199"/>
      <c r="B2932" s="199"/>
      <c r="C2932" s="199"/>
      <c r="D2932" s="199"/>
      <c r="E2932" s="192"/>
      <c r="F2932" s="186"/>
      <c r="G2932" s="53"/>
      <c r="H2932" s="53"/>
      <c r="I2932" s="53"/>
      <c r="J2932" s="53"/>
      <c r="O2932" s="53"/>
      <c r="W2932" s="53"/>
      <c r="X2932" s="53"/>
      <c r="Y2932" s="53"/>
      <c r="Z2932" s="53"/>
      <c r="AA2932" s="53"/>
    </row>
    <row r="2933" spans="1:27" x14ac:dyDescent="0.25">
      <c r="A2933" s="199"/>
      <c r="B2933" s="199"/>
      <c r="C2933" s="199"/>
      <c r="D2933" s="199"/>
      <c r="E2933" s="192"/>
      <c r="F2933" s="186"/>
      <c r="G2933" s="53"/>
      <c r="H2933" s="53"/>
      <c r="I2933" s="53"/>
      <c r="J2933" s="53"/>
      <c r="O2933" s="53"/>
      <c r="W2933" s="53"/>
      <c r="X2933" s="53"/>
      <c r="Y2933" s="53"/>
      <c r="Z2933" s="53"/>
      <c r="AA2933" s="53"/>
    </row>
    <row r="2934" spans="1:27" x14ac:dyDescent="0.25">
      <c r="A2934" s="199"/>
      <c r="B2934" s="199"/>
      <c r="C2934" s="199"/>
      <c r="D2934" s="199"/>
      <c r="E2934" s="192"/>
      <c r="F2934" s="186"/>
      <c r="G2934" s="53"/>
      <c r="H2934" s="53"/>
      <c r="I2934" s="53"/>
      <c r="J2934" s="53"/>
      <c r="O2934" s="53"/>
      <c r="W2934" s="53"/>
      <c r="X2934" s="53"/>
      <c r="Y2934" s="53"/>
      <c r="Z2934" s="53"/>
      <c r="AA2934" s="53"/>
    </row>
    <row r="2935" spans="1:27" x14ac:dyDescent="0.25">
      <c r="A2935" s="199"/>
      <c r="B2935" s="199"/>
      <c r="C2935" s="199"/>
      <c r="D2935" s="199"/>
      <c r="E2935" s="192"/>
      <c r="F2935" s="186"/>
      <c r="G2935" s="53"/>
      <c r="H2935" s="53"/>
      <c r="I2935" s="53"/>
      <c r="J2935" s="53"/>
      <c r="O2935" s="53"/>
      <c r="W2935" s="53"/>
      <c r="X2935" s="53"/>
      <c r="Y2935" s="53"/>
      <c r="Z2935" s="53"/>
      <c r="AA2935" s="53"/>
    </row>
    <row r="2936" spans="1:27" x14ac:dyDescent="0.25">
      <c r="A2936" s="199"/>
      <c r="B2936" s="199"/>
      <c r="C2936" s="199"/>
      <c r="D2936" s="199"/>
      <c r="E2936" s="192"/>
      <c r="F2936" s="186"/>
      <c r="G2936" s="53"/>
      <c r="H2936" s="53"/>
      <c r="I2936" s="53"/>
      <c r="J2936" s="53"/>
      <c r="O2936" s="53"/>
      <c r="W2936" s="53"/>
      <c r="X2936" s="53"/>
      <c r="Y2936" s="53"/>
      <c r="Z2936" s="53"/>
      <c r="AA2936" s="53"/>
    </row>
    <row r="2937" spans="1:27" x14ac:dyDescent="0.25">
      <c r="A2937" s="199"/>
      <c r="B2937" s="199"/>
      <c r="C2937" s="199"/>
      <c r="D2937" s="199"/>
      <c r="E2937" s="192"/>
      <c r="F2937" s="186"/>
      <c r="G2937" s="53"/>
      <c r="H2937" s="53"/>
      <c r="I2937" s="53"/>
      <c r="J2937" s="53"/>
      <c r="O2937" s="53"/>
      <c r="W2937" s="53"/>
      <c r="X2937" s="53"/>
      <c r="Y2937" s="53"/>
      <c r="Z2937" s="53"/>
      <c r="AA2937" s="53"/>
    </row>
    <row r="2938" spans="1:27" x14ac:dyDescent="0.25">
      <c r="A2938" s="199"/>
      <c r="B2938" s="199"/>
      <c r="C2938" s="199"/>
      <c r="D2938" s="199"/>
      <c r="E2938" s="192"/>
      <c r="F2938" s="186"/>
      <c r="G2938" s="53"/>
      <c r="H2938" s="53"/>
      <c r="I2938" s="53"/>
      <c r="J2938" s="53"/>
      <c r="O2938" s="53"/>
      <c r="W2938" s="53"/>
      <c r="X2938" s="53"/>
      <c r="Y2938" s="53"/>
      <c r="Z2938" s="53"/>
      <c r="AA2938" s="53"/>
    </row>
    <row r="2939" spans="1:27" x14ac:dyDescent="0.25">
      <c r="A2939" s="199"/>
      <c r="B2939" s="199"/>
      <c r="C2939" s="199"/>
      <c r="D2939" s="199"/>
      <c r="E2939" s="192"/>
      <c r="F2939" s="186"/>
      <c r="G2939" s="53"/>
      <c r="H2939" s="53"/>
      <c r="I2939" s="53"/>
      <c r="J2939" s="53"/>
      <c r="O2939" s="53"/>
      <c r="W2939" s="53"/>
      <c r="X2939" s="53"/>
      <c r="Y2939" s="53"/>
      <c r="Z2939" s="53"/>
      <c r="AA2939" s="53"/>
    </row>
    <row r="2940" spans="1:27" x14ac:dyDescent="0.25">
      <c r="A2940" s="199"/>
      <c r="B2940" s="199"/>
      <c r="C2940" s="199"/>
      <c r="D2940" s="199"/>
      <c r="E2940" s="192"/>
      <c r="F2940" s="186"/>
      <c r="G2940" s="53"/>
      <c r="H2940" s="53"/>
      <c r="I2940" s="53"/>
      <c r="J2940" s="53"/>
      <c r="O2940" s="53"/>
      <c r="W2940" s="53"/>
      <c r="X2940" s="53"/>
      <c r="Y2940" s="53"/>
      <c r="Z2940" s="53"/>
      <c r="AA2940" s="53"/>
    </row>
    <row r="2941" spans="1:27" x14ac:dyDescent="0.25">
      <c r="A2941" s="199"/>
      <c r="B2941" s="199"/>
      <c r="C2941" s="199"/>
      <c r="D2941" s="199"/>
      <c r="E2941" s="192"/>
      <c r="F2941" s="186"/>
      <c r="G2941" s="53"/>
      <c r="H2941" s="53"/>
      <c r="I2941" s="53"/>
      <c r="J2941" s="53"/>
      <c r="O2941" s="53"/>
      <c r="W2941" s="53"/>
      <c r="X2941" s="53"/>
      <c r="Y2941" s="53"/>
      <c r="Z2941" s="53"/>
      <c r="AA2941" s="53"/>
    </row>
    <row r="2942" spans="1:27" x14ac:dyDescent="0.25">
      <c r="A2942" s="199"/>
      <c r="B2942" s="199"/>
      <c r="C2942" s="199"/>
      <c r="D2942" s="199"/>
      <c r="E2942" s="192"/>
      <c r="F2942" s="186"/>
      <c r="G2942" s="53"/>
      <c r="H2942" s="53"/>
      <c r="I2942" s="53"/>
      <c r="J2942" s="53"/>
      <c r="O2942" s="53"/>
      <c r="W2942" s="53"/>
      <c r="X2942" s="53"/>
      <c r="Y2942" s="53"/>
      <c r="Z2942" s="53"/>
      <c r="AA2942" s="53"/>
    </row>
    <row r="2943" spans="1:27" x14ac:dyDescent="0.25">
      <c r="A2943" s="199"/>
      <c r="B2943" s="199"/>
      <c r="C2943" s="199"/>
      <c r="D2943" s="199"/>
      <c r="E2943" s="192"/>
      <c r="F2943" s="186"/>
      <c r="G2943" s="53"/>
      <c r="H2943" s="53"/>
      <c r="I2943" s="53"/>
      <c r="J2943" s="53"/>
      <c r="O2943" s="53"/>
      <c r="W2943" s="53"/>
      <c r="X2943" s="53"/>
      <c r="Y2943" s="53"/>
      <c r="Z2943" s="53"/>
      <c r="AA2943" s="53"/>
    </row>
    <row r="2944" spans="1:27" x14ac:dyDescent="0.25">
      <c r="A2944" s="199"/>
      <c r="B2944" s="199"/>
      <c r="C2944" s="199"/>
      <c r="D2944" s="199"/>
      <c r="E2944" s="192"/>
      <c r="F2944" s="186"/>
      <c r="G2944" s="53"/>
      <c r="H2944" s="53"/>
      <c r="I2944" s="53"/>
      <c r="J2944" s="53"/>
      <c r="O2944" s="53"/>
      <c r="W2944" s="53"/>
      <c r="X2944" s="53"/>
      <c r="Y2944" s="53"/>
      <c r="Z2944" s="53"/>
      <c r="AA2944" s="53"/>
    </row>
    <row r="2945" spans="1:27" x14ac:dyDescent="0.25">
      <c r="A2945" s="199"/>
      <c r="B2945" s="199"/>
      <c r="C2945" s="199"/>
      <c r="D2945" s="199"/>
      <c r="E2945" s="192"/>
      <c r="F2945" s="186"/>
      <c r="G2945" s="53"/>
      <c r="H2945" s="53"/>
      <c r="I2945" s="53"/>
      <c r="J2945" s="53"/>
      <c r="O2945" s="53"/>
      <c r="W2945" s="53"/>
      <c r="X2945" s="53"/>
      <c r="Y2945" s="53"/>
      <c r="Z2945" s="53"/>
      <c r="AA2945" s="53"/>
    </row>
    <row r="2946" spans="1:27" x14ac:dyDescent="0.25">
      <c r="A2946" s="199"/>
      <c r="B2946" s="199"/>
      <c r="C2946" s="199"/>
      <c r="D2946" s="199"/>
      <c r="E2946" s="192"/>
      <c r="F2946" s="186"/>
      <c r="G2946" s="53"/>
      <c r="H2946" s="53"/>
      <c r="I2946" s="53"/>
      <c r="J2946" s="53"/>
      <c r="O2946" s="53"/>
      <c r="W2946" s="53"/>
      <c r="X2946" s="53"/>
      <c r="Y2946" s="53"/>
      <c r="Z2946" s="53"/>
      <c r="AA2946" s="53"/>
    </row>
    <row r="2947" spans="1:27" x14ac:dyDescent="0.25">
      <c r="A2947" s="199"/>
      <c r="B2947" s="199"/>
      <c r="C2947" s="199"/>
      <c r="D2947" s="199"/>
      <c r="E2947" s="192"/>
      <c r="F2947" s="186"/>
      <c r="G2947" s="53"/>
      <c r="H2947" s="53"/>
      <c r="I2947" s="53"/>
      <c r="J2947" s="53"/>
      <c r="O2947" s="53"/>
      <c r="W2947" s="53"/>
      <c r="X2947" s="53"/>
      <c r="Y2947" s="53"/>
      <c r="Z2947" s="53"/>
      <c r="AA2947" s="53"/>
    </row>
    <row r="2948" spans="1:27" x14ac:dyDescent="0.25">
      <c r="A2948" s="199"/>
      <c r="B2948" s="199"/>
      <c r="C2948" s="199"/>
      <c r="D2948" s="199"/>
      <c r="E2948" s="192"/>
      <c r="F2948" s="186"/>
      <c r="G2948" s="53"/>
      <c r="H2948" s="53"/>
      <c r="I2948" s="53"/>
      <c r="J2948" s="53"/>
      <c r="O2948" s="53"/>
      <c r="W2948" s="53"/>
      <c r="X2948" s="53"/>
      <c r="Y2948" s="53"/>
      <c r="Z2948" s="53"/>
      <c r="AA2948" s="53"/>
    </row>
    <row r="2949" spans="1:27" x14ac:dyDescent="0.25">
      <c r="A2949" s="199"/>
      <c r="B2949" s="199"/>
      <c r="C2949" s="199"/>
      <c r="D2949" s="199"/>
      <c r="E2949" s="192"/>
      <c r="F2949" s="186"/>
      <c r="G2949" s="53"/>
      <c r="H2949" s="53"/>
      <c r="I2949" s="53"/>
      <c r="J2949" s="53"/>
      <c r="O2949" s="53"/>
      <c r="W2949" s="53"/>
      <c r="X2949" s="53"/>
      <c r="Y2949" s="53"/>
      <c r="Z2949" s="53"/>
      <c r="AA2949" s="53"/>
    </row>
    <row r="2950" spans="1:27" x14ac:dyDescent="0.25">
      <c r="A2950" s="199"/>
      <c r="B2950" s="199"/>
      <c r="C2950" s="199"/>
      <c r="D2950" s="199"/>
      <c r="E2950" s="192"/>
      <c r="F2950" s="186"/>
      <c r="G2950" s="53"/>
      <c r="H2950" s="53"/>
      <c r="I2950" s="53"/>
      <c r="J2950" s="53"/>
      <c r="O2950" s="53"/>
      <c r="W2950" s="53"/>
      <c r="X2950" s="53"/>
      <c r="Y2950" s="53"/>
      <c r="Z2950" s="53"/>
      <c r="AA2950" s="53"/>
    </row>
    <row r="2951" spans="1:27" x14ac:dyDescent="0.25">
      <c r="A2951" s="199"/>
      <c r="B2951" s="199"/>
      <c r="C2951" s="199"/>
      <c r="D2951" s="199"/>
      <c r="E2951" s="192"/>
      <c r="F2951" s="186"/>
      <c r="G2951" s="53"/>
      <c r="H2951" s="53"/>
      <c r="I2951" s="53"/>
      <c r="J2951" s="53"/>
      <c r="O2951" s="53"/>
      <c r="W2951" s="53"/>
      <c r="X2951" s="53"/>
      <c r="Y2951" s="53"/>
      <c r="Z2951" s="53"/>
      <c r="AA2951" s="53"/>
    </row>
    <row r="2952" spans="1:27" x14ac:dyDescent="0.25">
      <c r="A2952" s="199"/>
      <c r="B2952" s="199"/>
      <c r="C2952" s="199"/>
      <c r="D2952" s="199"/>
      <c r="E2952" s="192"/>
      <c r="F2952" s="186"/>
      <c r="G2952" s="53"/>
      <c r="H2952" s="53"/>
      <c r="I2952" s="53"/>
      <c r="J2952" s="53"/>
      <c r="O2952" s="53"/>
      <c r="W2952" s="53"/>
      <c r="X2952" s="53"/>
      <c r="Y2952" s="53"/>
      <c r="Z2952" s="53"/>
      <c r="AA2952" s="53"/>
    </row>
    <row r="2953" spans="1:27" x14ac:dyDescent="0.25">
      <c r="A2953" s="199"/>
      <c r="B2953" s="199"/>
      <c r="C2953" s="199"/>
      <c r="D2953" s="199"/>
      <c r="E2953" s="192"/>
      <c r="F2953" s="186"/>
      <c r="G2953" s="53"/>
      <c r="H2953" s="53"/>
      <c r="I2953" s="53"/>
      <c r="J2953" s="53"/>
      <c r="O2953" s="53"/>
      <c r="W2953" s="53"/>
      <c r="X2953" s="53"/>
      <c r="Y2953" s="53"/>
      <c r="Z2953" s="53"/>
      <c r="AA2953" s="53"/>
    </row>
    <row r="2954" spans="1:27" x14ac:dyDescent="0.25">
      <c r="A2954" s="199"/>
      <c r="B2954" s="199"/>
      <c r="C2954" s="199"/>
      <c r="D2954" s="199"/>
      <c r="E2954" s="192"/>
      <c r="F2954" s="186"/>
      <c r="G2954" s="53"/>
      <c r="H2954" s="53"/>
      <c r="I2954" s="53"/>
      <c r="J2954" s="53"/>
      <c r="O2954" s="53"/>
      <c r="W2954" s="53"/>
      <c r="X2954" s="53"/>
      <c r="Y2954" s="53"/>
      <c r="Z2954" s="53"/>
      <c r="AA2954" s="53"/>
    </row>
    <row r="2955" spans="1:27" x14ac:dyDescent="0.25">
      <c r="A2955" s="199"/>
      <c r="B2955" s="199"/>
      <c r="C2955" s="199"/>
      <c r="D2955" s="199"/>
      <c r="E2955" s="192"/>
      <c r="F2955" s="186"/>
      <c r="G2955" s="53"/>
      <c r="H2955" s="53"/>
      <c r="I2955" s="53"/>
      <c r="J2955" s="53"/>
      <c r="O2955" s="53"/>
      <c r="W2955" s="53"/>
      <c r="X2955" s="53"/>
      <c r="Y2955" s="53"/>
      <c r="Z2955" s="53"/>
      <c r="AA2955" s="53"/>
    </row>
    <row r="2956" spans="1:27" x14ac:dyDescent="0.25">
      <c r="A2956" s="199"/>
      <c r="B2956" s="199"/>
      <c r="C2956" s="199"/>
      <c r="D2956" s="199"/>
      <c r="E2956" s="192"/>
      <c r="F2956" s="186"/>
      <c r="G2956" s="53"/>
      <c r="H2956" s="53"/>
      <c r="I2956" s="53"/>
      <c r="J2956" s="53"/>
      <c r="O2956" s="53"/>
      <c r="W2956" s="53"/>
      <c r="X2956" s="53"/>
      <c r="Y2956" s="53"/>
      <c r="Z2956" s="53"/>
      <c r="AA2956" s="53"/>
    </row>
    <row r="2957" spans="1:27" x14ac:dyDescent="0.25">
      <c r="A2957" s="199"/>
      <c r="B2957" s="199"/>
      <c r="C2957" s="199"/>
      <c r="D2957" s="199"/>
      <c r="E2957" s="192"/>
      <c r="F2957" s="186"/>
      <c r="G2957" s="53"/>
      <c r="H2957" s="53"/>
      <c r="I2957" s="53"/>
      <c r="J2957" s="53"/>
      <c r="O2957" s="53"/>
      <c r="W2957" s="53"/>
      <c r="X2957" s="53"/>
      <c r="Y2957" s="53"/>
      <c r="Z2957" s="53"/>
      <c r="AA2957" s="53"/>
    </row>
    <row r="2958" spans="1:27" x14ac:dyDescent="0.25">
      <c r="A2958" s="199"/>
      <c r="B2958" s="199"/>
      <c r="C2958" s="199"/>
      <c r="D2958" s="199"/>
      <c r="E2958" s="192"/>
      <c r="F2958" s="186"/>
      <c r="G2958" s="53"/>
      <c r="H2958" s="53"/>
      <c r="I2958" s="53"/>
      <c r="J2958" s="53"/>
      <c r="O2958" s="53"/>
      <c r="W2958" s="53"/>
      <c r="X2958" s="53"/>
      <c r="Y2958" s="53"/>
      <c r="Z2958" s="53"/>
      <c r="AA2958" s="53"/>
    </row>
    <row r="2959" spans="1:27" x14ac:dyDescent="0.25">
      <c r="A2959" s="199"/>
      <c r="B2959" s="199"/>
      <c r="C2959" s="199"/>
      <c r="D2959" s="199"/>
      <c r="E2959" s="192"/>
      <c r="F2959" s="186"/>
      <c r="G2959" s="53"/>
      <c r="H2959" s="53"/>
      <c r="I2959" s="53"/>
      <c r="J2959" s="53"/>
      <c r="O2959" s="53"/>
      <c r="W2959" s="53"/>
      <c r="X2959" s="53"/>
      <c r="Y2959" s="53"/>
      <c r="Z2959" s="53"/>
      <c r="AA2959" s="53"/>
    </row>
    <row r="2960" spans="1:27" x14ac:dyDescent="0.25">
      <c r="A2960" s="199"/>
      <c r="B2960" s="199"/>
      <c r="C2960" s="199"/>
      <c r="D2960" s="199"/>
      <c r="E2960" s="192"/>
      <c r="F2960" s="186"/>
      <c r="G2960" s="53"/>
      <c r="H2960" s="53"/>
      <c r="I2960" s="53"/>
      <c r="J2960" s="53"/>
      <c r="O2960" s="53"/>
      <c r="W2960" s="53"/>
      <c r="X2960" s="53"/>
      <c r="Y2960" s="53"/>
      <c r="Z2960" s="53"/>
      <c r="AA2960" s="53"/>
    </row>
    <row r="2961" spans="1:27" x14ac:dyDescent="0.25">
      <c r="A2961" s="199"/>
      <c r="B2961" s="199"/>
      <c r="C2961" s="199"/>
      <c r="D2961" s="199"/>
      <c r="E2961" s="192"/>
      <c r="F2961" s="186"/>
      <c r="G2961" s="53"/>
      <c r="H2961" s="53"/>
      <c r="I2961" s="53"/>
      <c r="J2961" s="53"/>
      <c r="O2961" s="53"/>
      <c r="W2961" s="53"/>
      <c r="X2961" s="53"/>
      <c r="Y2961" s="53"/>
      <c r="Z2961" s="53"/>
      <c r="AA2961" s="53"/>
    </row>
    <row r="2962" spans="1:27" x14ac:dyDescent="0.25">
      <c r="A2962" s="199"/>
      <c r="B2962" s="199"/>
      <c r="C2962" s="199"/>
      <c r="D2962" s="199"/>
      <c r="E2962" s="192"/>
      <c r="F2962" s="186"/>
      <c r="G2962" s="53"/>
      <c r="H2962" s="53"/>
      <c r="I2962" s="53"/>
      <c r="J2962" s="53"/>
      <c r="O2962" s="53"/>
      <c r="W2962" s="53"/>
      <c r="X2962" s="53"/>
      <c r="Y2962" s="53"/>
      <c r="Z2962" s="53"/>
      <c r="AA2962" s="53"/>
    </row>
    <row r="2963" spans="1:27" x14ac:dyDescent="0.25">
      <c r="A2963" s="199"/>
      <c r="B2963" s="199"/>
      <c r="C2963" s="199"/>
      <c r="D2963" s="199"/>
      <c r="E2963" s="192"/>
      <c r="F2963" s="186"/>
      <c r="G2963" s="53"/>
      <c r="H2963" s="53"/>
      <c r="I2963" s="53"/>
      <c r="J2963" s="53"/>
      <c r="O2963" s="53"/>
      <c r="W2963" s="53"/>
      <c r="X2963" s="53"/>
      <c r="Y2963" s="53"/>
      <c r="Z2963" s="53"/>
      <c r="AA2963" s="53"/>
    </row>
    <row r="2964" spans="1:27" x14ac:dyDescent="0.25">
      <c r="A2964" s="199"/>
      <c r="B2964" s="199"/>
      <c r="C2964" s="199"/>
      <c r="D2964" s="199"/>
      <c r="E2964" s="192"/>
      <c r="F2964" s="186"/>
      <c r="G2964" s="53"/>
      <c r="H2964" s="53"/>
      <c r="I2964" s="53"/>
      <c r="J2964" s="53"/>
      <c r="O2964" s="53"/>
      <c r="W2964" s="53"/>
      <c r="X2964" s="53"/>
      <c r="Y2964" s="53"/>
      <c r="Z2964" s="53"/>
      <c r="AA2964" s="53"/>
    </row>
    <row r="2965" spans="1:27" x14ac:dyDescent="0.25">
      <c r="A2965" s="199"/>
      <c r="B2965" s="199"/>
      <c r="C2965" s="199"/>
      <c r="D2965" s="199"/>
      <c r="E2965" s="192"/>
      <c r="F2965" s="186"/>
      <c r="G2965" s="53"/>
      <c r="H2965" s="53"/>
      <c r="I2965" s="53"/>
      <c r="J2965" s="53"/>
      <c r="O2965" s="53"/>
      <c r="W2965" s="53"/>
      <c r="X2965" s="53"/>
      <c r="Y2965" s="53"/>
      <c r="Z2965" s="53"/>
      <c r="AA2965" s="53"/>
    </row>
    <row r="2966" spans="1:27" x14ac:dyDescent="0.25">
      <c r="A2966" s="199"/>
      <c r="B2966" s="199"/>
      <c r="C2966" s="199"/>
      <c r="D2966" s="199"/>
      <c r="E2966" s="192"/>
      <c r="F2966" s="186"/>
      <c r="G2966" s="53"/>
      <c r="H2966" s="53"/>
      <c r="I2966" s="53"/>
      <c r="J2966" s="53"/>
      <c r="O2966" s="53"/>
      <c r="W2966" s="53"/>
      <c r="X2966" s="53"/>
      <c r="Y2966" s="53"/>
      <c r="Z2966" s="53"/>
      <c r="AA2966" s="53"/>
    </row>
    <row r="2967" spans="1:27" x14ac:dyDescent="0.25">
      <c r="A2967" s="199"/>
      <c r="B2967" s="199"/>
      <c r="C2967" s="199"/>
      <c r="D2967" s="199"/>
      <c r="E2967" s="192"/>
      <c r="F2967" s="186"/>
      <c r="G2967" s="53"/>
      <c r="H2967" s="53"/>
      <c r="I2967" s="53"/>
      <c r="J2967" s="53"/>
      <c r="O2967" s="53"/>
      <c r="W2967" s="53"/>
      <c r="X2967" s="53"/>
      <c r="Y2967" s="53"/>
      <c r="Z2967" s="53"/>
      <c r="AA2967" s="53"/>
    </row>
    <row r="2968" spans="1:27" x14ac:dyDescent="0.25">
      <c r="A2968" s="199"/>
      <c r="B2968" s="199"/>
      <c r="C2968" s="199"/>
      <c r="D2968" s="199"/>
      <c r="E2968" s="192"/>
      <c r="F2968" s="186"/>
      <c r="G2968" s="53"/>
      <c r="H2968" s="53"/>
      <c r="I2968" s="53"/>
      <c r="J2968" s="53"/>
      <c r="O2968" s="53"/>
      <c r="W2968" s="53"/>
      <c r="X2968" s="53"/>
      <c r="Y2968" s="53"/>
      <c r="Z2968" s="53"/>
      <c r="AA2968" s="53"/>
    </row>
    <row r="2969" spans="1:27" x14ac:dyDescent="0.25">
      <c r="A2969" s="199"/>
      <c r="B2969" s="199"/>
      <c r="C2969" s="199"/>
      <c r="D2969" s="199"/>
      <c r="E2969" s="192"/>
      <c r="F2969" s="186"/>
      <c r="G2969" s="53"/>
      <c r="H2969" s="53"/>
      <c r="I2969" s="53"/>
      <c r="J2969" s="53"/>
      <c r="O2969" s="53"/>
      <c r="W2969" s="53"/>
      <c r="X2969" s="53"/>
      <c r="Y2969" s="53"/>
      <c r="Z2969" s="53"/>
      <c r="AA2969" s="53"/>
    </row>
    <row r="2970" spans="1:27" x14ac:dyDescent="0.25">
      <c r="A2970" s="199"/>
      <c r="B2970" s="199"/>
      <c r="C2970" s="199"/>
      <c r="D2970" s="199"/>
      <c r="E2970" s="192"/>
      <c r="F2970" s="186"/>
      <c r="G2970" s="53"/>
      <c r="H2970" s="53"/>
      <c r="I2970" s="53"/>
      <c r="J2970" s="53"/>
      <c r="O2970" s="53"/>
      <c r="W2970" s="53"/>
      <c r="X2970" s="53"/>
      <c r="Y2970" s="53"/>
      <c r="Z2970" s="53"/>
      <c r="AA2970" s="53"/>
    </row>
    <row r="2971" spans="1:27" x14ac:dyDescent="0.25">
      <c r="A2971" s="199"/>
      <c r="B2971" s="199"/>
      <c r="C2971" s="199"/>
      <c r="D2971" s="199"/>
      <c r="E2971" s="192"/>
      <c r="F2971" s="186"/>
      <c r="G2971" s="53"/>
      <c r="H2971" s="53"/>
      <c r="I2971" s="53"/>
      <c r="J2971" s="53"/>
      <c r="O2971" s="53"/>
      <c r="W2971" s="53"/>
      <c r="X2971" s="53"/>
      <c r="Y2971" s="53"/>
      <c r="Z2971" s="53"/>
      <c r="AA2971" s="53"/>
    </row>
    <row r="2972" spans="1:27" x14ac:dyDescent="0.25">
      <c r="A2972" s="199"/>
      <c r="B2972" s="199"/>
      <c r="C2972" s="199"/>
      <c r="D2972" s="199"/>
      <c r="E2972" s="192"/>
      <c r="F2972" s="186"/>
      <c r="G2972" s="53"/>
      <c r="H2972" s="53"/>
      <c r="I2972" s="53"/>
      <c r="J2972" s="53"/>
      <c r="O2972" s="53"/>
      <c r="W2972" s="53"/>
      <c r="X2972" s="53"/>
      <c r="Y2972" s="53"/>
      <c r="Z2972" s="53"/>
      <c r="AA2972" s="53"/>
    </row>
    <row r="2973" spans="1:27" x14ac:dyDescent="0.25">
      <c r="A2973" s="199"/>
      <c r="B2973" s="199"/>
      <c r="C2973" s="199"/>
      <c r="D2973" s="199"/>
      <c r="E2973" s="192"/>
      <c r="F2973" s="186"/>
      <c r="G2973" s="53"/>
      <c r="H2973" s="53"/>
      <c r="I2973" s="53"/>
      <c r="J2973" s="53"/>
      <c r="O2973" s="53"/>
      <c r="W2973" s="53"/>
      <c r="X2973" s="53"/>
      <c r="Y2973" s="53"/>
      <c r="Z2973" s="53"/>
      <c r="AA2973" s="53"/>
    </row>
    <row r="2974" spans="1:27" x14ac:dyDescent="0.25">
      <c r="A2974" s="199"/>
      <c r="B2974" s="199"/>
      <c r="C2974" s="199"/>
      <c r="D2974" s="199"/>
      <c r="E2974" s="192"/>
      <c r="F2974" s="186"/>
      <c r="G2974" s="53"/>
      <c r="H2974" s="53"/>
      <c r="I2974" s="53"/>
      <c r="J2974" s="53"/>
      <c r="O2974" s="53"/>
      <c r="W2974" s="53"/>
      <c r="X2974" s="53"/>
      <c r="Y2974" s="53"/>
      <c r="Z2974" s="53"/>
      <c r="AA2974" s="53"/>
    </row>
    <row r="2975" spans="1:27" x14ac:dyDescent="0.25">
      <c r="A2975" s="199"/>
      <c r="B2975" s="199"/>
      <c r="C2975" s="199"/>
      <c r="D2975" s="199"/>
      <c r="E2975" s="192"/>
      <c r="F2975" s="186"/>
      <c r="G2975" s="53"/>
      <c r="H2975" s="53"/>
      <c r="I2975" s="53"/>
      <c r="J2975" s="53"/>
      <c r="O2975" s="53"/>
      <c r="W2975" s="53"/>
      <c r="X2975" s="53"/>
      <c r="Y2975" s="53"/>
      <c r="Z2975" s="53"/>
      <c r="AA2975" s="53"/>
    </row>
    <row r="2976" spans="1:27" x14ac:dyDescent="0.25">
      <c r="A2976" s="199"/>
      <c r="B2976" s="199"/>
      <c r="C2976" s="199"/>
      <c r="D2976" s="199"/>
      <c r="E2976" s="192"/>
      <c r="F2976" s="186"/>
      <c r="G2976" s="53"/>
      <c r="H2976" s="53"/>
      <c r="I2976" s="53"/>
      <c r="J2976" s="53"/>
      <c r="O2976" s="53"/>
      <c r="W2976" s="53"/>
      <c r="X2976" s="53"/>
      <c r="Y2976" s="53"/>
      <c r="Z2976" s="53"/>
      <c r="AA2976" s="53"/>
    </row>
    <row r="2977" spans="1:27" x14ac:dyDescent="0.25">
      <c r="A2977" s="199"/>
      <c r="B2977" s="199"/>
      <c r="C2977" s="199"/>
      <c r="D2977" s="199"/>
      <c r="E2977" s="192"/>
      <c r="F2977" s="186"/>
      <c r="G2977" s="53"/>
      <c r="H2977" s="53"/>
      <c r="I2977" s="53"/>
      <c r="J2977" s="53"/>
      <c r="O2977" s="53"/>
      <c r="W2977" s="53"/>
      <c r="X2977" s="53"/>
      <c r="Y2977" s="53"/>
      <c r="Z2977" s="53"/>
      <c r="AA2977" s="53"/>
    </row>
    <row r="2978" spans="1:27" x14ac:dyDescent="0.25">
      <c r="A2978" s="199"/>
      <c r="B2978" s="199"/>
      <c r="C2978" s="199"/>
      <c r="D2978" s="199"/>
      <c r="E2978" s="192"/>
      <c r="F2978" s="186"/>
      <c r="G2978" s="53"/>
      <c r="H2978" s="53"/>
      <c r="I2978" s="53"/>
      <c r="J2978" s="53"/>
      <c r="O2978" s="53"/>
      <c r="W2978" s="53"/>
      <c r="X2978" s="53"/>
      <c r="Y2978" s="53"/>
      <c r="Z2978" s="53"/>
      <c r="AA2978" s="53"/>
    </row>
    <row r="2979" spans="1:27" x14ac:dyDescent="0.25">
      <c r="A2979" s="199"/>
      <c r="B2979" s="199"/>
      <c r="C2979" s="199"/>
      <c r="D2979" s="199"/>
      <c r="E2979" s="192"/>
      <c r="F2979" s="186"/>
      <c r="G2979" s="53"/>
      <c r="H2979" s="53"/>
      <c r="I2979" s="53"/>
      <c r="J2979" s="53"/>
      <c r="O2979" s="53"/>
      <c r="W2979" s="53"/>
      <c r="X2979" s="53"/>
      <c r="Y2979" s="53"/>
      <c r="Z2979" s="53"/>
      <c r="AA2979" s="53"/>
    </row>
    <row r="2980" spans="1:27" x14ac:dyDescent="0.25">
      <c r="A2980" s="199"/>
      <c r="B2980" s="199"/>
      <c r="C2980" s="199"/>
      <c r="D2980" s="199"/>
      <c r="E2980" s="192"/>
      <c r="F2980" s="186"/>
      <c r="G2980" s="53"/>
      <c r="H2980" s="53"/>
      <c r="I2980" s="53"/>
      <c r="J2980" s="53"/>
      <c r="O2980" s="53"/>
      <c r="W2980" s="53"/>
      <c r="X2980" s="53"/>
      <c r="Y2980" s="53"/>
      <c r="Z2980" s="53"/>
      <c r="AA2980" s="53"/>
    </row>
    <row r="2981" spans="1:27" x14ac:dyDescent="0.25">
      <c r="A2981" s="199"/>
      <c r="B2981" s="199"/>
      <c r="C2981" s="199"/>
      <c r="D2981" s="199"/>
      <c r="E2981" s="192"/>
      <c r="F2981" s="186"/>
      <c r="G2981" s="53"/>
      <c r="H2981" s="53"/>
      <c r="I2981" s="53"/>
      <c r="J2981" s="53"/>
      <c r="O2981" s="53"/>
      <c r="W2981" s="53"/>
      <c r="X2981" s="53"/>
      <c r="Y2981" s="53"/>
      <c r="Z2981" s="53"/>
      <c r="AA2981" s="53"/>
    </row>
    <row r="2982" spans="1:27" x14ac:dyDescent="0.25">
      <c r="A2982" s="199"/>
      <c r="B2982" s="199"/>
      <c r="C2982" s="199"/>
      <c r="D2982" s="199"/>
      <c r="E2982" s="192"/>
      <c r="F2982" s="186"/>
      <c r="G2982" s="53"/>
      <c r="H2982" s="53"/>
      <c r="I2982" s="53"/>
      <c r="J2982" s="53"/>
      <c r="O2982" s="53"/>
      <c r="W2982" s="53"/>
      <c r="X2982" s="53"/>
      <c r="Y2982" s="53"/>
      <c r="Z2982" s="53"/>
      <c r="AA2982" s="53"/>
    </row>
    <row r="2983" spans="1:27" x14ac:dyDescent="0.25">
      <c r="A2983" s="199"/>
      <c r="B2983" s="199"/>
      <c r="C2983" s="199"/>
      <c r="D2983" s="199"/>
      <c r="E2983" s="192"/>
      <c r="F2983" s="186"/>
      <c r="G2983" s="53"/>
      <c r="H2983" s="53"/>
      <c r="I2983" s="53"/>
      <c r="J2983" s="53"/>
      <c r="O2983" s="53"/>
      <c r="W2983" s="53"/>
      <c r="X2983" s="53"/>
      <c r="Y2983" s="53"/>
      <c r="Z2983" s="53"/>
      <c r="AA2983" s="53"/>
    </row>
    <row r="2984" spans="1:27" x14ac:dyDescent="0.25">
      <c r="A2984" s="199"/>
      <c r="B2984" s="199"/>
      <c r="C2984" s="199"/>
      <c r="D2984" s="199"/>
      <c r="E2984" s="192"/>
      <c r="F2984" s="186"/>
      <c r="G2984" s="53"/>
      <c r="H2984" s="53"/>
      <c r="I2984" s="53"/>
      <c r="J2984" s="53"/>
      <c r="O2984" s="53"/>
      <c r="W2984" s="53"/>
      <c r="X2984" s="53"/>
      <c r="Y2984" s="53"/>
      <c r="Z2984" s="53"/>
      <c r="AA2984" s="53"/>
    </row>
    <row r="2985" spans="1:27" x14ac:dyDescent="0.25">
      <c r="A2985" s="199"/>
      <c r="B2985" s="199"/>
      <c r="C2985" s="199"/>
      <c r="D2985" s="199"/>
      <c r="E2985" s="192"/>
      <c r="F2985" s="186"/>
      <c r="G2985" s="53"/>
      <c r="H2985" s="53"/>
      <c r="I2985" s="53"/>
      <c r="J2985" s="53"/>
      <c r="O2985" s="53"/>
      <c r="W2985" s="53"/>
      <c r="X2985" s="53"/>
      <c r="Y2985" s="53"/>
      <c r="Z2985" s="53"/>
      <c r="AA2985" s="53"/>
    </row>
    <row r="2986" spans="1:27" x14ac:dyDescent="0.25">
      <c r="A2986" s="199"/>
      <c r="B2986" s="199"/>
      <c r="C2986" s="199"/>
      <c r="D2986" s="199"/>
      <c r="E2986" s="192"/>
      <c r="F2986" s="186"/>
      <c r="G2986" s="53"/>
      <c r="H2986" s="53"/>
      <c r="I2986" s="53"/>
      <c r="J2986" s="53"/>
      <c r="O2986" s="53"/>
      <c r="W2986" s="53"/>
      <c r="X2986" s="53"/>
      <c r="Y2986" s="53"/>
      <c r="Z2986" s="53"/>
      <c r="AA2986" s="53"/>
    </row>
    <row r="2987" spans="1:27" x14ac:dyDescent="0.25">
      <c r="A2987" s="199"/>
      <c r="B2987" s="199"/>
      <c r="C2987" s="199"/>
      <c r="D2987" s="199"/>
      <c r="E2987" s="192"/>
      <c r="F2987" s="186"/>
      <c r="G2987" s="53"/>
      <c r="H2987" s="53"/>
      <c r="I2987" s="53"/>
      <c r="J2987" s="53"/>
      <c r="O2987" s="53"/>
      <c r="W2987" s="53"/>
      <c r="X2987" s="53"/>
      <c r="Y2987" s="53"/>
      <c r="Z2987" s="53"/>
      <c r="AA2987" s="53"/>
    </row>
    <row r="2988" spans="1:27" x14ac:dyDescent="0.25">
      <c r="A2988" s="199"/>
      <c r="B2988" s="199"/>
      <c r="C2988" s="199"/>
      <c r="D2988" s="199"/>
      <c r="E2988" s="192"/>
      <c r="F2988" s="186"/>
      <c r="G2988" s="53"/>
      <c r="H2988" s="53"/>
      <c r="I2988" s="53"/>
      <c r="J2988" s="53"/>
      <c r="O2988" s="53"/>
      <c r="W2988" s="53"/>
      <c r="X2988" s="53"/>
      <c r="Y2988" s="53"/>
      <c r="Z2988" s="53"/>
      <c r="AA2988" s="53"/>
    </row>
    <row r="2989" spans="1:27" x14ac:dyDescent="0.25">
      <c r="A2989" s="199"/>
      <c r="B2989" s="199"/>
      <c r="C2989" s="199"/>
      <c r="D2989" s="199"/>
      <c r="E2989" s="192"/>
      <c r="F2989" s="186"/>
      <c r="G2989" s="53"/>
      <c r="H2989" s="53"/>
      <c r="I2989" s="53"/>
      <c r="J2989" s="53"/>
      <c r="O2989" s="53"/>
      <c r="W2989" s="53"/>
      <c r="X2989" s="53"/>
      <c r="Y2989" s="53"/>
      <c r="Z2989" s="53"/>
      <c r="AA2989" s="53"/>
    </row>
    <row r="2990" spans="1:27" x14ac:dyDescent="0.25">
      <c r="A2990" s="199"/>
      <c r="B2990" s="199"/>
      <c r="C2990" s="199"/>
      <c r="D2990" s="199"/>
      <c r="E2990" s="192"/>
      <c r="F2990" s="186"/>
      <c r="G2990" s="53"/>
      <c r="H2990" s="53"/>
      <c r="I2990" s="53"/>
      <c r="J2990" s="53"/>
      <c r="O2990" s="53"/>
      <c r="W2990" s="53"/>
      <c r="X2990" s="53"/>
      <c r="Y2990" s="53"/>
      <c r="Z2990" s="53"/>
      <c r="AA2990" s="53"/>
    </row>
    <row r="2991" spans="1:27" x14ac:dyDescent="0.25">
      <c r="A2991" s="199"/>
      <c r="B2991" s="199"/>
      <c r="C2991" s="199"/>
      <c r="D2991" s="199"/>
      <c r="E2991" s="192"/>
      <c r="F2991" s="186"/>
      <c r="G2991" s="53"/>
      <c r="H2991" s="53"/>
      <c r="I2991" s="53"/>
      <c r="J2991" s="53"/>
      <c r="O2991" s="53"/>
      <c r="W2991" s="53"/>
      <c r="X2991" s="53"/>
      <c r="Y2991" s="53"/>
      <c r="Z2991" s="53"/>
      <c r="AA2991" s="53"/>
    </row>
    <row r="2992" spans="1:27" x14ac:dyDescent="0.25">
      <c r="A2992" s="199"/>
      <c r="B2992" s="199"/>
      <c r="C2992" s="199"/>
      <c r="D2992" s="199"/>
      <c r="E2992" s="192"/>
      <c r="F2992" s="186"/>
      <c r="G2992" s="53"/>
      <c r="H2992" s="53"/>
      <c r="I2992" s="53"/>
      <c r="J2992" s="53"/>
      <c r="O2992" s="53"/>
      <c r="W2992" s="53"/>
      <c r="X2992" s="53"/>
      <c r="Y2992" s="53"/>
      <c r="Z2992" s="53"/>
      <c r="AA2992" s="53"/>
    </row>
    <row r="2993" spans="1:27" x14ac:dyDescent="0.25">
      <c r="A2993" s="199"/>
      <c r="B2993" s="199"/>
      <c r="C2993" s="199"/>
      <c r="D2993" s="199"/>
      <c r="E2993" s="192"/>
      <c r="F2993" s="186"/>
      <c r="G2993" s="53"/>
      <c r="H2993" s="53"/>
      <c r="I2993" s="53"/>
      <c r="J2993" s="53"/>
      <c r="O2993" s="53"/>
      <c r="W2993" s="53"/>
      <c r="X2993" s="53"/>
      <c r="Y2993" s="53"/>
      <c r="Z2993" s="53"/>
      <c r="AA2993" s="53"/>
    </row>
    <row r="2994" spans="1:27" x14ac:dyDescent="0.25">
      <c r="A2994" s="199"/>
      <c r="B2994" s="199"/>
      <c r="C2994" s="199"/>
      <c r="D2994" s="199"/>
      <c r="E2994" s="192"/>
      <c r="F2994" s="186"/>
      <c r="G2994" s="53"/>
      <c r="H2994" s="53"/>
      <c r="I2994" s="53"/>
      <c r="J2994" s="53"/>
      <c r="O2994" s="53"/>
      <c r="W2994" s="53"/>
      <c r="X2994" s="53"/>
      <c r="Y2994" s="53"/>
      <c r="Z2994" s="53"/>
      <c r="AA2994" s="53"/>
    </row>
    <row r="2995" spans="1:27" x14ac:dyDescent="0.25">
      <c r="A2995" s="199"/>
      <c r="B2995" s="199"/>
      <c r="C2995" s="199"/>
      <c r="D2995" s="199"/>
      <c r="E2995" s="192"/>
      <c r="F2995" s="186"/>
      <c r="G2995" s="53"/>
      <c r="H2995" s="53"/>
      <c r="I2995" s="53"/>
      <c r="J2995" s="53"/>
      <c r="O2995" s="53"/>
      <c r="W2995" s="53"/>
      <c r="X2995" s="53"/>
      <c r="Y2995" s="53"/>
      <c r="Z2995" s="53"/>
      <c r="AA2995" s="53"/>
    </row>
    <row r="2996" spans="1:27" x14ac:dyDescent="0.25">
      <c r="A2996" s="199"/>
      <c r="B2996" s="199"/>
      <c r="C2996" s="199"/>
      <c r="D2996" s="199"/>
      <c r="E2996" s="192"/>
      <c r="F2996" s="186"/>
      <c r="G2996" s="53"/>
      <c r="H2996" s="53"/>
      <c r="I2996" s="53"/>
      <c r="J2996" s="53"/>
      <c r="O2996" s="53"/>
      <c r="W2996" s="53"/>
      <c r="X2996" s="53"/>
      <c r="Y2996" s="53"/>
      <c r="Z2996" s="53"/>
      <c r="AA2996" s="53"/>
    </row>
    <row r="2997" spans="1:27" x14ac:dyDescent="0.25">
      <c r="A2997" s="199"/>
      <c r="B2997" s="199"/>
      <c r="C2997" s="199"/>
      <c r="D2997" s="199"/>
      <c r="E2997" s="192"/>
      <c r="F2997" s="186"/>
      <c r="G2997" s="53"/>
      <c r="H2997" s="53"/>
      <c r="I2997" s="53"/>
      <c r="J2997" s="53"/>
      <c r="O2997" s="53"/>
      <c r="W2997" s="53"/>
      <c r="X2997" s="53"/>
      <c r="Y2997" s="53"/>
      <c r="Z2997" s="53"/>
      <c r="AA2997" s="53"/>
    </row>
    <row r="2998" spans="1:27" x14ac:dyDescent="0.25">
      <c r="A2998" s="199"/>
      <c r="B2998" s="199"/>
      <c r="C2998" s="199"/>
      <c r="D2998" s="199"/>
      <c r="E2998" s="192"/>
      <c r="F2998" s="186"/>
      <c r="G2998" s="53"/>
      <c r="H2998" s="53"/>
      <c r="I2998" s="53"/>
      <c r="J2998" s="53"/>
      <c r="O2998" s="53"/>
      <c r="W2998" s="53"/>
      <c r="X2998" s="53"/>
      <c r="Y2998" s="53"/>
      <c r="Z2998" s="53"/>
      <c r="AA2998" s="53"/>
    </row>
    <row r="2999" spans="1:27" x14ac:dyDescent="0.25">
      <c r="A2999" s="199"/>
      <c r="B2999" s="199"/>
      <c r="C2999" s="199"/>
      <c r="D2999" s="199"/>
      <c r="E2999" s="192"/>
      <c r="F2999" s="186"/>
      <c r="G2999" s="53"/>
      <c r="H2999" s="53"/>
      <c r="I2999" s="53"/>
      <c r="J2999" s="53"/>
      <c r="O2999" s="53"/>
      <c r="W2999" s="53"/>
      <c r="X2999" s="53"/>
      <c r="Y2999" s="53"/>
      <c r="Z2999" s="53"/>
      <c r="AA2999" s="53"/>
    </row>
    <row r="3000" spans="1:27" x14ac:dyDescent="0.25">
      <c r="A3000" s="199"/>
      <c r="B3000" s="199"/>
      <c r="C3000" s="199"/>
      <c r="D3000" s="199"/>
      <c r="E3000" s="192"/>
      <c r="F3000" s="186"/>
      <c r="G3000" s="53"/>
      <c r="H3000" s="53"/>
      <c r="I3000" s="53"/>
      <c r="J3000" s="53"/>
      <c r="O3000" s="53"/>
      <c r="W3000" s="53"/>
      <c r="X3000" s="53"/>
      <c r="Y3000" s="53"/>
      <c r="Z3000" s="53"/>
      <c r="AA3000" s="53"/>
    </row>
    <row r="3001" spans="1:27" x14ac:dyDescent="0.25">
      <c r="A3001" s="199"/>
      <c r="B3001" s="199"/>
      <c r="C3001" s="199"/>
      <c r="D3001" s="199"/>
      <c r="E3001" s="192"/>
      <c r="F3001" s="186"/>
      <c r="G3001" s="53"/>
      <c r="H3001" s="53"/>
      <c r="I3001" s="53"/>
      <c r="J3001" s="53"/>
      <c r="O3001" s="53"/>
      <c r="W3001" s="53"/>
      <c r="X3001" s="53"/>
      <c r="Y3001" s="53"/>
      <c r="Z3001" s="53"/>
      <c r="AA3001" s="53"/>
    </row>
    <row r="3002" spans="1:27" x14ac:dyDescent="0.25">
      <c r="A3002" s="199"/>
      <c r="B3002" s="199"/>
      <c r="C3002" s="199"/>
      <c r="D3002" s="199"/>
      <c r="E3002" s="192"/>
      <c r="F3002" s="186"/>
      <c r="G3002" s="53"/>
      <c r="H3002" s="53"/>
      <c r="I3002" s="53"/>
      <c r="J3002" s="53"/>
      <c r="O3002" s="53"/>
      <c r="W3002" s="53"/>
      <c r="X3002" s="53"/>
      <c r="Y3002" s="53"/>
      <c r="Z3002" s="53"/>
      <c r="AA3002" s="53"/>
    </row>
    <row r="3003" spans="1:27" x14ac:dyDescent="0.25">
      <c r="A3003" s="199"/>
      <c r="B3003" s="199"/>
      <c r="C3003" s="199"/>
      <c r="D3003" s="199"/>
      <c r="E3003" s="192"/>
      <c r="F3003" s="186"/>
      <c r="G3003" s="53"/>
      <c r="H3003" s="53"/>
      <c r="I3003" s="53"/>
      <c r="J3003" s="53"/>
      <c r="O3003" s="53"/>
      <c r="W3003" s="53"/>
      <c r="X3003" s="53"/>
      <c r="Y3003" s="53"/>
      <c r="Z3003" s="53"/>
      <c r="AA3003" s="53"/>
    </row>
    <row r="3004" spans="1:27" x14ac:dyDescent="0.25">
      <c r="A3004" s="199"/>
      <c r="B3004" s="199"/>
      <c r="C3004" s="199"/>
      <c r="D3004" s="199"/>
      <c r="E3004" s="192"/>
      <c r="F3004" s="186"/>
      <c r="G3004" s="53"/>
      <c r="H3004" s="53"/>
      <c r="I3004" s="53"/>
      <c r="J3004" s="53"/>
      <c r="O3004" s="53"/>
      <c r="W3004" s="53"/>
      <c r="X3004" s="53"/>
      <c r="Y3004" s="53"/>
      <c r="Z3004" s="53"/>
      <c r="AA3004" s="53"/>
    </row>
    <row r="3005" spans="1:27" x14ac:dyDescent="0.25">
      <c r="A3005" s="199"/>
      <c r="B3005" s="199"/>
      <c r="C3005" s="199"/>
      <c r="D3005" s="199"/>
      <c r="E3005" s="192"/>
      <c r="F3005" s="186"/>
      <c r="G3005" s="53"/>
      <c r="H3005" s="53"/>
      <c r="I3005" s="53"/>
      <c r="J3005" s="53"/>
      <c r="O3005" s="53"/>
      <c r="W3005" s="53"/>
      <c r="X3005" s="53"/>
      <c r="Y3005" s="53"/>
      <c r="Z3005" s="53"/>
      <c r="AA3005" s="53"/>
    </row>
    <row r="3006" spans="1:27" x14ac:dyDescent="0.25">
      <c r="A3006" s="199"/>
      <c r="B3006" s="199"/>
      <c r="C3006" s="199"/>
      <c r="D3006" s="199"/>
      <c r="E3006" s="192"/>
      <c r="F3006" s="186"/>
      <c r="G3006" s="53"/>
      <c r="H3006" s="53"/>
      <c r="I3006" s="53"/>
      <c r="J3006" s="53"/>
      <c r="O3006" s="53"/>
      <c r="W3006" s="53"/>
      <c r="X3006" s="53"/>
      <c r="Y3006" s="53"/>
      <c r="Z3006" s="53"/>
      <c r="AA3006" s="53"/>
    </row>
    <row r="3007" spans="1:27" x14ac:dyDescent="0.25">
      <c r="A3007" s="199"/>
      <c r="B3007" s="199"/>
      <c r="C3007" s="199"/>
      <c r="D3007" s="199"/>
      <c r="E3007" s="192"/>
      <c r="F3007" s="186"/>
      <c r="G3007" s="53"/>
      <c r="H3007" s="53"/>
      <c r="I3007" s="53"/>
      <c r="J3007" s="53"/>
      <c r="O3007" s="53"/>
      <c r="W3007" s="53"/>
      <c r="X3007" s="53"/>
      <c r="Y3007" s="53"/>
      <c r="Z3007" s="53"/>
      <c r="AA3007" s="53"/>
    </row>
    <row r="3008" spans="1:27" x14ac:dyDescent="0.25">
      <c r="A3008" s="199"/>
      <c r="B3008" s="199"/>
      <c r="C3008" s="199"/>
      <c r="D3008" s="199"/>
      <c r="E3008" s="192"/>
      <c r="F3008" s="186"/>
      <c r="G3008" s="53"/>
      <c r="H3008" s="53"/>
      <c r="I3008" s="53"/>
      <c r="J3008" s="53"/>
      <c r="O3008" s="53"/>
      <c r="W3008" s="53"/>
      <c r="X3008" s="53"/>
      <c r="Y3008" s="53"/>
      <c r="Z3008" s="53"/>
      <c r="AA3008" s="53"/>
    </row>
    <row r="3009" spans="1:27" x14ac:dyDescent="0.25">
      <c r="A3009" s="199"/>
      <c r="B3009" s="199"/>
      <c r="C3009" s="199"/>
      <c r="D3009" s="199"/>
      <c r="E3009" s="192"/>
      <c r="F3009" s="186"/>
      <c r="G3009" s="53"/>
      <c r="H3009" s="53"/>
      <c r="I3009" s="53"/>
      <c r="J3009" s="53"/>
      <c r="O3009" s="53"/>
      <c r="W3009" s="53"/>
      <c r="X3009" s="53"/>
      <c r="Y3009" s="53"/>
      <c r="Z3009" s="53"/>
      <c r="AA3009" s="53"/>
    </row>
    <row r="3010" spans="1:27" x14ac:dyDescent="0.25">
      <c r="A3010" s="199"/>
      <c r="B3010" s="199"/>
      <c r="C3010" s="199"/>
      <c r="D3010" s="199"/>
      <c r="E3010" s="192"/>
      <c r="F3010" s="186"/>
      <c r="G3010" s="53"/>
      <c r="H3010" s="53"/>
      <c r="I3010" s="53"/>
      <c r="J3010" s="53"/>
      <c r="O3010" s="53"/>
      <c r="W3010" s="53"/>
      <c r="X3010" s="53"/>
      <c r="Y3010" s="53"/>
      <c r="Z3010" s="53"/>
      <c r="AA3010" s="53"/>
    </row>
    <row r="3011" spans="1:27" x14ac:dyDescent="0.25">
      <c r="A3011" s="199"/>
      <c r="B3011" s="199"/>
      <c r="C3011" s="199"/>
      <c r="D3011" s="199"/>
      <c r="E3011" s="192"/>
      <c r="F3011" s="186"/>
      <c r="G3011" s="53"/>
      <c r="H3011" s="53"/>
      <c r="I3011" s="53"/>
      <c r="J3011" s="53"/>
      <c r="O3011" s="53"/>
      <c r="W3011" s="53"/>
      <c r="X3011" s="53"/>
      <c r="Y3011" s="53"/>
      <c r="Z3011" s="53"/>
      <c r="AA3011" s="53"/>
    </row>
    <row r="3012" spans="1:27" x14ac:dyDescent="0.25">
      <c r="A3012" s="199"/>
      <c r="B3012" s="199"/>
      <c r="C3012" s="199"/>
      <c r="D3012" s="199"/>
      <c r="E3012" s="192"/>
      <c r="F3012" s="186"/>
      <c r="G3012" s="53"/>
      <c r="H3012" s="53"/>
      <c r="I3012" s="53"/>
      <c r="J3012" s="53"/>
      <c r="O3012" s="53"/>
      <c r="W3012" s="53"/>
      <c r="X3012" s="53"/>
      <c r="Y3012" s="53"/>
      <c r="Z3012" s="53"/>
      <c r="AA3012" s="53"/>
    </row>
    <row r="3013" spans="1:27" x14ac:dyDescent="0.25">
      <c r="A3013" s="199"/>
      <c r="B3013" s="199"/>
      <c r="C3013" s="199"/>
      <c r="D3013" s="199"/>
      <c r="E3013" s="192"/>
      <c r="F3013" s="186"/>
      <c r="G3013" s="53"/>
      <c r="H3013" s="53"/>
      <c r="I3013" s="53"/>
      <c r="J3013" s="53"/>
      <c r="O3013" s="53"/>
      <c r="W3013" s="53"/>
      <c r="X3013" s="53"/>
      <c r="Y3013" s="53"/>
      <c r="Z3013" s="53"/>
      <c r="AA3013" s="53"/>
    </row>
    <row r="3014" spans="1:27" x14ac:dyDescent="0.25">
      <c r="A3014" s="199"/>
      <c r="B3014" s="199"/>
      <c r="C3014" s="199"/>
      <c r="D3014" s="199"/>
      <c r="E3014" s="192"/>
      <c r="F3014" s="186"/>
      <c r="G3014" s="53"/>
      <c r="H3014" s="53"/>
      <c r="I3014" s="53"/>
      <c r="J3014" s="53"/>
      <c r="O3014" s="53"/>
      <c r="W3014" s="53"/>
      <c r="X3014" s="53"/>
      <c r="Y3014" s="53"/>
      <c r="Z3014" s="53"/>
      <c r="AA3014" s="53"/>
    </row>
    <row r="3015" spans="1:27" x14ac:dyDescent="0.25">
      <c r="A3015" s="199"/>
      <c r="B3015" s="199"/>
      <c r="C3015" s="199"/>
      <c r="D3015" s="199"/>
      <c r="E3015" s="192"/>
      <c r="F3015" s="186"/>
      <c r="G3015" s="53"/>
      <c r="H3015" s="53"/>
      <c r="I3015" s="53"/>
      <c r="J3015" s="53"/>
      <c r="O3015" s="53"/>
      <c r="W3015" s="53"/>
      <c r="X3015" s="53"/>
      <c r="Y3015" s="53"/>
      <c r="Z3015" s="53"/>
      <c r="AA3015" s="53"/>
    </row>
    <row r="3016" spans="1:27" x14ac:dyDescent="0.25">
      <c r="A3016" s="199"/>
      <c r="B3016" s="199"/>
      <c r="C3016" s="199"/>
      <c r="D3016" s="199"/>
      <c r="E3016" s="192"/>
      <c r="F3016" s="186"/>
      <c r="G3016" s="53"/>
      <c r="H3016" s="53"/>
      <c r="I3016" s="53"/>
      <c r="J3016" s="53"/>
      <c r="O3016" s="53"/>
      <c r="W3016" s="53"/>
      <c r="X3016" s="53"/>
      <c r="Y3016" s="53"/>
      <c r="Z3016" s="53"/>
      <c r="AA3016" s="53"/>
    </row>
    <row r="3017" spans="1:27" x14ac:dyDescent="0.25">
      <c r="A3017" s="199"/>
      <c r="B3017" s="199"/>
      <c r="C3017" s="199"/>
      <c r="D3017" s="199"/>
      <c r="E3017" s="192"/>
      <c r="F3017" s="186"/>
      <c r="G3017" s="53"/>
      <c r="H3017" s="53"/>
      <c r="I3017" s="53"/>
      <c r="J3017" s="53"/>
      <c r="O3017" s="53"/>
      <c r="W3017" s="53"/>
      <c r="X3017" s="53"/>
      <c r="Y3017" s="53"/>
      <c r="Z3017" s="53"/>
      <c r="AA3017" s="53"/>
    </row>
    <row r="3018" spans="1:27" x14ac:dyDescent="0.25">
      <c r="A3018" s="199"/>
      <c r="B3018" s="199"/>
      <c r="C3018" s="199"/>
      <c r="D3018" s="199"/>
      <c r="E3018" s="192"/>
      <c r="F3018" s="186"/>
      <c r="G3018" s="53"/>
      <c r="H3018" s="53"/>
      <c r="I3018" s="53"/>
      <c r="J3018" s="53"/>
      <c r="O3018" s="53"/>
      <c r="W3018" s="53"/>
      <c r="X3018" s="53"/>
      <c r="Y3018" s="53"/>
      <c r="Z3018" s="53"/>
      <c r="AA3018" s="53"/>
    </row>
    <row r="3019" spans="1:27" x14ac:dyDescent="0.25">
      <c r="A3019" s="199"/>
      <c r="B3019" s="199"/>
      <c r="C3019" s="199"/>
      <c r="D3019" s="199"/>
      <c r="E3019" s="192"/>
      <c r="F3019" s="186"/>
      <c r="G3019" s="53"/>
      <c r="H3019" s="53"/>
      <c r="I3019" s="53"/>
      <c r="J3019" s="53"/>
      <c r="O3019" s="53"/>
      <c r="W3019" s="53"/>
      <c r="X3019" s="53"/>
      <c r="Y3019" s="53"/>
      <c r="Z3019" s="53"/>
      <c r="AA3019" s="53"/>
    </row>
    <row r="3020" spans="1:27" x14ac:dyDescent="0.25">
      <c r="A3020" s="199"/>
      <c r="B3020" s="199"/>
      <c r="C3020" s="199"/>
      <c r="D3020" s="199"/>
      <c r="E3020" s="192"/>
      <c r="F3020" s="186"/>
      <c r="G3020" s="53"/>
      <c r="H3020" s="53"/>
      <c r="I3020" s="53"/>
      <c r="J3020" s="53"/>
      <c r="O3020" s="53"/>
      <c r="W3020" s="53"/>
      <c r="X3020" s="53"/>
      <c r="Y3020" s="53"/>
      <c r="Z3020" s="53"/>
      <c r="AA3020" s="53"/>
    </row>
    <row r="3021" spans="1:27" x14ac:dyDescent="0.25">
      <c r="A3021" s="199"/>
      <c r="B3021" s="199"/>
      <c r="C3021" s="199"/>
      <c r="D3021" s="199"/>
      <c r="E3021" s="192"/>
      <c r="F3021" s="186"/>
      <c r="G3021" s="53"/>
      <c r="H3021" s="53"/>
      <c r="I3021" s="53"/>
      <c r="J3021" s="53"/>
      <c r="O3021" s="53"/>
      <c r="W3021" s="53"/>
      <c r="X3021" s="53"/>
      <c r="Y3021" s="53"/>
      <c r="Z3021" s="53"/>
      <c r="AA3021" s="53"/>
    </row>
    <row r="3022" spans="1:27" x14ac:dyDescent="0.25">
      <c r="A3022" s="199"/>
      <c r="B3022" s="199"/>
      <c r="C3022" s="199"/>
      <c r="D3022" s="199"/>
      <c r="E3022" s="192"/>
      <c r="F3022" s="186"/>
      <c r="G3022" s="53"/>
      <c r="H3022" s="53"/>
      <c r="I3022" s="53"/>
      <c r="J3022" s="53"/>
      <c r="O3022" s="53"/>
      <c r="W3022" s="53"/>
      <c r="X3022" s="53"/>
      <c r="Y3022" s="53"/>
      <c r="Z3022" s="53"/>
      <c r="AA3022" s="53"/>
    </row>
    <row r="3023" spans="1:27" x14ac:dyDescent="0.25">
      <c r="A3023" s="199"/>
      <c r="B3023" s="199"/>
      <c r="C3023" s="199"/>
      <c r="D3023" s="199"/>
      <c r="E3023" s="192"/>
      <c r="F3023" s="186"/>
      <c r="G3023" s="53"/>
      <c r="H3023" s="53"/>
      <c r="I3023" s="53"/>
      <c r="J3023" s="53"/>
      <c r="O3023" s="53"/>
      <c r="W3023" s="53"/>
      <c r="X3023" s="53"/>
      <c r="Y3023" s="53"/>
      <c r="Z3023" s="53"/>
      <c r="AA3023" s="53"/>
    </row>
    <row r="3024" spans="1:27" x14ac:dyDescent="0.25">
      <c r="A3024" s="199"/>
      <c r="B3024" s="199"/>
      <c r="C3024" s="199"/>
      <c r="D3024" s="199"/>
      <c r="E3024" s="192"/>
      <c r="F3024" s="186"/>
      <c r="G3024" s="53"/>
      <c r="H3024" s="53"/>
      <c r="I3024" s="53"/>
      <c r="J3024" s="53"/>
      <c r="O3024" s="53"/>
      <c r="W3024" s="53"/>
      <c r="X3024" s="53"/>
      <c r="Y3024" s="53"/>
      <c r="Z3024" s="53"/>
      <c r="AA3024" s="53"/>
    </row>
    <row r="3025" spans="1:27" x14ac:dyDescent="0.25">
      <c r="A3025" s="199"/>
      <c r="B3025" s="199"/>
      <c r="C3025" s="199"/>
      <c r="D3025" s="199"/>
      <c r="E3025" s="192"/>
      <c r="F3025" s="186"/>
      <c r="G3025" s="53"/>
      <c r="H3025" s="53"/>
      <c r="I3025" s="53"/>
      <c r="J3025" s="53"/>
      <c r="O3025" s="53"/>
      <c r="W3025" s="53"/>
      <c r="X3025" s="53"/>
      <c r="Y3025" s="53"/>
      <c r="Z3025" s="53"/>
      <c r="AA3025" s="53"/>
    </row>
    <row r="3026" spans="1:27" x14ac:dyDescent="0.25">
      <c r="A3026" s="199"/>
      <c r="B3026" s="199"/>
      <c r="C3026" s="199"/>
      <c r="D3026" s="199"/>
      <c r="E3026" s="192"/>
      <c r="F3026" s="186"/>
      <c r="G3026" s="53"/>
      <c r="H3026" s="53"/>
      <c r="I3026" s="53"/>
      <c r="J3026" s="53"/>
      <c r="O3026" s="53"/>
      <c r="W3026" s="53"/>
      <c r="X3026" s="53"/>
      <c r="Y3026" s="53"/>
      <c r="Z3026" s="53"/>
      <c r="AA3026" s="53"/>
    </row>
    <row r="3027" spans="1:27" x14ac:dyDescent="0.25">
      <c r="A3027" s="199"/>
      <c r="B3027" s="199"/>
      <c r="C3027" s="199"/>
      <c r="D3027" s="199"/>
      <c r="E3027" s="192"/>
      <c r="F3027" s="186"/>
      <c r="G3027" s="53"/>
      <c r="H3027" s="53"/>
      <c r="I3027" s="53"/>
      <c r="J3027" s="53"/>
      <c r="O3027" s="53"/>
      <c r="W3027" s="53"/>
      <c r="X3027" s="53"/>
      <c r="Y3027" s="53"/>
      <c r="Z3027" s="53"/>
      <c r="AA3027" s="53"/>
    </row>
    <row r="3028" spans="1:27" x14ac:dyDescent="0.25">
      <c r="A3028" s="199"/>
      <c r="B3028" s="199"/>
      <c r="C3028" s="199"/>
      <c r="D3028" s="199"/>
      <c r="E3028" s="192"/>
      <c r="F3028" s="186"/>
      <c r="G3028" s="53"/>
      <c r="H3028" s="53"/>
      <c r="I3028" s="53"/>
      <c r="J3028" s="53"/>
      <c r="O3028" s="53"/>
      <c r="W3028" s="53"/>
      <c r="X3028" s="53"/>
      <c r="Y3028" s="53"/>
      <c r="Z3028" s="53"/>
      <c r="AA3028" s="53"/>
    </row>
    <row r="3029" spans="1:27" x14ac:dyDescent="0.25">
      <c r="A3029" s="199"/>
      <c r="B3029" s="199"/>
      <c r="C3029" s="199"/>
      <c r="D3029" s="199"/>
      <c r="E3029" s="192"/>
      <c r="F3029" s="186"/>
      <c r="G3029" s="53"/>
      <c r="H3029" s="53"/>
      <c r="I3029" s="53"/>
      <c r="J3029" s="53"/>
      <c r="O3029" s="53"/>
      <c r="W3029" s="53"/>
      <c r="X3029" s="53"/>
      <c r="Y3029" s="53"/>
      <c r="Z3029" s="53"/>
      <c r="AA3029" s="53"/>
    </row>
    <row r="3030" spans="1:27" x14ac:dyDescent="0.25">
      <c r="A3030" s="199"/>
      <c r="B3030" s="199"/>
      <c r="C3030" s="199"/>
      <c r="D3030" s="199"/>
      <c r="E3030" s="192"/>
      <c r="F3030" s="186"/>
      <c r="G3030" s="53"/>
      <c r="H3030" s="53"/>
      <c r="I3030" s="53"/>
      <c r="J3030" s="53"/>
      <c r="O3030" s="53"/>
      <c r="W3030" s="53"/>
      <c r="X3030" s="53"/>
      <c r="Y3030" s="53"/>
      <c r="Z3030" s="53"/>
      <c r="AA3030" s="53"/>
    </row>
    <row r="3031" spans="1:27" x14ac:dyDescent="0.25">
      <c r="A3031" s="199"/>
      <c r="B3031" s="199"/>
      <c r="C3031" s="199"/>
      <c r="D3031" s="199"/>
      <c r="E3031" s="192"/>
      <c r="F3031" s="186"/>
      <c r="G3031" s="53"/>
      <c r="H3031" s="53"/>
      <c r="I3031" s="53"/>
      <c r="J3031" s="53"/>
      <c r="O3031" s="53"/>
      <c r="W3031" s="53"/>
      <c r="X3031" s="53"/>
      <c r="Y3031" s="53"/>
      <c r="Z3031" s="53"/>
      <c r="AA3031" s="53"/>
    </row>
    <row r="3032" spans="1:27" x14ac:dyDescent="0.25">
      <c r="A3032" s="199"/>
      <c r="B3032" s="199"/>
      <c r="C3032" s="199"/>
      <c r="D3032" s="199"/>
      <c r="E3032" s="192"/>
      <c r="F3032" s="186"/>
      <c r="G3032" s="53"/>
      <c r="H3032" s="53"/>
      <c r="I3032" s="53"/>
      <c r="J3032" s="53"/>
      <c r="O3032" s="53"/>
      <c r="W3032" s="53"/>
      <c r="X3032" s="53"/>
      <c r="Y3032" s="53"/>
      <c r="Z3032" s="53"/>
      <c r="AA3032" s="53"/>
    </row>
    <row r="3033" spans="1:27" x14ac:dyDescent="0.25">
      <c r="A3033" s="199"/>
      <c r="B3033" s="199"/>
      <c r="C3033" s="199"/>
      <c r="D3033" s="199"/>
      <c r="E3033" s="192"/>
      <c r="F3033" s="186"/>
      <c r="G3033" s="53"/>
      <c r="H3033" s="53"/>
      <c r="I3033" s="53"/>
      <c r="J3033" s="53"/>
      <c r="O3033" s="53"/>
      <c r="W3033" s="53"/>
      <c r="X3033" s="53"/>
      <c r="Y3033" s="53"/>
      <c r="Z3033" s="53"/>
      <c r="AA3033" s="53"/>
    </row>
    <row r="3034" spans="1:27" x14ac:dyDescent="0.25">
      <c r="A3034" s="199"/>
      <c r="B3034" s="199"/>
      <c r="C3034" s="199"/>
      <c r="D3034" s="199"/>
      <c r="E3034" s="192"/>
      <c r="F3034" s="186"/>
      <c r="G3034" s="53"/>
      <c r="H3034" s="53"/>
      <c r="I3034" s="53"/>
      <c r="J3034" s="53"/>
      <c r="O3034" s="53"/>
      <c r="W3034" s="53"/>
      <c r="X3034" s="53"/>
      <c r="Y3034" s="53"/>
      <c r="Z3034" s="53"/>
      <c r="AA3034" s="53"/>
    </row>
    <row r="3035" spans="1:27" x14ac:dyDescent="0.25">
      <c r="A3035" s="199"/>
      <c r="B3035" s="199"/>
      <c r="C3035" s="199"/>
      <c r="D3035" s="199"/>
      <c r="E3035" s="192"/>
      <c r="F3035" s="186"/>
      <c r="G3035" s="53"/>
      <c r="H3035" s="53"/>
      <c r="I3035" s="53"/>
      <c r="J3035" s="53"/>
      <c r="O3035" s="53"/>
      <c r="W3035" s="53"/>
      <c r="X3035" s="53"/>
      <c r="Y3035" s="53"/>
      <c r="Z3035" s="53"/>
      <c r="AA3035" s="53"/>
    </row>
    <row r="3036" spans="1:27" x14ac:dyDescent="0.25">
      <c r="A3036" s="199"/>
      <c r="B3036" s="199"/>
      <c r="C3036" s="199"/>
      <c r="D3036" s="199"/>
      <c r="E3036" s="192"/>
      <c r="F3036" s="186"/>
      <c r="G3036" s="53"/>
      <c r="H3036" s="53"/>
      <c r="I3036" s="53"/>
      <c r="J3036" s="53"/>
      <c r="O3036" s="53"/>
      <c r="W3036" s="53"/>
      <c r="X3036" s="53"/>
      <c r="Y3036" s="53"/>
      <c r="Z3036" s="53"/>
      <c r="AA3036" s="53"/>
    </row>
    <row r="3037" spans="1:27" x14ac:dyDescent="0.25">
      <c r="A3037" s="199"/>
      <c r="B3037" s="199"/>
      <c r="C3037" s="199"/>
      <c r="D3037" s="199"/>
      <c r="E3037" s="192"/>
      <c r="F3037" s="186"/>
      <c r="G3037" s="53"/>
      <c r="H3037" s="53"/>
      <c r="I3037" s="53"/>
      <c r="J3037" s="53"/>
      <c r="O3037" s="53"/>
      <c r="W3037" s="53"/>
      <c r="X3037" s="53"/>
      <c r="Y3037" s="53"/>
      <c r="Z3037" s="53"/>
      <c r="AA3037" s="53"/>
    </row>
    <row r="3038" spans="1:27" x14ac:dyDescent="0.25">
      <c r="A3038" s="199"/>
      <c r="B3038" s="199"/>
      <c r="C3038" s="199"/>
      <c r="D3038" s="199"/>
      <c r="E3038" s="192"/>
      <c r="F3038" s="186"/>
      <c r="G3038" s="53"/>
      <c r="H3038" s="53"/>
      <c r="I3038" s="53"/>
      <c r="J3038" s="53"/>
      <c r="O3038" s="53"/>
      <c r="W3038" s="53"/>
      <c r="X3038" s="53"/>
      <c r="Y3038" s="53"/>
      <c r="Z3038" s="53"/>
      <c r="AA3038" s="53"/>
    </row>
    <row r="3039" spans="1:27" x14ac:dyDescent="0.25">
      <c r="A3039" s="199"/>
      <c r="B3039" s="199"/>
      <c r="C3039" s="199"/>
      <c r="D3039" s="199"/>
      <c r="E3039" s="192"/>
      <c r="F3039" s="186"/>
      <c r="G3039" s="53"/>
      <c r="H3039" s="53"/>
      <c r="I3039" s="53"/>
      <c r="J3039" s="53"/>
      <c r="O3039" s="53"/>
      <c r="W3039" s="53"/>
      <c r="X3039" s="53"/>
      <c r="Y3039" s="53"/>
      <c r="Z3039" s="53"/>
      <c r="AA3039" s="53"/>
    </row>
    <row r="3040" spans="1:27" x14ac:dyDescent="0.25">
      <c r="A3040" s="199"/>
      <c r="B3040" s="199"/>
      <c r="C3040" s="199"/>
      <c r="D3040" s="199"/>
      <c r="E3040" s="192"/>
      <c r="F3040" s="186"/>
      <c r="G3040" s="53"/>
      <c r="H3040" s="53"/>
      <c r="I3040" s="53"/>
      <c r="J3040" s="53"/>
      <c r="O3040" s="53"/>
      <c r="W3040" s="53"/>
      <c r="X3040" s="53"/>
      <c r="Y3040" s="53"/>
      <c r="Z3040" s="53"/>
      <c r="AA3040" s="53"/>
    </row>
    <row r="3041" spans="1:27" x14ac:dyDescent="0.25">
      <c r="A3041" s="199"/>
      <c r="B3041" s="199"/>
      <c r="C3041" s="199"/>
      <c r="D3041" s="199"/>
      <c r="E3041" s="192"/>
      <c r="F3041" s="186"/>
      <c r="G3041" s="53"/>
      <c r="H3041" s="53"/>
      <c r="I3041" s="53"/>
      <c r="J3041" s="53"/>
      <c r="O3041" s="53"/>
      <c r="W3041" s="53"/>
      <c r="X3041" s="53"/>
      <c r="Y3041" s="53"/>
      <c r="Z3041" s="53"/>
      <c r="AA3041" s="53"/>
    </row>
    <row r="3042" spans="1:27" x14ac:dyDescent="0.25">
      <c r="A3042" s="199"/>
      <c r="B3042" s="199"/>
      <c r="C3042" s="199"/>
      <c r="D3042" s="199"/>
      <c r="E3042" s="192"/>
      <c r="F3042" s="186"/>
      <c r="G3042" s="53"/>
      <c r="H3042" s="53"/>
      <c r="I3042" s="53"/>
      <c r="J3042" s="53"/>
      <c r="O3042" s="53"/>
      <c r="W3042" s="53"/>
      <c r="X3042" s="53"/>
      <c r="Y3042" s="53"/>
      <c r="Z3042" s="53"/>
      <c r="AA3042" s="53"/>
    </row>
    <row r="3043" spans="1:27" x14ac:dyDescent="0.25">
      <c r="A3043" s="199"/>
      <c r="B3043" s="199"/>
      <c r="C3043" s="199"/>
      <c r="D3043" s="199"/>
      <c r="E3043" s="192"/>
      <c r="F3043" s="186"/>
      <c r="G3043" s="53"/>
      <c r="H3043" s="53"/>
      <c r="I3043" s="53"/>
      <c r="J3043" s="53"/>
      <c r="O3043" s="53"/>
      <c r="W3043" s="53"/>
      <c r="X3043" s="53"/>
      <c r="Y3043" s="53"/>
      <c r="Z3043" s="53"/>
      <c r="AA3043" s="53"/>
    </row>
    <row r="3044" spans="1:27" x14ac:dyDescent="0.25">
      <c r="A3044" s="199"/>
      <c r="B3044" s="199"/>
      <c r="C3044" s="199"/>
      <c r="D3044" s="199"/>
      <c r="E3044" s="192"/>
      <c r="F3044" s="186"/>
      <c r="G3044" s="53"/>
      <c r="H3044" s="53"/>
      <c r="I3044" s="53"/>
      <c r="J3044" s="53"/>
      <c r="O3044" s="53"/>
      <c r="W3044" s="53"/>
      <c r="X3044" s="53"/>
      <c r="Y3044" s="53"/>
      <c r="Z3044" s="53"/>
      <c r="AA3044" s="53"/>
    </row>
    <row r="3045" spans="1:27" x14ac:dyDescent="0.25">
      <c r="A3045" s="199"/>
      <c r="B3045" s="199"/>
      <c r="C3045" s="199"/>
      <c r="D3045" s="199"/>
      <c r="E3045" s="192"/>
      <c r="F3045" s="186"/>
      <c r="G3045" s="53"/>
      <c r="H3045" s="53"/>
      <c r="I3045" s="53"/>
      <c r="J3045" s="53"/>
      <c r="O3045" s="53"/>
      <c r="W3045" s="53"/>
      <c r="X3045" s="53"/>
      <c r="Y3045" s="53"/>
      <c r="Z3045" s="53"/>
      <c r="AA3045" s="53"/>
    </row>
    <row r="3046" spans="1:27" x14ac:dyDescent="0.25">
      <c r="A3046" s="199"/>
      <c r="B3046" s="199"/>
      <c r="C3046" s="199"/>
      <c r="D3046" s="199"/>
      <c r="E3046" s="192"/>
      <c r="F3046" s="186"/>
      <c r="G3046" s="53"/>
      <c r="H3046" s="53"/>
      <c r="I3046" s="53"/>
      <c r="J3046" s="53"/>
      <c r="O3046" s="53"/>
      <c r="W3046" s="53"/>
      <c r="X3046" s="53"/>
      <c r="Y3046" s="53"/>
      <c r="Z3046" s="53"/>
      <c r="AA3046" s="53"/>
    </row>
    <row r="3047" spans="1:27" x14ac:dyDescent="0.25">
      <c r="A3047" s="199"/>
      <c r="B3047" s="199"/>
      <c r="C3047" s="199"/>
      <c r="D3047" s="199"/>
      <c r="E3047" s="192"/>
      <c r="F3047" s="186"/>
      <c r="G3047" s="53"/>
      <c r="H3047" s="53"/>
      <c r="I3047" s="53"/>
      <c r="J3047" s="53"/>
      <c r="O3047" s="53"/>
      <c r="W3047" s="53"/>
      <c r="X3047" s="53"/>
      <c r="Y3047" s="53"/>
      <c r="Z3047" s="53"/>
      <c r="AA3047" s="53"/>
    </row>
    <row r="3048" spans="1:27" x14ac:dyDescent="0.25">
      <c r="A3048" s="199"/>
      <c r="B3048" s="199"/>
      <c r="C3048" s="199"/>
      <c r="D3048" s="199"/>
      <c r="E3048" s="192"/>
      <c r="F3048" s="186"/>
      <c r="G3048" s="53"/>
      <c r="H3048" s="53"/>
      <c r="I3048" s="53"/>
      <c r="J3048" s="53"/>
      <c r="O3048" s="53"/>
      <c r="W3048" s="53"/>
      <c r="X3048" s="53"/>
      <c r="Y3048" s="53"/>
      <c r="Z3048" s="53"/>
      <c r="AA3048" s="53"/>
    </row>
    <row r="3049" spans="1:27" x14ac:dyDescent="0.25">
      <c r="A3049" s="199"/>
      <c r="B3049" s="199"/>
      <c r="C3049" s="199"/>
      <c r="D3049" s="199"/>
      <c r="E3049" s="192"/>
      <c r="F3049" s="186"/>
      <c r="G3049" s="53"/>
      <c r="H3049" s="53"/>
      <c r="I3049" s="53"/>
      <c r="J3049" s="53"/>
      <c r="O3049" s="53"/>
      <c r="W3049" s="53"/>
      <c r="X3049" s="53"/>
      <c r="Y3049" s="53"/>
      <c r="Z3049" s="53"/>
      <c r="AA3049" s="53"/>
    </row>
    <row r="3050" spans="1:27" x14ac:dyDescent="0.25">
      <c r="A3050" s="199"/>
      <c r="B3050" s="199"/>
      <c r="C3050" s="199"/>
      <c r="D3050" s="199"/>
      <c r="E3050" s="192"/>
      <c r="F3050" s="186"/>
      <c r="G3050" s="53"/>
      <c r="H3050" s="53"/>
      <c r="I3050" s="53"/>
      <c r="J3050" s="53"/>
      <c r="O3050" s="53"/>
      <c r="W3050" s="53"/>
      <c r="X3050" s="53"/>
      <c r="Y3050" s="53"/>
      <c r="Z3050" s="53"/>
      <c r="AA3050" s="53"/>
    </row>
    <row r="3051" spans="1:27" x14ac:dyDescent="0.25">
      <c r="A3051" s="199"/>
      <c r="B3051" s="199"/>
      <c r="C3051" s="199"/>
      <c r="D3051" s="199"/>
      <c r="E3051" s="192"/>
      <c r="F3051" s="186"/>
      <c r="G3051" s="53"/>
      <c r="H3051" s="53"/>
      <c r="I3051" s="53"/>
      <c r="J3051" s="53"/>
      <c r="O3051" s="53"/>
      <c r="W3051" s="53"/>
      <c r="X3051" s="53"/>
      <c r="Y3051" s="53"/>
      <c r="Z3051" s="53"/>
      <c r="AA3051" s="53"/>
    </row>
    <row r="3052" spans="1:27" x14ac:dyDescent="0.25">
      <c r="A3052" s="199"/>
      <c r="B3052" s="199"/>
      <c r="C3052" s="199"/>
      <c r="D3052" s="199"/>
      <c r="E3052" s="192"/>
      <c r="F3052" s="186"/>
      <c r="G3052" s="53"/>
      <c r="H3052" s="53"/>
      <c r="I3052" s="53"/>
      <c r="J3052" s="53"/>
      <c r="O3052" s="53"/>
      <c r="W3052" s="53"/>
      <c r="X3052" s="53"/>
      <c r="Y3052" s="53"/>
      <c r="Z3052" s="53"/>
      <c r="AA3052" s="53"/>
    </row>
    <row r="3053" spans="1:27" x14ac:dyDescent="0.25">
      <c r="A3053" s="199"/>
      <c r="B3053" s="199"/>
      <c r="C3053" s="199"/>
      <c r="D3053" s="199"/>
      <c r="E3053" s="192"/>
      <c r="F3053" s="186"/>
      <c r="G3053" s="53"/>
      <c r="H3053" s="53"/>
      <c r="I3053" s="53"/>
      <c r="J3053" s="53"/>
      <c r="O3053" s="53"/>
      <c r="W3053" s="53"/>
      <c r="X3053" s="53"/>
      <c r="Y3053" s="53"/>
      <c r="Z3053" s="53"/>
      <c r="AA3053" s="53"/>
    </row>
    <row r="3054" spans="1:27" x14ac:dyDescent="0.25">
      <c r="A3054" s="199"/>
      <c r="B3054" s="199"/>
      <c r="C3054" s="199"/>
      <c r="D3054" s="199"/>
      <c r="E3054" s="192"/>
      <c r="F3054" s="186"/>
      <c r="G3054" s="53"/>
      <c r="H3054" s="53"/>
      <c r="I3054" s="53"/>
      <c r="J3054" s="53"/>
      <c r="O3054" s="53"/>
      <c r="W3054" s="53"/>
      <c r="X3054" s="53"/>
      <c r="Y3054" s="53"/>
      <c r="Z3054" s="53"/>
      <c r="AA3054" s="53"/>
    </row>
    <row r="3055" spans="1:27" x14ac:dyDescent="0.25">
      <c r="A3055" s="199"/>
      <c r="B3055" s="199"/>
      <c r="C3055" s="199"/>
      <c r="D3055" s="199"/>
      <c r="E3055" s="192"/>
      <c r="F3055" s="186"/>
      <c r="G3055" s="53"/>
      <c r="H3055" s="53"/>
      <c r="I3055" s="53"/>
      <c r="J3055" s="53"/>
      <c r="O3055" s="53"/>
      <c r="W3055" s="53"/>
      <c r="X3055" s="53"/>
      <c r="Y3055" s="53"/>
      <c r="Z3055" s="53"/>
      <c r="AA3055" s="53"/>
    </row>
    <row r="3056" spans="1:27" x14ac:dyDescent="0.25">
      <c r="A3056" s="199"/>
      <c r="B3056" s="199"/>
      <c r="C3056" s="199"/>
      <c r="D3056" s="199"/>
      <c r="E3056" s="192"/>
      <c r="F3056" s="186"/>
      <c r="G3056" s="53"/>
      <c r="H3056" s="53"/>
      <c r="I3056" s="53"/>
      <c r="J3056" s="53"/>
      <c r="O3056" s="53"/>
      <c r="W3056" s="53"/>
      <c r="X3056" s="53"/>
      <c r="Y3056" s="53"/>
      <c r="Z3056" s="53"/>
      <c r="AA3056" s="53"/>
    </row>
    <row r="3057" spans="1:27" x14ac:dyDescent="0.25">
      <c r="A3057" s="199"/>
      <c r="B3057" s="199"/>
      <c r="C3057" s="199"/>
      <c r="D3057" s="199"/>
      <c r="E3057" s="192"/>
      <c r="F3057" s="186"/>
      <c r="G3057" s="53"/>
      <c r="H3057" s="53"/>
      <c r="I3057" s="53"/>
      <c r="J3057" s="53"/>
      <c r="O3057" s="53"/>
      <c r="W3057" s="53"/>
      <c r="X3057" s="53"/>
      <c r="Y3057" s="53"/>
      <c r="Z3057" s="53"/>
      <c r="AA3057" s="53"/>
    </row>
    <row r="3058" spans="1:27" x14ac:dyDescent="0.25">
      <c r="A3058" s="199"/>
      <c r="B3058" s="199"/>
      <c r="C3058" s="199"/>
      <c r="D3058" s="199"/>
      <c r="E3058" s="192"/>
      <c r="F3058" s="186"/>
      <c r="G3058" s="53"/>
      <c r="H3058" s="53"/>
      <c r="I3058" s="53"/>
      <c r="J3058" s="53"/>
      <c r="O3058" s="53"/>
      <c r="W3058" s="53"/>
      <c r="X3058" s="53"/>
      <c r="Y3058" s="53"/>
      <c r="Z3058" s="53"/>
      <c r="AA3058" s="53"/>
    </row>
    <row r="3059" spans="1:27" x14ac:dyDescent="0.25">
      <c r="A3059" s="199"/>
      <c r="B3059" s="199"/>
      <c r="C3059" s="199"/>
      <c r="D3059" s="199"/>
      <c r="E3059" s="192"/>
      <c r="F3059" s="186"/>
      <c r="G3059" s="53"/>
      <c r="H3059" s="53"/>
      <c r="I3059" s="53"/>
      <c r="J3059" s="53"/>
      <c r="O3059" s="53"/>
      <c r="W3059" s="53"/>
      <c r="X3059" s="53"/>
      <c r="Y3059" s="53"/>
      <c r="Z3059" s="53"/>
      <c r="AA3059" s="53"/>
    </row>
    <row r="3060" spans="1:27" x14ac:dyDescent="0.25">
      <c r="A3060" s="199"/>
      <c r="B3060" s="199"/>
      <c r="C3060" s="199"/>
      <c r="D3060" s="199"/>
      <c r="E3060" s="192"/>
      <c r="F3060" s="186"/>
      <c r="G3060" s="53"/>
      <c r="H3060" s="53"/>
      <c r="I3060" s="53"/>
      <c r="J3060" s="53"/>
      <c r="O3060" s="53"/>
      <c r="W3060" s="53"/>
      <c r="X3060" s="53"/>
      <c r="Y3060" s="53"/>
      <c r="Z3060" s="53"/>
      <c r="AA3060" s="53"/>
    </row>
    <row r="3061" spans="1:27" x14ac:dyDescent="0.25">
      <c r="A3061" s="199"/>
      <c r="B3061" s="199"/>
      <c r="C3061" s="199"/>
      <c r="D3061" s="199"/>
      <c r="E3061" s="192"/>
      <c r="F3061" s="186"/>
      <c r="G3061" s="53"/>
      <c r="H3061" s="53"/>
      <c r="I3061" s="53"/>
      <c r="J3061" s="53"/>
      <c r="O3061" s="53"/>
      <c r="W3061" s="53"/>
      <c r="X3061" s="53"/>
      <c r="Y3061" s="53"/>
      <c r="Z3061" s="53"/>
      <c r="AA3061" s="53"/>
    </row>
    <row r="3062" spans="1:27" x14ac:dyDescent="0.25">
      <c r="A3062" s="199"/>
      <c r="B3062" s="199"/>
      <c r="C3062" s="199"/>
      <c r="D3062" s="199"/>
      <c r="E3062" s="192"/>
      <c r="F3062" s="186"/>
      <c r="G3062" s="53"/>
      <c r="H3062" s="53"/>
      <c r="I3062" s="53"/>
      <c r="J3062" s="53"/>
      <c r="O3062" s="53"/>
      <c r="W3062" s="53"/>
      <c r="X3062" s="53"/>
      <c r="Y3062" s="53"/>
      <c r="Z3062" s="53"/>
      <c r="AA3062" s="53"/>
    </row>
    <row r="3063" spans="1:27" x14ac:dyDescent="0.25">
      <c r="A3063" s="199"/>
      <c r="B3063" s="199"/>
      <c r="C3063" s="199"/>
      <c r="D3063" s="199"/>
      <c r="E3063" s="192"/>
      <c r="F3063" s="186"/>
      <c r="G3063" s="53"/>
      <c r="H3063" s="53"/>
      <c r="I3063" s="53"/>
      <c r="J3063" s="53"/>
      <c r="O3063" s="53"/>
      <c r="W3063" s="53"/>
      <c r="X3063" s="53"/>
      <c r="Y3063" s="53"/>
      <c r="Z3063" s="53"/>
      <c r="AA3063" s="53"/>
    </row>
    <row r="3064" spans="1:27" x14ac:dyDescent="0.25">
      <c r="A3064" s="199"/>
      <c r="B3064" s="199"/>
      <c r="C3064" s="199"/>
      <c r="D3064" s="199"/>
      <c r="E3064" s="192"/>
      <c r="F3064" s="186"/>
      <c r="G3064" s="53"/>
      <c r="H3064" s="53"/>
      <c r="I3064" s="53"/>
      <c r="J3064" s="53"/>
      <c r="O3064" s="53"/>
      <c r="W3064" s="53"/>
      <c r="X3064" s="53"/>
      <c r="Y3064" s="53"/>
      <c r="Z3064" s="53"/>
      <c r="AA3064" s="53"/>
    </row>
    <row r="3065" spans="1:27" x14ac:dyDescent="0.25">
      <c r="A3065" s="199"/>
      <c r="B3065" s="199"/>
      <c r="C3065" s="199"/>
      <c r="D3065" s="199"/>
      <c r="E3065" s="192"/>
      <c r="F3065" s="186"/>
      <c r="G3065" s="53"/>
      <c r="H3065" s="53"/>
      <c r="I3065" s="53"/>
      <c r="J3065" s="53"/>
      <c r="O3065" s="53"/>
      <c r="W3065" s="53"/>
      <c r="X3065" s="53"/>
      <c r="Y3065" s="53"/>
      <c r="Z3065" s="53"/>
      <c r="AA3065" s="53"/>
    </row>
    <row r="3066" spans="1:27" x14ac:dyDescent="0.25">
      <c r="A3066" s="199"/>
      <c r="B3066" s="199"/>
      <c r="C3066" s="199"/>
      <c r="D3066" s="199"/>
      <c r="E3066" s="192"/>
      <c r="F3066" s="186"/>
      <c r="G3066" s="53"/>
      <c r="H3066" s="53"/>
      <c r="I3066" s="53"/>
      <c r="J3066" s="53"/>
      <c r="O3066" s="53"/>
      <c r="W3066" s="53"/>
      <c r="X3066" s="53"/>
      <c r="Y3066" s="53"/>
      <c r="Z3066" s="53"/>
      <c r="AA3066" s="53"/>
    </row>
    <row r="3067" spans="1:27" x14ac:dyDescent="0.25">
      <c r="A3067" s="199"/>
      <c r="B3067" s="199"/>
      <c r="C3067" s="199"/>
      <c r="D3067" s="199"/>
      <c r="E3067" s="192"/>
      <c r="F3067" s="186"/>
      <c r="G3067" s="53"/>
      <c r="H3067" s="53"/>
      <c r="I3067" s="53"/>
      <c r="J3067" s="53"/>
      <c r="O3067" s="53"/>
      <c r="W3067" s="53"/>
      <c r="X3067" s="53"/>
      <c r="Y3067" s="53"/>
      <c r="Z3067" s="53"/>
      <c r="AA3067" s="53"/>
    </row>
    <row r="3068" spans="1:27" x14ac:dyDescent="0.25">
      <c r="A3068" s="199"/>
      <c r="B3068" s="199"/>
      <c r="C3068" s="199"/>
      <c r="D3068" s="199"/>
      <c r="E3068" s="192"/>
      <c r="F3068" s="186"/>
      <c r="G3068" s="53"/>
      <c r="H3068" s="53"/>
      <c r="I3068" s="53"/>
      <c r="J3068" s="53"/>
      <c r="O3068" s="53"/>
      <c r="W3068" s="53"/>
      <c r="X3068" s="53"/>
      <c r="Y3068" s="53"/>
      <c r="Z3068" s="53"/>
      <c r="AA3068" s="53"/>
    </row>
    <row r="3069" spans="1:27" x14ac:dyDescent="0.25">
      <c r="A3069" s="199"/>
      <c r="B3069" s="199"/>
      <c r="C3069" s="199"/>
      <c r="D3069" s="199"/>
      <c r="E3069" s="192"/>
      <c r="F3069" s="186"/>
      <c r="G3069" s="53"/>
      <c r="H3069" s="53"/>
      <c r="I3069" s="53"/>
      <c r="J3069" s="53"/>
      <c r="O3069" s="53"/>
      <c r="W3069" s="53"/>
      <c r="X3069" s="53"/>
      <c r="Y3069" s="53"/>
      <c r="Z3069" s="53"/>
      <c r="AA3069" s="53"/>
    </row>
    <row r="3070" spans="1:27" x14ac:dyDescent="0.25">
      <c r="A3070" s="199"/>
      <c r="B3070" s="199"/>
      <c r="C3070" s="199"/>
      <c r="D3070" s="199"/>
      <c r="E3070" s="192"/>
      <c r="F3070" s="186"/>
      <c r="G3070" s="53"/>
      <c r="H3070" s="53"/>
      <c r="I3070" s="53"/>
      <c r="J3070" s="53"/>
      <c r="O3070" s="53"/>
      <c r="W3070" s="53"/>
      <c r="X3070" s="53"/>
      <c r="Y3070" s="53"/>
      <c r="Z3070" s="53"/>
      <c r="AA3070" s="53"/>
    </row>
    <row r="3071" spans="1:27" x14ac:dyDescent="0.25">
      <c r="A3071" s="199"/>
      <c r="B3071" s="199"/>
      <c r="C3071" s="199"/>
      <c r="D3071" s="199"/>
      <c r="E3071" s="192"/>
      <c r="F3071" s="186"/>
      <c r="G3071" s="53"/>
      <c r="H3071" s="53"/>
      <c r="I3071" s="53"/>
      <c r="J3071" s="53"/>
      <c r="O3071" s="53"/>
      <c r="W3071" s="53"/>
      <c r="X3071" s="53"/>
      <c r="Y3071" s="53"/>
      <c r="Z3071" s="53"/>
      <c r="AA3071" s="53"/>
    </row>
    <row r="3072" spans="1:27" x14ac:dyDescent="0.25">
      <c r="A3072" s="199"/>
      <c r="B3072" s="199"/>
      <c r="C3072" s="199"/>
      <c r="D3072" s="199"/>
      <c r="E3072" s="192"/>
      <c r="F3072" s="186"/>
      <c r="G3072" s="53"/>
      <c r="H3072" s="53"/>
      <c r="I3072" s="53"/>
      <c r="J3072" s="53"/>
      <c r="O3072" s="53"/>
      <c r="W3072" s="53"/>
      <c r="X3072" s="53"/>
      <c r="Y3072" s="53"/>
      <c r="Z3072" s="53"/>
      <c r="AA3072" s="53"/>
    </row>
    <row r="3073" spans="1:27" x14ac:dyDescent="0.25">
      <c r="A3073" s="199"/>
      <c r="B3073" s="199"/>
      <c r="C3073" s="199"/>
      <c r="D3073" s="199"/>
      <c r="E3073" s="192"/>
      <c r="F3073" s="186"/>
      <c r="G3073" s="53"/>
      <c r="H3073" s="53"/>
      <c r="I3073" s="53"/>
      <c r="J3073" s="53"/>
      <c r="O3073" s="53"/>
      <c r="W3073" s="53"/>
      <c r="X3073" s="53"/>
      <c r="Y3073" s="53"/>
      <c r="Z3073" s="53"/>
      <c r="AA3073" s="53"/>
    </row>
    <row r="3074" spans="1:27" x14ac:dyDescent="0.25">
      <c r="A3074" s="199"/>
      <c r="B3074" s="199"/>
      <c r="C3074" s="199"/>
      <c r="D3074" s="199"/>
      <c r="E3074" s="192"/>
      <c r="F3074" s="186"/>
      <c r="G3074" s="53"/>
      <c r="H3074" s="53"/>
      <c r="I3074" s="53"/>
      <c r="J3074" s="53"/>
      <c r="O3074" s="53"/>
      <c r="W3074" s="53"/>
      <c r="X3074" s="53"/>
      <c r="Y3074" s="53"/>
      <c r="Z3074" s="53"/>
      <c r="AA3074" s="53"/>
    </row>
    <row r="3075" spans="1:27" x14ac:dyDescent="0.25">
      <c r="A3075" s="199"/>
      <c r="B3075" s="199"/>
      <c r="C3075" s="199"/>
      <c r="D3075" s="199"/>
      <c r="E3075" s="192"/>
      <c r="F3075" s="186"/>
      <c r="G3075" s="53"/>
      <c r="H3075" s="53"/>
      <c r="I3075" s="53"/>
      <c r="J3075" s="53"/>
      <c r="O3075" s="53"/>
      <c r="W3075" s="53"/>
      <c r="X3075" s="53"/>
      <c r="Y3075" s="53"/>
      <c r="Z3075" s="53"/>
      <c r="AA3075" s="53"/>
    </row>
    <row r="3076" spans="1:27" x14ac:dyDescent="0.25">
      <c r="A3076" s="199"/>
      <c r="B3076" s="199"/>
      <c r="C3076" s="199"/>
      <c r="D3076" s="199"/>
      <c r="E3076" s="192"/>
      <c r="F3076" s="186"/>
      <c r="G3076" s="53"/>
      <c r="H3076" s="53"/>
      <c r="I3076" s="53"/>
      <c r="J3076" s="53"/>
      <c r="O3076" s="53"/>
      <c r="W3076" s="53"/>
      <c r="X3076" s="53"/>
      <c r="Y3076" s="53"/>
      <c r="Z3076" s="53"/>
      <c r="AA3076" s="53"/>
    </row>
    <row r="3077" spans="1:27" x14ac:dyDescent="0.25">
      <c r="A3077" s="199"/>
      <c r="B3077" s="199"/>
      <c r="C3077" s="199"/>
      <c r="D3077" s="199"/>
      <c r="E3077" s="192"/>
      <c r="F3077" s="186"/>
      <c r="G3077" s="53"/>
      <c r="H3077" s="53"/>
      <c r="I3077" s="53"/>
      <c r="J3077" s="53"/>
      <c r="O3077" s="53"/>
      <c r="W3077" s="53"/>
      <c r="X3077" s="53"/>
      <c r="Y3077" s="53"/>
      <c r="Z3077" s="53"/>
      <c r="AA3077" s="53"/>
    </row>
    <row r="3078" spans="1:27" x14ac:dyDescent="0.25">
      <c r="A3078" s="199"/>
      <c r="B3078" s="199"/>
      <c r="C3078" s="199"/>
      <c r="D3078" s="199"/>
      <c r="E3078" s="192"/>
      <c r="F3078" s="186"/>
      <c r="G3078" s="53"/>
      <c r="H3078" s="53"/>
      <c r="I3078" s="53"/>
      <c r="J3078" s="53"/>
      <c r="O3078" s="53"/>
      <c r="W3078" s="53"/>
      <c r="X3078" s="53"/>
      <c r="Y3078" s="53"/>
      <c r="Z3078" s="53"/>
      <c r="AA3078" s="53"/>
    </row>
    <row r="3079" spans="1:27" x14ac:dyDescent="0.25">
      <c r="A3079" s="199"/>
      <c r="B3079" s="199"/>
      <c r="C3079" s="199"/>
      <c r="D3079" s="199"/>
      <c r="E3079" s="192"/>
      <c r="F3079" s="186"/>
      <c r="G3079" s="53"/>
      <c r="H3079" s="53"/>
      <c r="I3079" s="53"/>
      <c r="J3079" s="53"/>
      <c r="O3079" s="53"/>
      <c r="W3079" s="53"/>
      <c r="X3079" s="53"/>
      <c r="Y3079" s="53"/>
      <c r="Z3079" s="53"/>
      <c r="AA3079" s="53"/>
    </row>
    <row r="3080" spans="1:27" x14ac:dyDescent="0.25">
      <c r="A3080" s="199"/>
      <c r="B3080" s="199"/>
      <c r="C3080" s="199"/>
      <c r="D3080" s="199"/>
      <c r="E3080" s="192"/>
      <c r="F3080" s="186"/>
      <c r="G3080" s="53"/>
      <c r="H3080" s="53"/>
      <c r="I3080" s="53"/>
      <c r="J3080" s="53"/>
      <c r="O3080" s="53"/>
      <c r="W3080" s="53"/>
      <c r="X3080" s="53"/>
      <c r="Y3080" s="53"/>
      <c r="Z3080" s="53"/>
      <c r="AA3080" s="53"/>
    </row>
    <row r="3081" spans="1:27" x14ac:dyDescent="0.25">
      <c r="A3081" s="199"/>
      <c r="B3081" s="199"/>
      <c r="C3081" s="199"/>
      <c r="D3081" s="199"/>
      <c r="E3081" s="192"/>
      <c r="F3081" s="186"/>
      <c r="G3081" s="53"/>
      <c r="H3081" s="53"/>
      <c r="I3081" s="53"/>
      <c r="J3081" s="53"/>
      <c r="O3081" s="53"/>
      <c r="W3081" s="53"/>
      <c r="X3081" s="53"/>
      <c r="Y3081" s="53"/>
      <c r="Z3081" s="53"/>
      <c r="AA3081" s="53"/>
    </row>
    <row r="3082" spans="1:27" x14ac:dyDescent="0.25">
      <c r="A3082" s="199"/>
      <c r="B3082" s="199"/>
      <c r="C3082" s="199"/>
      <c r="D3082" s="199"/>
      <c r="E3082" s="192"/>
      <c r="F3082" s="186"/>
      <c r="G3082" s="53"/>
      <c r="H3082" s="53"/>
      <c r="I3082" s="53"/>
      <c r="J3082" s="53"/>
      <c r="O3082" s="53"/>
      <c r="W3082" s="53"/>
      <c r="X3082" s="53"/>
      <c r="Y3082" s="53"/>
      <c r="Z3082" s="53"/>
      <c r="AA3082" s="53"/>
    </row>
    <row r="3083" spans="1:27" x14ac:dyDescent="0.25">
      <c r="A3083" s="199"/>
      <c r="B3083" s="199"/>
      <c r="C3083" s="199"/>
      <c r="D3083" s="199"/>
      <c r="E3083" s="192"/>
      <c r="F3083" s="186"/>
      <c r="G3083" s="53"/>
      <c r="H3083" s="53"/>
      <c r="I3083" s="53"/>
      <c r="J3083" s="53"/>
      <c r="O3083" s="53"/>
      <c r="W3083" s="53"/>
      <c r="X3083" s="53"/>
      <c r="Y3083" s="53"/>
      <c r="Z3083" s="53"/>
      <c r="AA3083" s="53"/>
    </row>
    <row r="3084" spans="1:27" x14ac:dyDescent="0.25">
      <c r="A3084" s="199"/>
      <c r="B3084" s="199"/>
      <c r="C3084" s="199"/>
      <c r="D3084" s="199"/>
      <c r="E3084" s="192"/>
      <c r="F3084" s="186"/>
      <c r="G3084" s="53"/>
      <c r="H3084" s="53"/>
      <c r="I3084" s="53"/>
      <c r="J3084" s="53"/>
      <c r="O3084" s="53"/>
      <c r="W3084" s="53"/>
      <c r="X3084" s="53"/>
      <c r="Y3084" s="53"/>
      <c r="Z3084" s="53"/>
      <c r="AA3084" s="53"/>
    </row>
    <row r="3085" spans="1:27" x14ac:dyDescent="0.25">
      <c r="A3085" s="199"/>
      <c r="B3085" s="199"/>
      <c r="C3085" s="199"/>
      <c r="D3085" s="199"/>
      <c r="E3085" s="192"/>
      <c r="F3085" s="186"/>
      <c r="G3085" s="53"/>
      <c r="H3085" s="53"/>
      <c r="I3085" s="53"/>
      <c r="J3085" s="53"/>
      <c r="O3085" s="53"/>
      <c r="W3085" s="53"/>
      <c r="X3085" s="53"/>
      <c r="Y3085" s="53"/>
      <c r="Z3085" s="53"/>
      <c r="AA3085" s="53"/>
    </row>
    <row r="3086" spans="1:27" x14ac:dyDescent="0.25">
      <c r="A3086" s="199"/>
      <c r="B3086" s="199"/>
      <c r="C3086" s="199"/>
      <c r="D3086" s="199"/>
      <c r="E3086" s="192"/>
      <c r="F3086" s="186"/>
      <c r="G3086" s="53"/>
      <c r="H3086" s="53"/>
      <c r="I3086" s="53"/>
      <c r="J3086" s="53"/>
      <c r="O3086" s="53"/>
      <c r="W3086" s="53"/>
      <c r="X3086" s="53"/>
      <c r="Y3086" s="53"/>
      <c r="Z3086" s="53"/>
      <c r="AA3086" s="53"/>
    </row>
    <row r="3087" spans="1:27" x14ac:dyDescent="0.25">
      <c r="A3087" s="199"/>
      <c r="B3087" s="199"/>
      <c r="C3087" s="199"/>
      <c r="D3087" s="199"/>
      <c r="E3087" s="192"/>
      <c r="F3087" s="186"/>
      <c r="G3087" s="53"/>
      <c r="H3087" s="53"/>
      <c r="I3087" s="53"/>
      <c r="J3087" s="53"/>
      <c r="O3087" s="53"/>
      <c r="W3087" s="53"/>
      <c r="X3087" s="53"/>
      <c r="Y3087" s="53"/>
      <c r="Z3087" s="53"/>
      <c r="AA3087" s="53"/>
    </row>
    <row r="3088" spans="1:27" x14ac:dyDescent="0.25">
      <c r="A3088" s="199"/>
      <c r="B3088" s="199"/>
      <c r="C3088" s="199"/>
      <c r="D3088" s="199"/>
      <c r="E3088" s="192"/>
      <c r="F3088" s="186"/>
      <c r="G3088" s="53"/>
      <c r="H3088" s="53"/>
      <c r="I3088" s="53"/>
      <c r="J3088" s="53"/>
      <c r="O3088" s="53"/>
      <c r="W3088" s="53"/>
      <c r="X3088" s="53"/>
      <c r="Y3088" s="53"/>
      <c r="Z3088" s="53"/>
      <c r="AA3088" s="53"/>
    </row>
    <row r="3089" spans="1:27" x14ac:dyDescent="0.25">
      <c r="A3089" s="199"/>
      <c r="B3089" s="199"/>
      <c r="C3089" s="199"/>
      <c r="D3089" s="199"/>
      <c r="E3089" s="192"/>
      <c r="F3089" s="186"/>
      <c r="G3089" s="53"/>
      <c r="H3089" s="53"/>
      <c r="I3089" s="53"/>
      <c r="J3089" s="53"/>
      <c r="O3089" s="53"/>
      <c r="W3089" s="53"/>
      <c r="X3089" s="53"/>
      <c r="Y3089" s="53"/>
      <c r="Z3089" s="53"/>
      <c r="AA3089" s="53"/>
    </row>
    <row r="3090" spans="1:27" x14ac:dyDescent="0.25">
      <c r="A3090" s="199"/>
      <c r="B3090" s="199"/>
      <c r="C3090" s="199"/>
      <c r="D3090" s="199"/>
      <c r="E3090" s="192"/>
      <c r="F3090" s="186"/>
      <c r="G3090" s="53"/>
      <c r="H3090" s="53"/>
      <c r="I3090" s="53"/>
      <c r="J3090" s="53"/>
      <c r="O3090" s="53"/>
      <c r="W3090" s="53"/>
      <c r="X3090" s="53"/>
      <c r="Y3090" s="53"/>
      <c r="Z3090" s="53"/>
      <c r="AA3090" s="53"/>
    </row>
    <row r="3091" spans="1:27" x14ac:dyDescent="0.25">
      <c r="A3091" s="199"/>
      <c r="B3091" s="199"/>
      <c r="C3091" s="199"/>
      <c r="D3091" s="199"/>
      <c r="E3091" s="192"/>
      <c r="F3091" s="186"/>
      <c r="G3091" s="53"/>
      <c r="H3091" s="53"/>
      <c r="I3091" s="53"/>
      <c r="J3091" s="53"/>
      <c r="O3091" s="53"/>
      <c r="W3091" s="53"/>
      <c r="X3091" s="53"/>
      <c r="Y3091" s="53"/>
      <c r="Z3091" s="53"/>
      <c r="AA3091" s="53"/>
    </row>
    <row r="3092" spans="1:27" x14ac:dyDescent="0.25">
      <c r="A3092" s="199"/>
      <c r="B3092" s="199"/>
      <c r="C3092" s="199"/>
      <c r="D3092" s="199"/>
      <c r="E3092" s="192"/>
      <c r="F3092" s="186"/>
      <c r="G3092" s="53"/>
      <c r="H3092" s="53"/>
      <c r="I3092" s="53"/>
      <c r="J3092" s="53"/>
      <c r="O3092" s="53"/>
      <c r="W3092" s="53"/>
      <c r="X3092" s="53"/>
      <c r="Y3092" s="53"/>
      <c r="Z3092" s="53"/>
      <c r="AA3092" s="53"/>
    </row>
    <row r="3093" spans="1:27" x14ac:dyDescent="0.25">
      <c r="A3093" s="199"/>
      <c r="B3093" s="199"/>
      <c r="C3093" s="199"/>
      <c r="D3093" s="199"/>
      <c r="E3093" s="192"/>
      <c r="F3093" s="186"/>
      <c r="G3093" s="53"/>
      <c r="H3093" s="53"/>
      <c r="I3093" s="53"/>
      <c r="J3093" s="53"/>
      <c r="O3093" s="53"/>
      <c r="W3093" s="53"/>
      <c r="X3093" s="53"/>
      <c r="Y3093" s="53"/>
      <c r="Z3093" s="53"/>
      <c r="AA3093" s="53"/>
    </row>
    <row r="3094" spans="1:27" x14ac:dyDescent="0.25">
      <c r="A3094" s="199"/>
      <c r="B3094" s="199"/>
      <c r="C3094" s="199"/>
      <c r="D3094" s="199"/>
      <c r="E3094" s="192"/>
      <c r="F3094" s="186"/>
      <c r="G3094" s="53"/>
      <c r="H3094" s="53"/>
      <c r="I3094" s="53"/>
      <c r="J3094" s="53"/>
      <c r="O3094" s="53"/>
      <c r="W3094" s="53"/>
      <c r="X3094" s="53"/>
      <c r="Y3094" s="53"/>
      <c r="Z3094" s="53"/>
      <c r="AA3094" s="53"/>
    </row>
    <row r="3095" spans="1:27" x14ac:dyDescent="0.25">
      <c r="A3095" s="199"/>
      <c r="B3095" s="199"/>
      <c r="C3095" s="199"/>
      <c r="D3095" s="199"/>
      <c r="E3095" s="192"/>
      <c r="F3095" s="186"/>
      <c r="G3095" s="53"/>
      <c r="H3095" s="53"/>
      <c r="I3095" s="53"/>
      <c r="J3095" s="53"/>
      <c r="O3095" s="53"/>
      <c r="W3095" s="53"/>
      <c r="X3095" s="53"/>
      <c r="Y3095" s="53"/>
      <c r="Z3095" s="53"/>
      <c r="AA3095" s="53"/>
    </row>
    <row r="3096" spans="1:27" x14ac:dyDescent="0.25">
      <c r="A3096" s="199"/>
      <c r="B3096" s="199"/>
      <c r="C3096" s="199"/>
      <c r="D3096" s="199"/>
      <c r="E3096" s="192"/>
      <c r="F3096" s="186"/>
      <c r="G3096" s="53"/>
      <c r="H3096" s="53"/>
      <c r="I3096" s="53"/>
      <c r="J3096" s="53"/>
      <c r="O3096" s="53"/>
      <c r="W3096" s="53"/>
      <c r="X3096" s="53"/>
      <c r="Y3096" s="53"/>
      <c r="Z3096" s="53"/>
      <c r="AA3096" s="53"/>
    </row>
    <row r="3097" spans="1:27" x14ac:dyDescent="0.25">
      <c r="A3097" s="199"/>
      <c r="B3097" s="199"/>
      <c r="C3097" s="199"/>
      <c r="D3097" s="199"/>
      <c r="E3097" s="192"/>
      <c r="F3097" s="186"/>
      <c r="G3097" s="53"/>
      <c r="H3097" s="53"/>
      <c r="I3097" s="53"/>
      <c r="J3097" s="53"/>
      <c r="O3097" s="53"/>
      <c r="W3097" s="53"/>
      <c r="X3097" s="53"/>
      <c r="Y3097" s="53"/>
      <c r="Z3097" s="53"/>
      <c r="AA3097" s="53"/>
    </row>
    <row r="3098" spans="1:27" x14ac:dyDescent="0.25">
      <c r="A3098" s="199"/>
      <c r="B3098" s="199"/>
      <c r="C3098" s="199"/>
      <c r="D3098" s="199"/>
      <c r="E3098" s="192"/>
      <c r="F3098" s="186"/>
      <c r="G3098" s="53"/>
      <c r="H3098" s="53"/>
      <c r="I3098" s="53"/>
      <c r="J3098" s="53"/>
      <c r="O3098" s="53"/>
      <c r="W3098" s="53"/>
      <c r="X3098" s="53"/>
      <c r="Y3098" s="53"/>
      <c r="Z3098" s="53"/>
      <c r="AA3098" s="53"/>
    </row>
    <row r="3099" spans="1:27" x14ac:dyDescent="0.25">
      <c r="A3099" s="199"/>
      <c r="B3099" s="199"/>
      <c r="C3099" s="199"/>
      <c r="D3099" s="199"/>
      <c r="E3099" s="192"/>
      <c r="F3099" s="186"/>
      <c r="G3099" s="53"/>
      <c r="H3099" s="53"/>
      <c r="I3099" s="53"/>
      <c r="J3099" s="53"/>
      <c r="O3099" s="53"/>
      <c r="W3099" s="53"/>
      <c r="X3099" s="53"/>
      <c r="Y3099" s="53"/>
      <c r="Z3099" s="53"/>
      <c r="AA3099" s="53"/>
    </row>
    <row r="3100" spans="1:27" x14ac:dyDescent="0.25">
      <c r="A3100" s="199"/>
      <c r="B3100" s="199"/>
      <c r="C3100" s="199"/>
      <c r="D3100" s="199"/>
      <c r="E3100" s="192"/>
      <c r="F3100" s="186"/>
      <c r="G3100" s="53"/>
      <c r="H3100" s="53"/>
      <c r="I3100" s="53"/>
      <c r="J3100" s="53"/>
      <c r="O3100" s="53"/>
      <c r="W3100" s="53"/>
      <c r="X3100" s="53"/>
      <c r="Y3100" s="53"/>
      <c r="Z3100" s="53"/>
      <c r="AA3100" s="53"/>
    </row>
    <row r="3101" spans="1:27" x14ac:dyDescent="0.25">
      <c r="A3101" s="199"/>
      <c r="B3101" s="199"/>
      <c r="C3101" s="199"/>
      <c r="D3101" s="199"/>
      <c r="E3101" s="192"/>
      <c r="F3101" s="186"/>
      <c r="G3101" s="53"/>
      <c r="H3101" s="53"/>
      <c r="I3101" s="53"/>
      <c r="J3101" s="53"/>
      <c r="O3101" s="53"/>
      <c r="W3101" s="53"/>
      <c r="X3101" s="53"/>
      <c r="Y3101" s="53"/>
      <c r="Z3101" s="53"/>
      <c r="AA3101" s="53"/>
    </row>
    <row r="3102" spans="1:27" x14ac:dyDescent="0.25">
      <c r="A3102" s="199"/>
      <c r="B3102" s="199"/>
      <c r="C3102" s="199"/>
      <c r="D3102" s="199"/>
      <c r="E3102" s="192"/>
      <c r="F3102" s="186"/>
      <c r="G3102" s="53"/>
      <c r="H3102" s="53"/>
      <c r="I3102" s="53"/>
      <c r="J3102" s="53"/>
      <c r="O3102" s="53"/>
      <c r="W3102" s="53"/>
      <c r="X3102" s="53"/>
      <c r="Y3102" s="53"/>
      <c r="Z3102" s="53"/>
      <c r="AA3102" s="53"/>
    </row>
    <row r="3103" spans="1:27" x14ac:dyDescent="0.25">
      <c r="A3103" s="199"/>
      <c r="B3103" s="199"/>
      <c r="C3103" s="199"/>
      <c r="D3103" s="199"/>
      <c r="E3103" s="192"/>
      <c r="F3103" s="186"/>
      <c r="G3103" s="53"/>
      <c r="H3103" s="53"/>
      <c r="I3103" s="53"/>
      <c r="J3103" s="53"/>
      <c r="O3103" s="53"/>
      <c r="W3103" s="53"/>
      <c r="X3103" s="53"/>
      <c r="Y3103" s="53"/>
      <c r="Z3103" s="53"/>
      <c r="AA3103" s="53"/>
    </row>
    <row r="3104" spans="1:27" x14ac:dyDescent="0.25">
      <c r="A3104" s="199"/>
      <c r="B3104" s="199"/>
      <c r="C3104" s="199"/>
      <c r="D3104" s="199"/>
      <c r="E3104" s="192"/>
      <c r="F3104" s="186"/>
      <c r="G3104" s="53"/>
      <c r="H3104" s="53"/>
      <c r="I3104" s="53"/>
      <c r="J3104" s="53"/>
      <c r="O3104" s="53"/>
      <c r="W3104" s="53"/>
      <c r="X3104" s="53"/>
      <c r="Y3104" s="53"/>
      <c r="Z3104" s="53"/>
      <c r="AA3104" s="53"/>
    </row>
    <row r="3105" spans="1:27" x14ac:dyDescent="0.25">
      <c r="A3105" s="199"/>
      <c r="B3105" s="199"/>
      <c r="C3105" s="199"/>
      <c r="D3105" s="199"/>
      <c r="E3105" s="192"/>
      <c r="F3105" s="186"/>
      <c r="G3105" s="53"/>
      <c r="H3105" s="53"/>
      <c r="I3105" s="53"/>
      <c r="J3105" s="53"/>
      <c r="O3105" s="53"/>
      <c r="W3105" s="53"/>
      <c r="X3105" s="53"/>
      <c r="Y3105" s="53"/>
      <c r="Z3105" s="53"/>
      <c r="AA3105" s="53"/>
    </row>
    <row r="3106" spans="1:27" x14ac:dyDescent="0.25">
      <c r="A3106" s="199"/>
      <c r="B3106" s="199"/>
      <c r="C3106" s="199"/>
      <c r="D3106" s="199"/>
      <c r="E3106" s="192"/>
      <c r="F3106" s="186"/>
      <c r="G3106" s="53"/>
      <c r="H3106" s="53"/>
      <c r="I3106" s="53"/>
      <c r="J3106" s="53"/>
      <c r="O3106" s="53"/>
      <c r="W3106" s="53"/>
      <c r="X3106" s="53"/>
      <c r="Y3106" s="53"/>
      <c r="Z3106" s="53"/>
      <c r="AA3106" s="53"/>
    </row>
    <row r="3107" spans="1:27" x14ac:dyDescent="0.25">
      <c r="A3107" s="199"/>
      <c r="B3107" s="199"/>
      <c r="C3107" s="199"/>
      <c r="D3107" s="199"/>
      <c r="E3107" s="192"/>
      <c r="F3107" s="186"/>
      <c r="G3107" s="53"/>
      <c r="H3107" s="53"/>
      <c r="I3107" s="53"/>
      <c r="J3107" s="53"/>
      <c r="O3107" s="53"/>
      <c r="W3107" s="53"/>
      <c r="X3107" s="53"/>
      <c r="Y3107" s="53"/>
      <c r="Z3107" s="53"/>
      <c r="AA3107" s="53"/>
    </row>
    <row r="3108" spans="1:27" x14ac:dyDescent="0.25">
      <c r="A3108" s="199"/>
      <c r="B3108" s="199"/>
      <c r="C3108" s="199"/>
      <c r="D3108" s="199"/>
      <c r="E3108" s="192"/>
      <c r="F3108" s="186"/>
      <c r="G3108" s="53"/>
      <c r="H3108" s="53"/>
      <c r="I3108" s="53"/>
      <c r="J3108" s="53"/>
      <c r="O3108" s="53"/>
      <c r="W3108" s="53"/>
      <c r="X3108" s="53"/>
      <c r="Y3108" s="53"/>
      <c r="Z3108" s="53"/>
      <c r="AA3108" s="53"/>
    </row>
    <row r="3109" spans="1:27" x14ac:dyDescent="0.25">
      <c r="A3109" s="199"/>
      <c r="B3109" s="199"/>
      <c r="C3109" s="199"/>
      <c r="D3109" s="199"/>
      <c r="E3109" s="192"/>
      <c r="F3109" s="186"/>
      <c r="G3109" s="53"/>
      <c r="H3109" s="53"/>
      <c r="I3109" s="53"/>
      <c r="J3109" s="53"/>
      <c r="O3109" s="53"/>
      <c r="W3109" s="53"/>
      <c r="X3109" s="53"/>
      <c r="Y3109" s="53"/>
      <c r="Z3109" s="53"/>
      <c r="AA3109" s="53"/>
    </row>
    <row r="3110" spans="1:27" x14ac:dyDescent="0.25">
      <c r="A3110" s="199"/>
      <c r="B3110" s="199"/>
      <c r="C3110" s="199"/>
      <c r="D3110" s="199"/>
      <c r="E3110" s="192"/>
      <c r="F3110" s="186"/>
      <c r="G3110" s="53"/>
      <c r="H3110" s="53"/>
      <c r="I3110" s="53"/>
      <c r="J3110" s="53"/>
      <c r="O3110" s="53"/>
      <c r="W3110" s="53"/>
      <c r="X3110" s="53"/>
      <c r="Y3110" s="53"/>
      <c r="Z3110" s="53"/>
      <c r="AA3110" s="53"/>
    </row>
    <row r="3111" spans="1:27" x14ac:dyDescent="0.25">
      <c r="A3111" s="199"/>
      <c r="B3111" s="199"/>
      <c r="C3111" s="199"/>
      <c r="D3111" s="199"/>
      <c r="E3111" s="192"/>
      <c r="F3111" s="186"/>
      <c r="G3111" s="53"/>
      <c r="H3111" s="53"/>
      <c r="I3111" s="53"/>
      <c r="J3111" s="53"/>
      <c r="O3111" s="53"/>
      <c r="W3111" s="53"/>
      <c r="X3111" s="53"/>
      <c r="Y3111" s="53"/>
      <c r="Z3111" s="53"/>
      <c r="AA3111" s="53"/>
    </row>
    <row r="3112" spans="1:27" x14ac:dyDescent="0.25">
      <c r="A3112" s="199"/>
      <c r="B3112" s="199"/>
      <c r="C3112" s="199"/>
      <c r="D3112" s="199"/>
      <c r="E3112" s="192"/>
      <c r="F3112" s="186"/>
      <c r="G3112" s="53"/>
      <c r="H3112" s="53"/>
      <c r="I3112" s="53"/>
      <c r="J3112" s="53"/>
      <c r="O3112" s="53"/>
      <c r="W3112" s="53"/>
      <c r="X3112" s="53"/>
      <c r="Y3112" s="53"/>
      <c r="Z3112" s="53"/>
      <c r="AA3112" s="53"/>
    </row>
    <row r="3113" spans="1:27" x14ac:dyDescent="0.25">
      <c r="A3113" s="199"/>
      <c r="B3113" s="199"/>
      <c r="C3113" s="199"/>
      <c r="D3113" s="199"/>
      <c r="E3113" s="192"/>
      <c r="F3113" s="186"/>
      <c r="G3113" s="53"/>
      <c r="H3113" s="53"/>
      <c r="I3113" s="53"/>
      <c r="J3113" s="53"/>
      <c r="O3113" s="53"/>
      <c r="W3113" s="53"/>
      <c r="X3113" s="53"/>
      <c r="Y3113" s="53"/>
      <c r="Z3113" s="53"/>
      <c r="AA3113" s="53"/>
    </row>
    <row r="3114" spans="1:27" x14ac:dyDescent="0.25">
      <c r="A3114" s="199"/>
      <c r="B3114" s="199"/>
      <c r="C3114" s="199"/>
      <c r="D3114" s="199"/>
      <c r="E3114" s="192"/>
      <c r="F3114" s="186"/>
      <c r="G3114" s="53"/>
      <c r="H3114" s="53"/>
      <c r="I3114" s="53"/>
      <c r="J3114" s="53"/>
      <c r="O3114" s="53"/>
      <c r="W3114" s="53"/>
      <c r="X3114" s="53"/>
      <c r="Y3114" s="53"/>
      <c r="Z3114" s="53"/>
      <c r="AA3114" s="53"/>
    </row>
    <row r="3115" spans="1:27" x14ac:dyDescent="0.25">
      <c r="A3115" s="199"/>
      <c r="B3115" s="199"/>
      <c r="C3115" s="199"/>
      <c r="D3115" s="199"/>
      <c r="E3115" s="192"/>
      <c r="F3115" s="186"/>
      <c r="G3115" s="53"/>
      <c r="H3115" s="53"/>
      <c r="I3115" s="53"/>
      <c r="J3115" s="53"/>
      <c r="O3115" s="53"/>
      <c r="W3115" s="53"/>
      <c r="X3115" s="53"/>
      <c r="Y3115" s="53"/>
      <c r="Z3115" s="53"/>
      <c r="AA3115" s="53"/>
    </row>
    <row r="3116" spans="1:27" x14ac:dyDescent="0.25">
      <c r="A3116" s="199"/>
      <c r="B3116" s="199"/>
      <c r="C3116" s="199"/>
      <c r="D3116" s="199"/>
      <c r="E3116" s="192"/>
      <c r="F3116" s="186"/>
      <c r="G3116" s="53"/>
      <c r="H3116" s="53"/>
      <c r="I3116" s="53"/>
      <c r="J3116" s="53"/>
      <c r="O3116" s="53"/>
      <c r="W3116" s="53"/>
      <c r="X3116" s="53"/>
      <c r="Y3116" s="53"/>
      <c r="Z3116" s="53"/>
      <c r="AA3116" s="53"/>
    </row>
    <row r="3117" spans="1:27" x14ac:dyDescent="0.25">
      <c r="A3117" s="199"/>
      <c r="B3117" s="199"/>
      <c r="C3117" s="199"/>
      <c r="D3117" s="199"/>
      <c r="E3117" s="192"/>
      <c r="F3117" s="186"/>
      <c r="G3117" s="53"/>
      <c r="H3117" s="53"/>
      <c r="I3117" s="53"/>
      <c r="J3117" s="53"/>
      <c r="O3117" s="53"/>
      <c r="W3117" s="53"/>
      <c r="X3117" s="53"/>
      <c r="Y3117" s="53"/>
      <c r="Z3117" s="53"/>
      <c r="AA3117" s="53"/>
    </row>
    <row r="3118" spans="1:27" x14ac:dyDescent="0.25">
      <c r="A3118" s="199"/>
      <c r="B3118" s="199"/>
      <c r="C3118" s="199"/>
      <c r="D3118" s="199"/>
      <c r="E3118" s="192"/>
      <c r="F3118" s="186"/>
      <c r="G3118" s="53"/>
      <c r="H3118" s="53"/>
      <c r="I3118" s="53"/>
      <c r="J3118" s="53"/>
      <c r="O3118" s="53"/>
      <c r="W3118" s="53"/>
      <c r="X3118" s="53"/>
      <c r="Y3118" s="53"/>
      <c r="Z3118" s="53"/>
      <c r="AA3118" s="53"/>
    </row>
    <row r="3119" spans="1:27" x14ac:dyDescent="0.25">
      <c r="A3119" s="199"/>
      <c r="B3119" s="199"/>
      <c r="C3119" s="199"/>
      <c r="D3119" s="199"/>
      <c r="E3119" s="192"/>
      <c r="F3119" s="186"/>
      <c r="G3119" s="53"/>
      <c r="H3119" s="53"/>
      <c r="I3119" s="53"/>
      <c r="J3119" s="53"/>
      <c r="O3119" s="53"/>
      <c r="W3119" s="53"/>
      <c r="X3119" s="53"/>
      <c r="Y3119" s="53"/>
      <c r="Z3119" s="53"/>
      <c r="AA3119" s="53"/>
    </row>
    <row r="3120" spans="1:27" x14ac:dyDescent="0.25">
      <c r="A3120" s="199"/>
      <c r="B3120" s="199"/>
      <c r="C3120" s="199"/>
      <c r="D3120" s="199"/>
      <c r="E3120" s="192"/>
      <c r="F3120" s="186"/>
      <c r="G3120" s="53"/>
      <c r="H3120" s="53"/>
      <c r="I3120" s="53"/>
      <c r="J3120" s="53"/>
      <c r="O3120" s="53"/>
      <c r="W3120" s="53"/>
      <c r="X3120" s="53"/>
      <c r="Y3120" s="53"/>
      <c r="Z3120" s="53"/>
      <c r="AA3120" s="53"/>
    </row>
    <row r="3121" spans="1:27" x14ac:dyDescent="0.25">
      <c r="A3121" s="199"/>
      <c r="B3121" s="199"/>
      <c r="C3121" s="199"/>
      <c r="D3121" s="199"/>
      <c r="E3121" s="192"/>
      <c r="F3121" s="186"/>
      <c r="G3121" s="53"/>
      <c r="H3121" s="53"/>
      <c r="I3121" s="53"/>
      <c r="J3121" s="53"/>
      <c r="O3121" s="53"/>
      <c r="W3121" s="53"/>
      <c r="X3121" s="53"/>
      <c r="Y3121" s="53"/>
      <c r="Z3121" s="53"/>
      <c r="AA3121" s="53"/>
    </row>
    <row r="3122" spans="1:27" x14ac:dyDescent="0.25">
      <c r="A3122" s="199"/>
      <c r="B3122" s="199"/>
      <c r="C3122" s="199"/>
      <c r="D3122" s="199"/>
      <c r="E3122" s="192"/>
      <c r="F3122" s="186"/>
      <c r="G3122" s="53"/>
      <c r="H3122" s="53"/>
      <c r="I3122" s="53"/>
      <c r="J3122" s="53"/>
      <c r="O3122" s="53"/>
      <c r="W3122" s="53"/>
      <c r="X3122" s="53"/>
      <c r="Y3122" s="53"/>
      <c r="Z3122" s="53"/>
      <c r="AA3122" s="53"/>
    </row>
    <row r="3123" spans="1:27" x14ac:dyDescent="0.25">
      <c r="A3123" s="199"/>
      <c r="B3123" s="199"/>
      <c r="C3123" s="199"/>
      <c r="D3123" s="199"/>
      <c r="E3123" s="192"/>
      <c r="F3123" s="186"/>
      <c r="G3123" s="53"/>
      <c r="H3123" s="53"/>
      <c r="I3123" s="53"/>
      <c r="J3123" s="53"/>
      <c r="O3123" s="53"/>
      <c r="W3123" s="53"/>
      <c r="X3123" s="53"/>
      <c r="Y3123" s="53"/>
      <c r="Z3123" s="53"/>
      <c r="AA3123" s="53"/>
    </row>
    <row r="3124" spans="1:27" x14ac:dyDescent="0.25">
      <c r="A3124" s="199"/>
      <c r="B3124" s="199"/>
      <c r="C3124" s="199"/>
      <c r="D3124" s="199"/>
      <c r="E3124" s="192"/>
      <c r="F3124" s="186"/>
      <c r="G3124" s="53"/>
      <c r="H3124" s="53"/>
      <c r="I3124" s="53"/>
      <c r="J3124" s="53"/>
      <c r="O3124" s="53"/>
      <c r="W3124" s="53"/>
      <c r="X3124" s="53"/>
      <c r="Y3124" s="53"/>
      <c r="Z3124" s="53"/>
      <c r="AA3124" s="53"/>
    </row>
    <row r="3125" spans="1:27" x14ac:dyDescent="0.25">
      <c r="A3125" s="199"/>
      <c r="B3125" s="199"/>
      <c r="C3125" s="199"/>
      <c r="D3125" s="199"/>
      <c r="E3125" s="192"/>
      <c r="F3125" s="186"/>
      <c r="G3125" s="53"/>
      <c r="H3125" s="53"/>
      <c r="I3125" s="53"/>
      <c r="J3125" s="53"/>
      <c r="O3125" s="53"/>
      <c r="W3125" s="53"/>
      <c r="X3125" s="53"/>
      <c r="Y3125" s="53"/>
      <c r="Z3125" s="53"/>
      <c r="AA3125" s="53"/>
    </row>
    <row r="3126" spans="1:27" x14ac:dyDescent="0.25">
      <c r="A3126" s="199"/>
      <c r="B3126" s="199"/>
      <c r="C3126" s="199"/>
      <c r="D3126" s="199"/>
      <c r="E3126" s="192"/>
      <c r="F3126" s="186"/>
      <c r="G3126" s="53"/>
      <c r="H3126" s="53"/>
      <c r="I3126" s="53"/>
      <c r="J3126" s="53"/>
      <c r="O3126" s="53"/>
      <c r="W3126" s="53"/>
      <c r="X3126" s="53"/>
      <c r="Y3126" s="53"/>
      <c r="Z3126" s="53"/>
      <c r="AA3126" s="53"/>
    </row>
    <row r="3127" spans="1:27" x14ac:dyDescent="0.25">
      <c r="A3127" s="199"/>
      <c r="B3127" s="199"/>
      <c r="C3127" s="199"/>
      <c r="D3127" s="199"/>
      <c r="E3127" s="192"/>
      <c r="F3127" s="186"/>
      <c r="G3127" s="53"/>
      <c r="H3127" s="53"/>
      <c r="I3127" s="53"/>
      <c r="J3127" s="53"/>
      <c r="O3127" s="53"/>
      <c r="W3127" s="53"/>
      <c r="X3127" s="53"/>
      <c r="Y3127" s="53"/>
      <c r="Z3127" s="53"/>
      <c r="AA3127" s="53"/>
    </row>
    <row r="3128" spans="1:27" x14ac:dyDescent="0.25">
      <c r="A3128" s="199"/>
      <c r="B3128" s="199"/>
      <c r="C3128" s="199"/>
      <c r="D3128" s="199"/>
      <c r="E3128" s="192"/>
      <c r="F3128" s="186"/>
      <c r="G3128" s="53"/>
      <c r="H3128" s="53"/>
      <c r="I3128" s="53"/>
      <c r="J3128" s="53"/>
      <c r="O3128" s="53"/>
      <c r="W3128" s="53"/>
      <c r="X3128" s="53"/>
      <c r="Y3128" s="53"/>
      <c r="Z3128" s="53"/>
      <c r="AA3128" s="53"/>
    </row>
    <row r="3129" spans="1:27" x14ac:dyDescent="0.25">
      <c r="A3129" s="199"/>
      <c r="B3129" s="199"/>
      <c r="C3129" s="199"/>
      <c r="D3129" s="199"/>
      <c r="E3129" s="192"/>
      <c r="F3129" s="186"/>
      <c r="G3129" s="53"/>
      <c r="H3129" s="53"/>
      <c r="I3129" s="53"/>
      <c r="J3129" s="53"/>
      <c r="O3129" s="53"/>
      <c r="W3129" s="53"/>
      <c r="X3129" s="53"/>
      <c r="Y3129" s="53"/>
      <c r="Z3129" s="53"/>
      <c r="AA3129" s="53"/>
    </row>
    <row r="3130" spans="1:27" x14ac:dyDescent="0.25">
      <c r="A3130" s="199"/>
      <c r="B3130" s="199"/>
      <c r="C3130" s="199"/>
      <c r="D3130" s="199"/>
      <c r="E3130" s="192"/>
      <c r="F3130" s="186"/>
      <c r="G3130" s="53"/>
      <c r="H3130" s="53"/>
      <c r="I3130" s="53"/>
      <c r="J3130" s="53"/>
      <c r="O3130" s="53"/>
      <c r="W3130" s="53"/>
      <c r="X3130" s="53"/>
      <c r="Y3130" s="53"/>
      <c r="Z3130" s="53"/>
      <c r="AA3130" s="53"/>
    </row>
    <row r="3131" spans="1:27" x14ac:dyDescent="0.25">
      <c r="A3131" s="199"/>
      <c r="B3131" s="199"/>
      <c r="C3131" s="199"/>
      <c r="D3131" s="199"/>
      <c r="E3131" s="192"/>
      <c r="F3131" s="186"/>
      <c r="G3131" s="53"/>
      <c r="H3131" s="53"/>
      <c r="I3131" s="53"/>
      <c r="J3131" s="53"/>
      <c r="O3131" s="53"/>
      <c r="W3131" s="53"/>
      <c r="X3131" s="53"/>
      <c r="Y3131" s="53"/>
      <c r="Z3131" s="53"/>
      <c r="AA3131" s="53"/>
    </row>
    <row r="3132" spans="1:27" x14ac:dyDescent="0.25">
      <c r="A3132" s="199"/>
      <c r="B3132" s="199"/>
      <c r="C3132" s="199"/>
      <c r="D3132" s="199"/>
      <c r="E3132" s="192"/>
      <c r="F3132" s="186"/>
      <c r="G3132" s="53"/>
      <c r="H3132" s="53"/>
      <c r="I3132" s="53"/>
      <c r="J3132" s="53"/>
      <c r="O3132" s="53"/>
      <c r="W3132" s="53"/>
      <c r="X3132" s="53"/>
      <c r="Y3132" s="53"/>
      <c r="Z3132" s="53"/>
      <c r="AA3132" s="53"/>
    </row>
    <row r="3133" spans="1:27" x14ac:dyDescent="0.25">
      <c r="A3133" s="199"/>
      <c r="B3133" s="199"/>
      <c r="C3133" s="199"/>
      <c r="D3133" s="199"/>
      <c r="E3133" s="192"/>
      <c r="F3133" s="186"/>
      <c r="G3133" s="53"/>
      <c r="H3133" s="53"/>
      <c r="I3133" s="53"/>
      <c r="J3133" s="53"/>
      <c r="O3133" s="53"/>
      <c r="W3133" s="53"/>
      <c r="X3133" s="53"/>
      <c r="Y3133" s="53"/>
      <c r="Z3133" s="53"/>
      <c r="AA3133" s="53"/>
    </row>
    <row r="3134" spans="1:27" x14ac:dyDescent="0.25">
      <c r="A3134" s="199"/>
      <c r="B3134" s="199"/>
      <c r="C3134" s="199"/>
      <c r="D3134" s="199"/>
      <c r="E3134" s="192"/>
      <c r="F3134" s="186"/>
      <c r="G3134" s="53"/>
      <c r="H3134" s="53"/>
      <c r="I3134" s="53"/>
      <c r="J3134" s="53"/>
      <c r="O3134" s="53"/>
      <c r="W3134" s="53"/>
      <c r="X3134" s="53"/>
      <c r="Y3134" s="53"/>
      <c r="Z3134" s="53"/>
      <c r="AA3134" s="53"/>
    </row>
    <row r="3135" spans="1:27" x14ac:dyDescent="0.25">
      <c r="A3135" s="199"/>
      <c r="B3135" s="199"/>
      <c r="C3135" s="199"/>
      <c r="D3135" s="199"/>
      <c r="E3135" s="192"/>
      <c r="F3135" s="186"/>
      <c r="G3135" s="53"/>
      <c r="H3135" s="53"/>
      <c r="I3135" s="53"/>
      <c r="J3135" s="53"/>
      <c r="O3135" s="53"/>
      <c r="W3135" s="53"/>
      <c r="X3135" s="53"/>
      <c r="Y3135" s="53"/>
      <c r="Z3135" s="53"/>
      <c r="AA3135" s="53"/>
    </row>
    <row r="3136" spans="1:27" x14ac:dyDescent="0.25">
      <c r="A3136" s="199"/>
      <c r="B3136" s="199"/>
      <c r="C3136" s="199"/>
      <c r="D3136" s="199"/>
      <c r="E3136" s="192"/>
      <c r="F3136" s="186"/>
      <c r="G3136" s="53"/>
      <c r="H3136" s="53"/>
      <c r="I3136" s="53"/>
      <c r="J3136" s="53"/>
      <c r="O3136" s="53"/>
      <c r="W3136" s="53"/>
      <c r="X3136" s="53"/>
      <c r="Y3136" s="53"/>
      <c r="Z3136" s="53"/>
      <c r="AA3136" s="53"/>
    </row>
    <row r="3137" spans="1:27" x14ac:dyDescent="0.25">
      <c r="A3137" s="199"/>
      <c r="B3137" s="199"/>
      <c r="C3137" s="199"/>
      <c r="D3137" s="199"/>
      <c r="E3137" s="192"/>
      <c r="F3137" s="186"/>
      <c r="G3137" s="53"/>
      <c r="H3137" s="53"/>
      <c r="I3137" s="53"/>
      <c r="J3137" s="53"/>
      <c r="O3137" s="53"/>
      <c r="W3137" s="53"/>
      <c r="X3137" s="53"/>
      <c r="Y3137" s="53"/>
      <c r="Z3137" s="53"/>
      <c r="AA3137" s="53"/>
    </row>
    <row r="3138" spans="1:27" x14ac:dyDescent="0.25">
      <c r="A3138" s="199"/>
      <c r="B3138" s="199"/>
      <c r="C3138" s="199"/>
      <c r="D3138" s="199"/>
      <c r="E3138" s="192"/>
      <c r="F3138" s="186"/>
      <c r="G3138" s="53"/>
      <c r="H3138" s="53"/>
      <c r="I3138" s="53"/>
      <c r="J3138" s="53"/>
      <c r="O3138" s="53"/>
      <c r="W3138" s="53"/>
      <c r="X3138" s="53"/>
      <c r="Y3138" s="53"/>
      <c r="Z3138" s="53"/>
      <c r="AA3138" s="53"/>
    </row>
    <row r="3139" spans="1:27" x14ac:dyDescent="0.25">
      <c r="A3139" s="199"/>
      <c r="B3139" s="199"/>
      <c r="C3139" s="199"/>
      <c r="D3139" s="199"/>
      <c r="E3139" s="192"/>
      <c r="F3139" s="186"/>
      <c r="G3139" s="53"/>
      <c r="H3139" s="53"/>
      <c r="I3139" s="53"/>
      <c r="J3139" s="53"/>
      <c r="O3139" s="53"/>
      <c r="W3139" s="53"/>
      <c r="X3139" s="53"/>
      <c r="Y3139" s="53"/>
      <c r="Z3139" s="53"/>
      <c r="AA3139" s="53"/>
    </row>
    <row r="3140" spans="1:27" x14ac:dyDescent="0.25">
      <c r="A3140" s="199"/>
      <c r="B3140" s="199"/>
      <c r="C3140" s="199"/>
      <c r="D3140" s="199"/>
      <c r="E3140" s="192"/>
      <c r="F3140" s="186"/>
      <c r="G3140" s="53"/>
      <c r="H3140" s="53"/>
      <c r="I3140" s="53"/>
      <c r="J3140" s="53"/>
      <c r="O3140" s="53"/>
      <c r="W3140" s="53"/>
      <c r="X3140" s="53"/>
      <c r="Y3140" s="53"/>
      <c r="Z3140" s="53"/>
      <c r="AA3140" s="53"/>
    </row>
    <row r="3141" spans="1:27" x14ac:dyDescent="0.25">
      <c r="A3141" s="199"/>
      <c r="B3141" s="199"/>
      <c r="C3141" s="199"/>
      <c r="D3141" s="199"/>
      <c r="E3141" s="192"/>
      <c r="F3141" s="186"/>
      <c r="G3141" s="53"/>
      <c r="H3141" s="53"/>
      <c r="I3141" s="53"/>
      <c r="J3141" s="53"/>
      <c r="O3141" s="53"/>
      <c r="W3141" s="53"/>
      <c r="X3141" s="53"/>
      <c r="Y3141" s="53"/>
      <c r="Z3141" s="53"/>
      <c r="AA3141" s="53"/>
    </row>
    <row r="3142" spans="1:27" x14ac:dyDescent="0.25">
      <c r="A3142" s="199"/>
      <c r="B3142" s="199"/>
      <c r="C3142" s="199"/>
      <c r="D3142" s="199"/>
      <c r="E3142" s="192"/>
      <c r="F3142" s="186"/>
      <c r="G3142" s="53"/>
      <c r="H3142" s="53"/>
      <c r="I3142" s="53"/>
      <c r="J3142" s="53"/>
      <c r="O3142" s="53"/>
      <c r="W3142" s="53"/>
      <c r="X3142" s="53"/>
      <c r="Y3142" s="53"/>
      <c r="Z3142" s="53"/>
      <c r="AA3142" s="53"/>
    </row>
    <row r="3143" spans="1:27" x14ac:dyDescent="0.25">
      <c r="A3143" s="199"/>
      <c r="B3143" s="199"/>
      <c r="C3143" s="199"/>
      <c r="D3143" s="199"/>
      <c r="E3143" s="192"/>
      <c r="F3143" s="186"/>
      <c r="G3143" s="53"/>
      <c r="H3143" s="53"/>
      <c r="I3143" s="53"/>
      <c r="J3143" s="53"/>
      <c r="O3143" s="53"/>
      <c r="W3143" s="53"/>
      <c r="X3143" s="53"/>
      <c r="Y3143" s="53"/>
      <c r="Z3143" s="53"/>
      <c r="AA3143" s="53"/>
    </row>
    <row r="3144" spans="1:27" x14ac:dyDescent="0.25">
      <c r="A3144" s="199"/>
      <c r="B3144" s="199"/>
      <c r="C3144" s="199"/>
      <c r="D3144" s="199"/>
      <c r="E3144" s="192"/>
      <c r="F3144" s="186"/>
      <c r="G3144" s="53"/>
      <c r="H3144" s="53"/>
      <c r="I3144" s="53"/>
      <c r="J3144" s="53"/>
      <c r="O3144" s="53"/>
      <c r="W3144" s="53"/>
      <c r="X3144" s="53"/>
      <c r="Y3144" s="53"/>
      <c r="Z3144" s="53"/>
      <c r="AA3144" s="53"/>
    </row>
    <row r="3145" spans="1:27" x14ac:dyDescent="0.25">
      <c r="A3145" s="199"/>
      <c r="B3145" s="199"/>
      <c r="C3145" s="199"/>
      <c r="D3145" s="199"/>
      <c r="E3145" s="192"/>
      <c r="F3145" s="186"/>
      <c r="G3145" s="53"/>
      <c r="H3145" s="53"/>
      <c r="I3145" s="53"/>
      <c r="J3145" s="53"/>
      <c r="O3145" s="53"/>
      <c r="W3145" s="53"/>
      <c r="X3145" s="53"/>
      <c r="Y3145" s="53"/>
      <c r="Z3145" s="53"/>
      <c r="AA3145" s="53"/>
    </row>
    <row r="3146" spans="1:27" x14ac:dyDescent="0.25">
      <c r="A3146" s="199"/>
      <c r="B3146" s="199"/>
      <c r="C3146" s="199"/>
      <c r="D3146" s="199"/>
      <c r="E3146" s="192"/>
      <c r="F3146" s="186"/>
      <c r="G3146" s="53"/>
      <c r="H3146" s="53"/>
      <c r="I3146" s="53"/>
      <c r="J3146" s="53"/>
      <c r="O3146" s="53"/>
      <c r="W3146" s="53"/>
      <c r="X3146" s="53"/>
      <c r="Y3146" s="53"/>
      <c r="Z3146" s="53"/>
      <c r="AA3146" s="53"/>
    </row>
    <row r="3147" spans="1:27" x14ac:dyDescent="0.25">
      <c r="A3147" s="199"/>
      <c r="B3147" s="199"/>
      <c r="C3147" s="199"/>
      <c r="D3147" s="199"/>
      <c r="E3147" s="192"/>
      <c r="F3147" s="186"/>
      <c r="G3147" s="53"/>
      <c r="H3147" s="53"/>
      <c r="I3147" s="53"/>
      <c r="J3147" s="53"/>
      <c r="O3147" s="53"/>
      <c r="W3147" s="53"/>
      <c r="X3147" s="53"/>
      <c r="Y3147" s="53"/>
      <c r="Z3147" s="53"/>
      <c r="AA3147" s="53"/>
    </row>
    <row r="3148" spans="1:27" x14ac:dyDescent="0.25">
      <c r="A3148" s="199"/>
      <c r="B3148" s="199"/>
      <c r="C3148" s="199"/>
      <c r="D3148" s="199"/>
      <c r="E3148" s="192"/>
      <c r="F3148" s="186"/>
      <c r="G3148" s="53"/>
      <c r="H3148" s="53"/>
      <c r="I3148" s="53"/>
      <c r="J3148" s="53"/>
      <c r="O3148" s="53"/>
      <c r="W3148" s="53"/>
      <c r="X3148" s="53"/>
      <c r="Y3148" s="53"/>
      <c r="Z3148" s="53"/>
      <c r="AA3148" s="53"/>
    </row>
    <row r="3149" spans="1:27" x14ac:dyDescent="0.25">
      <c r="A3149" s="199"/>
      <c r="B3149" s="199"/>
      <c r="C3149" s="199"/>
      <c r="D3149" s="199"/>
      <c r="E3149" s="192"/>
      <c r="F3149" s="186"/>
      <c r="G3149" s="53"/>
      <c r="H3149" s="53"/>
      <c r="I3149" s="53"/>
      <c r="J3149" s="53"/>
      <c r="O3149" s="53"/>
      <c r="W3149" s="53"/>
      <c r="X3149" s="53"/>
      <c r="Y3149" s="53"/>
      <c r="Z3149" s="53"/>
      <c r="AA3149" s="53"/>
    </row>
    <row r="3150" spans="1:27" x14ac:dyDescent="0.25">
      <c r="A3150" s="199"/>
      <c r="B3150" s="199"/>
      <c r="C3150" s="199"/>
      <c r="D3150" s="199"/>
      <c r="E3150" s="192"/>
      <c r="F3150" s="186"/>
      <c r="G3150" s="53"/>
      <c r="H3150" s="53"/>
      <c r="I3150" s="53"/>
      <c r="J3150" s="53"/>
      <c r="O3150" s="53"/>
      <c r="W3150" s="53"/>
      <c r="X3150" s="53"/>
      <c r="Y3150" s="53"/>
      <c r="Z3150" s="53"/>
      <c r="AA3150" s="53"/>
    </row>
    <row r="3151" spans="1:27" x14ac:dyDescent="0.25">
      <c r="A3151" s="199"/>
      <c r="B3151" s="199"/>
      <c r="C3151" s="199"/>
      <c r="D3151" s="199"/>
      <c r="E3151" s="192"/>
      <c r="F3151" s="186"/>
      <c r="G3151" s="53"/>
      <c r="H3151" s="53"/>
      <c r="I3151" s="53"/>
      <c r="J3151" s="53"/>
      <c r="O3151" s="53"/>
      <c r="W3151" s="53"/>
      <c r="X3151" s="53"/>
      <c r="Y3151" s="53"/>
      <c r="Z3151" s="53"/>
      <c r="AA3151" s="53"/>
    </row>
    <row r="3152" spans="1:27" x14ac:dyDescent="0.25">
      <c r="A3152" s="199"/>
      <c r="B3152" s="199"/>
      <c r="C3152" s="199"/>
      <c r="D3152" s="199"/>
      <c r="E3152" s="192"/>
      <c r="F3152" s="186"/>
      <c r="G3152" s="53"/>
      <c r="H3152" s="53"/>
      <c r="I3152" s="53"/>
      <c r="J3152" s="53"/>
      <c r="O3152" s="53"/>
      <c r="W3152" s="53"/>
      <c r="X3152" s="53"/>
      <c r="Y3152" s="53"/>
      <c r="Z3152" s="53"/>
      <c r="AA3152" s="53"/>
    </row>
    <row r="3153" spans="1:27" x14ac:dyDescent="0.25">
      <c r="A3153" s="199"/>
      <c r="B3153" s="199"/>
      <c r="C3153" s="199"/>
      <c r="D3153" s="199"/>
      <c r="E3153" s="192"/>
      <c r="F3153" s="186"/>
      <c r="G3153" s="53"/>
      <c r="H3153" s="53"/>
      <c r="I3153" s="53"/>
      <c r="J3153" s="53"/>
      <c r="O3153" s="53"/>
      <c r="W3153" s="53"/>
      <c r="X3153" s="53"/>
      <c r="Y3153" s="53"/>
      <c r="Z3153" s="53"/>
      <c r="AA3153" s="53"/>
    </row>
    <row r="3154" spans="1:27" x14ac:dyDescent="0.25">
      <c r="A3154" s="199"/>
      <c r="B3154" s="199"/>
      <c r="C3154" s="199"/>
      <c r="D3154" s="199"/>
      <c r="E3154" s="192"/>
      <c r="F3154" s="186"/>
      <c r="G3154" s="53"/>
      <c r="H3154" s="53"/>
      <c r="I3154" s="53"/>
      <c r="J3154" s="53"/>
      <c r="O3154" s="53"/>
      <c r="W3154" s="53"/>
      <c r="X3154" s="53"/>
      <c r="Y3154" s="53"/>
      <c r="Z3154" s="53"/>
      <c r="AA3154" s="53"/>
    </row>
    <row r="3155" spans="1:27" x14ac:dyDescent="0.25">
      <c r="A3155" s="199"/>
      <c r="B3155" s="199"/>
      <c r="C3155" s="199"/>
      <c r="D3155" s="199"/>
      <c r="E3155" s="192"/>
      <c r="F3155" s="186"/>
      <c r="G3155" s="53"/>
      <c r="H3155" s="53"/>
      <c r="I3155" s="53"/>
      <c r="J3155" s="53"/>
      <c r="O3155" s="53"/>
      <c r="W3155" s="53"/>
      <c r="X3155" s="53"/>
      <c r="Y3155" s="53"/>
      <c r="Z3155" s="53"/>
      <c r="AA3155" s="53"/>
    </row>
    <row r="3156" spans="1:27" x14ac:dyDescent="0.25">
      <c r="A3156" s="199"/>
      <c r="B3156" s="199"/>
      <c r="C3156" s="199"/>
      <c r="D3156" s="199"/>
      <c r="E3156" s="192"/>
      <c r="F3156" s="186"/>
      <c r="G3156" s="53"/>
      <c r="H3156" s="53"/>
      <c r="I3156" s="53"/>
      <c r="J3156" s="53"/>
      <c r="O3156" s="53"/>
      <c r="W3156" s="53"/>
      <c r="X3156" s="53"/>
      <c r="Y3156" s="53"/>
      <c r="Z3156" s="53"/>
      <c r="AA3156" s="53"/>
    </row>
    <row r="3157" spans="1:27" x14ac:dyDescent="0.25">
      <c r="A3157" s="199"/>
      <c r="B3157" s="199"/>
      <c r="C3157" s="199"/>
      <c r="D3157" s="199"/>
      <c r="E3157" s="192"/>
      <c r="F3157" s="186"/>
      <c r="G3157" s="53"/>
      <c r="H3157" s="53"/>
      <c r="I3157" s="53"/>
      <c r="J3157" s="53"/>
      <c r="O3157" s="53"/>
      <c r="W3157" s="53"/>
      <c r="X3157" s="53"/>
      <c r="Y3157" s="53"/>
      <c r="Z3157" s="53"/>
      <c r="AA3157" s="53"/>
    </row>
    <row r="3158" spans="1:27" x14ac:dyDescent="0.25">
      <c r="A3158" s="199"/>
      <c r="B3158" s="199"/>
      <c r="C3158" s="199"/>
      <c r="D3158" s="199"/>
      <c r="E3158" s="192"/>
      <c r="F3158" s="186"/>
      <c r="G3158" s="53"/>
      <c r="H3158" s="53"/>
      <c r="I3158" s="53"/>
      <c r="J3158" s="53"/>
      <c r="O3158" s="53"/>
      <c r="W3158" s="53"/>
      <c r="X3158" s="53"/>
      <c r="Y3158" s="53"/>
      <c r="Z3158" s="53"/>
      <c r="AA3158" s="53"/>
    </row>
    <row r="3159" spans="1:27" x14ac:dyDescent="0.25">
      <c r="A3159" s="199"/>
      <c r="B3159" s="199"/>
      <c r="C3159" s="199"/>
      <c r="D3159" s="199"/>
      <c r="E3159" s="192"/>
      <c r="F3159" s="186"/>
      <c r="G3159" s="53"/>
      <c r="H3159" s="53"/>
      <c r="I3159" s="53"/>
      <c r="J3159" s="53"/>
      <c r="O3159" s="53"/>
      <c r="W3159" s="53"/>
      <c r="X3159" s="53"/>
      <c r="Y3159" s="53"/>
      <c r="Z3159" s="53"/>
      <c r="AA3159" s="53"/>
    </row>
    <row r="3160" spans="1:27" x14ac:dyDescent="0.25">
      <c r="A3160" s="199"/>
      <c r="B3160" s="199"/>
      <c r="C3160" s="199"/>
      <c r="D3160" s="199"/>
      <c r="E3160" s="192"/>
      <c r="F3160" s="186"/>
      <c r="G3160" s="53"/>
      <c r="H3160" s="53"/>
      <c r="I3160" s="53"/>
      <c r="J3160" s="53"/>
      <c r="O3160" s="53"/>
      <c r="W3160" s="53"/>
      <c r="X3160" s="53"/>
      <c r="Y3160" s="53"/>
      <c r="Z3160" s="53"/>
      <c r="AA3160" s="53"/>
    </row>
    <row r="3161" spans="1:27" x14ac:dyDescent="0.25">
      <c r="A3161" s="199"/>
      <c r="B3161" s="199"/>
      <c r="C3161" s="199"/>
      <c r="D3161" s="199"/>
      <c r="E3161" s="192"/>
      <c r="F3161" s="186"/>
      <c r="G3161" s="53"/>
      <c r="H3161" s="53"/>
      <c r="I3161" s="53"/>
      <c r="J3161" s="53"/>
      <c r="O3161" s="53"/>
      <c r="W3161" s="53"/>
      <c r="X3161" s="53"/>
      <c r="Y3161" s="53"/>
      <c r="Z3161" s="53"/>
      <c r="AA3161" s="53"/>
    </row>
    <row r="3162" spans="1:27" x14ac:dyDescent="0.25">
      <c r="A3162" s="199"/>
      <c r="B3162" s="199"/>
      <c r="C3162" s="199"/>
      <c r="D3162" s="199"/>
      <c r="E3162" s="192"/>
      <c r="F3162" s="186"/>
      <c r="G3162" s="53"/>
      <c r="H3162" s="53"/>
      <c r="I3162" s="53"/>
      <c r="J3162" s="53"/>
      <c r="O3162" s="53"/>
      <c r="W3162" s="53"/>
      <c r="X3162" s="53"/>
      <c r="Y3162" s="53"/>
      <c r="Z3162" s="53"/>
      <c r="AA3162" s="53"/>
    </row>
    <row r="3163" spans="1:27" x14ac:dyDescent="0.25">
      <c r="A3163" s="199"/>
      <c r="B3163" s="199"/>
      <c r="C3163" s="199"/>
      <c r="D3163" s="199"/>
      <c r="E3163" s="192"/>
      <c r="F3163" s="186"/>
      <c r="G3163" s="53"/>
      <c r="H3163" s="53"/>
      <c r="I3163" s="53"/>
      <c r="J3163" s="53"/>
      <c r="O3163" s="53"/>
      <c r="W3163" s="53"/>
      <c r="X3163" s="53"/>
      <c r="Y3163" s="53"/>
      <c r="Z3163" s="53"/>
      <c r="AA3163" s="53"/>
    </row>
    <row r="3164" spans="1:27" x14ac:dyDescent="0.25">
      <c r="A3164" s="199"/>
      <c r="B3164" s="199"/>
      <c r="C3164" s="199"/>
      <c r="D3164" s="199"/>
      <c r="E3164" s="192"/>
      <c r="F3164" s="186"/>
      <c r="G3164" s="53"/>
      <c r="H3164" s="53"/>
      <c r="I3164" s="53"/>
      <c r="J3164" s="53"/>
      <c r="O3164" s="53"/>
      <c r="W3164" s="53"/>
      <c r="X3164" s="53"/>
      <c r="Y3164" s="53"/>
      <c r="Z3164" s="53"/>
      <c r="AA3164" s="53"/>
    </row>
    <row r="3165" spans="1:27" x14ac:dyDescent="0.25">
      <c r="A3165" s="199"/>
      <c r="B3165" s="199"/>
      <c r="C3165" s="199"/>
      <c r="D3165" s="199"/>
      <c r="E3165" s="192"/>
      <c r="F3165" s="186"/>
      <c r="G3165" s="53"/>
      <c r="H3165" s="53"/>
      <c r="I3165" s="53"/>
      <c r="J3165" s="53"/>
      <c r="O3165" s="53"/>
      <c r="W3165" s="53"/>
      <c r="X3165" s="53"/>
      <c r="Y3165" s="53"/>
      <c r="Z3165" s="53"/>
      <c r="AA3165" s="53"/>
    </row>
    <row r="3166" spans="1:27" x14ac:dyDescent="0.25">
      <c r="A3166" s="199"/>
      <c r="B3166" s="199"/>
      <c r="C3166" s="199"/>
      <c r="D3166" s="199"/>
      <c r="E3166" s="192"/>
      <c r="F3166" s="186"/>
      <c r="G3166" s="53"/>
      <c r="H3166" s="53"/>
      <c r="I3166" s="53"/>
      <c r="J3166" s="53"/>
      <c r="O3166" s="53"/>
      <c r="W3166" s="53"/>
      <c r="X3166" s="53"/>
      <c r="Y3166" s="53"/>
      <c r="Z3166" s="53"/>
      <c r="AA3166" s="53"/>
    </row>
    <row r="3167" spans="1:27" x14ac:dyDescent="0.25">
      <c r="A3167" s="199"/>
      <c r="B3167" s="199"/>
      <c r="C3167" s="199"/>
      <c r="D3167" s="199"/>
      <c r="E3167" s="192"/>
      <c r="F3167" s="186"/>
      <c r="G3167" s="53"/>
      <c r="H3167" s="53"/>
      <c r="I3167" s="53"/>
      <c r="J3167" s="53"/>
      <c r="O3167" s="53"/>
      <c r="W3167" s="53"/>
      <c r="X3167" s="53"/>
      <c r="Y3167" s="53"/>
      <c r="Z3167" s="53"/>
      <c r="AA3167" s="53"/>
    </row>
    <row r="3168" spans="1:27" x14ac:dyDescent="0.25">
      <c r="A3168" s="199"/>
      <c r="B3168" s="199"/>
      <c r="C3168" s="199"/>
      <c r="D3168" s="199"/>
      <c r="E3168" s="192"/>
      <c r="F3168" s="186"/>
      <c r="G3168" s="53"/>
      <c r="H3168" s="53"/>
      <c r="I3168" s="53"/>
      <c r="J3168" s="53"/>
      <c r="O3168" s="53"/>
      <c r="W3168" s="53"/>
      <c r="X3168" s="53"/>
      <c r="Y3168" s="53"/>
      <c r="Z3168" s="53"/>
      <c r="AA3168" s="53"/>
    </row>
    <row r="3169" spans="1:27" x14ac:dyDescent="0.25">
      <c r="A3169" s="199"/>
      <c r="B3169" s="199"/>
      <c r="C3169" s="199"/>
      <c r="D3169" s="199"/>
      <c r="E3169" s="192"/>
      <c r="F3169" s="186"/>
      <c r="G3169" s="53"/>
      <c r="H3169" s="53"/>
      <c r="I3169" s="53"/>
      <c r="J3169" s="53"/>
      <c r="O3169" s="53"/>
      <c r="W3169" s="53"/>
      <c r="X3169" s="53"/>
      <c r="Y3169" s="53"/>
      <c r="Z3169" s="53"/>
      <c r="AA3169" s="53"/>
    </row>
    <row r="3170" spans="1:27" x14ac:dyDescent="0.25">
      <c r="A3170" s="199"/>
      <c r="B3170" s="199"/>
      <c r="C3170" s="199"/>
      <c r="D3170" s="199"/>
      <c r="E3170" s="192"/>
      <c r="F3170" s="186"/>
      <c r="G3170" s="53"/>
      <c r="H3170" s="53"/>
      <c r="I3170" s="53"/>
      <c r="J3170" s="53"/>
      <c r="O3170" s="53"/>
      <c r="W3170" s="53"/>
      <c r="X3170" s="53"/>
      <c r="Y3170" s="53"/>
      <c r="Z3170" s="53"/>
      <c r="AA3170" s="53"/>
    </row>
    <row r="3171" spans="1:27" x14ac:dyDescent="0.25">
      <c r="A3171" s="199"/>
      <c r="B3171" s="199"/>
      <c r="C3171" s="199"/>
      <c r="D3171" s="199"/>
      <c r="E3171" s="192"/>
      <c r="F3171" s="186"/>
      <c r="G3171" s="53"/>
      <c r="H3171" s="53"/>
      <c r="I3171" s="53"/>
      <c r="J3171" s="53"/>
      <c r="O3171" s="53"/>
      <c r="W3171" s="53"/>
      <c r="X3171" s="53"/>
      <c r="Y3171" s="53"/>
      <c r="Z3171" s="53"/>
      <c r="AA3171" s="53"/>
    </row>
    <row r="3172" spans="1:27" x14ac:dyDescent="0.25">
      <c r="A3172" s="199"/>
      <c r="B3172" s="199"/>
      <c r="C3172" s="199"/>
      <c r="D3172" s="199"/>
      <c r="E3172" s="192"/>
      <c r="F3172" s="186"/>
      <c r="G3172" s="53"/>
      <c r="H3172" s="53"/>
      <c r="I3172" s="53"/>
      <c r="J3172" s="53"/>
      <c r="O3172" s="53"/>
      <c r="W3172" s="53"/>
      <c r="X3172" s="53"/>
      <c r="Y3172" s="53"/>
      <c r="Z3172" s="53"/>
      <c r="AA3172" s="53"/>
    </row>
    <row r="3173" spans="1:27" x14ac:dyDescent="0.25">
      <c r="A3173" s="199"/>
      <c r="B3173" s="199"/>
      <c r="C3173" s="199"/>
      <c r="D3173" s="199"/>
      <c r="E3173" s="192"/>
      <c r="F3173" s="186"/>
      <c r="G3173" s="53"/>
      <c r="H3173" s="53"/>
      <c r="I3173" s="53"/>
      <c r="J3173" s="53"/>
      <c r="O3173" s="53"/>
      <c r="W3173" s="53"/>
      <c r="X3173" s="53"/>
      <c r="Y3173" s="53"/>
      <c r="Z3173" s="53"/>
      <c r="AA3173" s="53"/>
    </row>
    <row r="3174" spans="1:27" x14ac:dyDescent="0.25">
      <c r="A3174" s="199"/>
      <c r="B3174" s="199"/>
      <c r="C3174" s="199"/>
      <c r="D3174" s="199"/>
      <c r="E3174" s="192"/>
      <c r="F3174" s="186"/>
      <c r="G3174" s="53"/>
      <c r="H3174" s="53"/>
      <c r="I3174" s="53"/>
      <c r="J3174" s="53"/>
      <c r="O3174" s="53"/>
      <c r="W3174" s="53"/>
      <c r="X3174" s="53"/>
      <c r="Y3174" s="53"/>
      <c r="Z3174" s="53"/>
      <c r="AA3174" s="53"/>
    </row>
    <row r="3175" spans="1:27" x14ac:dyDescent="0.25">
      <c r="A3175" s="199"/>
      <c r="B3175" s="199"/>
      <c r="C3175" s="199"/>
      <c r="D3175" s="199"/>
      <c r="E3175" s="192"/>
      <c r="F3175" s="186"/>
      <c r="G3175" s="53"/>
      <c r="H3175" s="53"/>
      <c r="I3175" s="53"/>
      <c r="J3175" s="53"/>
      <c r="O3175" s="53"/>
      <c r="W3175" s="53"/>
      <c r="X3175" s="53"/>
      <c r="Y3175" s="53"/>
      <c r="Z3175" s="53"/>
      <c r="AA3175" s="53"/>
    </row>
    <row r="3176" spans="1:27" x14ac:dyDescent="0.25">
      <c r="A3176" s="199"/>
      <c r="B3176" s="199"/>
      <c r="C3176" s="199"/>
      <c r="D3176" s="199"/>
      <c r="E3176" s="192"/>
      <c r="F3176" s="186"/>
      <c r="G3176" s="53"/>
      <c r="H3176" s="53"/>
      <c r="I3176" s="53"/>
      <c r="J3176" s="53"/>
      <c r="O3176" s="53"/>
      <c r="W3176" s="53"/>
      <c r="X3176" s="53"/>
      <c r="Y3176" s="53"/>
      <c r="Z3176" s="53"/>
      <c r="AA3176" s="53"/>
    </row>
    <row r="3177" spans="1:27" x14ac:dyDescent="0.25">
      <c r="A3177" s="199"/>
      <c r="B3177" s="199"/>
      <c r="C3177" s="199"/>
      <c r="D3177" s="199"/>
      <c r="E3177" s="192"/>
      <c r="F3177" s="186"/>
      <c r="G3177" s="53"/>
      <c r="H3177" s="53"/>
      <c r="I3177" s="53"/>
      <c r="J3177" s="53"/>
      <c r="O3177" s="53"/>
      <c r="W3177" s="53"/>
      <c r="X3177" s="53"/>
      <c r="Y3177" s="53"/>
      <c r="Z3177" s="53"/>
      <c r="AA3177" s="53"/>
    </row>
    <row r="3178" spans="1:27" x14ac:dyDescent="0.25">
      <c r="A3178" s="199"/>
      <c r="B3178" s="199"/>
      <c r="C3178" s="199"/>
      <c r="D3178" s="199"/>
      <c r="E3178" s="192"/>
      <c r="F3178" s="186"/>
      <c r="G3178" s="53"/>
      <c r="H3178" s="53"/>
      <c r="I3178" s="53"/>
      <c r="J3178" s="53"/>
      <c r="O3178" s="53"/>
      <c r="W3178" s="53"/>
      <c r="X3178" s="53"/>
      <c r="Y3178" s="53"/>
      <c r="Z3178" s="53"/>
      <c r="AA3178" s="53"/>
    </row>
    <row r="3179" spans="1:27" x14ac:dyDescent="0.25">
      <c r="A3179" s="199"/>
      <c r="B3179" s="199"/>
      <c r="C3179" s="199"/>
      <c r="D3179" s="199"/>
      <c r="E3179" s="192"/>
      <c r="F3179" s="186"/>
      <c r="G3179" s="53"/>
      <c r="H3179" s="53"/>
      <c r="I3179" s="53"/>
      <c r="J3179" s="53"/>
      <c r="O3179" s="53"/>
      <c r="W3179" s="53"/>
      <c r="X3179" s="53"/>
      <c r="Y3179" s="53"/>
      <c r="Z3179" s="53"/>
      <c r="AA3179" s="53"/>
    </row>
    <row r="3180" spans="1:27" x14ac:dyDescent="0.25">
      <c r="A3180" s="199"/>
      <c r="B3180" s="199"/>
      <c r="C3180" s="199"/>
      <c r="D3180" s="199"/>
      <c r="E3180" s="192"/>
      <c r="F3180" s="186"/>
      <c r="G3180" s="53"/>
      <c r="H3180" s="53"/>
      <c r="I3180" s="53"/>
      <c r="J3180" s="53"/>
      <c r="O3180" s="53"/>
      <c r="W3180" s="53"/>
      <c r="X3180" s="53"/>
      <c r="Y3180" s="53"/>
      <c r="Z3180" s="53"/>
      <c r="AA3180" s="53"/>
    </row>
    <row r="3181" spans="1:27" x14ac:dyDescent="0.25">
      <c r="A3181" s="199"/>
      <c r="B3181" s="199"/>
      <c r="C3181" s="199"/>
      <c r="D3181" s="199"/>
      <c r="E3181" s="192"/>
      <c r="F3181" s="186"/>
      <c r="G3181" s="53"/>
      <c r="H3181" s="53"/>
      <c r="I3181" s="53"/>
      <c r="J3181" s="53"/>
      <c r="O3181" s="53"/>
      <c r="W3181" s="53"/>
      <c r="X3181" s="53"/>
      <c r="Y3181" s="53"/>
      <c r="Z3181" s="53"/>
      <c r="AA3181" s="53"/>
    </row>
    <row r="3182" spans="1:27" x14ac:dyDescent="0.25">
      <c r="A3182" s="199"/>
      <c r="B3182" s="199"/>
      <c r="C3182" s="199"/>
      <c r="D3182" s="199"/>
      <c r="E3182" s="192"/>
      <c r="F3182" s="186"/>
      <c r="G3182" s="53"/>
      <c r="H3182" s="53"/>
      <c r="I3182" s="53"/>
      <c r="J3182" s="53"/>
      <c r="O3182" s="53"/>
      <c r="W3182" s="53"/>
      <c r="X3182" s="53"/>
      <c r="Y3182" s="53"/>
      <c r="Z3182" s="53"/>
      <c r="AA3182" s="53"/>
    </row>
    <row r="3183" spans="1:27" x14ac:dyDescent="0.25">
      <c r="A3183" s="199"/>
      <c r="B3183" s="199"/>
      <c r="C3183" s="199"/>
      <c r="D3183" s="199"/>
      <c r="E3183" s="192"/>
      <c r="F3183" s="186"/>
      <c r="G3183" s="53"/>
      <c r="H3183" s="53"/>
      <c r="I3183" s="53"/>
      <c r="J3183" s="53"/>
      <c r="O3183" s="53"/>
      <c r="W3183" s="53"/>
      <c r="X3183" s="53"/>
      <c r="Y3183" s="53"/>
      <c r="Z3183" s="53"/>
      <c r="AA3183" s="53"/>
    </row>
    <row r="3184" spans="1:27" x14ac:dyDescent="0.25">
      <c r="A3184" s="199"/>
      <c r="B3184" s="199"/>
      <c r="C3184" s="199"/>
      <c r="D3184" s="199"/>
      <c r="E3184" s="192"/>
      <c r="F3184" s="186"/>
      <c r="G3184" s="53"/>
      <c r="H3184" s="53"/>
      <c r="I3184" s="53"/>
      <c r="J3184" s="53"/>
      <c r="O3184" s="53"/>
      <c r="W3184" s="53"/>
      <c r="X3184" s="53"/>
      <c r="Y3184" s="53"/>
      <c r="Z3184" s="53"/>
      <c r="AA3184" s="53"/>
    </row>
    <row r="3185" spans="1:27" x14ac:dyDescent="0.25">
      <c r="A3185" s="199"/>
      <c r="B3185" s="199"/>
      <c r="C3185" s="199"/>
      <c r="D3185" s="199"/>
      <c r="E3185" s="192"/>
      <c r="F3185" s="186"/>
      <c r="G3185" s="53"/>
      <c r="H3185" s="53"/>
      <c r="I3185" s="53"/>
      <c r="J3185" s="53"/>
      <c r="O3185" s="53"/>
      <c r="W3185" s="53"/>
      <c r="X3185" s="53"/>
      <c r="Y3185" s="53"/>
      <c r="Z3185" s="53"/>
      <c r="AA3185" s="53"/>
    </row>
    <row r="3186" spans="1:27" x14ac:dyDescent="0.25">
      <c r="A3186" s="199"/>
      <c r="B3186" s="199"/>
      <c r="C3186" s="199"/>
      <c r="D3186" s="199"/>
      <c r="E3186" s="192"/>
      <c r="F3186" s="186"/>
      <c r="G3186" s="53"/>
      <c r="H3186" s="53"/>
      <c r="I3186" s="53"/>
      <c r="J3186" s="53"/>
      <c r="O3186" s="53"/>
      <c r="W3186" s="53"/>
      <c r="X3186" s="53"/>
      <c r="Y3186" s="53"/>
      <c r="Z3186" s="53"/>
      <c r="AA3186" s="53"/>
    </row>
    <row r="3187" spans="1:27" x14ac:dyDescent="0.25">
      <c r="A3187" s="199"/>
      <c r="B3187" s="199"/>
      <c r="C3187" s="199"/>
      <c r="D3187" s="199"/>
      <c r="E3187" s="192"/>
      <c r="F3187" s="186"/>
      <c r="G3187" s="53"/>
      <c r="H3187" s="53"/>
      <c r="I3187" s="53"/>
      <c r="J3187" s="53"/>
      <c r="O3187" s="53"/>
      <c r="W3187" s="53"/>
      <c r="X3187" s="53"/>
      <c r="Y3187" s="53"/>
      <c r="Z3187" s="53"/>
      <c r="AA3187" s="53"/>
    </row>
    <row r="3188" spans="1:27" x14ac:dyDescent="0.25">
      <c r="A3188" s="199"/>
      <c r="B3188" s="199"/>
      <c r="C3188" s="199"/>
      <c r="D3188" s="199"/>
      <c r="E3188" s="192"/>
      <c r="F3188" s="186"/>
      <c r="G3188" s="53"/>
      <c r="H3188" s="53"/>
      <c r="I3188" s="53"/>
      <c r="J3188" s="53"/>
      <c r="O3188" s="53"/>
      <c r="W3188" s="53"/>
      <c r="X3188" s="53"/>
      <c r="Y3188" s="53"/>
      <c r="Z3188" s="53"/>
      <c r="AA3188" s="53"/>
    </row>
    <row r="3189" spans="1:27" x14ac:dyDescent="0.25">
      <c r="A3189" s="199"/>
      <c r="B3189" s="199"/>
      <c r="C3189" s="199"/>
      <c r="D3189" s="199"/>
      <c r="E3189" s="192"/>
      <c r="F3189" s="186"/>
      <c r="G3189" s="53"/>
      <c r="H3189" s="53"/>
      <c r="I3189" s="53"/>
      <c r="J3189" s="53"/>
      <c r="O3189" s="53"/>
      <c r="W3189" s="53"/>
      <c r="X3189" s="53"/>
      <c r="Y3189" s="53"/>
      <c r="Z3189" s="53"/>
      <c r="AA3189" s="53"/>
    </row>
    <row r="3190" spans="1:27" x14ac:dyDescent="0.25">
      <c r="A3190" s="199"/>
      <c r="B3190" s="199"/>
      <c r="C3190" s="199"/>
      <c r="D3190" s="199"/>
      <c r="E3190" s="192"/>
      <c r="F3190" s="186"/>
      <c r="G3190" s="53"/>
      <c r="H3190" s="53"/>
      <c r="I3190" s="53"/>
      <c r="J3190" s="53"/>
      <c r="O3190" s="53"/>
      <c r="W3190" s="53"/>
      <c r="X3190" s="53"/>
      <c r="Y3190" s="53"/>
      <c r="Z3190" s="53"/>
      <c r="AA3190" s="53"/>
    </row>
    <row r="3191" spans="1:27" x14ac:dyDescent="0.25">
      <c r="A3191" s="199"/>
      <c r="B3191" s="199"/>
      <c r="C3191" s="199"/>
      <c r="D3191" s="199"/>
      <c r="E3191" s="192"/>
      <c r="F3191" s="186"/>
      <c r="G3191" s="53"/>
      <c r="H3191" s="53"/>
      <c r="I3191" s="53"/>
      <c r="J3191" s="53"/>
      <c r="O3191" s="53"/>
      <c r="W3191" s="53"/>
      <c r="X3191" s="53"/>
      <c r="Y3191" s="53"/>
      <c r="Z3191" s="53"/>
      <c r="AA3191" s="53"/>
    </row>
    <row r="3192" spans="1:27" x14ac:dyDescent="0.25">
      <c r="A3192" s="199"/>
      <c r="B3192" s="199"/>
      <c r="C3192" s="199"/>
      <c r="D3192" s="199"/>
      <c r="E3192" s="192"/>
      <c r="F3192" s="186"/>
      <c r="G3192" s="53"/>
      <c r="H3192" s="53"/>
      <c r="I3192" s="53"/>
      <c r="J3192" s="53"/>
      <c r="O3192" s="53"/>
      <c r="W3192" s="53"/>
      <c r="X3192" s="53"/>
      <c r="Y3192" s="53"/>
      <c r="Z3192" s="53"/>
      <c r="AA3192" s="53"/>
    </row>
    <row r="3193" spans="1:27" x14ac:dyDescent="0.25">
      <c r="A3193" s="199"/>
      <c r="B3193" s="199"/>
      <c r="C3193" s="199"/>
      <c r="D3193" s="199"/>
      <c r="E3193" s="192"/>
      <c r="F3193" s="186"/>
      <c r="G3193" s="53"/>
      <c r="H3193" s="53"/>
      <c r="I3193" s="53"/>
      <c r="J3193" s="53"/>
      <c r="O3193" s="53"/>
      <c r="W3193" s="53"/>
      <c r="X3193" s="53"/>
      <c r="Y3193" s="53"/>
      <c r="Z3193" s="53"/>
      <c r="AA3193" s="53"/>
    </row>
    <row r="3194" spans="1:27" x14ac:dyDescent="0.25">
      <c r="A3194" s="199"/>
      <c r="B3194" s="199"/>
      <c r="C3194" s="199"/>
      <c r="D3194" s="199"/>
      <c r="E3194" s="192"/>
      <c r="F3194" s="186"/>
      <c r="G3194" s="53"/>
      <c r="H3194" s="53"/>
      <c r="I3194" s="53"/>
      <c r="J3194" s="53"/>
      <c r="O3194" s="53"/>
      <c r="W3194" s="53"/>
      <c r="X3194" s="53"/>
      <c r="Y3194" s="53"/>
      <c r="Z3194" s="53"/>
      <c r="AA3194" s="53"/>
    </row>
    <row r="3195" spans="1:27" x14ac:dyDescent="0.25">
      <c r="A3195" s="199"/>
      <c r="B3195" s="199"/>
      <c r="C3195" s="199"/>
      <c r="D3195" s="199"/>
      <c r="E3195" s="192"/>
      <c r="F3195" s="186"/>
      <c r="G3195" s="53"/>
      <c r="H3195" s="53"/>
      <c r="I3195" s="53"/>
      <c r="J3195" s="53"/>
      <c r="O3195" s="53"/>
      <c r="W3195" s="53"/>
      <c r="X3195" s="53"/>
      <c r="Y3195" s="53"/>
      <c r="Z3195" s="53"/>
      <c r="AA3195" s="53"/>
    </row>
    <row r="3196" spans="1:27" x14ac:dyDescent="0.25">
      <c r="A3196" s="199"/>
      <c r="B3196" s="199"/>
      <c r="C3196" s="199"/>
      <c r="D3196" s="199"/>
      <c r="E3196" s="192"/>
      <c r="F3196" s="186"/>
      <c r="G3196" s="53"/>
      <c r="H3196" s="53"/>
      <c r="I3196" s="53"/>
      <c r="J3196" s="53"/>
      <c r="O3196" s="53"/>
      <c r="W3196" s="53"/>
      <c r="X3196" s="53"/>
      <c r="Y3196" s="53"/>
      <c r="Z3196" s="53"/>
      <c r="AA3196" s="53"/>
    </row>
    <row r="3197" spans="1:27" x14ac:dyDescent="0.25">
      <c r="A3197" s="199"/>
      <c r="B3197" s="199"/>
      <c r="C3197" s="199"/>
      <c r="D3197" s="199"/>
      <c r="E3197" s="192"/>
      <c r="F3197" s="186"/>
      <c r="G3197" s="53"/>
      <c r="H3197" s="53"/>
      <c r="I3197" s="53"/>
      <c r="J3197" s="53"/>
      <c r="O3197" s="53"/>
      <c r="W3197" s="53"/>
      <c r="X3197" s="53"/>
      <c r="Y3197" s="53"/>
      <c r="Z3197" s="53"/>
      <c r="AA3197" s="53"/>
    </row>
    <row r="3198" spans="1:27" x14ac:dyDescent="0.25">
      <c r="A3198" s="199"/>
      <c r="B3198" s="199"/>
      <c r="C3198" s="199"/>
      <c r="D3198" s="199"/>
      <c r="E3198" s="192"/>
      <c r="F3198" s="186"/>
      <c r="G3198" s="53"/>
      <c r="H3198" s="53"/>
      <c r="I3198" s="53"/>
      <c r="J3198" s="53"/>
      <c r="O3198" s="53"/>
      <c r="W3198" s="53"/>
      <c r="X3198" s="53"/>
      <c r="Y3198" s="53"/>
      <c r="Z3198" s="53"/>
      <c r="AA3198" s="53"/>
    </row>
    <row r="3199" spans="1:27" x14ac:dyDescent="0.25">
      <c r="A3199" s="199"/>
      <c r="B3199" s="199"/>
      <c r="C3199" s="199"/>
      <c r="D3199" s="199"/>
      <c r="E3199" s="192"/>
      <c r="F3199" s="186"/>
      <c r="G3199" s="53"/>
      <c r="H3199" s="53"/>
      <c r="I3199" s="53"/>
      <c r="J3199" s="53"/>
      <c r="O3199" s="53"/>
      <c r="W3199" s="53"/>
      <c r="X3199" s="53"/>
      <c r="Y3199" s="53"/>
      <c r="Z3199" s="53"/>
      <c r="AA3199" s="53"/>
    </row>
    <row r="3200" spans="1:27" x14ac:dyDescent="0.25">
      <c r="A3200" s="199"/>
      <c r="B3200" s="199"/>
      <c r="C3200" s="199"/>
      <c r="D3200" s="199"/>
      <c r="E3200" s="192"/>
      <c r="F3200" s="186"/>
      <c r="G3200" s="53"/>
      <c r="H3200" s="53"/>
      <c r="I3200" s="53"/>
      <c r="J3200" s="53"/>
      <c r="O3200" s="53"/>
      <c r="W3200" s="53"/>
      <c r="X3200" s="53"/>
      <c r="Y3200" s="53"/>
      <c r="Z3200" s="53"/>
      <c r="AA3200" s="53"/>
    </row>
    <row r="3201" spans="1:27" x14ac:dyDescent="0.25">
      <c r="A3201" s="199"/>
      <c r="B3201" s="199"/>
      <c r="C3201" s="199"/>
      <c r="D3201" s="199"/>
      <c r="E3201" s="192"/>
      <c r="F3201" s="186"/>
      <c r="G3201" s="53"/>
      <c r="H3201" s="53"/>
      <c r="I3201" s="53"/>
      <c r="J3201" s="53"/>
      <c r="O3201" s="53"/>
      <c r="W3201" s="53"/>
      <c r="X3201" s="53"/>
      <c r="Y3201" s="53"/>
      <c r="Z3201" s="53"/>
      <c r="AA3201" s="53"/>
    </row>
    <row r="3202" spans="1:27" x14ac:dyDescent="0.25">
      <c r="A3202" s="199"/>
      <c r="B3202" s="199"/>
      <c r="C3202" s="199"/>
      <c r="D3202" s="199"/>
      <c r="E3202" s="192"/>
      <c r="F3202" s="186"/>
      <c r="G3202" s="53"/>
      <c r="H3202" s="53"/>
      <c r="I3202" s="53"/>
      <c r="J3202" s="53"/>
      <c r="O3202" s="53"/>
      <c r="W3202" s="53"/>
      <c r="X3202" s="53"/>
      <c r="Y3202" s="53"/>
      <c r="Z3202" s="53"/>
      <c r="AA3202" s="53"/>
    </row>
    <row r="3203" spans="1:27" x14ac:dyDescent="0.25">
      <c r="A3203" s="199"/>
      <c r="B3203" s="199"/>
      <c r="C3203" s="199"/>
      <c r="D3203" s="199"/>
      <c r="E3203" s="192"/>
      <c r="F3203" s="186"/>
      <c r="G3203" s="53"/>
      <c r="H3203" s="53"/>
      <c r="I3203" s="53"/>
      <c r="J3203" s="53"/>
      <c r="O3203" s="53"/>
      <c r="W3203" s="53"/>
      <c r="X3203" s="53"/>
      <c r="Y3203" s="53"/>
      <c r="Z3203" s="53"/>
      <c r="AA3203" s="53"/>
    </row>
    <row r="3204" spans="1:27" x14ac:dyDescent="0.25">
      <c r="A3204" s="199"/>
      <c r="B3204" s="199"/>
      <c r="C3204" s="199"/>
      <c r="D3204" s="199"/>
      <c r="E3204" s="192"/>
      <c r="F3204" s="186"/>
      <c r="G3204" s="53"/>
      <c r="H3204" s="53"/>
      <c r="I3204" s="53"/>
      <c r="J3204" s="53"/>
      <c r="O3204" s="53"/>
      <c r="W3204" s="53"/>
      <c r="X3204" s="53"/>
      <c r="Y3204" s="53"/>
      <c r="Z3204" s="53"/>
      <c r="AA3204" s="53"/>
    </row>
    <row r="3205" spans="1:27" x14ac:dyDescent="0.25">
      <c r="A3205" s="199"/>
      <c r="B3205" s="199"/>
      <c r="C3205" s="199"/>
      <c r="D3205" s="199"/>
      <c r="E3205" s="192"/>
      <c r="F3205" s="186"/>
      <c r="G3205" s="53"/>
      <c r="H3205" s="53"/>
      <c r="I3205" s="53"/>
      <c r="J3205" s="53"/>
      <c r="O3205" s="53"/>
      <c r="W3205" s="53"/>
      <c r="X3205" s="53"/>
      <c r="Y3205" s="53"/>
      <c r="Z3205" s="53"/>
      <c r="AA3205" s="53"/>
    </row>
    <row r="3206" spans="1:27" x14ac:dyDescent="0.25">
      <c r="A3206" s="199"/>
      <c r="B3206" s="199"/>
      <c r="C3206" s="199"/>
      <c r="D3206" s="199"/>
      <c r="E3206" s="192"/>
      <c r="F3206" s="186"/>
      <c r="G3206" s="53"/>
      <c r="H3206" s="53"/>
      <c r="I3206" s="53"/>
      <c r="J3206" s="53"/>
      <c r="O3206" s="53"/>
      <c r="W3206" s="53"/>
      <c r="X3206" s="53"/>
      <c r="Y3206" s="53"/>
      <c r="Z3206" s="53"/>
      <c r="AA3206" s="53"/>
    </row>
    <row r="3207" spans="1:27" x14ac:dyDescent="0.25">
      <c r="A3207" s="199"/>
      <c r="B3207" s="199"/>
      <c r="C3207" s="199"/>
      <c r="D3207" s="199"/>
      <c r="E3207" s="192"/>
      <c r="F3207" s="186"/>
      <c r="G3207" s="53"/>
      <c r="H3207" s="53"/>
      <c r="I3207" s="53"/>
      <c r="J3207" s="53"/>
      <c r="O3207" s="53"/>
      <c r="W3207" s="53"/>
      <c r="X3207" s="53"/>
      <c r="Y3207" s="53"/>
      <c r="Z3207" s="53"/>
      <c r="AA3207" s="53"/>
    </row>
    <row r="3208" spans="1:27" x14ac:dyDescent="0.25">
      <c r="A3208" s="199"/>
      <c r="B3208" s="199"/>
      <c r="C3208" s="199"/>
      <c r="D3208" s="199"/>
      <c r="E3208" s="192"/>
      <c r="F3208" s="186"/>
      <c r="G3208" s="53"/>
      <c r="H3208" s="53"/>
      <c r="I3208" s="53"/>
      <c r="J3208" s="53"/>
      <c r="O3208" s="53"/>
      <c r="W3208" s="53"/>
      <c r="X3208" s="53"/>
      <c r="Y3208" s="53"/>
      <c r="Z3208" s="53"/>
      <c r="AA3208" s="53"/>
    </row>
    <row r="3209" spans="1:27" x14ac:dyDescent="0.25">
      <c r="A3209" s="199"/>
      <c r="B3209" s="199"/>
      <c r="C3209" s="199"/>
      <c r="D3209" s="199"/>
      <c r="E3209" s="192"/>
      <c r="F3209" s="186"/>
      <c r="G3209" s="53"/>
      <c r="H3209" s="53"/>
      <c r="I3209" s="53"/>
      <c r="J3209" s="53"/>
      <c r="O3209" s="53"/>
      <c r="W3209" s="53"/>
      <c r="X3209" s="53"/>
      <c r="Y3209" s="53"/>
      <c r="Z3209" s="53"/>
      <c r="AA3209" s="53"/>
    </row>
    <row r="3210" spans="1:27" x14ac:dyDescent="0.25">
      <c r="A3210" s="199"/>
      <c r="B3210" s="199"/>
      <c r="C3210" s="199"/>
      <c r="D3210" s="199"/>
      <c r="E3210" s="192"/>
      <c r="F3210" s="186"/>
      <c r="G3210" s="53"/>
      <c r="H3210" s="53"/>
      <c r="I3210" s="53"/>
      <c r="J3210" s="53"/>
      <c r="O3210" s="53"/>
      <c r="W3210" s="53"/>
      <c r="X3210" s="53"/>
      <c r="Y3210" s="53"/>
      <c r="Z3210" s="53"/>
      <c r="AA3210" s="53"/>
    </row>
    <row r="3211" spans="1:27" x14ac:dyDescent="0.25">
      <c r="A3211" s="199"/>
      <c r="B3211" s="199"/>
      <c r="C3211" s="199"/>
      <c r="D3211" s="199"/>
      <c r="E3211" s="192"/>
      <c r="F3211" s="186"/>
      <c r="G3211" s="53"/>
      <c r="H3211" s="53"/>
      <c r="I3211" s="53"/>
      <c r="J3211" s="53"/>
      <c r="O3211" s="53"/>
      <c r="W3211" s="53"/>
      <c r="X3211" s="53"/>
      <c r="Y3211" s="53"/>
      <c r="Z3211" s="53"/>
      <c r="AA3211" s="53"/>
    </row>
    <row r="3212" spans="1:27" x14ac:dyDescent="0.25">
      <c r="A3212" s="199"/>
      <c r="B3212" s="199"/>
      <c r="C3212" s="199"/>
      <c r="D3212" s="199"/>
      <c r="E3212" s="192"/>
      <c r="F3212" s="186"/>
      <c r="G3212" s="53"/>
      <c r="H3212" s="53"/>
      <c r="I3212" s="53"/>
      <c r="J3212" s="53"/>
      <c r="O3212" s="53"/>
      <c r="W3212" s="53"/>
      <c r="X3212" s="53"/>
      <c r="Y3212" s="53"/>
      <c r="Z3212" s="53"/>
      <c r="AA3212" s="53"/>
    </row>
    <row r="3213" spans="1:27" x14ac:dyDescent="0.25">
      <c r="A3213" s="199"/>
      <c r="B3213" s="199"/>
      <c r="C3213" s="199"/>
      <c r="D3213" s="199"/>
      <c r="E3213" s="192"/>
      <c r="F3213" s="186"/>
      <c r="G3213" s="53"/>
      <c r="H3213" s="53"/>
      <c r="I3213" s="53"/>
      <c r="J3213" s="53"/>
      <c r="O3213" s="53"/>
      <c r="W3213" s="53"/>
      <c r="X3213" s="53"/>
      <c r="Y3213" s="53"/>
      <c r="Z3213" s="53"/>
      <c r="AA3213" s="53"/>
    </row>
    <row r="3214" spans="1:27" x14ac:dyDescent="0.25">
      <c r="A3214" s="199"/>
      <c r="B3214" s="199"/>
      <c r="C3214" s="199"/>
      <c r="D3214" s="199"/>
      <c r="E3214" s="192"/>
      <c r="F3214" s="186"/>
      <c r="G3214" s="53"/>
      <c r="H3214" s="53"/>
      <c r="I3214" s="53"/>
      <c r="J3214" s="53"/>
      <c r="O3214" s="53"/>
      <c r="W3214" s="53"/>
      <c r="X3214" s="53"/>
      <c r="Y3214" s="53"/>
      <c r="Z3214" s="53"/>
      <c r="AA3214" s="53"/>
    </row>
    <row r="3215" spans="1:27" x14ac:dyDescent="0.25">
      <c r="A3215" s="199"/>
      <c r="B3215" s="199"/>
      <c r="C3215" s="199"/>
      <c r="D3215" s="199"/>
      <c r="E3215" s="192"/>
      <c r="F3215" s="186"/>
      <c r="G3215" s="53"/>
      <c r="H3215" s="53"/>
      <c r="I3215" s="53"/>
      <c r="J3215" s="53"/>
      <c r="O3215" s="53"/>
      <c r="W3215" s="53"/>
      <c r="X3215" s="53"/>
      <c r="Y3215" s="53"/>
      <c r="Z3215" s="53"/>
      <c r="AA3215" s="53"/>
    </row>
    <row r="3216" spans="1:27" x14ac:dyDescent="0.25">
      <c r="A3216" s="199"/>
      <c r="B3216" s="199"/>
      <c r="C3216" s="199"/>
      <c r="D3216" s="199"/>
      <c r="E3216" s="192"/>
      <c r="F3216" s="186"/>
      <c r="G3216" s="53"/>
      <c r="H3216" s="53"/>
      <c r="I3216" s="53"/>
      <c r="J3216" s="53"/>
      <c r="O3216" s="53"/>
      <c r="W3216" s="53"/>
      <c r="X3216" s="53"/>
      <c r="Y3216" s="53"/>
      <c r="Z3216" s="53"/>
      <c r="AA3216" s="53"/>
    </row>
    <row r="3217" spans="1:27" x14ac:dyDescent="0.25">
      <c r="A3217" s="199"/>
      <c r="B3217" s="199"/>
      <c r="C3217" s="199"/>
      <c r="D3217" s="199"/>
      <c r="E3217" s="192"/>
      <c r="F3217" s="186"/>
      <c r="G3217" s="53"/>
      <c r="H3217" s="53"/>
      <c r="I3217" s="53"/>
      <c r="J3217" s="53"/>
      <c r="O3217" s="53"/>
      <c r="W3217" s="53"/>
      <c r="X3217" s="53"/>
      <c r="Y3217" s="53"/>
      <c r="Z3217" s="53"/>
      <c r="AA3217" s="53"/>
    </row>
    <row r="3218" spans="1:27" x14ac:dyDescent="0.25">
      <c r="A3218" s="199"/>
      <c r="B3218" s="199"/>
      <c r="C3218" s="199"/>
      <c r="D3218" s="199"/>
      <c r="E3218" s="192"/>
      <c r="F3218" s="186"/>
      <c r="G3218" s="53"/>
      <c r="H3218" s="53"/>
      <c r="I3218" s="53"/>
      <c r="J3218" s="53"/>
      <c r="O3218" s="53"/>
      <c r="W3218" s="53"/>
      <c r="X3218" s="53"/>
      <c r="Y3218" s="53"/>
      <c r="Z3218" s="53"/>
      <c r="AA3218" s="53"/>
    </row>
    <row r="3219" spans="1:27" x14ac:dyDescent="0.25">
      <c r="A3219" s="199"/>
      <c r="B3219" s="199"/>
      <c r="C3219" s="199"/>
      <c r="D3219" s="199"/>
      <c r="E3219" s="192"/>
      <c r="F3219" s="186"/>
      <c r="G3219" s="53"/>
      <c r="H3219" s="53"/>
      <c r="I3219" s="53"/>
      <c r="J3219" s="53"/>
      <c r="O3219" s="53"/>
      <c r="W3219" s="53"/>
      <c r="X3219" s="53"/>
      <c r="Y3219" s="53"/>
      <c r="Z3219" s="53"/>
      <c r="AA3219" s="53"/>
    </row>
    <row r="3220" spans="1:27" x14ac:dyDescent="0.25">
      <c r="A3220" s="199"/>
      <c r="B3220" s="199"/>
      <c r="C3220" s="199"/>
      <c r="D3220" s="199"/>
      <c r="E3220" s="192"/>
      <c r="F3220" s="186"/>
      <c r="G3220" s="53"/>
      <c r="H3220" s="53"/>
      <c r="I3220" s="53"/>
      <c r="J3220" s="53"/>
      <c r="O3220" s="53"/>
      <c r="W3220" s="53"/>
      <c r="X3220" s="53"/>
      <c r="Y3220" s="53"/>
      <c r="Z3220" s="53"/>
      <c r="AA3220" s="53"/>
    </row>
    <row r="3221" spans="1:27" x14ac:dyDescent="0.25">
      <c r="A3221" s="199"/>
      <c r="B3221" s="199"/>
      <c r="C3221" s="199"/>
      <c r="D3221" s="199"/>
      <c r="E3221" s="192"/>
      <c r="F3221" s="186"/>
      <c r="G3221" s="53"/>
      <c r="H3221" s="53"/>
      <c r="I3221" s="53"/>
      <c r="J3221" s="53"/>
      <c r="O3221" s="53"/>
      <c r="W3221" s="53"/>
      <c r="X3221" s="53"/>
      <c r="Y3221" s="53"/>
      <c r="Z3221" s="53"/>
      <c r="AA3221" s="53"/>
    </row>
    <row r="3222" spans="1:27" x14ac:dyDescent="0.25">
      <c r="A3222" s="199"/>
      <c r="B3222" s="199"/>
      <c r="C3222" s="199"/>
      <c r="D3222" s="199"/>
      <c r="E3222" s="192"/>
      <c r="F3222" s="186"/>
      <c r="G3222" s="53"/>
      <c r="H3222" s="53"/>
      <c r="I3222" s="53"/>
      <c r="J3222" s="53"/>
      <c r="O3222" s="53"/>
      <c r="W3222" s="53"/>
      <c r="X3222" s="53"/>
      <c r="Y3222" s="53"/>
      <c r="Z3222" s="53"/>
      <c r="AA3222" s="53"/>
    </row>
    <row r="3223" spans="1:27" x14ac:dyDescent="0.25">
      <c r="A3223" s="199"/>
      <c r="B3223" s="199"/>
      <c r="C3223" s="199"/>
      <c r="D3223" s="199"/>
      <c r="E3223" s="192"/>
      <c r="F3223" s="186"/>
      <c r="G3223" s="53"/>
      <c r="H3223" s="53"/>
      <c r="I3223" s="53"/>
      <c r="J3223" s="53"/>
      <c r="O3223" s="53"/>
      <c r="W3223" s="53"/>
      <c r="X3223" s="53"/>
      <c r="Y3223" s="53"/>
      <c r="Z3223" s="53"/>
      <c r="AA3223" s="53"/>
    </row>
    <row r="3224" spans="1:27" x14ac:dyDescent="0.25">
      <c r="A3224" s="199"/>
      <c r="B3224" s="199"/>
      <c r="C3224" s="199"/>
      <c r="D3224" s="199"/>
      <c r="E3224" s="192"/>
      <c r="F3224" s="186"/>
      <c r="G3224" s="53"/>
      <c r="H3224" s="53"/>
      <c r="I3224" s="53"/>
      <c r="J3224" s="53"/>
      <c r="O3224" s="53"/>
      <c r="W3224" s="53"/>
      <c r="X3224" s="53"/>
      <c r="Y3224" s="53"/>
      <c r="Z3224" s="53"/>
      <c r="AA3224" s="53"/>
    </row>
    <row r="3225" spans="1:27" x14ac:dyDescent="0.25">
      <c r="A3225" s="199"/>
      <c r="B3225" s="199"/>
      <c r="C3225" s="199"/>
      <c r="D3225" s="199"/>
      <c r="E3225" s="192"/>
      <c r="F3225" s="186"/>
      <c r="G3225" s="53"/>
      <c r="H3225" s="53"/>
      <c r="I3225" s="53"/>
      <c r="J3225" s="53"/>
      <c r="O3225" s="53"/>
      <c r="W3225" s="53"/>
      <c r="X3225" s="53"/>
      <c r="Y3225" s="53"/>
      <c r="Z3225" s="53"/>
      <c r="AA3225" s="53"/>
    </row>
    <row r="3226" spans="1:27" x14ac:dyDescent="0.25">
      <c r="A3226" s="199"/>
      <c r="B3226" s="199"/>
      <c r="C3226" s="199"/>
      <c r="D3226" s="199"/>
      <c r="E3226" s="192"/>
      <c r="F3226" s="186"/>
      <c r="G3226" s="53"/>
      <c r="H3226" s="53"/>
      <c r="I3226" s="53"/>
      <c r="J3226" s="53"/>
      <c r="O3226" s="53"/>
      <c r="W3226" s="53"/>
      <c r="X3226" s="53"/>
      <c r="Y3226" s="53"/>
      <c r="Z3226" s="53"/>
      <c r="AA3226" s="53"/>
    </row>
    <row r="3227" spans="1:27" x14ac:dyDescent="0.25">
      <c r="A3227" s="199"/>
      <c r="B3227" s="199"/>
      <c r="C3227" s="199"/>
      <c r="D3227" s="199"/>
      <c r="E3227" s="192"/>
      <c r="F3227" s="186"/>
      <c r="G3227" s="53"/>
      <c r="H3227" s="53"/>
      <c r="I3227" s="53"/>
      <c r="J3227" s="53"/>
      <c r="O3227" s="53"/>
      <c r="W3227" s="53"/>
      <c r="X3227" s="53"/>
      <c r="Y3227" s="53"/>
      <c r="Z3227" s="53"/>
      <c r="AA3227" s="53"/>
    </row>
    <row r="3228" spans="1:27" x14ac:dyDescent="0.25">
      <c r="A3228" s="199"/>
      <c r="B3228" s="199"/>
      <c r="C3228" s="199"/>
      <c r="D3228" s="199"/>
      <c r="E3228" s="192"/>
      <c r="F3228" s="186"/>
      <c r="G3228" s="53"/>
      <c r="H3228" s="53"/>
      <c r="I3228" s="53"/>
      <c r="J3228" s="53"/>
      <c r="O3228" s="53"/>
      <c r="W3228" s="53"/>
      <c r="X3228" s="53"/>
      <c r="Y3228" s="53"/>
      <c r="Z3228" s="53"/>
      <c r="AA3228" s="53"/>
    </row>
    <row r="3229" spans="1:27" x14ac:dyDescent="0.25">
      <c r="A3229" s="199"/>
      <c r="B3229" s="199"/>
      <c r="C3229" s="199"/>
      <c r="D3229" s="199"/>
      <c r="E3229" s="192"/>
      <c r="F3229" s="186"/>
      <c r="G3229" s="53"/>
      <c r="H3229" s="53"/>
      <c r="I3229" s="53"/>
      <c r="J3229" s="53"/>
      <c r="O3229" s="53"/>
      <c r="W3229" s="53"/>
      <c r="X3229" s="53"/>
      <c r="Y3229" s="53"/>
      <c r="Z3229" s="53"/>
      <c r="AA3229" s="53"/>
    </row>
    <row r="3230" spans="1:27" x14ac:dyDescent="0.25">
      <c r="A3230" s="199"/>
      <c r="B3230" s="199"/>
      <c r="C3230" s="199"/>
      <c r="D3230" s="199"/>
      <c r="E3230" s="192"/>
      <c r="F3230" s="186"/>
      <c r="G3230" s="53"/>
      <c r="H3230" s="53"/>
      <c r="I3230" s="53"/>
      <c r="J3230" s="53"/>
      <c r="O3230" s="53"/>
      <c r="W3230" s="53"/>
      <c r="X3230" s="53"/>
      <c r="Y3230" s="53"/>
      <c r="Z3230" s="53"/>
      <c r="AA3230" s="53"/>
    </row>
    <row r="3231" spans="1:27" x14ac:dyDescent="0.25">
      <c r="A3231" s="199"/>
      <c r="B3231" s="199"/>
      <c r="C3231" s="199"/>
      <c r="D3231" s="199"/>
      <c r="E3231" s="192"/>
      <c r="F3231" s="186"/>
      <c r="G3231" s="53"/>
      <c r="H3231" s="53"/>
      <c r="I3231" s="53"/>
      <c r="J3231" s="53"/>
      <c r="O3231" s="53"/>
      <c r="W3231" s="53"/>
      <c r="X3231" s="53"/>
      <c r="Y3231" s="53"/>
      <c r="Z3231" s="53"/>
      <c r="AA3231" s="53"/>
    </row>
    <row r="3232" spans="1:27" x14ac:dyDescent="0.25">
      <c r="A3232" s="199"/>
      <c r="B3232" s="199"/>
      <c r="C3232" s="199"/>
      <c r="D3232" s="199"/>
      <c r="E3232" s="192"/>
      <c r="F3232" s="186"/>
      <c r="G3232" s="53"/>
      <c r="H3232" s="53"/>
      <c r="I3232" s="53"/>
      <c r="J3232" s="53"/>
      <c r="O3232" s="53"/>
      <c r="W3232" s="53"/>
      <c r="X3232" s="53"/>
      <c r="Y3232" s="53"/>
      <c r="Z3232" s="53"/>
      <c r="AA3232" s="53"/>
    </row>
    <row r="3233" spans="1:27" x14ac:dyDescent="0.25">
      <c r="A3233" s="199"/>
      <c r="B3233" s="199"/>
      <c r="C3233" s="199"/>
      <c r="D3233" s="199"/>
      <c r="E3233" s="192"/>
      <c r="F3233" s="186"/>
      <c r="G3233" s="53"/>
      <c r="H3233" s="53"/>
      <c r="I3233" s="53"/>
      <c r="J3233" s="53"/>
      <c r="O3233" s="53"/>
      <c r="W3233" s="53"/>
      <c r="X3233" s="53"/>
      <c r="Y3233" s="53"/>
      <c r="Z3233" s="53"/>
      <c r="AA3233" s="53"/>
    </row>
    <row r="3234" spans="1:27" x14ac:dyDescent="0.25">
      <c r="A3234" s="199"/>
      <c r="B3234" s="199"/>
      <c r="C3234" s="199"/>
      <c r="D3234" s="199"/>
      <c r="E3234" s="192"/>
      <c r="F3234" s="186"/>
      <c r="G3234" s="53"/>
      <c r="H3234" s="53"/>
      <c r="I3234" s="53"/>
      <c r="J3234" s="53"/>
      <c r="O3234" s="53"/>
      <c r="W3234" s="53"/>
      <c r="X3234" s="53"/>
      <c r="Y3234" s="53"/>
      <c r="Z3234" s="53"/>
      <c r="AA3234" s="53"/>
    </row>
    <row r="3235" spans="1:27" x14ac:dyDescent="0.25">
      <c r="A3235" s="199"/>
      <c r="B3235" s="199"/>
      <c r="C3235" s="199"/>
      <c r="D3235" s="199"/>
      <c r="E3235" s="192"/>
      <c r="F3235" s="186"/>
      <c r="G3235" s="53"/>
      <c r="H3235" s="53"/>
      <c r="I3235" s="53"/>
      <c r="J3235" s="53"/>
      <c r="O3235" s="53"/>
      <c r="W3235" s="53"/>
      <c r="X3235" s="53"/>
      <c r="Y3235" s="53"/>
      <c r="Z3235" s="53"/>
      <c r="AA3235" s="53"/>
    </row>
    <row r="3236" spans="1:27" x14ac:dyDescent="0.25">
      <c r="A3236" s="199"/>
      <c r="B3236" s="199"/>
      <c r="C3236" s="199"/>
      <c r="D3236" s="199"/>
      <c r="E3236" s="192"/>
      <c r="F3236" s="186"/>
      <c r="G3236" s="53"/>
      <c r="H3236" s="53"/>
      <c r="I3236" s="53"/>
      <c r="J3236" s="53"/>
      <c r="O3236" s="53"/>
      <c r="W3236" s="53"/>
      <c r="X3236" s="53"/>
      <c r="Y3236" s="53"/>
      <c r="Z3236" s="53"/>
      <c r="AA3236" s="53"/>
    </row>
    <row r="3237" spans="1:27" x14ac:dyDescent="0.25">
      <c r="A3237" s="199"/>
      <c r="B3237" s="199"/>
      <c r="C3237" s="199"/>
      <c r="D3237" s="199"/>
      <c r="E3237" s="192"/>
      <c r="F3237" s="186"/>
      <c r="G3237" s="53"/>
      <c r="H3237" s="53"/>
      <c r="I3237" s="53"/>
      <c r="J3237" s="53"/>
      <c r="O3237" s="53"/>
      <c r="W3237" s="53"/>
      <c r="X3237" s="53"/>
      <c r="Y3237" s="53"/>
      <c r="Z3237" s="53"/>
      <c r="AA3237" s="53"/>
    </row>
    <row r="3238" spans="1:27" x14ac:dyDescent="0.25">
      <c r="A3238" s="199"/>
      <c r="B3238" s="199"/>
      <c r="C3238" s="199"/>
      <c r="D3238" s="199"/>
      <c r="E3238" s="192"/>
      <c r="F3238" s="186"/>
      <c r="G3238" s="53"/>
      <c r="H3238" s="53"/>
      <c r="I3238" s="53"/>
      <c r="J3238" s="53"/>
      <c r="O3238" s="53"/>
      <c r="W3238" s="53"/>
      <c r="X3238" s="53"/>
      <c r="Y3238" s="53"/>
      <c r="Z3238" s="53"/>
      <c r="AA3238" s="53"/>
    </row>
    <row r="3239" spans="1:27" x14ac:dyDescent="0.25">
      <c r="A3239" s="199"/>
      <c r="B3239" s="199"/>
      <c r="C3239" s="199"/>
      <c r="D3239" s="199"/>
      <c r="E3239" s="192"/>
      <c r="F3239" s="186"/>
      <c r="G3239" s="53"/>
      <c r="H3239" s="53"/>
      <c r="I3239" s="53"/>
      <c r="J3239" s="53"/>
      <c r="O3239" s="53"/>
      <c r="W3239" s="53"/>
      <c r="X3239" s="53"/>
      <c r="Y3239" s="53"/>
      <c r="Z3239" s="53"/>
      <c r="AA3239" s="53"/>
    </row>
    <row r="3240" spans="1:27" x14ac:dyDescent="0.25">
      <c r="A3240" s="199"/>
      <c r="B3240" s="199"/>
      <c r="C3240" s="199"/>
      <c r="D3240" s="199"/>
      <c r="E3240" s="192"/>
      <c r="F3240" s="186"/>
      <c r="G3240" s="53"/>
      <c r="H3240" s="53"/>
      <c r="I3240" s="53"/>
      <c r="J3240" s="53"/>
      <c r="O3240" s="53"/>
      <c r="W3240" s="53"/>
      <c r="X3240" s="53"/>
      <c r="Y3240" s="53"/>
      <c r="Z3240" s="53"/>
      <c r="AA3240" s="53"/>
    </row>
    <row r="3241" spans="1:27" x14ac:dyDescent="0.25">
      <c r="A3241" s="199"/>
      <c r="B3241" s="199"/>
      <c r="C3241" s="199"/>
      <c r="D3241" s="199"/>
      <c r="E3241" s="192"/>
      <c r="F3241" s="186"/>
      <c r="G3241" s="53"/>
      <c r="H3241" s="53"/>
      <c r="I3241" s="53"/>
      <c r="J3241" s="53"/>
      <c r="O3241" s="53"/>
      <c r="W3241" s="53"/>
      <c r="X3241" s="53"/>
      <c r="Y3241" s="53"/>
      <c r="Z3241" s="53"/>
      <c r="AA3241" s="53"/>
    </row>
    <row r="3242" spans="1:27" x14ac:dyDescent="0.25">
      <c r="A3242" s="199"/>
      <c r="B3242" s="199"/>
      <c r="C3242" s="199"/>
      <c r="D3242" s="199"/>
      <c r="E3242" s="192"/>
      <c r="F3242" s="186"/>
      <c r="G3242" s="53"/>
      <c r="H3242" s="53"/>
      <c r="I3242" s="53"/>
      <c r="J3242" s="53"/>
      <c r="O3242" s="53"/>
      <c r="W3242" s="53"/>
      <c r="X3242" s="53"/>
      <c r="Y3242" s="53"/>
      <c r="Z3242" s="53"/>
      <c r="AA3242" s="53"/>
    </row>
    <row r="3243" spans="1:27" x14ac:dyDescent="0.25">
      <c r="A3243" s="199"/>
      <c r="B3243" s="199"/>
      <c r="C3243" s="199"/>
      <c r="D3243" s="199"/>
      <c r="E3243" s="192"/>
      <c r="F3243" s="186"/>
      <c r="G3243" s="53"/>
      <c r="H3243" s="53"/>
      <c r="I3243" s="53"/>
      <c r="J3243" s="53"/>
      <c r="O3243" s="53"/>
      <c r="W3243" s="53"/>
      <c r="X3243" s="53"/>
      <c r="Y3243" s="53"/>
      <c r="Z3243" s="53"/>
      <c r="AA3243" s="53"/>
    </row>
    <row r="3244" spans="1:27" x14ac:dyDescent="0.25">
      <c r="A3244" s="199"/>
      <c r="B3244" s="199"/>
      <c r="C3244" s="199"/>
      <c r="D3244" s="199"/>
      <c r="E3244" s="192"/>
      <c r="F3244" s="186"/>
      <c r="G3244" s="53"/>
      <c r="H3244" s="53"/>
      <c r="I3244" s="53"/>
      <c r="J3244" s="53"/>
      <c r="O3244" s="53"/>
      <c r="W3244" s="53"/>
      <c r="X3244" s="53"/>
      <c r="Y3244" s="53"/>
      <c r="Z3244" s="53"/>
      <c r="AA3244" s="53"/>
    </row>
    <row r="3245" spans="1:27" x14ac:dyDescent="0.25">
      <c r="A3245" s="199"/>
      <c r="B3245" s="199"/>
      <c r="C3245" s="199"/>
      <c r="D3245" s="199"/>
      <c r="E3245" s="192"/>
      <c r="F3245" s="186"/>
      <c r="G3245" s="53"/>
      <c r="H3245" s="53"/>
      <c r="I3245" s="53"/>
      <c r="J3245" s="53"/>
      <c r="O3245" s="53"/>
      <c r="W3245" s="53"/>
      <c r="X3245" s="53"/>
      <c r="Y3245" s="53"/>
      <c r="Z3245" s="53"/>
      <c r="AA3245" s="53"/>
    </row>
    <row r="3246" spans="1:27" x14ac:dyDescent="0.25">
      <c r="A3246" s="199"/>
      <c r="B3246" s="199"/>
      <c r="C3246" s="199"/>
      <c r="D3246" s="199"/>
      <c r="E3246" s="192"/>
      <c r="F3246" s="186"/>
      <c r="G3246" s="53"/>
      <c r="H3246" s="53"/>
      <c r="I3246" s="53"/>
      <c r="J3246" s="53"/>
      <c r="O3246" s="53"/>
      <c r="W3246" s="53"/>
      <c r="X3246" s="53"/>
      <c r="Y3246" s="53"/>
      <c r="Z3246" s="53"/>
      <c r="AA3246" s="53"/>
    </row>
    <row r="3247" spans="1:27" x14ac:dyDescent="0.25">
      <c r="A3247" s="199"/>
      <c r="B3247" s="199"/>
      <c r="C3247" s="199"/>
      <c r="D3247" s="199"/>
      <c r="E3247" s="192"/>
      <c r="F3247" s="186"/>
      <c r="G3247" s="53"/>
      <c r="H3247" s="53"/>
      <c r="I3247" s="53"/>
      <c r="J3247" s="53"/>
      <c r="O3247" s="53"/>
      <c r="W3247" s="53"/>
      <c r="X3247" s="53"/>
      <c r="Y3247" s="53"/>
      <c r="Z3247" s="53"/>
      <c r="AA3247" s="53"/>
    </row>
    <row r="3248" spans="1:27" x14ac:dyDescent="0.25">
      <c r="A3248" s="199"/>
      <c r="B3248" s="199"/>
      <c r="C3248" s="199"/>
      <c r="D3248" s="199"/>
      <c r="E3248" s="192"/>
      <c r="F3248" s="186"/>
      <c r="G3248" s="53"/>
      <c r="H3248" s="53"/>
      <c r="I3248" s="53"/>
      <c r="J3248" s="53"/>
      <c r="O3248" s="53"/>
      <c r="W3248" s="53"/>
      <c r="X3248" s="53"/>
      <c r="Y3248" s="53"/>
      <c r="Z3248" s="53"/>
      <c r="AA3248" s="53"/>
    </row>
    <row r="3249" spans="1:27" x14ac:dyDescent="0.25">
      <c r="A3249" s="199"/>
      <c r="B3249" s="199"/>
      <c r="C3249" s="199"/>
      <c r="D3249" s="199"/>
      <c r="E3249" s="192"/>
      <c r="F3249" s="186"/>
      <c r="G3249" s="53"/>
      <c r="H3249" s="53"/>
      <c r="I3249" s="53"/>
      <c r="J3249" s="53"/>
      <c r="O3249" s="53"/>
      <c r="W3249" s="53"/>
      <c r="X3249" s="53"/>
      <c r="Y3249" s="53"/>
      <c r="Z3249" s="53"/>
      <c r="AA3249" s="53"/>
    </row>
    <row r="3250" spans="1:27" x14ac:dyDescent="0.25">
      <c r="A3250" s="199"/>
      <c r="B3250" s="199"/>
      <c r="C3250" s="199"/>
      <c r="D3250" s="199"/>
      <c r="E3250" s="192"/>
      <c r="F3250" s="186"/>
      <c r="G3250" s="53"/>
      <c r="H3250" s="53"/>
      <c r="I3250" s="53"/>
      <c r="J3250" s="53"/>
      <c r="O3250" s="53"/>
      <c r="W3250" s="53"/>
      <c r="X3250" s="53"/>
      <c r="Y3250" s="53"/>
      <c r="Z3250" s="53"/>
      <c r="AA3250" s="53"/>
    </row>
    <row r="3251" spans="1:27" x14ac:dyDescent="0.25">
      <c r="A3251" s="199"/>
      <c r="B3251" s="199"/>
      <c r="C3251" s="199"/>
      <c r="D3251" s="199"/>
      <c r="E3251" s="192"/>
      <c r="F3251" s="186"/>
      <c r="G3251" s="53"/>
      <c r="H3251" s="53"/>
      <c r="I3251" s="53"/>
      <c r="J3251" s="53"/>
      <c r="O3251" s="53"/>
      <c r="W3251" s="53"/>
      <c r="X3251" s="53"/>
      <c r="Y3251" s="53"/>
      <c r="Z3251" s="53"/>
      <c r="AA3251" s="53"/>
    </row>
    <row r="3252" spans="1:27" x14ac:dyDescent="0.25">
      <c r="A3252" s="199"/>
      <c r="B3252" s="199"/>
      <c r="C3252" s="199"/>
      <c r="D3252" s="199"/>
      <c r="E3252" s="192"/>
      <c r="F3252" s="186"/>
      <c r="G3252" s="53"/>
      <c r="H3252" s="53"/>
      <c r="I3252" s="53"/>
      <c r="J3252" s="53"/>
      <c r="O3252" s="53"/>
      <c r="W3252" s="53"/>
      <c r="X3252" s="53"/>
      <c r="Y3252" s="53"/>
      <c r="Z3252" s="53"/>
      <c r="AA3252" s="53"/>
    </row>
    <row r="3253" spans="1:27" x14ac:dyDescent="0.25">
      <c r="A3253" s="199"/>
      <c r="B3253" s="199"/>
      <c r="C3253" s="199"/>
      <c r="D3253" s="199"/>
      <c r="E3253" s="192"/>
      <c r="F3253" s="186"/>
      <c r="G3253" s="53"/>
      <c r="H3253" s="53"/>
      <c r="I3253" s="53"/>
      <c r="J3253" s="53"/>
      <c r="O3253" s="53"/>
      <c r="W3253" s="53"/>
      <c r="X3253" s="53"/>
      <c r="Y3253" s="53"/>
      <c r="Z3253" s="53"/>
      <c r="AA3253" s="53"/>
    </row>
    <row r="3254" spans="1:27" x14ac:dyDescent="0.25">
      <c r="A3254" s="199"/>
      <c r="B3254" s="199"/>
      <c r="C3254" s="199"/>
      <c r="D3254" s="199"/>
      <c r="E3254" s="192"/>
      <c r="F3254" s="186"/>
      <c r="G3254" s="53"/>
      <c r="H3254" s="53"/>
      <c r="I3254" s="53"/>
      <c r="J3254" s="53"/>
      <c r="O3254" s="53"/>
      <c r="W3254" s="53"/>
      <c r="X3254" s="53"/>
      <c r="Y3254" s="53"/>
      <c r="Z3254" s="53"/>
      <c r="AA3254" s="53"/>
    </row>
    <row r="3255" spans="1:27" x14ac:dyDescent="0.25">
      <c r="A3255" s="199"/>
      <c r="B3255" s="199"/>
      <c r="C3255" s="199"/>
      <c r="D3255" s="199"/>
      <c r="E3255" s="192"/>
      <c r="F3255" s="186"/>
      <c r="G3255" s="53"/>
      <c r="H3255" s="53"/>
      <c r="I3255" s="53"/>
      <c r="J3255" s="53"/>
      <c r="O3255" s="53"/>
      <c r="W3255" s="53"/>
      <c r="X3255" s="53"/>
      <c r="Y3255" s="53"/>
      <c r="Z3255" s="53"/>
      <c r="AA3255" s="53"/>
    </row>
    <row r="3256" spans="1:27" x14ac:dyDescent="0.25">
      <c r="A3256" s="199"/>
      <c r="B3256" s="199"/>
      <c r="C3256" s="199"/>
      <c r="D3256" s="199"/>
      <c r="E3256" s="192"/>
      <c r="F3256" s="186"/>
      <c r="G3256" s="53"/>
      <c r="H3256" s="53"/>
      <c r="I3256" s="53"/>
      <c r="J3256" s="53"/>
      <c r="O3256" s="53"/>
      <c r="W3256" s="53"/>
      <c r="X3256" s="53"/>
      <c r="Y3256" s="53"/>
      <c r="Z3256" s="53"/>
      <c r="AA3256" s="53"/>
    </row>
    <row r="3257" spans="1:27" x14ac:dyDescent="0.25">
      <c r="A3257" s="199"/>
      <c r="B3257" s="199"/>
      <c r="C3257" s="199"/>
      <c r="D3257" s="199"/>
      <c r="E3257" s="192"/>
      <c r="F3257" s="186"/>
      <c r="G3257" s="53"/>
      <c r="H3257" s="53"/>
      <c r="I3257" s="53"/>
      <c r="J3257" s="53"/>
      <c r="O3257" s="53"/>
      <c r="W3257" s="53"/>
      <c r="X3257" s="53"/>
      <c r="Y3257" s="53"/>
      <c r="Z3257" s="53"/>
      <c r="AA3257" s="53"/>
    </row>
    <row r="3258" spans="1:27" x14ac:dyDescent="0.25">
      <c r="A3258" s="199"/>
      <c r="B3258" s="199"/>
      <c r="C3258" s="199"/>
      <c r="D3258" s="199"/>
      <c r="E3258" s="192"/>
      <c r="F3258" s="186"/>
      <c r="G3258" s="53"/>
      <c r="H3258" s="53"/>
      <c r="I3258" s="53"/>
      <c r="J3258" s="53"/>
      <c r="O3258" s="53"/>
      <c r="W3258" s="53"/>
      <c r="X3258" s="53"/>
      <c r="Y3258" s="53"/>
      <c r="Z3258" s="53"/>
      <c r="AA3258" s="53"/>
    </row>
    <row r="3259" spans="1:27" x14ac:dyDescent="0.25">
      <c r="A3259" s="199"/>
      <c r="B3259" s="199"/>
      <c r="C3259" s="199"/>
      <c r="D3259" s="199"/>
      <c r="E3259" s="192"/>
      <c r="F3259" s="186"/>
      <c r="G3259" s="53"/>
      <c r="H3259" s="53"/>
      <c r="I3259" s="53"/>
      <c r="J3259" s="53"/>
      <c r="O3259" s="53"/>
      <c r="W3259" s="53"/>
      <c r="X3259" s="53"/>
      <c r="Y3259" s="53"/>
      <c r="Z3259" s="53"/>
      <c r="AA3259" s="53"/>
    </row>
    <row r="3260" spans="1:27" x14ac:dyDescent="0.25">
      <c r="A3260" s="199"/>
      <c r="B3260" s="199"/>
      <c r="C3260" s="199"/>
      <c r="D3260" s="199"/>
      <c r="E3260" s="192"/>
      <c r="F3260" s="186"/>
      <c r="G3260" s="53"/>
      <c r="H3260" s="53"/>
      <c r="I3260" s="53"/>
      <c r="J3260" s="53"/>
      <c r="O3260" s="53"/>
      <c r="W3260" s="53"/>
      <c r="X3260" s="53"/>
      <c r="Y3260" s="53"/>
      <c r="Z3260" s="53"/>
      <c r="AA3260" s="53"/>
    </row>
    <row r="3261" spans="1:27" x14ac:dyDescent="0.25">
      <c r="A3261" s="199"/>
      <c r="B3261" s="199"/>
      <c r="C3261" s="199"/>
      <c r="D3261" s="199"/>
      <c r="E3261" s="192"/>
      <c r="F3261" s="186"/>
      <c r="G3261" s="53"/>
      <c r="H3261" s="53"/>
      <c r="I3261" s="53"/>
      <c r="J3261" s="53"/>
      <c r="O3261" s="53"/>
      <c r="W3261" s="53"/>
      <c r="X3261" s="53"/>
      <c r="Y3261" s="53"/>
      <c r="Z3261" s="53"/>
      <c r="AA3261" s="53"/>
    </row>
    <row r="3262" spans="1:27" x14ac:dyDescent="0.25">
      <c r="A3262" s="199"/>
      <c r="B3262" s="199"/>
      <c r="C3262" s="199"/>
      <c r="D3262" s="199"/>
      <c r="E3262" s="192"/>
      <c r="F3262" s="186"/>
      <c r="G3262" s="53"/>
      <c r="H3262" s="53"/>
      <c r="I3262" s="53"/>
      <c r="J3262" s="53"/>
      <c r="O3262" s="53"/>
      <c r="W3262" s="53"/>
      <c r="X3262" s="53"/>
      <c r="Y3262" s="53"/>
      <c r="Z3262" s="53"/>
      <c r="AA3262" s="53"/>
    </row>
    <row r="3263" spans="1:27" x14ac:dyDescent="0.25">
      <c r="A3263" s="199"/>
      <c r="B3263" s="199"/>
      <c r="C3263" s="199"/>
      <c r="D3263" s="199"/>
      <c r="E3263" s="192"/>
      <c r="F3263" s="186"/>
      <c r="G3263" s="53"/>
      <c r="H3263" s="53"/>
      <c r="I3263" s="53"/>
      <c r="J3263" s="53"/>
      <c r="O3263" s="53"/>
      <c r="W3263" s="53"/>
      <c r="X3263" s="53"/>
      <c r="Y3263" s="53"/>
      <c r="Z3263" s="53"/>
      <c r="AA3263" s="53"/>
    </row>
    <row r="3264" spans="1:27" x14ac:dyDescent="0.25">
      <c r="A3264" s="199"/>
      <c r="B3264" s="199"/>
      <c r="C3264" s="199"/>
      <c r="D3264" s="199"/>
      <c r="E3264" s="192"/>
      <c r="F3264" s="186"/>
      <c r="G3264" s="53"/>
      <c r="H3264" s="53"/>
      <c r="I3264" s="53"/>
      <c r="J3264" s="53"/>
      <c r="O3264" s="53"/>
      <c r="W3264" s="53"/>
      <c r="X3264" s="53"/>
      <c r="Y3264" s="53"/>
      <c r="Z3264" s="53"/>
      <c r="AA3264" s="53"/>
    </row>
    <row r="3265" spans="1:27" x14ac:dyDescent="0.25">
      <c r="A3265" s="199"/>
      <c r="B3265" s="199"/>
      <c r="C3265" s="199"/>
      <c r="D3265" s="199"/>
      <c r="E3265" s="192"/>
      <c r="F3265" s="186"/>
      <c r="G3265" s="53"/>
      <c r="H3265" s="53"/>
      <c r="I3265" s="53"/>
      <c r="J3265" s="53"/>
      <c r="O3265" s="53"/>
      <c r="W3265" s="53"/>
      <c r="X3265" s="53"/>
      <c r="Y3265" s="53"/>
      <c r="Z3265" s="53"/>
      <c r="AA3265" s="53"/>
    </row>
    <row r="3266" spans="1:27" x14ac:dyDescent="0.25">
      <c r="A3266" s="199"/>
      <c r="B3266" s="199"/>
      <c r="C3266" s="199"/>
      <c r="D3266" s="199"/>
      <c r="E3266" s="192"/>
      <c r="F3266" s="186"/>
      <c r="G3266" s="53"/>
      <c r="H3266" s="53"/>
      <c r="I3266" s="53"/>
      <c r="J3266" s="53"/>
      <c r="O3266" s="53"/>
      <c r="W3266" s="53"/>
      <c r="X3266" s="53"/>
      <c r="Y3266" s="53"/>
      <c r="Z3266" s="53"/>
      <c r="AA3266" s="53"/>
    </row>
    <row r="3267" spans="1:27" x14ac:dyDescent="0.25">
      <c r="A3267" s="199"/>
      <c r="B3267" s="199"/>
      <c r="C3267" s="199"/>
      <c r="D3267" s="199"/>
      <c r="E3267" s="192"/>
      <c r="F3267" s="186"/>
      <c r="G3267" s="53"/>
      <c r="H3267" s="53"/>
      <c r="I3267" s="53"/>
      <c r="J3267" s="53"/>
      <c r="O3267" s="53"/>
      <c r="W3267" s="53"/>
      <c r="X3267" s="53"/>
      <c r="Y3267" s="53"/>
      <c r="Z3267" s="53"/>
      <c r="AA3267" s="53"/>
    </row>
    <row r="3268" spans="1:27" x14ac:dyDescent="0.25">
      <c r="A3268" s="199"/>
      <c r="B3268" s="199"/>
      <c r="C3268" s="199"/>
      <c r="D3268" s="199"/>
      <c r="E3268" s="192"/>
      <c r="F3268" s="186"/>
      <c r="G3268" s="53"/>
      <c r="H3268" s="53"/>
      <c r="I3268" s="53"/>
      <c r="J3268" s="53"/>
      <c r="O3268" s="53"/>
      <c r="W3268" s="53"/>
      <c r="X3268" s="53"/>
      <c r="Y3268" s="53"/>
      <c r="Z3268" s="53"/>
      <c r="AA3268" s="53"/>
    </row>
    <row r="3269" spans="1:27" x14ac:dyDescent="0.25">
      <c r="A3269" s="199"/>
      <c r="B3269" s="199"/>
      <c r="C3269" s="199"/>
      <c r="D3269" s="199"/>
      <c r="E3269" s="192"/>
      <c r="F3269" s="186"/>
      <c r="G3269" s="53"/>
      <c r="H3269" s="53"/>
      <c r="I3269" s="53"/>
      <c r="J3269" s="53"/>
      <c r="O3269" s="53"/>
      <c r="W3269" s="53"/>
      <c r="X3269" s="53"/>
      <c r="Y3269" s="53"/>
      <c r="Z3269" s="53"/>
      <c r="AA3269" s="53"/>
    </row>
    <row r="3270" spans="1:27" x14ac:dyDescent="0.25">
      <c r="A3270" s="199"/>
      <c r="B3270" s="199"/>
      <c r="C3270" s="199"/>
      <c r="D3270" s="199"/>
      <c r="E3270" s="192"/>
      <c r="F3270" s="186"/>
      <c r="G3270" s="53"/>
      <c r="H3270" s="53"/>
      <c r="I3270" s="53"/>
      <c r="J3270" s="53"/>
      <c r="O3270" s="53"/>
      <c r="W3270" s="53"/>
      <c r="X3270" s="53"/>
      <c r="Y3270" s="53"/>
      <c r="Z3270" s="53"/>
      <c r="AA3270" s="53"/>
    </row>
    <row r="3271" spans="1:27" x14ac:dyDescent="0.25">
      <c r="A3271" s="199"/>
      <c r="B3271" s="199"/>
      <c r="C3271" s="199"/>
      <c r="D3271" s="199"/>
      <c r="E3271" s="192"/>
      <c r="F3271" s="186"/>
      <c r="G3271" s="53"/>
      <c r="H3271" s="53"/>
      <c r="I3271" s="53"/>
      <c r="J3271" s="53"/>
      <c r="O3271" s="53"/>
      <c r="W3271" s="53"/>
      <c r="X3271" s="53"/>
      <c r="Y3271" s="53"/>
      <c r="Z3271" s="53"/>
      <c r="AA3271" s="53"/>
    </row>
    <row r="3272" spans="1:27" x14ac:dyDescent="0.25">
      <c r="A3272" s="199"/>
      <c r="B3272" s="199"/>
      <c r="C3272" s="199"/>
      <c r="D3272" s="199"/>
      <c r="E3272" s="192"/>
      <c r="F3272" s="186"/>
      <c r="G3272" s="53"/>
      <c r="H3272" s="53"/>
      <c r="I3272" s="53"/>
      <c r="J3272" s="53"/>
      <c r="O3272" s="53"/>
      <c r="W3272" s="53"/>
      <c r="X3272" s="53"/>
      <c r="Y3272" s="53"/>
      <c r="Z3272" s="53"/>
      <c r="AA3272" s="53"/>
    </row>
    <row r="3273" spans="1:27" x14ac:dyDescent="0.25">
      <c r="A3273" s="199"/>
      <c r="B3273" s="199"/>
      <c r="C3273" s="199"/>
      <c r="D3273" s="199"/>
      <c r="E3273" s="192"/>
      <c r="F3273" s="186"/>
      <c r="G3273" s="53"/>
      <c r="H3273" s="53"/>
      <c r="I3273" s="53"/>
      <c r="J3273" s="53"/>
      <c r="O3273" s="53"/>
      <c r="W3273" s="53"/>
      <c r="X3273" s="53"/>
      <c r="Y3273" s="53"/>
      <c r="Z3273" s="53"/>
      <c r="AA3273" s="53"/>
    </row>
    <row r="3274" spans="1:27" x14ac:dyDescent="0.25">
      <c r="A3274" s="199"/>
      <c r="B3274" s="199"/>
      <c r="C3274" s="199"/>
      <c r="D3274" s="199"/>
      <c r="E3274" s="192"/>
      <c r="F3274" s="186"/>
      <c r="G3274" s="53"/>
      <c r="H3274" s="53"/>
      <c r="I3274" s="53"/>
      <c r="J3274" s="53"/>
      <c r="O3274" s="53"/>
      <c r="W3274" s="53"/>
      <c r="X3274" s="53"/>
      <c r="Y3274" s="53"/>
      <c r="Z3274" s="53"/>
      <c r="AA3274" s="53"/>
    </row>
    <row r="3275" spans="1:27" x14ac:dyDescent="0.25">
      <c r="A3275" s="199"/>
      <c r="B3275" s="199"/>
      <c r="C3275" s="199"/>
      <c r="D3275" s="199"/>
      <c r="E3275" s="192"/>
      <c r="F3275" s="186"/>
      <c r="G3275" s="53"/>
      <c r="H3275" s="53"/>
      <c r="I3275" s="53"/>
      <c r="J3275" s="53"/>
      <c r="O3275" s="53"/>
      <c r="W3275" s="53"/>
      <c r="X3275" s="53"/>
      <c r="Y3275" s="53"/>
      <c r="Z3275" s="53"/>
      <c r="AA3275" s="53"/>
    </row>
    <row r="3276" spans="1:27" x14ac:dyDescent="0.25">
      <c r="A3276" s="199"/>
      <c r="B3276" s="199"/>
      <c r="C3276" s="199"/>
      <c r="D3276" s="199"/>
      <c r="E3276" s="192"/>
      <c r="F3276" s="186"/>
      <c r="G3276" s="53"/>
      <c r="H3276" s="53"/>
      <c r="I3276" s="53"/>
      <c r="J3276" s="53"/>
      <c r="O3276" s="53"/>
      <c r="W3276" s="53"/>
      <c r="X3276" s="53"/>
      <c r="Y3276" s="53"/>
      <c r="Z3276" s="53"/>
      <c r="AA3276" s="53"/>
    </row>
    <row r="3277" spans="1:27" x14ac:dyDescent="0.25">
      <c r="A3277" s="199"/>
      <c r="B3277" s="199"/>
      <c r="C3277" s="199"/>
      <c r="D3277" s="199"/>
      <c r="E3277" s="192"/>
      <c r="F3277" s="186"/>
      <c r="G3277" s="53"/>
      <c r="H3277" s="53"/>
      <c r="I3277" s="53"/>
      <c r="J3277" s="53"/>
      <c r="O3277" s="53"/>
      <c r="W3277" s="53"/>
      <c r="X3277" s="53"/>
      <c r="Y3277" s="53"/>
      <c r="Z3277" s="53"/>
      <c r="AA3277" s="53"/>
    </row>
    <row r="3278" spans="1:27" x14ac:dyDescent="0.25">
      <c r="A3278" s="199"/>
      <c r="B3278" s="199"/>
      <c r="C3278" s="199"/>
      <c r="D3278" s="199"/>
      <c r="E3278" s="192"/>
      <c r="F3278" s="186"/>
      <c r="G3278" s="53"/>
      <c r="H3278" s="53"/>
      <c r="I3278" s="53"/>
      <c r="J3278" s="53"/>
      <c r="O3278" s="53"/>
      <c r="W3278" s="53"/>
      <c r="X3278" s="53"/>
      <c r="Y3278" s="53"/>
      <c r="Z3278" s="53"/>
      <c r="AA3278" s="53"/>
    </row>
    <row r="3279" spans="1:27" x14ac:dyDescent="0.25">
      <c r="A3279" s="199"/>
      <c r="B3279" s="199"/>
      <c r="C3279" s="199"/>
      <c r="D3279" s="199"/>
      <c r="E3279" s="192"/>
      <c r="F3279" s="186"/>
      <c r="G3279" s="53"/>
      <c r="H3279" s="53"/>
      <c r="I3279" s="53"/>
      <c r="J3279" s="53"/>
      <c r="O3279" s="53"/>
      <c r="W3279" s="53"/>
      <c r="X3279" s="53"/>
      <c r="Y3279" s="53"/>
      <c r="Z3279" s="53"/>
      <c r="AA3279" s="53"/>
    </row>
    <row r="3280" spans="1:27" x14ac:dyDescent="0.25">
      <c r="A3280" s="199"/>
      <c r="B3280" s="199"/>
      <c r="C3280" s="199"/>
      <c r="D3280" s="199"/>
      <c r="E3280" s="192"/>
      <c r="F3280" s="186"/>
      <c r="G3280" s="53"/>
      <c r="H3280" s="53"/>
      <c r="I3280" s="53"/>
      <c r="J3280" s="53"/>
      <c r="O3280" s="53"/>
      <c r="W3280" s="53"/>
      <c r="X3280" s="53"/>
      <c r="Y3280" s="53"/>
      <c r="Z3280" s="53"/>
      <c r="AA3280" s="53"/>
    </row>
    <row r="3281" spans="1:27" x14ac:dyDescent="0.25">
      <c r="A3281" s="199"/>
      <c r="B3281" s="199"/>
      <c r="C3281" s="199"/>
      <c r="D3281" s="199"/>
      <c r="E3281" s="192"/>
      <c r="F3281" s="186"/>
      <c r="G3281" s="53"/>
      <c r="H3281" s="53"/>
      <c r="I3281" s="53"/>
      <c r="J3281" s="53"/>
      <c r="O3281" s="53"/>
      <c r="W3281" s="53"/>
      <c r="X3281" s="53"/>
      <c r="Y3281" s="53"/>
      <c r="Z3281" s="53"/>
      <c r="AA3281" s="53"/>
    </row>
    <row r="3282" spans="1:27" x14ac:dyDescent="0.25">
      <c r="A3282" s="199"/>
      <c r="B3282" s="199"/>
      <c r="C3282" s="199"/>
      <c r="D3282" s="199"/>
      <c r="E3282" s="192"/>
      <c r="F3282" s="186"/>
      <c r="G3282" s="53"/>
      <c r="H3282" s="53"/>
      <c r="I3282" s="53"/>
      <c r="J3282" s="53"/>
      <c r="O3282" s="53"/>
      <c r="W3282" s="53"/>
      <c r="X3282" s="53"/>
      <c r="Y3282" s="53"/>
      <c r="Z3282" s="53"/>
      <c r="AA3282" s="53"/>
    </row>
    <row r="3283" spans="1:27" x14ac:dyDescent="0.25">
      <c r="A3283" s="199"/>
      <c r="B3283" s="199"/>
      <c r="C3283" s="199"/>
      <c r="D3283" s="199"/>
      <c r="E3283" s="192"/>
      <c r="F3283" s="186"/>
      <c r="G3283" s="53"/>
      <c r="H3283" s="53"/>
      <c r="I3283" s="53"/>
      <c r="J3283" s="53"/>
      <c r="O3283" s="53"/>
      <c r="W3283" s="53"/>
      <c r="X3283" s="53"/>
      <c r="Y3283" s="53"/>
      <c r="Z3283" s="53"/>
      <c r="AA3283" s="53"/>
    </row>
    <row r="3284" spans="1:27" x14ac:dyDescent="0.25">
      <c r="A3284" s="199"/>
      <c r="B3284" s="199"/>
      <c r="C3284" s="199"/>
      <c r="D3284" s="199"/>
      <c r="E3284" s="192"/>
      <c r="F3284" s="186"/>
      <c r="G3284" s="53"/>
      <c r="H3284" s="53"/>
      <c r="I3284" s="53"/>
      <c r="J3284" s="53"/>
      <c r="O3284" s="53"/>
      <c r="W3284" s="53"/>
      <c r="X3284" s="53"/>
      <c r="Y3284" s="53"/>
      <c r="Z3284" s="53"/>
      <c r="AA3284" s="53"/>
    </row>
    <row r="3285" spans="1:27" x14ac:dyDescent="0.25">
      <c r="A3285" s="199"/>
      <c r="B3285" s="199"/>
      <c r="C3285" s="199"/>
      <c r="D3285" s="199"/>
      <c r="E3285" s="192"/>
      <c r="F3285" s="186"/>
      <c r="G3285" s="53"/>
      <c r="H3285" s="53"/>
      <c r="I3285" s="53"/>
      <c r="J3285" s="53"/>
      <c r="O3285" s="53"/>
      <c r="W3285" s="53"/>
      <c r="X3285" s="53"/>
      <c r="Y3285" s="53"/>
      <c r="Z3285" s="53"/>
      <c r="AA3285" s="53"/>
    </row>
    <row r="3286" spans="1:27" x14ac:dyDescent="0.25">
      <c r="A3286" s="199"/>
      <c r="B3286" s="199"/>
      <c r="C3286" s="199"/>
      <c r="D3286" s="199"/>
      <c r="E3286" s="192"/>
      <c r="F3286" s="186"/>
      <c r="G3286" s="53"/>
      <c r="H3286" s="53"/>
      <c r="I3286" s="53"/>
      <c r="J3286" s="53"/>
      <c r="O3286" s="53"/>
      <c r="W3286" s="53"/>
      <c r="X3286" s="53"/>
      <c r="Y3286" s="53"/>
      <c r="Z3286" s="53"/>
      <c r="AA3286" s="53"/>
    </row>
    <row r="3287" spans="1:27" x14ac:dyDescent="0.25">
      <c r="A3287" s="199"/>
      <c r="B3287" s="199"/>
      <c r="C3287" s="199"/>
      <c r="D3287" s="199"/>
      <c r="E3287" s="192"/>
      <c r="F3287" s="186"/>
      <c r="G3287" s="53"/>
      <c r="H3287" s="53"/>
      <c r="I3287" s="53"/>
      <c r="J3287" s="53"/>
      <c r="O3287" s="53"/>
      <c r="W3287" s="53"/>
      <c r="X3287" s="53"/>
      <c r="Y3287" s="53"/>
      <c r="Z3287" s="53"/>
      <c r="AA3287" s="53"/>
    </row>
    <row r="3288" spans="1:27" x14ac:dyDescent="0.25">
      <c r="A3288" s="199"/>
      <c r="B3288" s="199"/>
      <c r="C3288" s="199"/>
      <c r="D3288" s="199"/>
      <c r="E3288" s="192"/>
      <c r="F3288" s="186"/>
      <c r="G3288" s="53"/>
      <c r="H3288" s="53"/>
      <c r="I3288" s="53"/>
      <c r="J3288" s="53"/>
      <c r="O3288" s="53"/>
      <c r="W3288" s="53"/>
      <c r="X3288" s="53"/>
      <c r="Y3288" s="53"/>
      <c r="Z3288" s="53"/>
      <c r="AA3288" s="53"/>
    </row>
    <row r="3289" spans="1:27" x14ac:dyDescent="0.25">
      <c r="A3289" s="199"/>
      <c r="B3289" s="199"/>
      <c r="C3289" s="199"/>
      <c r="D3289" s="199"/>
      <c r="E3289" s="192"/>
      <c r="F3289" s="186"/>
      <c r="G3289" s="53"/>
      <c r="H3289" s="53"/>
      <c r="I3289" s="53"/>
      <c r="J3289" s="53"/>
      <c r="O3289" s="53"/>
      <c r="W3289" s="53"/>
      <c r="X3289" s="53"/>
      <c r="Y3289" s="53"/>
      <c r="Z3289" s="53"/>
      <c r="AA3289" s="53"/>
    </row>
    <row r="3290" spans="1:27" x14ac:dyDescent="0.25">
      <c r="A3290" s="199"/>
      <c r="B3290" s="199"/>
      <c r="C3290" s="199"/>
      <c r="D3290" s="199"/>
      <c r="E3290" s="192"/>
      <c r="F3290" s="186"/>
      <c r="G3290" s="53"/>
      <c r="H3290" s="53"/>
      <c r="I3290" s="53"/>
      <c r="J3290" s="53"/>
      <c r="O3290" s="53"/>
      <c r="W3290" s="53"/>
      <c r="X3290" s="53"/>
      <c r="Y3290" s="53"/>
      <c r="Z3290" s="53"/>
      <c r="AA3290" s="53"/>
    </row>
    <row r="3291" spans="1:27" x14ac:dyDescent="0.25">
      <c r="A3291" s="199"/>
      <c r="B3291" s="199"/>
      <c r="C3291" s="199"/>
      <c r="D3291" s="199"/>
      <c r="E3291" s="192"/>
      <c r="F3291" s="186"/>
      <c r="G3291" s="53"/>
      <c r="H3291" s="53"/>
      <c r="I3291" s="53"/>
      <c r="J3291" s="53"/>
      <c r="O3291" s="53"/>
      <c r="W3291" s="53"/>
      <c r="X3291" s="53"/>
      <c r="Y3291" s="53"/>
      <c r="Z3291" s="53"/>
      <c r="AA3291" s="53"/>
    </row>
    <row r="3292" spans="1:27" x14ac:dyDescent="0.25">
      <c r="A3292" s="199"/>
      <c r="B3292" s="199"/>
      <c r="C3292" s="199"/>
      <c r="D3292" s="199"/>
      <c r="E3292" s="192"/>
      <c r="F3292" s="186"/>
      <c r="G3292" s="53"/>
      <c r="H3292" s="53"/>
      <c r="I3292" s="53"/>
      <c r="J3292" s="53"/>
      <c r="O3292" s="53"/>
      <c r="W3292" s="53"/>
      <c r="X3292" s="53"/>
      <c r="Y3292" s="53"/>
      <c r="Z3292" s="53"/>
      <c r="AA3292" s="53"/>
    </row>
    <row r="3293" spans="1:27" x14ac:dyDescent="0.25">
      <c r="A3293" s="199"/>
      <c r="B3293" s="199"/>
      <c r="C3293" s="199"/>
      <c r="D3293" s="199"/>
      <c r="E3293" s="192"/>
      <c r="F3293" s="186"/>
      <c r="G3293" s="53"/>
      <c r="H3293" s="53"/>
      <c r="I3293" s="53"/>
      <c r="J3293" s="53"/>
      <c r="O3293" s="53"/>
      <c r="W3293" s="53"/>
      <c r="X3293" s="53"/>
      <c r="Y3293" s="53"/>
      <c r="Z3293" s="53"/>
      <c r="AA3293" s="53"/>
    </row>
    <row r="3294" spans="1:27" x14ac:dyDescent="0.25">
      <c r="A3294" s="199"/>
      <c r="B3294" s="199"/>
      <c r="C3294" s="199"/>
      <c r="D3294" s="199"/>
      <c r="E3294" s="192"/>
      <c r="F3294" s="186"/>
      <c r="G3294" s="53"/>
      <c r="H3294" s="53"/>
      <c r="I3294" s="53"/>
      <c r="J3294" s="53"/>
      <c r="O3294" s="53"/>
      <c r="W3294" s="53"/>
      <c r="X3294" s="53"/>
      <c r="Y3294" s="53"/>
      <c r="Z3294" s="53"/>
      <c r="AA3294" s="53"/>
    </row>
    <row r="3295" spans="1:27" x14ac:dyDescent="0.25">
      <c r="A3295" s="199"/>
      <c r="B3295" s="199"/>
      <c r="C3295" s="199"/>
      <c r="D3295" s="199"/>
      <c r="E3295" s="192"/>
      <c r="F3295" s="186"/>
      <c r="G3295" s="53"/>
      <c r="H3295" s="53"/>
      <c r="I3295" s="53"/>
      <c r="J3295" s="53"/>
      <c r="O3295" s="53"/>
      <c r="W3295" s="53"/>
      <c r="X3295" s="53"/>
      <c r="Y3295" s="53"/>
      <c r="Z3295" s="53"/>
      <c r="AA3295" s="53"/>
    </row>
    <row r="3296" spans="1:27" x14ac:dyDescent="0.25">
      <c r="A3296" s="199"/>
      <c r="B3296" s="199"/>
      <c r="C3296" s="199"/>
      <c r="D3296" s="199"/>
      <c r="E3296" s="192"/>
      <c r="F3296" s="186"/>
      <c r="G3296" s="53"/>
      <c r="H3296" s="53"/>
      <c r="I3296" s="53"/>
      <c r="J3296" s="53"/>
      <c r="O3296" s="53"/>
      <c r="W3296" s="53"/>
      <c r="X3296" s="53"/>
      <c r="Y3296" s="53"/>
      <c r="Z3296" s="53"/>
      <c r="AA3296" s="53"/>
    </row>
    <row r="3297" spans="1:27" x14ac:dyDescent="0.25">
      <c r="A3297" s="199"/>
      <c r="B3297" s="199"/>
      <c r="C3297" s="199"/>
      <c r="D3297" s="199"/>
      <c r="E3297" s="192"/>
      <c r="F3297" s="186"/>
      <c r="G3297" s="53"/>
      <c r="H3297" s="53"/>
      <c r="I3297" s="53"/>
      <c r="J3297" s="53"/>
      <c r="O3297" s="53"/>
      <c r="W3297" s="53"/>
      <c r="X3297" s="53"/>
      <c r="Y3297" s="53"/>
      <c r="Z3297" s="53"/>
      <c r="AA3297" s="53"/>
    </row>
    <row r="3298" spans="1:27" x14ac:dyDescent="0.25">
      <c r="A3298" s="199"/>
      <c r="B3298" s="199"/>
      <c r="C3298" s="199"/>
      <c r="D3298" s="199"/>
      <c r="E3298" s="192"/>
      <c r="F3298" s="186"/>
      <c r="G3298" s="53"/>
      <c r="H3298" s="53"/>
      <c r="I3298" s="53"/>
      <c r="J3298" s="53"/>
      <c r="O3298" s="53"/>
      <c r="W3298" s="53"/>
      <c r="X3298" s="53"/>
      <c r="Y3298" s="53"/>
      <c r="Z3298" s="53"/>
      <c r="AA3298" s="53"/>
    </row>
    <row r="3299" spans="1:27" x14ac:dyDescent="0.25">
      <c r="A3299" s="199"/>
      <c r="B3299" s="199"/>
      <c r="C3299" s="199"/>
      <c r="D3299" s="199"/>
      <c r="E3299" s="192"/>
      <c r="F3299" s="186"/>
      <c r="G3299" s="53"/>
      <c r="H3299" s="53"/>
      <c r="I3299" s="53"/>
      <c r="J3299" s="53"/>
      <c r="O3299" s="53"/>
      <c r="W3299" s="53"/>
      <c r="X3299" s="53"/>
      <c r="Y3299" s="53"/>
      <c r="Z3299" s="53"/>
      <c r="AA3299" s="53"/>
    </row>
    <row r="3300" spans="1:27" x14ac:dyDescent="0.25">
      <c r="A3300" s="199"/>
      <c r="B3300" s="199"/>
      <c r="C3300" s="199"/>
      <c r="D3300" s="199"/>
      <c r="E3300" s="192"/>
      <c r="F3300" s="186"/>
      <c r="G3300" s="53"/>
      <c r="H3300" s="53"/>
      <c r="I3300" s="53"/>
      <c r="J3300" s="53"/>
      <c r="O3300" s="53"/>
      <c r="W3300" s="53"/>
      <c r="X3300" s="53"/>
      <c r="Y3300" s="53"/>
      <c r="Z3300" s="53"/>
      <c r="AA3300" s="53"/>
    </row>
    <row r="3301" spans="1:27" x14ac:dyDescent="0.25">
      <c r="A3301" s="199"/>
      <c r="B3301" s="199"/>
      <c r="C3301" s="199"/>
      <c r="D3301" s="199"/>
      <c r="E3301" s="192"/>
      <c r="F3301" s="186"/>
      <c r="G3301" s="53"/>
      <c r="H3301" s="53"/>
      <c r="I3301" s="53"/>
      <c r="J3301" s="53"/>
      <c r="O3301" s="53"/>
      <c r="W3301" s="53"/>
      <c r="X3301" s="53"/>
      <c r="Y3301" s="53"/>
      <c r="Z3301" s="53"/>
      <c r="AA3301" s="53"/>
    </row>
    <row r="3302" spans="1:27" x14ac:dyDescent="0.25">
      <c r="A3302" s="199"/>
      <c r="B3302" s="199"/>
      <c r="C3302" s="199"/>
      <c r="D3302" s="199"/>
      <c r="E3302" s="192"/>
      <c r="F3302" s="186"/>
      <c r="G3302" s="53"/>
      <c r="H3302" s="53"/>
      <c r="I3302" s="53"/>
      <c r="J3302" s="53"/>
      <c r="O3302" s="53"/>
      <c r="W3302" s="53"/>
      <c r="X3302" s="53"/>
      <c r="Y3302" s="53"/>
      <c r="Z3302" s="53"/>
      <c r="AA3302" s="53"/>
    </row>
    <row r="3303" spans="1:27" x14ac:dyDescent="0.25">
      <c r="A3303" s="199"/>
      <c r="B3303" s="199"/>
      <c r="C3303" s="199"/>
      <c r="D3303" s="199"/>
      <c r="E3303" s="192"/>
      <c r="F3303" s="186"/>
      <c r="G3303" s="53"/>
      <c r="H3303" s="53"/>
      <c r="I3303" s="53"/>
      <c r="J3303" s="53"/>
      <c r="O3303" s="53"/>
      <c r="W3303" s="53"/>
      <c r="X3303" s="53"/>
      <c r="Y3303" s="53"/>
      <c r="Z3303" s="53"/>
      <c r="AA3303" s="53"/>
    </row>
    <row r="3304" spans="1:27" x14ac:dyDescent="0.25">
      <c r="A3304" s="199"/>
      <c r="B3304" s="199"/>
      <c r="C3304" s="199"/>
      <c r="D3304" s="199"/>
      <c r="E3304" s="192"/>
      <c r="F3304" s="186"/>
      <c r="G3304" s="53"/>
      <c r="H3304" s="53"/>
      <c r="I3304" s="53"/>
      <c r="J3304" s="53"/>
      <c r="O3304" s="53"/>
      <c r="W3304" s="53"/>
      <c r="X3304" s="53"/>
      <c r="Y3304" s="53"/>
      <c r="Z3304" s="53"/>
      <c r="AA3304" s="53"/>
    </row>
    <row r="3305" spans="1:27" x14ac:dyDescent="0.25">
      <c r="A3305" s="199"/>
      <c r="B3305" s="199"/>
      <c r="C3305" s="199"/>
      <c r="D3305" s="199"/>
      <c r="E3305" s="192"/>
      <c r="F3305" s="186"/>
      <c r="G3305" s="53"/>
      <c r="H3305" s="53"/>
      <c r="I3305" s="53"/>
      <c r="J3305" s="53"/>
      <c r="O3305" s="53"/>
      <c r="W3305" s="53"/>
      <c r="X3305" s="53"/>
      <c r="Y3305" s="53"/>
      <c r="Z3305" s="53"/>
      <c r="AA3305" s="53"/>
    </row>
    <row r="3306" spans="1:27" x14ac:dyDescent="0.25">
      <c r="A3306" s="199"/>
      <c r="B3306" s="199"/>
      <c r="C3306" s="199"/>
      <c r="D3306" s="199"/>
      <c r="E3306" s="192"/>
      <c r="F3306" s="186"/>
      <c r="G3306" s="53"/>
      <c r="H3306" s="53"/>
      <c r="I3306" s="53"/>
      <c r="J3306" s="53"/>
      <c r="O3306" s="53"/>
      <c r="W3306" s="53"/>
      <c r="X3306" s="53"/>
      <c r="Y3306" s="53"/>
      <c r="Z3306" s="53"/>
      <c r="AA3306" s="53"/>
    </row>
    <row r="3307" spans="1:27" x14ac:dyDescent="0.25">
      <c r="A3307" s="199"/>
      <c r="B3307" s="199"/>
      <c r="C3307" s="199"/>
      <c r="D3307" s="199"/>
      <c r="E3307" s="192"/>
      <c r="F3307" s="186"/>
      <c r="G3307" s="53"/>
      <c r="H3307" s="53"/>
      <c r="I3307" s="53"/>
      <c r="J3307" s="53"/>
      <c r="O3307" s="53"/>
      <c r="W3307" s="53"/>
      <c r="X3307" s="53"/>
      <c r="Y3307" s="53"/>
      <c r="Z3307" s="53"/>
      <c r="AA3307" s="53"/>
    </row>
    <row r="3308" spans="1:27" x14ac:dyDescent="0.25">
      <c r="A3308" s="199"/>
      <c r="B3308" s="199"/>
      <c r="C3308" s="199"/>
      <c r="D3308" s="199"/>
      <c r="E3308" s="192"/>
      <c r="F3308" s="186"/>
      <c r="G3308" s="53"/>
      <c r="H3308" s="53"/>
      <c r="I3308" s="53"/>
      <c r="J3308" s="53"/>
      <c r="O3308" s="53"/>
      <c r="W3308" s="53"/>
      <c r="X3308" s="53"/>
      <c r="Y3308" s="53"/>
      <c r="Z3308" s="53"/>
      <c r="AA3308" s="53"/>
    </row>
    <row r="3309" spans="1:27" x14ac:dyDescent="0.25">
      <c r="A3309" s="199"/>
      <c r="B3309" s="199"/>
      <c r="C3309" s="199"/>
      <c r="D3309" s="199"/>
      <c r="E3309" s="192"/>
      <c r="F3309" s="186"/>
      <c r="G3309" s="53"/>
      <c r="H3309" s="53"/>
      <c r="I3309" s="53"/>
      <c r="J3309" s="53"/>
      <c r="O3309" s="53"/>
      <c r="W3309" s="53"/>
      <c r="X3309" s="53"/>
      <c r="Y3309" s="53"/>
      <c r="Z3309" s="53"/>
      <c r="AA3309" s="53"/>
    </row>
    <row r="3310" spans="1:27" x14ac:dyDescent="0.25">
      <c r="A3310" s="199"/>
      <c r="B3310" s="199"/>
      <c r="C3310" s="199"/>
      <c r="D3310" s="199"/>
      <c r="E3310" s="192"/>
      <c r="F3310" s="186"/>
      <c r="G3310" s="53"/>
      <c r="H3310" s="53"/>
      <c r="I3310" s="53"/>
      <c r="J3310" s="53"/>
      <c r="O3310" s="53"/>
      <c r="W3310" s="53"/>
      <c r="X3310" s="53"/>
      <c r="Y3310" s="53"/>
      <c r="Z3310" s="53"/>
      <c r="AA3310" s="53"/>
    </row>
    <row r="3311" spans="1:27" x14ac:dyDescent="0.25">
      <c r="A3311" s="199"/>
      <c r="B3311" s="199"/>
      <c r="C3311" s="199"/>
      <c r="D3311" s="199"/>
      <c r="E3311" s="192"/>
      <c r="F3311" s="186"/>
      <c r="G3311" s="53"/>
      <c r="H3311" s="53"/>
      <c r="I3311" s="53"/>
      <c r="J3311" s="53"/>
      <c r="O3311" s="53"/>
      <c r="W3311" s="53"/>
      <c r="X3311" s="53"/>
      <c r="Y3311" s="53"/>
      <c r="Z3311" s="53"/>
      <c r="AA3311" s="53"/>
    </row>
    <row r="3312" spans="1:27" x14ac:dyDescent="0.25">
      <c r="A3312" s="199"/>
      <c r="B3312" s="199"/>
      <c r="C3312" s="199"/>
      <c r="D3312" s="199"/>
      <c r="E3312" s="192"/>
      <c r="F3312" s="186"/>
      <c r="G3312" s="53"/>
      <c r="H3312" s="53"/>
      <c r="I3312" s="53"/>
      <c r="J3312" s="53"/>
      <c r="O3312" s="53"/>
      <c r="W3312" s="53"/>
      <c r="X3312" s="53"/>
      <c r="Y3312" s="53"/>
      <c r="Z3312" s="53"/>
      <c r="AA3312" s="53"/>
    </row>
    <row r="3313" spans="1:27" x14ac:dyDescent="0.25">
      <c r="A3313" s="199"/>
      <c r="B3313" s="199"/>
      <c r="C3313" s="199"/>
      <c r="D3313" s="199"/>
      <c r="E3313" s="192"/>
      <c r="F3313" s="186"/>
      <c r="G3313" s="53"/>
      <c r="H3313" s="53"/>
      <c r="I3313" s="53"/>
      <c r="J3313" s="53"/>
      <c r="O3313" s="53"/>
      <c r="W3313" s="53"/>
      <c r="X3313" s="53"/>
      <c r="Y3313" s="53"/>
      <c r="Z3313" s="53"/>
      <c r="AA3313" s="53"/>
    </row>
    <row r="3314" spans="1:27" x14ac:dyDescent="0.25">
      <c r="A3314" s="199"/>
      <c r="B3314" s="199"/>
      <c r="C3314" s="199"/>
      <c r="D3314" s="199"/>
      <c r="E3314" s="192"/>
      <c r="F3314" s="186"/>
      <c r="G3314" s="53"/>
      <c r="H3314" s="53"/>
      <c r="I3314" s="53"/>
      <c r="J3314" s="53"/>
      <c r="O3314" s="53"/>
      <c r="W3314" s="53"/>
      <c r="X3314" s="53"/>
      <c r="Y3314" s="53"/>
      <c r="Z3314" s="53"/>
      <c r="AA3314" s="53"/>
    </row>
    <row r="3315" spans="1:27" x14ac:dyDescent="0.25">
      <c r="A3315" s="199"/>
      <c r="B3315" s="199"/>
      <c r="C3315" s="199"/>
      <c r="D3315" s="199"/>
      <c r="E3315" s="192"/>
      <c r="F3315" s="186"/>
      <c r="G3315" s="53"/>
      <c r="H3315" s="53"/>
      <c r="I3315" s="53"/>
      <c r="J3315" s="53"/>
      <c r="O3315" s="53"/>
      <c r="W3315" s="53"/>
      <c r="X3315" s="53"/>
      <c r="Y3315" s="53"/>
      <c r="Z3315" s="53"/>
      <c r="AA3315" s="53"/>
    </row>
    <row r="3316" spans="1:27" x14ac:dyDescent="0.25">
      <c r="A3316" s="199"/>
      <c r="B3316" s="199"/>
      <c r="C3316" s="199"/>
      <c r="D3316" s="199"/>
      <c r="E3316" s="192"/>
      <c r="F3316" s="186"/>
      <c r="G3316" s="53"/>
      <c r="H3316" s="53"/>
      <c r="I3316" s="53"/>
      <c r="J3316" s="53"/>
      <c r="O3316" s="53"/>
      <c r="W3316" s="53"/>
      <c r="X3316" s="53"/>
      <c r="Y3316" s="53"/>
      <c r="Z3316" s="53"/>
      <c r="AA3316" s="53"/>
    </row>
    <row r="3317" spans="1:27" x14ac:dyDescent="0.25">
      <c r="A3317" s="199"/>
      <c r="B3317" s="199"/>
      <c r="C3317" s="199"/>
      <c r="D3317" s="199"/>
      <c r="E3317" s="192"/>
      <c r="F3317" s="186"/>
      <c r="G3317" s="53"/>
      <c r="H3317" s="53"/>
      <c r="I3317" s="53"/>
      <c r="J3317" s="53"/>
      <c r="O3317" s="53"/>
      <c r="W3317" s="53"/>
      <c r="X3317" s="53"/>
      <c r="Y3317" s="53"/>
      <c r="Z3317" s="53"/>
      <c r="AA3317" s="53"/>
    </row>
    <row r="3318" spans="1:27" x14ac:dyDescent="0.25">
      <c r="A3318" s="199"/>
      <c r="B3318" s="199"/>
      <c r="C3318" s="199"/>
      <c r="D3318" s="199"/>
      <c r="E3318" s="192"/>
      <c r="F3318" s="186"/>
      <c r="G3318" s="53"/>
      <c r="H3318" s="53"/>
      <c r="I3318" s="53"/>
      <c r="J3318" s="53"/>
      <c r="O3318" s="53"/>
      <c r="W3318" s="53"/>
      <c r="X3318" s="53"/>
      <c r="Y3318" s="53"/>
      <c r="Z3318" s="53"/>
      <c r="AA3318" s="53"/>
    </row>
    <row r="3319" spans="1:27" x14ac:dyDescent="0.25">
      <c r="A3319" s="199"/>
      <c r="B3319" s="199"/>
      <c r="C3319" s="199"/>
      <c r="D3319" s="199"/>
      <c r="E3319" s="192"/>
      <c r="F3319" s="186"/>
      <c r="G3319" s="53"/>
      <c r="H3319" s="53"/>
      <c r="I3319" s="53"/>
      <c r="J3319" s="53"/>
      <c r="O3319" s="53"/>
      <c r="W3319" s="53"/>
      <c r="X3319" s="53"/>
      <c r="Y3319" s="53"/>
      <c r="Z3319" s="53"/>
      <c r="AA3319" s="53"/>
    </row>
    <row r="3320" spans="1:27" x14ac:dyDescent="0.25">
      <c r="A3320" s="199"/>
      <c r="B3320" s="199"/>
      <c r="C3320" s="199"/>
      <c r="D3320" s="199"/>
      <c r="E3320" s="192"/>
      <c r="F3320" s="186"/>
      <c r="G3320" s="53"/>
      <c r="H3320" s="53"/>
      <c r="I3320" s="53"/>
      <c r="J3320" s="53"/>
      <c r="O3320" s="53"/>
      <c r="W3320" s="53"/>
      <c r="X3320" s="53"/>
      <c r="Y3320" s="53"/>
      <c r="Z3320" s="53"/>
      <c r="AA3320" s="53"/>
    </row>
    <row r="3321" spans="1:27" x14ac:dyDescent="0.25">
      <c r="A3321" s="199"/>
      <c r="B3321" s="199"/>
      <c r="C3321" s="199"/>
      <c r="D3321" s="199"/>
      <c r="E3321" s="192"/>
      <c r="F3321" s="186"/>
      <c r="G3321" s="53"/>
      <c r="H3321" s="53"/>
      <c r="I3321" s="53"/>
      <c r="J3321" s="53"/>
      <c r="O3321" s="53"/>
      <c r="W3321" s="53"/>
      <c r="X3321" s="53"/>
      <c r="Y3321" s="53"/>
      <c r="Z3321" s="53"/>
      <c r="AA3321" s="53"/>
    </row>
    <row r="3322" spans="1:27" x14ac:dyDescent="0.25">
      <c r="A3322" s="199"/>
      <c r="B3322" s="199"/>
      <c r="C3322" s="199"/>
      <c r="D3322" s="199"/>
      <c r="E3322" s="192"/>
      <c r="F3322" s="186"/>
      <c r="G3322" s="53"/>
      <c r="H3322" s="53"/>
      <c r="I3322" s="53"/>
      <c r="J3322" s="53"/>
      <c r="O3322" s="53"/>
      <c r="W3322" s="53"/>
      <c r="X3322" s="53"/>
      <c r="Y3322" s="53"/>
      <c r="Z3322" s="53"/>
      <c r="AA3322" s="53"/>
    </row>
    <row r="3323" spans="1:27" x14ac:dyDescent="0.25">
      <c r="A3323" s="199"/>
      <c r="B3323" s="199"/>
      <c r="C3323" s="199"/>
      <c r="D3323" s="199"/>
      <c r="E3323" s="192"/>
      <c r="F3323" s="186"/>
      <c r="G3323" s="53"/>
      <c r="H3323" s="53"/>
      <c r="I3323" s="53"/>
      <c r="J3323" s="53"/>
      <c r="O3323" s="53"/>
      <c r="W3323" s="53"/>
      <c r="X3323" s="53"/>
      <c r="Y3323" s="53"/>
      <c r="Z3323" s="53"/>
      <c r="AA3323" s="53"/>
    </row>
    <row r="3324" spans="1:27" x14ac:dyDescent="0.25">
      <c r="A3324" s="199"/>
      <c r="B3324" s="199"/>
      <c r="C3324" s="199"/>
      <c r="D3324" s="199"/>
      <c r="E3324" s="192"/>
      <c r="F3324" s="186"/>
      <c r="G3324" s="53"/>
      <c r="H3324" s="53"/>
      <c r="I3324" s="53"/>
      <c r="J3324" s="53"/>
      <c r="O3324" s="53"/>
      <c r="W3324" s="53"/>
      <c r="X3324" s="53"/>
      <c r="Y3324" s="53"/>
      <c r="Z3324" s="53"/>
      <c r="AA3324" s="53"/>
    </row>
    <row r="3325" spans="1:27" x14ac:dyDescent="0.25">
      <c r="A3325" s="199"/>
      <c r="B3325" s="199"/>
      <c r="C3325" s="199"/>
      <c r="D3325" s="199"/>
      <c r="E3325" s="192"/>
      <c r="F3325" s="186"/>
      <c r="G3325" s="53"/>
      <c r="H3325" s="53"/>
      <c r="I3325" s="53"/>
      <c r="J3325" s="53"/>
      <c r="O3325" s="53"/>
      <c r="W3325" s="53"/>
      <c r="X3325" s="53"/>
      <c r="Y3325" s="53"/>
      <c r="Z3325" s="53"/>
      <c r="AA3325" s="53"/>
    </row>
    <row r="3326" spans="1:27" x14ac:dyDescent="0.25">
      <c r="A3326" s="199"/>
      <c r="B3326" s="199"/>
      <c r="C3326" s="199"/>
      <c r="D3326" s="199"/>
      <c r="E3326" s="192"/>
      <c r="F3326" s="186"/>
      <c r="G3326" s="53"/>
      <c r="H3326" s="53"/>
      <c r="I3326" s="53"/>
      <c r="J3326" s="53"/>
      <c r="O3326" s="53"/>
      <c r="W3326" s="53"/>
      <c r="X3326" s="53"/>
      <c r="Y3326" s="53"/>
      <c r="Z3326" s="53"/>
      <c r="AA3326" s="53"/>
    </row>
    <row r="3327" spans="1:27" x14ac:dyDescent="0.25">
      <c r="A3327" s="199"/>
      <c r="B3327" s="199"/>
      <c r="C3327" s="199"/>
      <c r="D3327" s="199"/>
      <c r="E3327" s="192"/>
      <c r="F3327" s="186"/>
      <c r="G3327" s="53"/>
      <c r="H3327" s="53"/>
      <c r="I3327" s="53"/>
      <c r="J3327" s="53"/>
      <c r="O3327" s="53"/>
      <c r="W3327" s="53"/>
      <c r="X3327" s="53"/>
      <c r="Y3327" s="53"/>
      <c r="Z3327" s="53"/>
      <c r="AA3327" s="53"/>
    </row>
    <row r="3328" spans="1:27" x14ac:dyDescent="0.25">
      <c r="A3328" s="199"/>
      <c r="B3328" s="199"/>
      <c r="C3328" s="199"/>
      <c r="D3328" s="199"/>
      <c r="E3328" s="192"/>
      <c r="F3328" s="186"/>
      <c r="G3328" s="53"/>
      <c r="H3328" s="53"/>
      <c r="I3328" s="53"/>
      <c r="J3328" s="53"/>
      <c r="O3328" s="53"/>
      <c r="W3328" s="53"/>
      <c r="X3328" s="53"/>
      <c r="Y3328" s="53"/>
      <c r="Z3328" s="53"/>
      <c r="AA3328" s="53"/>
    </row>
    <row r="3329" spans="1:27" x14ac:dyDescent="0.25">
      <c r="A3329" s="199"/>
      <c r="B3329" s="199"/>
      <c r="C3329" s="199"/>
      <c r="D3329" s="199"/>
      <c r="E3329" s="192"/>
      <c r="F3329" s="186"/>
      <c r="G3329" s="53"/>
      <c r="H3329" s="53"/>
      <c r="I3329" s="53"/>
      <c r="J3329" s="53"/>
      <c r="O3329" s="53"/>
      <c r="W3329" s="53"/>
      <c r="X3329" s="53"/>
      <c r="Y3329" s="53"/>
      <c r="Z3329" s="53"/>
      <c r="AA3329" s="53"/>
    </row>
    <row r="3330" spans="1:27" x14ac:dyDescent="0.25">
      <c r="A3330" s="199"/>
      <c r="B3330" s="199"/>
      <c r="C3330" s="199"/>
      <c r="D3330" s="199"/>
      <c r="E3330" s="192"/>
      <c r="F3330" s="186"/>
      <c r="G3330" s="53"/>
      <c r="H3330" s="53"/>
      <c r="I3330" s="53"/>
      <c r="J3330" s="53"/>
      <c r="O3330" s="53"/>
      <c r="W3330" s="53"/>
      <c r="X3330" s="53"/>
      <c r="Y3330" s="53"/>
      <c r="Z3330" s="53"/>
      <c r="AA3330" s="53"/>
    </row>
    <row r="3331" spans="1:27" x14ac:dyDescent="0.25">
      <c r="A3331" s="199"/>
      <c r="B3331" s="199"/>
      <c r="C3331" s="199"/>
      <c r="D3331" s="199"/>
      <c r="E3331" s="192"/>
      <c r="F3331" s="186"/>
      <c r="G3331" s="53"/>
      <c r="H3331" s="53"/>
      <c r="I3331" s="53"/>
      <c r="J3331" s="53"/>
      <c r="O3331" s="53"/>
      <c r="W3331" s="53"/>
      <c r="X3331" s="53"/>
      <c r="Y3331" s="53"/>
      <c r="Z3331" s="53"/>
      <c r="AA3331" s="53"/>
    </row>
    <row r="3332" spans="1:27" x14ac:dyDescent="0.25">
      <c r="A3332" s="199"/>
      <c r="B3332" s="199"/>
      <c r="C3332" s="199"/>
      <c r="D3332" s="199"/>
      <c r="E3332" s="192"/>
      <c r="F3332" s="186"/>
      <c r="G3332" s="53"/>
      <c r="H3332" s="53"/>
      <c r="I3332" s="53"/>
      <c r="J3332" s="53"/>
      <c r="O3332" s="53"/>
      <c r="W3332" s="53"/>
      <c r="X3332" s="53"/>
      <c r="Y3332" s="53"/>
      <c r="Z3332" s="53"/>
      <c r="AA3332" s="53"/>
    </row>
    <row r="3333" spans="1:27" x14ac:dyDescent="0.25">
      <c r="A3333" s="199"/>
      <c r="B3333" s="199"/>
      <c r="C3333" s="199"/>
      <c r="D3333" s="199"/>
      <c r="E3333" s="192"/>
      <c r="F3333" s="186"/>
      <c r="G3333" s="53"/>
      <c r="H3333" s="53"/>
      <c r="I3333" s="53"/>
      <c r="J3333" s="53"/>
      <c r="O3333" s="53"/>
      <c r="W3333" s="53"/>
      <c r="X3333" s="53"/>
      <c r="Y3333" s="53"/>
      <c r="Z3333" s="53"/>
      <c r="AA3333" s="53"/>
    </row>
    <row r="3334" spans="1:27" x14ac:dyDescent="0.25">
      <c r="A3334" s="199"/>
      <c r="B3334" s="199"/>
      <c r="C3334" s="199"/>
      <c r="D3334" s="199"/>
      <c r="E3334" s="192"/>
      <c r="F3334" s="186"/>
      <c r="G3334" s="53"/>
      <c r="H3334" s="53"/>
      <c r="I3334" s="53"/>
      <c r="J3334" s="53"/>
      <c r="O3334" s="53"/>
      <c r="W3334" s="53"/>
      <c r="X3334" s="53"/>
      <c r="Y3334" s="53"/>
      <c r="Z3334" s="53"/>
      <c r="AA3334" s="53"/>
    </row>
    <row r="3335" spans="1:27" x14ac:dyDescent="0.25">
      <c r="A3335" s="199"/>
      <c r="B3335" s="199"/>
      <c r="C3335" s="199"/>
      <c r="D3335" s="199"/>
      <c r="E3335" s="192"/>
      <c r="F3335" s="186"/>
      <c r="G3335" s="53"/>
      <c r="H3335" s="53"/>
      <c r="I3335" s="53"/>
      <c r="J3335" s="53"/>
      <c r="O3335" s="53"/>
      <c r="W3335" s="53"/>
      <c r="X3335" s="53"/>
      <c r="Y3335" s="53"/>
      <c r="Z3335" s="53"/>
      <c r="AA3335" s="53"/>
    </row>
    <row r="3336" spans="1:27" x14ac:dyDescent="0.25">
      <c r="A3336" s="199"/>
      <c r="B3336" s="199"/>
      <c r="C3336" s="199"/>
      <c r="D3336" s="199"/>
      <c r="E3336" s="192"/>
      <c r="F3336" s="186"/>
      <c r="G3336" s="53"/>
      <c r="H3336" s="53"/>
      <c r="I3336" s="53"/>
      <c r="J3336" s="53"/>
      <c r="O3336" s="53"/>
      <c r="W3336" s="53"/>
      <c r="X3336" s="53"/>
      <c r="Y3336" s="53"/>
      <c r="Z3336" s="53"/>
      <c r="AA3336" s="53"/>
    </row>
    <row r="3337" spans="1:27" x14ac:dyDescent="0.25">
      <c r="A3337" s="199"/>
      <c r="B3337" s="199"/>
      <c r="C3337" s="199"/>
      <c r="D3337" s="199"/>
      <c r="E3337" s="192"/>
      <c r="F3337" s="186"/>
      <c r="G3337" s="53"/>
      <c r="H3337" s="53"/>
      <c r="I3337" s="53"/>
      <c r="J3337" s="53"/>
      <c r="O3337" s="53"/>
      <c r="W3337" s="53"/>
      <c r="X3337" s="53"/>
      <c r="Y3337" s="53"/>
      <c r="Z3337" s="53"/>
      <c r="AA3337" s="53"/>
    </row>
    <row r="3338" spans="1:27" x14ac:dyDescent="0.25">
      <c r="A3338" s="199"/>
      <c r="B3338" s="199"/>
      <c r="C3338" s="199"/>
      <c r="D3338" s="199"/>
      <c r="E3338" s="192"/>
      <c r="F3338" s="186"/>
      <c r="G3338" s="53"/>
      <c r="H3338" s="53"/>
      <c r="I3338" s="53"/>
      <c r="J3338" s="53"/>
      <c r="O3338" s="53"/>
      <c r="W3338" s="53"/>
      <c r="X3338" s="53"/>
      <c r="Y3338" s="53"/>
      <c r="Z3338" s="53"/>
      <c r="AA3338" s="53"/>
    </row>
    <row r="3339" spans="1:27" x14ac:dyDescent="0.25">
      <c r="A3339" s="199"/>
      <c r="B3339" s="199"/>
      <c r="C3339" s="199"/>
      <c r="D3339" s="199"/>
      <c r="E3339" s="192"/>
      <c r="F3339" s="186"/>
      <c r="G3339" s="53"/>
      <c r="H3339" s="53"/>
      <c r="I3339" s="53"/>
      <c r="J3339" s="53"/>
      <c r="O3339" s="53"/>
      <c r="W3339" s="53"/>
      <c r="X3339" s="53"/>
      <c r="Y3339" s="53"/>
      <c r="Z3339" s="53"/>
      <c r="AA3339" s="53"/>
    </row>
    <row r="3340" spans="1:27" x14ac:dyDescent="0.25">
      <c r="A3340" s="199"/>
      <c r="B3340" s="199"/>
      <c r="C3340" s="199"/>
      <c r="D3340" s="199"/>
      <c r="E3340" s="192"/>
      <c r="F3340" s="186"/>
      <c r="G3340" s="53"/>
      <c r="H3340" s="53"/>
      <c r="I3340" s="53"/>
      <c r="J3340" s="53"/>
      <c r="O3340" s="53"/>
      <c r="W3340" s="53"/>
      <c r="X3340" s="53"/>
      <c r="Y3340" s="53"/>
      <c r="Z3340" s="53"/>
      <c r="AA3340" s="53"/>
    </row>
    <row r="3341" spans="1:27" x14ac:dyDescent="0.25">
      <c r="A3341" s="199"/>
      <c r="B3341" s="199"/>
      <c r="C3341" s="199"/>
      <c r="D3341" s="199"/>
      <c r="E3341" s="192"/>
      <c r="F3341" s="186"/>
      <c r="G3341" s="53"/>
      <c r="H3341" s="53"/>
      <c r="I3341" s="53"/>
      <c r="J3341" s="53"/>
      <c r="O3341" s="53"/>
      <c r="W3341" s="53"/>
      <c r="X3341" s="53"/>
      <c r="Y3341" s="53"/>
      <c r="Z3341" s="53"/>
      <c r="AA3341" s="53"/>
    </row>
    <row r="3342" spans="1:27" x14ac:dyDescent="0.25">
      <c r="A3342" s="199"/>
      <c r="B3342" s="199"/>
      <c r="C3342" s="199"/>
      <c r="D3342" s="199"/>
      <c r="E3342" s="192"/>
      <c r="F3342" s="186"/>
      <c r="G3342" s="53"/>
      <c r="H3342" s="53"/>
      <c r="I3342" s="53"/>
      <c r="J3342" s="53"/>
      <c r="O3342" s="53"/>
      <c r="W3342" s="53"/>
      <c r="X3342" s="53"/>
      <c r="Y3342" s="53"/>
      <c r="Z3342" s="53"/>
      <c r="AA3342" s="53"/>
    </row>
    <row r="3343" spans="1:27" x14ac:dyDescent="0.25">
      <c r="A3343" s="199"/>
      <c r="B3343" s="199"/>
      <c r="C3343" s="199"/>
      <c r="D3343" s="199"/>
      <c r="E3343" s="192"/>
      <c r="F3343" s="186"/>
      <c r="G3343" s="53"/>
      <c r="H3343" s="53"/>
      <c r="I3343" s="53"/>
      <c r="J3343" s="53"/>
      <c r="O3343" s="53"/>
      <c r="W3343" s="53"/>
      <c r="X3343" s="53"/>
      <c r="Y3343" s="53"/>
      <c r="Z3343" s="53"/>
      <c r="AA3343" s="53"/>
    </row>
    <row r="3344" spans="1:27" x14ac:dyDescent="0.25">
      <c r="A3344" s="199"/>
      <c r="B3344" s="199"/>
      <c r="C3344" s="199"/>
      <c r="D3344" s="199"/>
      <c r="E3344" s="192"/>
      <c r="F3344" s="186"/>
      <c r="G3344" s="53"/>
      <c r="H3344" s="53"/>
      <c r="I3344" s="53"/>
      <c r="J3344" s="53"/>
      <c r="O3344" s="53"/>
      <c r="W3344" s="53"/>
      <c r="X3344" s="53"/>
      <c r="Y3344" s="53"/>
      <c r="Z3344" s="53"/>
      <c r="AA3344" s="53"/>
    </row>
    <row r="3345" spans="1:27" x14ac:dyDescent="0.25">
      <c r="A3345" s="199"/>
      <c r="B3345" s="199"/>
      <c r="C3345" s="199"/>
      <c r="D3345" s="199"/>
      <c r="E3345" s="192"/>
      <c r="F3345" s="186"/>
      <c r="G3345" s="53"/>
      <c r="H3345" s="53"/>
      <c r="I3345" s="53"/>
      <c r="J3345" s="53"/>
      <c r="O3345" s="53"/>
      <c r="W3345" s="53"/>
      <c r="X3345" s="53"/>
      <c r="Y3345" s="53"/>
      <c r="Z3345" s="53"/>
      <c r="AA3345" s="53"/>
    </row>
    <row r="3346" spans="1:27" x14ac:dyDescent="0.25">
      <c r="A3346" s="199"/>
      <c r="B3346" s="199"/>
      <c r="C3346" s="199"/>
      <c r="D3346" s="199"/>
      <c r="E3346" s="192"/>
      <c r="F3346" s="186"/>
      <c r="G3346" s="53"/>
      <c r="H3346" s="53"/>
      <c r="I3346" s="53"/>
      <c r="J3346" s="53"/>
      <c r="O3346" s="53"/>
      <c r="W3346" s="53"/>
      <c r="X3346" s="53"/>
      <c r="Y3346" s="53"/>
      <c r="Z3346" s="53"/>
      <c r="AA3346" s="53"/>
    </row>
    <row r="3347" spans="1:27" x14ac:dyDescent="0.25">
      <c r="A3347" s="199"/>
      <c r="B3347" s="199"/>
      <c r="C3347" s="199"/>
      <c r="D3347" s="199"/>
      <c r="E3347" s="192"/>
      <c r="F3347" s="186"/>
      <c r="G3347" s="53"/>
      <c r="H3347" s="53"/>
      <c r="I3347" s="53"/>
      <c r="J3347" s="53"/>
      <c r="O3347" s="53"/>
      <c r="W3347" s="53"/>
      <c r="X3347" s="53"/>
      <c r="Y3347" s="53"/>
      <c r="Z3347" s="53"/>
      <c r="AA3347" s="53"/>
    </row>
    <row r="3348" spans="1:27" x14ac:dyDescent="0.25">
      <c r="A3348" s="199"/>
      <c r="B3348" s="199"/>
      <c r="C3348" s="199"/>
      <c r="D3348" s="199"/>
      <c r="E3348" s="192"/>
      <c r="F3348" s="186"/>
      <c r="G3348" s="53"/>
      <c r="H3348" s="53"/>
      <c r="I3348" s="53"/>
      <c r="J3348" s="53"/>
      <c r="O3348" s="53"/>
      <c r="W3348" s="53"/>
      <c r="X3348" s="53"/>
      <c r="Y3348" s="53"/>
      <c r="Z3348" s="53"/>
      <c r="AA3348" s="53"/>
    </row>
    <row r="3349" spans="1:27" x14ac:dyDescent="0.25">
      <c r="A3349" s="199"/>
      <c r="B3349" s="199"/>
      <c r="C3349" s="199"/>
      <c r="D3349" s="199"/>
      <c r="E3349" s="192"/>
      <c r="F3349" s="186"/>
      <c r="G3349" s="53"/>
      <c r="H3349" s="53"/>
      <c r="I3349" s="53"/>
      <c r="J3349" s="53"/>
      <c r="O3349" s="53"/>
      <c r="W3349" s="53"/>
      <c r="X3349" s="53"/>
      <c r="Y3349" s="53"/>
      <c r="Z3349" s="53"/>
      <c r="AA3349" s="53"/>
    </row>
    <row r="3350" spans="1:27" x14ac:dyDescent="0.25">
      <c r="A3350" s="199"/>
      <c r="B3350" s="199"/>
      <c r="C3350" s="199"/>
      <c r="D3350" s="199"/>
      <c r="E3350" s="192"/>
      <c r="F3350" s="186"/>
      <c r="G3350" s="53"/>
      <c r="H3350" s="53"/>
      <c r="I3350" s="53"/>
      <c r="J3350" s="53"/>
      <c r="O3350" s="53"/>
      <c r="W3350" s="53"/>
      <c r="X3350" s="53"/>
      <c r="Y3350" s="53"/>
      <c r="Z3350" s="53"/>
      <c r="AA3350" s="53"/>
    </row>
    <row r="3351" spans="1:27" x14ac:dyDescent="0.25">
      <c r="A3351" s="199"/>
      <c r="B3351" s="199"/>
      <c r="C3351" s="199"/>
      <c r="D3351" s="199"/>
      <c r="E3351" s="192"/>
      <c r="F3351" s="186"/>
      <c r="G3351" s="53"/>
      <c r="H3351" s="53"/>
      <c r="I3351" s="53"/>
      <c r="J3351" s="53"/>
      <c r="O3351" s="53"/>
      <c r="W3351" s="53"/>
      <c r="X3351" s="53"/>
      <c r="Y3351" s="53"/>
      <c r="Z3351" s="53"/>
      <c r="AA3351" s="53"/>
    </row>
    <row r="3352" spans="1:27" x14ac:dyDescent="0.25">
      <c r="A3352" s="199"/>
      <c r="B3352" s="199"/>
      <c r="C3352" s="199"/>
      <c r="D3352" s="199"/>
      <c r="E3352" s="192"/>
      <c r="F3352" s="186"/>
      <c r="G3352" s="53"/>
      <c r="H3352" s="53"/>
      <c r="I3352" s="53"/>
      <c r="J3352" s="53"/>
      <c r="O3352" s="53"/>
      <c r="W3352" s="53"/>
      <c r="X3352" s="53"/>
      <c r="Y3352" s="53"/>
      <c r="Z3352" s="53"/>
      <c r="AA3352" s="53"/>
    </row>
    <row r="3353" spans="1:27" x14ac:dyDescent="0.25">
      <c r="A3353" s="199"/>
      <c r="B3353" s="199"/>
      <c r="C3353" s="199"/>
      <c r="D3353" s="199"/>
      <c r="E3353" s="192"/>
      <c r="F3353" s="186"/>
      <c r="G3353" s="53"/>
      <c r="H3353" s="53"/>
      <c r="I3353" s="53"/>
      <c r="J3353" s="53"/>
      <c r="O3353" s="53"/>
      <c r="W3353" s="53"/>
      <c r="X3353" s="53"/>
      <c r="Y3353" s="53"/>
      <c r="Z3353" s="53"/>
      <c r="AA3353" s="53"/>
    </row>
    <row r="3354" spans="1:27" x14ac:dyDescent="0.25">
      <c r="A3354" s="199"/>
      <c r="B3354" s="199"/>
      <c r="C3354" s="199"/>
      <c r="D3354" s="199"/>
      <c r="E3354" s="192"/>
      <c r="F3354" s="186"/>
      <c r="G3354" s="53"/>
      <c r="H3354" s="53"/>
      <c r="I3354" s="53"/>
      <c r="J3354" s="53"/>
      <c r="O3354" s="53"/>
      <c r="W3354" s="53"/>
      <c r="X3354" s="53"/>
      <c r="Y3354" s="53"/>
      <c r="Z3354" s="53"/>
      <c r="AA3354" s="53"/>
    </row>
    <row r="3355" spans="1:27" x14ac:dyDescent="0.25">
      <c r="A3355" s="199"/>
      <c r="B3355" s="199"/>
      <c r="C3355" s="199"/>
      <c r="D3355" s="199"/>
      <c r="E3355" s="192"/>
      <c r="F3355" s="186"/>
      <c r="G3355" s="53"/>
      <c r="H3355" s="53"/>
      <c r="I3355" s="53"/>
      <c r="J3355" s="53"/>
      <c r="O3355" s="53"/>
      <c r="W3355" s="53"/>
      <c r="X3355" s="53"/>
      <c r="Y3355" s="53"/>
      <c r="Z3355" s="53"/>
      <c r="AA3355" s="53"/>
    </row>
    <row r="3356" spans="1:27" x14ac:dyDescent="0.25">
      <c r="A3356" s="199"/>
      <c r="B3356" s="199"/>
      <c r="C3356" s="199"/>
      <c r="D3356" s="199"/>
      <c r="E3356" s="192"/>
      <c r="F3356" s="186"/>
      <c r="G3356" s="53"/>
      <c r="H3356" s="53"/>
      <c r="I3356" s="53"/>
      <c r="J3356" s="53"/>
      <c r="O3356" s="53"/>
      <c r="W3356" s="53"/>
      <c r="X3356" s="53"/>
      <c r="Y3356" s="53"/>
      <c r="Z3356" s="53"/>
      <c r="AA3356" s="53"/>
    </row>
    <row r="3357" spans="1:27" x14ac:dyDescent="0.25">
      <c r="A3357" s="199"/>
      <c r="B3357" s="199"/>
      <c r="C3357" s="199"/>
      <c r="D3357" s="199"/>
      <c r="E3357" s="192"/>
      <c r="F3357" s="186"/>
      <c r="G3357" s="53"/>
      <c r="H3357" s="53"/>
      <c r="I3357" s="53"/>
      <c r="J3357" s="53"/>
      <c r="O3357" s="53"/>
      <c r="W3357" s="53"/>
      <c r="X3357" s="53"/>
      <c r="Y3357" s="53"/>
      <c r="Z3357" s="53"/>
      <c r="AA3357" s="53"/>
    </row>
    <row r="3358" spans="1:27" x14ac:dyDescent="0.25">
      <c r="A3358" s="199"/>
      <c r="B3358" s="199"/>
      <c r="C3358" s="199"/>
      <c r="D3358" s="199"/>
      <c r="E3358" s="192"/>
      <c r="F3358" s="186"/>
      <c r="G3358" s="53"/>
      <c r="H3358" s="53"/>
      <c r="I3358" s="53"/>
      <c r="J3358" s="53"/>
      <c r="O3358" s="53"/>
      <c r="W3358" s="53"/>
      <c r="X3358" s="53"/>
      <c r="Y3358" s="53"/>
      <c r="Z3358" s="53"/>
      <c r="AA3358" s="53"/>
    </row>
    <row r="3359" spans="1:27" x14ac:dyDescent="0.25">
      <c r="A3359" s="199"/>
      <c r="B3359" s="199"/>
      <c r="C3359" s="199"/>
      <c r="D3359" s="199"/>
      <c r="E3359" s="192"/>
      <c r="F3359" s="186"/>
      <c r="G3359" s="53"/>
      <c r="H3359" s="53"/>
      <c r="I3359" s="53"/>
      <c r="J3359" s="53"/>
      <c r="O3359" s="53"/>
      <c r="W3359" s="53"/>
      <c r="X3359" s="53"/>
      <c r="Y3359" s="53"/>
      <c r="Z3359" s="53"/>
      <c r="AA3359" s="53"/>
    </row>
    <row r="3360" spans="1:27" x14ac:dyDescent="0.25">
      <c r="A3360" s="199"/>
      <c r="B3360" s="199"/>
      <c r="C3360" s="199"/>
      <c r="D3360" s="199"/>
      <c r="E3360" s="192"/>
      <c r="F3360" s="186"/>
      <c r="G3360" s="53"/>
      <c r="H3360" s="53"/>
      <c r="I3360" s="53"/>
      <c r="J3360" s="53"/>
      <c r="O3360" s="53"/>
      <c r="W3360" s="53"/>
      <c r="X3360" s="53"/>
      <c r="Y3360" s="53"/>
      <c r="Z3360" s="53"/>
      <c r="AA3360" s="53"/>
    </row>
    <row r="3361" spans="1:27" x14ac:dyDescent="0.25">
      <c r="A3361" s="199"/>
      <c r="B3361" s="199"/>
      <c r="C3361" s="199"/>
      <c r="D3361" s="199"/>
      <c r="E3361" s="192"/>
      <c r="F3361" s="186"/>
      <c r="G3361" s="53"/>
      <c r="H3361" s="53"/>
      <c r="I3361" s="53"/>
      <c r="J3361" s="53"/>
      <c r="O3361" s="53"/>
      <c r="W3361" s="53"/>
      <c r="X3361" s="53"/>
      <c r="Y3361" s="53"/>
      <c r="Z3361" s="53"/>
      <c r="AA3361" s="53"/>
    </row>
    <row r="3362" spans="1:27" x14ac:dyDescent="0.25">
      <c r="A3362" s="199"/>
      <c r="B3362" s="199"/>
      <c r="C3362" s="199"/>
      <c r="D3362" s="199"/>
      <c r="E3362" s="192"/>
      <c r="F3362" s="186"/>
      <c r="G3362" s="53"/>
      <c r="H3362" s="53"/>
      <c r="I3362" s="53"/>
      <c r="J3362" s="53"/>
      <c r="O3362" s="53"/>
      <c r="W3362" s="53"/>
      <c r="X3362" s="53"/>
      <c r="Y3362" s="53"/>
      <c r="Z3362" s="53"/>
      <c r="AA3362" s="53"/>
    </row>
    <row r="3363" spans="1:27" x14ac:dyDescent="0.25">
      <c r="A3363" s="199"/>
      <c r="B3363" s="199"/>
      <c r="C3363" s="199"/>
      <c r="D3363" s="199"/>
      <c r="E3363" s="192"/>
      <c r="F3363" s="186"/>
      <c r="G3363" s="53"/>
      <c r="H3363" s="53"/>
      <c r="I3363" s="53"/>
      <c r="J3363" s="53"/>
      <c r="O3363" s="53"/>
      <c r="W3363" s="53"/>
      <c r="X3363" s="53"/>
      <c r="Y3363" s="53"/>
      <c r="Z3363" s="53"/>
      <c r="AA3363" s="53"/>
    </row>
    <row r="3364" spans="1:27" x14ac:dyDescent="0.25">
      <c r="A3364" s="199"/>
      <c r="B3364" s="199"/>
      <c r="C3364" s="199"/>
      <c r="D3364" s="199"/>
      <c r="E3364" s="192"/>
      <c r="F3364" s="186"/>
      <c r="G3364" s="53"/>
      <c r="H3364" s="53"/>
      <c r="I3364" s="53"/>
      <c r="J3364" s="53"/>
      <c r="O3364" s="53"/>
      <c r="W3364" s="53"/>
      <c r="X3364" s="53"/>
      <c r="Y3364" s="53"/>
      <c r="Z3364" s="53"/>
      <c r="AA3364" s="53"/>
    </row>
    <row r="3365" spans="1:27" x14ac:dyDescent="0.25">
      <c r="A3365" s="199"/>
      <c r="B3365" s="199"/>
      <c r="C3365" s="199"/>
      <c r="D3365" s="199"/>
      <c r="E3365" s="192"/>
      <c r="F3365" s="186"/>
      <c r="G3365" s="53"/>
      <c r="H3365" s="53"/>
      <c r="I3365" s="53"/>
      <c r="J3365" s="53"/>
      <c r="O3365" s="53"/>
      <c r="W3365" s="53"/>
      <c r="X3365" s="53"/>
      <c r="Y3365" s="53"/>
      <c r="Z3365" s="53"/>
      <c r="AA3365" s="53"/>
    </row>
    <row r="3366" spans="1:27" x14ac:dyDescent="0.25">
      <c r="A3366" s="199"/>
      <c r="B3366" s="199"/>
      <c r="C3366" s="199"/>
      <c r="D3366" s="199"/>
      <c r="E3366" s="192"/>
      <c r="F3366" s="186"/>
      <c r="G3366" s="53"/>
      <c r="H3366" s="53"/>
      <c r="I3366" s="53"/>
      <c r="J3366" s="53"/>
      <c r="O3366" s="53"/>
      <c r="W3366" s="53"/>
      <c r="X3366" s="53"/>
      <c r="Y3366" s="53"/>
      <c r="Z3366" s="53"/>
      <c r="AA3366" s="53"/>
    </row>
    <row r="3367" spans="1:27" x14ac:dyDescent="0.25">
      <c r="A3367" s="199"/>
      <c r="B3367" s="199"/>
      <c r="C3367" s="199"/>
      <c r="D3367" s="199"/>
      <c r="E3367" s="192"/>
      <c r="F3367" s="186"/>
      <c r="G3367" s="53"/>
      <c r="H3367" s="53"/>
      <c r="I3367" s="53"/>
      <c r="J3367" s="53"/>
      <c r="O3367" s="53"/>
      <c r="W3367" s="53"/>
      <c r="X3367" s="53"/>
      <c r="Y3367" s="53"/>
      <c r="Z3367" s="53"/>
      <c r="AA3367" s="53"/>
    </row>
    <row r="3368" spans="1:27" x14ac:dyDescent="0.25">
      <c r="A3368" s="199"/>
      <c r="B3368" s="199"/>
      <c r="C3368" s="199"/>
      <c r="D3368" s="199"/>
      <c r="E3368" s="192"/>
      <c r="F3368" s="186"/>
      <c r="G3368" s="53"/>
      <c r="H3368" s="53"/>
      <c r="I3368" s="53"/>
      <c r="J3368" s="53"/>
      <c r="O3368" s="53"/>
      <c r="W3368" s="53"/>
      <c r="X3368" s="53"/>
      <c r="Y3368" s="53"/>
      <c r="Z3368" s="53"/>
      <c r="AA3368" s="53"/>
    </row>
    <row r="3369" spans="1:27" x14ac:dyDescent="0.25">
      <c r="A3369" s="199"/>
      <c r="B3369" s="199"/>
      <c r="C3369" s="199"/>
      <c r="D3369" s="199"/>
      <c r="E3369" s="192"/>
      <c r="F3369" s="186"/>
      <c r="G3369" s="53"/>
      <c r="H3369" s="53"/>
      <c r="I3369" s="53"/>
      <c r="J3369" s="53"/>
      <c r="O3369" s="53"/>
      <c r="W3369" s="53"/>
      <c r="X3369" s="53"/>
      <c r="Y3369" s="53"/>
      <c r="Z3369" s="53"/>
      <c r="AA3369" s="53"/>
    </row>
    <row r="3370" spans="1:27" x14ac:dyDescent="0.25">
      <c r="A3370" s="199"/>
      <c r="B3370" s="199"/>
      <c r="C3370" s="199"/>
      <c r="D3370" s="199"/>
      <c r="E3370" s="192"/>
      <c r="F3370" s="186"/>
      <c r="G3370" s="53"/>
      <c r="H3370" s="53"/>
      <c r="I3370" s="53"/>
      <c r="J3370" s="53"/>
      <c r="O3370" s="53"/>
      <c r="W3370" s="53"/>
      <c r="X3370" s="53"/>
      <c r="Y3370" s="53"/>
      <c r="Z3370" s="53"/>
      <c r="AA3370" s="53"/>
    </row>
    <row r="3371" spans="1:27" x14ac:dyDescent="0.25">
      <c r="A3371" s="199"/>
      <c r="B3371" s="199"/>
      <c r="C3371" s="199"/>
      <c r="D3371" s="199"/>
      <c r="E3371" s="192"/>
      <c r="F3371" s="186"/>
      <c r="G3371" s="53"/>
      <c r="H3371" s="53"/>
      <c r="I3371" s="53"/>
      <c r="J3371" s="53"/>
      <c r="O3371" s="53"/>
      <c r="W3371" s="53"/>
      <c r="X3371" s="53"/>
      <c r="Y3371" s="53"/>
      <c r="Z3371" s="53"/>
      <c r="AA3371" s="53"/>
    </row>
    <row r="3372" spans="1:27" x14ac:dyDescent="0.25">
      <c r="A3372" s="199"/>
      <c r="B3372" s="199"/>
      <c r="C3372" s="199"/>
      <c r="D3372" s="199"/>
      <c r="E3372" s="192"/>
      <c r="F3372" s="186"/>
      <c r="G3372" s="53"/>
      <c r="H3372" s="53"/>
      <c r="I3372" s="53"/>
      <c r="J3372" s="53"/>
      <c r="O3372" s="53"/>
      <c r="W3372" s="53"/>
      <c r="X3372" s="53"/>
      <c r="Y3372" s="53"/>
      <c r="Z3372" s="53"/>
      <c r="AA3372" s="53"/>
    </row>
    <row r="3373" spans="1:27" x14ac:dyDescent="0.25">
      <c r="A3373" s="199"/>
      <c r="B3373" s="199"/>
      <c r="C3373" s="199"/>
      <c r="D3373" s="199"/>
      <c r="E3373" s="192"/>
      <c r="F3373" s="186"/>
      <c r="G3373" s="53"/>
      <c r="H3373" s="53"/>
      <c r="I3373" s="53"/>
      <c r="J3373" s="53"/>
      <c r="O3373" s="53"/>
      <c r="W3373" s="53"/>
      <c r="X3373" s="53"/>
      <c r="Y3373" s="53"/>
      <c r="Z3373" s="53"/>
      <c r="AA3373" s="53"/>
    </row>
    <row r="3374" spans="1:27" x14ac:dyDescent="0.25">
      <c r="A3374" s="199"/>
      <c r="B3374" s="199"/>
      <c r="C3374" s="199"/>
      <c r="D3374" s="199"/>
      <c r="E3374" s="192"/>
      <c r="F3374" s="186"/>
      <c r="G3374" s="53"/>
      <c r="H3374" s="53"/>
      <c r="I3374" s="53"/>
      <c r="J3374" s="53"/>
      <c r="O3374" s="53"/>
      <c r="W3374" s="53"/>
      <c r="X3374" s="53"/>
      <c r="Y3374" s="53"/>
      <c r="Z3374" s="53"/>
      <c r="AA3374" s="53"/>
    </row>
    <row r="3375" spans="1:27" x14ac:dyDescent="0.25">
      <c r="A3375" s="199"/>
      <c r="B3375" s="199"/>
      <c r="C3375" s="199"/>
      <c r="D3375" s="199"/>
      <c r="E3375" s="192"/>
      <c r="F3375" s="186"/>
      <c r="G3375" s="53"/>
      <c r="H3375" s="53"/>
      <c r="I3375" s="53"/>
      <c r="J3375" s="53"/>
      <c r="O3375" s="53"/>
      <c r="W3375" s="53"/>
      <c r="X3375" s="53"/>
      <c r="Y3375" s="53"/>
      <c r="Z3375" s="53"/>
      <c r="AA3375" s="53"/>
    </row>
    <row r="3376" spans="1:27" x14ac:dyDescent="0.25">
      <c r="A3376" s="199"/>
      <c r="B3376" s="199"/>
      <c r="C3376" s="199"/>
      <c r="D3376" s="199"/>
      <c r="E3376" s="192"/>
      <c r="F3376" s="186"/>
      <c r="G3376" s="53"/>
      <c r="H3376" s="53"/>
      <c r="I3376" s="53"/>
      <c r="J3376" s="53"/>
      <c r="O3376" s="53"/>
      <c r="W3376" s="53"/>
      <c r="X3376" s="53"/>
      <c r="Y3376" s="53"/>
      <c r="Z3376" s="53"/>
      <c r="AA3376" s="53"/>
    </row>
    <row r="3377" spans="1:27" x14ac:dyDescent="0.25">
      <c r="A3377" s="199"/>
      <c r="B3377" s="199"/>
      <c r="C3377" s="199"/>
      <c r="D3377" s="199"/>
      <c r="E3377" s="192"/>
      <c r="F3377" s="186"/>
      <c r="G3377" s="53"/>
      <c r="H3377" s="53"/>
      <c r="I3377" s="53"/>
      <c r="J3377" s="53"/>
      <c r="O3377" s="53"/>
      <c r="W3377" s="53"/>
      <c r="X3377" s="53"/>
      <c r="Y3377" s="53"/>
      <c r="Z3377" s="53"/>
      <c r="AA3377" s="53"/>
    </row>
    <row r="3378" spans="1:27" x14ac:dyDescent="0.25">
      <c r="A3378" s="199"/>
      <c r="B3378" s="199"/>
      <c r="C3378" s="199"/>
      <c r="D3378" s="199"/>
      <c r="E3378" s="192"/>
      <c r="F3378" s="186"/>
      <c r="G3378" s="53"/>
      <c r="H3378" s="53"/>
      <c r="I3378" s="53"/>
      <c r="J3378" s="53"/>
      <c r="O3378" s="53"/>
      <c r="W3378" s="53"/>
      <c r="X3378" s="53"/>
      <c r="Y3378" s="53"/>
      <c r="Z3378" s="53"/>
      <c r="AA3378" s="53"/>
    </row>
    <row r="3379" spans="1:27" x14ac:dyDescent="0.25">
      <c r="A3379" s="199"/>
      <c r="B3379" s="199"/>
      <c r="C3379" s="199"/>
      <c r="D3379" s="199"/>
      <c r="E3379" s="192"/>
      <c r="F3379" s="186"/>
      <c r="G3379" s="53"/>
      <c r="H3379" s="53"/>
      <c r="I3379" s="53"/>
      <c r="J3379" s="53"/>
      <c r="O3379" s="53"/>
      <c r="W3379" s="53"/>
      <c r="X3379" s="53"/>
      <c r="Y3379" s="53"/>
      <c r="Z3379" s="53"/>
      <c r="AA3379" s="53"/>
    </row>
    <row r="3380" spans="1:27" x14ac:dyDescent="0.25">
      <c r="A3380" s="199"/>
      <c r="B3380" s="199"/>
      <c r="C3380" s="199"/>
      <c r="D3380" s="199"/>
      <c r="E3380" s="192"/>
      <c r="F3380" s="186"/>
      <c r="G3380" s="53"/>
      <c r="H3380" s="53"/>
      <c r="I3380" s="53"/>
      <c r="J3380" s="53"/>
      <c r="O3380" s="53"/>
      <c r="W3380" s="53"/>
      <c r="X3380" s="53"/>
      <c r="Y3380" s="53"/>
      <c r="Z3380" s="53"/>
      <c r="AA3380" s="53"/>
    </row>
    <row r="3381" spans="1:27" x14ac:dyDescent="0.25">
      <c r="A3381" s="199"/>
      <c r="B3381" s="199"/>
      <c r="C3381" s="199"/>
      <c r="D3381" s="199"/>
      <c r="E3381" s="192"/>
      <c r="F3381" s="186"/>
      <c r="G3381" s="53"/>
      <c r="H3381" s="53"/>
      <c r="I3381" s="53"/>
      <c r="J3381" s="53"/>
      <c r="O3381" s="53"/>
      <c r="W3381" s="53"/>
      <c r="X3381" s="53"/>
      <c r="Y3381" s="53"/>
      <c r="Z3381" s="53"/>
      <c r="AA3381" s="53"/>
    </row>
    <row r="3382" spans="1:27" x14ac:dyDescent="0.25">
      <c r="A3382" s="199"/>
      <c r="B3382" s="199"/>
      <c r="C3382" s="199"/>
      <c r="D3382" s="199"/>
      <c r="E3382" s="192"/>
      <c r="F3382" s="186"/>
      <c r="G3382" s="53"/>
      <c r="H3382" s="53"/>
      <c r="I3382" s="53"/>
      <c r="J3382" s="53"/>
      <c r="O3382" s="53"/>
      <c r="W3382" s="53"/>
      <c r="X3382" s="53"/>
      <c r="Y3382" s="53"/>
      <c r="Z3382" s="53"/>
      <c r="AA3382" s="53"/>
    </row>
    <row r="3383" spans="1:27" x14ac:dyDescent="0.25">
      <c r="A3383" s="199"/>
      <c r="B3383" s="199"/>
      <c r="C3383" s="199"/>
      <c r="D3383" s="199"/>
      <c r="E3383" s="192"/>
      <c r="F3383" s="186"/>
      <c r="G3383" s="53"/>
      <c r="H3383" s="53"/>
      <c r="I3383" s="53"/>
      <c r="J3383" s="53"/>
      <c r="O3383" s="53"/>
      <c r="W3383" s="53"/>
      <c r="X3383" s="53"/>
      <c r="Y3383" s="53"/>
      <c r="Z3383" s="53"/>
      <c r="AA3383" s="53"/>
    </row>
    <row r="3384" spans="1:27" x14ac:dyDescent="0.25">
      <c r="A3384" s="199"/>
      <c r="B3384" s="199"/>
      <c r="C3384" s="199"/>
      <c r="D3384" s="199"/>
      <c r="E3384" s="192"/>
      <c r="F3384" s="186"/>
      <c r="G3384" s="53"/>
      <c r="H3384" s="53"/>
      <c r="I3384" s="53"/>
      <c r="J3384" s="53"/>
      <c r="O3384" s="53"/>
      <c r="W3384" s="53"/>
      <c r="X3384" s="53"/>
      <c r="Y3384" s="53"/>
      <c r="Z3384" s="53"/>
      <c r="AA3384" s="53"/>
    </row>
    <row r="3385" spans="1:27" x14ac:dyDescent="0.25">
      <c r="A3385" s="199"/>
      <c r="B3385" s="199"/>
      <c r="C3385" s="199"/>
      <c r="D3385" s="199"/>
      <c r="E3385" s="192"/>
      <c r="F3385" s="186"/>
      <c r="G3385" s="53"/>
      <c r="H3385" s="53"/>
      <c r="I3385" s="53"/>
      <c r="J3385" s="53"/>
      <c r="O3385" s="53"/>
      <c r="W3385" s="53"/>
      <c r="X3385" s="53"/>
      <c r="Y3385" s="53"/>
      <c r="Z3385" s="53"/>
      <c r="AA3385" s="53"/>
    </row>
    <row r="3386" spans="1:27" x14ac:dyDescent="0.25">
      <c r="A3386" s="199"/>
      <c r="B3386" s="199"/>
      <c r="C3386" s="199"/>
      <c r="D3386" s="199"/>
      <c r="E3386" s="192"/>
      <c r="F3386" s="186"/>
      <c r="G3386" s="53"/>
      <c r="H3386" s="53"/>
      <c r="I3386" s="53"/>
      <c r="J3386" s="53"/>
      <c r="O3386" s="53"/>
      <c r="W3386" s="53"/>
      <c r="X3386" s="53"/>
      <c r="Y3386" s="53"/>
      <c r="Z3386" s="53"/>
      <c r="AA3386" s="53"/>
    </row>
    <row r="3387" spans="1:27" x14ac:dyDescent="0.25">
      <c r="A3387" s="199"/>
      <c r="B3387" s="199"/>
      <c r="C3387" s="199"/>
      <c r="D3387" s="199"/>
      <c r="E3387" s="192"/>
      <c r="F3387" s="186"/>
      <c r="G3387" s="53"/>
      <c r="H3387" s="53"/>
      <c r="I3387" s="53"/>
      <c r="J3387" s="53"/>
      <c r="O3387" s="53"/>
      <c r="W3387" s="53"/>
      <c r="X3387" s="53"/>
      <c r="Y3387" s="53"/>
      <c r="Z3387" s="53"/>
      <c r="AA3387" s="53"/>
    </row>
    <row r="3388" spans="1:27" x14ac:dyDescent="0.25">
      <c r="A3388" s="199"/>
      <c r="B3388" s="199"/>
      <c r="C3388" s="199"/>
      <c r="D3388" s="199"/>
      <c r="E3388" s="192"/>
      <c r="F3388" s="186"/>
      <c r="G3388" s="53"/>
      <c r="H3388" s="53"/>
      <c r="I3388" s="53"/>
      <c r="J3388" s="53"/>
      <c r="O3388" s="53"/>
      <c r="W3388" s="53"/>
      <c r="X3388" s="53"/>
      <c r="Y3388" s="53"/>
      <c r="Z3388" s="53"/>
      <c r="AA3388" s="53"/>
    </row>
    <row r="3389" spans="1:27" x14ac:dyDescent="0.25">
      <c r="A3389" s="199"/>
      <c r="B3389" s="199"/>
      <c r="C3389" s="199"/>
      <c r="D3389" s="199"/>
      <c r="E3389" s="192"/>
      <c r="F3389" s="186"/>
      <c r="G3389" s="53"/>
      <c r="H3389" s="53"/>
      <c r="I3389" s="53"/>
      <c r="J3389" s="53"/>
      <c r="O3389" s="53"/>
      <c r="W3389" s="53"/>
      <c r="X3389" s="53"/>
      <c r="Y3389" s="53"/>
      <c r="Z3389" s="53"/>
      <c r="AA3389" s="53"/>
    </row>
    <row r="3390" spans="1:27" x14ac:dyDescent="0.25">
      <c r="A3390" s="199"/>
      <c r="B3390" s="199"/>
      <c r="C3390" s="199"/>
      <c r="D3390" s="199"/>
      <c r="E3390" s="192"/>
      <c r="F3390" s="186"/>
      <c r="G3390" s="53"/>
      <c r="H3390" s="53"/>
      <c r="I3390" s="53"/>
      <c r="J3390" s="53"/>
      <c r="O3390" s="53"/>
      <c r="W3390" s="53"/>
      <c r="X3390" s="53"/>
      <c r="Y3390" s="53"/>
      <c r="Z3390" s="53"/>
      <c r="AA3390" s="53"/>
    </row>
    <row r="3391" spans="1:27" x14ac:dyDescent="0.25">
      <c r="A3391" s="199"/>
      <c r="B3391" s="199"/>
      <c r="C3391" s="199"/>
      <c r="D3391" s="199"/>
      <c r="E3391" s="192"/>
      <c r="F3391" s="186"/>
      <c r="G3391" s="53"/>
      <c r="H3391" s="53"/>
      <c r="I3391" s="53"/>
      <c r="J3391" s="53"/>
      <c r="O3391" s="53"/>
      <c r="W3391" s="53"/>
      <c r="X3391" s="53"/>
      <c r="Y3391" s="53"/>
      <c r="Z3391" s="53"/>
      <c r="AA3391" s="53"/>
    </row>
    <row r="3392" spans="1:27" x14ac:dyDescent="0.25">
      <c r="A3392" s="199"/>
      <c r="B3392" s="199"/>
      <c r="C3392" s="199"/>
      <c r="D3392" s="199"/>
      <c r="E3392" s="192"/>
      <c r="F3392" s="186"/>
      <c r="G3392" s="53"/>
      <c r="H3392" s="53"/>
      <c r="I3392" s="53"/>
      <c r="J3392" s="53"/>
      <c r="O3392" s="53"/>
      <c r="W3392" s="53"/>
      <c r="X3392" s="53"/>
      <c r="Y3392" s="53"/>
      <c r="Z3392" s="53"/>
      <c r="AA3392" s="53"/>
    </row>
    <row r="3393" spans="1:27" x14ac:dyDescent="0.25">
      <c r="A3393" s="199"/>
      <c r="B3393" s="199"/>
      <c r="C3393" s="199"/>
      <c r="D3393" s="199"/>
      <c r="E3393" s="192"/>
      <c r="F3393" s="186"/>
      <c r="G3393" s="53"/>
      <c r="H3393" s="53"/>
      <c r="I3393" s="53"/>
      <c r="J3393" s="53"/>
      <c r="O3393" s="53"/>
      <c r="W3393" s="53"/>
      <c r="X3393" s="53"/>
      <c r="Y3393" s="53"/>
      <c r="Z3393" s="53"/>
      <c r="AA3393" s="53"/>
    </row>
    <row r="3394" spans="1:27" x14ac:dyDescent="0.25">
      <c r="A3394" s="199"/>
      <c r="B3394" s="199"/>
      <c r="C3394" s="199"/>
      <c r="D3394" s="199"/>
      <c r="E3394" s="192"/>
      <c r="F3394" s="186"/>
      <c r="G3394" s="53"/>
      <c r="H3394" s="53"/>
      <c r="I3394" s="53"/>
      <c r="J3394" s="53"/>
      <c r="O3394" s="53"/>
      <c r="W3394" s="53"/>
      <c r="X3394" s="53"/>
      <c r="Y3394" s="53"/>
      <c r="Z3394" s="53"/>
      <c r="AA3394" s="53"/>
    </row>
    <row r="3395" spans="1:27" x14ac:dyDescent="0.25">
      <c r="A3395" s="199"/>
      <c r="B3395" s="199"/>
      <c r="C3395" s="199"/>
      <c r="D3395" s="199"/>
      <c r="E3395" s="192"/>
      <c r="F3395" s="186"/>
      <c r="G3395" s="53"/>
      <c r="H3395" s="53"/>
      <c r="I3395" s="53"/>
      <c r="J3395" s="53"/>
      <c r="O3395" s="53"/>
      <c r="W3395" s="53"/>
      <c r="X3395" s="53"/>
      <c r="Y3395" s="53"/>
      <c r="Z3395" s="53"/>
      <c r="AA3395" s="53"/>
    </row>
    <row r="3396" spans="1:27" x14ac:dyDescent="0.25">
      <c r="A3396" s="199"/>
      <c r="B3396" s="199"/>
      <c r="C3396" s="199"/>
      <c r="D3396" s="199"/>
      <c r="E3396" s="192"/>
      <c r="F3396" s="186"/>
      <c r="G3396" s="53"/>
      <c r="H3396" s="53"/>
      <c r="I3396" s="53"/>
      <c r="J3396" s="53"/>
      <c r="O3396" s="53"/>
      <c r="W3396" s="53"/>
      <c r="X3396" s="53"/>
      <c r="Y3396" s="53"/>
      <c r="Z3396" s="53"/>
      <c r="AA3396" s="53"/>
    </row>
    <row r="3397" spans="1:27" x14ac:dyDescent="0.25">
      <c r="A3397" s="199"/>
      <c r="B3397" s="199"/>
      <c r="C3397" s="199"/>
      <c r="D3397" s="199"/>
      <c r="E3397" s="192"/>
      <c r="F3397" s="186"/>
      <c r="G3397" s="53"/>
      <c r="H3397" s="53"/>
      <c r="I3397" s="53"/>
      <c r="J3397" s="53"/>
      <c r="O3397" s="53"/>
      <c r="W3397" s="53"/>
      <c r="X3397" s="53"/>
      <c r="Y3397" s="53"/>
      <c r="Z3397" s="53"/>
      <c r="AA3397" s="53"/>
    </row>
    <row r="3398" spans="1:27" x14ac:dyDescent="0.25">
      <c r="A3398" s="199"/>
      <c r="B3398" s="199"/>
      <c r="C3398" s="199"/>
      <c r="D3398" s="199"/>
      <c r="E3398" s="192"/>
      <c r="F3398" s="186"/>
      <c r="G3398" s="53"/>
      <c r="H3398" s="53"/>
      <c r="I3398" s="53"/>
      <c r="J3398" s="53"/>
      <c r="O3398" s="53"/>
      <c r="W3398" s="53"/>
      <c r="X3398" s="53"/>
      <c r="Y3398" s="53"/>
      <c r="Z3398" s="53"/>
      <c r="AA3398" s="53"/>
    </row>
    <row r="3399" spans="1:27" x14ac:dyDescent="0.25">
      <c r="A3399" s="199"/>
      <c r="B3399" s="199"/>
      <c r="C3399" s="199"/>
      <c r="D3399" s="199"/>
      <c r="E3399" s="192"/>
      <c r="F3399" s="186"/>
      <c r="G3399" s="53"/>
      <c r="H3399" s="53"/>
      <c r="I3399" s="53"/>
      <c r="J3399" s="53"/>
      <c r="O3399" s="53"/>
      <c r="W3399" s="53"/>
      <c r="X3399" s="53"/>
      <c r="Y3399" s="53"/>
      <c r="Z3399" s="53"/>
      <c r="AA3399" s="53"/>
    </row>
    <row r="3400" spans="1:27" x14ac:dyDescent="0.25">
      <c r="A3400" s="199"/>
      <c r="B3400" s="199"/>
      <c r="C3400" s="199"/>
      <c r="D3400" s="199"/>
      <c r="E3400" s="192"/>
      <c r="F3400" s="186"/>
      <c r="G3400" s="53"/>
      <c r="H3400" s="53"/>
      <c r="I3400" s="53"/>
      <c r="J3400" s="53"/>
      <c r="O3400" s="53"/>
      <c r="W3400" s="53"/>
      <c r="X3400" s="53"/>
      <c r="Y3400" s="53"/>
      <c r="Z3400" s="53"/>
      <c r="AA3400" s="53"/>
    </row>
    <row r="3401" spans="1:27" x14ac:dyDescent="0.25">
      <c r="A3401" s="199"/>
      <c r="B3401" s="199"/>
      <c r="C3401" s="199"/>
      <c r="D3401" s="199"/>
      <c r="E3401" s="192"/>
      <c r="F3401" s="186"/>
      <c r="G3401" s="53"/>
      <c r="H3401" s="53"/>
      <c r="I3401" s="53"/>
      <c r="J3401" s="53"/>
      <c r="O3401" s="53"/>
      <c r="W3401" s="53"/>
      <c r="X3401" s="53"/>
      <c r="Y3401" s="53"/>
      <c r="Z3401" s="53"/>
      <c r="AA3401" s="53"/>
    </row>
    <row r="3402" spans="1:27" x14ac:dyDescent="0.25">
      <c r="A3402" s="199"/>
      <c r="B3402" s="199"/>
      <c r="C3402" s="199"/>
      <c r="D3402" s="199"/>
      <c r="E3402" s="192"/>
      <c r="F3402" s="186"/>
      <c r="G3402" s="53"/>
      <c r="H3402" s="53"/>
      <c r="I3402" s="53"/>
      <c r="J3402" s="53"/>
      <c r="O3402" s="53"/>
      <c r="W3402" s="53"/>
      <c r="X3402" s="53"/>
      <c r="Y3402" s="53"/>
      <c r="Z3402" s="53"/>
      <c r="AA3402" s="53"/>
    </row>
    <row r="3403" spans="1:27" x14ac:dyDescent="0.25">
      <c r="A3403" s="199"/>
      <c r="B3403" s="199"/>
      <c r="C3403" s="199"/>
      <c r="D3403" s="199"/>
      <c r="E3403" s="192"/>
      <c r="F3403" s="186"/>
      <c r="G3403" s="53"/>
      <c r="H3403" s="53"/>
      <c r="I3403" s="53"/>
      <c r="J3403" s="53"/>
      <c r="O3403" s="53"/>
      <c r="W3403" s="53"/>
      <c r="X3403" s="53"/>
      <c r="Y3403" s="53"/>
      <c r="Z3403" s="53"/>
      <c r="AA3403" s="53"/>
    </row>
    <row r="3404" spans="1:27" x14ac:dyDescent="0.25">
      <c r="A3404" s="199"/>
      <c r="B3404" s="199"/>
      <c r="C3404" s="199"/>
      <c r="D3404" s="199"/>
      <c r="E3404" s="192"/>
      <c r="F3404" s="186"/>
      <c r="G3404" s="53"/>
      <c r="H3404" s="53"/>
      <c r="I3404" s="53"/>
      <c r="J3404" s="53"/>
      <c r="O3404" s="53"/>
      <c r="W3404" s="53"/>
      <c r="X3404" s="53"/>
      <c r="Y3404" s="53"/>
      <c r="Z3404" s="53"/>
      <c r="AA3404" s="53"/>
    </row>
    <row r="3405" spans="1:27" x14ac:dyDescent="0.25">
      <c r="A3405" s="199"/>
      <c r="B3405" s="199"/>
      <c r="C3405" s="199"/>
      <c r="D3405" s="199"/>
      <c r="E3405" s="192"/>
      <c r="F3405" s="186"/>
      <c r="G3405" s="53"/>
      <c r="H3405" s="53"/>
      <c r="I3405" s="53"/>
      <c r="J3405" s="53"/>
      <c r="O3405" s="53"/>
      <c r="W3405" s="53"/>
      <c r="X3405" s="53"/>
      <c r="Y3405" s="53"/>
      <c r="Z3405" s="53"/>
      <c r="AA3405" s="53"/>
    </row>
    <row r="3406" spans="1:27" x14ac:dyDescent="0.25">
      <c r="A3406" s="199"/>
      <c r="B3406" s="199"/>
      <c r="C3406" s="199"/>
      <c r="D3406" s="199"/>
      <c r="E3406" s="192"/>
      <c r="F3406" s="186"/>
      <c r="G3406" s="53"/>
      <c r="H3406" s="53"/>
      <c r="I3406" s="53"/>
      <c r="J3406" s="53"/>
      <c r="O3406" s="53"/>
      <c r="W3406" s="53"/>
      <c r="X3406" s="53"/>
      <c r="Y3406" s="53"/>
      <c r="Z3406" s="53"/>
      <c r="AA3406" s="53"/>
    </row>
    <row r="3407" spans="1:27" x14ac:dyDescent="0.25">
      <c r="A3407" s="199"/>
      <c r="B3407" s="199"/>
      <c r="C3407" s="199"/>
      <c r="D3407" s="199"/>
      <c r="E3407" s="192"/>
      <c r="F3407" s="186"/>
      <c r="G3407" s="53"/>
      <c r="H3407" s="53"/>
      <c r="I3407" s="53"/>
      <c r="J3407" s="53"/>
      <c r="O3407" s="53"/>
      <c r="W3407" s="53"/>
      <c r="X3407" s="53"/>
      <c r="Y3407" s="53"/>
      <c r="Z3407" s="53"/>
      <c r="AA3407" s="53"/>
    </row>
    <row r="3408" spans="1:27" x14ac:dyDescent="0.25">
      <c r="A3408" s="199"/>
      <c r="B3408" s="199"/>
      <c r="C3408" s="199"/>
      <c r="D3408" s="199"/>
      <c r="E3408" s="192"/>
      <c r="F3408" s="186"/>
      <c r="G3408" s="53"/>
      <c r="H3408" s="53"/>
      <c r="I3408" s="53"/>
      <c r="J3408" s="53"/>
      <c r="O3408" s="53"/>
      <c r="W3408" s="53"/>
      <c r="X3408" s="53"/>
      <c r="Y3408" s="53"/>
      <c r="Z3408" s="53"/>
      <c r="AA3408" s="53"/>
    </row>
    <row r="3409" spans="1:27" x14ac:dyDescent="0.25">
      <c r="A3409" s="199"/>
      <c r="B3409" s="199"/>
      <c r="C3409" s="199"/>
      <c r="D3409" s="199"/>
      <c r="E3409" s="192"/>
      <c r="F3409" s="186"/>
      <c r="G3409" s="53"/>
      <c r="H3409" s="53"/>
      <c r="I3409" s="53"/>
      <c r="J3409" s="53"/>
      <c r="O3409" s="53"/>
      <c r="W3409" s="53"/>
      <c r="X3409" s="53"/>
      <c r="Y3409" s="53"/>
      <c r="Z3409" s="53"/>
      <c r="AA3409" s="53"/>
    </row>
    <row r="3410" spans="1:27" x14ac:dyDescent="0.25">
      <c r="A3410" s="199"/>
      <c r="B3410" s="199"/>
      <c r="C3410" s="199"/>
      <c r="D3410" s="199"/>
      <c r="E3410" s="192"/>
      <c r="F3410" s="186"/>
      <c r="G3410" s="53"/>
      <c r="H3410" s="53"/>
      <c r="I3410" s="53"/>
      <c r="J3410" s="53"/>
      <c r="O3410" s="53"/>
      <c r="W3410" s="53"/>
      <c r="X3410" s="53"/>
      <c r="Y3410" s="53"/>
      <c r="Z3410" s="53"/>
      <c r="AA3410" s="53"/>
    </row>
    <row r="3411" spans="1:27" x14ac:dyDescent="0.25">
      <c r="A3411" s="199"/>
      <c r="B3411" s="199"/>
      <c r="C3411" s="199"/>
      <c r="D3411" s="199"/>
      <c r="E3411" s="192"/>
      <c r="F3411" s="186"/>
      <c r="G3411" s="53"/>
      <c r="H3411" s="53"/>
      <c r="I3411" s="53"/>
      <c r="J3411" s="53"/>
      <c r="O3411" s="53"/>
      <c r="W3411" s="53"/>
      <c r="X3411" s="53"/>
      <c r="Y3411" s="53"/>
      <c r="Z3411" s="53"/>
      <c r="AA3411" s="53"/>
    </row>
    <row r="3412" spans="1:27" x14ac:dyDescent="0.25">
      <c r="A3412" s="199"/>
      <c r="B3412" s="199"/>
      <c r="C3412" s="199"/>
      <c r="D3412" s="199"/>
      <c r="E3412" s="192"/>
      <c r="F3412" s="186"/>
      <c r="G3412" s="53"/>
      <c r="H3412" s="53"/>
      <c r="I3412" s="53"/>
      <c r="J3412" s="53"/>
      <c r="O3412" s="53"/>
      <c r="W3412" s="53"/>
      <c r="X3412" s="53"/>
      <c r="Y3412" s="53"/>
      <c r="Z3412" s="53"/>
      <c r="AA3412" s="53"/>
    </row>
    <row r="3413" spans="1:27" x14ac:dyDescent="0.25">
      <c r="A3413" s="199"/>
      <c r="B3413" s="199"/>
      <c r="C3413" s="199"/>
      <c r="D3413" s="199"/>
      <c r="E3413" s="192"/>
      <c r="F3413" s="186"/>
      <c r="G3413" s="53"/>
      <c r="H3413" s="53"/>
      <c r="I3413" s="53"/>
      <c r="J3413" s="53"/>
      <c r="O3413" s="53"/>
      <c r="W3413" s="53"/>
      <c r="X3413" s="53"/>
      <c r="Y3413" s="53"/>
      <c r="Z3413" s="53"/>
      <c r="AA3413" s="53"/>
    </row>
    <row r="3414" spans="1:27" x14ac:dyDescent="0.25">
      <c r="A3414" s="199"/>
      <c r="B3414" s="199"/>
      <c r="C3414" s="199"/>
      <c r="D3414" s="199"/>
      <c r="E3414" s="192"/>
      <c r="F3414" s="186"/>
      <c r="G3414" s="53"/>
      <c r="H3414" s="53"/>
      <c r="I3414" s="53"/>
      <c r="J3414" s="53"/>
      <c r="O3414" s="53"/>
      <c r="W3414" s="53"/>
      <c r="X3414" s="53"/>
      <c r="Y3414" s="53"/>
      <c r="Z3414" s="53"/>
      <c r="AA3414" s="53"/>
    </row>
    <row r="3415" spans="1:27" x14ac:dyDescent="0.25">
      <c r="A3415" s="199"/>
      <c r="B3415" s="199"/>
      <c r="C3415" s="199"/>
      <c r="D3415" s="199"/>
      <c r="E3415" s="192"/>
      <c r="F3415" s="186"/>
      <c r="G3415" s="53"/>
      <c r="H3415" s="53"/>
      <c r="I3415" s="53"/>
      <c r="J3415" s="53"/>
      <c r="O3415" s="53"/>
      <c r="W3415" s="53"/>
      <c r="X3415" s="53"/>
      <c r="Y3415" s="53"/>
      <c r="Z3415" s="53"/>
      <c r="AA3415" s="53"/>
    </row>
    <row r="3416" spans="1:27" x14ac:dyDescent="0.25">
      <c r="A3416" s="199"/>
      <c r="B3416" s="199"/>
      <c r="C3416" s="199"/>
      <c r="D3416" s="199"/>
      <c r="E3416" s="192"/>
      <c r="F3416" s="186"/>
      <c r="G3416" s="53"/>
      <c r="H3416" s="53"/>
      <c r="I3416" s="53"/>
      <c r="J3416" s="53"/>
      <c r="O3416" s="53"/>
      <c r="W3416" s="53"/>
      <c r="X3416" s="53"/>
      <c r="Y3416" s="53"/>
      <c r="Z3416" s="53"/>
      <c r="AA3416" s="53"/>
    </row>
    <row r="3417" spans="1:27" x14ac:dyDescent="0.25">
      <c r="A3417" s="199"/>
      <c r="B3417" s="199"/>
      <c r="C3417" s="199"/>
      <c r="D3417" s="199"/>
      <c r="E3417" s="192"/>
      <c r="F3417" s="186"/>
      <c r="G3417" s="53"/>
      <c r="H3417" s="53"/>
      <c r="I3417" s="53"/>
      <c r="J3417" s="53"/>
      <c r="O3417" s="53"/>
      <c r="W3417" s="53"/>
      <c r="X3417" s="53"/>
      <c r="Y3417" s="53"/>
      <c r="Z3417" s="53"/>
      <c r="AA3417" s="53"/>
    </row>
    <row r="3418" spans="1:27" x14ac:dyDescent="0.25">
      <c r="A3418" s="199"/>
      <c r="B3418" s="199"/>
      <c r="C3418" s="199"/>
      <c r="D3418" s="199"/>
      <c r="E3418" s="192"/>
      <c r="F3418" s="186"/>
      <c r="G3418" s="53"/>
      <c r="H3418" s="53"/>
      <c r="I3418" s="53"/>
      <c r="J3418" s="53"/>
      <c r="O3418" s="53"/>
      <c r="W3418" s="53"/>
      <c r="X3418" s="53"/>
      <c r="Y3418" s="53"/>
      <c r="Z3418" s="53"/>
      <c r="AA3418" s="53"/>
    </row>
    <row r="3419" spans="1:27" x14ac:dyDescent="0.25">
      <c r="A3419" s="199"/>
      <c r="B3419" s="199"/>
      <c r="C3419" s="199"/>
      <c r="D3419" s="199"/>
      <c r="E3419" s="192"/>
      <c r="F3419" s="186"/>
      <c r="G3419" s="53"/>
      <c r="H3419" s="53"/>
      <c r="I3419" s="53"/>
      <c r="J3419" s="53"/>
      <c r="O3419" s="53"/>
      <c r="W3419" s="53"/>
      <c r="X3419" s="53"/>
      <c r="Y3419" s="53"/>
      <c r="Z3419" s="53"/>
      <c r="AA3419" s="53"/>
    </row>
    <row r="3420" spans="1:27" x14ac:dyDescent="0.25">
      <c r="A3420" s="199"/>
      <c r="B3420" s="199"/>
      <c r="C3420" s="199"/>
      <c r="D3420" s="199"/>
      <c r="E3420" s="192"/>
      <c r="F3420" s="186"/>
      <c r="G3420" s="53"/>
      <c r="H3420" s="53"/>
      <c r="I3420" s="53"/>
      <c r="J3420" s="53"/>
      <c r="O3420" s="53"/>
      <c r="W3420" s="53"/>
      <c r="X3420" s="53"/>
      <c r="Y3420" s="53"/>
      <c r="Z3420" s="53"/>
      <c r="AA3420" s="53"/>
    </row>
    <row r="3421" spans="1:27" x14ac:dyDescent="0.25">
      <c r="A3421" s="199"/>
      <c r="B3421" s="199"/>
      <c r="C3421" s="199"/>
      <c r="D3421" s="199"/>
      <c r="E3421" s="192"/>
      <c r="F3421" s="186"/>
      <c r="G3421" s="53"/>
      <c r="H3421" s="53"/>
      <c r="I3421" s="53"/>
      <c r="J3421" s="53"/>
      <c r="O3421" s="53"/>
      <c r="W3421" s="53"/>
      <c r="X3421" s="53"/>
      <c r="Y3421" s="53"/>
      <c r="Z3421" s="53"/>
      <c r="AA3421" s="53"/>
    </row>
    <row r="3422" spans="1:27" x14ac:dyDescent="0.25">
      <c r="A3422" s="199"/>
      <c r="B3422" s="199"/>
      <c r="C3422" s="199"/>
      <c r="D3422" s="199"/>
      <c r="E3422" s="192"/>
      <c r="F3422" s="186"/>
      <c r="G3422" s="53"/>
      <c r="H3422" s="53"/>
      <c r="I3422" s="53"/>
      <c r="J3422" s="53"/>
      <c r="O3422" s="53"/>
      <c r="W3422" s="53"/>
      <c r="X3422" s="53"/>
      <c r="Y3422" s="53"/>
      <c r="Z3422" s="53"/>
      <c r="AA3422" s="53"/>
    </row>
    <row r="3423" spans="1:27" x14ac:dyDescent="0.25">
      <c r="A3423" s="199"/>
      <c r="B3423" s="199"/>
      <c r="C3423" s="199"/>
      <c r="D3423" s="199"/>
      <c r="E3423" s="192"/>
      <c r="F3423" s="186"/>
      <c r="G3423" s="53"/>
      <c r="H3423" s="53"/>
      <c r="I3423" s="53"/>
      <c r="J3423" s="53"/>
      <c r="O3423" s="53"/>
      <c r="W3423" s="53"/>
      <c r="X3423" s="53"/>
      <c r="Y3423" s="53"/>
      <c r="Z3423" s="53"/>
      <c r="AA3423" s="53"/>
    </row>
    <row r="3424" spans="1:27" x14ac:dyDescent="0.25">
      <c r="A3424" s="199"/>
      <c r="B3424" s="199"/>
      <c r="C3424" s="199"/>
      <c r="D3424" s="199"/>
      <c r="E3424" s="192"/>
      <c r="F3424" s="186"/>
      <c r="G3424" s="53"/>
      <c r="H3424" s="53"/>
      <c r="I3424" s="53"/>
      <c r="J3424" s="53"/>
      <c r="O3424" s="53"/>
      <c r="W3424" s="53"/>
      <c r="X3424" s="53"/>
      <c r="Y3424" s="53"/>
      <c r="Z3424" s="53"/>
      <c r="AA3424" s="53"/>
    </row>
    <row r="3425" spans="1:27" x14ac:dyDescent="0.25">
      <c r="A3425" s="199"/>
      <c r="B3425" s="199"/>
      <c r="C3425" s="199"/>
      <c r="D3425" s="199"/>
      <c r="E3425" s="192"/>
      <c r="F3425" s="186"/>
      <c r="G3425" s="53"/>
      <c r="H3425" s="53"/>
      <c r="I3425" s="53"/>
      <c r="J3425" s="53"/>
      <c r="O3425" s="53"/>
      <c r="W3425" s="53"/>
      <c r="X3425" s="53"/>
      <c r="Y3425" s="53"/>
      <c r="Z3425" s="53"/>
      <c r="AA3425" s="53"/>
    </row>
    <row r="3426" spans="1:27" x14ac:dyDescent="0.25">
      <c r="A3426" s="199"/>
      <c r="B3426" s="199"/>
      <c r="C3426" s="199"/>
      <c r="D3426" s="199"/>
      <c r="E3426" s="192"/>
      <c r="F3426" s="186"/>
      <c r="G3426" s="53"/>
      <c r="H3426" s="53"/>
      <c r="I3426" s="53"/>
      <c r="J3426" s="53"/>
      <c r="O3426" s="53"/>
      <c r="W3426" s="53"/>
      <c r="X3426" s="53"/>
      <c r="Y3426" s="53"/>
      <c r="Z3426" s="53"/>
      <c r="AA3426" s="53"/>
    </row>
    <row r="3427" spans="1:27" x14ac:dyDescent="0.25">
      <c r="A3427" s="199"/>
      <c r="B3427" s="199"/>
      <c r="C3427" s="199"/>
      <c r="D3427" s="199"/>
      <c r="E3427" s="192"/>
      <c r="F3427" s="186"/>
      <c r="G3427" s="53"/>
      <c r="H3427" s="53"/>
      <c r="I3427" s="53"/>
      <c r="J3427" s="53"/>
      <c r="O3427" s="53"/>
      <c r="W3427" s="53"/>
      <c r="X3427" s="53"/>
      <c r="Y3427" s="53"/>
      <c r="Z3427" s="53"/>
      <c r="AA3427" s="53"/>
    </row>
    <row r="3428" spans="1:27" x14ac:dyDescent="0.25">
      <c r="A3428" s="199"/>
      <c r="B3428" s="199"/>
      <c r="C3428" s="199"/>
      <c r="D3428" s="199"/>
      <c r="E3428" s="192"/>
      <c r="F3428" s="186"/>
      <c r="G3428" s="53"/>
      <c r="H3428" s="53"/>
      <c r="I3428" s="53"/>
      <c r="J3428" s="53"/>
      <c r="O3428" s="53"/>
      <c r="W3428" s="53"/>
      <c r="X3428" s="53"/>
      <c r="Y3428" s="53"/>
      <c r="Z3428" s="53"/>
      <c r="AA3428" s="53"/>
    </row>
    <row r="3429" spans="1:27" x14ac:dyDescent="0.25">
      <c r="A3429" s="199"/>
      <c r="B3429" s="199"/>
      <c r="C3429" s="199"/>
      <c r="D3429" s="199"/>
      <c r="E3429" s="192"/>
      <c r="F3429" s="186"/>
      <c r="G3429" s="53"/>
      <c r="H3429" s="53"/>
      <c r="I3429" s="53"/>
      <c r="J3429" s="53"/>
      <c r="O3429" s="53"/>
      <c r="W3429" s="53"/>
      <c r="X3429" s="53"/>
      <c r="Y3429" s="53"/>
      <c r="Z3429" s="53"/>
      <c r="AA3429" s="53"/>
    </row>
    <row r="3430" spans="1:27" x14ac:dyDescent="0.25">
      <c r="A3430" s="199"/>
      <c r="B3430" s="199"/>
      <c r="C3430" s="199"/>
      <c r="D3430" s="199"/>
      <c r="E3430" s="192"/>
      <c r="F3430" s="186"/>
      <c r="G3430" s="53"/>
      <c r="H3430" s="53"/>
      <c r="I3430" s="53"/>
      <c r="J3430" s="53"/>
      <c r="O3430" s="53"/>
      <c r="W3430" s="53"/>
      <c r="X3430" s="53"/>
      <c r="Y3430" s="53"/>
      <c r="Z3430" s="53"/>
      <c r="AA3430" s="53"/>
    </row>
    <row r="3431" spans="1:27" x14ac:dyDescent="0.25">
      <c r="A3431" s="199"/>
      <c r="B3431" s="199"/>
      <c r="C3431" s="199"/>
      <c r="D3431" s="199"/>
      <c r="E3431" s="192"/>
      <c r="F3431" s="186"/>
      <c r="G3431" s="53"/>
      <c r="H3431" s="53"/>
      <c r="I3431" s="53"/>
      <c r="J3431" s="53"/>
      <c r="O3431" s="53"/>
      <c r="W3431" s="53"/>
      <c r="X3431" s="53"/>
      <c r="Y3431" s="53"/>
      <c r="Z3431" s="53"/>
      <c r="AA3431" s="53"/>
    </row>
    <row r="3432" spans="1:27" x14ac:dyDescent="0.25">
      <c r="A3432" s="199"/>
      <c r="B3432" s="199"/>
      <c r="C3432" s="199"/>
      <c r="D3432" s="199"/>
      <c r="E3432" s="192"/>
      <c r="F3432" s="186"/>
      <c r="G3432" s="53"/>
      <c r="H3432" s="53"/>
      <c r="I3432" s="53"/>
      <c r="J3432" s="53"/>
      <c r="O3432" s="53"/>
      <c r="W3432" s="53"/>
      <c r="X3432" s="53"/>
      <c r="Y3432" s="53"/>
      <c r="Z3432" s="53"/>
      <c r="AA3432" s="53"/>
    </row>
    <row r="3433" spans="1:27" x14ac:dyDescent="0.25">
      <c r="A3433" s="199"/>
      <c r="B3433" s="199"/>
      <c r="C3433" s="199"/>
      <c r="D3433" s="199"/>
      <c r="E3433" s="192"/>
      <c r="F3433" s="186"/>
      <c r="G3433" s="53"/>
      <c r="H3433" s="53"/>
      <c r="I3433" s="53"/>
      <c r="J3433" s="53"/>
      <c r="O3433" s="53"/>
      <c r="W3433" s="53"/>
      <c r="X3433" s="53"/>
      <c r="Y3433" s="53"/>
      <c r="Z3433" s="53"/>
      <c r="AA3433" s="53"/>
    </row>
    <row r="3434" spans="1:27" x14ac:dyDescent="0.25">
      <c r="A3434" s="199"/>
      <c r="B3434" s="199"/>
      <c r="C3434" s="199"/>
      <c r="D3434" s="199"/>
      <c r="E3434" s="192"/>
      <c r="F3434" s="186"/>
      <c r="G3434" s="53"/>
      <c r="H3434" s="53"/>
      <c r="I3434" s="53"/>
      <c r="J3434" s="53"/>
      <c r="O3434" s="53"/>
      <c r="W3434" s="53"/>
      <c r="X3434" s="53"/>
      <c r="Y3434" s="53"/>
      <c r="Z3434" s="53"/>
      <c r="AA3434" s="53"/>
    </row>
    <row r="3435" spans="1:27" x14ac:dyDescent="0.25">
      <c r="A3435" s="199"/>
      <c r="B3435" s="199"/>
      <c r="C3435" s="199"/>
      <c r="D3435" s="199"/>
      <c r="E3435" s="192"/>
      <c r="F3435" s="186"/>
      <c r="G3435" s="53"/>
      <c r="H3435" s="53"/>
      <c r="I3435" s="53"/>
      <c r="J3435" s="53"/>
      <c r="O3435" s="53"/>
      <c r="W3435" s="53"/>
      <c r="X3435" s="53"/>
      <c r="Y3435" s="53"/>
      <c r="Z3435" s="53"/>
      <c r="AA3435" s="53"/>
    </row>
    <row r="3436" spans="1:27" x14ac:dyDescent="0.25">
      <c r="A3436" s="199"/>
      <c r="B3436" s="199"/>
      <c r="C3436" s="199"/>
      <c r="D3436" s="199"/>
      <c r="E3436" s="192"/>
      <c r="F3436" s="186"/>
      <c r="G3436" s="53"/>
      <c r="H3436" s="53"/>
      <c r="I3436" s="53"/>
      <c r="J3436" s="53"/>
      <c r="O3436" s="53"/>
      <c r="W3436" s="53"/>
      <c r="X3436" s="53"/>
      <c r="Y3436" s="53"/>
      <c r="Z3436" s="53"/>
      <c r="AA3436" s="53"/>
    </row>
    <row r="3437" spans="1:27" x14ac:dyDescent="0.25">
      <c r="A3437" s="199"/>
      <c r="B3437" s="199"/>
      <c r="C3437" s="199"/>
      <c r="D3437" s="199"/>
      <c r="E3437" s="192"/>
      <c r="F3437" s="186"/>
      <c r="G3437" s="53"/>
      <c r="H3437" s="53"/>
      <c r="I3437" s="53"/>
      <c r="J3437" s="53"/>
      <c r="O3437" s="53"/>
      <c r="W3437" s="53"/>
      <c r="X3437" s="53"/>
      <c r="Y3437" s="53"/>
      <c r="Z3437" s="53"/>
      <c r="AA3437" s="53"/>
    </row>
    <row r="3438" spans="1:27" x14ac:dyDescent="0.25">
      <c r="A3438" s="199"/>
      <c r="B3438" s="199"/>
      <c r="C3438" s="199"/>
      <c r="D3438" s="199"/>
      <c r="E3438" s="192"/>
      <c r="F3438" s="186"/>
      <c r="G3438" s="53"/>
      <c r="H3438" s="53"/>
      <c r="I3438" s="53"/>
      <c r="J3438" s="53"/>
      <c r="O3438" s="53"/>
      <c r="W3438" s="53"/>
      <c r="X3438" s="53"/>
      <c r="Y3438" s="53"/>
      <c r="Z3438" s="53"/>
      <c r="AA3438" s="53"/>
    </row>
    <row r="3439" spans="1:27" x14ac:dyDescent="0.25">
      <c r="A3439" s="199"/>
      <c r="B3439" s="199"/>
      <c r="C3439" s="199"/>
      <c r="D3439" s="199"/>
      <c r="E3439" s="192"/>
      <c r="F3439" s="186"/>
      <c r="G3439" s="53"/>
      <c r="H3439" s="53"/>
      <c r="I3439" s="53"/>
      <c r="J3439" s="53"/>
      <c r="O3439" s="53"/>
      <c r="W3439" s="53"/>
      <c r="X3439" s="53"/>
      <c r="Y3439" s="53"/>
      <c r="Z3439" s="53"/>
      <c r="AA3439" s="53"/>
    </row>
    <row r="3440" spans="1:27" x14ac:dyDescent="0.25">
      <c r="A3440" s="199"/>
      <c r="B3440" s="199"/>
      <c r="C3440" s="199"/>
      <c r="D3440" s="199"/>
      <c r="E3440" s="192"/>
      <c r="F3440" s="186"/>
      <c r="G3440" s="53"/>
      <c r="H3440" s="53"/>
      <c r="I3440" s="53"/>
      <c r="J3440" s="53"/>
      <c r="O3440" s="53"/>
      <c r="W3440" s="53"/>
      <c r="X3440" s="53"/>
      <c r="Y3440" s="53"/>
      <c r="Z3440" s="53"/>
      <c r="AA3440" s="53"/>
    </row>
    <row r="3441" spans="1:27" x14ac:dyDescent="0.25">
      <c r="A3441" s="199"/>
      <c r="B3441" s="199"/>
      <c r="C3441" s="199"/>
      <c r="D3441" s="199"/>
      <c r="E3441" s="192"/>
      <c r="F3441" s="186"/>
      <c r="G3441" s="53"/>
      <c r="H3441" s="53"/>
      <c r="I3441" s="53"/>
      <c r="J3441" s="53"/>
      <c r="O3441" s="53"/>
      <c r="W3441" s="53"/>
      <c r="X3441" s="53"/>
      <c r="Y3441" s="53"/>
      <c r="Z3441" s="53"/>
      <c r="AA3441" s="53"/>
    </row>
    <row r="3442" spans="1:27" x14ac:dyDescent="0.25">
      <c r="A3442" s="199"/>
      <c r="B3442" s="199"/>
      <c r="C3442" s="199"/>
      <c r="D3442" s="199"/>
      <c r="E3442" s="192"/>
      <c r="F3442" s="186"/>
      <c r="G3442" s="53"/>
      <c r="H3442" s="53"/>
      <c r="I3442" s="53"/>
      <c r="J3442" s="53"/>
      <c r="O3442" s="53"/>
      <c r="W3442" s="53"/>
      <c r="X3442" s="53"/>
      <c r="Y3442" s="53"/>
      <c r="Z3442" s="53"/>
      <c r="AA3442" s="53"/>
    </row>
    <row r="3443" spans="1:27" x14ac:dyDescent="0.25">
      <c r="A3443" s="199"/>
      <c r="B3443" s="199"/>
      <c r="C3443" s="199"/>
      <c r="D3443" s="199"/>
      <c r="E3443" s="192"/>
      <c r="F3443" s="186"/>
      <c r="G3443" s="53"/>
      <c r="H3443" s="53"/>
      <c r="I3443" s="53"/>
      <c r="J3443" s="53"/>
      <c r="O3443" s="53"/>
      <c r="W3443" s="53"/>
      <c r="X3443" s="53"/>
      <c r="Y3443" s="53"/>
      <c r="Z3443" s="53"/>
      <c r="AA3443" s="53"/>
    </row>
    <row r="3444" spans="1:27" x14ac:dyDescent="0.25">
      <c r="A3444" s="199"/>
      <c r="B3444" s="199"/>
      <c r="C3444" s="199"/>
      <c r="D3444" s="199"/>
      <c r="E3444" s="192"/>
      <c r="F3444" s="186"/>
      <c r="G3444" s="53"/>
      <c r="H3444" s="53"/>
      <c r="I3444" s="53"/>
      <c r="J3444" s="53"/>
      <c r="O3444" s="53"/>
      <c r="W3444" s="53"/>
      <c r="X3444" s="53"/>
      <c r="Y3444" s="53"/>
      <c r="Z3444" s="53"/>
      <c r="AA3444" s="53"/>
    </row>
    <row r="3445" spans="1:27" x14ac:dyDescent="0.25">
      <c r="A3445" s="199"/>
      <c r="B3445" s="199"/>
      <c r="C3445" s="199"/>
      <c r="D3445" s="199"/>
      <c r="E3445" s="192"/>
      <c r="F3445" s="186"/>
      <c r="G3445" s="53"/>
      <c r="H3445" s="53"/>
      <c r="I3445" s="53"/>
      <c r="J3445" s="53"/>
      <c r="O3445" s="53"/>
      <c r="W3445" s="53"/>
      <c r="X3445" s="53"/>
      <c r="Y3445" s="53"/>
      <c r="Z3445" s="53"/>
      <c r="AA3445" s="53"/>
    </row>
    <row r="3446" spans="1:27" x14ac:dyDescent="0.25">
      <c r="A3446" s="199"/>
      <c r="B3446" s="199"/>
      <c r="C3446" s="199"/>
      <c r="D3446" s="199"/>
      <c r="E3446" s="192"/>
      <c r="F3446" s="186"/>
      <c r="G3446" s="53"/>
      <c r="H3446" s="53"/>
      <c r="I3446" s="53"/>
      <c r="J3446" s="53"/>
      <c r="O3446" s="53"/>
      <c r="W3446" s="53"/>
      <c r="X3446" s="53"/>
      <c r="Y3446" s="53"/>
      <c r="Z3446" s="53"/>
      <c r="AA3446" s="53"/>
    </row>
    <row r="3447" spans="1:27" x14ac:dyDescent="0.25">
      <c r="A3447" s="199"/>
      <c r="B3447" s="199"/>
      <c r="C3447" s="199"/>
      <c r="D3447" s="199"/>
      <c r="E3447" s="192"/>
      <c r="F3447" s="186"/>
      <c r="G3447" s="53"/>
      <c r="H3447" s="53"/>
      <c r="I3447" s="53"/>
      <c r="J3447" s="53"/>
      <c r="O3447" s="53"/>
      <c r="W3447" s="53"/>
      <c r="X3447" s="53"/>
      <c r="Y3447" s="53"/>
      <c r="Z3447" s="53"/>
      <c r="AA3447" s="53"/>
    </row>
    <row r="3448" spans="1:27" x14ac:dyDescent="0.25">
      <c r="A3448" s="199"/>
      <c r="B3448" s="199"/>
      <c r="C3448" s="199"/>
      <c r="D3448" s="199"/>
      <c r="E3448" s="192"/>
      <c r="F3448" s="186"/>
      <c r="G3448" s="53"/>
      <c r="H3448" s="53"/>
      <c r="I3448" s="53"/>
      <c r="J3448" s="53"/>
      <c r="O3448" s="53"/>
      <c r="W3448" s="53"/>
      <c r="X3448" s="53"/>
      <c r="Y3448" s="53"/>
      <c r="Z3448" s="53"/>
      <c r="AA3448" s="53"/>
    </row>
    <row r="3449" spans="1:27" x14ac:dyDescent="0.25">
      <c r="A3449" s="199"/>
      <c r="B3449" s="199"/>
      <c r="C3449" s="199"/>
      <c r="D3449" s="199"/>
      <c r="E3449" s="192"/>
      <c r="F3449" s="186"/>
      <c r="G3449" s="53"/>
      <c r="H3449" s="53"/>
      <c r="I3449" s="53"/>
      <c r="J3449" s="53"/>
      <c r="O3449" s="53"/>
      <c r="W3449" s="53"/>
      <c r="X3449" s="53"/>
      <c r="Y3449" s="53"/>
      <c r="Z3449" s="53"/>
      <c r="AA3449" s="53"/>
    </row>
    <row r="3450" spans="1:27" x14ac:dyDescent="0.25">
      <c r="A3450" s="199"/>
      <c r="B3450" s="199"/>
      <c r="C3450" s="199"/>
      <c r="D3450" s="199"/>
      <c r="E3450" s="192"/>
      <c r="F3450" s="186"/>
      <c r="G3450" s="53"/>
      <c r="H3450" s="53"/>
      <c r="I3450" s="53"/>
      <c r="J3450" s="53"/>
      <c r="O3450" s="53"/>
      <c r="W3450" s="53"/>
      <c r="X3450" s="53"/>
      <c r="Y3450" s="53"/>
      <c r="Z3450" s="53"/>
      <c r="AA3450" s="53"/>
    </row>
    <row r="3451" spans="1:27" x14ac:dyDescent="0.25">
      <c r="A3451" s="199"/>
      <c r="B3451" s="199"/>
      <c r="C3451" s="199"/>
      <c r="D3451" s="199"/>
      <c r="E3451" s="192"/>
      <c r="F3451" s="186"/>
      <c r="G3451" s="53"/>
      <c r="H3451" s="53"/>
      <c r="I3451" s="53"/>
      <c r="J3451" s="53"/>
      <c r="O3451" s="53"/>
      <c r="W3451" s="53"/>
      <c r="X3451" s="53"/>
      <c r="Y3451" s="53"/>
      <c r="Z3451" s="53"/>
      <c r="AA3451" s="53"/>
    </row>
    <row r="3452" spans="1:27" x14ac:dyDescent="0.25">
      <c r="A3452" s="199"/>
      <c r="B3452" s="199"/>
      <c r="C3452" s="199"/>
      <c r="D3452" s="199"/>
      <c r="E3452" s="192"/>
      <c r="F3452" s="186"/>
      <c r="G3452" s="53"/>
      <c r="H3452" s="53"/>
      <c r="I3452" s="53"/>
      <c r="J3452" s="53"/>
      <c r="O3452" s="53"/>
      <c r="W3452" s="53"/>
      <c r="X3452" s="53"/>
      <c r="Y3452" s="53"/>
      <c r="Z3452" s="53"/>
      <c r="AA3452" s="53"/>
    </row>
    <row r="3453" spans="1:27" x14ac:dyDescent="0.25">
      <c r="A3453" s="199"/>
      <c r="B3453" s="199"/>
      <c r="C3453" s="199"/>
      <c r="D3453" s="199"/>
      <c r="E3453" s="192"/>
      <c r="F3453" s="186"/>
      <c r="G3453" s="53"/>
      <c r="H3453" s="53"/>
      <c r="I3453" s="53"/>
      <c r="J3453" s="53"/>
      <c r="O3453" s="53"/>
      <c r="W3453" s="53"/>
      <c r="X3453" s="53"/>
      <c r="Y3453" s="53"/>
      <c r="Z3453" s="53"/>
      <c r="AA3453" s="53"/>
    </row>
    <row r="3454" spans="1:27" x14ac:dyDescent="0.25">
      <c r="A3454" s="199"/>
      <c r="B3454" s="199"/>
      <c r="C3454" s="199"/>
      <c r="D3454" s="199"/>
      <c r="E3454" s="192"/>
      <c r="F3454" s="186"/>
      <c r="G3454" s="53"/>
      <c r="H3454" s="53"/>
      <c r="I3454" s="53"/>
      <c r="J3454" s="53"/>
      <c r="O3454" s="53"/>
      <c r="W3454" s="53"/>
      <c r="X3454" s="53"/>
      <c r="Y3454" s="53"/>
      <c r="Z3454" s="53"/>
      <c r="AA3454" s="53"/>
    </row>
    <row r="3455" spans="1:27" x14ac:dyDescent="0.25">
      <c r="A3455" s="199"/>
      <c r="B3455" s="199"/>
      <c r="C3455" s="199"/>
      <c r="D3455" s="199"/>
      <c r="E3455" s="192"/>
      <c r="F3455" s="186"/>
      <c r="G3455" s="53"/>
      <c r="H3455" s="53"/>
      <c r="I3455" s="53"/>
      <c r="J3455" s="53"/>
      <c r="O3455" s="53"/>
      <c r="W3455" s="53"/>
      <c r="X3455" s="53"/>
      <c r="Y3455" s="53"/>
      <c r="Z3455" s="53"/>
      <c r="AA3455" s="53"/>
    </row>
    <row r="3456" spans="1:27" x14ac:dyDescent="0.25">
      <c r="A3456" s="199"/>
      <c r="B3456" s="199"/>
      <c r="C3456" s="199"/>
      <c r="D3456" s="199"/>
      <c r="E3456" s="192"/>
      <c r="F3456" s="186"/>
      <c r="G3456" s="53"/>
      <c r="H3456" s="53"/>
      <c r="I3456" s="53"/>
      <c r="J3456" s="53"/>
      <c r="O3456" s="53"/>
      <c r="W3456" s="53"/>
      <c r="X3456" s="53"/>
      <c r="Y3456" s="53"/>
      <c r="Z3456" s="53"/>
      <c r="AA3456" s="53"/>
    </row>
    <row r="3457" spans="1:27" x14ac:dyDescent="0.25">
      <c r="A3457" s="199"/>
      <c r="B3457" s="199"/>
      <c r="C3457" s="199"/>
      <c r="D3457" s="199"/>
      <c r="E3457" s="192"/>
      <c r="F3457" s="186"/>
      <c r="G3457" s="53"/>
      <c r="H3457" s="53"/>
      <c r="I3457" s="53"/>
      <c r="J3457" s="53"/>
      <c r="O3457" s="53"/>
      <c r="W3457" s="53"/>
      <c r="X3457" s="53"/>
      <c r="Y3457" s="53"/>
      <c r="Z3457" s="53"/>
      <c r="AA3457" s="53"/>
    </row>
    <row r="3458" spans="1:27" x14ac:dyDescent="0.25">
      <c r="A3458" s="199"/>
      <c r="B3458" s="199"/>
      <c r="C3458" s="199"/>
      <c r="D3458" s="199"/>
      <c r="E3458" s="192"/>
      <c r="F3458" s="186"/>
      <c r="G3458" s="53"/>
      <c r="H3458" s="53"/>
      <c r="I3458" s="53"/>
      <c r="J3458" s="53"/>
      <c r="O3458" s="53"/>
      <c r="W3458" s="53"/>
      <c r="X3458" s="53"/>
      <c r="Y3458" s="53"/>
      <c r="Z3458" s="53"/>
      <c r="AA3458" s="53"/>
    </row>
    <row r="3459" spans="1:27" x14ac:dyDescent="0.25">
      <c r="A3459" s="199"/>
      <c r="B3459" s="199"/>
      <c r="C3459" s="199"/>
      <c r="D3459" s="199"/>
      <c r="E3459" s="192"/>
      <c r="F3459" s="186"/>
      <c r="G3459" s="53"/>
      <c r="H3459" s="53"/>
      <c r="I3459" s="53"/>
      <c r="J3459" s="53"/>
      <c r="O3459" s="53"/>
      <c r="W3459" s="53"/>
      <c r="X3459" s="53"/>
      <c r="Y3459" s="53"/>
      <c r="Z3459" s="53"/>
      <c r="AA3459" s="53"/>
    </row>
    <row r="3460" spans="1:27" x14ac:dyDescent="0.25">
      <c r="A3460" s="199"/>
      <c r="B3460" s="199"/>
      <c r="C3460" s="199"/>
      <c r="D3460" s="199"/>
      <c r="E3460" s="192"/>
      <c r="F3460" s="186"/>
      <c r="G3460" s="53"/>
      <c r="H3460" s="53"/>
      <c r="I3460" s="53"/>
      <c r="J3460" s="53"/>
      <c r="O3460" s="53"/>
      <c r="W3460" s="53"/>
      <c r="X3460" s="53"/>
      <c r="Y3460" s="53"/>
      <c r="Z3460" s="53"/>
      <c r="AA3460" s="53"/>
    </row>
    <row r="3461" spans="1:27" x14ac:dyDescent="0.25">
      <c r="A3461" s="199"/>
      <c r="B3461" s="199"/>
      <c r="C3461" s="199"/>
      <c r="D3461" s="199"/>
      <c r="E3461" s="192"/>
      <c r="F3461" s="186"/>
      <c r="G3461" s="53"/>
      <c r="H3461" s="53"/>
      <c r="I3461" s="53"/>
      <c r="J3461" s="53"/>
      <c r="O3461" s="53"/>
      <c r="W3461" s="53"/>
      <c r="X3461" s="53"/>
      <c r="Y3461" s="53"/>
      <c r="Z3461" s="53"/>
      <c r="AA3461" s="53"/>
    </row>
    <row r="3462" spans="1:27" x14ac:dyDescent="0.25">
      <c r="A3462" s="199"/>
      <c r="B3462" s="199"/>
      <c r="C3462" s="199"/>
      <c r="D3462" s="199"/>
      <c r="E3462" s="192"/>
      <c r="F3462" s="186"/>
      <c r="G3462" s="53"/>
      <c r="H3462" s="53"/>
      <c r="I3462" s="53"/>
      <c r="J3462" s="53"/>
      <c r="O3462" s="53"/>
      <c r="W3462" s="53"/>
      <c r="X3462" s="53"/>
      <c r="Y3462" s="53"/>
      <c r="Z3462" s="53"/>
      <c r="AA3462" s="53"/>
    </row>
    <row r="3463" spans="1:27" x14ac:dyDescent="0.25">
      <c r="A3463" s="199"/>
      <c r="B3463" s="199"/>
      <c r="C3463" s="199"/>
      <c r="D3463" s="199"/>
      <c r="E3463" s="192"/>
      <c r="F3463" s="186"/>
      <c r="G3463" s="53"/>
      <c r="H3463" s="53"/>
      <c r="I3463" s="53"/>
      <c r="J3463" s="53"/>
      <c r="O3463" s="53"/>
      <c r="W3463" s="53"/>
      <c r="X3463" s="53"/>
      <c r="Y3463" s="53"/>
      <c r="Z3463" s="53"/>
      <c r="AA3463" s="53"/>
    </row>
    <row r="3464" spans="1:27" x14ac:dyDescent="0.25">
      <c r="A3464" s="199"/>
      <c r="B3464" s="199"/>
      <c r="C3464" s="199"/>
      <c r="D3464" s="199"/>
      <c r="E3464" s="192"/>
      <c r="F3464" s="186"/>
      <c r="G3464" s="53"/>
      <c r="H3464" s="53"/>
      <c r="I3464" s="53"/>
      <c r="J3464" s="53"/>
      <c r="O3464" s="53"/>
      <c r="W3464" s="53"/>
      <c r="X3464" s="53"/>
      <c r="Y3464" s="53"/>
      <c r="Z3464" s="53"/>
      <c r="AA3464" s="53"/>
    </row>
    <row r="3465" spans="1:27" x14ac:dyDescent="0.25">
      <c r="A3465" s="199"/>
      <c r="B3465" s="199"/>
      <c r="C3465" s="199"/>
      <c r="D3465" s="199"/>
      <c r="E3465" s="192"/>
      <c r="F3465" s="186"/>
      <c r="G3465" s="53"/>
      <c r="H3465" s="53"/>
      <c r="I3465" s="53"/>
      <c r="J3465" s="53"/>
      <c r="O3465" s="53"/>
      <c r="W3465" s="53"/>
      <c r="X3465" s="53"/>
      <c r="Y3465" s="53"/>
      <c r="Z3465" s="53"/>
      <c r="AA3465" s="53"/>
    </row>
    <row r="3466" spans="1:27" x14ac:dyDescent="0.25">
      <c r="A3466" s="199"/>
      <c r="B3466" s="199"/>
      <c r="C3466" s="199"/>
      <c r="D3466" s="199"/>
      <c r="E3466" s="192"/>
      <c r="F3466" s="186"/>
      <c r="G3466" s="53"/>
      <c r="H3466" s="53"/>
      <c r="I3466" s="53"/>
      <c r="J3466" s="53"/>
      <c r="O3466" s="53"/>
      <c r="W3466" s="53"/>
      <c r="X3466" s="53"/>
      <c r="Y3466" s="53"/>
      <c r="Z3466" s="53"/>
      <c r="AA3466" s="53"/>
    </row>
    <row r="3467" spans="1:27" x14ac:dyDescent="0.25">
      <c r="A3467" s="199"/>
      <c r="B3467" s="199"/>
      <c r="C3467" s="199"/>
      <c r="D3467" s="199"/>
      <c r="E3467" s="192"/>
      <c r="F3467" s="186"/>
      <c r="G3467" s="53"/>
      <c r="H3467" s="53"/>
      <c r="I3467" s="53"/>
      <c r="J3467" s="53"/>
      <c r="O3467" s="53"/>
      <c r="W3467" s="53"/>
      <c r="X3467" s="53"/>
      <c r="Y3467" s="53"/>
      <c r="Z3467" s="53"/>
      <c r="AA3467" s="53"/>
    </row>
    <row r="3468" spans="1:27" x14ac:dyDescent="0.25">
      <c r="A3468" s="199"/>
      <c r="B3468" s="199"/>
      <c r="C3468" s="199"/>
      <c r="D3468" s="199"/>
      <c r="E3468" s="192"/>
      <c r="F3468" s="186"/>
      <c r="G3468" s="53"/>
      <c r="H3468" s="53"/>
      <c r="I3468" s="53"/>
      <c r="J3468" s="53"/>
      <c r="O3468" s="53"/>
      <c r="W3468" s="53"/>
      <c r="X3468" s="53"/>
      <c r="Y3468" s="53"/>
      <c r="Z3468" s="53"/>
      <c r="AA3468" s="53"/>
    </row>
    <row r="3469" spans="1:27" x14ac:dyDescent="0.25">
      <c r="A3469" s="199"/>
      <c r="B3469" s="199"/>
      <c r="C3469" s="199"/>
      <c r="D3469" s="199"/>
      <c r="E3469" s="192"/>
      <c r="F3469" s="186"/>
      <c r="G3469" s="53"/>
      <c r="H3469" s="53"/>
      <c r="I3469" s="53"/>
      <c r="J3469" s="53"/>
      <c r="O3469" s="53"/>
      <c r="W3469" s="53"/>
      <c r="X3469" s="53"/>
      <c r="Y3469" s="53"/>
      <c r="Z3469" s="53"/>
      <c r="AA3469" s="53"/>
    </row>
    <row r="3470" spans="1:27" x14ac:dyDescent="0.25">
      <c r="A3470" s="199"/>
      <c r="B3470" s="199"/>
      <c r="C3470" s="199"/>
      <c r="D3470" s="199"/>
      <c r="E3470" s="192"/>
      <c r="F3470" s="186"/>
      <c r="G3470" s="53"/>
      <c r="H3470" s="53"/>
      <c r="I3470" s="53"/>
      <c r="J3470" s="53"/>
      <c r="O3470" s="53"/>
      <c r="W3470" s="53"/>
      <c r="X3470" s="53"/>
      <c r="Y3470" s="53"/>
      <c r="Z3470" s="53"/>
      <c r="AA3470" s="53"/>
    </row>
    <row r="3471" spans="1:27" x14ac:dyDescent="0.25">
      <c r="A3471" s="199"/>
      <c r="B3471" s="199"/>
      <c r="C3471" s="199"/>
      <c r="D3471" s="199"/>
      <c r="E3471" s="192"/>
      <c r="F3471" s="186"/>
      <c r="G3471" s="53"/>
      <c r="H3471" s="53"/>
      <c r="I3471" s="53"/>
      <c r="J3471" s="53"/>
      <c r="O3471" s="53"/>
      <c r="W3471" s="53"/>
      <c r="X3471" s="53"/>
      <c r="Y3471" s="53"/>
      <c r="Z3471" s="53"/>
      <c r="AA3471" s="53"/>
    </row>
    <row r="3472" spans="1:27" x14ac:dyDescent="0.25">
      <c r="A3472" s="199"/>
      <c r="B3472" s="199"/>
      <c r="C3472" s="199"/>
      <c r="D3472" s="199"/>
      <c r="E3472" s="192"/>
      <c r="F3472" s="186"/>
      <c r="G3472" s="53"/>
      <c r="H3472" s="53"/>
      <c r="I3472" s="53"/>
      <c r="J3472" s="53"/>
      <c r="O3472" s="53"/>
      <c r="W3472" s="53"/>
      <c r="X3472" s="53"/>
      <c r="Y3472" s="53"/>
      <c r="Z3472" s="53"/>
      <c r="AA3472" s="53"/>
    </row>
    <row r="3473" spans="1:27" x14ac:dyDescent="0.25">
      <c r="A3473" s="199"/>
      <c r="B3473" s="199"/>
      <c r="C3473" s="199"/>
      <c r="D3473" s="199"/>
      <c r="E3473" s="192"/>
      <c r="F3473" s="186"/>
      <c r="G3473" s="53"/>
      <c r="H3473" s="53"/>
      <c r="I3473" s="53"/>
      <c r="J3473" s="53"/>
      <c r="O3473" s="53"/>
      <c r="W3473" s="53"/>
      <c r="X3473" s="53"/>
      <c r="Y3473" s="53"/>
      <c r="Z3473" s="53"/>
      <c r="AA3473" s="53"/>
    </row>
    <row r="3474" spans="1:27" x14ac:dyDescent="0.25">
      <c r="A3474" s="199"/>
      <c r="B3474" s="199"/>
      <c r="C3474" s="199"/>
      <c r="D3474" s="199"/>
      <c r="E3474" s="192"/>
      <c r="F3474" s="186"/>
      <c r="G3474" s="53"/>
      <c r="H3474" s="53"/>
      <c r="I3474" s="53"/>
      <c r="J3474" s="53"/>
      <c r="O3474" s="53"/>
      <c r="W3474" s="53"/>
      <c r="X3474" s="53"/>
      <c r="Y3474" s="53"/>
      <c r="Z3474" s="53"/>
      <c r="AA3474" s="53"/>
    </row>
    <row r="3475" spans="1:27" x14ac:dyDescent="0.25">
      <c r="A3475" s="199"/>
      <c r="B3475" s="199"/>
      <c r="C3475" s="199"/>
      <c r="D3475" s="199"/>
      <c r="E3475" s="192"/>
      <c r="F3475" s="186"/>
      <c r="G3475" s="53"/>
      <c r="H3475" s="53"/>
      <c r="I3475" s="53"/>
      <c r="J3475" s="53"/>
      <c r="O3475" s="53"/>
      <c r="W3475" s="53"/>
      <c r="X3475" s="53"/>
      <c r="Y3475" s="53"/>
      <c r="Z3475" s="53"/>
      <c r="AA3475" s="53"/>
    </row>
    <row r="3476" spans="1:27" x14ac:dyDescent="0.25">
      <c r="A3476" s="199"/>
      <c r="B3476" s="199"/>
      <c r="C3476" s="199"/>
      <c r="D3476" s="199"/>
      <c r="E3476" s="192"/>
      <c r="F3476" s="186"/>
      <c r="G3476" s="53"/>
      <c r="H3476" s="53"/>
      <c r="I3476" s="53"/>
      <c r="J3476" s="53"/>
      <c r="O3476" s="53"/>
      <c r="W3476" s="53"/>
      <c r="X3476" s="53"/>
      <c r="Y3476" s="53"/>
      <c r="Z3476" s="53"/>
      <c r="AA3476" s="53"/>
    </row>
    <row r="3477" spans="1:27" x14ac:dyDescent="0.25">
      <c r="A3477" s="199"/>
      <c r="B3477" s="199"/>
      <c r="C3477" s="199"/>
      <c r="D3477" s="199"/>
      <c r="E3477" s="192"/>
      <c r="F3477" s="186"/>
      <c r="G3477" s="53"/>
      <c r="H3477" s="53"/>
      <c r="I3477" s="53"/>
      <c r="J3477" s="53"/>
      <c r="O3477" s="53"/>
      <c r="W3477" s="53"/>
      <c r="X3477" s="53"/>
      <c r="Y3477" s="53"/>
      <c r="Z3477" s="53"/>
      <c r="AA3477" s="53"/>
    </row>
    <row r="3478" spans="1:27" x14ac:dyDescent="0.25">
      <c r="A3478" s="199"/>
      <c r="B3478" s="199"/>
      <c r="C3478" s="199"/>
      <c r="D3478" s="199"/>
      <c r="E3478" s="192"/>
      <c r="F3478" s="186"/>
      <c r="G3478" s="53"/>
      <c r="H3478" s="53"/>
      <c r="I3478" s="53"/>
      <c r="J3478" s="53"/>
      <c r="O3478" s="53"/>
      <c r="W3478" s="53"/>
      <c r="X3478" s="53"/>
      <c r="Y3478" s="53"/>
      <c r="Z3478" s="53"/>
      <c r="AA3478" s="53"/>
    </row>
    <row r="3479" spans="1:27" x14ac:dyDescent="0.25">
      <c r="A3479" s="199"/>
      <c r="B3479" s="199"/>
      <c r="C3479" s="199"/>
      <c r="D3479" s="199"/>
      <c r="E3479" s="192"/>
      <c r="F3479" s="186"/>
      <c r="G3479" s="53"/>
      <c r="H3479" s="53"/>
      <c r="I3479" s="53"/>
      <c r="J3479" s="53"/>
      <c r="O3479" s="53"/>
      <c r="W3479" s="53"/>
      <c r="X3479" s="53"/>
      <c r="Y3479" s="53"/>
      <c r="Z3479" s="53"/>
      <c r="AA3479" s="53"/>
    </row>
    <row r="3480" spans="1:27" x14ac:dyDescent="0.25">
      <c r="A3480" s="199"/>
      <c r="B3480" s="199"/>
      <c r="C3480" s="199"/>
      <c r="D3480" s="199"/>
      <c r="E3480" s="192"/>
      <c r="F3480" s="186"/>
      <c r="G3480" s="53"/>
      <c r="H3480" s="53"/>
      <c r="I3480" s="53"/>
      <c r="J3480" s="53"/>
      <c r="O3480" s="53"/>
      <c r="W3480" s="53"/>
      <c r="X3480" s="53"/>
      <c r="Y3480" s="53"/>
      <c r="Z3480" s="53"/>
      <c r="AA3480" s="53"/>
    </row>
    <row r="3481" spans="1:27" x14ac:dyDescent="0.25">
      <c r="A3481" s="199"/>
      <c r="B3481" s="199"/>
      <c r="C3481" s="199"/>
      <c r="D3481" s="199"/>
      <c r="E3481" s="192"/>
      <c r="F3481" s="186"/>
      <c r="G3481" s="53"/>
      <c r="H3481" s="53"/>
      <c r="I3481" s="53"/>
      <c r="J3481" s="53"/>
      <c r="O3481" s="53"/>
      <c r="W3481" s="53"/>
      <c r="X3481" s="53"/>
      <c r="Y3481" s="53"/>
      <c r="Z3481" s="53"/>
      <c r="AA3481" s="53"/>
    </row>
    <row r="3482" spans="1:27" x14ac:dyDescent="0.25">
      <c r="A3482" s="199"/>
      <c r="B3482" s="199"/>
      <c r="C3482" s="199"/>
      <c r="D3482" s="199"/>
      <c r="E3482" s="192"/>
      <c r="F3482" s="186"/>
      <c r="G3482" s="53"/>
      <c r="H3482" s="53"/>
      <c r="I3482" s="53"/>
      <c r="J3482" s="53"/>
      <c r="O3482" s="53"/>
      <c r="W3482" s="53"/>
      <c r="X3482" s="53"/>
      <c r="Y3482" s="53"/>
      <c r="Z3482" s="53"/>
      <c r="AA3482" s="53"/>
    </row>
    <row r="3483" spans="1:27" x14ac:dyDescent="0.25">
      <c r="A3483" s="199"/>
      <c r="B3483" s="199"/>
      <c r="C3483" s="199"/>
      <c r="D3483" s="199"/>
      <c r="E3483" s="192"/>
      <c r="F3483" s="186"/>
      <c r="G3483" s="53"/>
      <c r="H3483" s="53"/>
      <c r="I3483" s="53"/>
      <c r="J3483" s="53"/>
      <c r="O3483" s="53"/>
      <c r="W3483" s="53"/>
      <c r="X3483" s="53"/>
      <c r="Y3483" s="53"/>
      <c r="Z3483" s="53"/>
      <c r="AA3483" s="53"/>
    </row>
    <row r="3484" spans="1:27" x14ac:dyDescent="0.25">
      <c r="A3484" s="199"/>
      <c r="B3484" s="199"/>
      <c r="C3484" s="199"/>
      <c r="D3484" s="199"/>
      <c r="E3484" s="192"/>
      <c r="F3484" s="186"/>
      <c r="G3484" s="53"/>
      <c r="H3484" s="53"/>
      <c r="I3484" s="53"/>
      <c r="J3484" s="53"/>
      <c r="O3484" s="53"/>
      <c r="W3484" s="53"/>
      <c r="X3484" s="53"/>
      <c r="Y3484" s="53"/>
      <c r="Z3484" s="53"/>
      <c r="AA3484" s="53"/>
    </row>
    <row r="3485" spans="1:27" x14ac:dyDescent="0.25">
      <c r="A3485" s="199"/>
      <c r="B3485" s="199"/>
      <c r="C3485" s="199"/>
      <c r="D3485" s="199"/>
      <c r="E3485" s="192"/>
      <c r="F3485" s="186"/>
      <c r="G3485" s="53"/>
      <c r="H3485" s="53"/>
      <c r="I3485" s="53"/>
      <c r="J3485" s="53"/>
      <c r="O3485" s="53"/>
      <c r="W3485" s="53"/>
      <c r="X3485" s="53"/>
      <c r="Y3485" s="53"/>
      <c r="Z3485" s="53"/>
      <c r="AA3485" s="53"/>
    </row>
    <row r="3486" spans="1:27" x14ac:dyDescent="0.25">
      <c r="A3486" s="199"/>
      <c r="B3486" s="199"/>
      <c r="C3486" s="199"/>
      <c r="D3486" s="199"/>
      <c r="E3486" s="192"/>
      <c r="F3486" s="186"/>
      <c r="G3486" s="53"/>
      <c r="H3486" s="53"/>
      <c r="I3486" s="53"/>
      <c r="J3486" s="53"/>
      <c r="O3486" s="53"/>
      <c r="W3486" s="53"/>
      <c r="X3486" s="53"/>
      <c r="Y3486" s="53"/>
      <c r="Z3486" s="53"/>
      <c r="AA3486" s="53"/>
    </row>
    <row r="3487" spans="1:27" x14ac:dyDescent="0.25">
      <c r="A3487" s="199"/>
      <c r="B3487" s="199"/>
      <c r="C3487" s="199"/>
      <c r="D3487" s="199"/>
      <c r="E3487" s="192"/>
      <c r="F3487" s="186"/>
      <c r="G3487" s="53"/>
      <c r="H3487" s="53"/>
      <c r="I3487" s="53"/>
      <c r="J3487" s="53"/>
      <c r="O3487" s="53"/>
      <c r="W3487" s="53"/>
      <c r="X3487" s="53"/>
      <c r="Y3487" s="53"/>
      <c r="Z3487" s="53"/>
      <c r="AA3487" s="53"/>
    </row>
    <row r="3488" spans="1:27" x14ac:dyDescent="0.25">
      <c r="A3488" s="199"/>
      <c r="B3488" s="199"/>
      <c r="C3488" s="199"/>
      <c r="D3488" s="199"/>
      <c r="E3488" s="192"/>
      <c r="F3488" s="186"/>
      <c r="G3488" s="53"/>
      <c r="H3488" s="53"/>
      <c r="I3488" s="53"/>
      <c r="J3488" s="53"/>
      <c r="O3488" s="53"/>
      <c r="W3488" s="53"/>
      <c r="X3488" s="53"/>
      <c r="Y3488" s="53"/>
      <c r="Z3488" s="53"/>
      <c r="AA3488" s="53"/>
    </row>
    <row r="3489" spans="1:27" x14ac:dyDescent="0.25">
      <c r="A3489" s="199"/>
      <c r="B3489" s="199"/>
      <c r="C3489" s="199"/>
      <c r="D3489" s="199"/>
      <c r="E3489" s="192"/>
      <c r="F3489" s="186"/>
      <c r="G3489" s="53"/>
      <c r="H3489" s="53"/>
      <c r="I3489" s="53"/>
      <c r="J3489" s="53"/>
      <c r="O3489" s="53"/>
      <c r="W3489" s="53"/>
      <c r="X3489" s="53"/>
      <c r="Y3489" s="53"/>
      <c r="Z3489" s="53"/>
      <c r="AA3489" s="53"/>
    </row>
    <row r="3490" spans="1:27" x14ac:dyDescent="0.25">
      <c r="A3490" s="199"/>
      <c r="B3490" s="199"/>
      <c r="C3490" s="199"/>
      <c r="D3490" s="199"/>
      <c r="E3490" s="192"/>
      <c r="F3490" s="186"/>
      <c r="G3490" s="53"/>
      <c r="H3490" s="53"/>
      <c r="I3490" s="53"/>
      <c r="J3490" s="53"/>
      <c r="O3490" s="53"/>
      <c r="W3490" s="53"/>
      <c r="X3490" s="53"/>
      <c r="Y3490" s="53"/>
      <c r="Z3490" s="53"/>
      <c r="AA3490" s="53"/>
    </row>
    <row r="3491" spans="1:27" x14ac:dyDescent="0.25">
      <c r="A3491" s="199"/>
      <c r="B3491" s="199"/>
      <c r="C3491" s="199"/>
      <c r="D3491" s="199"/>
      <c r="E3491" s="192"/>
      <c r="F3491" s="186"/>
      <c r="G3491" s="53"/>
      <c r="H3491" s="53"/>
      <c r="I3491" s="53"/>
      <c r="J3491" s="53"/>
      <c r="O3491" s="53"/>
      <c r="W3491" s="53"/>
      <c r="X3491" s="53"/>
      <c r="Y3491" s="53"/>
      <c r="Z3491" s="53"/>
      <c r="AA3491" s="53"/>
    </row>
    <row r="3492" spans="1:27" x14ac:dyDescent="0.25">
      <c r="A3492" s="199"/>
      <c r="B3492" s="199"/>
      <c r="C3492" s="199"/>
      <c r="D3492" s="199"/>
      <c r="E3492" s="192"/>
      <c r="F3492" s="186"/>
      <c r="G3492" s="53"/>
      <c r="H3492" s="53"/>
      <c r="I3492" s="53"/>
      <c r="J3492" s="53"/>
      <c r="O3492" s="53"/>
      <c r="W3492" s="53"/>
      <c r="X3492" s="53"/>
      <c r="Y3492" s="53"/>
      <c r="Z3492" s="53"/>
      <c r="AA3492" s="53"/>
    </row>
    <row r="3493" spans="1:27" x14ac:dyDescent="0.25">
      <c r="A3493" s="199"/>
      <c r="B3493" s="199"/>
      <c r="C3493" s="199"/>
      <c r="D3493" s="199"/>
      <c r="E3493" s="192"/>
      <c r="F3493" s="186"/>
      <c r="G3493" s="53"/>
      <c r="H3493" s="53"/>
      <c r="I3493" s="53"/>
      <c r="J3493" s="53"/>
      <c r="O3493" s="53"/>
      <c r="W3493" s="53"/>
      <c r="X3493" s="53"/>
      <c r="Y3493" s="53"/>
      <c r="Z3493" s="53"/>
      <c r="AA3493" s="53"/>
    </row>
    <row r="3494" spans="1:27" x14ac:dyDescent="0.25">
      <c r="A3494" s="199"/>
      <c r="B3494" s="199"/>
      <c r="C3494" s="199"/>
      <c r="D3494" s="199"/>
      <c r="E3494" s="192"/>
      <c r="F3494" s="186"/>
      <c r="G3494" s="53"/>
      <c r="H3494" s="53"/>
      <c r="I3494" s="53"/>
      <c r="J3494" s="53"/>
      <c r="O3494" s="53"/>
      <c r="W3494" s="53"/>
      <c r="X3494" s="53"/>
      <c r="Y3494" s="53"/>
      <c r="Z3494" s="53"/>
      <c r="AA3494" s="53"/>
    </row>
    <row r="3495" spans="1:27" x14ac:dyDescent="0.25">
      <c r="A3495" s="199"/>
      <c r="B3495" s="199"/>
      <c r="C3495" s="199"/>
      <c r="D3495" s="199"/>
      <c r="E3495" s="192"/>
      <c r="F3495" s="186"/>
      <c r="G3495" s="53"/>
      <c r="H3495" s="53"/>
      <c r="I3495" s="53"/>
      <c r="J3495" s="53"/>
      <c r="O3495" s="53"/>
      <c r="W3495" s="53"/>
      <c r="X3495" s="53"/>
      <c r="Y3495" s="53"/>
      <c r="Z3495" s="53"/>
      <c r="AA3495" s="53"/>
    </row>
    <row r="3496" spans="1:27" x14ac:dyDescent="0.25">
      <c r="A3496" s="199"/>
      <c r="B3496" s="199"/>
      <c r="C3496" s="199"/>
      <c r="D3496" s="199"/>
      <c r="E3496" s="192"/>
      <c r="F3496" s="186"/>
      <c r="G3496" s="53"/>
      <c r="H3496" s="53"/>
      <c r="I3496" s="53"/>
      <c r="J3496" s="53"/>
      <c r="O3496" s="53"/>
      <c r="W3496" s="53"/>
      <c r="X3496" s="53"/>
      <c r="Y3496" s="53"/>
      <c r="Z3496" s="53"/>
      <c r="AA3496" s="53"/>
    </row>
    <row r="3497" spans="1:27" x14ac:dyDescent="0.25">
      <c r="A3497" s="199"/>
      <c r="B3497" s="199"/>
      <c r="C3497" s="199"/>
      <c r="D3497" s="199"/>
      <c r="E3497" s="192"/>
      <c r="F3497" s="186"/>
      <c r="G3497" s="53"/>
      <c r="H3497" s="53"/>
      <c r="I3497" s="53"/>
      <c r="J3497" s="53"/>
      <c r="O3497" s="53"/>
      <c r="W3497" s="53"/>
      <c r="X3497" s="53"/>
      <c r="Y3497" s="53"/>
      <c r="Z3497" s="53"/>
      <c r="AA3497" s="53"/>
    </row>
    <row r="3498" spans="1:27" x14ac:dyDescent="0.25">
      <c r="A3498" s="199"/>
      <c r="B3498" s="199"/>
      <c r="C3498" s="199"/>
      <c r="D3498" s="199"/>
      <c r="E3498" s="192"/>
      <c r="F3498" s="186"/>
      <c r="G3498" s="53"/>
      <c r="H3498" s="53"/>
      <c r="I3498" s="53"/>
      <c r="J3498" s="53"/>
      <c r="O3498" s="53"/>
      <c r="W3498" s="53"/>
      <c r="X3498" s="53"/>
      <c r="Y3498" s="53"/>
      <c r="Z3498" s="53"/>
      <c r="AA3498" s="53"/>
    </row>
    <row r="3499" spans="1:27" x14ac:dyDescent="0.25">
      <c r="A3499" s="199"/>
      <c r="B3499" s="199"/>
      <c r="C3499" s="199"/>
      <c r="D3499" s="199"/>
      <c r="E3499" s="192"/>
      <c r="F3499" s="186"/>
      <c r="G3499" s="53"/>
      <c r="H3499" s="53"/>
      <c r="I3499" s="53"/>
      <c r="J3499" s="53"/>
      <c r="O3499" s="53"/>
      <c r="W3499" s="53"/>
      <c r="X3499" s="53"/>
      <c r="Y3499" s="53"/>
      <c r="Z3499" s="53"/>
      <c r="AA3499" s="53"/>
    </row>
    <row r="3500" spans="1:27" x14ac:dyDescent="0.25">
      <c r="A3500" s="199"/>
      <c r="B3500" s="199"/>
      <c r="C3500" s="199"/>
      <c r="D3500" s="199"/>
      <c r="E3500" s="192"/>
      <c r="F3500" s="186"/>
      <c r="G3500" s="53"/>
      <c r="H3500" s="53"/>
      <c r="I3500" s="53"/>
      <c r="J3500" s="53"/>
      <c r="O3500" s="53"/>
      <c r="W3500" s="53"/>
      <c r="X3500" s="53"/>
      <c r="Y3500" s="53"/>
      <c r="Z3500" s="53"/>
      <c r="AA3500" s="53"/>
    </row>
    <row r="3501" spans="1:27" x14ac:dyDescent="0.25">
      <c r="A3501" s="199"/>
      <c r="B3501" s="199"/>
      <c r="C3501" s="199"/>
      <c r="D3501" s="199"/>
      <c r="E3501" s="192"/>
      <c r="F3501" s="186"/>
      <c r="G3501" s="53"/>
      <c r="H3501" s="53"/>
      <c r="I3501" s="53"/>
      <c r="J3501" s="53"/>
      <c r="O3501" s="53"/>
      <c r="W3501" s="53"/>
      <c r="X3501" s="53"/>
      <c r="Y3501" s="53"/>
      <c r="Z3501" s="53"/>
      <c r="AA3501" s="53"/>
    </row>
    <row r="3502" spans="1:27" x14ac:dyDescent="0.25">
      <c r="A3502" s="199"/>
      <c r="B3502" s="199"/>
      <c r="C3502" s="199"/>
      <c r="D3502" s="199"/>
      <c r="E3502" s="192"/>
      <c r="F3502" s="186"/>
      <c r="G3502" s="53"/>
      <c r="H3502" s="53"/>
      <c r="I3502" s="53"/>
      <c r="J3502" s="53"/>
      <c r="O3502" s="53"/>
      <c r="W3502" s="53"/>
      <c r="X3502" s="53"/>
      <c r="Y3502" s="53"/>
      <c r="Z3502" s="53"/>
      <c r="AA3502" s="53"/>
    </row>
    <row r="3503" spans="1:27" x14ac:dyDescent="0.25">
      <c r="A3503" s="199"/>
      <c r="B3503" s="199"/>
      <c r="C3503" s="199"/>
      <c r="D3503" s="199"/>
      <c r="E3503" s="192"/>
      <c r="F3503" s="186"/>
      <c r="G3503" s="53"/>
      <c r="H3503" s="53"/>
      <c r="I3503" s="53"/>
      <c r="J3503" s="53"/>
      <c r="O3503" s="53"/>
      <c r="W3503" s="53"/>
      <c r="X3503" s="53"/>
      <c r="Y3503" s="53"/>
      <c r="Z3503" s="53"/>
      <c r="AA3503" s="53"/>
    </row>
    <row r="3504" spans="1:27" x14ac:dyDescent="0.25">
      <c r="A3504" s="199"/>
      <c r="B3504" s="199"/>
      <c r="C3504" s="199"/>
      <c r="D3504" s="199"/>
      <c r="E3504" s="192"/>
      <c r="F3504" s="186"/>
      <c r="G3504" s="53"/>
      <c r="H3504" s="53"/>
      <c r="I3504" s="53"/>
      <c r="J3504" s="53"/>
      <c r="O3504" s="53"/>
      <c r="W3504" s="53"/>
      <c r="X3504" s="53"/>
      <c r="Y3504" s="53"/>
      <c r="Z3504" s="53"/>
      <c r="AA3504" s="53"/>
    </row>
    <row r="3505" spans="1:27" x14ac:dyDescent="0.25">
      <c r="A3505" s="199"/>
      <c r="B3505" s="199"/>
      <c r="C3505" s="199"/>
      <c r="D3505" s="199"/>
      <c r="E3505" s="192"/>
      <c r="F3505" s="186"/>
      <c r="G3505" s="53"/>
      <c r="H3505" s="53"/>
      <c r="I3505" s="53"/>
      <c r="J3505" s="53"/>
      <c r="O3505" s="53"/>
      <c r="W3505" s="53"/>
      <c r="X3505" s="53"/>
      <c r="Y3505" s="53"/>
      <c r="Z3505" s="53"/>
      <c r="AA3505" s="53"/>
    </row>
    <row r="3506" spans="1:27" x14ac:dyDescent="0.25">
      <c r="A3506" s="199"/>
      <c r="B3506" s="199"/>
      <c r="C3506" s="199"/>
      <c r="D3506" s="199"/>
      <c r="E3506" s="192"/>
      <c r="F3506" s="186"/>
      <c r="G3506" s="53"/>
      <c r="H3506" s="53"/>
      <c r="I3506" s="53"/>
      <c r="J3506" s="53"/>
      <c r="O3506" s="53"/>
      <c r="W3506" s="53"/>
      <c r="X3506" s="53"/>
      <c r="Y3506" s="53"/>
      <c r="Z3506" s="53"/>
      <c r="AA3506" s="53"/>
    </row>
    <row r="3507" spans="1:27" x14ac:dyDescent="0.25">
      <c r="A3507" s="199"/>
      <c r="B3507" s="199"/>
      <c r="C3507" s="199"/>
      <c r="D3507" s="199"/>
      <c r="E3507" s="192"/>
      <c r="F3507" s="186"/>
      <c r="G3507" s="53"/>
      <c r="H3507" s="53"/>
      <c r="I3507" s="53"/>
      <c r="J3507" s="53"/>
      <c r="O3507" s="53"/>
      <c r="W3507" s="53"/>
      <c r="X3507" s="53"/>
      <c r="Y3507" s="53"/>
      <c r="Z3507" s="53"/>
      <c r="AA3507" s="53"/>
    </row>
    <row r="3508" spans="1:27" x14ac:dyDescent="0.25">
      <c r="A3508" s="199"/>
      <c r="B3508" s="199"/>
      <c r="C3508" s="199"/>
      <c r="D3508" s="199"/>
      <c r="E3508" s="192"/>
      <c r="F3508" s="186"/>
      <c r="G3508" s="53"/>
      <c r="H3508" s="53"/>
      <c r="I3508" s="53"/>
      <c r="J3508" s="53"/>
      <c r="O3508" s="53"/>
      <c r="W3508" s="53"/>
      <c r="X3508" s="53"/>
      <c r="Y3508" s="53"/>
      <c r="Z3508" s="53"/>
      <c r="AA3508" s="53"/>
    </row>
    <row r="3509" spans="1:27" x14ac:dyDescent="0.25">
      <c r="A3509" s="199"/>
      <c r="B3509" s="199"/>
      <c r="C3509" s="199"/>
      <c r="D3509" s="199"/>
      <c r="E3509" s="192"/>
      <c r="F3509" s="186"/>
      <c r="G3509" s="53"/>
      <c r="H3509" s="53"/>
      <c r="I3509" s="53"/>
      <c r="J3509" s="53"/>
      <c r="O3509" s="53"/>
      <c r="W3509" s="53"/>
      <c r="X3509" s="53"/>
      <c r="Y3509" s="53"/>
      <c r="Z3509" s="53"/>
      <c r="AA3509" s="53"/>
    </row>
    <row r="3510" spans="1:27" x14ac:dyDescent="0.25">
      <c r="A3510" s="199"/>
      <c r="B3510" s="199"/>
      <c r="C3510" s="199"/>
      <c r="D3510" s="199"/>
      <c r="E3510" s="192"/>
      <c r="F3510" s="186"/>
      <c r="G3510" s="53"/>
      <c r="H3510" s="53"/>
      <c r="I3510" s="53"/>
      <c r="J3510" s="53"/>
      <c r="O3510" s="53"/>
      <c r="W3510" s="53"/>
      <c r="X3510" s="53"/>
      <c r="Y3510" s="53"/>
      <c r="Z3510" s="53"/>
      <c r="AA3510" s="53"/>
    </row>
    <row r="3511" spans="1:27" x14ac:dyDescent="0.25">
      <c r="A3511" s="199"/>
      <c r="B3511" s="199"/>
      <c r="C3511" s="199"/>
      <c r="D3511" s="199"/>
      <c r="E3511" s="192"/>
      <c r="F3511" s="186"/>
      <c r="G3511" s="53"/>
      <c r="H3511" s="53"/>
      <c r="I3511" s="53"/>
      <c r="J3511" s="53"/>
      <c r="O3511" s="53"/>
      <c r="W3511" s="53"/>
      <c r="X3511" s="53"/>
      <c r="Y3511" s="53"/>
      <c r="Z3511" s="53"/>
      <c r="AA3511" s="53"/>
    </row>
    <row r="3512" spans="1:27" x14ac:dyDescent="0.25">
      <c r="A3512" s="199"/>
      <c r="B3512" s="199"/>
      <c r="C3512" s="199"/>
      <c r="D3512" s="199"/>
      <c r="E3512" s="192"/>
      <c r="F3512" s="186"/>
      <c r="G3512" s="53"/>
      <c r="H3512" s="53"/>
      <c r="I3512" s="53"/>
      <c r="J3512" s="53"/>
      <c r="O3512" s="53"/>
      <c r="W3512" s="53"/>
      <c r="X3512" s="53"/>
      <c r="Y3512" s="53"/>
      <c r="Z3512" s="53"/>
      <c r="AA3512" s="53"/>
    </row>
    <row r="3513" spans="1:27" x14ac:dyDescent="0.25">
      <c r="A3513" s="199"/>
      <c r="B3513" s="199"/>
      <c r="C3513" s="199"/>
      <c r="D3513" s="199"/>
      <c r="E3513" s="192"/>
      <c r="F3513" s="186"/>
      <c r="G3513" s="53"/>
      <c r="H3513" s="53"/>
      <c r="I3513" s="53"/>
      <c r="J3513" s="53"/>
      <c r="O3513" s="53"/>
      <c r="W3513" s="53"/>
      <c r="X3513" s="53"/>
      <c r="Y3513" s="53"/>
      <c r="Z3513" s="53"/>
      <c r="AA3513" s="53"/>
    </row>
    <row r="3514" spans="1:27" x14ac:dyDescent="0.25">
      <c r="A3514" s="199"/>
      <c r="B3514" s="199"/>
      <c r="C3514" s="199"/>
      <c r="D3514" s="199"/>
      <c r="E3514" s="192"/>
      <c r="F3514" s="186"/>
      <c r="G3514" s="53"/>
      <c r="H3514" s="53"/>
      <c r="I3514" s="53"/>
      <c r="J3514" s="53"/>
      <c r="O3514" s="53"/>
      <c r="W3514" s="53"/>
      <c r="X3514" s="53"/>
      <c r="Y3514" s="53"/>
      <c r="Z3514" s="53"/>
      <c r="AA3514" s="53"/>
    </row>
    <row r="3515" spans="1:27" x14ac:dyDescent="0.25">
      <c r="A3515" s="199"/>
      <c r="B3515" s="199"/>
      <c r="C3515" s="199"/>
      <c r="D3515" s="199"/>
      <c r="E3515" s="192"/>
      <c r="F3515" s="186"/>
      <c r="G3515" s="53"/>
      <c r="H3515" s="53"/>
      <c r="I3515" s="53"/>
      <c r="J3515" s="53"/>
      <c r="O3515" s="53"/>
      <c r="W3515" s="53"/>
      <c r="X3515" s="53"/>
      <c r="Y3515" s="53"/>
      <c r="Z3515" s="53"/>
      <c r="AA3515" s="53"/>
    </row>
    <row r="3516" spans="1:27" x14ac:dyDescent="0.25">
      <c r="A3516" s="199"/>
      <c r="B3516" s="199"/>
      <c r="C3516" s="199"/>
      <c r="D3516" s="199"/>
      <c r="E3516" s="192"/>
      <c r="F3516" s="186"/>
      <c r="G3516" s="53"/>
      <c r="H3516" s="53"/>
      <c r="I3516" s="53"/>
      <c r="J3516" s="53"/>
      <c r="O3516" s="53"/>
      <c r="W3516" s="53"/>
      <c r="X3516" s="53"/>
      <c r="Y3516" s="53"/>
      <c r="Z3516" s="53"/>
      <c r="AA3516" s="53"/>
    </row>
    <row r="3517" spans="1:27" x14ac:dyDescent="0.25">
      <c r="A3517" s="199"/>
      <c r="B3517" s="199"/>
      <c r="C3517" s="199"/>
      <c r="D3517" s="199"/>
      <c r="E3517" s="192"/>
      <c r="F3517" s="186"/>
      <c r="G3517" s="53"/>
      <c r="H3517" s="53"/>
      <c r="I3517" s="53"/>
      <c r="J3517" s="53"/>
      <c r="O3517" s="53"/>
      <c r="W3517" s="53"/>
      <c r="X3517" s="53"/>
      <c r="Y3517" s="53"/>
      <c r="Z3517" s="53"/>
      <c r="AA3517" s="53"/>
    </row>
    <row r="3518" spans="1:27" x14ac:dyDescent="0.25">
      <c r="A3518" s="199"/>
      <c r="B3518" s="199"/>
      <c r="C3518" s="199"/>
      <c r="D3518" s="199"/>
      <c r="E3518" s="192"/>
      <c r="F3518" s="186"/>
      <c r="G3518" s="53"/>
      <c r="H3518" s="53"/>
      <c r="I3518" s="53"/>
      <c r="J3518" s="53"/>
      <c r="O3518" s="53"/>
      <c r="W3518" s="53"/>
      <c r="X3518" s="53"/>
      <c r="Y3518" s="53"/>
      <c r="Z3518" s="53"/>
      <c r="AA3518" s="53"/>
    </row>
    <row r="3519" spans="1:27" x14ac:dyDescent="0.25">
      <c r="A3519" s="199"/>
      <c r="B3519" s="199"/>
      <c r="C3519" s="199"/>
      <c r="D3519" s="199"/>
      <c r="E3519" s="192"/>
      <c r="F3519" s="186"/>
      <c r="G3519" s="53"/>
      <c r="H3519" s="53"/>
      <c r="I3519" s="53"/>
      <c r="J3519" s="53"/>
      <c r="O3519" s="53"/>
      <c r="W3519" s="53"/>
      <c r="X3519" s="53"/>
      <c r="Y3519" s="53"/>
      <c r="Z3519" s="53"/>
      <c r="AA3519" s="53"/>
    </row>
    <row r="3520" spans="1:27" x14ac:dyDescent="0.25">
      <c r="A3520" s="199"/>
      <c r="B3520" s="199"/>
      <c r="C3520" s="199"/>
      <c r="D3520" s="199"/>
      <c r="E3520" s="192"/>
      <c r="F3520" s="186"/>
      <c r="G3520" s="53"/>
      <c r="H3520" s="53"/>
      <c r="I3520" s="53"/>
      <c r="J3520" s="53"/>
      <c r="O3520" s="53"/>
      <c r="W3520" s="53"/>
      <c r="X3520" s="53"/>
      <c r="Y3520" s="53"/>
      <c r="Z3520" s="53"/>
      <c r="AA3520" s="53"/>
    </row>
    <row r="3521" spans="1:27" x14ac:dyDescent="0.25">
      <c r="A3521" s="199"/>
      <c r="B3521" s="199"/>
      <c r="C3521" s="199"/>
      <c r="D3521" s="199"/>
      <c r="E3521" s="192"/>
      <c r="F3521" s="186"/>
      <c r="G3521" s="53"/>
      <c r="H3521" s="53"/>
      <c r="I3521" s="53"/>
      <c r="J3521" s="53"/>
      <c r="O3521" s="53"/>
      <c r="W3521" s="53"/>
      <c r="X3521" s="53"/>
      <c r="Y3521" s="53"/>
      <c r="Z3521" s="53"/>
      <c r="AA3521" s="53"/>
    </row>
    <row r="3522" spans="1:27" x14ac:dyDescent="0.25">
      <c r="A3522" s="199"/>
      <c r="B3522" s="199"/>
      <c r="C3522" s="199"/>
      <c r="D3522" s="199"/>
      <c r="E3522" s="192"/>
      <c r="F3522" s="186"/>
      <c r="G3522" s="53"/>
      <c r="H3522" s="53"/>
      <c r="I3522" s="53"/>
      <c r="J3522" s="53"/>
      <c r="O3522" s="53"/>
      <c r="W3522" s="53"/>
      <c r="X3522" s="53"/>
      <c r="Y3522" s="53"/>
      <c r="Z3522" s="53"/>
      <c r="AA3522" s="53"/>
    </row>
    <row r="3523" spans="1:27" x14ac:dyDescent="0.25">
      <c r="A3523" s="199"/>
      <c r="B3523" s="199"/>
      <c r="C3523" s="199"/>
      <c r="D3523" s="199"/>
      <c r="E3523" s="192"/>
      <c r="F3523" s="186"/>
      <c r="G3523" s="53"/>
      <c r="H3523" s="53"/>
      <c r="I3523" s="53"/>
      <c r="J3523" s="53"/>
      <c r="O3523" s="53"/>
      <c r="W3523" s="53"/>
      <c r="X3523" s="53"/>
      <c r="Y3523" s="53"/>
      <c r="Z3523" s="53"/>
      <c r="AA3523" s="53"/>
    </row>
    <row r="3524" spans="1:27" x14ac:dyDescent="0.25">
      <c r="A3524" s="199"/>
      <c r="B3524" s="199"/>
      <c r="C3524" s="199"/>
      <c r="D3524" s="199"/>
      <c r="E3524" s="192"/>
      <c r="F3524" s="186"/>
      <c r="G3524" s="53"/>
      <c r="H3524" s="53"/>
      <c r="I3524" s="53"/>
      <c r="J3524" s="53"/>
      <c r="O3524" s="53"/>
      <c r="W3524" s="53"/>
      <c r="X3524" s="53"/>
      <c r="Y3524" s="53"/>
      <c r="Z3524" s="53"/>
      <c r="AA3524" s="53"/>
    </row>
    <row r="3525" spans="1:27" x14ac:dyDescent="0.25">
      <c r="A3525" s="199"/>
      <c r="B3525" s="199"/>
      <c r="C3525" s="199"/>
      <c r="D3525" s="199"/>
      <c r="E3525" s="192"/>
      <c r="F3525" s="186"/>
      <c r="G3525" s="53"/>
      <c r="H3525" s="53"/>
      <c r="I3525" s="53"/>
      <c r="J3525" s="53"/>
      <c r="O3525" s="53"/>
      <c r="W3525" s="53"/>
      <c r="X3525" s="53"/>
      <c r="Y3525" s="53"/>
      <c r="Z3525" s="53"/>
      <c r="AA3525" s="53"/>
    </row>
    <row r="3526" spans="1:27" x14ac:dyDescent="0.25">
      <c r="A3526" s="199"/>
      <c r="B3526" s="199"/>
      <c r="C3526" s="199"/>
      <c r="D3526" s="199"/>
      <c r="E3526" s="192"/>
      <c r="F3526" s="186"/>
      <c r="G3526" s="53"/>
      <c r="H3526" s="53"/>
      <c r="I3526" s="53"/>
      <c r="J3526" s="53"/>
      <c r="O3526" s="53"/>
      <c r="W3526" s="53"/>
      <c r="X3526" s="53"/>
      <c r="Y3526" s="53"/>
      <c r="Z3526" s="53"/>
      <c r="AA3526" s="53"/>
    </row>
    <row r="3527" spans="1:27" x14ac:dyDescent="0.25">
      <c r="A3527" s="199"/>
      <c r="B3527" s="199"/>
      <c r="C3527" s="199"/>
      <c r="D3527" s="199"/>
      <c r="E3527" s="192"/>
      <c r="F3527" s="186"/>
      <c r="G3527" s="53"/>
      <c r="H3527" s="53"/>
      <c r="I3527" s="53"/>
      <c r="J3527" s="53"/>
      <c r="O3527" s="53"/>
      <c r="W3527" s="53"/>
      <c r="X3527" s="53"/>
      <c r="Y3527" s="53"/>
      <c r="Z3527" s="53"/>
      <c r="AA3527" s="53"/>
    </row>
    <row r="3528" spans="1:27" x14ac:dyDescent="0.25">
      <c r="A3528" s="199"/>
      <c r="B3528" s="199"/>
      <c r="C3528" s="199"/>
      <c r="D3528" s="199"/>
      <c r="E3528" s="192"/>
      <c r="F3528" s="186"/>
      <c r="G3528" s="53"/>
      <c r="H3528" s="53"/>
      <c r="I3528" s="53"/>
      <c r="J3528" s="53"/>
      <c r="O3528" s="53"/>
      <c r="W3528" s="53"/>
      <c r="X3528" s="53"/>
      <c r="Y3528" s="53"/>
      <c r="Z3528" s="53"/>
      <c r="AA3528" s="53"/>
    </row>
    <row r="3529" spans="1:27" x14ac:dyDescent="0.25">
      <c r="A3529" s="199"/>
      <c r="B3529" s="199"/>
      <c r="C3529" s="199"/>
      <c r="D3529" s="199"/>
      <c r="E3529" s="192"/>
      <c r="F3529" s="186"/>
      <c r="G3529" s="53"/>
      <c r="H3529" s="53"/>
      <c r="I3529" s="53"/>
      <c r="J3529" s="53"/>
      <c r="O3529" s="53"/>
      <c r="W3529" s="53"/>
      <c r="X3529" s="53"/>
      <c r="Y3529" s="53"/>
      <c r="Z3529" s="53"/>
      <c r="AA3529" s="53"/>
    </row>
    <row r="3530" spans="1:27" x14ac:dyDescent="0.25">
      <c r="A3530" s="199"/>
      <c r="B3530" s="199"/>
      <c r="C3530" s="199"/>
      <c r="D3530" s="199"/>
      <c r="E3530" s="192"/>
      <c r="F3530" s="186"/>
      <c r="G3530" s="53"/>
      <c r="H3530" s="53"/>
      <c r="I3530" s="53"/>
      <c r="J3530" s="53"/>
      <c r="O3530" s="53"/>
      <c r="W3530" s="53"/>
      <c r="X3530" s="53"/>
      <c r="Y3530" s="53"/>
      <c r="Z3530" s="53"/>
      <c r="AA3530" s="53"/>
    </row>
    <row r="3531" spans="1:27" x14ac:dyDescent="0.25">
      <c r="A3531" s="199"/>
      <c r="B3531" s="199"/>
      <c r="C3531" s="199"/>
      <c r="D3531" s="199"/>
      <c r="E3531" s="192"/>
      <c r="F3531" s="186"/>
      <c r="G3531" s="53"/>
      <c r="H3531" s="53"/>
      <c r="I3531" s="53"/>
      <c r="J3531" s="53"/>
      <c r="O3531" s="53"/>
      <c r="W3531" s="53"/>
      <c r="X3531" s="53"/>
      <c r="Y3531" s="53"/>
      <c r="Z3531" s="53"/>
      <c r="AA3531" s="53"/>
    </row>
    <row r="3532" spans="1:27" x14ac:dyDescent="0.25">
      <c r="A3532" s="199"/>
      <c r="B3532" s="199"/>
      <c r="C3532" s="199"/>
      <c r="D3532" s="199"/>
      <c r="E3532" s="192"/>
      <c r="F3532" s="186"/>
      <c r="G3532" s="53"/>
      <c r="H3532" s="53"/>
      <c r="I3532" s="53"/>
      <c r="J3532" s="53"/>
      <c r="O3532" s="53"/>
      <c r="W3532" s="53"/>
      <c r="X3532" s="53"/>
      <c r="Y3532" s="53"/>
      <c r="Z3532" s="53"/>
      <c r="AA3532" s="53"/>
    </row>
    <row r="3533" spans="1:27" x14ac:dyDescent="0.25">
      <c r="A3533" s="199"/>
      <c r="B3533" s="199"/>
      <c r="C3533" s="199"/>
      <c r="D3533" s="199"/>
      <c r="E3533" s="192"/>
      <c r="F3533" s="186"/>
      <c r="G3533" s="53"/>
      <c r="H3533" s="53"/>
      <c r="I3533" s="53"/>
      <c r="J3533" s="53"/>
      <c r="O3533" s="53"/>
      <c r="W3533" s="53"/>
      <c r="X3533" s="53"/>
      <c r="Y3533" s="53"/>
      <c r="Z3533" s="53"/>
      <c r="AA3533" s="53"/>
    </row>
    <row r="3534" spans="1:27" x14ac:dyDescent="0.25">
      <c r="A3534" s="199"/>
      <c r="B3534" s="199"/>
      <c r="C3534" s="199"/>
      <c r="D3534" s="199"/>
      <c r="E3534" s="192"/>
      <c r="F3534" s="186"/>
      <c r="G3534" s="53"/>
      <c r="H3534" s="53"/>
      <c r="I3534" s="53"/>
      <c r="J3534" s="53"/>
      <c r="O3534" s="53"/>
      <c r="W3534" s="53"/>
      <c r="X3534" s="53"/>
      <c r="Y3534" s="53"/>
      <c r="Z3534" s="53"/>
      <c r="AA3534" s="53"/>
    </row>
    <row r="3535" spans="1:27" x14ac:dyDescent="0.25">
      <c r="A3535" s="199"/>
      <c r="B3535" s="199"/>
      <c r="C3535" s="199"/>
      <c r="D3535" s="199"/>
      <c r="E3535" s="192"/>
      <c r="F3535" s="186"/>
      <c r="G3535" s="53"/>
      <c r="H3535" s="53"/>
      <c r="I3535" s="53"/>
      <c r="J3535" s="53"/>
      <c r="O3535" s="53"/>
      <c r="W3535" s="53"/>
      <c r="X3535" s="53"/>
      <c r="Y3535" s="53"/>
      <c r="Z3535" s="53"/>
      <c r="AA3535" s="53"/>
    </row>
    <row r="3536" spans="1:27" x14ac:dyDescent="0.25">
      <c r="A3536" s="199"/>
      <c r="B3536" s="199"/>
      <c r="C3536" s="199"/>
      <c r="D3536" s="199"/>
      <c r="E3536" s="192"/>
      <c r="F3536" s="186"/>
      <c r="G3536" s="53"/>
      <c r="H3536" s="53"/>
      <c r="I3536" s="53"/>
      <c r="J3536" s="53"/>
      <c r="O3536" s="53"/>
      <c r="W3536" s="53"/>
      <c r="X3536" s="53"/>
      <c r="Y3536" s="53"/>
      <c r="Z3536" s="53"/>
      <c r="AA3536" s="53"/>
    </row>
    <row r="3537" spans="1:27" x14ac:dyDescent="0.25">
      <c r="A3537" s="199"/>
      <c r="B3537" s="199"/>
      <c r="C3537" s="199"/>
      <c r="D3537" s="199"/>
      <c r="E3537" s="192"/>
      <c r="F3537" s="186"/>
      <c r="G3537" s="53"/>
      <c r="H3537" s="53"/>
      <c r="I3537" s="53"/>
      <c r="J3537" s="53"/>
      <c r="O3537" s="53"/>
      <c r="W3537" s="53"/>
      <c r="X3537" s="53"/>
      <c r="Y3537" s="53"/>
      <c r="Z3537" s="53"/>
      <c r="AA3537" s="53"/>
    </row>
    <row r="3538" spans="1:27" x14ac:dyDescent="0.25">
      <c r="A3538" s="199"/>
      <c r="B3538" s="199"/>
      <c r="C3538" s="199"/>
      <c r="D3538" s="199"/>
      <c r="E3538" s="192"/>
      <c r="F3538" s="186"/>
      <c r="G3538" s="53"/>
      <c r="H3538" s="53"/>
      <c r="I3538" s="53"/>
      <c r="J3538" s="53"/>
      <c r="O3538" s="53"/>
      <c r="W3538" s="53"/>
      <c r="X3538" s="53"/>
      <c r="Y3538" s="53"/>
      <c r="Z3538" s="53"/>
      <c r="AA3538" s="53"/>
    </row>
    <row r="3539" spans="1:27" x14ac:dyDescent="0.25">
      <c r="A3539" s="199"/>
      <c r="B3539" s="199"/>
      <c r="C3539" s="199"/>
      <c r="D3539" s="199"/>
      <c r="E3539" s="192"/>
      <c r="F3539" s="186"/>
      <c r="G3539" s="53"/>
      <c r="H3539" s="53"/>
      <c r="I3539" s="53"/>
      <c r="J3539" s="53"/>
      <c r="O3539" s="53"/>
      <c r="W3539" s="53"/>
      <c r="X3539" s="53"/>
      <c r="Y3539" s="53"/>
      <c r="Z3539" s="53"/>
      <c r="AA3539" s="53"/>
    </row>
    <row r="3540" spans="1:27" x14ac:dyDescent="0.25">
      <c r="A3540" s="199"/>
      <c r="B3540" s="199"/>
      <c r="C3540" s="199"/>
      <c r="D3540" s="199"/>
      <c r="E3540" s="192"/>
      <c r="F3540" s="186"/>
      <c r="G3540" s="53"/>
      <c r="H3540" s="53"/>
      <c r="I3540" s="53"/>
      <c r="J3540" s="53"/>
      <c r="O3540" s="53"/>
      <c r="W3540" s="53"/>
      <c r="X3540" s="53"/>
      <c r="Y3540" s="53"/>
      <c r="Z3540" s="53"/>
      <c r="AA3540" s="53"/>
    </row>
    <row r="3541" spans="1:27" x14ac:dyDescent="0.25">
      <c r="A3541" s="199"/>
      <c r="B3541" s="199"/>
      <c r="C3541" s="199"/>
      <c r="D3541" s="199"/>
      <c r="E3541" s="192"/>
      <c r="F3541" s="186"/>
      <c r="G3541" s="53"/>
      <c r="H3541" s="53"/>
      <c r="I3541" s="53"/>
      <c r="J3541" s="53"/>
      <c r="O3541" s="53"/>
      <c r="W3541" s="53"/>
      <c r="X3541" s="53"/>
      <c r="Y3541" s="53"/>
      <c r="Z3541" s="53"/>
      <c r="AA3541" s="53"/>
    </row>
    <row r="3542" spans="1:27" x14ac:dyDescent="0.25">
      <c r="A3542" s="199"/>
      <c r="B3542" s="199"/>
      <c r="C3542" s="199"/>
      <c r="D3542" s="199"/>
      <c r="E3542" s="192"/>
      <c r="F3542" s="186"/>
      <c r="G3542" s="53"/>
      <c r="H3542" s="53"/>
      <c r="I3542" s="53"/>
      <c r="J3542" s="53"/>
      <c r="O3542" s="53"/>
      <c r="W3542" s="53"/>
      <c r="X3542" s="53"/>
      <c r="Y3542" s="53"/>
      <c r="Z3542" s="53"/>
      <c r="AA3542" s="53"/>
    </row>
    <row r="3543" spans="1:27" x14ac:dyDescent="0.25">
      <c r="A3543" s="199"/>
      <c r="B3543" s="199"/>
      <c r="C3543" s="199"/>
      <c r="D3543" s="199"/>
      <c r="E3543" s="192"/>
      <c r="F3543" s="186"/>
      <c r="G3543" s="53"/>
      <c r="H3543" s="53"/>
      <c r="I3543" s="53"/>
      <c r="J3543" s="53"/>
      <c r="O3543" s="53"/>
      <c r="W3543" s="53"/>
      <c r="X3543" s="53"/>
      <c r="Y3543" s="53"/>
      <c r="Z3543" s="53"/>
      <c r="AA3543" s="53"/>
    </row>
    <row r="3544" spans="1:27" x14ac:dyDescent="0.25">
      <c r="A3544" s="199"/>
      <c r="B3544" s="199"/>
      <c r="C3544" s="199"/>
      <c r="D3544" s="199"/>
      <c r="E3544" s="192"/>
      <c r="F3544" s="186"/>
      <c r="G3544" s="53"/>
      <c r="H3544" s="53"/>
      <c r="I3544" s="53"/>
      <c r="J3544" s="53"/>
      <c r="O3544" s="53"/>
      <c r="W3544" s="53"/>
      <c r="X3544" s="53"/>
      <c r="Y3544" s="53"/>
      <c r="Z3544" s="53"/>
      <c r="AA3544" s="53"/>
    </row>
    <row r="3545" spans="1:27" x14ac:dyDescent="0.25">
      <c r="A3545" s="199"/>
      <c r="B3545" s="199"/>
      <c r="C3545" s="199"/>
      <c r="D3545" s="199"/>
      <c r="E3545" s="192"/>
      <c r="F3545" s="186"/>
      <c r="G3545" s="53"/>
      <c r="H3545" s="53"/>
      <c r="I3545" s="53"/>
      <c r="J3545" s="53"/>
      <c r="O3545" s="53"/>
      <c r="W3545" s="53"/>
      <c r="X3545" s="53"/>
      <c r="Y3545" s="53"/>
      <c r="Z3545" s="53"/>
      <c r="AA3545" s="53"/>
    </row>
    <row r="3546" spans="1:27" x14ac:dyDescent="0.25">
      <c r="A3546" s="199"/>
      <c r="B3546" s="199"/>
      <c r="C3546" s="199"/>
      <c r="D3546" s="199"/>
      <c r="E3546" s="192"/>
      <c r="F3546" s="186"/>
      <c r="G3546" s="53"/>
      <c r="H3546" s="53"/>
      <c r="I3546" s="53"/>
      <c r="J3546" s="53"/>
      <c r="O3546" s="53"/>
      <c r="W3546" s="53"/>
      <c r="X3546" s="53"/>
      <c r="Y3546" s="53"/>
      <c r="Z3546" s="53"/>
      <c r="AA3546" s="53"/>
    </row>
    <row r="3547" spans="1:27" x14ac:dyDescent="0.25">
      <c r="A3547" s="199"/>
      <c r="B3547" s="199"/>
      <c r="C3547" s="199"/>
      <c r="D3547" s="199"/>
      <c r="E3547" s="192"/>
      <c r="F3547" s="186"/>
      <c r="G3547" s="53"/>
      <c r="H3547" s="53"/>
      <c r="I3547" s="53"/>
      <c r="J3547" s="53"/>
      <c r="O3547" s="53"/>
      <c r="W3547" s="53"/>
      <c r="X3547" s="53"/>
      <c r="Y3547" s="53"/>
      <c r="Z3547" s="53"/>
      <c r="AA3547" s="53"/>
    </row>
    <row r="3548" spans="1:27" x14ac:dyDescent="0.25">
      <c r="A3548" s="199"/>
      <c r="B3548" s="199"/>
      <c r="C3548" s="199"/>
      <c r="D3548" s="199"/>
      <c r="E3548" s="192"/>
      <c r="F3548" s="186"/>
      <c r="G3548" s="53"/>
      <c r="H3548" s="53"/>
      <c r="I3548" s="53"/>
      <c r="J3548" s="53"/>
      <c r="O3548" s="53"/>
      <c r="W3548" s="53"/>
      <c r="X3548" s="53"/>
      <c r="Y3548" s="53"/>
      <c r="Z3548" s="53"/>
      <c r="AA3548" s="53"/>
    </row>
    <row r="3549" spans="1:27" x14ac:dyDescent="0.25">
      <c r="A3549" s="199"/>
      <c r="B3549" s="199"/>
      <c r="C3549" s="199"/>
      <c r="D3549" s="199"/>
      <c r="E3549" s="192"/>
      <c r="F3549" s="186"/>
      <c r="G3549" s="53"/>
      <c r="H3549" s="53"/>
      <c r="I3549" s="53"/>
      <c r="J3549" s="53"/>
      <c r="O3549" s="53"/>
      <c r="W3549" s="53"/>
      <c r="X3549" s="53"/>
      <c r="Y3549" s="53"/>
      <c r="Z3549" s="53"/>
      <c r="AA3549" s="53"/>
    </row>
    <row r="3550" spans="1:27" x14ac:dyDescent="0.25">
      <c r="A3550" s="199"/>
      <c r="B3550" s="199"/>
      <c r="C3550" s="199"/>
      <c r="D3550" s="199"/>
      <c r="E3550" s="192"/>
      <c r="F3550" s="186"/>
      <c r="G3550" s="53"/>
      <c r="H3550" s="53"/>
      <c r="I3550" s="53"/>
      <c r="J3550" s="53"/>
      <c r="O3550" s="53"/>
      <c r="W3550" s="53"/>
      <c r="X3550" s="53"/>
      <c r="Y3550" s="53"/>
      <c r="Z3550" s="53"/>
      <c r="AA3550" s="53"/>
    </row>
    <row r="3551" spans="1:27" x14ac:dyDescent="0.25">
      <c r="A3551" s="199"/>
      <c r="B3551" s="199"/>
      <c r="C3551" s="199"/>
      <c r="D3551" s="199"/>
      <c r="E3551" s="192"/>
      <c r="F3551" s="186"/>
      <c r="G3551" s="53"/>
      <c r="H3551" s="53"/>
      <c r="I3551" s="53"/>
      <c r="J3551" s="53"/>
      <c r="O3551" s="53"/>
      <c r="W3551" s="53"/>
      <c r="X3551" s="53"/>
      <c r="Y3551" s="53"/>
      <c r="Z3551" s="53"/>
      <c r="AA3551" s="53"/>
    </row>
    <row r="3552" spans="1:27" x14ac:dyDescent="0.25">
      <c r="A3552" s="199"/>
      <c r="B3552" s="199"/>
      <c r="C3552" s="199"/>
      <c r="D3552" s="199"/>
      <c r="E3552" s="192"/>
      <c r="F3552" s="186"/>
      <c r="G3552" s="53"/>
      <c r="H3552" s="53"/>
      <c r="I3552" s="53"/>
      <c r="J3552" s="53"/>
      <c r="O3552" s="53"/>
      <c r="W3552" s="53"/>
      <c r="X3552" s="53"/>
      <c r="Y3552" s="53"/>
      <c r="Z3552" s="53"/>
      <c r="AA3552" s="53"/>
    </row>
    <row r="3553" spans="1:27" x14ac:dyDescent="0.25">
      <c r="A3553" s="199"/>
      <c r="B3553" s="199"/>
      <c r="C3553" s="199"/>
      <c r="D3553" s="199"/>
      <c r="E3553" s="192"/>
      <c r="F3553" s="186"/>
      <c r="G3553" s="53"/>
      <c r="H3553" s="53"/>
      <c r="I3553" s="53"/>
      <c r="J3553" s="53"/>
      <c r="O3553" s="53"/>
      <c r="W3553" s="53"/>
      <c r="X3553" s="53"/>
      <c r="Y3553" s="53"/>
      <c r="Z3553" s="53"/>
      <c r="AA3553" s="53"/>
    </row>
    <row r="3554" spans="1:27" x14ac:dyDescent="0.25">
      <c r="A3554" s="199"/>
      <c r="B3554" s="199"/>
      <c r="C3554" s="199"/>
      <c r="D3554" s="199"/>
      <c r="E3554" s="192"/>
      <c r="F3554" s="186"/>
      <c r="G3554" s="53"/>
      <c r="H3554" s="53"/>
      <c r="I3554" s="53"/>
      <c r="J3554" s="53"/>
      <c r="O3554" s="53"/>
      <c r="W3554" s="53"/>
      <c r="X3554" s="53"/>
      <c r="Y3554" s="53"/>
      <c r="Z3554" s="53"/>
      <c r="AA3554" s="53"/>
    </row>
    <row r="3555" spans="1:27" x14ac:dyDescent="0.25">
      <c r="A3555" s="199"/>
      <c r="B3555" s="199"/>
      <c r="C3555" s="199"/>
      <c r="D3555" s="199"/>
      <c r="E3555" s="192"/>
      <c r="F3555" s="186"/>
      <c r="G3555" s="53"/>
      <c r="H3555" s="53"/>
      <c r="I3555" s="53"/>
      <c r="J3555" s="53"/>
      <c r="O3555" s="53"/>
      <c r="W3555" s="53"/>
      <c r="X3555" s="53"/>
      <c r="Y3555" s="53"/>
      <c r="Z3555" s="53"/>
      <c r="AA3555" s="53"/>
    </row>
    <row r="3556" spans="1:27" x14ac:dyDescent="0.25">
      <c r="A3556" s="199"/>
      <c r="B3556" s="199"/>
      <c r="C3556" s="199"/>
      <c r="D3556" s="199"/>
      <c r="E3556" s="192"/>
      <c r="F3556" s="186"/>
      <c r="G3556" s="53"/>
      <c r="H3556" s="53"/>
      <c r="I3556" s="53"/>
      <c r="J3556" s="53"/>
      <c r="O3556" s="53"/>
      <c r="W3556" s="53"/>
      <c r="X3556" s="53"/>
      <c r="Y3556" s="53"/>
      <c r="Z3556" s="53"/>
      <c r="AA3556" s="53"/>
    </row>
    <row r="3557" spans="1:27" x14ac:dyDescent="0.25">
      <c r="A3557" s="199"/>
      <c r="B3557" s="199"/>
      <c r="C3557" s="199"/>
      <c r="D3557" s="199"/>
      <c r="E3557" s="192"/>
      <c r="F3557" s="186"/>
      <c r="G3557" s="53"/>
      <c r="H3557" s="53"/>
      <c r="I3557" s="53"/>
      <c r="J3557" s="53"/>
      <c r="O3557" s="53"/>
      <c r="W3557" s="53"/>
      <c r="X3557" s="53"/>
      <c r="Y3557" s="53"/>
      <c r="Z3557" s="53"/>
      <c r="AA3557" s="53"/>
    </row>
    <row r="3558" spans="1:27" x14ac:dyDescent="0.25">
      <c r="A3558" s="199"/>
      <c r="B3558" s="199"/>
      <c r="C3558" s="199"/>
      <c r="D3558" s="199"/>
      <c r="E3558" s="192"/>
      <c r="F3558" s="186"/>
      <c r="G3558" s="53"/>
      <c r="H3558" s="53"/>
      <c r="I3558" s="53"/>
      <c r="J3558" s="53"/>
      <c r="O3558" s="53"/>
      <c r="W3558" s="53"/>
      <c r="X3558" s="53"/>
      <c r="Y3558" s="53"/>
      <c r="Z3558" s="53"/>
      <c r="AA3558" s="53"/>
    </row>
    <row r="3559" spans="1:27" x14ac:dyDescent="0.25">
      <c r="A3559" s="199"/>
      <c r="B3559" s="199"/>
      <c r="C3559" s="199"/>
      <c r="D3559" s="199"/>
      <c r="E3559" s="192"/>
      <c r="F3559" s="186"/>
      <c r="G3559" s="53"/>
      <c r="H3559" s="53"/>
      <c r="I3559" s="53"/>
      <c r="J3559" s="53"/>
      <c r="O3559" s="53"/>
      <c r="W3559" s="53"/>
      <c r="X3559" s="53"/>
      <c r="Y3559" s="53"/>
      <c r="Z3559" s="53"/>
      <c r="AA3559" s="53"/>
    </row>
    <row r="3560" spans="1:27" x14ac:dyDescent="0.25">
      <c r="A3560" s="199"/>
      <c r="B3560" s="199"/>
      <c r="C3560" s="199"/>
      <c r="D3560" s="199"/>
      <c r="E3560" s="192"/>
      <c r="F3560" s="186"/>
      <c r="G3560" s="53"/>
      <c r="H3560" s="53"/>
      <c r="I3560" s="53"/>
      <c r="J3560" s="53"/>
      <c r="O3560" s="53"/>
      <c r="W3560" s="53"/>
      <c r="X3560" s="53"/>
      <c r="Y3560" s="53"/>
      <c r="Z3560" s="53"/>
      <c r="AA3560" s="53"/>
    </row>
    <row r="3561" spans="1:27" x14ac:dyDescent="0.25">
      <c r="A3561" s="199"/>
      <c r="B3561" s="199"/>
      <c r="C3561" s="199"/>
      <c r="D3561" s="199"/>
      <c r="E3561" s="192"/>
      <c r="F3561" s="186"/>
      <c r="G3561" s="53"/>
      <c r="H3561" s="53"/>
      <c r="I3561" s="53"/>
      <c r="J3561" s="53"/>
      <c r="O3561" s="53"/>
      <c r="W3561" s="53"/>
      <c r="X3561" s="53"/>
      <c r="Y3561" s="53"/>
      <c r="Z3561" s="53"/>
      <c r="AA3561" s="53"/>
    </row>
    <row r="3562" spans="1:27" x14ac:dyDescent="0.25">
      <c r="A3562" s="199"/>
      <c r="B3562" s="199"/>
      <c r="C3562" s="199"/>
      <c r="D3562" s="199"/>
      <c r="E3562" s="192"/>
      <c r="F3562" s="186"/>
      <c r="G3562" s="53"/>
      <c r="H3562" s="53"/>
      <c r="I3562" s="53"/>
      <c r="J3562" s="53"/>
      <c r="O3562" s="53"/>
      <c r="W3562" s="53"/>
      <c r="X3562" s="53"/>
      <c r="Y3562" s="53"/>
      <c r="Z3562" s="53"/>
      <c r="AA3562" s="53"/>
    </row>
    <row r="3563" spans="1:27" x14ac:dyDescent="0.25">
      <c r="A3563" s="199"/>
      <c r="B3563" s="199"/>
      <c r="C3563" s="199"/>
      <c r="D3563" s="199"/>
      <c r="E3563" s="192"/>
      <c r="F3563" s="186"/>
      <c r="G3563" s="53"/>
      <c r="H3563" s="53"/>
      <c r="I3563" s="53"/>
      <c r="J3563" s="53"/>
      <c r="O3563" s="53"/>
      <c r="W3563" s="53"/>
      <c r="X3563" s="53"/>
      <c r="Y3563" s="53"/>
      <c r="Z3563" s="53"/>
      <c r="AA3563" s="53"/>
    </row>
    <row r="3564" spans="1:27" x14ac:dyDescent="0.25">
      <c r="A3564" s="199"/>
      <c r="B3564" s="199"/>
      <c r="C3564" s="199"/>
      <c r="D3564" s="199"/>
      <c r="E3564" s="192"/>
      <c r="F3564" s="186"/>
      <c r="G3564" s="53"/>
      <c r="H3564" s="53"/>
      <c r="I3564" s="53"/>
      <c r="J3564" s="53"/>
      <c r="O3564" s="53"/>
      <c r="W3564" s="53"/>
      <c r="X3564" s="53"/>
      <c r="Y3564" s="53"/>
      <c r="Z3564" s="53"/>
      <c r="AA3564" s="53"/>
    </row>
    <row r="3565" spans="1:27" x14ac:dyDescent="0.25">
      <c r="A3565" s="199"/>
      <c r="B3565" s="199"/>
      <c r="C3565" s="199"/>
      <c r="D3565" s="199"/>
      <c r="E3565" s="192"/>
      <c r="F3565" s="186"/>
      <c r="G3565" s="53"/>
      <c r="H3565" s="53"/>
      <c r="I3565" s="53"/>
      <c r="J3565" s="53"/>
      <c r="O3565" s="53"/>
      <c r="W3565" s="53"/>
      <c r="X3565" s="53"/>
      <c r="Y3565" s="53"/>
      <c r="Z3565" s="53"/>
      <c r="AA3565" s="53"/>
    </row>
    <row r="3566" spans="1:27" x14ac:dyDescent="0.25">
      <c r="A3566" s="199"/>
      <c r="B3566" s="199"/>
      <c r="C3566" s="199"/>
      <c r="D3566" s="199"/>
      <c r="E3566" s="192"/>
      <c r="F3566" s="186"/>
      <c r="G3566" s="53"/>
      <c r="H3566" s="53"/>
      <c r="I3566" s="53"/>
      <c r="J3566" s="53"/>
      <c r="O3566" s="53"/>
      <c r="W3566" s="53"/>
      <c r="X3566" s="53"/>
      <c r="Y3566" s="53"/>
      <c r="Z3566" s="53"/>
      <c r="AA3566" s="53"/>
    </row>
    <row r="3567" spans="1:27" x14ac:dyDescent="0.25">
      <c r="A3567" s="199"/>
      <c r="B3567" s="199"/>
      <c r="C3567" s="199"/>
      <c r="D3567" s="199"/>
      <c r="E3567" s="192"/>
      <c r="F3567" s="186"/>
      <c r="G3567" s="53"/>
      <c r="H3567" s="53"/>
      <c r="I3567" s="53"/>
      <c r="J3567" s="53"/>
      <c r="O3567" s="53"/>
      <c r="W3567" s="53"/>
      <c r="X3567" s="53"/>
      <c r="Y3567" s="53"/>
      <c r="Z3567" s="53"/>
      <c r="AA3567" s="53"/>
    </row>
    <row r="3568" spans="1:27" x14ac:dyDescent="0.25">
      <c r="A3568" s="199"/>
      <c r="B3568" s="199"/>
      <c r="C3568" s="199"/>
      <c r="D3568" s="199"/>
      <c r="E3568" s="192"/>
      <c r="F3568" s="186"/>
      <c r="G3568" s="53"/>
      <c r="H3568" s="53"/>
      <c r="I3568" s="53"/>
      <c r="J3568" s="53"/>
      <c r="O3568" s="53"/>
      <c r="W3568" s="53"/>
      <c r="X3568" s="53"/>
      <c r="Y3568" s="53"/>
      <c r="Z3568" s="53"/>
      <c r="AA3568" s="53"/>
    </row>
    <row r="3569" spans="1:27" x14ac:dyDescent="0.25">
      <c r="A3569" s="199"/>
      <c r="B3569" s="199"/>
      <c r="C3569" s="199"/>
      <c r="D3569" s="199"/>
      <c r="E3569" s="192"/>
      <c r="F3569" s="186"/>
      <c r="G3569" s="53"/>
      <c r="H3569" s="53"/>
      <c r="I3569" s="53"/>
      <c r="J3569" s="53"/>
      <c r="O3569" s="53"/>
      <c r="W3569" s="53"/>
      <c r="X3569" s="53"/>
      <c r="Y3569" s="53"/>
      <c r="Z3569" s="53"/>
      <c r="AA3569" s="53"/>
    </row>
    <row r="3570" spans="1:27" x14ac:dyDescent="0.25">
      <c r="A3570" s="199"/>
      <c r="B3570" s="199"/>
      <c r="C3570" s="199"/>
      <c r="D3570" s="199"/>
      <c r="E3570" s="192"/>
      <c r="F3570" s="186"/>
      <c r="G3570" s="53"/>
      <c r="H3570" s="53"/>
      <c r="I3570" s="53"/>
      <c r="J3570" s="53"/>
      <c r="O3570" s="53"/>
      <c r="W3570" s="53"/>
      <c r="X3570" s="53"/>
      <c r="Y3570" s="53"/>
      <c r="Z3570" s="53"/>
      <c r="AA3570" s="53"/>
    </row>
    <row r="3571" spans="1:27" x14ac:dyDescent="0.25">
      <c r="A3571" s="199"/>
      <c r="B3571" s="199"/>
      <c r="C3571" s="199"/>
      <c r="D3571" s="199"/>
      <c r="E3571" s="192"/>
      <c r="F3571" s="186"/>
      <c r="G3571" s="53"/>
      <c r="H3571" s="53"/>
      <c r="I3571" s="53"/>
      <c r="J3571" s="53"/>
      <c r="O3571" s="53"/>
      <c r="W3571" s="53"/>
      <c r="X3571" s="53"/>
      <c r="Y3571" s="53"/>
      <c r="Z3571" s="53"/>
      <c r="AA3571" s="53"/>
    </row>
    <row r="3572" spans="1:27" x14ac:dyDescent="0.25">
      <c r="A3572" s="199"/>
      <c r="B3572" s="199"/>
      <c r="C3572" s="199"/>
      <c r="D3572" s="199"/>
      <c r="E3572" s="192"/>
      <c r="F3572" s="186"/>
      <c r="G3572" s="53"/>
      <c r="H3572" s="53"/>
      <c r="I3572" s="53"/>
      <c r="J3572" s="53"/>
      <c r="O3572" s="53"/>
      <c r="W3572" s="53"/>
      <c r="X3572" s="53"/>
      <c r="Y3572" s="53"/>
      <c r="Z3572" s="53"/>
      <c r="AA3572" s="53"/>
    </row>
    <row r="3573" spans="1:27" x14ac:dyDescent="0.25">
      <c r="A3573" s="199"/>
      <c r="B3573" s="199"/>
      <c r="C3573" s="199"/>
      <c r="D3573" s="199"/>
      <c r="E3573" s="192"/>
      <c r="F3573" s="186"/>
      <c r="G3573" s="53"/>
      <c r="H3573" s="53"/>
      <c r="I3573" s="53"/>
      <c r="J3573" s="53"/>
      <c r="O3573" s="53"/>
      <c r="W3573" s="53"/>
      <c r="X3573" s="53"/>
      <c r="Y3573" s="53"/>
      <c r="Z3573" s="53"/>
      <c r="AA3573" s="53"/>
    </row>
    <row r="3574" spans="1:27" x14ac:dyDescent="0.25">
      <c r="A3574" s="199"/>
      <c r="B3574" s="199"/>
      <c r="C3574" s="199"/>
      <c r="D3574" s="199"/>
      <c r="E3574" s="192"/>
      <c r="F3574" s="186"/>
      <c r="G3574" s="53"/>
      <c r="H3574" s="53"/>
      <c r="I3574" s="53"/>
      <c r="J3574" s="53"/>
      <c r="O3574" s="53"/>
      <c r="W3574" s="53"/>
      <c r="X3574" s="53"/>
      <c r="Y3574" s="53"/>
      <c r="Z3574" s="53"/>
      <c r="AA3574" s="53"/>
    </row>
    <row r="3575" spans="1:27" x14ac:dyDescent="0.25">
      <c r="A3575" s="199"/>
      <c r="B3575" s="199"/>
      <c r="C3575" s="199"/>
      <c r="D3575" s="199"/>
      <c r="E3575" s="192"/>
      <c r="F3575" s="186"/>
      <c r="G3575" s="53"/>
      <c r="H3575" s="53"/>
      <c r="I3575" s="53"/>
      <c r="J3575" s="53"/>
      <c r="O3575" s="53"/>
      <c r="W3575" s="53"/>
      <c r="X3575" s="53"/>
      <c r="Y3575" s="53"/>
      <c r="Z3575" s="53"/>
      <c r="AA3575" s="53"/>
    </row>
    <row r="3576" spans="1:27" x14ac:dyDescent="0.25">
      <c r="A3576" s="199"/>
      <c r="B3576" s="199"/>
      <c r="C3576" s="199"/>
      <c r="D3576" s="199"/>
      <c r="E3576" s="192"/>
      <c r="F3576" s="186"/>
      <c r="G3576" s="53"/>
      <c r="H3576" s="53"/>
      <c r="I3576" s="53"/>
      <c r="J3576" s="53"/>
      <c r="O3576" s="53"/>
      <c r="W3576" s="53"/>
      <c r="X3576" s="53"/>
      <c r="Y3576" s="53"/>
      <c r="Z3576" s="53"/>
      <c r="AA3576" s="53"/>
    </row>
    <row r="3577" spans="1:27" x14ac:dyDescent="0.25">
      <c r="A3577" s="199"/>
      <c r="B3577" s="199"/>
      <c r="C3577" s="199"/>
      <c r="D3577" s="199"/>
      <c r="E3577" s="192"/>
      <c r="F3577" s="186"/>
      <c r="G3577" s="53"/>
      <c r="H3577" s="53"/>
      <c r="I3577" s="53"/>
      <c r="J3577" s="53"/>
      <c r="O3577" s="53"/>
      <c r="W3577" s="53"/>
      <c r="X3577" s="53"/>
      <c r="Y3577" s="53"/>
      <c r="Z3577" s="53"/>
      <c r="AA3577" s="53"/>
    </row>
    <row r="3578" spans="1:27" x14ac:dyDescent="0.25">
      <c r="A3578" s="199"/>
      <c r="B3578" s="199"/>
      <c r="C3578" s="199"/>
      <c r="D3578" s="199"/>
      <c r="E3578" s="192"/>
      <c r="F3578" s="186"/>
      <c r="G3578" s="53"/>
      <c r="H3578" s="53"/>
      <c r="I3578" s="53"/>
      <c r="J3578" s="53"/>
      <c r="O3578" s="53"/>
      <c r="W3578" s="53"/>
      <c r="X3578" s="53"/>
      <c r="Y3578" s="53"/>
      <c r="Z3578" s="53"/>
      <c r="AA3578" s="53"/>
    </row>
    <row r="3579" spans="1:27" x14ac:dyDescent="0.25">
      <c r="A3579" s="199"/>
      <c r="B3579" s="199"/>
      <c r="C3579" s="199"/>
      <c r="D3579" s="199"/>
      <c r="E3579" s="192"/>
      <c r="F3579" s="186"/>
      <c r="G3579" s="53"/>
      <c r="H3579" s="53"/>
      <c r="I3579" s="53"/>
      <c r="J3579" s="53"/>
      <c r="O3579" s="53"/>
      <c r="W3579" s="53"/>
      <c r="X3579" s="53"/>
      <c r="Y3579" s="53"/>
      <c r="Z3579" s="53"/>
      <c r="AA3579" s="53"/>
    </row>
    <row r="3580" spans="1:27" x14ac:dyDescent="0.25">
      <c r="A3580" s="199"/>
      <c r="B3580" s="199"/>
      <c r="C3580" s="199"/>
      <c r="D3580" s="199"/>
      <c r="E3580" s="192"/>
      <c r="F3580" s="186"/>
      <c r="G3580" s="53"/>
      <c r="H3580" s="53"/>
      <c r="I3580" s="53"/>
      <c r="J3580" s="53"/>
      <c r="O3580" s="53"/>
      <c r="W3580" s="53"/>
      <c r="X3580" s="53"/>
      <c r="Y3580" s="53"/>
      <c r="Z3580" s="53"/>
      <c r="AA3580" s="53"/>
    </row>
    <row r="3581" spans="1:27" x14ac:dyDescent="0.25">
      <c r="A3581" s="199"/>
      <c r="B3581" s="199"/>
      <c r="C3581" s="199"/>
      <c r="D3581" s="199"/>
      <c r="E3581" s="192"/>
      <c r="F3581" s="186"/>
      <c r="G3581" s="53"/>
      <c r="H3581" s="53"/>
      <c r="I3581" s="53"/>
      <c r="J3581" s="53"/>
      <c r="O3581" s="53"/>
      <c r="W3581" s="53"/>
      <c r="X3581" s="53"/>
      <c r="Y3581" s="53"/>
      <c r="Z3581" s="53"/>
      <c r="AA3581" s="53"/>
    </row>
    <row r="3582" spans="1:27" x14ac:dyDescent="0.25">
      <c r="A3582" s="199"/>
      <c r="B3582" s="199"/>
      <c r="C3582" s="199"/>
      <c r="D3582" s="199"/>
      <c r="E3582" s="192"/>
      <c r="F3582" s="186"/>
      <c r="G3582" s="53"/>
      <c r="H3582" s="53"/>
      <c r="I3582" s="53"/>
      <c r="J3582" s="53"/>
      <c r="O3582" s="53"/>
      <c r="W3582" s="53"/>
      <c r="X3582" s="53"/>
      <c r="Y3582" s="53"/>
      <c r="Z3582" s="53"/>
      <c r="AA3582" s="53"/>
    </row>
    <row r="3583" spans="1:27" x14ac:dyDescent="0.25">
      <c r="A3583" s="199"/>
      <c r="B3583" s="199"/>
      <c r="C3583" s="199"/>
      <c r="D3583" s="199"/>
      <c r="E3583" s="192"/>
      <c r="F3583" s="186"/>
      <c r="G3583" s="53"/>
      <c r="H3583" s="53"/>
      <c r="I3583" s="53"/>
      <c r="J3583" s="53"/>
      <c r="O3583" s="53"/>
      <c r="W3583" s="53"/>
      <c r="X3583" s="53"/>
      <c r="Y3583" s="53"/>
      <c r="Z3583" s="53"/>
      <c r="AA3583" s="53"/>
    </row>
    <row r="3584" spans="1:27" x14ac:dyDescent="0.25">
      <c r="A3584" s="199"/>
      <c r="B3584" s="199"/>
      <c r="C3584" s="199"/>
      <c r="D3584" s="199"/>
      <c r="E3584" s="192"/>
      <c r="F3584" s="186"/>
      <c r="G3584" s="53"/>
      <c r="H3584" s="53"/>
      <c r="I3584" s="53"/>
      <c r="J3584" s="53"/>
      <c r="O3584" s="53"/>
      <c r="W3584" s="53"/>
      <c r="X3584" s="53"/>
      <c r="Y3584" s="53"/>
      <c r="Z3584" s="53"/>
      <c r="AA3584" s="53"/>
    </row>
    <row r="3585" spans="1:27" x14ac:dyDescent="0.25">
      <c r="A3585" s="199"/>
      <c r="B3585" s="199"/>
      <c r="C3585" s="199"/>
      <c r="D3585" s="199"/>
      <c r="E3585" s="192"/>
      <c r="F3585" s="186"/>
      <c r="G3585" s="53"/>
      <c r="H3585" s="53"/>
      <c r="I3585" s="53"/>
      <c r="J3585" s="53"/>
      <c r="O3585" s="53"/>
      <c r="W3585" s="53"/>
      <c r="X3585" s="53"/>
      <c r="Y3585" s="53"/>
      <c r="Z3585" s="53"/>
      <c r="AA3585" s="53"/>
    </row>
    <row r="3586" spans="1:27" x14ac:dyDescent="0.25">
      <c r="A3586" s="199"/>
      <c r="B3586" s="199"/>
      <c r="C3586" s="199"/>
      <c r="D3586" s="199"/>
      <c r="E3586" s="192"/>
      <c r="F3586" s="186"/>
      <c r="G3586" s="53"/>
      <c r="H3586" s="53"/>
      <c r="I3586" s="53"/>
      <c r="J3586" s="53"/>
      <c r="O3586" s="53"/>
      <c r="W3586" s="53"/>
      <c r="X3586" s="53"/>
      <c r="Y3586" s="53"/>
      <c r="Z3586" s="53"/>
      <c r="AA3586" s="53"/>
    </row>
    <row r="3587" spans="1:27" x14ac:dyDescent="0.25">
      <c r="A3587" s="199"/>
      <c r="B3587" s="199"/>
      <c r="C3587" s="199"/>
      <c r="D3587" s="199"/>
      <c r="E3587" s="192"/>
      <c r="F3587" s="186"/>
      <c r="G3587" s="53"/>
      <c r="H3587" s="53"/>
      <c r="I3587" s="53"/>
      <c r="J3587" s="53"/>
      <c r="O3587" s="53"/>
      <c r="W3587" s="53"/>
      <c r="X3587" s="53"/>
      <c r="Y3587" s="53"/>
      <c r="Z3587" s="53"/>
      <c r="AA3587" s="53"/>
    </row>
    <row r="3588" spans="1:27" x14ac:dyDescent="0.25">
      <c r="A3588" s="199"/>
      <c r="B3588" s="199"/>
      <c r="C3588" s="199"/>
      <c r="D3588" s="199"/>
      <c r="E3588" s="192"/>
      <c r="F3588" s="186"/>
      <c r="G3588" s="53"/>
      <c r="H3588" s="53"/>
      <c r="I3588" s="53"/>
      <c r="J3588" s="53"/>
      <c r="O3588" s="53"/>
      <c r="W3588" s="53"/>
      <c r="X3588" s="53"/>
      <c r="Y3588" s="53"/>
      <c r="Z3588" s="53"/>
      <c r="AA3588" s="53"/>
    </row>
    <row r="3589" spans="1:27" x14ac:dyDescent="0.25">
      <c r="A3589" s="199"/>
      <c r="B3589" s="199"/>
      <c r="C3589" s="199"/>
      <c r="D3589" s="199"/>
      <c r="E3589" s="192"/>
      <c r="F3589" s="186"/>
      <c r="G3589" s="53"/>
      <c r="H3589" s="53"/>
      <c r="I3589" s="53"/>
      <c r="J3589" s="53"/>
      <c r="O3589" s="53"/>
      <c r="W3589" s="53"/>
      <c r="X3589" s="53"/>
      <c r="Y3589" s="53"/>
      <c r="Z3589" s="53"/>
      <c r="AA3589" s="53"/>
    </row>
    <row r="3590" spans="1:27" x14ac:dyDescent="0.25">
      <c r="A3590" s="199"/>
      <c r="B3590" s="199"/>
      <c r="C3590" s="199"/>
      <c r="D3590" s="199"/>
      <c r="E3590" s="192"/>
      <c r="F3590" s="186"/>
      <c r="G3590" s="53"/>
      <c r="H3590" s="53"/>
      <c r="I3590" s="53"/>
      <c r="J3590" s="53"/>
      <c r="O3590" s="53"/>
      <c r="W3590" s="53"/>
      <c r="X3590" s="53"/>
      <c r="Y3590" s="53"/>
      <c r="Z3590" s="53"/>
      <c r="AA3590" s="53"/>
    </row>
    <row r="3591" spans="1:27" x14ac:dyDescent="0.25">
      <c r="A3591" s="199"/>
      <c r="B3591" s="199"/>
      <c r="C3591" s="199"/>
      <c r="D3591" s="199"/>
      <c r="E3591" s="192"/>
      <c r="F3591" s="186"/>
      <c r="G3591" s="53"/>
      <c r="H3591" s="53"/>
      <c r="I3591" s="53"/>
      <c r="J3591" s="53"/>
      <c r="O3591" s="53"/>
      <c r="W3591" s="53"/>
      <c r="X3591" s="53"/>
      <c r="Y3591" s="53"/>
      <c r="Z3591" s="53"/>
      <c r="AA3591" s="53"/>
    </row>
    <row r="3592" spans="1:27" x14ac:dyDescent="0.25">
      <c r="A3592" s="199"/>
      <c r="B3592" s="199"/>
      <c r="C3592" s="199"/>
      <c r="D3592" s="199"/>
      <c r="E3592" s="192"/>
      <c r="F3592" s="186"/>
      <c r="G3592" s="53"/>
      <c r="H3592" s="53"/>
      <c r="I3592" s="53"/>
      <c r="J3592" s="53"/>
      <c r="O3592" s="53"/>
      <c r="W3592" s="53"/>
      <c r="X3592" s="53"/>
      <c r="Y3592" s="53"/>
      <c r="Z3592" s="53"/>
      <c r="AA3592" s="53"/>
    </row>
    <row r="3593" spans="1:27" x14ac:dyDescent="0.25">
      <c r="A3593" s="199"/>
      <c r="B3593" s="199"/>
      <c r="C3593" s="199"/>
      <c r="D3593" s="199"/>
      <c r="E3593" s="192"/>
      <c r="F3593" s="186"/>
      <c r="G3593" s="53"/>
      <c r="H3593" s="53"/>
      <c r="I3593" s="53"/>
      <c r="J3593" s="53"/>
      <c r="O3593" s="53"/>
      <c r="W3593" s="53"/>
      <c r="X3593" s="53"/>
      <c r="Y3593" s="53"/>
      <c r="Z3593" s="53"/>
      <c r="AA3593" s="53"/>
    </row>
    <row r="3594" spans="1:27" x14ac:dyDescent="0.25">
      <c r="A3594" s="199"/>
      <c r="B3594" s="199"/>
      <c r="C3594" s="199"/>
      <c r="D3594" s="199"/>
      <c r="E3594" s="192"/>
      <c r="F3594" s="186"/>
      <c r="G3594" s="53"/>
      <c r="H3594" s="53"/>
      <c r="I3594" s="53"/>
      <c r="J3594" s="53"/>
      <c r="O3594" s="53"/>
      <c r="W3594" s="53"/>
      <c r="X3594" s="53"/>
      <c r="Y3594" s="53"/>
      <c r="Z3594" s="53"/>
      <c r="AA3594" s="53"/>
    </row>
    <row r="3595" spans="1:27" x14ac:dyDescent="0.25">
      <c r="A3595" s="199"/>
      <c r="B3595" s="199"/>
      <c r="C3595" s="199"/>
      <c r="D3595" s="199"/>
      <c r="E3595" s="192"/>
      <c r="F3595" s="186"/>
      <c r="G3595" s="53"/>
      <c r="H3595" s="53"/>
      <c r="I3595" s="53"/>
      <c r="J3595" s="53"/>
      <c r="O3595" s="53"/>
      <c r="W3595" s="53"/>
      <c r="X3595" s="53"/>
      <c r="Y3595" s="53"/>
      <c r="Z3595" s="53"/>
      <c r="AA3595" s="53"/>
    </row>
    <row r="3596" spans="1:27" x14ac:dyDescent="0.25">
      <c r="A3596" s="199"/>
      <c r="B3596" s="199"/>
      <c r="C3596" s="199"/>
      <c r="D3596" s="199"/>
      <c r="E3596" s="192"/>
      <c r="F3596" s="186"/>
      <c r="G3596" s="53"/>
      <c r="H3596" s="53"/>
      <c r="I3596" s="53"/>
      <c r="J3596" s="53"/>
      <c r="O3596" s="53"/>
      <c r="W3596" s="53"/>
      <c r="X3596" s="53"/>
      <c r="Y3596" s="53"/>
      <c r="Z3596" s="53"/>
      <c r="AA3596" s="53"/>
    </row>
    <row r="3597" spans="1:27" x14ac:dyDescent="0.25">
      <c r="A3597" s="199"/>
      <c r="B3597" s="199"/>
      <c r="C3597" s="199"/>
      <c r="D3597" s="199"/>
      <c r="E3597" s="192"/>
      <c r="F3597" s="186"/>
      <c r="G3597" s="53"/>
      <c r="H3597" s="53"/>
      <c r="I3597" s="53"/>
      <c r="J3597" s="53"/>
      <c r="O3597" s="53"/>
      <c r="W3597" s="53"/>
      <c r="X3597" s="53"/>
      <c r="Y3597" s="53"/>
      <c r="Z3597" s="53"/>
      <c r="AA3597" s="53"/>
    </row>
    <row r="3598" spans="1:27" x14ac:dyDescent="0.25">
      <c r="A3598" s="199"/>
      <c r="B3598" s="199"/>
      <c r="C3598" s="199"/>
      <c r="D3598" s="199"/>
      <c r="E3598" s="192"/>
      <c r="F3598" s="186"/>
      <c r="G3598" s="53"/>
      <c r="H3598" s="53"/>
      <c r="I3598" s="53"/>
      <c r="J3598" s="53"/>
      <c r="O3598" s="53"/>
      <c r="W3598" s="53"/>
      <c r="X3598" s="53"/>
      <c r="Y3598" s="53"/>
      <c r="Z3598" s="53"/>
      <c r="AA3598" s="53"/>
    </row>
    <row r="3599" spans="1:27" x14ac:dyDescent="0.25">
      <c r="A3599" s="199"/>
      <c r="B3599" s="199"/>
      <c r="C3599" s="199"/>
      <c r="D3599" s="199"/>
      <c r="E3599" s="192"/>
      <c r="F3599" s="186"/>
      <c r="G3599" s="53"/>
      <c r="H3599" s="53"/>
      <c r="I3599" s="53"/>
      <c r="J3599" s="53"/>
      <c r="O3599" s="53"/>
      <c r="W3599" s="53"/>
      <c r="X3599" s="53"/>
      <c r="Y3599" s="53"/>
      <c r="Z3599" s="53"/>
      <c r="AA3599" s="53"/>
    </row>
    <row r="3600" spans="1:27" x14ac:dyDescent="0.25">
      <c r="A3600" s="199"/>
      <c r="B3600" s="199"/>
      <c r="C3600" s="199"/>
      <c r="D3600" s="199"/>
      <c r="E3600" s="192"/>
      <c r="F3600" s="186"/>
      <c r="G3600" s="53"/>
      <c r="H3600" s="53"/>
      <c r="I3600" s="53"/>
      <c r="J3600" s="53"/>
      <c r="O3600" s="53"/>
      <c r="W3600" s="53"/>
      <c r="X3600" s="53"/>
      <c r="Y3600" s="53"/>
      <c r="Z3600" s="53"/>
      <c r="AA3600" s="53"/>
    </row>
    <row r="3601" spans="1:27" x14ac:dyDescent="0.25">
      <c r="A3601" s="199"/>
      <c r="B3601" s="199"/>
      <c r="C3601" s="199"/>
      <c r="D3601" s="199"/>
      <c r="E3601" s="192"/>
      <c r="F3601" s="186"/>
      <c r="G3601" s="53"/>
      <c r="H3601" s="53"/>
      <c r="I3601" s="53"/>
      <c r="J3601" s="53"/>
      <c r="O3601" s="53"/>
      <c r="W3601" s="53"/>
      <c r="X3601" s="53"/>
      <c r="Y3601" s="53"/>
      <c r="Z3601" s="53"/>
      <c r="AA3601" s="53"/>
    </row>
    <row r="3602" spans="1:27" x14ac:dyDescent="0.25">
      <c r="A3602" s="199"/>
      <c r="B3602" s="199"/>
      <c r="C3602" s="199"/>
      <c r="D3602" s="199"/>
      <c r="E3602" s="192"/>
      <c r="F3602" s="186"/>
      <c r="G3602" s="53"/>
      <c r="H3602" s="53"/>
      <c r="I3602" s="53"/>
      <c r="J3602" s="53"/>
      <c r="O3602" s="53"/>
      <c r="W3602" s="53"/>
      <c r="X3602" s="53"/>
      <c r="Y3602" s="53"/>
      <c r="Z3602" s="53"/>
      <c r="AA3602" s="53"/>
    </row>
    <row r="3603" spans="1:27" x14ac:dyDescent="0.25">
      <c r="A3603" s="199"/>
      <c r="B3603" s="199"/>
      <c r="C3603" s="199"/>
      <c r="D3603" s="199"/>
      <c r="E3603" s="192"/>
      <c r="F3603" s="186"/>
      <c r="G3603" s="53"/>
      <c r="H3603" s="53"/>
      <c r="I3603" s="53"/>
      <c r="J3603" s="53"/>
      <c r="O3603" s="53"/>
      <c r="W3603" s="53"/>
      <c r="X3603" s="53"/>
      <c r="Y3603" s="53"/>
      <c r="Z3603" s="53"/>
      <c r="AA3603" s="53"/>
    </row>
    <row r="3604" spans="1:27" x14ac:dyDescent="0.25">
      <c r="A3604" s="199"/>
      <c r="B3604" s="199"/>
      <c r="C3604" s="199"/>
      <c r="D3604" s="199"/>
      <c r="E3604" s="192"/>
      <c r="F3604" s="186"/>
      <c r="G3604" s="53"/>
      <c r="H3604" s="53"/>
      <c r="I3604" s="53"/>
      <c r="J3604" s="53"/>
      <c r="O3604" s="53"/>
      <c r="W3604" s="53"/>
      <c r="X3604" s="53"/>
      <c r="Y3604" s="53"/>
      <c r="Z3604" s="53"/>
      <c r="AA3604" s="53"/>
    </row>
    <row r="3605" spans="1:27" x14ac:dyDescent="0.25">
      <c r="A3605" s="199"/>
      <c r="B3605" s="199"/>
      <c r="C3605" s="199"/>
      <c r="D3605" s="199"/>
      <c r="E3605" s="192"/>
      <c r="F3605" s="186"/>
      <c r="G3605" s="53"/>
      <c r="H3605" s="53"/>
      <c r="I3605" s="53"/>
      <c r="J3605" s="53"/>
      <c r="O3605" s="53"/>
      <c r="W3605" s="53"/>
      <c r="X3605" s="53"/>
      <c r="Y3605" s="53"/>
      <c r="Z3605" s="53"/>
      <c r="AA3605" s="53"/>
    </row>
    <row r="3606" spans="1:27" x14ac:dyDescent="0.25">
      <c r="A3606" s="199"/>
      <c r="B3606" s="199"/>
      <c r="C3606" s="199"/>
      <c r="D3606" s="199"/>
      <c r="E3606" s="192"/>
      <c r="F3606" s="186"/>
      <c r="G3606" s="53"/>
      <c r="H3606" s="53"/>
      <c r="I3606" s="53"/>
      <c r="J3606" s="53"/>
      <c r="O3606" s="53"/>
      <c r="W3606" s="53"/>
      <c r="X3606" s="53"/>
      <c r="Y3606" s="53"/>
      <c r="Z3606" s="53"/>
      <c r="AA3606" s="53"/>
    </row>
    <row r="3607" spans="1:27" x14ac:dyDescent="0.25">
      <c r="A3607" s="199"/>
      <c r="B3607" s="199"/>
      <c r="C3607" s="199"/>
      <c r="D3607" s="199"/>
      <c r="E3607" s="192"/>
      <c r="F3607" s="186"/>
      <c r="G3607" s="53"/>
      <c r="H3607" s="53"/>
      <c r="I3607" s="53"/>
      <c r="J3607" s="53"/>
      <c r="O3607" s="53"/>
      <c r="W3607" s="53"/>
      <c r="X3607" s="53"/>
      <c r="Y3607" s="53"/>
      <c r="Z3607" s="53"/>
      <c r="AA3607" s="53"/>
    </row>
    <row r="3608" spans="1:27" x14ac:dyDescent="0.25">
      <c r="A3608" s="199"/>
      <c r="B3608" s="199"/>
      <c r="C3608" s="199"/>
      <c r="D3608" s="199"/>
      <c r="E3608" s="192"/>
      <c r="F3608" s="186"/>
      <c r="G3608" s="53"/>
      <c r="H3608" s="53"/>
      <c r="I3608" s="53"/>
      <c r="J3608" s="53"/>
      <c r="O3608" s="53"/>
      <c r="W3608" s="53"/>
      <c r="X3608" s="53"/>
      <c r="Y3608" s="53"/>
      <c r="Z3608" s="53"/>
      <c r="AA3608" s="53"/>
    </row>
    <row r="3609" spans="1:27" x14ac:dyDescent="0.25">
      <c r="A3609" s="199"/>
      <c r="B3609" s="199"/>
      <c r="C3609" s="199"/>
      <c r="D3609" s="199"/>
      <c r="E3609" s="192"/>
      <c r="F3609" s="186"/>
      <c r="G3609" s="53"/>
      <c r="H3609" s="53"/>
      <c r="I3609" s="53"/>
      <c r="J3609" s="53"/>
      <c r="O3609" s="53"/>
      <c r="W3609" s="53"/>
      <c r="X3609" s="53"/>
      <c r="Y3609" s="53"/>
      <c r="Z3609" s="53"/>
      <c r="AA3609" s="53"/>
    </row>
    <row r="3610" spans="1:27" x14ac:dyDescent="0.25">
      <c r="A3610" s="199"/>
      <c r="B3610" s="199"/>
      <c r="C3610" s="199"/>
      <c r="D3610" s="199"/>
      <c r="E3610" s="192"/>
      <c r="F3610" s="186"/>
      <c r="G3610" s="53"/>
      <c r="H3610" s="53"/>
      <c r="I3610" s="53"/>
      <c r="J3610" s="53"/>
      <c r="O3610" s="53"/>
      <c r="W3610" s="53"/>
      <c r="X3610" s="53"/>
      <c r="Y3610" s="53"/>
      <c r="Z3610" s="53"/>
      <c r="AA3610" s="53"/>
    </row>
    <row r="3611" spans="1:27" x14ac:dyDescent="0.25">
      <c r="A3611" s="199"/>
      <c r="B3611" s="199"/>
      <c r="C3611" s="199"/>
      <c r="D3611" s="199"/>
      <c r="E3611" s="192"/>
      <c r="F3611" s="186"/>
      <c r="G3611" s="53"/>
      <c r="H3611" s="53"/>
      <c r="I3611" s="53"/>
      <c r="J3611" s="53"/>
      <c r="O3611" s="53"/>
      <c r="W3611" s="53"/>
      <c r="X3611" s="53"/>
      <c r="Y3611" s="53"/>
      <c r="Z3611" s="53"/>
      <c r="AA3611" s="53"/>
    </row>
    <row r="3612" spans="1:27" x14ac:dyDescent="0.25">
      <c r="A3612" s="199"/>
      <c r="B3612" s="199"/>
      <c r="C3612" s="199"/>
      <c r="D3612" s="199"/>
      <c r="E3612" s="192"/>
      <c r="F3612" s="186"/>
      <c r="G3612" s="53"/>
      <c r="H3612" s="53"/>
      <c r="I3612" s="53"/>
      <c r="J3612" s="53"/>
      <c r="O3612" s="53"/>
      <c r="W3612" s="53"/>
      <c r="X3612" s="53"/>
      <c r="Y3612" s="53"/>
      <c r="Z3612" s="53"/>
      <c r="AA3612" s="53"/>
    </row>
    <row r="3613" spans="1:27" x14ac:dyDescent="0.25">
      <c r="A3613" s="199"/>
      <c r="B3613" s="199"/>
      <c r="C3613" s="199"/>
      <c r="D3613" s="199"/>
      <c r="E3613" s="192"/>
      <c r="F3613" s="186"/>
      <c r="G3613" s="53"/>
      <c r="H3613" s="53"/>
      <c r="I3613" s="53"/>
      <c r="J3613" s="53"/>
      <c r="O3613" s="53"/>
      <c r="W3613" s="53"/>
      <c r="X3613" s="53"/>
      <c r="Y3613" s="53"/>
      <c r="Z3613" s="53"/>
      <c r="AA3613" s="53"/>
    </row>
    <row r="3614" spans="1:27" x14ac:dyDescent="0.25">
      <c r="A3614" s="199"/>
      <c r="B3614" s="199"/>
      <c r="C3614" s="199"/>
      <c r="D3614" s="199"/>
      <c r="E3614" s="192"/>
      <c r="F3614" s="186"/>
      <c r="G3614" s="53"/>
      <c r="H3614" s="53"/>
      <c r="I3614" s="53"/>
      <c r="J3614" s="53"/>
      <c r="O3614" s="53"/>
      <c r="W3614" s="53"/>
      <c r="X3614" s="53"/>
      <c r="Y3614" s="53"/>
      <c r="Z3614" s="53"/>
      <c r="AA3614" s="53"/>
    </row>
    <row r="3615" spans="1:27" x14ac:dyDescent="0.25">
      <c r="A3615" s="199"/>
      <c r="B3615" s="199"/>
      <c r="C3615" s="199"/>
      <c r="D3615" s="199"/>
      <c r="E3615" s="192"/>
      <c r="F3615" s="186"/>
      <c r="G3615" s="53"/>
      <c r="H3615" s="53"/>
      <c r="I3615" s="53"/>
      <c r="J3615" s="53"/>
      <c r="O3615" s="53"/>
      <c r="W3615" s="53"/>
      <c r="X3615" s="53"/>
      <c r="Y3615" s="53"/>
      <c r="Z3615" s="53"/>
      <c r="AA3615" s="53"/>
    </row>
    <row r="3616" spans="1:27" x14ac:dyDescent="0.25">
      <c r="A3616" s="199"/>
      <c r="B3616" s="199"/>
      <c r="C3616" s="199"/>
      <c r="D3616" s="199"/>
      <c r="E3616" s="192"/>
      <c r="F3616" s="186"/>
      <c r="G3616" s="53"/>
      <c r="H3616" s="53"/>
      <c r="I3616" s="53"/>
      <c r="J3616" s="53"/>
      <c r="O3616" s="53"/>
      <c r="W3616" s="53"/>
      <c r="X3616" s="53"/>
      <c r="Y3616" s="53"/>
      <c r="Z3616" s="53"/>
      <c r="AA3616" s="53"/>
    </row>
    <row r="3617" spans="1:27" x14ac:dyDescent="0.25">
      <c r="A3617" s="199"/>
      <c r="B3617" s="199"/>
      <c r="C3617" s="199"/>
      <c r="D3617" s="199"/>
      <c r="E3617" s="192"/>
      <c r="F3617" s="186"/>
      <c r="G3617" s="53"/>
      <c r="H3617" s="53"/>
      <c r="I3617" s="53"/>
      <c r="J3617" s="53"/>
      <c r="O3617" s="53"/>
      <c r="W3617" s="53"/>
      <c r="X3617" s="53"/>
      <c r="Y3617" s="53"/>
      <c r="Z3617" s="53"/>
      <c r="AA3617" s="53"/>
    </row>
    <row r="3618" spans="1:27" x14ac:dyDescent="0.25">
      <c r="A3618" s="199"/>
      <c r="B3618" s="199"/>
      <c r="C3618" s="199"/>
      <c r="D3618" s="199"/>
      <c r="E3618" s="192"/>
      <c r="F3618" s="186"/>
      <c r="G3618" s="53"/>
      <c r="H3618" s="53"/>
      <c r="I3618" s="53"/>
      <c r="J3618" s="53"/>
      <c r="O3618" s="53"/>
      <c r="W3618" s="53"/>
      <c r="X3618" s="53"/>
      <c r="Y3618" s="53"/>
      <c r="Z3618" s="53"/>
      <c r="AA3618" s="53"/>
    </row>
    <row r="3619" spans="1:27" x14ac:dyDescent="0.25">
      <c r="A3619" s="199"/>
      <c r="B3619" s="199"/>
      <c r="C3619" s="199"/>
      <c r="D3619" s="199"/>
      <c r="E3619" s="192"/>
      <c r="F3619" s="186"/>
      <c r="G3619" s="53"/>
      <c r="H3619" s="53"/>
      <c r="I3619" s="53"/>
      <c r="J3619" s="53"/>
      <c r="O3619" s="53"/>
      <c r="W3619" s="53"/>
      <c r="X3619" s="53"/>
      <c r="Y3619" s="53"/>
      <c r="Z3619" s="53"/>
      <c r="AA3619" s="53"/>
    </row>
    <row r="3620" spans="1:27" x14ac:dyDescent="0.25">
      <c r="A3620" s="199"/>
      <c r="B3620" s="199"/>
      <c r="C3620" s="199"/>
      <c r="D3620" s="199"/>
      <c r="E3620" s="192"/>
      <c r="F3620" s="186"/>
      <c r="G3620" s="53"/>
      <c r="H3620" s="53"/>
      <c r="I3620" s="53"/>
      <c r="J3620" s="53"/>
      <c r="O3620" s="53"/>
      <c r="W3620" s="53"/>
      <c r="X3620" s="53"/>
      <c r="Y3620" s="53"/>
      <c r="Z3620" s="53"/>
      <c r="AA3620" s="53"/>
    </row>
    <row r="3621" spans="1:27" x14ac:dyDescent="0.25">
      <c r="A3621" s="199"/>
      <c r="B3621" s="199"/>
      <c r="C3621" s="199"/>
      <c r="D3621" s="199"/>
      <c r="E3621" s="192"/>
      <c r="F3621" s="186"/>
      <c r="G3621" s="53"/>
      <c r="H3621" s="53"/>
      <c r="I3621" s="53"/>
      <c r="J3621" s="53"/>
      <c r="O3621" s="53"/>
      <c r="W3621" s="53"/>
      <c r="X3621" s="53"/>
      <c r="Y3621" s="53"/>
      <c r="Z3621" s="53"/>
      <c r="AA3621" s="53"/>
    </row>
    <row r="3622" spans="1:27" x14ac:dyDescent="0.25">
      <c r="A3622" s="199"/>
      <c r="B3622" s="199"/>
      <c r="C3622" s="199"/>
      <c r="D3622" s="199"/>
      <c r="E3622" s="192"/>
      <c r="F3622" s="186"/>
      <c r="G3622" s="53"/>
      <c r="H3622" s="53"/>
      <c r="I3622" s="53"/>
      <c r="J3622" s="53"/>
      <c r="O3622" s="53"/>
      <c r="W3622" s="53"/>
      <c r="X3622" s="53"/>
      <c r="Y3622" s="53"/>
      <c r="Z3622" s="53"/>
      <c r="AA3622" s="53"/>
    </row>
    <row r="3623" spans="1:27" x14ac:dyDescent="0.25">
      <c r="A3623" s="199"/>
      <c r="B3623" s="199"/>
      <c r="C3623" s="199"/>
      <c r="D3623" s="199"/>
      <c r="E3623" s="192"/>
      <c r="F3623" s="186"/>
      <c r="G3623" s="53"/>
      <c r="H3623" s="53"/>
      <c r="I3623" s="53"/>
      <c r="J3623" s="53"/>
      <c r="O3623" s="53"/>
      <c r="W3623" s="53"/>
      <c r="X3623" s="53"/>
      <c r="Y3623" s="53"/>
      <c r="Z3623" s="53"/>
      <c r="AA3623" s="53"/>
    </row>
    <row r="3624" spans="1:27" x14ac:dyDescent="0.25">
      <c r="A3624" s="199"/>
      <c r="B3624" s="199"/>
      <c r="C3624" s="199"/>
      <c r="D3624" s="199"/>
      <c r="E3624" s="192"/>
      <c r="F3624" s="186"/>
      <c r="G3624" s="53"/>
      <c r="H3624" s="53"/>
      <c r="I3624" s="53"/>
      <c r="J3624" s="53"/>
      <c r="O3624" s="53"/>
      <c r="W3624" s="53"/>
      <c r="X3624" s="53"/>
      <c r="Y3624" s="53"/>
      <c r="Z3624" s="53"/>
      <c r="AA3624" s="53"/>
    </row>
    <row r="3625" spans="1:27" x14ac:dyDescent="0.25">
      <c r="A3625" s="199"/>
      <c r="B3625" s="199"/>
      <c r="C3625" s="199"/>
      <c r="D3625" s="199"/>
      <c r="E3625" s="192"/>
      <c r="F3625" s="186"/>
      <c r="G3625" s="53"/>
      <c r="H3625" s="53"/>
      <c r="I3625" s="53"/>
      <c r="J3625" s="53"/>
      <c r="O3625" s="53"/>
      <c r="W3625" s="53"/>
      <c r="X3625" s="53"/>
      <c r="Y3625" s="53"/>
      <c r="Z3625" s="53"/>
      <c r="AA3625" s="53"/>
    </row>
    <row r="3626" spans="1:27" x14ac:dyDescent="0.25">
      <c r="A3626" s="199"/>
      <c r="B3626" s="199"/>
      <c r="C3626" s="199"/>
      <c r="D3626" s="199"/>
      <c r="E3626" s="192"/>
      <c r="F3626" s="186"/>
      <c r="G3626" s="53"/>
      <c r="H3626" s="53"/>
      <c r="I3626" s="53"/>
      <c r="J3626" s="53"/>
      <c r="O3626" s="53"/>
      <c r="W3626" s="53"/>
      <c r="X3626" s="53"/>
      <c r="Y3626" s="53"/>
      <c r="Z3626" s="53"/>
      <c r="AA3626" s="53"/>
    </row>
    <row r="3627" spans="1:27" x14ac:dyDescent="0.25">
      <c r="A3627" s="199"/>
      <c r="B3627" s="199"/>
      <c r="C3627" s="199"/>
      <c r="D3627" s="199"/>
      <c r="E3627" s="192"/>
      <c r="F3627" s="186"/>
      <c r="G3627" s="53"/>
      <c r="H3627" s="53"/>
      <c r="I3627" s="53"/>
      <c r="J3627" s="53"/>
      <c r="O3627" s="53"/>
      <c r="W3627" s="53"/>
      <c r="X3627" s="53"/>
      <c r="Y3627" s="53"/>
      <c r="Z3627" s="53"/>
      <c r="AA3627" s="53"/>
    </row>
    <row r="3628" spans="1:27" x14ac:dyDescent="0.25">
      <c r="A3628" s="199"/>
      <c r="B3628" s="199"/>
      <c r="C3628" s="199"/>
      <c r="D3628" s="199"/>
      <c r="E3628" s="192"/>
      <c r="F3628" s="186"/>
      <c r="G3628" s="53"/>
      <c r="H3628" s="53"/>
      <c r="I3628" s="53"/>
      <c r="J3628" s="53"/>
      <c r="O3628" s="53"/>
      <c r="W3628" s="53"/>
      <c r="X3628" s="53"/>
      <c r="Y3628" s="53"/>
      <c r="Z3628" s="53"/>
      <c r="AA3628" s="53"/>
    </row>
    <row r="3629" spans="1:27" x14ac:dyDescent="0.25">
      <c r="A3629" s="199"/>
      <c r="B3629" s="199"/>
      <c r="C3629" s="199"/>
      <c r="D3629" s="199"/>
      <c r="E3629" s="192"/>
      <c r="F3629" s="186"/>
      <c r="G3629" s="53"/>
      <c r="H3629" s="53"/>
      <c r="I3629" s="53"/>
      <c r="J3629" s="53"/>
      <c r="O3629" s="53"/>
      <c r="W3629" s="53"/>
      <c r="X3629" s="53"/>
      <c r="Y3629" s="53"/>
      <c r="Z3629" s="53"/>
      <c r="AA3629" s="53"/>
    </row>
    <row r="3630" spans="1:27" x14ac:dyDescent="0.25">
      <c r="A3630" s="199"/>
      <c r="B3630" s="199"/>
      <c r="C3630" s="199"/>
      <c r="D3630" s="199"/>
      <c r="E3630" s="192"/>
      <c r="F3630" s="186"/>
      <c r="G3630" s="53"/>
      <c r="H3630" s="53"/>
      <c r="I3630" s="53"/>
      <c r="J3630" s="53"/>
      <c r="O3630" s="53"/>
      <c r="W3630" s="53"/>
      <c r="X3630" s="53"/>
      <c r="Y3630" s="53"/>
      <c r="Z3630" s="53"/>
      <c r="AA3630" s="53"/>
    </row>
    <row r="3631" spans="1:27" x14ac:dyDescent="0.25">
      <c r="A3631" s="199"/>
      <c r="B3631" s="199"/>
      <c r="C3631" s="199"/>
      <c r="D3631" s="199"/>
      <c r="E3631" s="192"/>
      <c r="F3631" s="186"/>
      <c r="G3631" s="53"/>
      <c r="H3631" s="53"/>
      <c r="I3631" s="53"/>
      <c r="J3631" s="53"/>
      <c r="O3631" s="53"/>
      <c r="W3631" s="53"/>
      <c r="X3631" s="53"/>
      <c r="Y3631" s="53"/>
      <c r="Z3631" s="53"/>
      <c r="AA3631" s="53"/>
    </row>
    <row r="3632" spans="1:27" x14ac:dyDescent="0.25">
      <c r="A3632" s="199"/>
      <c r="B3632" s="199"/>
      <c r="C3632" s="199"/>
      <c r="D3632" s="199"/>
      <c r="E3632" s="192"/>
      <c r="F3632" s="186"/>
      <c r="G3632" s="53"/>
      <c r="H3632" s="53"/>
      <c r="I3632" s="53"/>
      <c r="J3632" s="53"/>
      <c r="O3632" s="53"/>
      <c r="W3632" s="53"/>
      <c r="X3632" s="53"/>
      <c r="Y3632" s="53"/>
      <c r="Z3632" s="53"/>
      <c r="AA3632" s="53"/>
    </row>
    <row r="3633" spans="1:27" x14ac:dyDescent="0.25">
      <c r="A3633" s="199"/>
      <c r="B3633" s="199"/>
      <c r="C3633" s="199"/>
      <c r="D3633" s="199"/>
      <c r="E3633" s="192"/>
      <c r="F3633" s="186"/>
      <c r="G3633" s="53"/>
      <c r="H3633" s="53"/>
      <c r="I3633" s="53"/>
      <c r="J3633" s="53"/>
      <c r="O3633" s="53"/>
      <c r="W3633" s="53"/>
      <c r="X3633" s="53"/>
      <c r="Y3633" s="53"/>
      <c r="Z3633" s="53"/>
      <c r="AA3633" s="53"/>
    </row>
    <row r="3634" spans="1:27" x14ac:dyDescent="0.25">
      <c r="A3634" s="199"/>
      <c r="B3634" s="199"/>
      <c r="C3634" s="199"/>
      <c r="D3634" s="199"/>
      <c r="E3634" s="192"/>
      <c r="F3634" s="186"/>
      <c r="G3634" s="53"/>
      <c r="H3634" s="53"/>
      <c r="I3634" s="53"/>
      <c r="J3634" s="53"/>
      <c r="O3634" s="53"/>
      <c r="W3634" s="53"/>
      <c r="X3634" s="53"/>
      <c r="Y3634" s="53"/>
      <c r="Z3634" s="53"/>
      <c r="AA3634" s="53"/>
    </row>
    <row r="3635" spans="1:27" x14ac:dyDescent="0.25">
      <c r="A3635" s="199"/>
      <c r="B3635" s="199"/>
      <c r="C3635" s="199"/>
      <c r="D3635" s="199"/>
      <c r="E3635" s="192"/>
      <c r="F3635" s="186"/>
      <c r="G3635" s="53"/>
      <c r="H3635" s="53"/>
      <c r="I3635" s="53"/>
      <c r="J3635" s="53"/>
      <c r="O3635" s="53"/>
      <c r="W3635" s="53"/>
      <c r="X3635" s="53"/>
      <c r="Y3635" s="53"/>
      <c r="Z3635" s="53"/>
      <c r="AA3635" s="53"/>
    </row>
    <row r="3636" spans="1:27" x14ac:dyDescent="0.25">
      <c r="A3636" s="199"/>
      <c r="B3636" s="199"/>
      <c r="C3636" s="199"/>
      <c r="D3636" s="199"/>
      <c r="E3636" s="192"/>
      <c r="F3636" s="186"/>
      <c r="G3636" s="53"/>
      <c r="H3636" s="53"/>
      <c r="I3636" s="53"/>
      <c r="J3636" s="53"/>
      <c r="O3636" s="53"/>
      <c r="W3636" s="53"/>
      <c r="X3636" s="53"/>
      <c r="Y3636" s="53"/>
      <c r="Z3636" s="53"/>
      <c r="AA3636" s="53"/>
    </row>
    <row r="3637" spans="1:27" x14ac:dyDescent="0.25">
      <c r="A3637" s="199"/>
      <c r="B3637" s="199"/>
      <c r="C3637" s="199"/>
      <c r="D3637" s="199"/>
      <c r="E3637" s="192"/>
      <c r="F3637" s="186"/>
      <c r="G3637" s="53"/>
      <c r="H3637" s="53"/>
      <c r="I3637" s="53"/>
      <c r="J3637" s="53"/>
      <c r="O3637" s="53"/>
      <c r="W3637" s="53"/>
      <c r="X3637" s="53"/>
      <c r="Y3637" s="53"/>
      <c r="Z3637" s="53"/>
      <c r="AA3637" s="53"/>
    </row>
    <row r="3638" spans="1:27" x14ac:dyDescent="0.25">
      <c r="A3638" s="199"/>
      <c r="B3638" s="199"/>
      <c r="C3638" s="199"/>
      <c r="D3638" s="199"/>
      <c r="E3638" s="192"/>
      <c r="F3638" s="186"/>
      <c r="G3638" s="53"/>
      <c r="H3638" s="53"/>
      <c r="I3638" s="53"/>
      <c r="J3638" s="53"/>
      <c r="O3638" s="53"/>
      <c r="W3638" s="53"/>
      <c r="X3638" s="53"/>
      <c r="Y3638" s="53"/>
      <c r="Z3638" s="53"/>
      <c r="AA3638" s="53"/>
    </row>
    <row r="3639" spans="1:27" x14ac:dyDescent="0.25">
      <c r="A3639" s="199"/>
      <c r="B3639" s="199"/>
      <c r="C3639" s="199"/>
      <c r="D3639" s="199"/>
      <c r="E3639" s="192"/>
      <c r="F3639" s="186"/>
      <c r="G3639" s="53"/>
      <c r="H3639" s="53"/>
      <c r="I3639" s="53"/>
      <c r="J3639" s="53"/>
      <c r="O3639" s="53"/>
      <c r="W3639" s="53"/>
      <c r="X3639" s="53"/>
      <c r="Y3639" s="53"/>
      <c r="Z3639" s="53"/>
      <c r="AA3639" s="53"/>
    </row>
    <row r="3640" spans="1:27" x14ac:dyDescent="0.25">
      <c r="A3640" s="199"/>
      <c r="B3640" s="199"/>
      <c r="C3640" s="199"/>
      <c r="D3640" s="199"/>
      <c r="E3640" s="192"/>
      <c r="F3640" s="186"/>
      <c r="G3640" s="53"/>
      <c r="H3640" s="53"/>
      <c r="I3640" s="53"/>
      <c r="J3640" s="53"/>
      <c r="O3640" s="53"/>
      <c r="W3640" s="53"/>
      <c r="X3640" s="53"/>
      <c r="Y3640" s="53"/>
      <c r="Z3640" s="53"/>
      <c r="AA3640" s="53"/>
    </row>
    <row r="3641" spans="1:27" x14ac:dyDescent="0.25">
      <c r="A3641" s="199"/>
      <c r="B3641" s="199"/>
      <c r="C3641" s="199"/>
      <c r="D3641" s="199"/>
      <c r="E3641" s="192"/>
      <c r="F3641" s="186"/>
      <c r="G3641" s="53"/>
      <c r="H3641" s="53"/>
      <c r="I3641" s="53"/>
      <c r="J3641" s="53"/>
      <c r="O3641" s="53"/>
      <c r="W3641" s="53"/>
      <c r="X3641" s="53"/>
      <c r="Y3641" s="53"/>
      <c r="Z3641" s="53"/>
      <c r="AA3641" s="53"/>
    </row>
    <row r="3642" spans="1:27" x14ac:dyDescent="0.25">
      <c r="A3642" s="199"/>
      <c r="B3642" s="199"/>
      <c r="C3642" s="199"/>
      <c r="D3642" s="199"/>
      <c r="E3642" s="192"/>
      <c r="F3642" s="186"/>
      <c r="G3642" s="53"/>
      <c r="H3642" s="53"/>
      <c r="I3642" s="53"/>
      <c r="J3642" s="53"/>
      <c r="O3642" s="53"/>
      <c r="W3642" s="53"/>
      <c r="X3642" s="53"/>
      <c r="Y3642" s="53"/>
      <c r="Z3642" s="53"/>
      <c r="AA3642" s="53"/>
    </row>
    <row r="3643" spans="1:27" x14ac:dyDescent="0.25">
      <c r="A3643" s="199"/>
      <c r="B3643" s="199"/>
      <c r="C3643" s="199"/>
      <c r="D3643" s="199"/>
      <c r="E3643" s="192"/>
      <c r="F3643" s="186"/>
      <c r="G3643" s="53"/>
      <c r="H3643" s="53"/>
      <c r="I3643" s="53"/>
      <c r="J3643" s="53"/>
      <c r="O3643" s="53"/>
      <c r="W3643" s="53"/>
      <c r="X3643" s="53"/>
      <c r="Y3643" s="53"/>
      <c r="Z3643" s="53"/>
      <c r="AA3643" s="53"/>
    </row>
    <row r="3644" spans="1:27" x14ac:dyDescent="0.25">
      <c r="A3644" s="199"/>
      <c r="B3644" s="199"/>
      <c r="C3644" s="199"/>
      <c r="D3644" s="199"/>
      <c r="E3644" s="192"/>
      <c r="F3644" s="186"/>
      <c r="G3644" s="53"/>
      <c r="H3644" s="53"/>
      <c r="I3644" s="53"/>
      <c r="J3644" s="53"/>
      <c r="O3644" s="53"/>
      <c r="W3644" s="53"/>
      <c r="X3644" s="53"/>
      <c r="Y3644" s="53"/>
      <c r="Z3644" s="53"/>
      <c r="AA3644" s="53"/>
    </row>
    <row r="3645" spans="1:27" x14ac:dyDescent="0.25">
      <c r="A3645" s="199"/>
      <c r="B3645" s="199"/>
      <c r="C3645" s="199"/>
      <c r="D3645" s="199"/>
      <c r="E3645" s="192"/>
      <c r="F3645" s="186"/>
      <c r="G3645" s="53"/>
      <c r="H3645" s="53"/>
      <c r="I3645" s="53"/>
      <c r="J3645" s="53"/>
      <c r="O3645" s="53"/>
      <c r="W3645" s="53"/>
      <c r="X3645" s="53"/>
      <c r="Y3645" s="53"/>
      <c r="Z3645" s="53"/>
      <c r="AA3645" s="53"/>
    </row>
    <row r="3646" spans="1:27" x14ac:dyDescent="0.25">
      <c r="A3646" s="199"/>
      <c r="B3646" s="199"/>
      <c r="C3646" s="199"/>
      <c r="D3646" s="199"/>
      <c r="E3646" s="192"/>
      <c r="F3646" s="186"/>
      <c r="G3646" s="53"/>
      <c r="H3646" s="53"/>
      <c r="I3646" s="53"/>
      <c r="J3646" s="53"/>
      <c r="O3646" s="53"/>
      <c r="W3646" s="53"/>
      <c r="X3646" s="53"/>
      <c r="Y3646" s="53"/>
      <c r="Z3646" s="53"/>
      <c r="AA3646" s="53"/>
    </row>
    <row r="3647" spans="1:27" x14ac:dyDescent="0.25">
      <c r="A3647" s="199"/>
      <c r="B3647" s="199"/>
      <c r="C3647" s="199"/>
      <c r="D3647" s="199"/>
      <c r="E3647" s="192"/>
      <c r="F3647" s="186"/>
      <c r="G3647" s="53"/>
      <c r="H3647" s="53"/>
      <c r="I3647" s="53"/>
      <c r="J3647" s="53"/>
      <c r="O3647" s="53"/>
      <c r="W3647" s="53"/>
      <c r="X3647" s="53"/>
      <c r="Y3647" s="53"/>
      <c r="Z3647" s="53"/>
      <c r="AA3647" s="53"/>
    </row>
    <row r="3648" spans="1:27" x14ac:dyDescent="0.25">
      <c r="A3648" s="199"/>
      <c r="B3648" s="199"/>
      <c r="C3648" s="199"/>
      <c r="D3648" s="199"/>
      <c r="E3648" s="192"/>
      <c r="F3648" s="186"/>
      <c r="G3648" s="53"/>
      <c r="H3648" s="53"/>
      <c r="I3648" s="53"/>
      <c r="J3648" s="53"/>
      <c r="O3648" s="53"/>
      <c r="W3648" s="53"/>
      <c r="X3648" s="53"/>
      <c r="Y3648" s="53"/>
      <c r="Z3648" s="53"/>
      <c r="AA3648" s="53"/>
    </row>
    <row r="3649" spans="1:27" x14ac:dyDescent="0.25">
      <c r="A3649" s="199"/>
      <c r="B3649" s="199"/>
      <c r="C3649" s="199"/>
      <c r="D3649" s="199"/>
      <c r="E3649" s="192"/>
      <c r="F3649" s="186"/>
      <c r="G3649" s="53"/>
      <c r="H3649" s="53"/>
      <c r="I3649" s="53"/>
      <c r="J3649" s="53"/>
      <c r="O3649" s="53"/>
      <c r="W3649" s="53"/>
      <c r="X3649" s="53"/>
      <c r="Y3649" s="53"/>
      <c r="Z3649" s="53"/>
      <c r="AA3649" s="53"/>
    </row>
    <row r="3650" spans="1:27" x14ac:dyDescent="0.25">
      <c r="A3650" s="199"/>
      <c r="B3650" s="199"/>
      <c r="C3650" s="199"/>
      <c r="D3650" s="199"/>
      <c r="E3650" s="192"/>
      <c r="F3650" s="186"/>
      <c r="G3650" s="53"/>
      <c r="H3650" s="53"/>
      <c r="I3650" s="53"/>
      <c r="J3650" s="53"/>
      <c r="O3650" s="53"/>
      <c r="W3650" s="53"/>
      <c r="X3650" s="53"/>
      <c r="Y3650" s="53"/>
      <c r="Z3650" s="53"/>
      <c r="AA3650" s="53"/>
    </row>
    <row r="3651" spans="1:27" x14ac:dyDescent="0.25">
      <c r="A3651" s="199"/>
      <c r="B3651" s="199"/>
      <c r="C3651" s="199"/>
      <c r="D3651" s="199"/>
      <c r="E3651" s="192"/>
      <c r="F3651" s="186"/>
      <c r="G3651" s="53"/>
      <c r="H3651" s="53"/>
      <c r="I3651" s="53"/>
      <c r="J3651" s="53"/>
      <c r="O3651" s="53"/>
      <c r="W3651" s="53"/>
      <c r="X3651" s="53"/>
      <c r="Y3651" s="53"/>
      <c r="Z3651" s="53"/>
      <c r="AA3651" s="53"/>
    </row>
    <row r="3652" spans="1:27" x14ac:dyDescent="0.25">
      <c r="A3652" s="199"/>
      <c r="B3652" s="199"/>
      <c r="C3652" s="199"/>
      <c r="D3652" s="199"/>
      <c r="E3652" s="192"/>
      <c r="F3652" s="186"/>
      <c r="G3652" s="53"/>
      <c r="H3652" s="53"/>
      <c r="I3652" s="53"/>
      <c r="J3652" s="53"/>
      <c r="O3652" s="53"/>
      <c r="W3652" s="53"/>
      <c r="X3652" s="53"/>
      <c r="Y3652" s="53"/>
      <c r="Z3652" s="53"/>
      <c r="AA3652" s="53"/>
    </row>
    <row r="3653" spans="1:27" x14ac:dyDescent="0.25">
      <c r="A3653" s="199"/>
      <c r="B3653" s="199"/>
      <c r="C3653" s="199"/>
      <c r="D3653" s="199"/>
      <c r="E3653" s="192"/>
      <c r="F3653" s="186"/>
      <c r="G3653" s="53"/>
      <c r="H3653" s="53"/>
      <c r="I3653" s="53"/>
      <c r="J3653" s="53"/>
      <c r="O3653" s="53"/>
      <c r="W3653" s="53"/>
      <c r="X3653" s="53"/>
      <c r="Y3653" s="53"/>
      <c r="Z3653" s="53"/>
      <c r="AA3653" s="53"/>
    </row>
    <row r="3654" spans="1:27" x14ac:dyDescent="0.25">
      <c r="A3654" s="199"/>
      <c r="B3654" s="199"/>
      <c r="C3654" s="199"/>
      <c r="D3654" s="199"/>
      <c r="E3654" s="192"/>
      <c r="F3654" s="186"/>
      <c r="G3654" s="53"/>
      <c r="H3654" s="53"/>
      <c r="I3654" s="53"/>
      <c r="J3654" s="53"/>
      <c r="O3654" s="53"/>
      <c r="W3654" s="53"/>
      <c r="X3654" s="53"/>
      <c r="Y3654" s="53"/>
      <c r="Z3654" s="53"/>
      <c r="AA3654" s="53"/>
    </row>
    <row r="3655" spans="1:27" x14ac:dyDescent="0.25">
      <c r="A3655" s="199"/>
      <c r="B3655" s="199"/>
      <c r="C3655" s="199"/>
      <c r="D3655" s="199"/>
      <c r="E3655" s="192"/>
      <c r="F3655" s="186"/>
      <c r="G3655" s="53"/>
      <c r="H3655" s="53"/>
      <c r="I3655" s="53"/>
      <c r="J3655" s="53"/>
      <c r="O3655" s="53"/>
      <c r="W3655" s="53"/>
      <c r="X3655" s="53"/>
      <c r="Y3655" s="53"/>
      <c r="Z3655" s="53"/>
      <c r="AA3655" s="53"/>
    </row>
    <row r="3656" spans="1:27" x14ac:dyDescent="0.25">
      <c r="A3656" s="199"/>
      <c r="B3656" s="199"/>
      <c r="C3656" s="199"/>
      <c r="D3656" s="199"/>
      <c r="E3656" s="192"/>
      <c r="F3656" s="186"/>
      <c r="G3656" s="53"/>
      <c r="H3656" s="53"/>
      <c r="I3656" s="53"/>
      <c r="J3656" s="53"/>
      <c r="O3656" s="53"/>
      <c r="W3656" s="53"/>
      <c r="X3656" s="53"/>
      <c r="Y3656" s="53"/>
      <c r="Z3656" s="53"/>
      <c r="AA3656" s="53"/>
    </row>
    <row r="3657" spans="1:27" x14ac:dyDescent="0.25">
      <c r="A3657" s="199"/>
      <c r="B3657" s="199"/>
      <c r="C3657" s="199"/>
      <c r="D3657" s="199"/>
      <c r="E3657" s="192"/>
      <c r="F3657" s="186"/>
      <c r="G3657" s="53"/>
      <c r="H3657" s="53"/>
      <c r="I3657" s="53"/>
      <c r="J3657" s="53"/>
      <c r="O3657" s="53"/>
      <c r="W3657" s="53"/>
      <c r="X3657" s="53"/>
      <c r="Y3657" s="53"/>
      <c r="Z3657" s="53"/>
      <c r="AA3657" s="53"/>
    </row>
    <row r="3658" spans="1:27" x14ac:dyDescent="0.25">
      <c r="A3658" s="199"/>
      <c r="B3658" s="199"/>
      <c r="C3658" s="199"/>
      <c r="D3658" s="199"/>
      <c r="E3658" s="192"/>
      <c r="F3658" s="186"/>
      <c r="G3658" s="53"/>
      <c r="H3658" s="53"/>
      <c r="I3658" s="53"/>
      <c r="J3658" s="53"/>
      <c r="O3658" s="53"/>
      <c r="W3658" s="53"/>
      <c r="X3658" s="53"/>
      <c r="Y3658" s="53"/>
      <c r="Z3658" s="53"/>
      <c r="AA3658" s="53"/>
    </row>
    <row r="3659" spans="1:27" x14ac:dyDescent="0.25">
      <c r="A3659" s="199"/>
      <c r="B3659" s="199"/>
      <c r="C3659" s="199"/>
      <c r="D3659" s="199"/>
      <c r="E3659" s="192"/>
      <c r="F3659" s="186"/>
      <c r="G3659" s="53"/>
      <c r="H3659" s="53"/>
      <c r="I3659" s="53"/>
      <c r="J3659" s="53"/>
      <c r="O3659" s="53"/>
      <c r="W3659" s="53"/>
      <c r="X3659" s="53"/>
      <c r="Y3659" s="53"/>
      <c r="Z3659" s="53"/>
      <c r="AA3659" s="53"/>
    </row>
    <row r="3660" spans="1:27" x14ac:dyDescent="0.25">
      <c r="A3660" s="199"/>
      <c r="B3660" s="199"/>
      <c r="C3660" s="199"/>
      <c r="D3660" s="199"/>
      <c r="E3660" s="192"/>
      <c r="F3660" s="186"/>
      <c r="G3660" s="53"/>
      <c r="H3660" s="53"/>
      <c r="I3660" s="53"/>
      <c r="J3660" s="53"/>
      <c r="O3660" s="53"/>
      <c r="W3660" s="53"/>
      <c r="X3660" s="53"/>
      <c r="Y3660" s="53"/>
      <c r="Z3660" s="53"/>
      <c r="AA3660" s="53"/>
    </row>
    <row r="3661" spans="1:27" x14ac:dyDescent="0.25">
      <c r="A3661" s="199"/>
      <c r="B3661" s="199"/>
      <c r="C3661" s="199"/>
      <c r="D3661" s="199"/>
      <c r="E3661" s="192"/>
      <c r="F3661" s="186"/>
      <c r="G3661" s="53"/>
      <c r="H3661" s="53"/>
      <c r="I3661" s="53"/>
      <c r="J3661" s="53"/>
      <c r="O3661" s="53"/>
      <c r="W3661" s="53"/>
      <c r="X3661" s="53"/>
      <c r="Y3661" s="53"/>
      <c r="Z3661" s="53"/>
      <c r="AA3661" s="53"/>
    </row>
    <row r="3662" spans="1:27" x14ac:dyDescent="0.25">
      <c r="A3662" s="199"/>
      <c r="B3662" s="199"/>
      <c r="C3662" s="199"/>
      <c r="D3662" s="199"/>
      <c r="E3662" s="192"/>
      <c r="F3662" s="186"/>
      <c r="G3662" s="53"/>
      <c r="H3662" s="53"/>
      <c r="I3662" s="53"/>
      <c r="J3662" s="53"/>
      <c r="O3662" s="53"/>
      <c r="W3662" s="53"/>
      <c r="X3662" s="53"/>
      <c r="Y3662" s="53"/>
      <c r="Z3662" s="53"/>
      <c r="AA3662" s="53"/>
    </row>
    <row r="3663" spans="1:27" x14ac:dyDescent="0.25">
      <c r="A3663" s="199"/>
      <c r="B3663" s="199"/>
      <c r="C3663" s="199"/>
      <c r="D3663" s="199"/>
      <c r="E3663" s="192"/>
      <c r="F3663" s="186"/>
      <c r="G3663" s="53"/>
      <c r="H3663" s="53"/>
      <c r="I3663" s="53"/>
      <c r="J3663" s="53"/>
      <c r="O3663" s="53"/>
      <c r="W3663" s="53"/>
      <c r="X3663" s="53"/>
      <c r="Y3663" s="53"/>
      <c r="Z3663" s="53"/>
      <c r="AA3663" s="53"/>
    </row>
    <row r="3664" spans="1:27" x14ac:dyDescent="0.25">
      <c r="A3664" s="199"/>
      <c r="B3664" s="199"/>
      <c r="C3664" s="199"/>
      <c r="D3664" s="199"/>
      <c r="E3664" s="192"/>
      <c r="F3664" s="186"/>
      <c r="G3664" s="53"/>
      <c r="H3664" s="53"/>
      <c r="I3664" s="53"/>
      <c r="J3664" s="53"/>
      <c r="O3664" s="53"/>
      <c r="W3664" s="53"/>
      <c r="X3664" s="53"/>
      <c r="Y3664" s="53"/>
      <c r="Z3664" s="53"/>
      <c r="AA3664" s="53"/>
    </row>
    <row r="3665" spans="1:27" x14ac:dyDescent="0.25">
      <c r="A3665" s="199"/>
      <c r="B3665" s="199"/>
      <c r="C3665" s="199"/>
      <c r="D3665" s="199"/>
      <c r="E3665" s="192"/>
      <c r="F3665" s="186"/>
      <c r="G3665" s="53"/>
      <c r="H3665" s="53"/>
      <c r="I3665" s="53"/>
      <c r="J3665" s="53"/>
      <c r="O3665" s="53"/>
      <c r="W3665" s="53"/>
      <c r="X3665" s="53"/>
      <c r="Y3665" s="53"/>
      <c r="Z3665" s="53"/>
      <c r="AA3665" s="53"/>
    </row>
    <row r="3666" spans="1:27" x14ac:dyDescent="0.25">
      <c r="A3666" s="199"/>
      <c r="B3666" s="199"/>
      <c r="C3666" s="199"/>
      <c r="D3666" s="199"/>
      <c r="E3666" s="192"/>
      <c r="F3666" s="186"/>
      <c r="G3666" s="53"/>
      <c r="H3666" s="53"/>
      <c r="I3666" s="53"/>
      <c r="J3666" s="53"/>
      <c r="O3666" s="53"/>
      <c r="W3666" s="53"/>
      <c r="X3666" s="53"/>
      <c r="Y3666" s="53"/>
      <c r="Z3666" s="53"/>
      <c r="AA3666" s="53"/>
    </row>
    <row r="3667" spans="1:27" x14ac:dyDescent="0.25">
      <c r="A3667" s="199"/>
      <c r="B3667" s="199"/>
      <c r="C3667" s="199"/>
      <c r="D3667" s="199"/>
      <c r="E3667" s="192"/>
      <c r="F3667" s="186"/>
      <c r="G3667" s="53"/>
      <c r="H3667" s="53"/>
      <c r="I3667" s="53"/>
      <c r="J3667" s="53"/>
      <c r="O3667" s="53"/>
      <c r="W3667" s="53"/>
      <c r="X3667" s="53"/>
      <c r="Y3667" s="53"/>
      <c r="Z3667" s="53"/>
      <c r="AA3667" s="53"/>
    </row>
    <row r="3668" spans="1:27" x14ac:dyDescent="0.25">
      <c r="A3668" s="199"/>
      <c r="B3668" s="199"/>
      <c r="C3668" s="199"/>
      <c r="D3668" s="199"/>
      <c r="E3668" s="192"/>
      <c r="F3668" s="186"/>
      <c r="G3668" s="53"/>
      <c r="H3668" s="53"/>
      <c r="I3668" s="53"/>
      <c r="J3668" s="53"/>
      <c r="O3668" s="53"/>
      <c r="W3668" s="53"/>
      <c r="X3668" s="53"/>
      <c r="Y3668" s="53"/>
      <c r="Z3668" s="53"/>
      <c r="AA3668" s="53"/>
    </row>
    <row r="3669" spans="1:27" x14ac:dyDescent="0.25">
      <c r="A3669" s="199"/>
      <c r="B3669" s="199"/>
      <c r="C3669" s="199"/>
      <c r="D3669" s="199"/>
      <c r="E3669" s="192"/>
      <c r="F3669" s="186"/>
      <c r="G3669" s="53"/>
      <c r="H3669" s="53"/>
      <c r="I3669" s="53"/>
      <c r="J3669" s="53"/>
      <c r="O3669" s="53"/>
      <c r="W3669" s="53"/>
      <c r="X3669" s="53"/>
      <c r="Y3669" s="53"/>
      <c r="Z3669" s="53"/>
      <c r="AA3669" s="53"/>
    </row>
    <row r="3670" spans="1:27" x14ac:dyDescent="0.25">
      <c r="A3670" s="199"/>
      <c r="B3670" s="199"/>
      <c r="C3670" s="199"/>
      <c r="D3670" s="199"/>
      <c r="E3670" s="192"/>
      <c r="F3670" s="186"/>
      <c r="G3670" s="53"/>
      <c r="H3670" s="53"/>
      <c r="I3670" s="53"/>
      <c r="J3670" s="53"/>
      <c r="O3670" s="53"/>
      <c r="W3670" s="53"/>
      <c r="X3670" s="53"/>
      <c r="Y3670" s="53"/>
      <c r="Z3670" s="53"/>
      <c r="AA3670" s="53"/>
    </row>
    <row r="3671" spans="1:27" x14ac:dyDescent="0.25">
      <c r="A3671" s="199"/>
      <c r="B3671" s="199"/>
      <c r="C3671" s="199"/>
      <c r="D3671" s="199"/>
      <c r="E3671" s="192"/>
      <c r="F3671" s="186"/>
      <c r="G3671" s="53"/>
      <c r="H3671" s="53"/>
      <c r="I3671" s="53"/>
      <c r="J3671" s="53"/>
      <c r="O3671" s="53"/>
      <c r="W3671" s="53"/>
      <c r="X3671" s="53"/>
      <c r="Y3671" s="53"/>
      <c r="Z3671" s="53"/>
      <c r="AA3671" s="53"/>
    </row>
    <row r="3672" spans="1:27" x14ac:dyDescent="0.25">
      <c r="A3672" s="199"/>
      <c r="B3672" s="199"/>
      <c r="C3672" s="199"/>
      <c r="D3672" s="199"/>
      <c r="E3672" s="192"/>
      <c r="F3672" s="186"/>
      <c r="G3672" s="53"/>
      <c r="H3672" s="53"/>
      <c r="I3672" s="53"/>
      <c r="J3672" s="53"/>
      <c r="O3672" s="53"/>
      <c r="W3672" s="53"/>
      <c r="X3672" s="53"/>
      <c r="Y3672" s="53"/>
      <c r="Z3672" s="53"/>
      <c r="AA3672" s="53"/>
    </row>
    <row r="3673" spans="1:27" x14ac:dyDescent="0.25">
      <c r="A3673" s="199"/>
      <c r="B3673" s="199"/>
      <c r="C3673" s="199"/>
      <c r="D3673" s="199"/>
      <c r="E3673" s="192"/>
      <c r="F3673" s="186"/>
      <c r="G3673" s="53"/>
      <c r="H3673" s="53"/>
      <c r="I3673" s="53"/>
      <c r="J3673" s="53"/>
      <c r="O3673" s="53"/>
      <c r="W3673" s="53"/>
      <c r="X3673" s="53"/>
      <c r="Y3673" s="53"/>
      <c r="Z3673" s="53"/>
      <c r="AA3673" s="53"/>
    </row>
    <row r="3674" spans="1:27" x14ac:dyDescent="0.25">
      <c r="A3674" s="199"/>
      <c r="B3674" s="199"/>
      <c r="C3674" s="199"/>
      <c r="D3674" s="199"/>
      <c r="E3674" s="192"/>
      <c r="F3674" s="186"/>
      <c r="G3674" s="53"/>
      <c r="H3674" s="53"/>
      <c r="I3674" s="53"/>
      <c r="J3674" s="53"/>
      <c r="O3674" s="53"/>
      <c r="W3674" s="53"/>
      <c r="X3674" s="53"/>
      <c r="Y3674" s="53"/>
      <c r="Z3674" s="53"/>
      <c r="AA3674" s="53"/>
    </row>
    <row r="3675" spans="1:27" x14ac:dyDescent="0.25">
      <c r="A3675" s="199"/>
      <c r="B3675" s="199"/>
      <c r="C3675" s="199"/>
      <c r="D3675" s="199"/>
      <c r="E3675" s="192"/>
      <c r="F3675" s="186"/>
      <c r="G3675" s="53"/>
      <c r="H3675" s="53"/>
      <c r="I3675" s="53"/>
      <c r="J3675" s="53"/>
      <c r="O3675" s="53"/>
      <c r="W3675" s="53"/>
      <c r="X3675" s="53"/>
      <c r="Y3675" s="53"/>
      <c r="Z3675" s="53"/>
      <c r="AA3675" s="53"/>
    </row>
    <row r="3676" spans="1:27" x14ac:dyDescent="0.25">
      <c r="A3676" s="199"/>
      <c r="B3676" s="199"/>
      <c r="C3676" s="199"/>
      <c r="D3676" s="199"/>
      <c r="E3676" s="192"/>
      <c r="F3676" s="186"/>
      <c r="G3676" s="53"/>
      <c r="H3676" s="53"/>
      <c r="I3676" s="53"/>
      <c r="J3676" s="53"/>
      <c r="O3676" s="53"/>
      <c r="W3676" s="53"/>
      <c r="X3676" s="53"/>
      <c r="Y3676" s="53"/>
      <c r="Z3676" s="53"/>
      <c r="AA3676" s="53"/>
    </row>
    <row r="3677" spans="1:27" x14ac:dyDescent="0.25">
      <c r="A3677" s="199"/>
      <c r="B3677" s="199"/>
      <c r="C3677" s="199"/>
      <c r="D3677" s="199"/>
      <c r="E3677" s="192"/>
      <c r="F3677" s="186"/>
      <c r="G3677" s="53"/>
      <c r="H3677" s="53"/>
      <c r="I3677" s="53"/>
      <c r="J3677" s="53"/>
      <c r="O3677" s="53"/>
      <c r="W3677" s="53"/>
      <c r="X3677" s="53"/>
      <c r="Y3677" s="53"/>
      <c r="Z3677" s="53"/>
      <c r="AA3677" s="53"/>
    </row>
    <row r="3678" spans="1:27" x14ac:dyDescent="0.25">
      <c r="A3678" s="199"/>
      <c r="B3678" s="199"/>
      <c r="C3678" s="199"/>
      <c r="D3678" s="199"/>
      <c r="E3678" s="192"/>
      <c r="F3678" s="186"/>
      <c r="G3678" s="53"/>
      <c r="H3678" s="53"/>
      <c r="I3678" s="53"/>
      <c r="J3678" s="53"/>
      <c r="O3678" s="53"/>
      <c r="W3678" s="53"/>
      <c r="X3678" s="53"/>
      <c r="Y3678" s="53"/>
      <c r="Z3678" s="53"/>
      <c r="AA3678" s="53"/>
    </row>
    <row r="3679" spans="1:27" x14ac:dyDescent="0.25">
      <c r="A3679" s="199"/>
      <c r="B3679" s="199"/>
      <c r="C3679" s="199"/>
      <c r="D3679" s="199"/>
      <c r="E3679" s="192"/>
      <c r="F3679" s="186"/>
      <c r="G3679" s="53"/>
      <c r="H3679" s="53"/>
      <c r="I3679" s="53"/>
      <c r="J3679" s="53"/>
      <c r="O3679" s="53"/>
      <c r="W3679" s="53"/>
      <c r="X3679" s="53"/>
      <c r="Y3679" s="53"/>
      <c r="Z3679" s="53"/>
      <c r="AA3679" s="53"/>
    </row>
    <row r="3680" spans="1:27" x14ac:dyDescent="0.25">
      <c r="A3680" s="199"/>
      <c r="B3680" s="199"/>
      <c r="C3680" s="199"/>
      <c r="D3680" s="199"/>
      <c r="E3680" s="192"/>
      <c r="F3680" s="186"/>
      <c r="G3680" s="53"/>
      <c r="H3680" s="53"/>
      <c r="I3680" s="53"/>
      <c r="J3680" s="53"/>
      <c r="O3680" s="53"/>
      <c r="W3680" s="53"/>
      <c r="X3680" s="53"/>
      <c r="Y3680" s="53"/>
      <c r="Z3680" s="53"/>
      <c r="AA3680" s="53"/>
    </row>
    <row r="3681" spans="1:27" x14ac:dyDescent="0.25">
      <c r="A3681" s="199"/>
      <c r="B3681" s="199"/>
      <c r="C3681" s="199"/>
      <c r="D3681" s="199"/>
      <c r="E3681" s="192"/>
      <c r="F3681" s="186"/>
      <c r="G3681" s="53"/>
      <c r="H3681" s="53"/>
      <c r="I3681" s="53"/>
      <c r="J3681" s="53"/>
      <c r="O3681" s="53"/>
      <c r="W3681" s="53"/>
      <c r="X3681" s="53"/>
      <c r="Y3681" s="53"/>
      <c r="Z3681" s="53"/>
      <c r="AA3681" s="53"/>
    </row>
    <row r="3682" spans="1:27" x14ac:dyDescent="0.25">
      <c r="A3682" s="199"/>
      <c r="B3682" s="199"/>
      <c r="C3682" s="199"/>
      <c r="D3682" s="199"/>
      <c r="E3682" s="192"/>
      <c r="F3682" s="186"/>
      <c r="G3682" s="53"/>
      <c r="H3682" s="53"/>
      <c r="I3682" s="53"/>
      <c r="J3682" s="53"/>
      <c r="O3682" s="53"/>
      <c r="W3682" s="53"/>
      <c r="X3682" s="53"/>
      <c r="Y3682" s="53"/>
      <c r="Z3682" s="53"/>
      <c r="AA3682" s="53"/>
    </row>
    <row r="3683" spans="1:27" x14ac:dyDescent="0.25">
      <c r="A3683" s="199"/>
      <c r="B3683" s="199"/>
      <c r="C3683" s="199"/>
      <c r="D3683" s="199"/>
      <c r="E3683" s="192"/>
      <c r="F3683" s="186"/>
      <c r="G3683" s="53"/>
      <c r="H3683" s="53"/>
      <c r="I3683" s="53"/>
      <c r="J3683" s="53"/>
      <c r="O3683" s="53"/>
      <c r="W3683" s="53"/>
      <c r="X3683" s="53"/>
      <c r="Y3683" s="53"/>
      <c r="Z3683" s="53"/>
      <c r="AA3683" s="53"/>
    </row>
    <row r="3684" spans="1:27" x14ac:dyDescent="0.25">
      <c r="A3684" s="199"/>
      <c r="B3684" s="199"/>
      <c r="C3684" s="199"/>
      <c r="D3684" s="199"/>
      <c r="E3684" s="192"/>
      <c r="F3684" s="186"/>
      <c r="G3684" s="53"/>
      <c r="H3684" s="53"/>
      <c r="I3684" s="53"/>
      <c r="J3684" s="53"/>
      <c r="O3684" s="53"/>
      <c r="W3684" s="53"/>
      <c r="X3684" s="53"/>
      <c r="Y3684" s="53"/>
      <c r="Z3684" s="53"/>
      <c r="AA3684" s="53"/>
    </row>
    <row r="3685" spans="1:27" x14ac:dyDescent="0.25">
      <c r="A3685" s="199"/>
      <c r="B3685" s="199"/>
      <c r="C3685" s="199"/>
      <c r="D3685" s="199"/>
      <c r="E3685" s="192"/>
      <c r="F3685" s="186"/>
      <c r="G3685" s="53"/>
      <c r="H3685" s="53"/>
      <c r="I3685" s="53"/>
      <c r="J3685" s="53"/>
      <c r="O3685" s="53"/>
      <c r="W3685" s="53"/>
      <c r="X3685" s="53"/>
      <c r="Y3685" s="53"/>
      <c r="Z3685" s="53"/>
      <c r="AA3685" s="53"/>
    </row>
    <row r="3686" spans="1:27" x14ac:dyDescent="0.25">
      <c r="A3686" s="199"/>
      <c r="B3686" s="199"/>
      <c r="C3686" s="199"/>
      <c r="D3686" s="199"/>
      <c r="E3686" s="192"/>
      <c r="F3686" s="186"/>
      <c r="G3686" s="53"/>
      <c r="H3686" s="53"/>
      <c r="I3686" s="53"/>
      <c r="J3686" s="53"/>
      <c r="O3686" s="53"/>
      <c r="W3686" s="53"/>
      <c r="X3686" s="53"/>
      <c r="Y3686" s="53"/>
      <c r="Z3686" s="53"/>
      <c r="AA3686" s="53"/>
    </row>
    <row r="3687" spans="1:27" x14ac:dyDescent="0.25">
      <c r="A3687" s="199"/>
      <c r="B3687" s="199"/>
      <c r="C3687" s="199"/>
      <c r="D3687" s="199"/>
      <c r="E3687" s="192"/>
      <c r="F3687" s="186"/>
      <c r="G3687" s="53"/>
      <c r="H3687" s="53"/>
      <c r="I3687" s="53"/>
      <c r="J3687" s="53"/>
      <c r="O3687" s="53"/>
      <c r="W3687" s="53"/>
      <c r="X3687" s="53"/>
      <c r="Y3687" s="53"/>
      <c r="Z3687" s="53"/>
      <c r="AA3687" s="53"/>
    </row>
    <row r="3688" spans="1:27" x14ac:dyDescent="0.25">
      <c r="A3688" s="199"/>
      <c r="B3688" s="199"/>
      <c r="C3688" s="199"/>
      <c r="D3688" s="199"/>
      <c r="E3688" s="192"/>
      <c r="F3688" s="186"/>
      <c r="G3688" s="53"/>
      <c r="H3688" s="53"/>
      <c r="I3688" s="53"/>
      <c r="J3688" s="53"/>
      <c r="O3688" s="53"/>
      <c r="W3688" s="53"/>
      <c r="X3688" s="53"/>
      <c r="Y3688" s="53"/>
      <c r="Z3688" s="53"/>
      <c r="AA3688" s="53"/>
    </row>
    <row r="3689" spans="1:27" x14ac:dyDescent="0.25">
      <c r="A3689" s="199"/>
      <c r="B3689" s="199"/>
      <c r="C3689" s="199"/>
      <c r="D3689" s="199"/>
      <c r="E3689" s="192"/>
      <c r="F3689" s="186"/>
      <c r="G3689" s="53"/>
      <c r="H3689" s="53"/>
      <c r="I3689" s="53"/>
      <c r="J3689" s="53"/>
      <c r="O3689" s="53"/>
      <c r="W3689" s="53"/>
      <c r="X3689" s="53"/>
      <c r="Y3689" s="53"/>
      <c r="Z3689" s="53"/>
      <c r="AA3689" s="53"/>
    </row>
    <row r="3690" spans="1:27" x14ac:dyDescent="0.25">
      <c r="A3690" s="199"/>
      <c r="B3690" s="199"/>
      <c r="C3690" s="199"/>
      <c r="D3690" s="199"/>
      <c r="E3690" s="192"/>
      <c r="F3690" s="186"/>
      <c r="G3690" s="53"/>
      <c r="H3690" s="53"/>
      <c r="I3690" s="53"/>
      <c r="J3690" s="53"/>
      <c r="O3690" s="53"/>
      <c r="W3690" s="53"/>
      <c r="X3690" s="53"/>
      <c r="Y3690" s="53"/>
      <c r="Z3690" s="53"/>
      <c r="AA3690" s="53"/>
    </row>
    <row r="3691" spans="1:27" x14ac:dyDescent="0.25">
      <c r="A3691" s="199"/>
      <c r="B3691" s="199"/>
      <c r="C3691" s="199"/>
      <c r="D3691" s="199"/>
      <c r="E3691" s="192"/>
      <c r="F3691" s="186"/>
      <c r="G3691" s="53"/>
      <c r="H3691" s="53"/>
      <c r="I3691" s="53"/>
      <c r="J3691" s="53"/>
      <c r="O3691" s="53"/>
      <c r="W3691" s="53"/>
      <c r="X3691" s="53"/>
      <c r="Y3691" s="53"/>
      <c r="Z3691" s="53"/>
      <c r="AA3691" s="53"/>
    </row>
    <row r="3692" spans="1:27" x14ac:dyDescent="0.25">
      <c r="A3692" s="199"/>
      <c r="B3692" s="199"/>
      <c r="C3692" s="199"/>
      <c r="D3692" s="199"/>
      <c r="E3692" s="192"/>
      <c r="F3692" s="186"/>
      <c r="G3692" s="53"/>
      <c r="H3692" s="53"/>
      <c r="I3692" s="53"/>
      <c r="J3692" s="53"/>
      <c r="O3692" s="53"/>
      <c r="W3692" s="53"/>
      <c r="X3692" s="53"/>
      <c r="Y3692" s="53"/>
      <c r="Z3692" s="53"/>
      <c r="AA3692" s="53"/>
    </row>
    <row r="3693" spans="1:27" x14ac:dyDescent="0.25">
      <c r="A3693" s="199"/>
      <c r="B3693" s="199"/>
      <c r="C3693" s="199"/>
      <c r="D3693" s="199"/>
      <c r="E3693" s="192"/>
      <c r="F3693" s="186"/>
      <c r="G3693" s="53"/>
      <c r="H3693" s="53"/>
      <c r="I3693" s="53"/>
      <c r="J3693" s="53"/>
      <c r="O3693" s="53"/>
      <c r="W3693" s="53"/>
      <c r="X3693" s="53"/>
      <c r="Y3693" s="53"/>
      <c r="Z3693" s="53"/>
      <c r="AA3693" s="53"/>
    </row>
    <row r="3694" spans="1:27" x14ac:dyDescent="0.25">
      <c r="A3694" s="199"/>
      <c r="B3694" s="199"/>
      <c r="C3694" s="199"/>
      <c r="D3694" s="199"/>
      <c r="E3694" s="192"/>
      <c r="F3694" s="186"/>
      <c r="G3694" s="53"/>
      <c r="H3694" s="53"/>
      <c r="I3694" s="53"/>
      <c r="J3694" s="53"/>
      <c r="O3694" s="53"/>
      <c r="W3694" s="53"/>
      <c r="X3694" s="53"/>
      <c r="Y3694" s="53"/>
      <c r="Z3694" s="53"/>
      <c r="AA3694" s="53"/>
    </row>
    <row r="3695" spans="1:27" x14ac:dyDescent="0.25">
      <c r="A3695" s="199"/>
      <c r="B3695" s="199"/>
      <c r="C3695" s="199"/>
      <c r="D3695" s="199"/>
      <c r="E3695" s="192"/>
      <c r="F3695" s="186"/>
      <c r="G3695" s="53"/>
      <c r="H3695" s="53"/>
      <c r="I3695" s="53"/>
      <c r="J3695" s="53"/>
      <c r="O3695" s="53"/>
      <c r="W3695" s="53"/>
      <c r="X3695" s="53"/>
      <c r="Y3695" s="53"/>
      <c r="Z3695" s="53"/>
      <c r="AA3695" s="53"/>
    </row>
    <row r="3696" spans="1:27" x14ac:dyDescent="0.25">
      <c r="A3696" s="199"/>
      <c r="B3696" s="199"/>
      <c r="C3696" s="199"/>
      <c r="D3696" s="199"/>
      <c r="E3696" s="192"/>
      <c r="F3696" s="186"/>
      <c r="G3696" s="53"/>
      <c r="H3696" s="53"/>
      <c r="I3696" s="53"/>
      <c r="J3696" s="53"/>
      <c r="O3696" s="53"/>
      <c r="W3696" s="53"/>
      <c r="X3696" s="53"/>
      <c r="Y3696" s="53"/>
      <c r="Z3696" s="53"/>
      <c r="AA3696" s="53"/>
    </row>
    <row r="3697" spans="1:27" x14ac:dyDescent="0.25">
      <c r="A3697" s="199"/>
      <c r="B3697" s="199"/>
      <c r="C3697" s="199"/>
      <c r="D3697" s="199"/>
      <c r="E3697" s="192"/>
      <c r="F3697" s="186"/>
      <c r="G3697" s="53"/>
      <c r="H3697" s="53"/>
      <c r="I3697" s="53"/>
      <c r="J3697" s="53"/>
      <c r="O3697" s="53"/>
      <c r="W3697" s="53"/>
      <c r="X3697" s="53"/>
      <c r="Y3697" s="53"/>
      <c r="Z3697" s="53"/>
      <c r="AA3697" s="53"/>
    </row>
    <row r="3698" spans="1:27" x14ac:dyDescent="0.25">
      <c r="A3698" s="199"/>
      <c r="B3698" s="199"/>
      <c r="C3698" s="199"/>
      <c r="D3698" s="199"/>
      <c r="E3698" s="192"/>
      <c r="F3698" s="186"/>
      <c r="G3698" s="53"/>
      <c r="H3698" s="53"/>
      <c r="I3698" s="53"/>
      <c r="J3698" s="53"/>
      <c r="O3698" s="53"/>
      <c r="W3698" s="53"/>
      <c r="X3698" s="53"/>
      <c r="Y3698" s="53"/>
      <c r="Z3698" s="53"/>
      <c r="AA3698" s="53"/>
    </row>
    <row r="3699" spans="1:27" x14ac:dyDescent="0.25">
      <c r="A3699" s="199"/>
      <c r="B3699" s="199"/>
      <c r="C3699" s="199"/>
      <c r="D3699" s="199"/>
      <c r="E3699" s="192"/>
      <c r="F3699" s="186"/>
      <c r="G3699" s="53"/>
      <c r="H3699" s="53"/>
      <c r="I3699" s="53"/>
      <c r="J3699" s="53"/>
      <c r="O3699" s="53"/>
      <c r="W3699" s="53"/>
      <c r="X3699" s="53"/>
      <c r="Y3699" s="53"/>
      <c r="Z3699" s="53"/>
      <c r="AA3699" s="53"/>
    </row>
    <row r="3700" spans="1:27" x14ac:dyDescent="0.25">
      <c r="A3700" s="199"/>
      <c r="B3700" s="199"/>
      <c r="C3700" s="199"/>
      <c r="D3700" s="199"/>
      <c r="E3700" s="192"/>
      <c r="F3700" s="186"/>
      <c r="G3700" s="53"/>
      <c r="H3700" s="53"/>
      <c r="I3700" s="53"/>
      <c r="J3700" s="53"/>
      <c r="O3700" s="53"/>
      <c r="W3700" s="53"/>
      <c r="X3700" s="53"/>
      <c r="Y3700" s="53"/>
      <c r="Z3700" s="53"/>
      <c r="AA3700" s="53"/>
    </row>
    <row r="3701" spans="1:27" x14ac:dyDescent="0.25">
      <c r="A3701" s="199"/>
      <c r="B3701" s="199"/>
      <c r="C3701" s="199"/>
      <c r="D3701" s="199"/>
      <c r="E3701" s="192"/>
      <c r="F3701" s="186"/>
      <c r="G3701" s="53"/>
      <c r="H3701" s="53"/>
      <c r="I3701" s="53"/>
      <c r="J3701" s="53"/>
      <c r="O3701" s="53"/>
      <c r="W3701" s="53"/>
      <c r="X3701" s="53"/>
      <c r="Y3701" s="53"/>
      <c r="Z3701" s="53"/>
      <c r="AA3701" s="53"/>
    </row>
    <row r="3702" spans="1:27" x14ac:dyDescent="0.25">
      <c r="A3702" s="199"/>
      <c r="B3702" s="199"/>
      <c r="C3702" s="199"/>
      <c r="D3702" s="199"/>
      <c r="E3702" s="192"/>
      <c r="F3702" s="186"/>
      <c r="G3702" s="53"/>
      <c r="H3702" s="53"/>
      <c r="I3702" s="53"/>
      <c r="J3702" s="53"/>
      <c r="O3702" s="53"/>
      <c r="W3702" s="53"/>
      <c r="X3702" s="53"/>
      <c r="Y3702" s="53"/>
      <c r="Z3702" s="53"/>
      <c r="AA3702" s="53"/>
    </row>
    <row r="3703" spans="1:27" x14ac:dyDescent="0.25">
      <c r="A3703" s="199"/>
      <c r="B3703" s="199"/>
      <c r="C3703" s="199"/>
      <c r="D3703" s="199"/>
      <c r="E3703" s="192"/>
      <c r="F3703" s="186"/>
      <c r="G3703" s="53"/>
      <c r="H3703" s="53"/>
      <c r="I3703" s="53"/>
      <c r="J3703" s="53"/>
      <c r="O3703" s="53"/>
      <c r="W3703" s="53"/>
      <c r="X3703" s="53"/>
      <c r="Y3703" s="53"/>
      <c r="Z3703" s="53"/>
      <c r="AA3703" s="53"/>
    </row>
    <row r="3704" spans="1:27" x14ac:dyDescent="0.25">
      <c r="A3704" s="199"/>
      <c r="B3704" s="199"/>
      <c r="C3704" s="199"/>
      <c r="D3704" s="199"/>
      <c r="E3704" s="192"/>
      <c r="F3704" s="186"/>
      <c r="G3704" s="53"/>
      <c r="H3704" s="53"/>
      <c r="I3704" s="53"/>
      <c r="J3704" s="53"/>
      <c r="O3704" s="53"/>
      <c r="W3704" s="53"/>
      <c r="X3704" s="53"/>
      <c r="Y3704" s="53"/>
      <c r="Z3704" s="53"/>
      <c r="AA3704" s="53"/>
    </row>
    <row r="3705" spans="1:27" x14ac:dyDescent="0.25">
      <c r="A3705" s="199"/>
      <c r="B3705" s="199"/>
      <c r="C3705" s="199"/>
      <c r="D3705" s="199"/>
      <c r="E3705" s="192"/>
      <c r="F3705" s="186"/>
      <c r="G3705" s="53"/>
      <c r="H3705" s="53"/>
      <c r="I3705" s="53"/>
      <c r="J3705" s="53"/>
      <c r="O3705" s="53"/>
      <c r="W3705" s="53"/>
      <c r="X3705" s="53"/>
      <c r="Y3705" s="53"/>
      <c r="Z3705" s="53"/>
      <c r="AA3705" s="53"/>
    </row>
    <row r="3706" spans="1:27" x14ac:dyDescent="0.25">
      <c r="A3706" s="199"/>
      <c r="B3706" s="199"/>
      <c r="C3706" s="199"/>
      <c r="D3706" s="199"/>
      <c r="E3706" s="192"/>
      <c r="F3706" s="186"/>
      <c r="G3706" s="53"/>
      <c r="H3706" s="53"/>
      <c r="I3706" s="53"/>
      <c r="J3706" s="53"/>
      <c r="O3706" s="53"/>
      <c r="W3706" s="53"/>
      <c r="X3706" s="53"/>
      <c r="Y3706" s="53"/>
      <c r="Z3706" s="53"/>
      <c r="AA3706" s="53"/>
    </row>
    <row r="3707" spans="1:27" x14ac:dyDescent="0.25">
      <c r="A3707" s="199"/>
      <c r="B3707" s="199"/>
      <c r="C3707" s="199"/>
      <c r="D3707" s="199"/>
      <c r="E3707" s="192"/>
      <c r="F3707" s="186"/>
      <c r="G3707" s="53"/>
      <c r="H3707" s="53"/>
      <c r="I3707" s="53"/>
      <c r="J3707" s="53"/>
      <c r="O3707" s="53"/>
      <c r="W3707" s="53"/>
      <c r="X3707" s="53"/>
      <c r="Y3707" s="53"/>
      <c r="Z3707" s="53"/>
      <c r="AA3707" s="53"/>
    </row>
    <row r="3708" spans="1:27" x14ac:dyDescent="0.25">
      <c r="A3708" s="199"/>
      <c r="B3708" s="199"/>
      <c r="C3708" s="199"/>
      <c r="D3708" s="199"/>
      <c r="E3708" s="192"/>
      <c r="F3708" s="186"/>
      <c r="G3708" s="53"/>
      <c r="H3708" s="53"/>
      <c r="I3708" s="53"/>
      <c r="J3708" s="53"/>
      <c r="O3708" s="53"/>
      <c r="W3708" s="53"/>
      <c r="X3708" s="53"/>
      <c r="Y3708" s="53"/>
      <c r="Z3708" s="53"/>
      <c r="AA3708" s="53"/>
    </row>
    <row r="3709" spans="1:27" x14ac:dyDescent="0.25">
      <c r="A3709" s="199"/>
      <c r="B3709" s="199"/>
      <c r="C3709" s="199"/>
      <c r="D3709" s="199"/>
      <c r="E3709" s="192"/>
      <c r="F3709" s="186"/>
      <c r="G3709" s="53"/>
      <c r="H3709" s="53"/>
      <c r="I3709" s="53"/>
      <c r="J3709" s="53"/>
      <c r="O3709" s="53"/>
      <c r="W3709" s="53"/>
      <c r="X3709" s="53"/>
      <c r="Y3709" s="53"/>
      <c r="Z3709" s="53"/>
      <c r="AA3709" s="53"/>
    </row>
    <row r="3710" spans="1:27" x14ac:dyDescent="0.25">
      <c r="A3710" s="199"/>
      <c r="B3710" s="199"/>
      <c r="C3710" s="199"/>
      <c r="D3710" s="199"/>
      <c r="E3710" s="192"/>
      <c r="F3710" s="186"/>
      <c r="G3710" s="53"/>
      <c r="H3710" s="53"/>
      <c r="I3710" s="53"/>
      <c r="J3710" s="53"/>
      <c r="O3710" s="53"/>
      <c r="W3710" s="53"/>
      <c r="X3710" s="53"/>
      <c r="Y3710" s="53"/>
      <c r="Z3710" s="53"/>
      <c r="AA3710" s="53"/>
    </row>
    <row r="3711" spans="1:27" x14ac:dyDescent="0.25">
      <c r="A3711" s="199"/>
      <c r="B3711" s="199"/>
      <c r="C3711" s="199"/>
      <c r="D3711" s="199"/>
      <c r="E3711" s="192"/>
      <c r="F3711" s="186"/>
      <c r="G3711" s="53"/>
      <c r="H3711" s="53"/>
      <c r="I3711" s="53"/>
      <c r="J3711" s="53"/>
      <c r="O3711" s="53"/>
      <c r="W3711" s="53"/>
      <c r="X3711" s="53"/>
      <c r="Y3711" s="53"/>
      <c r="Z3711" s="53"/>
      <c r="AA3711" s="53"/>
    </row>
    <row r="3712" spans="1:27" x14ac:dyDescent="0.25">
      <c r="A3712" s="199"/>
      <c r="B3712" s="199"/>
      <c r="C3712" s="199"/>
      <c r="D3712" s="199"/>
      <c r="E3712" s="192"/>
      <c r="F3712" s="186"/>
      <c r="G3712" s="53"/>
      <c r="H3712" s="53"/>
      <c r="I3712" s="53"/>
      <c r="J3712" s="53"/>
      <c r="O3712" s="53"/>
      <c r="W3712" s="53"/>
      <c r="X3712" s="53"/>
      <c r="Y3712" s="53"/>
      <c r="Z3712" s="53"/>
      <c r="AA3712" s="53"/>
    </row>
    <row r="3713" spans="1:27" x14ac:dyDescent="0.25">
      <c r="A3713" s="199"/>
      <c r="B3713" s="199"/>
      <c r="C3713" s="199"/>
      <c r="D3713" s="199"/>
      <c r="E3713" s="192"/>
      <c r="F3713" s="186"/>
      <c r="G3713" s="53"/>
      <c r="H3713" s="53"/>
      <c r="I3713" s="53"/>
      <c r="J3713" s="53"/>
      <c r="O3713" s="53"/>
      <c r="W3713" s="53"/>
      <c r="X3713" s="53"/>
      <c r="Y3713" s="53"/>
      <c r="Z3713" s="53"/>
      <c r="AA3713" s="53"/>
    </row>
    <row r="3714" spans="1:27" x14ac:dyDescent="0.25">
      <c r="A3714" s="199"/>
      <c r="B3714" s="199"/>
      <c r="C3714" s="199"/>
      <c r="D3714" s="199"/>
      <c r="E3714" s="192"/>
      <c r="F3714" s="186"/>
      <c r="G3714" s="53"/>
      <c r="H3714" s="53"/>
      <c r="I3714" s="53"/>
      <c r="J3714" s="53"/>
      <c r="O3714" s="53"/>
      <c r="W3714" s="53"/>
      <c r="X3714" s="53"/>
      <c r="Y3714" s="53"/>
      <c r="Z3714" s="53"/>
      <c r="AA3714" s="53"/>
    </row>
    <row r="3715" spans="1:27" x14ac:dyDescent="0.25">
      <c r="A3715" s="199"/>
      <c r="B3715" s="199"/>
      <c r="C3715" s="199"/>
      <c r="D3715" s="199"/>
      <c r="E3715" s="192"/>
      <c r="F3715" s="186"/>
      <c r="G3715" s="53"/>
      <c r="H3715" s="53"/>
      <c r="I3715" s="53"/>
      <c r="J3715" s="53"/>
      <c r="O3715" s="53"/>
      <c r="W3715" s="53"/>
      <c r="X3715" s="53"/>
      <c r="Y3715" s="53"/>
      <c r="Z3715" s="53"/>
      <c r="AA3715" s="53"/>
    </row>
    <row r="3716" spans="1:27" x14ac:dyDescent="0.25">
      <c r="A3716" s="199"/>
      <c r="B3716" s="199"/>
      <c r="C3716" s="199"/>
      <c r="D3716" s="199"/>
      <c r="E3716" s="192"/>
      <c r="F3716" s="186"/>
      <c r="G3716" s="53"/>
      <c r="H3716" s="53"/>
      <c r="I3716" s="53"/>
      <c r="J3716" s="53"/>
      <c r="O3716" s="53"/>
      <c r="W3716" s="53"/>
      <c r="X3716" s="53"/>
      <c r="Y3716" s="53"/>
      <c r="Z3716" s="53"/>
      <c r="AA3716" s="53"/>
    </row>
    <row r="3717" spans="1:27" x14ac:dyDescent="0.25">
      <c r="A3717" s="199"/>
      <c r="B3717" s="199"/>
      <c r="C3717" s="199"/>
      <c r="D3717" s="199"/>
      <c r="E3717" s="192"/>
      <c r="F3717" s="186"/>
      <c r="G3717" s="53"/>
      <c r="H3717" s="53"/>
      <c r="I3717" s="53"/>
      <c r="J3717" s="53"/>
      <c r="O3717" s="53"/>
      <c r="W3717" s="53"/>
      <c r="X3717" s="53"/>
      <c r="Y3717" s="53"/>
      <c r="Z3717" s="53"/>
      <c r="AA3717" s="53"/>
    </row>
    <row r="3718" spans="1:27" x14ac:dyDescent="0.25">
      <c r="A3718" s="199"/>
      <c r="B3718" s="199"/>
      <c r="C3718" s="199"/>
      <c r="D3718" s="199"/>
      <c r="E3718" s="192"/>
      <c r="F3718" s="186"/>
      <c r="G3718" s="53"/>
      <c r="H3718" s="53"/>
      <c r="I3718" s="53"/>
      <c r="J3718" s="53"/>
      <c r="O3718" s="53"/>
      <c r="W3718" s="53"/>
      <c r="X3718" s="53"/>
      <c r="Y3718" s="53"/>
      <c r="Z3718" s="53"/>
      <c r="AA3718" s="53"/>
    </row>
    <row r="3719" spans="1:27" x14ac:dyDescent="0.25">
      <c r="A3719" s="199"/>
      <c r="B3719" s="199"/>
      <c r="C3719" s="199"/>
      <c r="D3719" s="199"/>
      <c r="E3719" s="192"/>
      <c r="F3719" s="186"/>
      <c r="G3719" s="53"/>
      <c r="H3719" s="53"/>
      <c r="I3719" s="53"/>
      <c r="J3719" s="53"/>
      <c r="O3719" s="53"/>
      <c r="W3719" s="53"/>
      <c r="X3719" s="53"/>
      <c r="Y3719" s="53"/>
      <c r="Z3719" s="53"/>
      <c r="AA3719" s="53"/>
    </row>
    <row r="3720" spans="1:27" x14ac:dyDescent="0.25">
      <c r="A3720" s="199"/>
      <c r="B3720" s="199"/>
      <c r="C3720" s="199"/>
      <c r="D3720" s="199"/>
      <c r="E3720" s="192"/>
      <c r="F3720" s="186"/>
      <c r="G3720" s="53"/>
      <c r="H3720" s="53"/>
      <c r="I3720" s="53"/>
      <c r="J3720" s="53"/>
      <c r="O3720" s="53"/>
      <c r="W3720" s="53"/>
      <c r="X3720" s="53"/>
      <c r="Y3720" s="53"/>
      <c r="Z3720" s="53"/>
      <c r="AA3720" s="53"/>
    </row>
    <row r="3721" spans="1:27" x14ac:dyDescent="0.25">
      <c r="A3721" s="199"/>
      <c r="B3721" s="199"/>
      <c r="C3721" s="199"/>
      <c r="D3721" s="199"/>
      <c r="E3721" s="192"/>
      <c r="F3721" s="186"/>
      <c r="G3721" s="53"/>
      <c r="H3721" s="53"/>
      <c r="I3721" s="53"/>
      <c r="J3721" s="53"/>
      <c r="O3721" s="53"/>
      <c r="W3721" s="53"/>
      <c r="X3721" s="53"/>
      <c r="Y3721" s="53"/>
      <c r="Z3721" s="53"/>
      <c r="AA3721" s="53"/>
    </row>
    <row r="3722" spans="1:27" x14ac:dyDescent="0.25">
      <c r="A3722" s="199"/>
      <c r="B3722" s="199"/>
      <c r="C3722" s="199"/>
      <c r="D3722" s="199"/>
      <c r="E3722" s="192"/>
      <c r="F3722" s="186"/>
      <c r="G3722" s="53"/>
      <c r="H3722" s="53"/>
      <c r="I3722" s="53"/>
      <c r="J3722" s="53"/>
      <c r="O3722" s="53"/>
      <c r="W3722" s="53"/>
      <c r="X3722" s="53"/>
      <c r="Y3722" s="53"/>
      <c r="Z3722" s="53"/>
      <c r="AA3722" s="53"/>
    </row>
    <row r="3723" spans="1:27" x14ac:dyDescent="0.25">
      <c r="A3723" s="199"/>
      <c r="B3723" s="199"/>
      <c r="C3723" s="199"/>
      <c r="D3723" s="199"/>
      <c r="E3723" s="192"/>
      <c r="F3723" s="186"/>
      <c r="G3723" s="53"/>
      <c r="H3723" s="53"/>
      <c r="I3723" s="53"/>
      <c r="J3723" s="53"/>
      <c r="O3723" s="53"/>
      <c r="W3723" s="53"/>
      <c r="X3723" s="53"/>
      <c r="Y3723" s="53"/>
      <c r="Z3723" s="53"/>
      <c r="AA3723" s="53"/>
    </row>
    <row r="3724" spans="1:27" x14ac:dyDescent="0.25">
      <c r="A3724" s="199"/>
      <c r="B3724" s="199"/>
      <c r="C3724" s="199"/>
      <c r="D3724" s="199"/>
      <c r="E3724" s="192"/>
      <c r="F3724" s="186"/>
      <c r="G3724" s="53"/>
      <c r="H3724" s="53"/>
      <c r="I3724" s="53"/>
      <c r="J3724" s="53"/>
      <c r="O3724" s="53"/>
      <c r="W3724" s="53"/>
      <c r="X3724" s="53"/>
      <c r="Y3724" s="53"/>
      <c r="Z3724" s="53"/>
      <c r="AA3724" s="53"/>
    </row>
    <row r="3725" spans="1:27" x14ac:dyDescent="0.25">
      <c r="A3725" s="199"/>
      <c r="B3725" s="199"/>
      <c r="C3725" s="199"/>
      <c r="D3725" s="199"/>
      <c r="E3725" s="192"/>
      <c r="F3725" s="186"/>
      <c r="G3725" s="53"/>
      <c r="H3725" s="53"/>
      <c r="I3725" s="53"/>
      <c r="J3725" s="53"/>
      <c r="O3725" s="53"/>
      <c r="W3725" s="53"/>
      <c r="X3725" s="53"/>
      <c r="Y3725" s="53"/>
      <c r="Z3725" s="53"/>
      <c r="AA3725" s="53"/>
    </row>
    <row r="3726" spans="1:27" x14ac:dyDescent="0.25">
      <c r="A3726" s="199"/>
      <c r="B3726" s="199"/>
      <c r="C3726" s="199"/>
      <c r="D3726" s="199"/>
      <c r="E3726" s="192"/>
      <c r="F3726" s="186"/>
      <c r="G3726" s="53"/>
      <c r="H3726" s="53"/>
      <c r="I3726" s="53"/>
      <c r="J3726" s="53"/>
      <c r="O3726" s="53"/>
      <c r="W3726" s="53"/>
      <c r="X3726" s="53"/>
      <c r="Y3726" s="53"/>
      <c r="Z3726" s="53"/>
      <c r="AA3726" s="53"/>
    </row>
    <row r="3727" spans="1:27" x14ac:dyDescent="0.25">
      <c r="A3727" s="199"/>
      <c r="B3727" s="199"/>
      <c r="C3727" s="199"/>
      <c r="D3727" s="199"/>
      <c r="E3727" s="192"/>
      <c r="F3727" s="186"/>
      <c r="G3727" s="53"/>
      <c r="H3727" s="53"/>
      <c r="I3727" s="53"/>
      <c r="J3727" s="53"/>
      <c r="O3727" s="53"/>
      <c r="W3727" s="53"/>
      <c r="X3727" s="53"/>
      <c r="Y3727" s="53"/>
      <c r="Z3727" s="53"/>
      <c r="AA3727" s="53"/>
    </row>
    <row r="3728" spans="1:27" x14ac:dyDescent="0.25">
      <c r="A3728" s="199"/>
      <c r="B3728" s="199"/>
      <c r="C3728" s="199"/>
      <c r="D3728" s="199"/>
      <c r="E3728" s="192"/>
      <c r="F3728" s="186"/>
      <c r="G3728" s="53"/>
      <c r="H3728" s="53"/>
      <c r="I3728" s="53"/>
      <c r="J3728" s="53"/>
      <c r="O3728" s="53"/>
      <c r="W3728" s="53"/>
      <c r="X3728" s="53"/>
      <c r="Y3728" s="53"/>
      <c r="Z3728" s="53"/>
      <c r="AA3728" s="53"/>
    </row>
    <row r="3729" spans="1:27" x14ac:dyDescent="0.25">
      <c r="A3729" s="199"/>
      <c r="B3729" s="199"/>
      <c r="C3729" s="199"/>
      <c r="D3729" s="199"/>
      <c r="E3729" s="192"/>
      <c r="F3729" s="186"/>
      <c r="G3729" s="53"/>
      <c r="H3729" s="53"/>
      <c r="I3729" s="53"/>
      <c r="J3729" s="53"/>
      <c r="O3729" s="53"/>
      <c r="W3729" s="53"/>
      <c r="X3729" s="53"/>
      <c r="Y3729" s="53"/>
      <c r="Z3729" s="53"/>
      <c r="AA3729" s="53"/>
    </row>
    <row r="3730" spans="1:27" x14ac:dyDescent="0.25">
      <c r="A3730" s="199"/>
      <c r="B3730" s="199"/>
      <c r="C3730" s="199"/>
      <c r="D3730" s="199"/>
      <c r="E3730" s="192"/>
      <c r="F3730" s="186"/>
      <c r="G3730" s="53"/>
      <c r="H3730" s="53"/>
      <c r="I3730" s="53"/>
      <c r="J3730" s="53"/>
      <c r="O3730" s="53"/>
      <c r="W3730" s="53"/>
      <c r="X3730" s="53"/>
      <c r="Y3730" s="53"/>
      <c r="Z3730" s="53"/>
      <c r="AA3730" s="53"/>
    </row>
    <row r="3731" spans="1:27" x14ac:dyDescent="0.25">
      <c r="A3731" s="199"/>
      <c r="B3731" s="199"/>
      <c r="C3731" s="199"/>
      <c r="D3731" s="199"/>
      <c r="E3731" s="192"/>
      <c r="F3731" s="186"/>
      <c r="G3731" s="53"/>
      <c r="H3731" s="53"/>
      <c r="I3731" s="53"/>
      <c r="J3731" s="53"/>
      <c r="O3731" s="53"/>
      <c r="W3731" s="53"/>
      <c r="X3731" s="53"/>
      <c r="Y3731" s="53"/>
      <c r="Z3731" s="53"/>
      <c r="AA3731" s="53"/>
    </row>
    <row r="3732" spans="1:27" x14ac:dyDescent="0.25">
      <c r="A3732" s="199"/>
      <c r="B3732" s="199"/>
      <c r="C3732" s="199"/>
      <c r="D3732" s="199"/>
      <c r="E3732" s="192"/>
      <c r="F3732" s="186"/>
      <c r="G3732" s="53"/>
      <c r="H3732" s="53"/>
      <c r="I3732" s="53"/>
      <c r="J3732" s="53"/>
      <c r="O3732" s="53"/>
      <c r="W3732" s="53"/>
      <c r="X3732" s="53"/>
      <c r="Y3732" s="53"/>
      <c r="Z3732" s="53"/>
      <c r="AA3732" s="53"/>
    </row>
    <row r="3733" spans="1:27" x14ac:dyDescent="0.25">
      <c r="A3733" s="199"/>
      <c r="B3733" s="199"/>
      <c r="C3733" s="199"/>
      <c r="D3733" s="199"/>
      <c r="E3733" s="192"/>
      <c r="F3733" s="186"/>
      <c r="G3733" s="53"/>
      <c r="H3733" s="53"/>
      <c r="I3733" s="53"/>
      <c r="J3733" s="53"/>
      <c r="O3733" s="53"/>
      <c r="W3733" s="53"/>
      <c r="X3733" s="53"/>
      <c r="Y3733" s="53"/>
      <c r="Z3733" s="53"/>
      <c r="AA3733" s="53"/>
    </row>
    <row r="3734" spans="1:27" x14ac:dyDescent="0.25">
      <c r="A3734" s="199"/>
      <c r="B3734" s="199"/>
      <c r="C3734" s="199"/>
      <c r="D3734" s="199"/>
      <c r="E3734" s="192"/>
      <c r="F3734" s="186"/>
      <c r="G3734" s="53"/>
      <c r="H3734" s="53"/>
      <c r="I3734" s="53"/>
      <c r="J3734" s="53"/>
      <c r="O3734" s="53"/>
      <c r="W3734" s="53"/>
      <c r="X3734" s="53"/>
      <c r="Y3734" s="53"/>
      <c r="Z3734" s="53"/>
      <c r="AA3734" s="53"/>
    </row>
    <row r="3735" spans="1:27" x14ac:dyDescent="0.25">
      <c r="A3735" s="199"/>
      <c r="B3735" s="199"/>
      <c r="C3735" s="199"/>
      <c r="D3735" s="199"/>
      <c r="E3735" s="192"/>
      <c r="F3735" s="186"/>
      <c r="G3735" s="53"/>
      <c r="H3735" s="53"/>
      <c r="I3735" s="53"/>
      <c r="J3735" s="53"/>
      <c r="O3735" s="53"/>
      <c r="W3735" s="53"/>
      <c r="X3735" s="53"/>
      <c r="Y3735" s="53"/>
      <c r="Z3735" s="53"/>
      <c r="AA3735" s="53"/>
    </row>
    <row r="3736" spans="1:27" x14ac:dyDescent="0.25">
      <c r="A3736" s="199"/>
      <c r="B3736" s="199"/>
      <c r="C3736" s="199"/>
      <c r="D3736" s="199"/>
      <c r="E3736" s="192"/>
      <c r="F3736" s="186"/>
      <c r="G3736" s="53"/>
      <c r="H3736" s="53"/>
      <c r="I3736" s="53"/>
      <c r="J3736" s="53"/>
      <c r="O3736" s="53"/>
      <c r="W3736" s="53"/>
      <c r="X3736" s="53"/>
      <c r="Y3736" s="53"/>
      <c r="Z3736" s="53"/>
      <c r="AA3736" s="53"/>
    </row>
    <row r="3737" spans="1:27" x14ac:dyDescent="0.25">
      <c r="A3737" s="199"/>
      <c r="B3737" s="199"/>
      <c r="C3737" s="199"/>
      <c r="D3737" s="199"/>
      <c r="E3737" s="192"/>
      <c r="F3737" s="186"/>
      <c r="G3737" s="53"/>
      <c r="H3737" s="53"/>
      <c r="I3737" s="53"/>
      <c r="J3737" s="53"/>
      <c r="O3737" s="53"/>
      <c r="W3737" s="53"/>
      <c r="X3737" s="53"/>
      <c r="Y3737" s="53"/>
      <c r="Z3737" s="53"/>
      <c r="AA3737" s="53"/>
    </row>
    <row r="3738" spans="1:27" x14ac:dyDescent="0.25">
      <c r="A3738" s="199"/>
      <c r="B3738" s="199"/>
      <c r="C3738" s="199"/>
      <c r="D3738" s="199"/>
      <c r="E3738" s="192"/>
      <c r="F3738" s="186"/>
      <c r="G3738" s="53"/>
      <c r="H3738" s="53"/>
      <c r="I3738" s="53"/>
      <c r="J3738" s="53"/>
      <c r="O3738" s="53"/>
      <c r="W3738" s="53"/>
      <c r="X3738" s="53"/>
      <c r="Y3738" s="53"/>
      <c r="Z3738" s="53"/>
      <c r="AA3738" s="53"/>
    </row>
    <row r="3739" spans="1:27" x14ac:dyDescent="0.25">
      <c r="A3739" s="199"/>
      <c r="B3739" s="199"/>
      <c r="C3739" s="199"/>
      <c r="D3739" s="199"/>
      <c r="E3739" s="192"/>
      <c r="F3739" s="186"/>
      <c r="G3739" s="53"/>
      <c r="H3739" s="53"/>
      <c r="I3739" s="53"/>
      <c r="J3739" s="53"/>
      <c r="O3739" s="53"/>
      <c r="W3739" s="53"/>
      <c r="X3739" s="53"/>
      <c r="Y3739" s="53"/>
      <c r="Z3739" s="53"/>
      <c r="AA3739" s="53"/>
    </row>
    <row r="3740" spans="1:27" x14ac:dyDescent="0.25">
      <c r="A3740" s="199"/>
      <c r="B3740" s="199"/>
      <c r="C3740" s="199"/>
      <c r="D3740" s="199"/>
      <c r="E3740" s="192"/>
      <c r="F3740" s="186"/>
      <c r="G3740" s="53"/>
      <c r="H3740" s="53"/>
      <c r="I3740" s="53"/>
      <c r="J3740" s="53"/>
      <c r="O3740" s="53"/>
      <c r="W3740" s="53"/>
      <c r="X3740" s="53"/>
      <c r="Y3740" s="53"/>
      <c r="Z3740" s="53"/>
      <c r="AA3740" s="53"/>
    </row>
    <row r="3741" spans="1:27" x14ac:dyDescent="0.25">
      <c r="A3741" s="199"/>
      <c r="B3741" s="199"/>
      <c r="C3741" s="199"/>
      <c r="D3741" s="199"/>
      <c r="E3741" s="192"/>
      <c r="F3741" s="186"/>
      <c r="G3741" s="53"/>
      <c r="H3741" s="53"/>
      <c r="I3741" s="53"/>
      <c r="J3741" s="53"/>
      <c r="O3741" s="53"/>
      <c r="W3741" s="53"/>
      <c r="X3741" s="53"/>
      <c r="Y3741" s="53"/>
      <c r="Z3741" s="53"/>
      <c r="AA3741" s="53"/>
    </row>
    <row r="3742" spans="1:27" x14ac:dyDescent="0.25">
      <c r="A3742" s="199"/>
      <c r="B3742" s="199"/>
      <c r="C3742" s="199"/>
      <c r="D3742" s="199"/>
      <c r="E3742" s="192"/>
      <c r="F3742" s="186"/>
      <c r="G3742" s="53"/>
      <c r="H3742" s="53"/>
      <c r="I3742" s="53"/>
      <c r="J3742" s="53"/>
      <c r="O3742" s="53"/>
      <c r="W3742" s="53"/>
      <c r="X3742" s="53"/>
      <c r="Y3742" s="53"/>
      <c r="Z3742" s="53"/>
      <c r="AA3742" s="53"/>
    </row>
    <row r="3743" spans="1:27" x14ac:dyDescent="0.25">
      <c r="A3743" s="199"/>
      <c r="B3743" s="199"/>
      <c r="C3743" s="199"/>
      <c r="D3743" s="199"/>
      <c r="E3743" s="192"/>
      <c r="F3743" s="186"/>
      <c r="G3743" s="53"/>
      <c r="H3743" s="53"/>
      <c r="I3743" s="53"/>
      <c r="J3743" s="53"/>
      <c r="O3743" s="53"/>
      <c r="W3743" s="53"/>
      <c r="X3743" s="53"/>
      <c r="Y3743" s="53"/>
      <c r="Z3743" s="53"/>
      <c r="AA3743" s="53"/>
    </row>
    <row r="3744" spans="1:27" x14ac:dyDescent="0.25">
      <c r="A3744" s="199"/>
      <c r="B3744" s="199"/>
      <c r="C3744" s="199"/>
      <c r="D3744" s="199"/>
      <c r="E3744" s="192"/>
      <c r="F3744" s="186"/>
      <c r="G3744" s="53"/>
      <c r="H3744" s="53"/>
      <c r="I3744" s="53"/>
      <c r="J3744" s="53"/>
      <c r="O3744" s="53"/>
      <c r="W3744" s="53"/>
      <c r="X3744" s="53"/>
      <c r="Y3744" s="53"/>
      <c r="Z3744" s="53"/>
      <c r="AA3744" s="53"/>
    </row>
    <row r="3745" spans="1:27" x14ac:dyDescent="0.25">
      <c r="A3745" s="199"/>
      <c r="B3745" s="199"/>
      <c r="C3745" s="199"/>
      <c r="D3745" s="199"/>
      <c r="E3745" s="192"/>
      <c r="F3745" s="186"/>
      <c r="G3745" s="53"/>
      <c r="H3745" s="53"/>
      <c r="I3745" s="53"/>
      <c r="J3745" s="53"/>
      <c r="O3745" s="53"/>
      <c r="W3745" s="53"/>
      <c r="X3745" s="53"/>
      <c r="Y3745" s="53"/>
      <c r="Z3745" s="53"/>
      <c r="AA3745" s="53"/>
    </row>
    <row r="3746" spans="1:27" x14ac:dyDescent="0.25">
      <c r="A3746" s="199"/>
      <c r="B3746" s="199"/>
      <c r="C3746" s="199"/>
      <c r="D3746" s="199"/>
      <c r="E3746" s="192"/>
      <c r="F3746" s="186"/>
      <c r="G3746" s="53"/>
      <c r="H3746" s="53"/>
      <c r="I3746" s="53"/>
      <c r="J3746" s="53"/>
      <c r="O3746" s="53"/>
      <c r="W3746" s="53"/>
      <c r="X3746" s="53"/>
      <c r="Y3746" s="53"/>
      <c r="Z3746" s="53"/>
      <c r="AA3746" s="53"/>
    </row>
    <row r="3747" spans="1:27" x14ac:dyDescent="0.25">
      <c r="A3747" s="199"/>
      <c r="B3747" s="199"/>
      <c r="C3747" s="199"/>
      <c r="D3747" s="199"/>
      <c r="E3747" s="192"/>
      <c r="F3747" s="186"/>
      <c r="G3747" s="53"/>
      <c r="H3747" s="53"/>
      <c r="I3747" s="53"/>
      <c r="J3747" s="53"/>
      <c r="O3747" s="53"/>
      <c r="W3747" s="53"/>
      <c r="X3747" s="53"/>
      <c r="Y3747" s="53"/>
      <c r="Z3747" s="53"/>
      <c r="AA3747" s="53"/>
    </row>
    <row r="3748" spans="1:27" x14ac:dyDescent="0.25">
      <c r="A3748" s="199"/>
      <c r="B3748" s="199"/>
      <c r="C3748" s="199"/>
      <c r="D3748" s="199"/>
      <c r="E3748" s="192"/>
      <c r="F3748" s="186"/>
      <c r="G3748" s="53"/>
      <c r="H3748" s="53"/>
      <c r="I3748" s="53"/>
      <c r="J3748" s="53"/>
      <c r="O3748" s="53"/>
      <c r="W3748" s="53"/>
      <c r="X3748" s="53"/>
      <c r="Y3748" s="53"/>
      <c r="Z3748" s="53"/>
      <c r="AA3748" s="53"/>
    </row>
    <row r="3749" spans="1:27" x14ac:dyDescent="0.25">
      <c r="A3749" s="199"/>
      <c r="B3749" s="199"/>
      <c r="C3749" s="199"/>
      <c r="D3749" s="199"/>
      <c r="E3749" s="192"/>
      <c r="F3749" s="186"/>
      <c r="G3749" s="53"/>
      <c r="H3749" s="53"/>
      <c r="I3749" s="53"/>
      <c r="J3749" s="53"/>
      <c r="O3749" s="53"/>
      <c r="W3749" s="53"/>
      <c r="X3749" s="53"/>
      <c r="Y3749" s="53"/>
      <c r="Z3749" s="53"/>
      <c r="AA3749" s="53"/>
    </row>
    <row r="3750" spans="1:27" x14ac:dyDescent="0.25">
      <c r="A3750" s="199"/>
      <c r="B3750" s="199"/>
      <c r="C3750" s="199"/>
      <c r="D3750" s="199"/>
      <c r="E3750" s="192"/>
      <c r="F3750" s="186"/>
      <c r="G3750" s="53"/>
      <c r="H3750" s="53"/>
      <c r="I3750" s="53"/>
      <c r="J3750" s="53"/>
      <c r="O3750" s="53"/>
      <c r="W3750" s="53"/>
      <c r="X3750" s="53"/>
      <c r="Y3750" s="53"/>
      <c r="Z3750" s="53"/>
      <c r="AA3750" s="53"/>
    </row>
    <row r="3751" spans="1:27" x14ac:dyDescent="0.25">
      <c r="A3751" s="199"/>
      <c r="B3751" s="199"/>
      <c r="C3751" s="199"/>
      <c r="D3751" s="199"/>
      <c r="E3751" s="192"/>
      <c r="F3751" s="186"/>
      <c r="G3751" s="53"/>
      <c r="H3751" s="53"/>
      <c r="I3751" s="53"/>
      <c r="J3751" s="53"/>
      <c r="O3751" s="53"/>
      <c r="W3751" s="53"/>
      <c r="X3751" s="53"/>
      <c r="Y3751" s="53"/>
      <c r="Z3751" s="53"/>
      <c r="AA3751" s="53"/>
    </row>
    <row r="3752" spans="1:27" x14ac:dyDescent="0.25">
      <c r="A3752" s="199"/>
      <c r="B3752" s="199"/>
      <c r="C3752" s="199"/>
      <c r="D3752" s="199"/>
      <c r="E3752" s="192"/>
      <c r="F3752" s="186"/>
      <c r="G3752" s="53"/>
      <c r="H3752" s="53"/>
      <c r="I3752" s="53"/>
      <c r="J3752" s="53"/>
      <c r="O3752" s="53"/>
      <c r="W3752" s="53"/>
      <c r="X3752" s="53"/>
      <c r="Y3752" s="53"/>
      <c r="Z3752" s="53"/>
      <c r="AA3752" s="53"/>
    </row>
    <row r="3753" spans="1:27" x14ac:dyDescent="0.25">
      <c r="A3753" s="199"/>
      <c r="B3753" s="199"/>
      <c r="C3753" s="199"/>
      <c r="D3753" s="199"/>
      <c r="E3753" s="192"/>
      <c r="F3753" s="186"/>
      <c r="G3753" s="53"/>
      <c r="H3753" s="53"/>
      <c r="I3753" s="53"/>
      <c r="J3753" s="53"/>
      <c r="O3753" s="53"/>
      <c r="W3753" s="53"/>
      <c r="X3753" s="53"/>
      <c r="Y3753" s="53"/>
      <c r="Z3753" s="53"/>
      <c r="AA3753" s="53"/>
    </row>
    <row r="3754" spans="1:27" x14ac:dyDescent="0.25">
      <c r="A3754" s="199"/>
      <c r="B3754" s="199"/>
      <c r="C3754" s="199"/>
      <c r="D3754" s="199"/>
      <c r="E3754" s="192"/>
      <c r="F3754" s="186"/>
      <c r="G3754" s="53"/>
      <c r="H3754" s="53"/>
      <c r="I3754" s="53"/>
      <c r="J3754" s="53"/>
      <c r="O3754" s="53"/>
      <c r="W3754" s="53"/>
      <c r="X3754" s="53"/>
      <c r="Y3754" s="53"/>
      <c r="Z3754" s="53"/>
      <c r="AA3754" s="53"/>
    </row>
    <row r="3755" spans="1:27" x14ac:dyDescent="0.25">
      <c r="A3755" s="199"/>
      <c r="B3755" s="199"/>
      <c r="C3755" s="199"/>
      <c r="D3755" s="199"/>
      <c r="E3755" s="192"/>
      <c r="F3755" s="186"/>
      <c r="G3755" s="53"/>
      <c r="H3755" s="53"/>
      <c r="I3755" s="53"/>
      <c r="J3755" s="53"/>
      <c r="O3755" s="53"/>
      <c r="W3755" s="53"/>
      <c r="X3755" s="53"/>
      <c r="Y3755" s="53"/>
      <c r="Z3755" s="53"/>
      <c r="AA3755" s="53"/>
    </row>
    <row r="3756" spans="1:27" x14ac:dyDescent="0.25">
      <c r="A3756" s="199"/>
      <c r="B3756" s="199"/>
      <c r="C3756" s="199"/>
      <c r="D3756" s="199"/>
      <c r="E3756" s="192"/>
      <c r="F3756" s="186"/>
      <c r="G3756" s="53"/>
      <c r="H3756" s="53"/>
      <c r="I3756" s="53"/>
      <c r="J3756" s="53"/>
      <c r="O3756" s="53"/>
      <c r="W3756" s="53"/>
      <c r="X3756" s="53"/>
      <c r="Y3756" s="53"/>
      <c r="Z3756" s="53"/>
      <c r="AA3756" s="53"/>
    </row>
    <row r="3757" spans="1:27" x14ac:dyDescent="0.25">
      <c r="A3757" s="199"/>
      <c r="B3757" s="199"/>
      <c r="C3757" s="199"/>
      <c r="D3757" s="199"/>
      <c r="E3757" s="192"/>
      <c r="F3757" s="186"/>
      <c r="G3757" s="53"/>
      <c r="H3757" s="53"/>
      <c r="I3757" s="53"/>
      <c r="J3757" s="53"/>
      <c r="O3757" s="53"/>
      <c r="W3757" s="53"/>
      <c r="X3757" s="53"/>
      <c r="Y3757" s="53"/>
      <c r="Z3757" s="53"/>
      <c r="AA3757" s="53"/>
    </row>
    <row r="3758" spans="1:27" x14ac:dyDescent="0.25">
      <c r="A3758" s="199"/>
      <c r="B3758" s="199"/>
      <c r="C3758" s="199"/>
      <c r="D3758" s="199"/>
      <c r="E3758" s="192"/>
      <c r="F3758" s="186"/>
      <c r="G3758" s="53"/>
      <c r="H3758" s="53"/>
      <c r="I3758" s="53"/>
      <c r="J3758" s="53"/>
      <c r="O3758" s="53"/>
      <c r="W3758" s="53"/>
      <c r="X3758" s="53"/>
      <c r="Y3758" s="53"/>
      <c r="Z3758" s="53"/>
      <c r="AA3758" s="53"/>
    </row>
    <row r="3759" spans="1:27" x14ac:dyDescent="0.25">
      <c r="A3759" s="199"/>
      <c r="B3759" s="199"/>
      <c r="C3759" s="199"/>
      <c r="D3759" s="199"/>
      <c r="E3759" s="192"/>
      <c r="F3759" s="186"/>
      <c r="G3759" s="53"/>
      <c r="H3759" s="53"/>
      <c r="I3759" s="53"/>
      <c r="J3759" s="53"/>
      <c r="O3759" s="53"/>
      <c r="W3759" s="53"/>
      <c r="X3759" s="53"/>
      <c r="Y3759" s="53"/>
      <c r="Z3759" s="53"/>
      <c r="AA3759" s="53"/>
    </row>
    <row r="3760" spans="1:27" x14ac:dyDescent="0.25">
      <c r="A3760" s="199"/>
      <c r="B3760" s="199"/>
      <c r="C3760" s="199"/>
      <c r="D3760" s="199"/>
      <c r="E3760" s="192"/>
      <c r="F3760" s="186"/>
      <c r="G3760" s="53"/>
      <c r="H3760" s="53"/>
      <c r="I3760" s="53"/>
      <c r="J3760" s="53"/>
      <c r="O3760" s="53"/>
      <c r="W3760" s="53"/>
      <c r="X3760" s="53"/>
      <c r="Y3760" s="53"/>
      <c r="Z3760" s="53"/>
      <c r="AA3760" s="53"/>
    </row>
    <row r="3761" spans="1:27" x14ac:dyDescent="0.25">
      <c r="A3761" s="199"/>
      <c r="B3761" s="199"/>
      <c r="C3761" s="199"/>
      <c r="D3761" s="199"/>
      <c r="E3761" s="192"/>
      <c r="F3761" s="186"/>
      <c r="G3761" s="53"/>
      <c r="H3761" s="53"/>
      <c r="I3761" s="53"/>
      <c r="J3761" s="53"/>
      <c r="O3761" s="53"/>
      <c r="W3761" s="53"/>
      <c r="X3761" s="53"/>
      <c r="Y3761" s="53"/>
      <c r="Z3761" s="53"/>
      <c r="AA3761" s="53"/>
    </row>
    <row r="3762" spans="1:27" x14ac:dyDescent="0.25">
      <c r="A3762" s="199"/>
      <c r="B3762" s="199"/>
      <c r="C3762" s="199"/>
      <c r="D3762" s="199"/>
      <c r="E3762" s="192"/>
      <c r="F3762" s="186"/>
      <c r="G3762" s="53"/>
      <c r="H3762" s="53"/>
      <c r="I3762" s="53"/>
      <c r="J3762" s="53"/>
      <c r="O3762" s="53"/>
      <c r="W3762" s="53"/>
      <c r="X3762" s="53"/>
      <c r="Y3762" s="53"/>
      <c r="Z3762" s="53"/>
      <c r="AA3762" s="53"/>
    </row>
    <row r="3763" spans="1:27" x14ac:dyDescent="0.25">
      <c r="A3763" s="199"/>
      <c r="B3763" s="199"/>
      <c r="C3763" s="199"/>
      <c r="D3763" s="199"/>
      <c r="E3763" s="192"/>
      <c r="F3763" s="186"/>
      <c r="G3763" s="53"/>
      <c r="H3763" s="53"/>
      <c r="I3763" s="53"/>
      <c r="J3763" s="53"/>
      <c r="O3763" s="53"/>
      <c r="W3763" s="53"/>
      <c r="X3763" s="53"/>
      <c r="Y3763" s="53"/>
      <c r="Z3763" s="53"/>
      <c r="AA3763" s="53"/>
    </row>
    <row r="3764" spans="1:27" x14ac:dyDescent="0.25">
      <c r="A3764" s="199"/>
      <c r="B3764" s="199"/>
      <c r="C3764" s="199"/>
      <c r="D3764" s="199"/>
      <c r="E3764" s="192"/>
      <c r="F3764" s="186"/>
      <c r="G3764" s="53"/>
      <c r="H3764" s="53"/>
      <c r="I3764" s="53"/>
      <c r="J3764" s="53"/>
      <c r="O3764" s="53"/>
      <c r="W3764" s="53"/>
      <c r="X3764" s="53"/>
      <c r="Y3764" s="53"/>
      <c r="Z3764" s="53"/>
      <c r="AA3764" s="53"/>
    </row>
    <row r="3765" spans="1:27" x14ac:dyDescent="0.25">
      <c r="A3765" s="199"/>
      <c r="B3765" s="199"/>
      <c r="C3765" s="199"/>
      <c r="D3765" s="199"/>
      <c r="E3765" s="192"/>
      <c r="F3765" s="186"/>
      <c r="G3765" s="53"/>
      <c r="H3765" s="53"/>
      <c r="I3765" s="53"/>
      <c r="J3765" s="53"/>
      <c r="O3765" s="53"/>
      <c r="W3765" s="53"/>
      <c r="X3765" s="53"/>
      <c r="Y3765" s="53"/>
      <c r="Z3765" s="53"/>
      <c r="AA3765" s="53"/>
    </row>
    <row r="3766" spans="1:27" x14ac:dyDescent="0.25">
      <c r="A3766" s="199"/>
      <c r="B3766" s="199"/>
      <c r="C3766" s="199"/>
      <c r="D3766" s="199"/>
      <c r="E3766" s="192"/>
      <c r="F3766" s="186"/>
      <c r="G3766" s="53"/>
      <c r="H3766" s="53"/>
      <c r="I3766" s="53"/>
      <c r="J3766" s="53"/>
      <c r="O3766" s="53"/>
      <c r="W3766" s="53"/>
      <c r="X3766" s="53"/>
      <c r="Y3766" s="53"/>
      <c r="Z3766" s="53"/>
      <c r="AA3766" s="53"/>
    </row>
    <row r="3767" spans="1:27" x14ac:dyDescent="0.25">
      <c r="A3767" s="199"/>
      <c r="B3767" s="199"/>
      <c r="C3767" s="199"/>
      <c r="D3767" s="199"/>
      <c r="E3767" s="192"/>
      <c r="F3767" s="186"/>
      <c r="G3767" s="53"/>
      <c r="H3767" s="53"/>
      <c r="I3767" s="53"/>
      <c r="J3767" s="53"/>
      <c r="O3767" s="53"/>
      <c r="W3767" s="53"/>
      <c r="X3767" s="53"/>
      <c r="Y3767" s="53"/>
      <c r="Z3767" s="53"/>
      <c r="AA3767" s="53"/>
    </row>
    <row r="3768" spans="1:27" x14ac:dyDescent="0.25">
      <c r="A3768" s="199"/>
      <c r="B3768" s="199"/>
      <c r="C3768" s="199"/>
      <c r="D3768" s="199"/>
      <c r="E3768" s="192"/>
      <c r="F3768" s="186"/>
      <c r="G3768" s="53"/>
      <c r="H3768" s="53"/>
      <c r="I3768" s="53"/>
      <c r="J3768" s="53"/>
      <c r="O3768" s="53"/>
      <c r="W3768" s="53"/>
      <c r="X3768" s="53"/>
      <c r="Y3768" s="53"/>
      <c r="Z3768" s="53"/>
      <c r="AA3768" s="53"/>
    </row>
    <row r="3769" spans="1:27" x14ac:dyDescent="0.25">
      <c r="A3769" s="199"/>
      <c r="B3769" s="199"/>
      <c r="C3769" s="199"/>
      <c r="D3769" s="199"/>
      <c r="E3769" s="192"/>
      <c r="F3769" s="186"/>
      <c r="G3769" s="53"/>
      <c r="H3769" s="53"/>
      <c r="I3769" s="53"/>
      <c r="J3769" s="53"/>
      <c r="O3769" s="53"/>
      <c r="W3769" s="53"/>
      <c r="X3769" s="53"/>
      <c r="Y3769" s="53"/>
      <c r="Z3769" s="53"/>
      <c r="AA3769" s="53"/>
    </row>
    <row r="3770" spans="1:27" x14ac:dyDescent="0.25">
      <c r="A3770" s="199"/>
      <c r="B3770" s="199"/>
      <c r="C3770" s="199"/>
      <c r="D3770" s="199"/>
      <c r="E3770" s="192"/>
      <c r="F3770" s="186"/>
      <c r="G3770" s="53"/>
      <c r="H3770" s="53"/>
      <c r="I3770" s="53"/>
      <c r="J3770" s="53"/>
      <c r="O3770" s="53"/>
      <c r="W3770" s="53"/>
      <c r="X3770" s="53"/>
      <c r="Y3770" s="53"/>
      <c r="Z3770" s="53"/>
      <c r="AA3770" s="53"/>
    </row>
    <row r="3771" spans="1:27" x14ac:dyDescent="0.25">
      <c r="A3771" s="199"/>
      <c r="B3771" s="199"/>
      <c r="C3771" s="199"/>
      <c r="D3771" s="199"/>
      <c r="E3771" s="192"/>
      <c r="F3771" s="186"/>
      <c r="G3771" s="53"/>
      <c r="H3771" s="53"/>
      <c r="I3771" s="53"/>
      <c r="J3771" s="53"/>
      <c r="O3771" s="53"/>
      <c r="W3771" s="53"/>
      <c r="X3771" s="53"/>
      <c r="Y3771" s="53"/>
      <c r="Z3771" s="53"/>
      <c r="AA3771" s="53"/>
    </row>
    <row r="3772" spans="1:27" x14ac:dyDescent="0.25">
      <c r="A3772" s="199"/>
      <c r="B3772" s="199"/>
      <c r="C3772" s="199"/>
      <c r="D3772" s="199"/>
      <c r="E3772" s="192"/>
      <c r="F3772" s="186"/>
      <c r="G3772" s="53"/>
      <c r="H3772" s="53"/>
      <c r="I3772" s="53"/>
      <c r="J3772" s="53"/>
      <c r="O3772" s="53"/>
      <c r="W3772" s="53"/>
      <c r="X3772" s="53"/>
      <c r="Y3772" s="53"/>
      <c r="Z3772" s="53"/>
      <c r="AA3772" s="53"/>
    </row>
    <row r="3773" spans="1:27" x14ac:dyDescent="0.25">
      <c r="A3773" s="199"/>
      <c r="B3773" s="199"/>
      <c r="C3773" s="199"/>
      <c r="D3773" s="199"/>
      <c r="E3773" s="192"/>
      <c r="F3773" s="186"/>
      <c r="G3773" s="53"/>
      <c r="H3773" s="53"/>
      <c r="I3773" s="53"/>
      <c r="J3773" s="53"/>
      <c r="O3773" s="53"/>
      <c r="W3773" s="53"/>
      <c r="X3773" s="53"/>
      <c r="Y3773" s="53"/>
      <c r="Z3773" s="53"/>
      <c r="AA3773" s="53"/>
    </row>
    <row r="3774" spans="1:27" x14ac:dyDescent="0.25">
      <c r="A3774" s="199"/>
      <c r="B3774" s="199"/>
      <c r="C3774" s="199"/>
      <c r="D3774" s="199"/>
      <c r="E3774" s="192"/>
      <c r="F3774" s="186"/>
      <c r="G3774" s="53"/>
      <c r="H3774" s="53"/>
      <c r="I3774" s="53"/>
      <c r="J3774" s="53"/>
      <c r="O3774" s="53"/>
      <c r="W3774" s="53"/>
      <c r="X3774" s="53"/>
      <c r="Y3774" s="53"/>
      <c r="Z3774" s="53"/>
      <c r="AA3774" s="53"/>
    </row>
    <row r="3775" spans="1:27" x14ac:dyDescent="0.25">
      <c r="A3775" s="199"/>
      <c r="B3775" s="199"/>
      <c r="C3775" s="199"/>
      <c r="D3775" s="199"/>
      <c r="E3775" s="192"/>
      <c r="F3775" s="186"/>
      <c r="G3775" s="53"/>
      <c r="H3775" s="53"/>
      <c r="I3775" s="53"/>
      <c r="J3775" s="53"/>
      <c r="O3775" s="53"/>
      <c r="W3775" s="53"/>
      <c r="X3775" s="53"/>
      <c r="Y3775" s="53"/>
      <c r="Z3775" s="53"/>
      <c r="AA3775" s="53"/>
    </row>
    <row r="3776" spans="1:27" x14ac:dyDescent="0.25">
      <c r="A3776" s="199"/>
      <c r="B3776" s="199"/>
      <c r="C3776" s="199"/>
      <c r="D3776" s="199"/>
      <c r="E3776" s="192"/>
      <c r="F3776" s="186"/>
      <c r="G3776" s="53"/>
      <c r="H3776" s="53"/>
      <c r="I3776" s="53"/>
      <c r="J3776" s="53"/>
      <c r="O3776" s="53"/>
      <c r="W3776" s="53"/>
      <c r="X3776" s="53"/>
      <c r="Y3776" s="53"/>
      <c r="Z3776" s="53"/>
      <c r="AA3776" s="53"/>
    </row>
    <row r="3777" spans="1:27" x14ac:dyDescent="0.25">
      <c r="A3777" s="199"/>
      <c r="B3777" s="199"/>
      <c r="C3777" s="199"/>
      <c r="D3777" s="199"/>
      <c r="E3777" s="192"/>
      <c r="F3777" s="186"/>
      <c r="G3777" s="53"/>
      <c r="H3777" s="53"/>
      <c r="I3777" s="53"/>
      <c r="J3777" s="53"/>
      <c r="O3777" s="53"/>
      <c r="W3777" s="53"/>
      <c r="X3777" s="53"/>
      <c r="Y3777" s="53"/>
      <c r="Z3777" s="53"/>
      <c r="AA3777" s="53"/>
    </row>
    <row r="3778" spans="1:27" x14ac:dyDescent="0.25">
      <c r="A3778" s="199"/>
      <c r="B3778" s="199"/>
      <c r="C3778" s="199"/>
      <c r="D3778" s="199"/>
      <c r="E3778" s="192"/>
      <c r="F3778" s="186"/>
      <c r="G3778" s="53"/>
      <c r="H3778" s="53"/>
      <c r="I3778" s="53"/>
      <c r="J3778" s="53"/>
      <c r="O3778" s="53"/>
      <c r="W3778" s="53"/>
      <c r="X3778" s="53"/>
      <c r="Y3778" s="53"/>
      <c r="Z3778" s="53"/>
      <c r="AA3778" s="53"/>
    </row>
    <row r="3779" spans="1:27" x14ac:dyDescent="0.25">
      <c r="A3779" s="199"/>
      <c r="B3779" s="199"/>
      <c r="C3779" s="199"/>
      <c r="D3779" s="199"/>
      <c r="E3779" s="192"/>
      <c r="F3779" s="186"/>
      <c r="G3779" s="53"/>
      <c r="H3779" s="53"/>
      <c r="I3779" s="53"/>
      <c r="J3779" s="53"/>
      <c r="O3779" s="53"/>
      <c r="W3779" s="53"/>
      <c r="X3779" s="53"/>
      <c r="Y3779" s="53"/>
      <c r="Z3779" s="53"/>
      <c r="AA3779" s="53"/>
    </row>
    <row r="3780" spans="1:27" x14ac:dyDescent="0.25">
      <c r="A3780" s="199"/>
      <c r="B3780" s="199"/>
      <c r="C3780" s="199"/>
      <c r="D3780" s="199"/>
      <c r="E3780" s="192"/>
      <c r="F3780" s="186"/>
      <c r="G3780" s="53"/>
      <c r="H3780" s="53"/>
      <c r="I3780" s="53"/>
      <c r="J3780" s="53"/>
      <c r="O3780" s="53"/>
      <c r="W3780" s="53"/>
      <c r="X3780" s="53"/>
      <c r="Y3780" s="53"/>
      <c r="Z3780" s="53"/>
      <c r="AA3780" s="53"/>
    </row>
    <row r="3781" spans="1:27" x14ac:dyDescent="0.25">
      <c r="A3781" s="199"/>
      <c r="B3781" s="199"/>
      <c r="C3781" s="199"/>
      <c r="D3781" s="199"/>
      <c r="E3781" s="192"/>
      <c r="F3781" s="186"/>
      <c r="G3781" s="53"/>
      <c r="H3781" s="53"/>
      <c r="I3781" s="53"/>
      <c r="J3781" s="53"/>
      <c r="O3781" s="53"/>
      <c r="W3781" s="53"/>
      <c r="X3781" s="53"/>
      <c r="Y3781" s="53"/>
      <c r="Z3781" s="53"/>
      <c r="AA3781" s="53"/>
    </row>
    <row r="3782" spans="1:27" x14ac:dyDescent="0.25">
      <c r="A3782" s="199"/>
      <c r="B3782" s="199"/>
      <c r="C3782" s="199"/>
      <c r="D3782" s="199"/>
      <c r="E3782" s="192"/>
      <c r="F3782" s="186"/>
      <c r="G3782" s="53"/>
      <c r="H3782" s="53"/>
      <c r="I3782" s="53"/>
      <c r="J3782" s="53"/>
      <c r="O3782" s="53"/>
      <c r="W3782" s="53"/>
      <c r="X3782" s="53"/>
      <c r="Y3782" s="53"/>
      <c r="Z3782" s="53"/>
      <c r="AA3782" s="53"/>
    </row>
    <row r="3783" spans="1:27" x14ac:dyDescent="0.25">
      <c r="A3783" s="199"/>
      <c r="B3783" s="199"/>
      <c r="C3783" s="199"/>
      <c r="D3783" s="199"/>
      <c r="E3783" s="192"/>
      <c r="F3783" s="186"/>
      <c r="G3783" s="53"/>
      <c r="H3783" s="53"/>
      <c r="I3783" s="53"/>
      <c r="J3783" s="53"/>
      <c r="O3783" s="53"/>
      <c r="W3783" s="53"/>
      <c r="X3783" s="53"/>
      <c r="Y3783" s="53"/>
      <c r="Z3783" s="53"/>
      <c r="AA3783" s="53"/>
    </row>
    <row r="3784" spans="1:27" x14ac:dyDescent="0.25">
      <c r="A3784" s="199"/>
      <c r="B3784" s="199"/>
      <c r="C3784" s="199"/>
      <c r="D3784" s="199"/>
      <c r="E3784" s="192"/>
      <c r="F3784" s="186"/>
      <c r="G3784" s="53"/>
      <c r="H3784" s="53"/>
      <c r="I3784" s="53"/>
      <c r="J3784" s="53"/>
      <c r="O3784" s="53"/>
      <c r="W3784" s="53"/>
      <c r="X3784" s="53"/>
      <c r="Y3784" s="53"/>
      <c r="Z3784" s="53"/>
      <c r="AA3784" s="53"/>
    </row>
    <row r="3785" spans="1:27" x14ac:dyDescent="0.25">
      <c r="A3785" s="199"/>
      <c r="B3785" s="199"/>
      <c r="C3785" s="199"/>
      <c r="D3785" s="199"/>
      <c r="E3785" s="192"/>
      <c r="F3785" s="186"/>
      <c r="G3785" s="53"/>
      <c r="H3785" s="53"/>
      <c r="I3785" s="53"/>
      <c r="J3785" s="53"/>
      <c r="O3785" s="53"/>
      <c r="W3785" s="53"/>
      <c r="X3785" s="53"/>
      <c r="Y3785" s="53"/>
      <c r="Z3785" s="53"/>
      <c r="AA3785" s="53"/>
    </row>
    <row r="3786" spans="1:27" x14ac:dyDescent="0.25">
      <c r="A3786" s="199"/>
      <c r="B3786" s="199"/>
      <c r="C3786" s="199"/>
      <c r="D3786" s="199"/>
      <c r="E3786" s="192"/>
      <c r="F3786" s="186"/>
      <c r="G3786" s="53"/>
      <c r="H3786" s="53"/>
      <c r="I3786" s="53"/>
      <c r="J3786" s="53"/>
      <c r="O3786" s="53"/>
      <c r="W3786" s="53"/>
      <c r="X3786" s="53"/>
      <c r="Y3786" s="53"/>
      <c r="Z3786" s="53"/>
      <c r="AA3786" s="53"/>
    </row>
    <row r="3787" spans="1:27" x14ac:dyDescent="0.25">
      <c r="A3787" s="199"/>
      <c r="B3787" s="199"/>
      <c r="C3787" s="199"/>
      <c r="D3787" s="199"/>
      <c r="E3787" s="192"/>
      <c r="F3787" s="186"/>
      <c r="G3787" s="53"/>
      <c r="H3787" s="53"/>
      <c r="I3787" s="53"/>
      <c r="J3787" s="53"/>
      <c r="O3787" s="53"/>
      <c r="W3787" s="53"/>
      <c r="X3787" s="53"/>
      <c r="Y3787" s="53"/>
      <c r="Z3787" s="53"/>
      <c r="AA3787" s="53"/>
    </row>
    <row r="3788" spans="1:27" x14ac:dyDescent="0.25">
      <c r="A3788" s="199"/>
      <c r="B3788" s="199"/>
      <c r="C3788" s="199"/>
      <c r="D3788" s="199"/>
      <c r="E3788" s="192"/>
      <c r="F3788" s="186"/>
      <c r="G3788" s="53"/>
      <c r="H3788" s="53"/>
      <c r="I3788" s="53"/>
      <c r="J3788" s="53"/>
      <c r="O3788" s="53"/>
      <c r="W3788" s="53"/>
      <c r="X3788" s="53"/>
      <c r="Y3788" s="53"/>
      <c r="Z3788" s="53"/>
      <c r="AA3788" s="53"/>
    </row>
    <row r="3789" spans="1:27" x14ac:dyDescent="0.25">
      <c r="A3789" s="199"/>
      <c r="B3789" s="199"/>
      <c r="C3789" s="199"/>
      <c r="D3789" s="199"/>
      <c r="E3789" s="192"/>
      <c r="F3789" s="186"/>
      <c r="G3789" s="53"/>
      <c r="H3789" s="53"/>
      <c r="I3789" s="53"/>
      <c r="J3789" s="53"/>
      <c r="O3789" s="53"/>
      <c r="W3789" s="53"/>
      <c r="X3789" s="53"/>
      <c r="Y3789" s="53"/>
      <c r="Z3789" s="53"/>
      <c r="AA3789" s="53"/>
    </row>
    <row r="3790" spans="1:27" x14ac:dyDescent="0.25">
      <c r="A3790" s="199"/>
      <c r="B3790" s="199"/>
      <c r="C3790" s="199"/>
      <c r="D3790" s="199"/>
      <c r="E3790" s="192"/>
      <c r="F3790" s="186"/>
      <c r="G3790" s="53"/>
      <c r="H3790" s="53"/>
      <c r="I3790" s="53"/>
      <c r="J3790" s="53"/>
      <c r="O3790" s="53"/>
      <c r="W3790" s="53"/>
      <c r="X3790" s="53"/>
      <c r="Y3790" s="53"/>
      <c r="Z3790" s="53"/>
      <c r="AA3790" s="53"/>
    </row>
    <row r="3791" spans="1:27" x14ac:dyDescent="0.25">
      <c r="A3791" s="199"/>
      <c r="B3791" s="199"/>
      <c r="C3791" s="199"/>
      <c r="D3791" s="199"/>
      <c r="E3791" s="192"/>
      <c r="F3791" s="186"/>
      <c r="G3791" s="53"/>
      <c r="H3791" s="53"/>
      <c r="I3791" s="53"/>
      <c r="J3791" s="53"/>
      <c r="O3791" s="53"/>
      <c r="W3791" s="53"/>
      <c r="X3791" s="53"/>
      <c r="Y3791" s="53"/>
      <c r="Z3791" s="53"/>
      <c r="AA3791" s="53"/>
    </row>
    <row r="3792" spans="1:27" x14ac:dyDescent="0.25">
      <c r="A3792" s="199"/>
      <c r="B3792" s="199"/>
      <c r="C3792" s="199"/>
      <c r="D3792" s="199"/>
      <c r="E3792" s="192"/>
      <c r="F3792" s="186"/>
      <c r="G3792" s="53"/>
      <c r="H3792" s="53"/>
      <c r="I3792" s="53"/>
      <c r="J3792" s="53"/>
      <c r="O3792" s="53"/>
      <c r="W3792" s="53"/>
      <c r="X3792" s="53"/>
      <c r="Y3792" s="53"/>
      <c r="Z3792" s="53"/>
      <c r="AA3792" s="53"/>
    </row>
    <row r="3793" spans="1:27" x14ac:dyDescent="0.25">
      <c r="A3793" s="199"/>
      <c r="B3793" s="199"/>
      <c r="C3793" s="199"/>
      <c r="D3793" s="199"/>
      <c r="E3793" s="192"/>
      <c r="F3793" s="186"/>
      <c r="G3793" s="53"/>
      <c r="H3793" s="53"/>
      <c r="I3793" s="53"/>
      <c r="J3793" s="53"/>
      <c r="O3793" s="53"/>
      <c r="W3793" s="53"/>
      <c r="X3793" s="53"/>
      <c r="Y3793" s="53"/>
      <c r="Z3793" s="53"/>
      <c r="AA3793" s="53"/>
    </row>
    <row r="3794" spans="1:27" x14ac:dyDescent="0.25">
      <c r="A3794" s="199"/>
      <c r="B3794" s="199"/>
      <c r="C3794" s="199"/>
      <c r="D3794" s="199"/>
      <c r="E3794" s="192"/>
      <c r="F3794" s="186"/>
      <c r="G3794" s="53"/>
      <c r="H3794" s="53"/>
      <c r="I3794" s="53"/>
      <c r="J3794" s="53"/>
      <c r="O3794" s="53"/>
      <c r="W3794" s="53"/>
      <c r="X3794" s="53"/>
      <c r="Y3794" s="53"/>
      <c r="Z3794" s="53"/>
      <c r="AA3794" s="53"/>
    </row>
    <row r="3795" spans="1:27" x14ac:dyDescent="0.25">
      <c r="A3795" s="199"/>
      <c r="B3795" s="199"/>
      <c r="C3795" s="199"/>
      <c r="D3795" s="199"/>
      <c r="E3795" s="192"/>
      <c r="F3795" s="186"/>
      <c r="G3795" s="53"/>
      <c r="H3795" s="53"/>
      <c r="I3795" s="53"/>
      <c r="J3795" s="53"/>
      <c r="O3795" s="53"/>
      <c r="W3795" s="53"/>
      <c r="X3795" s="53"/>
      <c r="Y3795" s="53"/>
      <c r="Z3795" s="53"/>
      <c r="AA3795" s="53"/>
    </row>
    <row r="3796" spans="1:27" x14ac:dyDescent="0.25">
      <c r="A3796" s="199"/>
      <c r="B3796" s="199"/>
      <c r="C3796" s="199"/>
      <c r="D3796" s="199"/>
      <c r="E3796" s="192"/>
      <c r="F3796" s="186"/>
      <c r="G3796" s="53"/>
      <c r="H3796" s="53"/>
      <c r="I3796" s="53"/>
      <c r="J3796" s="53"/>
      <c r="O3796" s="53"/>
      <c r="W3796" s="53"/>
      <c r="X3796" s="53"/>
      <c r="Y3796" s="53"/>
      <c r="Z3796" s="53"/>
      <c r="AA3796" s="53"/>
    </row>
    <row r="3797" spans="1:27" x14ac:dyDescent="0.25">
      <c r="A3797" s="199"/>
      <c r="B3797" s="199"/>
      <c r="C3797" s="199"/>
      <c r="D3797" s="199"/>
      <c r="E3797" s="192"/>
      <c r="F3797" s="186"/>
      <c r="G3797" s="53"/>
      <c r="H3797" s="53"/>
      <c r="I3797" s="53"/>
      <c r="J3797" s="53"/>
      <c r="O3797" s="53"/>
      <c r="W3797" s="53"/>
      <c r="X3797" s="53"/>
      <c r="Y3797" s="53"/>
      <c r="Z3797" s="53"/>
      <c r="AA3797" s="53"/>
    </row>
    <row r="3798" spans="1:27" x14ac:dyDescent="0.25">
      <c r="A3798" s="199"/>
      <c r="B3798" s="199"/>
      <c r="C3798" s="199"/>
      <c r="D3798" s="199"/>
      <c r="E3798" s="192"/>
      <c r="F3798" s="186"/>
      <c r="G3798" s="53"/>
      <c r="H3798" s="53"/>
      <c r="I3798" s="53"/>
      <c r="J3798" s="53"/>
      <c r="O3798" s="53"/>
      <c r="W3798" s="53"/>
      <c r="X3798" s="53"/>
      <c r="Y3798" s="53"/>
      <c r="Z3798" s="53"/>
      <c r="AA3798" s="53"/>
    </row>
    <row r="3799" spans="1:27" x14ac:dyDescent="0.25">
      <c r="A3799" s="199"/>
      <c r="B3799" s="199"/>
      <c r="C3799" s="199"/>
      <c r="D3799" s="199"/>
      <c r="E3799" s="192"/>
      <c r="F3799" s="186"/>
      <c r="G3799" s="53"/>
      <c r="H3799" s="53"/>
      <c r="I3799" s="53"/>
      <c r="J3799" s="53"/>
      <c r="O3799" s="53"/>
      <c r="W3799" s="53"/>
      <c r="X3799" s="53"/>
      <c r="Y3799" s="53"/>
      <c r="Z3799" s="53"/>
      <c r="AA3799" s="53"/>
    </row>
    <row r="3800" spans="1:27" x14ac:dyDescent="0.25">
      <c r="A3800" s="199"/>
      <c r="B3800" s="199"/>
      <c r="C3800" s="199"/>
      <c r="D3800" s="199"/>
      <c r="E3800" s="192"/>
      <c r="F3800" s="186"/>
      <c r="G3800" s="53"/>
      <c r="H3800" s="53"/>
      <c r="I3800" s="53"/>
      <c r="J3800" s="53"/>
      <c r="O3800" s="53"/>
      <c r="W3800" s="53"/>
      <c r="X3800" s="53"/>
      <c r="Y3800" s="53"/>
      <c r="Z3800" s="53"/>
      <c r="AA3800" s="53"/>
    </row>
    <row r="3801" spans="1:27" x14ac:dyDescent="0.25">
      <c r="A3801" s="199"/>
      <c r="B3801" s="199"/>
      <c r="C3801" s="199"/>
      <c r="D3801" s="199"/>
      <c r="E3801" s="192"/>
      <c r="F3801" s="186"/>
      <c r="G3801" s="53"/>
      <c r="H3801" s="53"/>
      <c r="I3801" s="53"/>
      <c r="J3801" s="53"/>
      <c r="O3801" s="53"/>
      <c r="W3801" s="53"/>
      <c r="X3801" s="53"/>
      <c r="Y3801" s="53"/>
      <c r="Z3801" s="53"/>
      <c r="AA3801" s="53"/>
    </row>
    <row r="3802" spans="1:27" x14ac:dyDescent="0.25">
      <c r="A3802" s="199"/>
      <c r="B3802" s="199"/>
      <c r="C3802" s="199"/>
      <c r="D3802" s="199"/>
      <c r="E3802" s="192"/>
      <c r="F3802" s="186"/>
      <c r="G3802" s="53"/>
      <c r="H3802" s="53"/>
      <c r="I3802" s="53"/>
      <c r="J3802" s="53"/>
      <c r="O3802" s="53"/>
      <c r="W3802" s="53"/>
      <c r="X3802" s="53"/>
      <c r="Y3802" s="53"/>
      <c r="Z3802" s="53"/>
      <c r="AA3802" s="53"/>
    </row>
    <row r="3803" spans="1:27" x14ac:dyDescent="0.25">
      <c r="A3803" s="199"/>
      <c r="B3803" s="199"/>
      <c r="C3803" s="199"/>
      <c r="D3803" s="199"/>
      <c r="E3803" s="192"/>
      <c r="F3803" s="186"/>
      <c r="G3803" s="53"/>
      <c r="H3803" s="53"/>
      <c r="I3803" s="53"/>
      <c r="J3803" s="53"/>
      <c r="O3803" s="53"/>
      <c r="W3803" s="53"/>
      <c r="X3803" s="53"/>
      <c r="Y3803" s="53"/>
      <c r="Z3803" s="53"/>
      <c r="AA3803" s="53"/>
    </row>
    <row r="3804" spans="1:27" x14ac:dyDescent="0.25">
      <c r="A3804" s="199"/>
      <c r="B3804" s="199"/>
      <c r="C3804" s="199"/>
      <c r="D3804" s="199"/>
      <c r="E3804" s="192"/>
      <c r="F3804" s="186"/>
      <c r="G3804" s="53"/>
      <c r="H3804" s="53"/>
      <c r="I3804" s="53"/>
      <c r="J3804" s="53"/>
      <c r="O3804" s="53"/>
      <c r="W3804" s="53"/>
      <c r="X3804" s="53"/>
      <c r="Y3804" s="53"/>
      <c r="Z3804" s="53"/>
      <c r="AA3804" s="53"/>
    </row>
    <row r="3805" spans="1:27" x14ac:dyDescent="0.25">
      <c r="A3805" s="199"/>
      <c r="B3805" s="199"/>
      <c r="C3805" s="199"/>
      <c r="D3805" s="199"/>
      <c r="E3805" s="192"/>
      <c r="F3805" s="186"/>
      <c r="G3805" s="53"/>
      <c r="H3805" s="53"/>
      <c r="I3805" s="53"/>
      <c r="J3805" s="53"/>
      <c r="O3805" s="53"/>
      <c r="W3805" s="53"/>
      <c r="X3805" s="53"/>
      <c r="Y3805" s="53"/>
      <c r="Z3805" s="53"/>
      <c r="AA3805" s="53"/>
    </row>
    <row r="3806" spans="1:27" x14ac:dyDescent="0.25">
      <c r="A3806" s="199"/>
      <c r="B3806" s="199"/>
      <c r="C3806" s="199"/>
      <c r="D3806" s="199"/>
      <c r="E3806" s="192"/>
      <c r="F3806" s="186"/>
      <c r="G3806" s="53"/>
      <c r="H3806" s="53"/>
      <c r="I3806" s="53"/>
      <c r="J3806" s="53"/>
      <c r="O3806" s="53"/>
      <c r="W3806" s="53"/>
      <c r="X3806" s="53"/>
      <c r="Y3806" s="53"/>
      <c r="Z3806" s="53"/>
      <c r="AA3806" s="53"/>
    </row>
    <row r="3807" spans="1:27" x14ac:dyDescent="0.25">
      <c r="A3807" s="199"/>
      <c r="B3807" s="199"/>
      <c r="C3807" s="199"/>
      <c r="D3807" s="199"/>
      <c r="E3807" s="192"/>
      <c r="F3807" s="186"/>
      <c r="G3807" s="53"/>
      <c r="H3807" s="53"/>
      <c r="I3807" s="53"/>
      <c r="J3807" s="53"/>
      <c r="O3807" s="53"/>
      <c r="W3807" s="53"/>
      <c r="X3807" s="53"/>
      <c r="Y3807" s="53"/>
      <c r="Z3807" s="53"/>
      <c r="AA3807" s="53"/>
    </row>
    <row r="3808" spans="1:27" x14ac:dyDescent="0.25">
      <c r="A3808" s="199"/>
      <c r="B3808" s="199"/>
      <c r="C3808" s="199"/>
      <c r="D3808" s="199"/>
      <c r="E3808" s="192"/>
      <c r="F3808" s="186"/>
      <c r="G3808" s="53"/>
      <c r="H3808" s="53"/>
      <c r="I3808" s="53"/>
      <c r="J3808" s="53"/>
      <c r="O3808" s="53"/>
      <c r="W3808" s="53"/>
      <c r="X3808" s="53"/>
      <c r="Y3808" s="53"/>
      <c r="Z3808" s="53"/>
      <c r="AA3808" s="53"/>
    </row>
    <row r="3809" spans="1:27" x14ac:dyDescent="0.25">
      <c r="A3809" s="199"/>
      <c r="B3809" s="199"/>
      <c r="C3809" s="199"/>
      <c r="D3809" s="199"/>
      <c r="E3809" s="192"/>
      <c r="F3809" s="186"/>
      <c r="G3809" s="53"/>
      <c r="H3809" s="53"/>
      <c r="I3809" s="53"/>
      <c r="J3809" s="53"/>
      <c r="O3809" s="53"/>
      <c r="W3809" s="53"/>
      <c r="X3809" s="53"/>
      <c r="Y3809" s="53"/>
      <c r="Z3809" s="53"/>
      <c r="AA3809" s="53"/>
    </row>
    <row r="3810" spans="1:27" x14ac:dyDescent="0.25">
      <c r="A3810" s="199"/>
      <c r="B3810" s="199"/>
      <c r="C3810" s="199"/>
      <c r="D3810" s="199"/>
      <c r="E3810" s="192"/>
      <c r="F3810" s="186"/>
      <c r="G3810" s="53"/>
      <c r="H3810" s="53"/>
      <c r="I3810" s="53"/>
      <c r="J3810" s="53"/>
      <c r="O3810" s="53"/>
      <c r="W3810" s="53"/>
      <c r="X3810" s="53"/>
      <c r="Y3810" s="53"/>
      <c r="Z3810" s="53"/>
      <c r="AA3810" s="53"/>
    </row>
    <row r="3811" spans="1:27" x14ac:dyDescent="0.25">
      <c r="A3811" s="199"/>
      <c r="B3811" s="199"/>
      <c r="C3811" s="199"/>
      <c r="D3811" s="199"/>
      <c r="E3811" s="192"/>
      <c r="F3811" s="186"/>
      <c r="G3811" s="53"/>
      <c r="H3811" s="53"/>
      <c r="I3811" s="53"/>
      <c r="J3811" s="53"/>
      <c r="O3811" s="53"/>
      <c r="W3811" s="53"/>
      <c r="X3811" s="53"/>
      <c r="Y3811" s="53"/>
      <c r="Z3811" s="53"/>
      <c r="AA3811" s="53"/>
    </row>
    <row r="3812" spans="1:27" x14ac:dyDescent="0.25">
      <c r="A3812" s="199"/>
      <c r="B3812" s="199"/>
      <c r="C3812" s="199"/>
      <c r="D3812" s="199"/>
      <c r="E3812" s="192"/>
      <c r="F3812" s="186"/>
      <c r="G3812" s="53"/>
      <c r="H3812" s="53"/>
      <c r="I3812" s="53"/>
      <c r="J3812" s="53"/>
      <c r="O3812" s="53"/>
      <c r="W3812" s="53"/>
      <c r="X3812" s="53"/>
      <c r="Y3812" s="53"/>
      <c r="Z3812" s="53"/>
      <c r="AA3812" s="53"/>
    </row>
    <row r="3813" spans="1:27" x14ac:dyDescent="0.25">
      <c r="A3813" s="199"/>
      <c r="B3813" s="199"/>
      <c r="C3813" s="199"/>
      <c r="D3813" s="199"/>
      <c r="E3813" s="192"/>
      <c r="F3813" s="186"/>
      <c r="G3813" s="53"/>
      <c r="H3813" s="53"/>
      <c r="I3813" s="53"/>
      <c r="J3813" s="53"/>
      <c r="O3813" s="53"/>
      <c r="W3813" s="53"/>
      <c r="X3813" s="53"/>
      <c r="Y3813" s="53"/>
      <c r="Z3813" s="53"/>
      <c r="AA3813" s="53"/>
    </row>
    <row r="3814" spans="1:27" x14ac:dyDescent="0.25">
      <c r="A3814" s="199"/>
      <c r="B3814" s="199"/>
      <c r="C3814" s="199"/>
      <c r="D3814" s="199"/>
      <c r="E3814" s="192"/>
      <c r="F3814" s="186"/>
      <c r="G3814" s="53"/>
      <c r="H3814" s="53"/>
      <c r="I3814" s="53"/>
      <c r="J3814" s="53"/>
      <c r="O3814" s="53"/>
      <c r="W3814" s="53"/>
      <c r="X3814" s="53"/>
      <c r="Y3814" s="53"/>
      <c r="Z3814" s="53"/>
      <c r="AA3814" s="53"/>
    </row>
    <row r="3815" spans="1:27" x14ac:dyDescent="0.25">
      <c r="A3815" s="199"/>
      <c r="B3815" s="199"/>
      <c r="C3815" s="199"/>
      <c r="D3815" s="199"/>
      <c r="E3815" s="192"/>
      <c r="F3815" s="186"/>
      <c r="G3815" s="53"/>
      <c r="H3815" s="53"/>
      <c r="I3815" s="53"/>
      <c r="J3815" s="53"/>
      <c r="O3815" s="53"/>
      <c r="W3815" s="53"/>
      <c r="X3815" s="53"/>
      <c r="Y3815" s="53"/>
      <c r="Z3815" s="53"/>
      <c r="AA3815" s="53"/>
    </row>
    <row r="3816" spans="1:27" x14ac:dyDescent="0.25">
      <c r="A3816" s="199"/>
      <c r="B3816" s="199"/>
      <c r="C3816" s="199"/>
      <c r="D3816" s="199"/>
      <c r="E3816" s="192"/>
      <c r="F3816" s="186"/>
      <c r="G3816" s="53"/>
      <c r="H3816" s="53"/>
      <c r="I3816" s="53"/>
      <c r="J3816" s="53"/>
      <c r="O3816" s="53"/>
      <c r="W3816" s="53"/>
      <c r="X3816" s="53"/>
      <c r="Y3816" s="53"/>
      <c r="Z3816" s="53"/>
      <c r="AA3816" s="53"/>
    </row>
    <row r="3817" spans="1:27" x14ac:dyDescent="0.25">
      <c r="A3817" s="199"/>
      <c r="B3817" s="199"/>
      <c r="C3817" s="199"/>
      <c r="D3817" s="199"/>
      <c r="E3817" s="192"/>
      <c r="F3817" s="186"/>
      <c r="G3817" s="53"/>
      <c r="H3817" s="53"/>
      <c r="I3817" s="53"/>
      <c r="J3817" s="53"/>
      <c r="O3817" s="53"/>
      <c r="W3817" s="53"/>
      <c r="X3817" s="53"/>
      <c r="Y3817" s="53"/>
      <c r="Z3817" s="53"/>
      <c r="AA3817" s="53"/>
    </row>
    <row r="3818" spans="1:27" x14ac:dyDescent="0.25">
      <c r="A3818" s="199"/>
      <c r="B3818" s="199"/>
      <c r="C3818" s="199"/>
      <c r="D3818" s="199"/>
      <c r="E3818" s="192"/>
      <c r="F3818" s="186"/>
      <c r="G3818" s="53"/>
      <c r="H3818" s="53"/>
      <c r="I3818" s="53"/>
      <c r="J3818" s="53"/>
      <c r="O3818" s="53"/>
      <c r="W3818" s="53"/>
      <c r="X3818" s="53"/>
      <c r="Y3818" s="53"/>
      <c r="Z3818" s="53"/>
      <c r="AA3818" s="53"/>
    </row>
    <row r="3819" spans="1:27" x14ac:dyDescent="0.25">
      <c r="A3819" s="199"/>
      <c r="B3819" s="199"/>
      <c r="C3819" s="199"/>
      <c r="D3819" s="199"/>
      <c r="E3819" s="192"/>
      <c r="F3819" s="186"/>
      <c r="G3819" s="53"/>
      <c r="H3819" s="53"/>
      <c r="I3819" s="53"/>
      <c r="J3819" s="53"/>
      <c r="O3819" s="53"/>
      <c r="W3819" s="53"/>
      <c r="X3819" s="53"/>
      <c r="Y3819" s="53"/>
      <c r="Z3819" s="53"/>
      <c r="AA3819" s="53"/>
    </row>
    <row r="3820" spans="1:27" x14ac:dyDescent="0.25">
      <c r="A3820" s="199"/>
      <c r="B3820" s="199"/>
      <c r="C3820" s="199"/>
      <c r="D3820" s="199"/>
      <c r="E3820" s="192"/>
      <c r="F3820" s="186"/>
      <c r="G3820" s="53"/>
      <c r="H3820" s="53"/>
      <c r="I3820" s="53"/>
      <c r="J3820" s="53"/>
      <c r="O3820" s="53"/>
      <c r="W3820" s="53"/>
      <c r="X3820" s="53"/>
      <c r="Y3820" s="53"/>
      <c r="Z3820" s="53"/>
      <c r="AA3820" s="53"/>
    </row>
    <row r="3821" spans="1:27" x14ac:dyDescent="0.25">
      <c r="A3821" s="199"/>
      <c r="B3821" s="199"/>
      <c r="C3821" s="199"/>
      <c r="D3821" s="199"/>
      <c r="E3821" s="192"/>
      <c r="F3821" s="186"/>
      <c r="G3821" s="53"/>
      <c r="H3821" s="53"/>
      <c r="I3821" s="53"/>
      <c r="J3821" s="53"/>
      <c r="O3821" s="53"/>
      <c r="W3821" s="53"/>
      <c r="X3821" s="53"/>
      <c r="Y3821" s="53"/>
      <c r="Z3821" s="53"/>
      <c r="AA3821" s="53"/>
    </row>
    <row r="3822" spans="1:27" x14ac:dyDescent="0.25">
      <c r="A3822" s="199"/>
      <c r="B3822" s="199"/>
      <c r="C3822" s="199"/>
      <c r="D3822" s="199"/>
      <c r="E3822" s="192"/>
      <c r="F3822" s="186"/>
      <c r="G3822" s="53"/>
      <c r="H3822" s="53"/>
      <c r="I3822" s="53"/>
      <c r="J3822" s="53"/>
      <c r="O3822" s="53"/>
      <c r="W3822" s="53"/>
      <c r="X3822" s="53"/>
      <c r="Y3822" s="53"/>
      <c r="Z3822" s="53"/>
      <c r="AA3822" s="53"/>
    </row>
    <row r="3823" spans="1:27" x14ac:dyDescent="0.25">
      <c r="A3823" s="199"/>
      <c r="B3823" s="199"/>
      <c r="C3823" s="199"/>
      <c r="D3823" s="199"/>
      <c r="E3823" s="192"/>
      <c r="F3823" s="186"/>
      <c r="G3823" s="53"/>
      <c r="H3823" s="53"/>
      <c r="I3823" s="53"/>
      <c r="J3823" s="53"/>
      <c r="O3823" s="53"/>
      <c r="W3823" s="53"/>
      <c r="X3823" s="53"/>
      <c r="Y3823" s="53"/>
      <c r="Z3823" s="53"/>
      <c r="AA3823" s="53"/>
    </row>
    <row r="3824" spans="1:27" x14ac:dyDescent="0.25">
      <c r="A3824" s="199"/>
      <c r="B3824" s="199"/>
      <c r="C3824" s="199"/>
      <c r="D3824" s="199"/>
      <c r="E3824" s="192"/>
      <c r="F3824" s="186"/>
      <c r="G3824" s="53"/>
      <c r="H3824" s="53"/>
      <c r="I3824" s="53"/>
      <c r="J3824" s="53"/>
      <c r="O3824" s="53"/>
      <c r="W3824" s="53"/>
      <c r="X3824" s="53"/>
      <c r="Y3824" s="53"/>
      <c r="Z3824" s="53"/>
      <c r="AA3824" s="53"/>
    </row>
    <row r="3825" spans="1:27" x14ac:dyDescent="0.25">
      <c r="A3825" s="199"/>
      <c r="B3825" s="199"/>
      <c r="C3825" s="199"/>
      <c r="D3825" s="199"/>
      <c r="E3825" s="192"/>
      <c r="F3825" s="186"/>
      <c r="G3825" s="53"/>
      <c r="H3825" s="53"/>
      <c r="I3825" s="53"/>
      <c r="J3825" s="53"/>
      <c r="O3825" s="53"/>
      <c r="W3825" s="53"/>
      <c r="X3825" s="53"/>
      <c r="Y3825" s="53"/>
      <c r="Z3825" s="53"/>
      <c r="AA3825" s="53"/>
    </row>
    <row r="3826" spans="1:27" x14ac:dyDescent="0.25">
      <c r="A3826" s="199"/>
      <c r="B3826" s="199"/>
      <c r="C3826" s="199"/>
      <c r="D3826" s="199"/>
      <c r="E3826" s="192"/>
      <c r="F3826" s="186"/>
      <c r="G3826" s="53"/>
      <c r="H3826" s="53"/>
      <c r="I3826" s="53"/>
      <c r="J3826" s="53"/>
      <c r="O3826" s="53"/>
      <c r="W3826" s="53"/>
      <c r="X3826" s="53"/>
      <c r="Y3826" s="53"/>
      <c r="Z3826" s="53"/>
      <c r="AA3826" s="53"/>
    </row>
    <row r="3827" spans="1:27" x14ac:dyDescent="0.25">
      <c r="A3827" s="199"/>
      <c r="B3827" s="199"/>
      <c r="C3827" s="199"/>
      <c r="D3827" s="199"/>
      <c r="E3827" s="192"/>
      <c r="F3827" s="186"/>
      <c r="G3827" s="53"/>
      <c r="H3827" s="53"/>
      <c r="I3827" s="53"/>
      <c r="J3827" s="53"/>
      <c r="O3827" s="53"/>
      <c r="W3827" s="53"/>
      <c r="X3827" s="53"/>
      <c r="Y3827" s="53"/>
      <c r="Z3827" s="53"/>
      <c r="AA3827" s="53"/>
    </row>
    <row r="3828" spans="1:27" x14ac:dyDescent="0.25">
      <c r="A3828" s="199"/>
      <c r="B3828" s="199"/>
      <c r="C3828" s="199"/>
      <c r="D3828" s="199"/>
      <c r="E3828" s="192"/>
      <c r="F3828" s="186"/>
      <c r="G3828" s="53"/>
      <c r="H3828" s="53"/>
      <c r="I3828" s="53"/>
      <c r="J3828" s="53"/>
      <c r="O3828" s="53"/>
      <c r="W3828" s="53"/>
      <c r="X3828" s="53"/>
      <c r="Y3828" s="53"/>
      <c r="Z3828" s="53"/>
      <c r="AA3828" s="53"/>
    </row>
    <row r="3829" spans="1:27" x14ac:dyDescent="0.25">
      <c r="A3829" s="199"/>
      <c r="B3829" s="199"/>
      <c r="C3829" s="199"/>
      <c r="D3829" s="199"/>
      <c r="E3829" s="192"/>
      <c r="F3829" s="186"/>
      <c r="G3829" s="53"/>
      <c r="H3829" s="53"/>
      <c r="I3829" s="53"/>
      <c r="J3829" s="53"/>
      <c r="O3829" s="53"/>
      <c r="W3829" s="53"/>
      <c r="X3829" s="53"/>
      <c r="Y3829" s="53"/>
      <c r="Z3829" s="53"/>
      <c r="AA3829" s="53"/>
    </row>
    <row r="3830" spans="1:27" x14ac:dyDescent="0.25">
      <c r="A3830" s="199"/>
      <c r="B3830" s="199"/>
      <c r="C3830" s="199"/>
      <c r="D3830" s="199"/>
      <c r="E3830" s="192"/>
      <c r="F3830" s="186"/>
      <c r="G3830" s="53"/>
      <c r="H3830" s="53"/>
      <c r="I3830" s="53"/>
      <c r="J3830" s="53"/>
      <c r="O3830" s="53"/>
      <c r="W3830" s="53"/>
      <c r="X3830" s="53"/>
      <c r="Y3830" s="53"/>
      <c r="Z3830" s="53"/>
      <c r="AA3830" s="53"/>
    </row>
    <row r="3831" spans="1:27" x14ac:dyDescent="0.25">
      <c r="A3831" s="199"/>
      <c r="B3831" s="199"/>
      <c r="C3831" s="199"/>
      <c r="D3831" s="199"/>
      <c r="E3831" s="192"/>
      <c r="F3831" s="186"/>
      <c r="G3831" s="53"/>
      <c r="H3831" s="53"/>
      <c r="I3831" s="53"/>
      <c r="J3831" s="53"/>
      <c r="O3831" s="53"/>
      <c r="W3831" s="53"/>
      <c r="X3831" s="53"/>
      <c r="Y3831" s="53"/>
      <c r="Z3831" s="53"/>
      <c r="AA3831" s="53"/>
    </row>
    <row r="3832" spans="1:27" x14ac:dyDescent="0.25">
      <c r="A3832" s="199"/>
      <c r="B3832" s="199"/>
      <c r="C3832" s="199"/>
      <c r="D3832" s="199"/>
      <c r="E3832" s="192"/>
      <c r="F3832" s="186"/>
      <c r="G3832" s="53"/>
      <c r="H3832" s="53"/>
      <c r="I3832" s="53"/>
      <c r="J3832" s="53"/>
      <c r="O3832" s="53"/>
      <c r="W3832" s="53"/>
      <c r="X3832" s="53"/>
      <c r="Y3832" s="53"/>
      <c r="Z3832" s="53"/>
      <c r="AA3832" s="53"/>
    </row>
    <row r="3833" spans="1:27" x14ac:dyDescent="0.25">
      <c r="A3833" s="199"/>
      <c r="B3833" s="199"/>
      <c r="C3833" s="199"/>
      <c r="D3833" s="199"/>
      <c r="E3833" s="192"/>
      <c r="F3833" s="186"/>
      <c r="G3833" s="53"/>
      <c r="H3833" s="53"/>
      <c r="I3833" s="53"/>
      <c r="J3833" s="53"/>
      <c r="O3833" s="53"/>
      <c r="W3833" s="53"/>
      <c r="X3833" s="53"/>
      <c r="Y3833" s="53"/>
      <c r="Z3833" s="53"/>
      <c r="AA3833" s="53"/>
    </row>
    <row r="3834" spans="1:27" x14ac:dyDescent="0.25">
      <c r="A3834" s="199"/>
      <c r="B3834" s="199"/>
      <c r="C3834" s="199"/>
      <c r="D3834" s="199"/>
      <c r="E3834" s="192"/>
      <c r="F3834" s="186"/>
      <c r="G3834" s="53"/>
      <c r="H3834" s="53"/>
      <c r="I3834" s="53"/>
      <c r="J3834" s="53"/>
      <c r="O3834" s="53"/>
      <c r="W3834" s="53"/>
      <c r="X3834" s="53"/>
      <c r="Y3834" s="53"/>
      <c r="Z3834" s="53"/>
      <c r="AA3834" s="53"/>
    </row>
    <row r="3835" spans="1:27" x14ac:dyDescent="0.25">
      <c r="A3835" s="199"/>
      <c r="B3835" s="199"/>
      <c r="C3835" s="199"/>
      <c r="D3835" s="199"/>
      <c r="E3835" s="192"/>
      <c r="F3835" s="186"/>
      <c r="G3835" s="53"/>
      <c r="H3835" s="53"/>
      <c r="I3835" s="53"/>
      <c r="J3835" s="53"/>
      <c r="O3835" s="53"/>
      <c r="W3835" s="53"/>
      <c r="X3835" s="53"/>
      <c r="Y3835" s="53"/>
      <c r="Z3835" s="53"/>
      <c r="AA3835" s="53"/>
    </row>
    <row r="3836" spans="1:27" x14ac:dyDescent="0.25">
      <c r="A3836" s="199"/>
      <c r="B3836" s="199"/>
      <c r="C3836" s="199"/>
      <c r="D3836" s="199"/>
      <c r="E3836" s="192"/>
      <c r="F3836" s="186"/>
      <c r="G3836" s="53"/>
      <c r="H3836" s="53"/>
      <c r="I3836" s="53"/>
      <c r="J3836" s="53"/>
      <c r="O3836" s="53"/>
      <c r="W3836" s="53"/>
      <c r="X3836" s="53"/>
      <c r="Y3836" s="53"/>
      <c r="Z3836" s="53"/>
      <c r="AA3836" s="53"/>
    </row>
    <row r="3837" spans="1:27" x14ac:dyDescent="0.25">
      <c r="A3837" s="199"/>
      <c r="B3837" s="199"/>
      <c r="C3837" s="199"/>
      <c r="D3837" s="199"/>
      <c r="E3837" s="192"/>
      <c r="F3837" s="186"/>
      <c r="G3837" s="53"/>
      <c r="H3837" s="53"/>
      <c r="I3837" s="53"/>
      <c r="J3837" s="53"/>
      <c r="O3837" s="53"/>
      <c r="W3837" s="53"/>
      <c r="X3837" s="53"/>
      <c r="Y3837" s="53"/>
      <c r="Z3837" s="53"/>
      <c r="AA3837" s="53"/>
    </row>
    <row r="3838" spans="1:27" x14ac:dyDescent="0.25">
      <c r="A3838" s="199"/>
      <c r="B3838" s="199"/>
      <c r="C3838" s="199"/>
      <c r="D3838" s="199"/>
      <c r="E3838" s="192"/>
      <c r="F3838" s="186"/>
      <c r="G3838" s="53"/>
      <c r="H3838" s="53"/>
      <c r="I3838" s="53"/>
      <c r="J3838" s="53"/>
      <c r="O3838" s="53"/>
      <c r="W3838" s="53"/>
      <c r="X3838" s="53"/>
      <c r="Y3838" s="53"/>
      <c r="Z3838" s="53"/>
      <c r="AA3838" s="53"/>
    </row>
    <row r="3839" spans="1:27" x14ac:dyDescent="0.25">
      <c r="A3839" s="199"/>
      <c r="B3839" s="199"/>
      <c r="C3839" s="199"/>
      <c r="D3839" s="199"/>
      <c r="E3839" s="192"/>
      <c r="F3839" s="186"/>
      <c r="G3839" s="53"/>
      <c r="H3839" s="53"/>
      <c r="I3839" s="53"/>
      <c r="J3839" s="53"/>
      <c r="O3839" s="53"/>
      <c r="W3839" s="53"/>
      <c r="X3839" s="53"/>
      <c r="Y3839" s="53"/>
      <c r="Z3839" s="53"/>
      <c r="AA3839" s="53"/>
    </row>
    <row r="3840" spans="1:27" x14ac:dyDescent="0.25">
      <c r="A3840" s="199"/>
      <c r="B3840" s="199"/>
      <c r="C3840" s="199"/>
      <c r="D3840" s="199"/>
      <c r="E3840" s="192"/>
      <c r="F3840" s="186"/>
      <c r="G3840" s="53"/>
      <c r="H3840" s="53"/>
      <c r="I3840" s="53"/>
      <c r="J3840" s="53"/>
      <c r="O3840" s="53"/>
      <c r="W3840" s="53"/>
      <c r="X3840" s="53"/>
      <c r="Y3840" s="53"/>
      <c r="Z3840" s="53"/>
      <c r="AA3840" s="53"/>
    </row>
    <row r="3841" spans="1:27" x14ac:dyDescent="0.25">
      <c r="A3841" s="199"/>
      <c r="B3841" s="199"/>
      <c r="C3841" s="199"/>
      <c r="D3841" s="199"/>
      <c r="E3841" s="192"/>
      <c r="F3841" s="186"/>
      <c r="G3841" s="53"/>
      <c r="H3841" s="53"/>
      <c r="I3841" s="53"/>
      <c r="J3841" s="53"/>
      <c r="O3841" s="53"/>
      <c r="W3841" s="53"/>
      <c r="X3841" s="53"/>
      <c r="Y3841" s="53"/>
      <c r="Z3841" s="53"/>
      <c r="AA3841" s="53"/>
    </row>
    <row r="3842" spans="1:27" x14ac:dyDescent="0.25">
      <c r="A3842" s="199"/>
      <c r="B3842" s="199"/>
      <c r="C3842" s="199"/>
      <c r="D3842" s="199"/>
      <c r="E3842" s="192"/>
      <c r="F3842" s="186"/>
      <c r="G3842" s="53"/>
      <c r="H3842" s="53"/>
      <c r="I3842" s="53"/>
      <c r="J3842" s="53"/>
      <c r="O3842" s="53"/>
      <c r="W3842" s="53"/>
      <c r="X3842" s="53"/>
      <c r="Y3842" s="53"/>
      <c r="Z3842" s="53"/>
      <c r="AA3842" s="53"/>
    </row>
    <row r="3843" spans="1:27" x14ac:dyDescent="0.25">
      <c r="A3843" s="199"/>
      <c r="B3843" s="199"/>
      <c r="C3843" s="199"/>
      <c r="D3843" s="199"/>
      <c r="E3843" s="192"/>
      <c r="F3843" s="186"/>
      <c r="G3843" s="53"/>
      <c r="H3843" s="53"/>
      <c r="I3843" s="53"/>
      <c r="J3843" s="53"/>
      <c r="O3843" s="53"/>
      <c r="W3843" s="53"/>
      <c r="X3843" s="53"/>
      <c r="Y3843" s="53"/>
      <c r="Z3843" s="53"/>
      <c r="AA3843" s="53"/>
    </row>
    <row r="3844" spans="1:27" x14ac:dyDescent="0.25">
      <c r="A3844" s="199"/>
      <c r="B3844" s="199"/>
      <c r="C3844" s="199"/>
      <c r="D3844" s="199"/>
      <c r="E3844" s="192"/>
      <c r="F3844" s="186"/>
      <c r="G3844" s="53"/>
      <c r="H3844" s="53"/>
      <c r="I3844" s="53"/>
      <c r="J3844" s="53"/>
      <c r="O3844" s="53"/>
      <c r="W3844" s="53"/>
      <c r="X3844" s="53"/>
      <c r="Y3844" s="53"/>
      <c r="Z3844" s="53"/>
      <c r="AA3844" s="53"/>
    </row>
    <row r="3845" spans="1:27" x14ac:dyDescent="0.25">
      <c r="A3845" s="199"/>
      <c r="B3845" s="199"/>
      <c r="C3845" s="199"/>
      <c r="D3845" s="199"/>
      <c r="E3845" s="192"/>
      <c r="F3845" s="186"/>
      <c r="G3845" s="53"/>
      <c r="H3845" s="53"/>
      <c r="I3845" s="53"/>
      <c r="J3845" s="53"/>
      <c r="O3845" s="53"/>
      <c r="W3845" s="53"/>
      <c r="X3845" s="53"/>
      <c r="Y3845" s="53"/>
      <c r="Z3845" s="53"/>
      <c r="AA3845" s="53"/>
    </row>
    <row r="3846" spans="1:27" x14ac:dyDescent="0.25">
      <c r="A3846" s="199"/>
      <c r="B3846" s="199"/>
      <c r="C3846" s="199"/>
      <c r="D3846" s="199"/>
      <c r="E3846" s="192"/>
      <c r="F3846" s="186"/>
      <c r="G3846" s="53"/>
      <c r="H3846" s="53"/>
      <c r="I3846" s="53"/>
      <c r="J3846" s="53"/>
      <c r="O3846" s="53"/>
      <c r="W3846" s="53"/>
      <c r="X3846" s="53"/>
      <c r="Y3846" s="53"/>
      <c r="Z3846" s="53"/>
      <c r="AA3846" s="53"/>
    </row>
    <row r="3847" spans="1:27" x14ac:dyDescent="0.25">
      <c r="A3847" s="199"/>
      <c r="B3847" s="199"/>
      <c r="C3847" s="199"/>
      <c r="D3847" s="199"/>
      <c r="E3847" s="192"/>
      <c r="F3847" s="186"/>
      <c r="G3847" s="53"/>
      <c r="H3847" s="53"/>
      <c r="I3847" s="53"/>
      <c r="J3847" s="53"/>
      <c r="O3847" s="53"/>
      <c r="W3847" s="53"/>
      <c r="X3847" s="53"/>
      <c r="Y3847" s="53"/>
      <c r="Z3847" s="53"/>
      <c r="AA3847" s="53"/>
    </row>
    <row r="3848" spans="1:27" x14ac:dyDescent="0.25">
      <c r="A3848" s="199"/>
      <c r="B3848" s="199"/>
      <c r="C3848" s="199"/>
      <c r="D3848" s="199"/>
      <c r="E3848" s="192"/>
      <c r="F3848" s="186"/>
      <c r="G3848" s="53"/>
      <c r="H3848" s="53"/>
      <c r="I3848" s="53"/>
      <c r="J3848" s="53"/>
      <c r="O3848" s="53"/>
      <c r="W3848" s="53"/>
      <c r="X3848" s="53"/>
      <c r="Y3848" s="53"/>
      <c r="Z3848" s="53"/>
      <c r="AA3848" s="53"/>
    </row>
    <row r="3849" spans="1:27" x14ac:dyDescent="0.25">
      <c r="A3849" s="199"/>
      <c r="B3849" s="199"/>
      <c r="C3849" s="199"/>
      <c r="D3849" s="199"/>
      <c r="E3849" s="192"/>
      <c r="F3849" s="186"/>
      <c r="G3849" s="53"/>
      <c r="H3849" s="53"/>
      <c r="I3849" s="53"/>
      <c r="J3849" s="53"/>
      <c r="O3849" s="53"/>
      <c r="W3849" s="53"/>
      <c r="X3849" s="53"/>
      <c r="Y3849" s="53"/>
      <c r="Z3849" s="53"/>
      <c r="AA3849" s="53"/>
    </row>
    <row r="3850" spans="1:27" x14ac:dyDescent="0.25">
      <c r="A3850" s="199"/>
      <c r="B3850" s="199"/>
      <c r="C3850" s="199"/>
      <c r="D3850" s="199"/>
      <c r="E3850" s="192"/>
      <c r="F3850" s="186"/>
      <c r="G3850" s="53"/>
      <c r="H3850" s="53"/>
      <c r="I3850" s="53"/>
      <c r="J3850" s="53"/>
      <c r="O3850" s="53"/>
      <c r="W3850" s="53"/>
      <c r="X3850" s="53"/>
      <c r="Y3850" s="53"/>
      <c r="Z3850" s="53"/>
      <c r="AA3850" s="53"/>
    </row>
    <row r="3851" spans="1:27" x14ac:dyDescent="0.25">
      <c r="A3851" s="199"/>
      <c r="B3851" s="199"/>
      <c r="C3851" s="199"/>
      <c r="D3851" s="199"/>
      <c r="E3851" s="192"/>
      <c r="F3851" s="186"/>
      <c r="G3851" s="53"/>
      <c r="H3851" s="53"/>
      <c r="I3851" s="53"/>
      <c r="J3851" s="53"/>
      <c r="O3851" s="53"/>
      <c r="W3851" s="53"/>
      <c r="X3851" s="53"/>
      <c r="Y3851" s="53"/>
      <c r="Z3851" s="53"/>
      <c r="AA3851" s="53"/>
    </row>
    <row r="3852" spans="1:27" x14ac:dyDescent="0.25">
      <c r="A3852" s="199"/>
      <c r="B3852" s="199"/>
      <c r="C3852" s="199"/>
      <c r="D3852" s="199"/>
      <c r="E3852" s="192"/>
      <c r="F3852" s="186"/>
      <c r="G3852" s="53"/>
      <c r="H3852" s="53"/>
      <c r="I3852" s="53"/>
      <c r="J3852" s="53"/>
      <c r="O3852" s="53"/>
      <c r="W3852" s="53"/>
      <c r="X3852" s="53"/>
      <c r="Y3852" s="53"/>
      <c r="Z3852" s="53"/>
      <c r="AA3852" s="53"/>
    </row>
    <row r="3853" spans="1:27" x14ac:dyDescent="0.25">
      <c r="A3853" s="199"/>
      <c r="B3853" s="199"/>
      <c r="C3853" s="199"/>
      <c r="D3853" s="199"/>
      <c r="E3853" s="192"/>
      <c r="F3853" s="186"/>
      <c r="G3853" s="53"/>
      <c r="H3853" s="53"/>
      <c r="I3853" s="53"/>
      <c r="J3853" s="53"/>
      <c r="O3853" s="53"/>
      <c r="W3853" s="53"/>
      <c r="X3853" s="53"/>
      <c r="Y3853" s="53"/>
      <c r="Z3853" s="53"/>
      <c r="AA3853" s="53"/>
    </row>
    <row r="3854" spans="1:27" x14ac:dyDescent="0.25">
      <c r="A3854" s="199"/>
      <c r="B3854" s="199"/>
      <c r="C3854" s="199"/>
      <c r="D3854" s="199"/>
      <c r="E3854" s="192"/>
      <c r="F3854" s="186"/>
      <c r="G3854" s="53"/>
      <c r="H3854" s="53"/>
      <c r="I3854" s="53"/>
      <c r="J3854" s="53"/>
      <c r="O3854" s="53"/>
      <c r="W3854" s="53"/>
      <c r="X3854" s="53"/>
      <c r="Y3854" s="53"/>
      <c r="Z3854" s="53"/>
      <c r="AA3854" s="53"/>
    </row>
    <row r="3855" spans="1:27" x14ac:dyDescent="0.25">
      <c r="A3855" s="199"/>
      <c r="B3855" s="199"/>
      <c r="C3855" s="199"/>
      <c r="D3855" s="199"/>
      <c r="E3855" s="192"/>
      <c r="F3855" s="186"/>
      <c r="G3855" s="53"/>
      <c r="H3855" s="53"/>
      <c r="I3855" s="53"/>
      <c r="J3855" s="53"/>
      <c r="O3855" s="53"/>
      <c r="W3855" s="53"/>
      <c r="X3855" s="53"/>
      <c r="Y3855" s="53"/>
      <c r="Z3855" s="53"/>
      <c r="AA3855" s="53"/>
    </row>
    <row r="3856" spans="1:27" x14ac:dyDescent="0.25">
      <c r="A3856" s="199"/>
      <c r="B3856" s="199"/>
      <c r="C3856" s="199"/>
      <c r="D3856" s="199"/>
      <c r="E3856" s="192"/>
      <c r="F3856" s="186"/>
      <c r="G3856" s="53"/>
      <c r="H3856" s="53"/>
      <c r="I3856" s="53"/>
      <c r="J3856" s="53"/>
      <c r="O3856" s="53"/>
      <c r="W3856" s="53"/>
      <c r="X3856" s="53"/>
      <c r="Y3856" s="53"/>
      <c r="Z3856" s="53"/>
      <c r="AA3856" s="53"/>
    </row>
    <row r="3857" spans="1:27" x14ac:dyDescent="0.25">
      <c r="A3857" s="199"/>
      <c r="B3857" s="199"/>
      <c r="C3857" s="199"/>
      <c r="D3857" s="199"/>
      <c r="E3857" s="192"/>
      <c r="F3857" s="186"/>
      <c r="G3857" s="53"/>
      <c r="H3857" s="53"/>
      <c r="I3857" s="53"/>
      <c r="J3857" s="53"/>
      <c r="O3857" s="53"/>
      <c r="W3857" s="53"/>
      <c r="X3857" s="53"/>
      <c r="Y3857" s="53"/>
      <c r="Z3857" s="53"/>
      <c r="AA3857" s="53"/>
    </row>
    <row r="3858" spans="1:27" x14ac:dyDescent="0.25">
      <c r="A3858" s="199"/>
      <c r="B3858" s="199"/>
      <c r="C3858" s="199"/>
      <c r="D3858" s="199"/>
      <c r="E3858" s="192"/>
      <c r="F3858" s="186"/>
      <c r="G3858" s="53"/>
      <c r="H3858" s="53"/>
      <c r="I3858" s="53"/>
      <c r="J3858" s="53"/>
      <c r="O3858" s="53"/>
      <c r="W3858" s="53"/>
      <c r="X3858" s="53"/>
      <c r="Y3858" s="53"/>
      <c r="Z3858" s="53"/>
      <c r="AA3858" s="53"/>
    </row>
    <row r="3859" spans="1:27" x14ac:dyDescent="0.25">
      <c r="A3859" s="199"/>
      <c r="B3859" s="199"/>
      <c r="C3859" s="199"/>
      <c r="D3859" s="199"/>
      <c r="E3859" s="192"/>
      <c r="F3859" s="186"/>
      <c r="G3859" s="53"/>
      <c r="H3859" s="53"/>
      <c r="I3859" s="53"/>
      <c r="J3859" s="53"/>
      <c r="O3859" s="53"/>
      <c r="W3859" s="53"/>
      <c r="X3859" s="53"/>
      <c r="Y3859" s="53"/>
      <c r="Z3859" s="53"/>
      <c r="AA3859" s="53"/>
    </row>
    <row r="3860" spans="1:27" x14ac:dyDescent="0.25">
      <c r="A3860" s="199"/>
      <c r="B3860" s="199"/>
      <c r="C3860" s="199"/>
      <c r="D3860" s="199"/>
      <c r="E3860" s="192"/>
      <c r="F3860" s="186"/>
      <c r="G3860" s="53"/>
      <c r="H3860" s="53"/>
      <c r="I3860" s="53"/>
      <c r="J3860" s="53"/>
      <c r="O3860" s="53"/>
      <c r="W3860" s="53"/>
      <c r="X3860" s="53"/>
      <c r="Y3860" s="53"/>
      <c r="Z3860" s="53"/>
      <c r="AA3860" s="53"/>
    </row>
    <row r="3861" spans="1:27" x14ac:dyDescent="0.25">
      <c r="A3861" s="199"/>
      <c r="B3861" s="199"/>
      <c r="C3861" s="199"/>
      <c r="D3861" s="199"/>
      <c r="E3861" s="192"/>
      <c r="F3861" s="186"/>
      <c r="G3861" s="53"/>
      <c r="H3861" s="53"/>
      <c r="I3861" s="53"/>
      <c r="J3861" s="53"/>
      <c r="O3861" s="53"/>
      <c r="W3861" s="53"/>
      <c r="X3861" s="53"/>
      <c r="Y3861" s="53"/>
      <c r="Z3861" s="53"/>
      <c r="AA3861" s="53"/>
    </row>
    <row r="3862" spans="1:27" x14ac:dyDescent="0.25">
      <c r="A3862" s="199"/>
      <c r="B3862" s="199"/>
      <c r="C3862" s="199"/>
      <c r="D3862" s="199"/>
      <c r="E3862" s="192"/>
      <c r="F3862" s="186"/>
      <c r="G3862" s="53"/>
      <c r="H3862" s="53"/>
      <c r="I3862" s="53"/>
      <c r="J3862" s="53"/>
      <c r="O3862" s="53"/>
      <c r="W3862" s="53"/>
      <c r="X3862" s="53"/>
      <c r="Y3862" s="53"/>
      <c r="Z3862" s="53"/>
      <c r="AA3862" s="53"/>
    </row>
    <row r="3863" spans="1:27" x14ac:dyDescent="0.25">
      <c r="A3863" s="199"/>
      <c r="B3863" s="199"/>
      <c r="C3863" s="199"/>
      <c r="D3863" s="199"/>
      <c r="E3863" s="192"/>
      <c r="F3863" s="186"/>
      <c r="G3863" s="53"/>
      <c r="H3863" s="53"/>
      <c r="I3863" s="53"/>
      <c r="J3863" s="53"/>
      <c r="O3863" s="53"/>
      <c r="W3863" s="53"/>
      <c r="X3863" s="53"/>
      <c r="Y3863" s="53"/>
      <c r="Z3863" s="53"/>
      <c r="AA3863" s="53"/>
    </row>
    <row r="3864" spans="1:27" x14ac:dyDescent="0.25">
      <c r="A3864" s="199"/>
      <c r="B3864" s="199"/>
      <c r="C3864" s="199"/>
      <c r="D3864" s="199"/>
      <c r="E3864" s="192"/>
      <c r="F3864" s="186"/>
      <c r="G3864" s="53"/>
      <c r="H3864" s="53"/>
      <c r="I3864" s="53"/>
      <c r="J3864" s="53"/>
      <c r="O3864" s="53"/>
      <c r="W3864" s="53"/>
      <c r="X3864" s="53"/>
      <c r="Y3864" s="53"/>
      <c r="Z3864" s="53"/>
      <c r="AA3864" s="53"/>
    </row>
    <row r="3865" spans="1:27" x14ac:dyDescent="0.25">
      <c r="A3865" s="199"/>
      <c r="B3865" s="199"/>
      <c r="C3865" s="199"/>
      <c r="D3865" s="199"/>
      <c r="E3865" s="192"/>
      <c r="F3865" s="186"/>
      <c r="G3865" s="53"/>
      <c r="H3865" s="53"/>
      <c r="I3865" s="53"/>
      <c r="J3865" s="53"/>
      <c r="O3865" s="53"/>
      <c r="W3865" s="53"/>
      <c r="X3865" s="53"/>
      <c r="Y3865" s="53"/>
      <c r="Z3865" s="53"/>
      <c r="AA3865" s="53"/>
    </row>
    <row r="3866" spans="1:27" x14ac:dyDescent="0.25">
      <c r="A3866" s="199"/>
      <c r="B3866" s="199"/>
      <c r="C3866" s="199"/>
      <c r="D3866" s="199"/>
      <c r="E3866" s="192"/>
      <c r="F3866" s="186"/>
      <c r="G3866" s="53"/>
      <c r="H3866" s="53"/>
      <c r="I3866" s="53"/>
      <c r="J3866" s="53"/>
      <c r="O3866" s="53"/>
      <c r="W3866" s="53"/>
      <c r="X3866" s="53"/>
      <c r="Y3866" s="53"/>
      <c r="Z3866" s="53"/>
      <c r="AA3866" s="53"/>
    </row>
    <row r="3867" spans="1:27" x14ac:dyDescent="0.25">
      <c r="A3867" s="199"/>
      <c r="B3867" s="199"/>
      <c r="C3867" s="199"/>
      <c r="D3867" s="199"/>
      <c r="E3867" s="192"/>
      <c r="F3867" s="186"/>
      <c r="G3867" s="53"/>
      <c r="H3867" s="53"/>
      <c r="I3867" s="53"/>
      <c r="J3867" s="53"/>
      <c r="O3867" s="53"/>
      <c r="W3867" s="53"/>
      <c r="X3867" s="53"/>
      <c r="Y3867" s="53"/>
      <c r="Z3867" s="53"/>
      <c r="AA3867" s="53"/>
    </row>
    <row r="3868" spans="1:27" x14ac:dyDescent="0.25">
      <c r="A3868" s="199"/>
      <c r="B3868" s="199"/>
      <c r="C3868" s="199"/>
      <c r="D3868" s="199"/>
      <c r="E3868" s="192"/>
      <c r="F3868" s="186"/>
      <c r="G3868" s="53"/>
      <c r="H3868" s="53"/>
      <c r="I3868" s="53"/>
      <c r="J3868" s="53"/>
      <c r="O3868" s="53"/>
      <c r="W3868" s="53"/>
      <c r="X3868" s="53"/>
      <c r="Y3868" s="53"/>
      <c r="Z3868" s="53"/>
      <c r="AA3868" s="53"/>
    </row>
    <row r="3869" spans="1:27" x14ac:dyDescent="0.25">
      <c r="A3869" s="199"/>
      <c r="B3869" s="199"/>
      <c r="C3869" s="199"/>
      <c r="D3869" s="199"/>
      <c r="E3869" s="192"/>
      <c r="F3869" s="186"/>
      <c r="G3869" s="53"/>
      <c r="H3869" s="53"/>
      <c r="I3869" s="53"/>
      <c r="J3869" s="53"/>
      <c r="O3869" s="53"/>
      <c r="W3869" s="53"/>
      <c r="X3869" s="53"/>
      <c r="Y3869" s="53"/>
      <c r="Z3869" s="53"/>
      <c r="AA3869" s="53"/>
    </row>
    <row r="3870" spans="1:27" x14ac:dyDescent="0.25">
      <c r="A3870" s="199"/>
      <c r="B3870" s="199"/>
      <c r="C3870" s="199"/>
      <c r="D3870" s="199"/>
      <c r="E3870" s="192"/>
      <c r="F3870" s="186"/>
      <c r="G3870" s="53"/>
      <c r="H3870" s="53"/>
      <c r="I3870" s="53"/>
      <c r="J3870" s="53"/>
      <c r="O3870" s="53"/>
      <c r="W3870" s="53"/>
      <c r="X3870" s="53"/>
      <c r="Y3870" s="53"/>
      <c r="Z3870" s="53"/>
      <c r="AA3870" s="53"/>
    </row>
    <row r="3871" spans="1:27" x14ac:dyDescent="0.25">
      <c r="A3871" s="199"/>
      <c r="B3871" s="199"/>
      <c r="C3871" s="199"/>
      <c r="D3871" s="199"/>
      <c r="E3871" s="192"/>
      <c r="F3871" s="186"/>
      <c r="G3871" s="53"/>
      <c r="H3871" s="53"/>
      <c r="I3871" s="53"/>
      <c r="J3871" s="53"/>
      <c r="O3871" s="53"/>
      <c r="W3871" s="53"/>
      <c r="X3871" s="53"/>
      <c r="Y3871" s="53"/>
      <c r="Z3871" s="53"/>
      <c r="AA3871" s="53"/>
    </row>
    <row r="3872" spans="1:27" x14ac:dyDescent="0.25">
      <c r="A3872" s="199"/>
      <c r="B3872" s="199"/>
      <c r="C3872" s="199"/>
      <c r="D3872" s="199"/>
      <c r="E3872" s="192"/>
      <c r="F3872" s="186"/>
      <c r="G3872" s="53"/>
      <c r="H3872" s="53"/>
      <c r="I3872" s="53"/>
      <c r="J3872" s="53"/>
      <c r="O3872" s="53"/>
      <c r="W3872" s="53"/>
      <c r="X3872" s="53"/>
      <c r="Y3872" s="53"/>
      <c r="Z3872" s="53"/>
      <c r="AA3872" s="53"/>
    </row>
    <row r="3873" spans="1:27" x14ac:dyDescent="0.25">
      <c r="A3873" s="199"/>
      <c r="B3873" s="199"/>
      <c r="C3873" s="199"/>
      <c r="D3873" s="199"/>
      <c r="E3873" s="192"/>
      <c r="F3873" s="186"/>
      <c r="G3873" s="53"/>
      <c r="H3873" s="53"/>
      <c r="I3873" s="53"/>
      <c r="J3873" s="53"/>
      <c r="O3873" s="53"/>
      <c r="W3873" s="53"/>
      <c r="X3873" s="53"/>
      <c r="Y3873" s="53"/>
      <c r="Z3873" s="53"/>
      <c r="AA3873" s="53"/>
    </row>
    <row r="3874" spans="1:27" x14ac:dyDescent="0.25">
      <c r="A3874" s="199"/>
      <c r="B3874" s="199"/>
      <c r="C3874" s="199"/>
      <c r="D3874" s="199"/>
      <c r="E3874" s="192"/>
      <c r="F3874" s="186"/>
      <c r="G3874" s="53"/>
      <c r="H3874" s="53"/>
      <c r="I3874" s="53"/>
      <c r="J3874" s="53"/>
      <c r="O3874" s="53"/>
      <c r="W3874" s="53"/>
      <c r="X3874" s="53"/>
      <c r="Y3874" s="53"/>
      <c r="Z3874" s="53"/>
      <c r="AA3874" s="53"/>
    </row>
    <row r="3875" spans="1:27" x14ac:dyDescent="0.25">
      <c r="A3875" s="199"/>
      <c r="B3875" s="199"/>
      <c r="C3875" s="199"/>
      <c r="D3875" s="199"/>
      <c r="E3875" s="192"/>
      <c r="F3875" s="186"/>
      <c r="G3875" s="53"/>
      <c r="H3875" s="53"/>
      <c r="I3875" s="53"/>
      <c r="J3875" s="53"/>
      <c r="O3875" s="53"/>
      <c r="W3875" s="53"/>
      <c r="X3875" s="53"/>
      <c r="Y3875" s="53"/>
      <c r="Z3875" s="53"/>
      <c r="AA3875" s="53"/>
    </row>
    <row r="3876" spans="1:27" x14ac:dyDescent="0.25">
      <c r="A3876" s="199"/>
      <c r="B3876" s="199"/>
      <c r="C3876" s="199"/>
      <c r="D3876" s="199"/>
      <c r="E3876" s="192"/>
      <c r="F3876" s="186"/>
      <c r="G3876" s="53"/>
      <c r="H3876" s="53"/>
      <c r="I3876" s="53"/>
      <c r="J3876" s="53"/>
      <c r="O3876" s="53"/>
      <c r="W3876" s="53"/>
      <c r="X3876" s="53"/>
      <c r="Y3876" s="53"/>
      <c r="Z3876" s="53"/>
      <c r="AA3876" s="53"/>
    </row>
    <row r="3877" spans="1:27" x14ac:dyDescent="0.25">
      <c r="A3877" s="199"/>
      <c r="B3877" s="199"/>
      <c r="C3877" s="199"/>
      <c r="D3877" s="199"/>
      <c r="E3877" s="192"/>
      <c r="F3877" s="186"/>
      <c r="G3877" s="53"/>
      <c r="H3877" s="53"/>
      <c r="I3877" s="53"/>
      <c r="J3877" s="53"/>
      <c r="O3877" s="53"/>
      <c r="W3877" s="53"/>
      <c r="X3877" s="53"/>
      <c r="Y3877" s="53"/>
      <c r="Z3877" s="53"/>
      <c r="AA3877" s="53"/>
    </row>
    <row r="3878" spans="1:27" x14ac:dyDescent="0.25">
      <c r="A3878" s="199"/>
      <c r="B3878" s="199"/>
      <c r="C3878" s="199"/>
      <c r="D3878" s="199"/>
      <c r="E3878" s="192"/>
      <c r="F3878" s="186"/>
      <c r="G3878" s="53"/>
      <c r="H3878" s="53"/>
      <c r="I3878" s="53"/>
      <c r="J3878" s="53"/>
      <c r="O3878" s="53"/>
      <c r="W3878" s="53"/>
      <c r="X3878" s="53"/>
      <c r="Y3878" s="53"/>
      <c r="Z3878" s="53"/>
      <c r="AA3878" s="53"/>
    </row>
    <row r="3879" spans="1:27" x14ac:dyDescent="0.25">
      <c r="A3879" s="199"/>
      <c r="B3879" s="199"/>
      <c r="C3879" s="199"/>
      <c r="D3879" s="199"/>
      <c r="E3879" s="192"/>
      <c r="F3879" s="186"/>
      <c r="G3879" s="53"/>
      <c r="H3879" s="53"/>
      <c r="I3879" s="53"/>
      <c r="J3879" s="53"/>
      <c r="O3879" s="53"/>
      <c r="W3879" s="53"/>
      <c r="X3879" s="53"/>
      <c r="Y3879" s="53"/>
      <c r="Z3879" s="53"/>
      <c r="AA3879" s="53"/>
    </row>
    <row r="3880" spans="1:27" x14ac:dyDescent="0.25">
      <c r="A3880" s="199"/>
      <c r="B3880" s="199"/>
      <c r="C3880" s="199"/>
      <c r="D3880" s="199"/>
      <c r="E3880" s="192"/>
      <c r="F3880" s="186"/>
      <c r="G3880" s="53"/>
      <c r="H3880" s="53"/>
      <c r="I3880" s="53"/>
      <c r="J3880" s="53"/>
      <c r="O3880" s="53"/>
      <c r="W3880" s="53"/>
      <c r="X3880" s="53"/>
      <c r="Y3880" s="53"/>
      <c r="Z3880" s="53"/>
      <c r="AA3880" s="53"/>
    </row>
    <row r="3881" spans="1:27" x14ac:dyDescent="0.25">
      <c r="A3881" s="199"/>
      <c r="B3881" s="199"/>
      <c r="C3881" s="199"/>
      <c r="D3881" s="199"/>
      <c r="E3881" s="192"/>
      <c r="F3881" s="186"/>
      <c r="G3881" s="53"/>
      <c r="H3881" s="53"/>
      <c r="I3881" s="53"/>
      <c r="J3881" s="53"/>
      <c r="O3881" s="53"/>
      <c r="W3881" s="53"/>
      <c r="X3881" s="53"/>
      <c r="Y3881" s="53"/>
      <c r="Z3881" s="53"/>
      <c r="AA3881" s="53"/>
    </row>
    <row r="3882" spans="1:27" x14ac:dyDescent="0.25">
      <c r="A3882" s="199"/>
      <c r="B3882" s="199"/>
      <c r="C3882" s="199"/>
      <c r="D3882" s="199"/>
      <c r="E3882" s="192"/>
      <c r="F3882" s="186"/>
      <c r="G3882" s="53"/>
      <c r="H3882" s="53"/>
      <c r="I3882" s="53"/>
      <c r="J3882" s="53"/>
      <c r="O3882" s="53"/>
      <c r="W3882" s="53"/>
      <c r="X3882" s="53"/>
      <c r="Y3882" s="53"/>
      <c r="Z3882" s="53"/>
      <c r="AA3882" s="53"/>
    </row>
    <row r="3883" spans="1:27" x14ac:dyDescent="0.25">
      <c r="A3883" s="199"/>
      <c r="B3883" s="199"/>
      <c r="C3883" s="199"/>
      <c r="D3883" s="199"/>
      <c r="E3883" s="192"/>
      <c r="F3883" s="186"/>
      <c r="G3883" s="53"/>
      <c r="H3883" s="53"/>
      <c r="I3883" s="53"/>
      <c r="J3883" s="53"/>
      <c r="O3883" s="53"/>
      <c r="W3883" s="53"/>
      <c r="X3883" s="53"/>
      <c r="Y3883" s="53"/>
      <c r="Z3883" s="53"/>
      <c r="AA3883" s="53"/>
    </row>
    <row r="3884" spans="1:27" x14ac:dyDescent="0.25">
      <c r="A3884" s="199"/>
      <c r="B3884" s="199"/>
      <c r="C3884" s="199"/>
      <c r="D3884" s="199"/>
      <c r="E3884" s="192"/>
      <c r="F3884" s="186"/>
      <c r="G3884" s="53"/>
      <c r="H3884" s="53"/>
      <c r="I3884" s="53"/>
      <c r="J3884" s="53"/>
      <c r="O3884" s="53"/>
      <c r="W3884" s="53"/>
      <c r="X3884" s="53"/>
      <c r="Y3884" s="53"/>
      <c r="Z3884" s="53"/>
      <c r="AA3884" s="53"/>
    </row>
    <row r="3885" spans="1:27" x14ac:dyDescent="0.25">
      <c r="A3885" s="199"/>
      <c r="B3885" s="199"/>
      <c r="C3885" s="199"/>
      <c r="D3885" s="199"/>
      <c r="E3885" s="192"/>
      <c r="F3885" s="186"/>
      <c r="G3885" s="53"/>
      <c r="H3885" s="53"/>
      <c r="I3885" s="53"/>
      <c r="J3885" s="53"/>
      <c r="O3885" s="53"/>
      <c r="W3885" s="53"/>
      <c r="X3885" s="53"/>
      <c r="Y3885" s="53"/>
      <c r="Z3885" s="53"/>
      <c r="AA3885" s="53"/>
    </row>
    <row r="3886" spans="1:27" x14ac:dyDescent="0.25">
      <c r="A3886" s="199"/>
      <c r="B3886" s="199"/>
      <c r="C3886" s="199"/>
      <c r="D3886" s="199"/>
      <c r="E3886" s="192"/>
      <c r="F3886" s="186"/>
      <c r="G3886" s="53"/>
      <c r="H3886" s="53"/>
      <c r="I3886" s="53"/>
      <c r="J3886" s="53"/>
      <c r="O3886" s="53"/>
      <c r="W3886" s="53"/>
      <c r="X3886" s="53"/>
      <c r="Y3886" s="53"/>
      <c r="Z3886" s="53"/>
      <c r="AA3886" s="53"/>
    </row>
    <row r="3887" spans="1:27" x14ac:dyDescent="0.25">
      <c r="A3887" s="199"/>
      <c r="B3887" s="199"/>
      <c r="C3887" s="199"/>
      <c r="D3887" s="199"/>
      <c r="E3887" s="192"/>
      <c r="F3887" s="186"/>
      <c r="G3887" s="53"/>
      <c r="H3887" s="53"/>
      <c r="I3887" s="53"/>
      <c r="J3887" s="53"/>
      <c r="O3887" s="53"/>
      <c r="W3887" s="53"/>
      <c r="X3887" s="53"/>
      <c r="Y3887" s="53"/>
      <c r="Z3887" s="53"/>
      <c r="AA3887" s="53"/>
    </row>
    <row r="3888" spans="1:27" x14ac:dyDescent="0.25">
      <c r="A3888" s="199"/>
      <c r="B3888" s="199"/>
      <c r="C3888" s="199"/>
      <c r="D3888" s="199"/>
      <c r="E3888" s="192"/>
      <c r="F3888" s="186"/>
      <c r="G3888" s="53"/>
      <c r="H3888" s="53"/>
      <c r="I3888" s="53"/>
      <c r="J3888" s="53"/>
      <c r="O3888" s="53"/>
      <c r="W3888" s="53"/>
      <c r="X3888" s="53"/>
      <c r="Y3888" s="53"/>
      <c r="Z3888" s="53"/>
      <c r="AA3888" s="53"/>
    </row>
    <row r="3889" spans="1:27" x14ac:dyDescent="0.25">
      <c r="A3889" s="199"/>
      <c r="B3889" s="199"/>
      <c r="C3889" s="199"/>
      <c r="D3889" s="199"/>
      <c r="E3889" s="192"/>
      <c r="F3889" s="186"/>
      <c r="G3889" s="53"/>
      <c r="H3889" s="53"/>
      <c r="I3889" s="53"/>
      <c r="J3889" s="53"/>
      <c r="O3889" s="53"/>
      <c r="W3889" s="53"/>
      <c r="X3889" s="53"/>
      <c r="Y3889" s="53"/>
      <c r="Z3889" s="53"/>
      <c r="AA3889" s="53"/>
    </row>
    <row r="3890" spans="1:27" x14ac:dyDescent="0.25">
      <c r="A3890" s="199"/>
      <c r="B3890" s="199"/>
      <c r="C3890" s="199"/>
      <c r="D3890" s="199"/>
      <c r="E3890" s="192"/>
      <c r="F3890" s="186"/>
      <c r="G3890" s="53"/>
      <c r="H3890" s="53"/>
      <c r="I3890" s="53"/>
      <c r="J3890" s="53"/>
      <c r="O3890" s="53"/>
      <c r="W3890" s="53"/>
      <c r="X3890" s="53"/>
      <c r="Y3890" s="53"/>
      <c r="Z3890" s="53"/>
      <c r="AA3890" s="53"/>
    </row>
    <row r="3891" spans="1:27" x14ac:dyDescent="0.25">
      <c r="A3891" s="199"/>
      <c r="B3891" s="199"/>
      <c r="C3891" s="199"/>
      <c r="D3891" s="199"/>
      <c r="E3891" s="192"/>
      <c r="F3891" s="186"/>
      <c r="G3891" s="53"/>
      <c r="H3891" s="53"/>
      <c r="I3891" s="53"/>
      <c r="J3891" s="53"/>
      <c r="O3891" s="53"/>
      <c r="W3891" s="53"/>
      <c r="X3891" s="53"/>
      <c r="Y3891" s="53"/>
      <c r="Z3891" s="53"/>
      <c r="AA3891" s="53"/>
    </row>
    <row r="3892" spans="1:27" x14ac:dyDescent="0.25">
      <c r="A3892" s="199"/>
      <c r="B3892" s="199"/>
      <c r="C3892" s="199"/>
      <c r="D3892" s="199"/>
      <c r="E3892" s="192"/>
      <c r="F3892" s="186"/>
      <c r="G3892" s="53"/>
      <c r="H3892" s="53"/>
      <c r="I3892" s="53"/>
      <c r="J3892" s="53"/>
      <c r="O3892" s="53"/>
      <c r="W3892" s="53"/>
      <c r="X3892" s="53"/>
      <c r="Y3892" s="53"/>
      <c r="Z3892" s="53"/>
      <c r="AA3892" s="53"/>
    </row>
    <row r="3893" spans="1:27" x14ac:dyDescent="0.25">
      <c r="A3893" s="199"/>
      <c r="B3893" s="199"/>
      <c r="C3893" s="199"/>
      <c r="D3893" s="199"/>
      <c r="E3893" s="192"/>
      <c r="F3893" s="186"/>
      <c r="G3893" s="53"/>
      <c r="H3893" s="53"/>
      <c r="I3893" s="53"/>
      <c r="J3893" s="53"/>
      <c r="O3893" s="53"/>
      <c r="W3893" s="53"/>
      <c r="X3893" s="53"/>
      <c r="Y3893" s="53"/>
      <c r="Z3893" s="53"/>
      <c r="AA3893" s="53"/>
    </row>
    <row r="3894" spans="1:27" x14ac:dyDescent="0.25">
      <c r="A3894" s="199"/>
      <c r="B3894" s="199"/>
      <c r="C3894" s="199"/>
      <c r="D3894" s="199"/>
      <c r="E3894" s="192"/>
      <c r="F3894" s="186"/>
      <c r="G3894" s="53"/>
      <c r="H3894" s="53"/>
      <c r="I3894" s="53"/>
      <c r="J3894" s="53"/>
      <c r="O3894" s="53"/>
      <c r="W3894" s="53"/>
      <c r="X3894" s="53"/>
      <c r="Y3894" s="53"/>
      <c r="Z3894" s="53"/>
      <c r="AA3894" s="53"/>
    </row>
    <row r="3895" spans="1:27" x14ac:dyDescent="0.25">
      <c r="A3895" s="199"/>
      <c r="B3895" s="199"/>
      <c r="C3895" s="199"/>
      <c r="D3895" s="199"/>
      <c r="E3895" s="192"/>
      <c r="F3895" s="186"/>
      <c r="G3895" s="53"/>
      <c r="H3895" s="53"/>
      <c r="I3895" s="53"/>
      <c r="J3895" s="53"/>
      <c r="O3895" s="53"/>
      <c r="W3895" s="53"/>
      <c r="X3895" s="53"/>
      <c r="Y3895" s="53"/>
      <c r="Z3895" s="53"/>
      <c r="AA3895" s="53"/>
    </row>
    <row r="3896" spans="1:27" x14ac:dyDescent="0.25">
      <c r="A3896" s="199"/>
      <c r="B3896" s="199"/>
      <c r="C3896" s="199"/>
      <c r="D3896" s="199"/>
      <c r="E3896" s="192"/>
      <c r="F3896" s="186"/>
      <c r="G3896" s="53"/>
      <c r="H3896" s="53"/>
      <c r="I3896" s="53"/>
      <c r="J3896" s="53"/>
      <c r="O3896" s="53"/>
      <c r="W3896" s="53"/>
      <c r="X3896" s="53"/>
      <c r="Y3896" s="53"/>
      <c r="Z3896" s="53"/>
      <c r="AA3896" s="53"/>
    </row>
    <row r="3897" spans="1:27" x14ac:dyDescent="0.25">
      <c r="A3897" s="199"/>
      <c r="B3897" s="199"/>
      <c r="C3897" s="199"/>
      <c r="D3897" s="199"/>
      <c r="E3897" s="192"/>
      <c r="F3897" s="186"/>
      <c r="G3897" s="53"/>
      <c r="H3897" s="53"/>
      <c r="I3897" s="53"/>
      <c r="J3897" s="53"/>
      <c r="O3897" s="53"/>
      <c r="W3897" s="53"/>
      <c r="X3897" s="53"/>
      <c r="Y3897" s="53"/>
      <c r="Z3897" s="53"/>
      <c r="AA3897" s="53"/>
    </row>
    <row r="3898" spans="1:27" x14ac:dyDescent="0.25">
      <c r="A3898" s="199"/>
      <c r="B3898" s="199"/>
      <c r="C3898" s="199"/>
      <c r="D3898" s="199"/>
      <c r="E3898" s="192"/>
      <c r="F3898" s="186"/>
      <c r="G3898" s="53"/>
      <c r="H3898" s="53"/>
      <c r="I3898" s="53"/>
      <c r="J3898" s="53"/>
      <c r="O3898" s="53"/>
      <c r="W3898" s="53"/>
      <c r="X3898" s="53"/>
      <c r="Y3898" s="53"/>
      <c r="Z3898" s="53"/>
      <c r="AA3898" s="53"/>
    </row>
    <row r="3899" spans="1:27" x14ac:dyDescent="0.25">
      <c r="A3899" s="199"/>
      <c r="B3899" s="199"/>
      <c r="C3899" s="199"/>
      <c r="D3899" s="199"/>
      <c r="E3899" s="192"/>
      <c r="F3899" s="186"/>
      <c r="G3899" s="53"/>
      <c r="H3899" s="53"/>
      <c r="I3899" s="53"/>
      <c r="J3899" s="53"/>
      <c r="O3899" s="53"/>
      <c r="W3899" s="53"/>
      <c r="X3899" s="53"/>
      <c r="Y3899" s="53"/>
      <c r="Z3899" s="53"/>
      <c r="AA3899" s="53"/>
    </row>
    <row r="3900" spans="1:27" x14ac:dyDescent="0.25">
      <c r="A3900" s="199"/>
      <c r="B3900" s="199"/>
      <c r="C3900" s="199"/>
      <c r="D3900" s="199"/>
      <c r="E3900" s="192"/>
      <c r="F3900" s="186"/>
      <c r="G3900" s="53"/>
      <c r="H3900" s="53"/>
      <c r="I3900" s="53"/>
      <c r="J3900" s="53"/>
      <c r="O3900" s="53"/>
      <c r="W3900" s="53"/>
      <c r="X3900" s="53"/>
      <c r="Y3900" s="53"/>
      <c r="Z3900" s="53"/>
      <c r="AA3900" s="53"/>
    </row>
    <row r="3901" spans="1:27" x14ac:dyDescent="0.25">
      <c r="A3901" s="199"/>
      <c r="B3901" s="199"/>
      <c r="C3901" s="199"/>
      <c r="D3901" s="199"/>
      <c r="E3901" s="192"/>
      <c r="F3901" s="186"/>
      <c r="G3901" s="53"/>
      <c r="H3901" s="53"/>
      <c r="I3901" s="53"/>
      <c r="J3901" s="53"/>
      <c r="O3901" s="53"/>
      <c r="W3901" s="53"/>
      <c r="X3901" s="53"/>
      <c r="Y3901" s="53"/>
      <c r="Z3901" s="53"/>
      <c r="AA3901" s="53"/>
    </row>
    <row r="3902" spans="1:27" x14ac:dyDescent="0.25">
      <c r="A3902" s="199"/>
      <c r="B3902" s="199"/>
      <c r="C3902" s="199"/>
      <c r="D3902" s="199"/>
      <c r="E3902" s="192"/>
      <c r="F3902" s="186"/>
      <c r="G3902" s="53"/>
      <c r="H3902" s="53"/>
      <c r="I3902" s="53"/>
      <c r="J3902" s="53"/>
      <c r="O3902" s="53"/>
      <c r="W3902" s="53"/>
      <c r="X3902" s="53"/>
      <c r="Y3902" s="53"/>
      <c r="Z3902" s="53"/>
      <c r="AA3902" s="53"/>
    </row>
    <row r="3903" spans="1:27" x14ac:dyDescent="0.25">
      <c r="A3903" s="199"/>
      <c r="B3903" s="199"/>
      <c r="C3903" s="199"/>
      <c r="D3903" s="199"/>
      <c r="E3903" s="192"/>
      <c r="F3903" s="186"/>
      <c r="G3903" s="53"/>
      <c r="H3903" s="53"/>
      <c r="I3903" s="53"/>
      <c r="J3903" s="53"/>
      <c r="O3903" s="53"/>
      <c r="W3903" s="53"/>
      <c r="X3903" s="53"/>
      <c r="Y3903" s="53"/>
      <c r="Z3903" s="53"/>
      <c r="AA3903" s="53"/>
    </row>
    <row r="3904" spans="1:27" x14ac:dyDescent="0.25">
      <c r="A3904" s="199"/>
      <c r="B3904" s="199"/>
      <c r="C3904" s="199"/>
      <c r="D3904" s="199"/>
      <c r="E3904" s="192"/>
      <c r="F3904" s="186"/>
      <c r="G3904" s="53"/>
      <c r="H3904" s="53"/>
      <c r="I3904" s="53"/>
      <c r="J3904" s="53"/>
      <c r="O3904" s="53"/>
      <c r="W3904" s="53"/>
      <c r="X3904" s="53"/>
      <c r="Y3904" s="53"/>
      <c r="Z3904" s="53"/>
      <c r="AA3904" s="53"/>
    </row>
    <row r="3905" spans="1:27" x14ac:dyDescent="0.25">
      <c r="A3905" s="199"/>
      <c r="B3905" s="199"/>
      <c r="C3905" s="199"/>
      <c r="D3905" s="199"/>
      <c r="E3905" s="192"/>
      <c r="F3905" s="186"/>
      <c r="G3905" s="53"/>
      <c r="H3905" s="53"/>
      <c r="I3905" s="53"/>
      <c r="J3905" s="53"/>
      <c r="O3905" s="53"/>
      <c r="W3905" s="53"/>
      <c r="X3905" s="53"/>
      <c r="Y3905" s="53"/>
      <c r="Z3905" s="53"/>
      <c r="AA3905" s="53"/>
    </row>
    <row r="3906" spans="1:27" x14ac:dyDescent="0.25">
      <c r="A3906" s="199"/>
      <c r="B3906" s="199"/>
      <c r="C3906" s="199"/>
      <c r="D3906" s="199"/>
      <c r="E3906" s="192"/>
      <c r="F3906" s="186"/>
      <c r="G3906" s="53"/>
      <c r="H3906" s="53"/>
      <c r="I3906" s="53"/>
      <c r="J3906" s="53"/>
      <c r="O3906" s="53"/>
      <c r="W3906" s="53"/>
      <c r="X3906" s="53"/>
      <c r="Y3906" s="53"/>
      <c r="Z3906" s="53"/>
      <c r="AA3906" s="53"/>
    </row>
    <row r="3907" spans="1:27" x14ac:dyDescent="0.25">
      <c r="A3907" s="199"/>
      <c r="B3907" s="199"/>
      <c r="C3907" s="199"/>
      <c r="D3907" s="199"/>
      <c r="E3907" s="192"/>
      <c r="F3907" s="186"/>
      <c r="G3907" s="53"/>
      <c r="H3907" s="53"/>
      <c r="I3907" s="53"/>
      <c r="J3907" s="53"/>
      <c r="O3907" s="53"/>
      <c r="W3907" s="53"/>
      <c r="X3907" s="53"/>
      <c r="Y3907" s="53"/>
      <c r="Z3907" s="53"/>
      <c r="AA3907" s="53"/>
    </row>
    <row r="3908" spans="1:27" x14ac:dyDescent="0.25">
      <c r="A3908" s="199"/>
      <c r="B3908" s="199"/>
      <c r="C3908" s="199"/>
      <c r="D3908" s="199"/>
      <c r="E3908" s="192"/>
      <c r="F3908" s="186"/>
      <c r="G3908" s="53"/>
      <c r="H3908" s="53"/>
      <c r="I3908" s="53"/>
      <c r="J3908" s="53"/>
      <c r="O3908" s="53"/>
      <c r="W3908" s="53"/>
      <c r="X3908" s="53"/>
      <c r="Y3908" s="53"/>
      <c r="Z3908" s="53"/>
      <c r="AA3908" s="53"/>
    </row>
    <row r="3909" spans="1:27" x14ac:dyDescent="0.25">
      <c r="A3909" s="199"/>
      <c r="B3909" s="199"/>
      <c r="C3909" s="199"/>
      <c r="D3909" s="199"/>
      <c r="E3909" s="192"/>
      <c r="F3909" s="186"/>
      <c r="G3909" s="53"/>
      <c r="H3909" s="53"/>
      <c r="I3909" s="53"/>
      <c r="J3909" s="53"/>
      <c r="O3909" s="53"/>
      <c r="W3909" s="53"/>
      <c r="X3909" s="53"/>
      <c r="Y3909" s="53"/>
      <c r="Z3909" s="53"/>
      <c r="AA3909" s="53"/>
    </row>
    <row r="3910" spans="1:27" x14ac:dyDescent="0.25">
      <c r="A3910" s="199"/>
      <c r="B3910" s="199"/>
      <c r="C3910" s="199"/>
      <c r="D3910" s="199"/>
      <c r="E3910" s="192"/>
      <c r="F3910" s="186"/>
      <c r="G3910" s="53"/>
      <c r="H3910" s="53"/>
      <c r="I3910" s="53"/>
      <c r="J3910" s="53"/>
      <c r="O3910" s="53"/>
      <c r="W3910" s="53"/>
      <c r="X3910" s="53"/>
      <c r="Y3910" s="53"/>
      <c r="Z3910" s="53"/>
      <c r="AA3910" s="53"/>
    </row>
    <row r="3911" spans="1:27" x14ac:dyDescent="0.25">
      <c r="A3911" s="199"/>
      <c r="B3911" s="199"/>
      <c r="C3911" s="199"/>
      <c r="D3911" s="199"/>
      <c r="E3911" s="192"/>
      <c r="F3911" s="186"/>
      <c r="G3911" s="53"/>
      <c r="H3911" s="53"/>
      <c r="I3911" s="53"/>
      <c r="J3911" s="53"/>
      <c r="O3911" s="53"/>
      <c r="W3911" s="53"/>
      <c r="X3911" s="53"/>
      <c r="Y3911" s="53"/>
      <c r="Z3911" s="53"/>
      <c r="AA3911" s="53"/>
    </row>
    <row r="3912" spans="1:27" x14ac:dyDescent="0.25">
      <c r="A3912" s="199"/>
      <c r="B3912" s="199"/>
      <c r="C3912" s="199"/>
      <c r="D3912" s="199"/>
      <c r="E3912" s="192"/>
      <c r="F3912" s="186"/>
      <c r="G3912" s="53"/>
      <c r="H3912" s="53"/>
      <c r="I3912" s="53"/>
      <c r="J3912" s="53"/>
      <c r="O3912" s="53"/>
      <c r="W3912" s="53"/>
      <c r="X3912" s="53"/>
      <c r="Y3912" s="53"/>
      <c r="Z3912" s="53"/>
      <c r="AA3912" s="53"/>
    </row>
    <row r="3913" spans="1:27" x14ac:dyDescent="0.25">
      <c r="A3913" s="199"/>
      <c r="B3913" s="199"/>
      <c r="C3913" s="199"/>
      <c r="D3913" s="199"/>
      <c r="E3913" s="192"/>
      <c r="F3913" s="186"/>
      <c r="G3913" s="53"/>
      <c r="H3913" s="53"/>
      <c r="I3913" s="53"/>
      <c r="J3913" s="53"/>
      <c r="O3913" s="53"/>
      <c r="W3913" s="53"/>
      <c r="X3913" s="53"/>
      <c r="Y3913" s="53"/>
      <c r="Z3913" s="53"/>
      <c r="AA3913" s="53"/>
    </row>
    <row r="3914" spans="1:27" x14ac:dyDescent="0.25">
      <c r="A3914" s="199"/>
      <c r="B3914" s="199"/>
      <c r="C3914" s="199"/>
      <c r="D3914" s="199"/>
      <c r="E3914" s="192"/>
      <c r="F3914" s="186"/>
      <c r="G3914" s="53"/>
      <c r="H3914" s="53"/>
      <c r="I3914" s="53"/>
      <c r="J3914" s="53"/>
      <c r="O3914" s="53"/>
      <c r="W3914" s="53"/>
      <c r="X3914" s="53"/>
      <c r="Y3914" s="53"/>
      <c r="Z3914" s="53"/>
      <c r="AA3914" s="53"/>
    </row>
    <row r="3915" spans="1:27" x14ac:dyDescent="0.25">
      <c r="A3915" s="199"/>
      <c r="B3915" s="199"/>
      <c r="C3915" s="199"/>
      <c r="D3915" s="199"/>
      <c r="E3915" s="192"/>
      <c r="F3915" s="186"/>
      <c r="G3915" s="53"/>
      <c r="H3915" s="53"/>
      <c r="I3915" s="53"/>
      <c r="J3915" s="53"/>
      <c r="O3915" s="53"/>
      <c r="W3915" s="53"/>
      <c r="X3915" s="53"/>
      <c r="Y3915" s="53"/>
      <c r="Z3915" s="53"/>
      <c r="AA3915" s="53"/>
    </row>
    <row r="3916" spans="1:27" x14ac:dyDescent="0.25">
      <c r="A3916" s="199"/>
      <c r="B3916" s="199"/>
      <c r="C3916" s="199"/>
      <c r="D3916" s="199"/>
      <c r="E3916" s="192"/>
      <c r="F3916" s="186"/>
      <c r="G3916" s="53"/>
      <c r="H3916" s="53"/>
      <c r="I3916" s="53"/>
      <c r="J3916" s="53"/>
      <c r="O3916" s="53"/>
      <c r="W3916" s="53"/>
      <c r="X3916" s="53"/>
      <c r="Y3916" s="53"/>
      <c r="Z3916" s="53"/>
      <c r="AA3916" s="53"/>
    </row>
    <row r="3917" spans="1:27" x14ac:dyDescent="0.25">
      <c r="A3917" s="199"/>
      <c r="B3917" s="199"/>
      <c r="C3917" s="199"/>
      <c r="D3917" s="199"/>
      <c r="E3917" s="192"/>
      <c r="F3917" s="186"/>
      <c r="G3917" s="53"/>
      <c r="H3917" s="53"/>
      <c r="I3917" s="53"/>
      <c r="J3917" s="53"/>
      <c r="O3917" s="53"/>
      <c r="W3917" s="53"/>
      <c r="X3917" s="53"/>
      <c r="Y3917" s="53"/>
      <c r="Z3917" s="53"/>
      <c r="AA3917" s="53"/>
    </row>
    <row r="3918" spans="1:27" x14ac:dyDescent="0.25">
      <c r="A3918" s="199"/>
      <c r="B3918" s="199"/>
      <c r="C3918" s="199"/>
      <c r="D3918" s="199"/>
      <c r="E3918" s="192"/>
      <c r="F3918" s="186"/>
      <c r="G3918" s="53"/>
      <c r="H3918" s="53"/>
      <c r="I3918" s="53"/>
      <c r="J3918" s="53"/>
      <c r="O3918" s="53"/>
      <c r="W3918" s="53"/>
      <c r="X3918" s="53"/>
      <c r="Y3918" s="53"/>
      <c r="Z3918" s="53"/>
      <c r="AA3918" s="53"/>
    </row>
    <row r="3919" spans="1:27" x14ac:dyDescent="0.25">
      <c r="A3919" s="199"/>
      <c r="B3919" s="199"/>
      <c r="C3919" s="199"/>
      <c r="D3919" s="199"/>
      <c r="E3919" s="192"/>
      <c r="F3919" s="186"/>
      <c r="G3919" s="53"/>
      <c r="H3919" s="53"/>
      <c r="I3919" s="53"/>
      <c r="J3919" s="53"/>
      <c r="O3919" s="53"/>
      <c r="W3919" s="53"/>
      <c r="X3919" s="53"/>
      <c r="Y3919" s="53"/>
      <c r="Z3919" s="53"/>
      <c r="AA3919" s="53"/>
    </row>
    <row r="3920" spans="1:27" x14ac:dyDescent="0.25">
      <c r="A3920" s="199"/>
      <c r="B3920" s="199"/>
      <c r="C3920" s="199"/>
      <c r="D3920" s="199"/>
      <c r="E3920" s="192"/>
      <c r="F3920" s="186"/>
      <c r="G3920" s="53"/>
      <c r="H3920" s="53"/>
      <c r="I3920" s="53"/>
      <c r="J3920" s="53"/>
      <c r="O3920" s="53"/>
      <c r="W3920" s="53"/>
      <c r="X3920" s="53"/>
      <c r="Y3920" s="53"/>
      <c r="Z3920" s="53"/>
      <c r="AA3920" s="53"/>
    </row>
    <row r="3921" spans="1:27" x14ac:dyDescent="0.25">
      <c r="A3921" s="199"/>
      <c r="B3921" s="199"/>
      <c r="C3921" s="199"/>
      <c r="D3921" s="199"/>
      <c r="E3921" s="192"/>
      <c r="F3921" s="186"/>
      <c r="G3921" s="53"/>
      <c r="H3921" s="53"/>
      <c r="I3921" s="53"/>
      <c r="J3921" s="53"/>
      <c r="O3921" s="53"/>
      <c r="W3921" s="53"/>
      <c r="X3921" s="53"/>
      <c r="Y3921" s="53"/>
      <c r="Z3921" s="53"/>
      <c r="AA3921" s="53"/>
    </row>
    <row r="3922" spans="1:27" x14ac:dyDescent="0.25">
      <c r="A3922" s="199"/>
      <c r="B3922" s="199"/>
      <c r="C3922" s="199"/>
      <c r="D3922" s="199"/>
      <c r="E3922" s="192"/>
      <c r="F3922" s="186"/>
      <c r="G3922" s="53"/>
      <c r="H3922" s="53"/>
      <c r="I3922" s="53"/>
      <c r="J3922" s="53"/>
      <c r="O3922" s="53"/>
      <c r="W3922" s="53"/>
      <c r="X3922" s="53"/>
      <c r="Y3922" s="53"/>
      <c r="Z3922" s="53"/>
      <c r="AA3922" s="53"/>
    </row>
    <row r="3923" spans="1:27" x14ac:dyDescent="0.25">
      <c r="A3923" s="199"/>
      <c r="B3923" s="199"/>
      <c r="C3923" s="199"/>
      <c r="D3923" s="199"/>
      <c r="E3923" s="192"/>
      <c r="F3923" s="186"/>
      <c r="G3923" s="53"/>
      <c r="H3923" s="53"/>
      <c r="I3923" s="53"/>
      <c r="J3923" s="53"/>
      <c r="O3923" s="53"/>
      <c r="W3923" s="53"/>
      <c r="X3923" s="53"/>
      <c r="Y3923" s="53"/>
      <c r="Z3923" s="53"/>
      <c r="AA3923" s="53"/>
    </row>
    <row r="3924" spans="1:27" x14ac:dyDescent="0.25">
      <c r="A3924" s="199"/>
      <c r="B3924" s="199"/>
      <c r="C3924" s="199"/>
      <c r="D3924" s="199"/>
      <c r="E3924" s="192"/>
      <c r="F3924" s="186"/>
      <c r="G3924" s="53"/>
      <c r="H3924" s="53"/>
      <c r="I3924" s="53"/>
      <c r="J3924" s="53"/>
      <c r="O3924" s="53"/>
      <c r="W3924" s="53"/>
      <c r="X3924" s="53"/>
      <c r="Y3924" s="53"/>
      <c r="Z3924" s="53"/>
      <c r="AA3924" s="53"/>
    </row>
    <row r="3925" spans="1:27" x14ac:dyDescent="0.25">
      <c r="A3925" s="199"/>
      <c r="B3925" s="199"/>
      <c r="C3925" s="199"/>
      <c r="D3925" s="199"/>
      <c r="E3925" s="192"/>
      <c r="F3925" s="186"/>
      <c r="G3925" s="53"/>
      <c r="H3925" s="53"/>
      <c r="I3925" s="53"/>
      <c r="J3925" s="53"/>
      <c r="O3925" s="53"/>
      <c r="W3925" s="53"/>
      <c r="X3925" s="53"/>
      <c r="Y3925" s="53"/>
      <c r="Z3925" s="53"/>
      <c r="AA3925" s="53"/>
    </row>
    <row r="3926" spans="1:27" x14ac:dyDescent="0.25">
      <c r="A3926" s="199"/>
      <c r="B3926" s="199"/>
      <c r="C3926" s="199"/>
      <c r="D3926" s="199"/>
      <c r="E3926" s="192"/>
      <c r="F3926" s="186"/>
      <c r="G3926" s="53"/>
      <c r="H3926" s="53"/>
      <c r="I3926" s="53"/>
      <c r="J3926" s="53"/>
      <c r="O3926" s="53"/>
      <c r="W3926" s="53"/>
      <c r="X3926" s="53"/>
      <c r="Y3926" s="53"/>
      <c r="Z3926" s="53"/>
      <c r="AA3926" s="53"/>
    </row>
    <row r="3927" spans="1:27" x14ac:dyDescent="0.25">
      <c r="A3927" s="199"/>
      <c r="B3927" s="199"/>
      <c r="C3927" s="199"/>
      <c r="D3927" s="199"/>
      <c r="E3927" s="192"/>
      <c r="F3927" s="186"/>
      <c r="G3927" s="53"/>
      <c r="H3927" s="53"/>
      <c r="I3927" s="53"/>
      <c r="J3927" s="53"/>
      <c r="O3927" s="53"/>
      <c r="W3927" s="53"/>
      <c r="X3927" s="53"/>
      <c r="Y3927" s="53"/>
      <c r="Z3927" s="53"/>
      <c r="AA3927" s="53"/>
    </row>
    <row r="3928" spans="1:27" x14ac:dyDescent="0.25">
      <c r="A3928" s="199"/>
      <c r="B3928" s="199"/>
      <c r="C3928" s="199"/>
      <c r="D3928" s="199"/>
      <c r="E3928" s="192"/>
      <c r="F3928" s="186"/>
      <c r="G3928" s="53"/>
      <c r="H3928" s="53"/>
      <c r="I3928" s="53"/>
      <c r="J3928" s="53"/>
      <c r="O3928" s="53"/>
      <c r="W3928" s="53"/>
      <c r="X3928" s="53"/>
      <c r="Y3928" s="53"/>
      <c r="Z3928" s="53"/>
      <c r="AA3928" s="53"/>
    </row>
    <row r="3929" spans="1:27" x14ac:dyDescent="0.25">
      <c r="A3929" s="199"/>
      <c r="B3929" s="199"/>
      <c r="C3929" s="199"/>
      <c r="D3929" s="199"/>
      <c r="E3929" s="192"/>
      <c r="F3929" s="186"/>
      <c r="G3929" s="53"/>
      <c r="H3929" s="53"/>
      <c r="I3929" s="53"/>
      <c r="J3929" s="53"/>
      <c r="O3929" s="53"/>
      <c r="W3929" s="53"/>
      <c r="X3929" s="53"/>
      <c r="Y3929" s="53"/>
      <c r="Z3929" s="53"/>
      <c r="AA3929" s="53"/>
    </row>
    <row r="3930" spans="1:27" x14ac:dyDescent="0.25">
      <c r="A3930" s="199"/>
      <c r="B3930" s="199"/>
      <c r="C3930" s="199"/>
      <c r="D3930" s="199"/>
      <c r="E3930" s="192"/>
      <c r="F3930" s="186"/>
      <c r="G3930" s="53"/>
      <c r="H3930" s="53"/>
      <c r="I3930" s="53"/>
      <c r="J3930" s="53"/>
      <c r="O3930" s="53"/>
      <c r="W3930" s="53"/>
      <c r="X3930" s="53"/>
      <c r="Y3930" s="53"/>
      <c r="Z3930" s="53"/>
      <c r="AA3930" s="53"/>
    </row>
    <row r="3931" spans="1:27" x14ac:dyDescent="0.25">
      <c r="A3931" s="199"/>
      <c r="B3931" s="199"/>
      <c r="C3931" s="199"/>
      <c r="D3931" s="199"/>
      <c r="E3931" s="192"/>
      <c r="F3931" s="186"/>
      <c r="G3931" s="53"/>
      <c r="H3931" s="53"/>
      <c r="I3931" s="53"/>
      <c r="J3931" s="53"/>
      <c r="O3931" s="53"/>
      <c r="W3931" s="53"/>
      <c r="X3931" s="53"/>
      <c r="Y3931" s="53"/>
      <c r="Z3931" s="53"/>
      <c r="AA3931" s="53"/>
    </row>
    <row r="3932" spans="1:27" x14ac:dyDescent="0.25">
      <c r="A3932" s="199"/>
      <c r="B3932" s="199"/>
      <c r="C3932" s="199"/>
      <c r="D3932" s="199"/>
      <c r="E3932" s="192"/>
      <c r="F3932" s="186"/>
      <c r="G3932" s="53"/>
      <c r="H3932" s="53"/>
      <c r="I3932" s="53"/>
      <c r="J3932" s="53"/>
      <c r="O3932" s="53"/>
      <c r="W3932" s="53"/>
      <c r="X3932" s="53"/>
      <c r="Y3932" s="53"/>
      <c r="Z3932" s="53"/>
      <c r="AA3932" s="53"/>
    </row>
    <row r="3933" spans="1:27" x14ac:dyDescent="0.25">
      <c r="A3933" s="199"/>
      <c r="B3933" s="199"/>
      <c r="C3933" s="199"/>
      <c r="D3933" s="199"/>
      <c r="E3933" s="192"/>
      <c r="F3933" s="186"/>
      <c r="G3933" s="53"/>
      <c r="H3933" s="53"/>
      <c r="I3933" s="53"/>
      <c r="J3933" s="53"/>
      <c r="O3933" s="53"/>
      <c r="W3933" s="53"/>
      <c r="X3933" s="53"/>
      <c r="Y3933" s="53"/>
      <c r="Z3933" s="53"/>
      <c r="AA3933" s="53"/>
    </row>
    <row r="3934" spans="1:27" x14ac:dyDescent="0.25">
      <c r="A3934" s="199"/>
      <c r="B3934" s="199"/>
      <c r="C3934" s="199"/>
      <c r="D3934" s="199"/>
      <c r="E3934" s="192"/>
      <c r="F3934" s="186"/>
      <c r="G3934" s="53"/>
      <c r="H3934" s="53"/>
      <c r="I3934" s="53"/>
      <c r="J3934" s="53"/>
      <c r="O3934" s="53"/>
      <c r="W3934" s="53"/>
      <c r="X3934" s="53"/>
      <c r="Y3934" s="53"/>
      <c r="Z3934" s="53"/>
      <c r="AA3934" s="53"/>
    </row>
    <row r="3935" spans="1:27" x14ac:dyDescent="0.25">
      <c r="A3935" s="199"/>
      <c r="B3935" s="199"/>
      <c r="C3935" s="199"/>
      <c r="D3935" s="199"/>
      <c r="E3935" s="192"/>
      <c r="F3935" s="186"/>
      <c r="G3935" s="53"/>
      <c r="H3935" s="53"/>
      <c r="I3935" s="53"/>
      <c r="J3935" s="53"/>
      <c r="O3935" s="53"/>
      <c r="W3935" s="53"/>
      <c r="X3935" s="53"/>
      <c r="Y3935" s="53"/>
      <c r="Z3935" s="53"/>
      <c r="AA3935" s="53"/>
    </row>
    <row r="3936" spans="1:27" x14ac:dyDescent="0.25">
      <c r="A3936" s="199"/>
      <c r="B3936" s="199"/>
      <c r="C3936" s="199"/>
      <c r="D3936" s="199"/>
      <c r="E3936" s="192"/>
      <c r="F3936" s="186"/>
      <c r="G3936" s="53"/>
      <c r="H3936" s="53"/>
      <c r="I3936" s="53"/>
      <c r="J3936" s="53"/>
      <c r="O3936" s="53"/>
      <c r="W3936" s="53"/>
      <c r="X3936" s="53"/>
      <c r="Y3936" s="53"/>
      <c r="Z3936" s="53"/>
      <c r="AA3936" s="53"/>
    </row>
    <row r="3937" spans="1:27" x14ac:dyDescent="0.25">
      <c r="A3937" s="199"/>
      <c r="B3937" s="199"/>
      <c r="C3937" s="199"/>
      <c r="D3937" s="199"/>
      <c r="E3937" s="192"/>
      <c r="F3937" s="186"/>
      <c r="G3937" s="53"/>
      <c r="H3937" s="53"/>
      <c r="I3937" s="53"/>
      <c r="J3937" s="53"/>
      <c r="O3937" s="53"/>
      <c r="W3937" s="53"/>
      <c r="X3937" s="53"/>
      <c r="Y3937" s="53"/>
      <c r="Z3937" s="53"/>
      <c r="AA3937" s="53"/>
    </row>
    <row r="3938" spans="1:27" x14ac:dyDescent="0.25">
      <c r="A3938" s="199"/>
      <c r="B3938" s="199"/>
      <c r="C3938" s="199"/>
      <c r="D3938" s="199"/>
      <c r="E3938" s="192"/>
      <c r="F3938" s="186"/>
      <c r="G3938" s="53"/>
      <c r="H3938" s="53"/>
      <c r="I3938" s="53"/>
      <c r="J3938" s="53"/>
      <c r="O3938" s="53"/>
      <c r="W3938" s="53"/>
      <c r="X3938" s="53"/>
      <c r="Y3938" s="53"/>
      <c r="Z3938" s="53"/>
      <c r="AA3938" s="53"/>
    </row>
    <row r="3939" spans="1:27" x14ac:dyDescent="0.25">
      <c r="A3939" s="199"/>
      <c r="B3939" s="199"/>
      <c r="C3939" s="199"/>
      <c r="D3939" s="199"/>
      <c r="E3939" s="192"/>
      <c r="F3939" s="186"/>
      <c r="G3939" s="53"/>
      <c r="H3939" s="53"/>
      <c r="I3939" s="53"/>
      <c r="J3939" s="53"/>
      <c r="O3939" s="53"/>
      <c r="W3939" s="53"/>
      <c r="X3939" s="53"/>
      <c r="Y3939" s="53"/>
      <c r="Z3939" s="53"/>
      <c r="AA3939" s="53"/>
    </row>
    <row r="3940" spans="1:27" x14ac:dyDescent="0.25">
      <c r="A3940" s="199"/>
      <c r="B3940" s="199"/>
      <c r="C3940" s="199"/>
      <c r="D3940" s="199"/>
      <c r="E3940" s="192"/>
      <c r="F3940" s="186"/>
      <c r="G3940" s="53"/>
      <c r="H3940" s="53"/>
      <c r="I3940" s="53"/>
      <c r="J3940" s="53"/>
      <c r="O3940" s="53"/>
      <c r="W3940" s="53"/>
      <c r="X3940" s="53"/>
      <c r="Y3940" s="53"/>
      <c r="Z3940" s="53"/>
      <c r="AA3940" s="53"/>
    </row>
    <row r="3941" spans="1:27" x14ac:dyDescent="0.25">
      <c r="A3941" s="199"/>
      <c r="B3941" s="199"/>
      <c r="C3941" s="199"/>
      <c r="D3941" s="199"/>
      <c r="E3941" s="192"/>
      <c r="F3941" s="186"/>
      <c r="G3941" s="53"/>
      <c r="H3941" s="53"/>
      <c r="I3941" s="53"/>
      <c r="J3941" s="53"/>
      <c r="O3941" s="53"/>
      <c r="W3941" s="53"/>
      <c r="X3941" s="53"/>
      <c r="Y3941" s="53"/>
      <c r="Z3941" s="53"/>
      <c r="AA3941" s="53"/>
    </row>
    <row r="3942" spans="1:27" x14ac:dyDescent="0.25">
      <c r="A3942" s="199"/>
      <c r="B3942" s="199"/>
      <c r="C3942" s="199"/>
      <c r="D3942" s="199"/>
      <c r="E3942" s="192"/>
      <c r="F3942" s="186"/>
      <c r="G3942" s="53"/>
      <c r="H3942" s="53"/>
      <c r="I3942" s="53"/>
      <c r="J3942" s="53"/>
      <c r="O3942" s="53"/>
      <c r="W3942" s="53"/>
      <c r="X3942" s="53"/>
      <c r="Y3942" s="53"/>
      <c r="Z3942" s="53"/>
      <c r="AA3942" s="53"/>
    </row>
    <row r="3943" spans="1:27" x14ac:dyDescent="0.25">
      <c r="A3943" s="199"/>
      <c r="B3943" s="199"/>
      <c r="C3943" s="199"/>
      <c r="D3943" s="199"/>
      <c r="E3943" s="192"/>
      <c r="F3943" s="186"/>
      <c r="G3943" s="53"/>
      <c r="H3943" s="53"/>
      <c r="I3943" s="53"/>
      <c r="J3943" s="53"/>
      <c r="O3943" s="53"/>
      <c r="W3943" s="53"/>
      <c r="X3943" s="53"/>
      <c r="Y3943" s="53"/>
      <c r="Z3943" s="53"/>
      <c r="AA3943" s="53"/>
    </row>
    <row r="3944" spans="1:27" x14ac:dyDescent="0.25">
      <c r="A3944" s="199"/>
      <c r="B3944" s="199"/>
      <c r="C3944" s="199"/>
      <c r="D3944" s="199"/>
      <c r="E3944" s="192"/>
      <c r="F3944" s="186"/>
      <c r="G3944" s="53"/>
      <c r="H3944" s="53"/>
      <c r="I3944" s="53"/>
      <c r="J3944" s="53"/>
      <c r="O3944" s="53"/>
      <c r="W3944" s="53"/>
      <c r="X3944" s="53"/>
      <c r="Y3944" s="53"/>
      <c r="Z3944" s="53"/>
      <c r="AA3944" s="53"/>
    </row>
    <row r="3945" spans="1:27" x14ac:dyDescent="0.25">
      <c r="A3945" s="199"/>
      <c r="B3945" s="199"/>
      <c r="C3945" s="199"/>
      <c r="D3945" s="199"/>
      <c r="E3945" s="192"/>
      <c r="F3945" s="186"/>
      <c r="G3945" s="53"/>
      <c r="H3945" s="53"/>
      <c r="I3945" s="53"/>
      <c r="J3945" s="53"/>
      <c r="O3945" s="53"/>
      <c r="W3945" s="53"/>
      <c r="X3945" s="53"/>
      <c r="Y3945" s="53"/>
      <c r="Z3945" s="53"/>
      <c r="AA3945" s="53"/>
    </row>
    <row r="3946" spans="1:27" x14ac:dyDescent="0.25">
      <c r="A3946" s="199"/>
      <c r="B3946" s="199"/>
      <c r="C3946" s="199"/>
      <c r="D3946" s="199"/>
      <c r="E3946" s="192"/>
      <c r="F3946" s="186"/>
      <c r="G3946" s="53"/>
      <c r="H3946" s="53"/>
      <c r="I3946" s="53"/>
      <c r="J3946" s="53"/>
      <c r="O3946" s="53"/>
      <c r="W3946" s="53"/>
      <c r="X3946" s="53"/>
      <c r="Y3946" s="53"/>
      <c r="Z3946" s="53"/>
      <c r="AA3946" s="53"/>
    </row>
    <row r="3947" spans="1:27" x14ac:dyDescent="0.25">
      <c r="A3947" s="199"/>
      <c r="B3947" s="199"/>
      <c r="C3947" s="199"/>
      <c r="D3947" s="199"/>
      <c r="E3947" s="192"/>
      <c r="F3947" s="186"/>
      <c r="G3947" s="53"/>
      <c r="H3947" s="53"/>
      <c r="I3947" s="53"/>
      <c r="J3947" s="53"/>
      <c r="O3947" s="53"/>
      <c r="W3947" s="53"/>
      <c r="X3947" s="53"/>
      <c r="Y3947" s="53"/>
      <c r="Z3947" s="53"/>
      <c r="AA3947" s="53"/>
    </row>
    <row r="3948" spans="1:27" x14ac:dyDescent="0.25">
      <c r="A3948" s="199"/>
      <c r="B3948" s="199"/>
      <c r="C3948" s="199"/>
      <c r="D3948" s="199"/>
      <c r="E3948" s="192"/>
      <c r="F3948" s="186"/>
      <c r="G3948" s="53"/>
      <c r="H3948" s="53"/>
      <c r="I3948" s="53"/>
      <c r="J3948" s="53"/>
      <c r="O3948" s="53"/>
      <c r="W3948" s="53"/>
      <c r="X3948" s="53"/>
      <c r="Y3948" s="53"/>
      <c r="Z3948" s="53"/>
      <c r="AA3948" s="53"/>
    </row>
    <row r="3949" spans="1:27" x14ac:dyDescent="0.25">
      <c r="A3949" s="199"/>
      <c r="B3949" s="199"/>
      <c r="C3949" s="199"/>
      <c r="D3949" s="199"/>
      <c r="E3949" s="192"/>
      <c r="F3949" s="186"/>
      <c r="G3949" s="53"/>
      <c r="H3949" s="53"/>
      <c r="I3949" s="53"/>
      <c r="J3949" s="53"/>
      <c r="O3949" s="53"/>
      <c r="W3949" s="53"/>
      <c r="X3949" s="53"/>
      <c r="Y3949" s="53"/>
      <c r="Z3949" s="53"/>
      <c r="AA3949" s="53"/>
    </row>
    <row r="3950" spans="1:27" x14ac:dyDescent="0.25">
      <c r="A3950" s="199"/>
      <c r="B3950" s="199"/>
      <c r="C3950" s="199"/>
      <c r="D3950" s="199"/>
      <c r="E3950" s="192"/>
      <c r="F3950" s="186"/>
      <c r="G3950" s="53"/>
      <c r="H3950" s="53"/>
      <c r="I3950" s="53"/>
      <c r="J3950" s="53"/>
      <c r="O3950" s="53"/>
      <c r="W3950" s="53"/>
      <c r="X3950" s="53"/>
      <c r="Y3950" s="53"/>
      <c r="Z3950" s="53"/>
      <c r="AA3950" s="53"/>
    </row>
    <row r="3951" spans="1:27" x14ac:dyDescent="0.25">
      <c r="A3951" s="199"/>
      <c r="B3951" s="199"/>
      <c r="C3951" s="199"/>
      <c r="D3951" s="199"/>
      <c r="E3951" s="192"/>
      <c r="F3951" s="186"/>
      <c r="G3951" s="53"/>
      <c r="H3951" s="53"/>
      <c r="I3951" s="53"/>
      <c r="J3951" s="53"/>
      <c r="O3951" s="53"/>
      <c r="W3951" s="53"/>
      <c r="X3951" s="53"/>
      <c r="Y3951" s="53"/>
      <c r="Z3951" s="53"/>
      <c r="AA3951" s="53"/>
    </row>
    <row r="3952" spans="1:27" x14ac:dyDescent="0.25">
      <c r="A3952" s="199"/>
      <c r="B3952" s="199"/>
      <c r="C3952" s="199"/>
      <c r="D3952" s="199"/>
      <c r="E3952" s="192"/>
      <c r="F3952" s="186"/>
      <c r="G3952" s="53"/>
      <c r="H3952" s="53"/>
      <c r="I3952" s="53"/>
      <c r="J3952" s="53"/>
      <c r="O3952" s="53"/>
      <c r="W3952" s="53"/>
      <c r="X3952" s="53"/>
      <c r="Y3952" s="53"/>
      <c r="Z3952" s="53"/>
      <c r="AA3952" s="53"/>
    </row>
    <row r="3953" spans="1:27" x14ac:dyDescent="0.25">
      <c r="A3953" s="199"/>
      <c r="B3953" s="199"/>
      <c r="C3953" s="199"/>
      <c r="D3953" s="199"/>
      <c r="E3953" s="192"/>
      <c r="F3953" s="186"/>
      <c r="G3953" s="53"/>
      <c r="H3953" s="53"/>
      <c r="I3953" s="53"/>
      <c r="J3953" s="53"/>
      <c r="O3953" s="53"/>
      <c r="W3953" s="53"/>
      <c r="X3953" s="53"/>
      <c r="Y3953" s="53"/>
      <c r="Z3953" s="53"/>
      <c r="AA3953" s="53"/>
    </row>
    <row r="3954" spans="1:27" x14ac:dyDescent="0.25">
      <c r="A3954" s="199"/>
      <c r="B3954" s="199"/>
      <c r="C3954" s="199"/>
      <c r="D3954" s="199"/>
      <c r="E3954" s="192"/>
      <c r="F3954" s="186"/>
      <c r="G3954" s="53"/>
      <c r="H3954" s="53"/>
      <c r="I3954" s="53"/>
      <c r="J3954" s="53"/>
      <c r="O3954" s="53"/>
      <c r="W3954" s="53"/>
      <c r="X3954" s="53"/>
      <c r="Y3954" s="53"/>
      <c r="Z3954" s="53"/>
      <c r="AA3954" s="53"/>
    </row>
    <row r="3955" spans="1:27" x14ac:dyDescent="0.25">
      <c r="A3955" s="199"/>
      <c r="B3955" s="199"/>
      <c r="C3955" s="199"/>
      <c r="D3955" s="199"/>
      <c r="E3955" s="192"/>
      <c r="F3955" s="186"/>
      <c r="G3955" s="53"/>
      <c r="H3955" s="53"/>
      <c r="I3955" s="53"/>
      <c r="J3955" s="53"/>
      <c r="O3955" s="53"/>
      <c r="W3955" s="53"/>
      <c r="X3955" s="53"/>
      <c r="Y3955" s="53"/>
      <c r="Z3955" s="53"/>
      <c r="AA3955" s="53"/>
    </row>
    <row r="3956" spans="1:27" x14ac:dyDescent="0.25">
      <c r="A3956" s="199"/>
      <c r="B3956" s="199"/>
      <c r="C3956" s="199"/>
      <c r="D3956" s="199"/>
      <c r="E3956" s="192"/>
      <c r="F3956" s="186"/>
      <c r="G3956" s="53"/>
      <c r="H3956" s="53"/>
      <c r="I3956" s="53"/>
      <c r="J3956" s="53"/>
      <c r="O3956" s="53"/>
      <c r="W3956" s="53"/>
      <c r="X3956" s="53"/>
      <c r="Y3956" s="53"/>
      <c r="Z3956" s="53"/>
      <c r="AA3956" s="53"/>
    </row>
    <row r="3957" spans="1:27" x14ac:dyDescent="0.25">
      <c r="A3957" s="199"/>
      <c r="B3957" s="199"/>
      <c r="C3957" s="199"/>
      <c r="D3957" s="199"/>
      <c r="E3957" s="192"/>
      <c r="F3957" s="186"/>
      <c r="G3957" s="53"/>
      <c r="H3957" s="53"/>
      <c r="I3957" s="53"/>
      <c r="J3957" s="53"/>
      <c r="O3957" s="53"/>
      <c r="W3957" s="53"/>
      <c r="X3957" s="53"/>
      <c r="Y3957" s="53"/>
      <c r="Z3957" s="53"/>
      <c r="AA3957" s="53"/>
    </row>
    <row r="3958" spans="1:27" x14ac:dyDescent="0.25">
      <c r="A3958" s="199"/>
      <c r="B3958" s="199"/>
      <c r="C3958" s="199"/>
      <c r="D3958" s="199"/>
      <c r="E3958" s="192"/>
      <c r="F3958" s="186"/>
      <c r="G3958" s="53"/>
      <c r="H3958" s="53"/>
      <c r="I3958" s="53"/>
      <c r="J3958" s="53"/>
      <c r="O3958" s="53"/>
      <c r="W3958" s="53"/>
      <c r="X3958" s="53"/>
      <c r="Y3958" s="53"/>
      <c r="Z3958" s="53"/>
      <c r="AA3958" s="53"/>
    </row>
    <row r="3959" spans="1:27" x14ac:dyDescent="0.25">
      <c r="A3959" s="199"/>
      <c r="B3959" s="199"/>
      <c r="C3959" s="199"/>
      <c r="D3959" s="199"/>
      <c r="E3959" s="192"/>
      <c r="F3959" s="186"/>
      <c r="G3959" s="53"/>
      <c r="H3959" s="53"/>
      <c r="I3959" s="53"/>
      <c r="J3959" s="53"/>
      <c r="O3959" s="53"/>
      <c r="W3959" s="53"/>
      <c r="X3959" s="53"/>
      <c r="Y3959" s="53"/>
      <c r="Z3959" s="53"/>
      <c r="AA3959" s="53"/>
    </row>
    <row r="3960" spans="1:27" x14ac:dyDescent="0.25">
      <c r="A3960" s="199"/>
      <c r="B3960" s="199"/>
      <c r="C3960" s="199"/>
      <c r="D3960" s="199"/>
      <c r="E3960" s="192"/>
      <c r="F3960" s="186"/>
      <c r="G3960" s="53"/>
      <c r="H3960" s="53"/>
      <c r="I3960" s="53"/>
      <c r="J3960" s="53"/>
      <c r="O3960" s="53"/>
      <c r="W3960" s="53"/>
      <c r="X3960" s="53"/>
      <c r="Y3960" s="53"/>
      <c r="Z3960" s="53"/>
      <c r="AA3960" s="53"/>
    </row>
    <row r="3961" spans="1:27" x14ac:dyDescent="0.25">
      <c r="A3961" s="199"/>
      <c r="B3961" s="199"/>
      <c r="C3961" s="199"/>
      <c r="D3961" s="199"/>
      <c r="E3961" s="192"/>
      <c r="F3961" s="186"/>
      <c r="G3961" s="53"/>
      <c r="H3961" s="53"/>
      <c r="I3961" s="53"/>
      <c r="J3961" s="53"/>
      <c r="O3961" s="53"/>
      <c r="W3961" s="53"/>
      <c r="X3961" s="53"/>
      <c r="Y3961" s="53"/>
      <c r="Z3961" s="53"/>
      <c r="AA3961" s="53"/>
    </row>
    <row r="3962" spans="1:27" x14ac:dyDescent="0.25">
      <c r="A3962" s="199"/>
      <c r="B3962" s="199"/>
      <c r="C3962" s="199"/>
      <c r="D3962" s="199"/>
      <c r="E3962" s="192"/>
      <c r="F3962" s="186"/>
      <c r="G3962" s="53"/>
      <c r="H3962" s="53"/>
      <c r="I3962" s="53"/>
      <c r="J3962" s="53"/>
      <c r="O3962" s="53"/>
      <c r="W3962" s="53"/>
      <c r="X3962" s="53"/>
      <c r="Y3962" s="53"/>
      <c r="Z3962" s="53"/>
      <c r="AA3962" s="53"/>
    </row>
    <row r="3963" spans="1:27" x14ac:dyDescent="0.25">
      <c r="A3963" s="199"/>
      <c r="B3963" s="199"/>
      <c r="C3963" s="199"/>
      <c r="D3963" s="199"/>
      <c r="E3963" s="192"/>
      <c r="F3963" s="186"/>
      <c r="G3963" s="53"/>
      <c r="H3963" s="53"/>
      <c r="I3963" s="53"/>
      <c r="J3963" s="53"/>
      <c r="O3963" s="53"/>
      <c r="W3963" s="53"/>
      <c r="X3963" s="53"/>
      <c r="Y3963" s="53"/>
      <c r="Z3963" s="53"/>
      <c r="AA3963" s="53"/>
    </row>
    <row r="3964" spans="1:27" x14ac:dyDescent="0.25">
      <c r="A3964" s="199"/>
      <c r="B3964" s="199"/>
      <c r="C3964" s="199"/>
      <c r="D3964" s="199"/>
      <c r="E3964" s="192"/>
      <c r="F3964" s="186"/>
      <c r="G3964" s="53"/>
      <c r="H3964" s="53"/>
      <c r="I3964" s="53"/>
      <c r="J3964" s="53"/>
      <c r="O3964" s="53"/>
      <c r="W3964" s="53"/>
      <c r="X3964" s="53"/>
      <c r="Y3964" s="53"/>
      <c r="Z3964" s="53"/>
      <c r="AA3964" s="53"/>
    </row>
    <row r="3965" spans="1:27" x14ac:dyDescent="0.25">
      <c r="A3965" s="199"/>
      <c r="B3965" s="199"/>
      <c r="C3965" s="199"/>
      <c r="D3965" s="199"/>
      <c r="E3965" s="192"/>
      <c r="F3965" s="186"/>
      <c r="G3965" s="53"/>
      <c r="H3965" s="53"/>
      <c r="I3965" s="53"/>
      <c r="J3965" s="53"/>
      <c r="O3965" s="53"/>
      <c r="W3965" s="53"/>
      <c r="X3965" s="53"/>
      <c r="Y3965" s="53"/>
      <c r="Z3965" s="53"/>
      <c r="AA3965" s="53"/>
    </row>
    <row r="3966" spans="1:27" x14ac:dyDescent="0.25">
      <c r="A3966" s="199"/>
      <c r="B3966" s="199"/>
      <c r="C3966" s="199"/>
      <c r="D3966" s="199"/>
      <c r="E3966" s="192"/>
      <c r="F3966" s="186"/>
      <c r="G3966" s="53"/>
      <c r="H3966" s="53"/>
      <c r="I3966" s="53"/>
      <c r="J3966" s="53"/>
      <c r="O3966" s="53"/>
      <c r="W3966" s="53"/>
      <c r="X3966" s="53"/>
      <c r="Y3966" s="53"/>
      <c r="Z3966" s="53"/>
      <c r="AA3966" s="53"/>
    </row>
    <row r="3967" spans="1:27" x14ac:dyDescent="0.25">
      <c r="A3967" s="199"/>
      <c r="B3967" s="199"/>
      <c r="C3967" s="199"/>
      <c r="D3967" s="199"/>
      <c r="E3967" s="192"/>
      <c r="F3967" s="186"/>
      <c r="G3967" s="53"/>
      <c r="H3967" s="53"/>
      <c r="I3967" s="53"/>
      <c r="J3967" s="53"/>
      <c r="O3967" s="53"/>
      <c r="W3967" s="53"/>
      <c r="X3967" s="53"/>
      <c r="Y3967" s="53"/>
      <c r="Z3967" s="53"/>
      <c r="AA3967" s="53"/>
    </row>
    <row r="3968" spans="1:27" x14ac:dyDescent="0.25">
      <c r="A3968" s="199"/>
      <c r="B3968" s="199"/>
      <c r="C3968" s="199"/>
      <c r="D3968" s="199"/>
      <c r="E3968" s="192"/>
      <c r="F3968" s="186"/>
      <c r="G3968" s="53"/>
      <c r="H3968" s="53"/>
      <c r="I3968" s="53"/>
      <c r="J3968" s="53"/>
      <c r="O3968" s="53"/>
      <c r="W3968" s="53"/>
      <c r="X3968" s="53"/>
      <c r="Y3968" s="53"/>
      <c r="Z3968" s="53"/>
      <c r="AA3968" s="53"/>
    </row>
    <row r="3969" spans="1:27" x14ac:dyDescent="0.25">
      <c r="A3969" s="199"/>
      <c r="B3969" s="199"/>
      <c r="C3969" s="199"/>
      <c r="D3969" s="199"/>
      <c r="E3969" s="192"/>
      <c r="F3969" s="186"/>
      <c r="G3969" s="53"/>
      <c r="H3969" s="53"/>
      <c r="I3969" s="53"/>
      <c r="J3969" s="53"/>
      <c r="O3969" s="53"/>
      <c r="W3969" s="53"/>
      <c r="X3969" s="53"/>
      <c r="Y3969" s="53"/>
      <c r="Z3969" s="53"/>
      <c r="AA3969" s="53"/>
    </row>
    <row r="3970" spans="1:27" x14ac:dyDescent="0.25">
      <c r="A3970" s="199"/>
      <c r="B3970" s="199"/>
      <c r="C3970" s="199"/>
      <c r="D3970" s="199"/>
      <c r="E3970" s="192"/>
      <c r="F3970" s="186"/>
      <c r="G3970" s="53"/>
      <c r="H3970" s="53"/>
      <c r="I3970" s="53"/>
      <c r="J3970" s="53"/>
      <c r="O3970" s="53"/>
      <c r="W3970" s="53"/>
      <c r="X3970" s="53"/>
      <c r="Y3970" s="53"/>
      <c r="Z3970" s="53"/>
      <c r="AA3970" s="53"/>
    </row>
    <row r="3971" spans="1:27" x14ac:dyDescent="0.25">
      <c r="A3971" s="199"/>
      <c r="B3971" s="199"/>
      <c r="C3971" s="199"/>
      <c r="D3971" s="199"/>
      <c r="E3971" s="192"/>
      <c r="F3971" s="186"/>
      <c r="G3971" s="53"/>
      <c r="H3971" s="53"/>
      <c r="I3971" s="53"/>
      <c r="J3971" s="53"/>
      <c r="O3971" s="53"/>
      <c r="W3971" s="53"/>
      <c r="X3971" s="53"/>
      <c r="Y3971" s="53"/>
      <c r="Z3971" s="53"/>
      <c r="AA3971" s="53"/>
    </row>
    <row r="3972" spans="1:27" x14ac:dyDescent="0.25">
      <c r="A3972" s="199"/>
      <c r="B3972" s="199"/>
      <c r="C3972" s="199"/>
      <c r="D3972" s="199"/>
      <c r="E3972" s="192"/>
      <c r="F3972" s="186"/>
      <c r="G3972" s="53"/>
      <c r="H3972" s="53"/>
      <c r="I3972" s="53"/>
      <c r="J3972" s="53"/>
      <c r="O3972" s="53"/>
      <c r="W3972" s="53"/>
      <c r="X3972" s="53"/>
      <c r="Y3972" s="53"/>
      <c r="Z3972" s="53"/>
      <c r="AA3972" s="53"/>
    </row>
    <row r="3973" spans="1:27" x14ac:dyDescent="0.25">
      <c r="A3973" s="199"/>
      <c r="B3973" s="199"/>
      <c r="C3973" s="199"/>
      <c r="D3973" s="199"/>
      <c r="E3973" s="192"/>
      <c r="F3973" s="186"/>
      <c r="G3973" s="53"/>
      <c r="H3973" s="53"/>
      <c r="I3973" s="53"/>
      <c r="J3973" s="53"/>
      <c r="O3973" s="53"/>
      <c r="W3973" s="53"/>
      <c r="X3973" s="53"/>
      <c r="Y3973" s="53"/>
      <c r="Z3973" s="53"/>
      <c r="AA3973" s="53"/>
    </row>
    <row r="3974" spans="1:27" x14ac:dyDescent="0.25">
      <c r="A3974" s="199"/>
      <c r="B3974" s="199"/>
      <c r="C3974" s="199"/>
      <c r="D3974" s="199"/>
      <c r="E3974" s="192"/>
      <c r="F3974" s="186"/>
      <c r="G3974" s="53"/>
      <c r="H3974" s="53"/>
      <c r="I3974" s="53"/>
      <c r="J3974" s="53"/>
      <c r="O3974" s="53"/>
      <c r="W3974" s="53"/>
      <c r="X3974" s="53"/>
      <c r="Y3974" s="53"/>
      <c r="Z3974" s="53"/>
      <c r="AA3974" s="53"/>
    </row>
    <row r="3975" spans="1:27" x14ac:dyDescent="0.25">
      <c r="A3975" s="199"/>
      <c r="B3975" s="199"/>
      <c r="C3975" s="199"/>
      <c r="D3975" s="199"/>
      <c r="E3975" s="192"/>
      <c r="F3975" s="186"/>
      <c r="G3975" s="53"/>
      <c r="H3975" s="53"/>
      <c r="I3975" s="53"/>
      <c r="J3975" s="53"/>
      <c r="O3975" s="53"/>
      <c r="W3975" s="53"/>
      <c r="X3975" s="53"/>
      <c r="Y3975" s="53"/>
      <c r="Z3975" s="53"/>
      <c r="AA3975" s="53"/>
    </row>
    <row r="3976" spans="1:27" x14ac:dyDescent="0.25">
      <c r="A3976" s="199"/>
      <c r="B3976" s="199"/>
      <c r="C3976" s="199"/>
      <c r="D3976" s="199"/>
      <c r="E3976" s="192"/>
      <c r="F3976" s="186"/>
      <c r="G3976" s="53"/>
      <c r="H3976" s="53"/>
      <c r="I3976" s="53"/>
      <c r="J3976" s="53"/>
      <c r="O3976" s="53"/>
      <c r="W3976" s="53"/>
      <c r="X3976" s="53"/>
      <c r="Y3976" s="53"/>
      <c r="Z3976" s="53"/>
      <c r="AA3976" s="53"/>
    </row>
    <row r="3977" spans="1:27" x14ac:dyDescent="0.25">
      <c r="A3977" s="199"/>
      <c r="B3977" s="199"/>
      <c r="C3977" s="199"/>
      <c r="D3977" s="199"/>
      <c r="E3977" s="192"/>
      <c r="F3977" s="186"/>
      <c r="G3977" s="53"/>
      <c r="H3977" s="53"/>
      <c r="I3977" s="53"/>
      <c r="J3977" s="53"/>
      <c r="O3977" s="53"/>
      <c r="W3977" s="53"/>
      <c r="X3977" s="53"/>
      <c r="Y3977" s="53"/>
      <c r="Z3977" s="53"/>
      <c r="AA3977" s="53"/>
    </row>
    <row r="3978" spans="1:27" x14ac:dyDescent="0.25">
      <c r="A3978" s="199"/>
      <c r="B3978" s="199"/>
      <c r="C3978" s="199"/>
      <c r="D3978" s="199"/>
      <c r="E3978" s="192"/>
      <c r="F3978" s="186"/>
      <c r="G3978" s="53"/>
      <c r="H3978" s="53"/>
      <c r="I3978" s="53"/>
      <c r="J3978" s="53"/>
      <c r="O3978" s="53"/>
      <c r="W3978" s="53"/>
      <c r="X3978" s="53"/>
      <c r="Y3978" s="53"/>
      <c r="Z3978" s="53"/>
      <c r="AA3978" s="53"/>
    </row>
    <row r="3979" spans="1:27" x14ac:dyDescent="0.25">
      <c r="A3979" s="199"/>
      <c r="B3979" s="199"/>
      <c r="C3979" s="199"/>
      <c r="D3979" s="199"/>
      <c r="E3979" s="192"/>
      <c r="F3979" s="186"/>
      <c r="G3979" s="53"/>
      <c r="H3979" s="53"/>
      <c r="I3979" s="53"/>
      <c r="J3979" s="53"/>
      <c r="O3979" s="53"/>
      <c r="W3979" s="53"/>
      <c r="X3979" s="53"/>
      <c r="Y3979" s="53"/>
      <c r="Z3979" s="53"/>
      <c r="AA3979" s="53"/>
    </row>
    <row r="3980" spans="1:27" x14ac:dyDescent="0.25">
      <c r="A3980" s="199"/>
      <c r="B3980" s="199"/>
      <c r="C3980" s="199"/>
      <c r="D3980" s="199"/>
      <c r="E3980" s="192"/>
      <c r="F3980" s="186"/>
      <c r="G3980" s="53"/>
      <c r="H3980" s="53"/>
      <c r="I3980" s="53"/>
      <c r="J3980" s="53"/>
      <c r="O3980" s="53"/>
      <c r="W3980" s="53"/>
      <c r="X3980" s="53"/>
      <c r="Y3980" s="53"/>
      <c r="Z3980" s="53"/>
      <c r="AA3980" s="53"/>
    </row>
    <row r="3981" spans="1:27" x14ac:dyDescent="0.25">
      <c r="A3981" s="199"/>
      <c r="B3981" s="199"/>
      <c r="C3981" s="199"/>
      <c r="D3981" s="199"/>
      <c r="E3981" s="192"/>
      <c r="F3981" s="186"/>
      <c r="G3981" s="53"/>
      <c r="H3981" s="53"/>
      <c r="I3981" s="53"/>
      <c r="J3981" s="53"/>
      <c r="O3981" s="53"/>
      <c r="W3981" s="53"/>
      <c r="X3981" s="53"/>
      <c r="Y3981" s="53"/>
      <c r="Z3981" s="53"/>
      <c r="AA3981" s="53"/>
    </row>
    <row r="3982" spans="1:27" x14ac:dyDescent="0.25">
      <c r="A3982" s="199"/>
      <c r="B3982" s="199"/>
      <c r="C3982" s="199"/>
      <c r="D3982" s="199"/>
      <c r="E3982" s="192"/>
      <c r="F3982" s="186"/>
      <c r="G3982" s="53"/>
      <c r="H3982" s="53"/>
      <c r="I3982" s="53"/>
      <c r="J3982" s="53"/>
      <c r="O3982" s="53"/>
      <c r="W3982" s="53"/>
      <c r="X3982" s="53"/>
      <c r="Y3982" s="53"/>
      <c r="Z3982" s="53"/>
      <c r="AA3982" s="53"/>
    </row>
    <row r="3983" spans="1:27" x14ac:dyDescent="0.25">
      <c r="A3983" s="199"/>
      <c r="B3983" s="199"/>
      <c r="C3983" s="199"/>
      <c r="D3983" s="199"/>
      <c r="E3983" s="192"/>
      <c r="F3983" s="186"/>
      <c r="G3983" s="53"/>
      <c r="H3983" s="53"/>
      <c r="I3983" s="53"/>
      <c r="J3983" s="53"/>
      <c r="O3983" s="53"/>
      <c r="W3983" s="53"/>
      <c r="X3983" s="53"/>
      <c r="Y3983" s="53"/>
      <c r="Z3983" s="53"/>
      <c r="AA3983" s="53"/>
    </row>
    <row r="3984" spans="1:27" x14ac:dyDescent="0.25">
      <c r="A3984" s="199"/>
      <c r="B3984" s="199"/>
      <c r="C3984" s="199"/>
      <c r="D3984" s="199"/>
      <c r="E3984" s="192"/>
      <c r="F3984" s="186"/>
      <c r="G3984" s="53"/>
      <c r="H3984" s="53"/>
      <c r="I3984" s="53"/>
      <c r="J3984" s="53"/>
      <c r="O3984" s="53"/>
      <c r="W3984" s="53"/>
      <c r="X3984" s="53"/>
      <c r="Y3984" s="53"/>
      <c r="Z3984" s="53"/>
      <c r="AA3984" s="53"/>
    </row>
    <row r="3985" spans="1:27" x14ac:dyDescent="0.25">
      <c r="A3985" s="199"/>
      <c r="B3985" s="199"/>
      <c r="C3985" s="199"/>
      <c r="D3985" s="199"/>
      <c r="E3985" s="192"/>
      <c r="F3985" s="186"/>
      <c r="G3985" s="53"/>
      <c r="H3985" s="53"/>
      <c r="I3985" s="53"/>
      <c r="J3985" s="53"/>
      <c r="O3985" s="53"/>
      <c r="W3985" s="53"/>
      <c r="X3985" s="53"/>
      <c r="Y3985" s="53"/>
      <c r="Z3985" s="53"/>
      <c r="AA3985" s="53"/>
    </row>
    <row r="3986" spans="1:27" x14ac:dyDescent="0.25">
      <c r="A3986" s="199"/>
      <c r="B3986" s="199"/>
      <c r="C3986" s="199"/>
      <c r="D3986" s="199"/>
      <c r="E3986" s="192"/>
      <c r="F3986" s="186"/>
      <c r="G3986" s="53"/>
      <c r="H3986" s="53"/>
      <c r="I3986" s="53"/>
      <c r="J3986" s="53"/>
      <c r="O3986" s="53"/>
      <c r="W3986" s="53"/>
      <c r="X3986" s="53"/>
      <c r="Y3986" s="53"/>
      <c r="Z3986" s="53"/>
      <c r="AA3986" s="53"/>
    </row>
    <row r="3987" spans="1:27" x14ac:dyDescent="0.25">
      <c r="A3987" s="199"/>
      <c r="B3987" s="199"/>
      <c r="C3987" s="199"/>
      <c r="D3987" s="199"/>
      <c r="E3987" s="192"/>
      <c r="F3987" s="186"/>
      <c r="G3987" s="53"/>
      <c r="H3987" s="53"/>
      <c r="I3987" s="53"/>
      <c r="J3987" s="53"/>
      <c r="O3987" s="53"/>
      <c r="W3987" s="53"/>
      <c r="X3987" s="53"/>
      <c r="Y3987" s="53"/>
      <c r="Z3987" s="53"/>
      <c r="AA3987" s="53"/>
    </row>
    <row r="3988" spans="1:27" x14ac:dyDescent="0.25">
      <c r="A3988" s="199"/>
      <c r="B3988" s="199"/>
      <c r="C3988" s="199"/>
      <c r="D3988" s="199"/>
      <c r="E3988" s="192"/>
      <c r="F3988" s="186"/>
      <c r="G3988" s="53"/>
      <c r="H3988" s="53"/>
      <c r="I3988" s="53"/>
      <c r="J3988" s="53"/>
      <c r="O3988" s="53"/>
      <c r="W3988" s="53"/>
      <c r="X3988" s="53"/>
      <c r="Y3988" s="53"/>
      <c r="Z3988" s="53"/>
      <c r="AA3988" s="53"/>
    </row>
    <row r="3989" spans="1:27" x14ac:dyDescent="0.25">
      <c r="A3989" s="199"/>
      <c r="B3989" s="199"/>
      <c r="C3989" s="199"/>
      <c r="D3989" s="199"/>
      <c r="E3989" s="192"/>
      <c r="F3989" s="186"/>
      <c r="G3989" s="53"/>
      <c r="H3989" s="53"/>
      <c r="I3989" s="53"/>
      <c r="J3989" s="53"/>
      <c r="O3989" s="53"/>
      <c r="W3989" s="53"/>
      <c r="X3989" s="53"/>
      <c r="Y3989" s="53"/>
      <c r="Z3989" s="53"/>
      <c r="AA3989" s="53"/>
    </row>
    <row r="3990" spans="1:27" x14ac:dyDescent="0.25">
      <c r="A3990" s="199"/>
      <c r="B3990" s="199"/>
      <c r="C3990" s="199"/>
      <c r="D3990" s="199"/>
      <c r="E3990" s="192"/>
      <c r="F3990" s="186"/>
      <c r="G3990" s="53"/>
      <c r="H3990" s="53"/>
      <c r="I3990" s="53"/>
      <c r="J3990" s="53"/>
      <c r="O3990" s="53"/>
      <c r="W3990" s="53"/>
      <c r="X3990" s="53"/>
      <c r="Y3990" s="53"/>
      <c r="Z3990" s="53"/>
      <c r="AA3990" s="53"/>
    </row>
    <row r="3991" spans="1:27" x14ac:dyDescent="0.25">
      <c r="A3991" s="199"/>
      <c r="B3991" s="199"/>
      <c r="C3991" s="199"/>
      <c r="D3991" s="199"/>
      <c r="E3991" s="192"/>
      <c r="F3991" s="186"/>
      <c r="G3991" s="53"/>
      <c r="H3991" s="53"/>
      <c r="I3991" s="53"/>
      <c r="J3991" s="53"/>
      <c r="O3991" s="53"/>
      <c r="W3991" s="53"/>
      <c r="X3991" s="53"/>
      <c r="Y3991" s="53"/>
      <c r="Z3991" s="53"/>
      <c r="AA3991" s="53"/>
    </row>
    <row r="3992" spans="1:27" x14ac:dyDescent="0.25">
      <c r="A3992" s="199"/>
      <c r="B3992" s="199"/>
      <c r="C3992" s="199"/>
      <c r="D3992" s="199"/>
      <c r="E3992" s="192"/>
      <c r="F3992" s="186"/>
      <c r="G3992" s="53"/>
      <c r="H3992" s="53"/>
      <c r="I3992" s="53"/>
      <c r="J3992" s="53"/>
      <c r="O3992" s="53"/>
      <c r="W3992" s="53"/>
      <c r="X3992" s="53"/>
      <c r="Y3992" s="53"/>
      <c r="Z3992" s="53"/>
      <c r="AA3992" s="53"/>
    </row>
    <row r="3993" spans="1:27" x14ac:dyDescent="0.25">
      <c r="A3993" s="199"/>
      <c r="B3993" s="199"/>
      <c r="C3993" s="199"/>
      <c r="D3993" s="199"/>
      <c r="E3993" s="192"/>
      <c r="F3993" s="186"/>
      <c r="G3993" s="53"/>
      <c r="H3993" s="53"/>
      <c r="I3993" s="53"/>
      <c r="J3993" s="53"/>
      <c r="O3993" s="53"/>
      <c r="W3993" s="53"/>
      <c r="X3993" s="53"/>
      <c r="Y3993" s="53"/>
      <c r="Z3993" s="53"/>
      <c r="AA3993" s="53"/>
    </row>
    <row r="3994" spans="1:27" x14ac:dyDescent="0.25">
      <c r="A3994" s="199"/>
      <c r="B3994" s="199"/>
      <c r="C3994" s="199"/>
      <c r="D3994" s="199"/>
      <c r="E3994" s="192"/>
      <c r="F3994" s="186"/>
      <c r="G3994" s="53"/>
      <c r="H3994" s="53"/>
      <c r="I3994" s="53"/>
      <c r="J3994" s="53"/>
      <c r="O3994" s="53"/>
      <c r="W3994" s="53"/>
      <c r="X3994" s="53"/>
      <c r="Y3994" s="53"/>
      <c r="Z3994" s="53"/>
      <c r="AA3994" s="53"/>
    </row>
    <row r="3995" spans="1:27" x14ac:dyDescent="0.25">
      <c r="A3995" s="199"/>
      <c r="B3995" s="199"/>
      <c r="C3995" s="199"/>
      <c r="D3995" s="199"/>
      <c r="E3995" s="192"/>
      <c r="F3995" s="186"/>
      <c r="G3995" s="53"/>
      <c r="H3995" s="53"/>
      <c r="I3995" s="53"/>
      <c r="J3995" s="53"/>
      <c r="O3995" s="53"/>
      <c r="W3995" s="53"/>
      <c r="X3995" s="53"/>
      <c r="Y3995" s="53"/>
      <c r="Z3995" s="53"/>
      <c r="AA3995" s="53"/>
    </row>
    <row r="3996" spans="1:27" x14ac:dyDescent="0.25">
      <c r="A3996" s="199"/>
      <c r="B3996" s="199"/>
      <c r="C3996" s="199"/>
      <c r="D3996" s="199"/>
      <c r="E3996" s="192"/>
      <c r="F3996" s="186"/>
      <c r="G3996" s="53"/>
      <c r="H3996" s="53"/>
      <c r="I3996" s="53"/>
      <c r="J3996" s="53"/>
      <c r="O3996" s="53"/>
      <c r="W3996" s="53"/>
      <c r="X3996" s="53"/>
      <c r="Y3996" s="53"/>
      <c r="Z3996" s="53"/>
      <c r="AA3996" s="53"/>
    </row>
    <row r="3997" spans="1:27" x14ac:dyDescent="0.25">
      <c r="A3997" s="199"/>
      <c r="B3997" s="199"/>
      <c r="C3997" s="199"/>
      <c r="D3997" s="199"/>
      <c r="E3997" s="192"/>
      <c r="F3997" s="186"/>
      <c r="G3997" s="53"/>
      <c r="H3997" s="53"/>
      <c r="I3997" s="53"/>
      <c r="J3997" s="53"/>
      <c r="O3997" s="53"/>
      <c r="W3997" s="53"/>
      <c r="X3997" s="53"/>
      <c r="Y3997" s="53"/>
      <c r="Z3997" s="53"/>
      <c r="AA3997" s="53"/>
    </row>
    <row r="3998" spans="1:27" x14ac:dyDescent="0.25">
      <c r="A3998" s="199"/>
      <c r="B3998" s="199"/>
      <c r="C3998" s="199"/>
      <c r="D3998" s="199"/>
      <c r="E3998" s="192"/>
      <c r="F3998" s="186"/>
      <c r="G3998" s="53"/>
      <c r="H3998" s="53"/>
      <c r="I3998" s="53"/>
      <c r="J3998" s="53"/>
      <c r="O3998" s="53"/>
      <c r="W3998" s="53"/>
      <c r="X3998" s="53"/>
      <c r="Y3998" s="53"/>
      <c r="Z3998" s="53"/>
      <c r="AA3998" s="53"/>
    </row>
    <row r="3999" spans="1:27" x14ac:dyDescent="0.25">
      <c r="A3999" s="199"/>
      <c r="B3999" s="199"/>
      <c r="C3999" s="199"/>
      <c r="D3999" s="199"/>
      <c r="E3999" s="192"/>
      <c r="F3999" s="186"/>
      <c r="G3999" s="53"/>
      <c r="H3999" s="53"/>
      <c r="I3999" s="53"/>
      <c r="J3999" s="53"/>
      <c r="O3999" s="53"/>
      <c r="W3999" s="53"/>
      <c r="X3999" s="53"/>
      <c r="Y3999" s="53"/>
      <c r="Z3999" s="53"/>
      <c r="AA3999" s="53"/>
    </row>
    <row r="4000" spans="1:27" x14ac:dyDescent="0.25">
      <c r="A4000" s="199"/>
      <c r="B4000" s="199"/>
      <c r="C4000" s="199"/>
      <c r="D4000" s="199"/>
      <c r="E4000" s="192"/>
      <c r="F4000" s="186"/>
      <c r="G4000" s="53"/>
      <c r="H4000" s="53"/>
      <c r="I4000" s="53"/>
      <c r="J4000" s="53"/>
      <c r="O4000" s="53"/>
      <c r="W4000" s="53"/>
      <c r="X4000" s="53"/>
      <c r="Y4000" s="53"/>
      <c r="Z4000" s="53"/>
      <c r="AA4000" s="53"/>
    </row>
    <row r="4001" spans="1:27" x14ac:dyDescent="0.25">
      <c r="A4001" s="199"/>
      <c r="B4001" s="199"/>
      <c r="C4001" s="199"/>
      <c r="D4001" s="199"/>
      <c r="E4001" s="192"/>
      <c r="F4001" s="186"/>
      <c r="G4001" s="53"/>
      <c r="H4001" s="53"/>
      <c r="I4001" s="53"/>
      <c r="J4001" s="53"/>
      <c r="O4001" s="53"/>
      <c r="W4001" s="53"/>
      <c r="X4001" s="53"/>
      <c r="Y4001" s="53"/>
      <c r="Z4001" s="53"/>
      <c r="AA4001" s="53"/>
    </row>
    <row r="4002" spans="1:27" x14ac:dyDescent="0.25">
      <c r="A4002" s="199"/>
      <c r="B4002" s="199"/>
      <c r="C4002" s="199"/>
      <c r="D4002" s="199"/>
      <c r="E4002" s="192"/>
      <c r="F4002" s="186"/>
      <c r="G4002" s="53"/>
      <c r="H4002" s="53"/>
      <c r="I4002" s="53"/>
      <c r="J4002" s="53"/>
      <c r="O4002" s="53"/>
      <c r="W4002" s="53"/>
      <c r="X4002" s="53"/>
      <c r="Y4002" s="53"/>
      <c r="Z4002" s="53"/>
      <c r="AA4002" s="53"/>
    </row>
    <row r="4003" spans="1:27" x14ac:dyDescent="0.25">
      <c r="A4003" s="199"/>
      <c r="B4003" s="199"/>
      <c r="C4003" s="199"/>
      <c r="D4003" s="199"/>
      <c r="E4003" s="192"/>
      <c r="F4003" s="186"/>
      <c r="G4003" s="53"/>
      <c r="H4003" s="53"/>
      <c r="I4003" s="53"/>
      <c r="J4003" s="53"/>
      <c r="O4003" s="53"/>
      <c r="W4003" s="53"/>
      <c r="X4003" s="53"/>
      <c r="Y4003" s="53"/>
      <c r="Z4003" s="53"/>
      <c r="AA4003" s="53"/>
    </row>
    <row r="4004" spans="1:27" x14ac:dyDescent="0.25">
      <c r="A4004" s="199"/>
      <c r="B4004" s="199"/>
      <c r="C4004" s="199"/>
      <c r="D4004" s="199"/>
      <c r="E4004" s="192"/>
      <c r="F4004" s="186"/>
      <c r="G4004" s="53"/>
      <c r="H4004" s="53"/>
      <c r="I4004" s="53"/>
      <c r="J4004" s="53"/>
      <c r="O4004" s="53"/>
      <c r="W4004" s="53"/>
      <c r="X4004" s="53"/>
      <c r="Y4004" s="53"/>
      <c r="Z4004" s="53"/>
      <c r="AA4004" s="53"/>
    </row>
    <row r="4005" spans="1:27" x14ac:dyDescent="0.25">
      <c r="A4005" s="199"/>
      <c r="B4005" s="199"/>
      <c r="C4005" s="199"/>
      <c r="D4005" s="199"/>
      <c r="E4005" s="192"/>
      <c r="F4005" s="186"/>
      <c r="G4005" s="53"/>
      <c r="H4005" s="53"/>
      <c r="I4005" s="53"/>
      <c r="J4005" s="53"/>
      <c r="O4005" s="53"/>
      <c r="W4005" s="53"/>
      <c r="X4005" s="53"/>
      <c r="Y4005" s="53"/>
      <c r="Z4005" s="53"/>
      <c r="AA4005" s="53"/>
    </row>
    <row r="4006" spans="1:27" x14ac:dyDescent="0.25">
      <c r="A4006" s="199"/>
      <c r="B4006" s="199"/>
      <c r="C4006" s="199"/>
      <c r="D4006" s="199"/>
      <c r="E4006" s="192"/>
      <c r="F4006" s="186"/>
      <c r="G4006" s="53"/>
      <c r="H4006" s="53"/>
      <c r="I4006" s="53"/>
      <c r="J4006" s="53"/>
      <c r="O4006" s="53"/>
      <c r="W4006" s="53"/>
      <c r="X4006" s="53"/>
      <c r="Y4006" s="53"/>
      <c r="Z4006" s="53"/>
      <c r="AA4006" s="53"/>
    </row>
    <row r="4007" spans="1:27" x14ac:dyDescent="0.25">
      <c r="A4007" s="199"/>
      <c r="B4007" s="199"/>
      <c r="C4007" s="199"/>
      <c r="D4007" s="199"/>
      <c r="E4007" s="192"/>
      <c r="F4007" s="186"/>
      <c r="G4007" s="53"/>
      <c r="H4007" s="53"/>
      <c r="I4007" s="53"/>
      <c r="J4007" s="53"/>
      <c r="O4007" s="53"/>
      <c r="W4007" s="53"/>
      <c r="X4007" s="53"/>
      <c r="Y4007" s="53"/>
      <c r="Z4007" s="53"/>
      <c r="AA4007" s="53"/>
    </row>
    <row r="4008" spans="1:27" x14ac:dyDescent="0.25">
      <c r="A4008" s="199"/>
      <c r="B4008" s="199"/>
      <c r="C4008" s="199"/>
      <c r="D4008" s="199"/>
      <c r="E4008" s="192"/>
      <c r="F4008" s="186"/>
      <c r="G4008" s="53"/>
      <c r="H4008" s="53"/>
      <c r="I4008" s="53"/>
      <c r="J4008" s="53"/>
      <c r="O4008" s="53"/>
      <c r="W4008" s="53"/>
      <c r="X4008" s="53"/>
      <c r="Y4008" s="53"/>
      <c r="Z4008" s="53"/>
      <c r="AA4008" s="53"/>
    </row>
    <row r="4009" spans="1:27" x14ac:dyDescent="0.25">
      <c r="A4009" s="199"/>
      <c r="B4009" s="199"/>
      <c r="C4009" s="199"/>
      <c r="D4009" s="199"/>
      <c r="E4009" s="192"/>
      <c r="F4009" s="186"/>
      <c r="G4009" s="53"/>
      <c r="H4009" s="53"/>
      <c r="I4009" s="53"/>
      <c r="J4009" s="53"/>
      <c r="O4009" s="53"/>
      <c r="W4009" s="53"/>
      <c r="X4009" s="53"/>
      <c r="Y4009" s="53"/>
      <c r="Z4009" s="53"/>
      <c r="AA4009" s="53"/>
    </row>
    <row r="4010" spans="1:27" x14ac:dyDescent="0.25">
      <c r="A4010" s="199"/>
      <c r="B4010" s="199"/>
      <c r="C4010" s="199"/>
      <c r="D4010" s="199"/>
      <c r="E4010" s="192"/>
      <c r="F4010" s="186"/>
      <c r="G4010" s="53"/>
      <c r="H4010" s="53"/>
      <c r="I4010" s="53"/>
      <c r="J4010" s="53"/>
      <c r="O4010" s="53"/>
      <c r="W4010" s="53"/>
      <c r="X4010" s="53"/>
      <c r="Y4010" s="53"/>
      <c r="Z4010" s="53"/>
      <c r="AA4010" s="53"/>
    </row>
    <row r="4011" spans="1:27" x14ac:dyDescent="0.25">
      <c r="A4011" s="199"/>
      <c r="B4011" s="199"/>
      <c r="C4011" s="199"/>
      <c r="D4011" s="199"/>
      <c r="E4011" s="192"/>
      <c r="F4011" s="186"/>
      <c r="G4011" s="53"/>
      <c r="H4011" s="53"/>
      <c r="I4011" s="53"/>
      <c r="J4011" s="53"/>
      <c r="O4011" s="53"/>
      <c r="W4011" s="53"/>
      <c r="X4011" s="53"/>
      <c r="Y4011" s="53"/>
      <c r="Z4011" s="53"/>
      <c r="AA4011" s="53"/>
    </row>
    <row r="4012" spans="1:27" x14ac:dyDescent="0.25">
      <c r="A4012" s="199"/>
      <c r="B4012" s="199"/>
      <c r="C4012" s="199"/>
      <c r="D4012" s="199"/>
      <c r="E4012" s="192"/>
      <c r="F4012" s="186"/>
      <c r="G4012" s="53"/>
      <c r="H4012" s="53"/>
      <c r="I4012" s="53"/>
      <c r="J4012" s="53"/>
      <c r="O4012" s="53"/>
      <c r="W4012" s="53"/>
      <c r="X4012" s="53"/>
      <c r="Y4012" s="53"/>
      <c r="Z4012" s="53"/>
      <c r="AA4012" s="53"/>
    </row>
    <row r="4013" spans="1:27" x14ac:dyDescent="0.25">
      <c r="A4013" s="199"/>
      <c r="B4013" s="199"/>
      <c r="C4013" s="199"/>
      <c r="D4013" s="199"/>
      <c r="E4013" s="192"/>
      <c r="F4013" s="186"/>
      <c r="G4013" s="53"/>
      <c r="H4013" s="53"/>
      <c r="I4013" s="53"/>
      <c r="J4013" s="53"/>
      <c r="O4013" s="53"/>
      <c r="W4013" s="53"/>
      <c r="X4013" s="53"/>
      <c r="Y4013" s="53"/>
      <c r="Z4013" s="53"/>
      <c r="AA4013" s="53"/>
    </row>
    <row r="4014" spans="1:27" x14ac:dyDescent="0.25">
      <c r="A4014" s="199"/>
      <c r="B4014" s="199"/>
      <c r="C4014" s="199"/>
      <c r="D4014" s="199"/>
      <c r="E4014" s="192"/>
      <c r="F4014" s="186"/>
      <c r="G4014" s="53"/>
      <c r="H4014" s="53"/>
      <c r="I4014" s="53"/>
      <c r="J4014" s="53"/>
      <c r="O4014" s="53"/>
      <c r="W4014" s="53"/>
      <c r="X4014" s="53"/>
      <c r="Y4014" s="53"/>
      <c r="Z4014" s="53"/>
      <c r="AA4014" s="53"/>
    </row>
    <row r="4015" spans="1:27" x14ac:dyDescent="0.25">
      <c r="A4015" s="199"/>
      <c r="B4015" s="199"/>
      <c r="C4015" s="199"/>
      <c r="D4015" s="199"/>
      <c r="E4015" s="192"/>
      <c r="F4015" s="186"/>
      <c r="G4015" s="53"/>
      <c r="H4015" s="53"/>
      <c r="I4015" s="53"/>
      <c r="J4015" s="53"/>
      <c r="O4015" s="53"/>
      <c r="W4015" s="53"/>
      <c r="X4015" s="53"/>
      <c r="Y4015" s="53"/>
      <c r="Z4015" s="53"/>
      <c r="AA4015" s="53"/>
    </row>
    <row r="4016" spans="1:27" x14ac:dyDescent="0.25">
      <c r="A4016" s="199"/>
      <c r="B4016" s="199"/>
      <c r="C4016" s="199"/>
      <c r="D4016" s="199"/>
      <c r="E4016" s="192"/>
      <c r="F4016" s="186"/>
      <c r="G4016" s="53"/>
      <c r="H4016" s="53"/>
      <c r="I4016" s="53"/>
      <c r="J4016" s="53"/>
      <c r="O4016" s="53"/>
      <c r="W4016" s="53"/>
      <c r="X4016" s="53"/>
      <c r="Y4016" s="53"/>
      <c r="Z4016" s="53"/>
      <c r="AA4016" s="53"/>
    </row>
    <row r="4017" spans="1:27" x14ac:dyDescent="0.25">
      <c r="A4017" s="199"/>
      <c r="B4017" s="199"/>
      <c r="C4017" s="199"/>
      <c r="D4017" s="199"/>
      <c r="E4017" s="192"/>
      <c r="F4017" s="186"/>
      <c r="G4017" s="53"/>
      <c r="H4017" s="53"/>
      <c r="I4017" s="53"/>
      <c r="J4017" s="53"/>
      <c r="O4017" s="53"/>
      <c r="W4017" s="53"/>
      <c r="X4017" s="53"/>
      <c r="Y4017" s="53"/>
      <c r="Z4017" s="53"/>
      <c r="AA4017" s="53"/>
    </row>
    <row r="4018" spans="1:27" x14ac:dyDescent="0.25">
      <c r="A4018" s="199"/>
      <c r="B4018" s="199"/>
      <c r="C4018" s="199"/>
      <c r="D4018" s="199"/>
      <c r="E4018" s="192"/>
      <c r="F4018" s="186"/>
      <c r="G4018" s="53"/>
      <c r="H4018" s="53"/>
      <c r="I4018" s="53"/>
      <c r="J4018" s="53"/>
      <c r="O4018" s="53"/>
      <c r="W4018" s="53"/>
      <c r="X4018" s="53"/>
      <c r="Y4018" s="53"/>
      <c r="Z4018" s="53"/>
      <c r="AA4018" s="53"/>
    </row>
    <row r="4019" spans="1:27" x14ac:dyDescent="0.25">
      <c r="A4019" s="199"/>
      <c r="B4019" s="199"/>
      <c r="C4019" s="199"/>
      <c r="D4019" s="199"/>
      <c r="E4019" s="192"/>
      <c r="F4019" s="186"/>
      <c r="G4019" s="53"/>
      <c r="H4019" s="53"/>
      <c r="I4019" s="53"/>
      <c r="J4019" s="53"/>
      <c r="O4019" s="53"/>
      <c r="W4019" s="53"/>
      <c r="X4019" s="53"/>
      <c r="Y4019" s="53"/>
      <c r="Z4019" s="53"/>
      <c r="AA4019" s="53"/>
    </row>
    <row r="4020" spans="1:27" x14ac:dyDescent="0.25">
      <c r="A4020" s="199"/>
      <c r="B4020" s="199"/>
      <c r="C4020" s="199"/>
      <c r="D4020" s="199"/>
      <c r="E4020" s="192"/>
      <c r="F4020" s="186"/>
      <c r="G4020" s="53"/>
      <c r="H4020" s="53"/>
      <c r="I4020" s="53"/>
      <c r="J4020" s="53"/>
      <c r="O4020" s="53"/>
      <c r="W4020" s="53"/>
      <c r="X4020" s="53"/>
      <c r="Y4020" s="53"/>
      <c r="Z4020" s="53"/>
      <c r="AA4020" s="53"/>
    </row>
    <row r="4021" spans="1:27" x14ac:dyDescent="0.25">
      <c r="A4021" s="199"/>
      <c r="B4021" s="199"/>
      <c r="C4021" s="199"/>
      <c r="D4021" s="199"/>
      <c r="E4021" s="192"/>
      <c r="F4021" s="186"/>
      <c r="G4021" s="53"/>
      <c r="H4021" s="53"/>
      <c r="I4021" s="53"/>
      <c r="J4021" s="53"/>
      <c r="O4021" s="53"/>
      <c r="W4021" s="53"/>
      <c r="X4021" s="53"/>
      <c r="Y4021" s="53"/>
      <c r="Z4021" s="53"/>
      <c r="AA4021" s="53"/>
    </row>
    <row r="4022" spans="1:27" x14ac:dyDescent="0.25">
      <c r="A4022" s="199"/>
      <c r="B4022" s="199"/>
      <c r="C4022" s="199"/>
      <c r="D4022" s="199"/>
      <c r="E4022" s="192"/>
      <c r="F4022" s="186"/>
      <c r="G4022" s="53"/>
      <c r="H4022" s="53"/>
      <c r="I4022" s="53"/>
      <c r="J4022" s="53"/>
      <c r="O4022" s="53"/>
      <c r="W4022" s="53"/>
      <c r="X4022" s="53"/>
      <c r="Y4022" s="53"/>
      <c r="Z4022" s="53"/>
      <c r="AA4022" s="53"/>
    </row>
    <row r="4023" spans="1:27" x14ac:dyDescent="0.25">
      <c r="A4023" s="199"/>
      <c r="B4023" s="199"/>
      <c r="C4023" s="199"/>
      <c r="D4023" s="199"/>
      <c r="E4023" s="192"/>
      <c r="F4023" s="186"/>
      <c r="G4023" s="53"/>
      <c r="H4023" s="53"/>
      <c r="I4023" s="53"/>
      <c r="J4023" s="53"/>
      <c r="O4023" s="53"/>
      <c r="W4023" s="53"/>
      <c r="X4023" s="53"/>
      <c r="Y4023" s="53"/>
      <c r="Z4023" s="53"/>
      <c r="AA4023" s="53"/>
    </row>
    <row r="4024" spans="1:27" x14ac:dyDescent="0.25">
      <c r="A4024" s="199"/>
      <c r="B4024" s="199"/>
      <c r="C4024" s="199"/>
      <c r="D4024" s="199"/>
      <c r="E4024" s="192"/>
      <c r="F4024" s="186"/>
      <c r="G4024" s="53"/>
      <c r="H4024" s="53"/>
      <c r="I4024" s="53"/>
      <c r="J4024" s="53"/>
      <c r="O4024" s="53"/>
      <c r="W4024" s="53"/>
      <c r="X4024" s="53"/>
      <c r="Y4024" s="53"/>
      <c r="Z4024" s="53"/>
      <c r="AA4024" s="53"/>
    </row>
    <row r="4025" spans="1:27" x14ac:dyDescent="0.25">
      <c r="A4025" s="199"/>
      <c r="B4025" s="199"/>
      <c r="C4025" s="199"/>
      <c r="D4025" s="199"/>
      <c r="E4025" s="192"/>
      <c r="F4025" s="186"/>
      <c r="G4025" s="53"/>
      <c r="H4025" s="53"/>
      <c r="I4025" s="53"/>
      <c r="J4025" s="53"/>
      <c r="O4025" s="53"/>
      <c r="W4025" s="53"/>
      <c r="X4025" s="53"/>
      <c r="Y4025" s="53"/>
      <c r="Z4025" s="53"/>
      <c r="AA4025" s="53"/>
    </row>
    <row r="4026" spans="1:27" x14ac:dyDescent="0.25">
      <c r="A4026" s="199"/>
      <c r="B4026" s="199"/>
      <c r="C4026" s="199"/>
      <c r="D4026" s="199"/>
      <c r="E4026" s="192"/>
      <c r="F4026" s="186"/>
      <c r="G4026" s="53"/>
      <c r="H4026" s="53"/>
      <c r="I4026" s="53"/>
      <c r="J4026" s="53"/>
      <c r="O4026" s="53"/>
      <c r="W4026" s="53"/>
      <c r="X4026" s="53"/>
      <c r="Y4026" s="53"/>
      <c r="Z4026" s="53"/>
      <c r="AA4026" s="53"/>
    </row>
    <row r="4027" spans="1:27" x14ac:dyDescent="0.25">
      <c r="A4027" s="199"/>
      <c r="B4027" s="199"/>
      <c r="C4027" s="199"/>
      <c r="D4027" s="199"/>
      <c r="E4027" s="192"/>
      <c r="F4027" s="186"/>
      <c r="G4027" s="53"/>
      <c r="H4027" s="53"/>
      <c r="I4027" s="53"/>
      <c r="J4027" s="53"/>
      <c r="O4027" s="53"/>
      <c r="W4027" s="53"/>
      <c r="X4027" s="53"/>
      <c r="Y4027" s="53"/>
      <c r="Z4027" s="53"/>
      <c r="AA4027" s="53"/>
    </row>
    <row r="4028" spans="1:27" x14ac:dyDescent="0.25">
      <c r="A4028" s="199"/>
      <c r="B4028" s="199"/>
      <c r="C4028" s="199"/>
      <c r="D4028" s="199"/>
      <c r="E4028" s="192"/>
      <c r="F4028" s="186"/>
      <c r="G4028" s="53"/>
      <c r="H4028" s="53"/>
      <c r="I4028" s="53"/>
      <c r="J4028" s="53"/>
      <c r="O4028" s="53"/>
      <c r="W4028" s="53"/>
      <c r="X4028" s="53"/>
      <c r="Y4028" s="53"/>
      <c r="Z4028" s="53"/>
      <c r="AA4028" s="53"/>
    </row>
    <row r="4029" spans="1:27" x14ac:dyDescent="0.25">
      <c r="A4029" s="199"/>
      <c r="B4029" s="199"/>
      <c r="C4029" s="199"/>
      <c r="D4029" s="199"/>
      <c r="E4029" s="192"/>
      <c r="F4029" s="186"/>
      <c r="G4029" s="53"/>
      <c r="H4029" s="53"/>
      <c r="I4029" s="53"/>
      <c r="J4029" s="53"/>
      <c r="O4029" s="53"/>
      <c r="W4029" s="53"/>
      <c r="X4029" s="53"/>
      <c r="Y4029" s="53"/>
      <c r="Z4029" s="53"/>
      <c r="AA4029" s="53"/>
    </row>
    <row r="4030" spans="1:27" x14ac:dyDescent="0.25">
      <c r="A4030" s="199"/>
      <c r="B4030" s="199"/>
      <c r="C4030" s="199"/>
      <c r="D4030" s="199"/>
      <c r="E4030" s="192"/>
      <c r="F4030" s="186"/>
      <c r="G4030" s="53"/>
      <c r="H4030" s="53"/>
      <c r="I4030" s="53"/>
      <c r="J4030" s="53"/>
      <c r="O4030" s="53"/>
      <c r="W4030" s="53"/>
      <c r="X4030" s="53"/>
      <c r="Y4030" s="53"/>
      <c r="Z4030" s="53"/>
      <c r="AA4030" s="53"/>
    </row>
    <row r="4031" spans="1:27" x14ac:dyDescent="0.25">
      <c r="A4031" s="199"/>
      <c r="B4031" s="199"/>
      <c r="C4031" s="199"/>
      <c r="D4031" s="199"/>
      <c r="E4031" s="192"/>
      <c r="F4031" s="186"/>
      <c r="G4031" s="53"/>
      <c r="H4031" s="53"/>
      <c r="I4031" s="53"/>
      <c r="J4031" s="53"/>
      <c r="O4031" s="53"/>
      <c r="W4031" s="53"/>
      <c r="X4031" s="53"/>
      <c r="Y4031" s="53"/>
      <c r="Z4031" s="53"/>
      <c r="AA4031" s="53"/>
    </row>
    <row r="4032" spans="1:27" x14ac:dyDescent="0.25">
      <c r="A4032" s="199"/>
      <c r="B4032" s="199"/>
      <c r="C4032" s="199"/>
      <c r="D4032" s="199"/>
      <c r="E4032" s="192"/>
      <c r="F4032" s="186"/>
      <c r="G4032" s="53"/>
      <c r="H4032" s="53"/>
      <c r="I4032" s="53"/>
      <c r="J4032" s="53"/>
      <c r="O4032" s="53"/>
      <c r="W4032" s="53"/>
      <c r="X4032" s="53"/>
      <c r="Y4032" s="53"/>
      <c r="Z4032" s="53"/>
      <c r="AA4032" s="53"/>
    </row>
    <row r="4033" spans="1:27" x14ac:dyDescent="0.25">
      <c r="A4033" s="199"/>
      <c r="B4033" s="199"/>
      <c r="C4033" s="199"/>
      <c r="D4033" s="199"/>
      <c r="E4033" s="192"/>
      <c r="F4033" s="186"/>
      <c r="G4033" s="53"/>
      <c r="H4033" s="53"/>
      <c r="I4033" s="53"/>
      <c r="J4033" s="53"/>
      <c r="O4033" s="53"/>
      <c r="W4033" s="53"/>
      <c r="X4033" s="53"/>
      <c r="Y4033" s="53"/>
      <c r="Z4033" s="53"/>
      <c r="AA4033" s="53"/>
    </row>
    <row r="4034" spans="1:27" x14ac:dyDescent="0.25">
      <c r="A4034" s="199"/>
      <c r="B4034" s="199"/>
      <c r="C4034" s="199"/>
      <c r="D4034" s="199"/>
      <c r="E4034" s="192"/>
      <c r="F4034" s="186"/>
      <c r="G4034" s="53"/>
      <c r="H4034" s="53"/>
      <c r="I4034" s="53"/>
      <c r="J4034" s="53"/>
      <c r="O4034" s="53"/>
      <c r="W4034" s="53"/>
      <c r="X4034" s="53"/>
      <c r="Y4034" s="53"/>
      <c r="Z4034" s="53"/>
      <c r="AA4034" s="53"/>
    </row>
    <row r="4035" spans="1:27" x14ac:dyDescent="0.25">
      <c r="A4035" s="199"/>
      <c r="B4035" s="199"/>
      <c r="C4035" s="199"/>
      <c r="D4035" s="199"/>
      <c r="E4035" s="192"/>
      <c r="F4035" s="186"/>
      <c r="G4035" s="53"/>
      <c r="H4035" s="53"/>
      <c r="I4035" s="53"/>
      <c r="J4035" s="53"/>
      <c r="O4035" s="53"/>
      <c r="W4035" s="53"/>
      <c r="X4035" s="53"/>
      <c r="Y4035" s="53"/>
      <c r="Z4035" s="53"/>
      <c r="AA4035" s="53"/>
    </row>
    <row r="4036" spans="1:27" x14ac:dyDescent="0.25">
      <c r="A4036" s="199"/>
      <c r="B4036" s="199"/>
      <c r="C4036" s="199"/>
      <c r="D4036" s="199"/>
      <c r="E4036" s="192"/>
      <c r="F4036" s="186"/>
      <c r="G4036" s="53"/>
      <c r="H4036" s="53"/>
      <c r="I4036" s="53"/>
      <c r="J4036" s="53"/>
      <c r="O4036" s="53"/>
      <c r="W4036" s="53"/>
      <c r="X4036" s="53"/>
      <c r="Y4036" s="53"/>
      <c r="Z4036" s="53"/>
      <c r="AA4036" s="53"/>
    </row>
    <row r="4037" spans="1:27" x14ac:dyDescent="0.25">
      <c r="A4037" s="199"/>
      <c r="B4037" s="199"/>
      <c r="C4037" s="199"/>
      <c r="D4037" s="199"/>
      <c r="E4037" s="192"/>
      <c r="F4037" s="186"/>
      <c r="G4037" s="53"/>
      <c r="H4037" s="53"/>
      <c r="I4037" s="53"/>
      <c r="J4037" s="53"/>
      <c r="O4037" s="53"/>
      <c r="W4037" s="53"/>
      <c r="X4037" s="53"/>
      <c r="Y4037" s="53"/>
      <c r="Z4037" s="53"/>
      <c r="AA4037" s="53"/>
    </row>
    <row r="4038" spans="1:27" x14ac:dyDescent="0.25">
      <c r="A4038" s="199"/>
      <c r="B4038" s="199"/>
      <c r="C4038" s="199"/>
      <c r="D4038" s="199"/>
      <c r="E4038" s="192"/>
      <c r="F4038" s="186"/>
      <c r="G4038" s="53"/>
      <c r="H4038" s="53"/>
      <c r="I4038" s="53"/>
      <c r="J4038" s="53"/>
      <c r="O4038" s="53"/>
      <c r="W4038" s="53"/>
      <c r="X4038" s="53"/>
      <c r="Y4038" s="53"/>
      <c r="Z4038" s="53"/>
      <c r="AA4038" s="53"/>
    </row>
    <row r="4039" spans="1:27" x14ac:dyDescent="0.25">
      <c r="A4039" s="199"/>
      <c r="B4039" s="199"/>
      <c r="C4039" s="199"/>
      <c r="D4039" s="199"/>
      <c r="E4039" s="192"/>
      <c r="F4039" s="186"/>
      <c r="G4039" s="53"/>
      <c r="H4039" s="53"/>
      <c r="I4039" s="53"/>
      <c r="J4039" s="53"/>
      <c r="O4039" s="53"/>
      <c r="W4039" s="53"/>
      <c r="X4039" s="53"/>
      <c r="Y4039" s="53"/>
      <c r="Z4039" s="53"/>
      <c r="AA4039" s="53"/>
    </row>
    <row r="4040" spans="1:27" x14ac:dyDescent="0.25">
      <c r="A4040" s="199"/>
      <c r="B4040" s="199"/>
      <c r="C4040" s="199"/>
      <c r="D4040" s="199"/>
      <c r="E4040" s="192"/>
      <c r="F4040" s="186"/>
      <c r="G4040" s="53"/>
      <c r="H4040" s="53"/>
      <c r="I4040" s="53"/>
      <c r="J4040" s="53"/>
      <c r="O4040" s="53"/>
      <c r="W4040" s="53"/>
      <c r="X4040" s="53"/>
      <c r="Y4040" s="53"/>
      <c r="Z4040" s="53"/>
      <c r="AA4040" s="53"/>
    </row>
    <row r="4041" spans="1:27" x14ac:dyDescent="0.25">
      <c r="A4041" s="199"/>
      <c r="B4041" s="199"/>
      <c r="C4041" s="199"/>
      <c r="D4041" s="199"/>
      <c r="E4041" s="192"/>
      <c r="F4041" s="186"/>
      <c r="G4041" s="53"/>
      <c r="H4041" s="53"/>
      <c r="I4041" s="53"/>
      <c r="J4041" s="53"/>
      <c r="O4041" s="53"/>
      <c r="W4041" s="53"/>
      <c r="X4041" s="53"/>
      <c r="Y4041" s="53"/>
      <c r="Z4041" s="53"/>
      <c r="AA4041" s="53"/>
    </row>
    <row r="4042" spans="1:27" x14ac:dyDescent="0.25">
      <c r="A4042" s="199"/>
      <c r="B4042" s="199"/>
      <c r="C4042" s="199"/>
      <c r="D4042" s="199"/>
      <c r="E4042" s="192"/>
      <c r="F4042" s="186"/>
      <c r="G4042" s="53"/>
      <c r="H4042" s="53"/>
      <c r="I4042" s="53"/>
      <c r="J4042" s="53"/>
      <c r="O4042" s="53"/>
      <c r="W4042" s="53"/>
      <c r="X4042" s="53"/>
      <c r="Y4042" s="53"/>
      <c r="Z4042" s="53"/>
      <c r="AA4042" s="53"/>
    </row>
    <row r="4043" spans="1:27" x14ac:dyDescent="0.25">
      <c r="A4043" s="199"/>
      <c r="B4043" s="199"/>
      <c r="C4043" s="199"/>
      <c r="D4043" s="199"/>
      <c r="E4043" s="192"/>
      <c r="F4043" s="186"/>
      <c r="G4043" s="53"/>
      <c r="H4043" s="53"/>
      <c r="I4043" s="53"/>
      <c r="J4043" s="53"/>
      <c r="O4043" s="53"/>
      <c r="W4043" s="53"/>
      <c r="X4043" s="53"/>
      <c r="Y4043" s="53"/>
      <c r="Z4043" s="53"/>
      <c r="AA4043" s="53"/>
    </row>
    <row r="4044" spans="1:27" x14ac:dyDescent="0.25">
      <c r="A4044" s="199"/>
      <c r="B4044" s="199"/>
      <c r="C4044" s="199"/>
      <c r="D4044" s="199"/>
      <c r="E4044" s="192"/>
      <c r="F4044" s="186"/>
      <c r="G4044" s="53"/>
      <c r="H4044" s="53"/>
      <c r="I4044" s="53"/>
      <c r="J4044" s="53"/>
      <c r="O4044" s="53"/>
      <c r="W4044" s="53"/>
      <c r="X4044" s="53"/>
      <c r="Y4044" s="53"/>
      <c r="Z4044" s="53"/>
      <c r="AA4044" s="53"/>
    </row>
    <row r="4045" spans="1:27" x14ac:dyDescent="0.25">
      <c r="A4045" s="199"/>
      <c r="B4045" s="199"/>
      <c r="C4045" s="199"/>
      <c r="D4045" s="199"/>
      <c r="E4045" s="192"/>
      <c r="F4045" s="186"/>
      <c r="G4045" s="53"/>
      <c r="H4045" s="53"/>
      <c r="I4045" s="53"/>
      <c r="J4045" s="53"/>
      <c r="O4045" s="53"/>
      <c r="W4045" s="53"/>
      <c r="X4045" s="53"/>
      <c r="Y4045" s="53"/>
      <c r="Z4045" s="53"/>
      <c r="AA4045" s="53"/>
    </row>
    <row r="4046" spans="1:27" x14ac:dyDescent="0.25">
      <c r="A4046" s="199"/>
      <c r="B4046" s="199"/>
      <c r="C4046" s="199"/>
      <c r="D4046" s="199"/>
      <c r="E4046" s="192"/>
      <c r="F4046" s="186"/>
      <c r="G4046" s="53"/>
      <c r="H4046" s="53"/>
      <c r="I4046" s="53"/>
      <c r="J4046" s="53"/>
      <c r="O4046" s="53"/>
      <c r="W4046" s="53"/>
      <c r="X4046" s="53"/>
      <c r="Y4046" s="53"/>
      <c r="Z4046" s="53"/>
      <c r="AA4046" s="53"/>
    </row>
    <row r="4047" spans="1:27" x14ac:dyDescent="0.25">
      <c r="A4047" s="199"/>
      <c r="B4047" s="199"/>
      <c r="C4047" s="199"/>
      <c r="D4047" s="199"/>
      <c r="E4047" s="192"/>
      <c r="F4047" s="186"/>
      <c r="G4047" s="53"/>
      <c r="H4047" s="53"/>
      <c r="I4047" s="53"/>
      <c r="J4047" s="53"/>
      <c r="O4047" s="53"/>
      <c r="W4047" s="53"/>
      <c r="X4047" s="53"/>
      <c r="Y4047" s="53"/>
      <c r="Z4047" s="53"/>
      <c r="AA4047" s="53"/>
    </row>
    <row r="4048" spans="1:27" x14ac:dyDescent="0.25">
      <c r="A4048" s="199"/>
      <c r="B4048" s="199"/>
      <c r="C4048" s="199"/>
      <c r="D4048" s="199"/>
      <c r="E4048" s="192"/>
      <c r="F4048" s="186"/>
      <c r="G4048" s="53"/>
      <c r="H4048" s="53"/>
      <c r="I4048" s="53"/>
      <c r="J4048" s="53"/>
      <c r="O4048" s="53"/>
      <c r="W4048" s="53"/>
      <c r="X4048" s="53"/>
      <c r="Y4048" s="53"/>
      <c r="Z4048" s="53"/>
      <c r="AA4048" s="53"/>
    </row>
    <row r="4049" spans="1:27" x14ac:dyDescent="0.25">
      <c r="A4049" s="199"/>
      <c r="B4049" s="199"/>
      <c r="C4049" s="199"/>
      <c r="D4049" s="199"/>
      <c r="E4049" s="192"/>
      <c r="F4049" s="186"/>
      <c r="G4049" s="53"/>
      <c r="H4049" s="53"/>
      <c r="I4049" s="53"/>
      <c r="J4049" s="53"/>
      <c r="O4049" s="53"/>
      <c r="W4049" s="53"/>
      <c r="X4049" s="53"/>
      <c r="Y4049" s="53"/>
      <c r="Z4049" s="53"/>
      <c r="AA4049" s="53"/>
    </row>
    <row r="4050" spans="1:27" x14ac:dyDescent="0.25">
      <c r="A4050" s="199"/>
      <c r="B4050" s="199"/>
      <c r="C4050" s="199"/>
      <c r="D4050" s="199"/>
      <c r="E4050" s="192"/>
      <c r="F4050" s="186"/>
      <c r="G4050" s="53"/>
      <c r="H4050" s="53"/>
      <c r="I4050" s="53"/>
      <c r="J4050" s="53"/>
      <c r="O4050" s="53"/>
      <c r="W4050" s="53"/>
      <c r="X4050" s="53"/>
      <c r="Y4050" s="53"/>
      <c r="Z4050" s="53"/>
      <c r="AA4050" s="53"/>
    </row>
    <row r="4051" spans="1:27" x14ac:dyDescent="0.25">
      <c r="A4051" s="199"/>
      <c r="B4051" s="199"/>
      <c r="C4051" s="199"/>
      <c r="D4051" s="199"/>
      <c r="E4051" s="192"/>
      <c r="F4051" s="186"/>
      <c r="G4051" s="53"/>
      <c r="H4051" s="53"/>
      <c r="I4051" s="53"/>
      <c r="J4051" s="53"/>
      <c r="O4051" s="53"/>
      <c r="W4051" s="53"/>
      <c r="X4051" s="53"/>
      <c r="Y4051" s="53"/>
      <c r="Z4051" s="53"/>
      <c r="AA4051" s="53"/>
    </row>
    <row r="4052" spans="1:27" x14ac:dyDescent="0.25">
      <c r="A4052" s="199"/>
      <c r="B4052" s="199"/>
      <c r="C4052" s="199"/>
      <c r="D4052" s="199"/>
      <c r="E4052" s="192"/>
      <c r="F4052" s="186"/>
      <c r="G4052" s="53"/>
      <c r="H4052" s="53"/>
      <c r="I4052" s="53"/>
      <c r="J4052" s="53"/>
      <c r="O4052" s="53"/>
      <c r="W4052" s="53"/>
      <c r="X4052" s="53"/>
      <c r="Y4052" s="53"/>
      <c r="Z4052" s="53"/>
      <c r="AA4052" s="53"/>
    </row>
    <row r="4053" spans="1:27" x14ac:dyDescent="0.25">
      <c r="A4053" s="199"/>
      <c r="B4053" s="199"/>
      <c r="C4053" s="199"/>
      <c r="D4053" s="199"/>
      <c r="E4053" s="192"/>
      <c r="F4053" s="186"/>
      <c r="G4053" s="53"/>
      <c r="H4053" s="53"/>
      <c r="I4053" s="53"/>
      <c r="J4053" s="53"/>
      <c r="O4053" s="53"/>
      <c r="W4053" s="53"/>
      <c r="X4053" s="53"/>
      <c r="Y4053" s="53"/>
      <c r="Z4053" s="53"/>
      <c r="AA4053" s="53"/>
    </row>
    <row r="4054" spans="1:27" x14ac:dyDescent="0.25">
      <c r="A4054" s="199"/>
      <c r="B4054" s="199"/>
      <c r="C4054" s="199"/>
      <c r="D4054" s="199"/>
      <c r="E4054" s="192"/>
      <c r="F4054" s="186"/>
      <c r="G4054" s="53"/>
      <c r="H4054" s="53"/>
      <c r="I4054" s="53"/>
      <c r="J4054" s="53"/>
      <c r="O4054" s="53"/>
      <c r="W4054" s="53"/>
      <c r="X4054" s="53"/>
      <c r="Y4054" s="53"/>
      <c r="Z4054" s="53"/>
      <c r="AA4054" s="53"/>
    </row>
    <row r="4055" spans="1:27" x14ac:dyDescent="0.25">
      <c r="A4055" s="199"/>
      <c r="B4055" s="199"/>
      <c r="C4055" s="199"/>
      <c r="D4055" s="199"/>
      <c r="E4055" s="192"/>
      <c r="F4055" s="186"/>
      <c r="G4055" s="53"/>
      <c r="H4055" s="53"/>
      <c r="I4055" s="53"/>
      <c r="J4055" s="53"/>
      <c r="O4055" s="53"/>
      <c r="W4055" s="53"/>
      <c r="X4055" s="53"/>
      <c r="Y4055" s="53"/>
      <c r="Z4055" s="53"/>
      <c r="AA4055" s="53"/>
    </row>
    <row r="4056" spans="1:27" x14ac:dyDescent="0.25">
      <c r="A4056" s="199"/>
      <c r="B4056" s="199"/>
      <c r="C4056" s="199"/>
      <c r="D4056" s="199"/>
      <c r="E4056" s="192"/>
      <c r="F4056" s="186"/>
      <c r="G4056" s="53"/>
      <c r="H4056" s="53"/>
      <c r="I4056" s="53"/>
      <c r="J4056" s="53"/>
      <c r="O4056" s="53"/>
      <c r="W4056" s="53"/>
      <c r="X4056" s="53"/>
      <c r="Y4056" s="53"/>
      <c r="Z4056" s="53"/>
      <c r="AA4056" s="53"/>
    </row>
    <row r="4057" spans="1:27" x14ac:dyDescent="0.25">
      <c r="A4057" s="199"/>
      <c r="B4057" s="199"/>
      <c r="C4057" s="199"/>
      <c r="D4057" s="199"/>
      <c r="E4057" s="192"/>
      <c r="F4057" s="186"/>
      <c r="G4057" s="53"/>
      <c r="H4057" s="53"/>
      <c r="I4057" s="53"/>
      <c r="J4057" s="53"/>
      <c r="O4057" s="53"/>
      <c r="W4057" s="53"/>
      <c r="X4057" s="53"/>
      <c r="Y4057" s="53"/>
      <c r="Z4057" s="53"/>
      <c r="AA4057" s="53"/>
    </row>
    <row r="4058" spans="1:27" x14ac:dyDescent="0.25">
      <c r="A4058" s="199"/>
      <c r="B4058" s="199"/>
      <c r="C4058" s="199"/>
      <c r="D4058" s="199"/>
      <c r="E4058" s="192"/>
      <c r="F4058" s="186"/>
      <c r="G4058" s="53"/>
      <c r="H4058" s="53"/>
      <c r="I4058" s="53"/>
      <c r="J4058" s="53"/>
      <c r="O4058" s="53"/>
      <c r="W4058" s="53"/>
      <c r="X4058" s="53"/>
      <c r="Y4058" s="53"/>
      <c r="Z4058" s="53"/>
      <c r="AA4058" s="53"/>
    </row>
    <row r="4059" spans="1:27" x14ac:dyDescent="0.25">
      <c r="A4059" s="199"/>
      <c r="B4059" s="199"/>
      <c r="C4059" s="199"/>
      <c r="D4059" s="199"/>
      <c r="E4059" s="192"/>
      <c r="F4059" s="186"/>
      <c r="G4059" s="53"/>
      <c r="H4059" s="53"/>
      <c r="I4059" s="53"/>
      <c r="J4059" s="53"/>
      <c r="O4059" s="53"/>
      <c r="W4059" s="53"/>
      <c r="X4059" s="53"/>
      <c r="Y4059" s="53"/>
      <c r="Z4059" s="53"/>
      <c r="AA4059" s="53"/>
    </row>
    <row r="4060" spans="1:27" x14ac:dyDescent="0.25">
      <c r="A4060" s="199"/>
      <c r="B4060" s="199"/>
      <c r="C4060" s="199"/>
      <c r="D4060" s="199"/>
      <c r="E4060" s="192"/>
      <c r="F4060" s="186"/>
      <c r="G4060" s="53"/>
      <c r="H4060" s="53"/>
      <c r="I4060" s="53"/>
      <c r="J4060" s="53"/>
      <c r="O4060" s="53"/>
      <c r="W4060" s="53"/>
      <c r="X4060" s="53"/>
      <c r="Y4060" s="53"/>
      <c r="Z4060" s="53"/>
      <c r="AA4060" s="53"/>
    </row>
    <row r="4061" spans="1:27" x14ac:dyDescent="0.25">
      <c r="A4061" s="199"/>
      <c r="B4061" s="199"/>
      <c r="C4061" s="199"/>
      <c r="D4061" s="199"/>
      <c r="E4061" s="192"/>
      <c r="F4061" s="186"/>
      <c r="G4061" s="53"/>
      <c r="H4061" s="53"/>
      <c r="I4061" s="53"/>
      <c r="J4061" s="53"/>
      <c r="O4061" s="53"/>
      <c r="W4061" s="53"/>
      <c r="X4061" s="53"/>
      <c r="Y4061" s="53"/>
      <c r="Z4061" s="53"/>
      <c r="AA4061" s="53"/>
    </row>
    <row r="4062" spans="1:27" x14ac:dyDescent="0.25">
      <c r="A4062" s="199"/>
      <c r="B4062" s="199"/>
      <c r="C4062" s="199"/>
      <c r="D4062" s="199"/>
      <c r="E4062" s="192"/>
      <c r="F4062" s="186"/>
      <c r="G4062" s="53"/>
      <c r="H4062" s="53"/>
      <c r="I4062" s="53"/>
      <c r="J4062" s="53"/>
      <c r="O4062" s="53"/>
      <c r="W4062" s="53"/>
      <c r="X4062" s="53"/>
      <c r="Y4062" s="53"/>
      <c r="Z4062" s="53"/>
      <c r="AA4062" s="53"/>
    </row>
    <row r="4063" spans="1:27" x14ac:dyDescent="0.25">
      <c r="A4063" s="199"/>
      <c r="B4063" s="199"/>
      <c r="C4063" s="199"/>
      <c r="D4063" s="199"/>
      <c r="E4063" s="192"/>
      <c r="F4063" s="186"/>
      <c r="G4063" s="53"/>
      <c r="H4063" s="53"/>
      <c r="I4063" s="53"/>
      <c r="J4063" s="53"/>
      <c r="O4063" s="53"/>
      <c r="W4063" s="53"/>
      <c r="X4063" s="53"/>
      <c r="Y4063" s="53"/>
      <c r="Z4063" s="53"/>
      <c r="AA4063" s="53"/>
    </row>
    <row r="4064" spans="1:27" x14ac:dyDescent="0.25">
      <c r="A4064" s="199"/>
      <c r="B4064" s="199"/>
      <c r="C4064" s="199"/>
      <c r="D4064" s="199"/>
      <c r="E4064" s="192"/>
      <c r="F4064" s="186"/>
      <c r="G4064" s="53"/>
      <c r="H4064" s="53"/>
      <c r="I4064" s="53"/>
      <c r="J4064" s="53"/>
      <c r="O4064" s="53"/>
      <c r="W4064" s="53"/>
      <c r="X4064" s="53"/>
      <c r="Y4064" s="53"/>
      <c r="Z4064" s="53"/>
      <c r="AA4064" s="53"/>
    </row>
    <row r="4065" spans="1:27" x14ac:dyDescent="0.25">
      <c r="A4065" s="199"/>
      <c r="B4065" s="199"/>
      <c r="C4065" s="199"/>
      <c r="D4065" s="199"/>
      <c r="E4065" s="192"/>
      <c r="F4065" s="186"/>
      <c r="G4065" s="53"/>
      <c r="H4065" s="53"/>
      <c r="I4065" s="53"/>
      <c r="J4065" s="53"/>
      <c r="O4065" s="53"/>
      <c r="W4065" s="53"/>
      <c r="X4065" s="53"/>
      <c r="Y4065" s="53"/>
      <c r="Z4065" s="53"/>
      <c r="AA4065" s="53"/>
    </row>
    <row r="4066" spans="1:27" x14ac:dyDescent="0.25">
      <c r="A4066" s="199"/>
      <c r="B4066" s="199"/>
      <c r="C4066" s="199"/>
      <c r="D4066" s="199"/>
      <c r="E4066" s="192"/>
      <c r="F4066" s="186"/>
      <c r="G4066" s="53"/>
      <c r="H4066" s="53"/>
      <c r="I4066" s="53"/>
      <c r="J4066" s="53"/>
      <c r="O4066" s="53"/>
      <c r="W4066" s="53"/>
      <c r="X4066" s="53"/>
      <c r="Y4066" s="53"/>
      <c r="Z4066" s="53"/>
      <c r="AA4066" s="53"/>
    </row>
    <row r="4067" spans="1:27" x14ac:dyDescent="0.25">
      <c r="A4067" s="199"/>
      <c r="B4067" s="199"/>
      <c r="C4067" s="199"/>
      <c r="D4067" s="199"/>
      <c r="E4067" s="192"/>
      <c r="F4067" s="186"/>
      <c r="G4067" s="53"/>
      <c r="H4067" s="53"/>
      <c r="I4067" s="53"/>
      <c r="J4067" s="53"/>
      <c r="O4067" s="53"/>
      <c r="W4067" s="53"/>
      <c r="X4067" s="53"/>
      <c r="Y4067" s="53"/>
      <c r="Z4067" s="53"/>
      <c r="AA4067" s="53"/>
    </row>
    <row r="4068" spans="1:27" x14ac:dyDescent="0.25">
      <c r="A4068" s="199"/>
      <c r="B4068" s="199"/>
      <c r="C4068" s="199"/>
      <c r="D4068" s="199"/>
      <c r="E4068" s="192"/>
      <c r="F4068" s="186"/>
      <c r="G4068" s="53"/>
      <c r="H4068" s="53"/>
      <c r="I4068" s="53"/>
      <c r="J4068" s="53"/>
      <c r="O4068" s="53"/>
      <c r="W4068" s="53"/>
      <c r="X4068" s="53"/>
      <c r="Y4068" s="53"/>
      <c r="Z4068" s="53"/>
      <c r="AA4068" s="53"/>
    </row>
    <row r="4069" spans="1:27" x14ac:dyDescent="0.25">
      <c r="A4069" s="199"/>
      <c r="B4069" s="199"/>
      <c r="C4069" s="199"/>
      <c r="D4069" s="199"/>
      <c r="E4069" s="192"/>
      <c r="F4069" s="186"/>
      <c r="G4069" s="53"/>
      <c r="H4069" s="53"/>
      <c r="I4069" s="53"/>
      <c r="J4069" s="53"/>
      <c r="O4069" s="53"/>
      <c r="W4069" s="53"/>
      <c r="X4069" s="53"/>
      <c r="Y4069" s="53"/>
      <c r="Z4069" s="53"/>
      <c r="AA4069" s="53"/>
    </row>
    <row r="4070" spans="1:27" x14ac:dyDescent="0.25">
      <c r="A4070" s="199"/>
      <c r="B4070" s="199"/>
      <c r="C4070" s="199"/>
      <c r="D4070" s="199"/>
      <c r="E4070" s="192"/>
      <c r="F4070" s="186"/>
      <c r="G4070" s="53"/>
      <c r="H4070" s="53"/>
      <c r="I4070" s="53"/>
      <c r="J4070" s="53"/>
      <c r="O4070" s="53"/>
      <c r="W4070" s="53"/>
      <c r="X4070" s="53"/>
      <c r="Y4070" s="53"/>
      <c r="Z4070" s="53"/>
      <c r="AA4070" s="53"/>
    </row>
    <row r="4071" spans="1:27" x14ac:dyDescent="0.25">
      <c r="A4071" s="199"/>
      <c r="B4071" s="199"/>
      <c r="C4071" s="199"/>
      <c r="D4071" s="199"/>
      <c r="E4071" s="192"/>
      <c r="F4071" s="186"/>
      <c r="G4071" s="53"/>
      <c r="H4071" s="53"/>
      <c r="I4071" s="53"/>
      <c r="J4071" s="53"/>
      <c r="O4071" s="53"/>
      <c r="W4071" s="53"/>
      <c r="X4071" s="53"/>
      <c r="Y4071" s="53"/>
      <c r="Z4071" s="53"/>
      <c r="AA4071" s="53"/>
    </row>
    <row r="4072" spans="1:27" x14ac:dyDescent="0.25">
      <c r="A4072" s="199"/>
      <c r="B4072" s="199"/>
      <c r="C4072" s="199"/>
      <c r="D4072" s="199"/>
      <c r="E4072" s="192"/>
      <c r="F4072" s="186"/>
      <c r="G4072" s="53"/>
      <c r="H4072" s="53"/>
      <c r="I4072" s="53"/>
      <c r="J4072" s="53"/>
      <c r="O4072" s="53"/>
      <c r="W4072" s="53"/>
      <c r="X4072" s="53"/>
      <c r="Y4072" s="53"/>
      <c r="Z4072" s="53"/>
      <c r="AA4072" s="53"/>
    </row>
    <row r="4073" spans="1:27" x14ac:dyDescent="0.25">
      <c r="A4073" s="199"/>
      <c r="B4073" s="199"/>
      <c r="C4073" s="199"/>
      <c r="D4073" s="199"/>
      <c r="E4073" s="192"/>
      <c r="F4073" s="186"/>
      <c r="G4073" s="53"/>
      <c r="H4073" s="53"/>
      <c r="I4073" s="53"/>
      <c r="J4073" s="53"/>
      <c r="O4073" s="53"/>
      <c r="W4073" s="53"/>
      <c r="X4073" s="53"/>
      <c r="Y4073" s="53"/>
      <c r="Z4073" s="53"/>
      <c r="AA4073" s="53"/>
    </row>
    <row r="4074" spans="1:27" x14ac:dyDescent="0.25">
      <c r="A4074" s="199"/>
      <c r="B4074" s="199"/>
      <c r="C4074" s="199"/>
      <c r="D4074" s="199"/>
      <c r="E4074" s="192"/>
      <c r="F4074" s="186"/>
      <c r="G4074" s="53"/>
      <c r="H4074" s="53"/>
      <c r="I4074" s="53"/>
      <c r="J4074" s="53"/>
      <c r="O4074" s="53"/>
      <c r="W4074" s="53"/>
      <c r="X4074" s="53"/>
      <c r="Y4074" s="53"/>
      <c r="Z4074" s="53"/>
      <c r="AA4074" s="53"/>
    </row>
    <row r="4075" spans="1:27" x14ac:dyDescent="0.25">
      <c r="A4075" s="199"/>
      <c r="B4075" s="199"/>
      <c r="C4075" s="199"/>
      <c r="D4075" s="199"/>
      <c r="E4075" s="192"/>
      <c r="F4075" s="186"/>
      <c r="G4075" s="53"/>
      <c r="H4075" s="53"/>
      <c r="I4075" s="53"/>
      <c r="J4075" s="53"/>
      <c r="O4075" s="53"/>
      <c r="W4075" s="53"/>
      <c r="X4075" s="53"/>
      <c r="Y4075" s="53"/>
      <c r="Z4075" s="53"/>
      <c r="AA4075" s="53"/>
    </row>
    <row r="4076" spans="1:27" x14ac:dyDescent="0.25">
      <c r="A4076" s="199"/>
      <c r="B4076" s="199"/>
      <c r="C4076" s="199"/>
      <c r="D4076" s="199"/>
      <c r="E4076" s="192"/>
      <c r="F4076" s="186"/>
      <c r="G4076" s="53"/>
      <c r="H4076" s="53"/>
      <c r="I4076" s="53"/>
      <c r="J4076" s="53"/>
      <c r="O4076" s="53"/>
      <c r="W4076" s="53"/>
      <c r="X4076" s="53"/>
      <c r="Y4076" s="53"/>
      <c r="Z4076" s="53"/>
      <c r="AA4076" s="53"/>
    </row>
    <row r="4077" spans="1:27" x14ac:dyDescent="0.25">
      <c r="A4077" s="199"/>
      <c r="B4077" s="199"/>
      <c r="C4077" s="199"/>
      <c r="D4077" s="199"/>
      <c r="E4077" s="192"/>
      <c r="F4077" s="186"/>
      <c r="G4077" s="53"/>
      <c r="H4077" s="53"/>
      <c r="I4077" s="53"/>
      <c r="J4077" s="53"/>
      <c r="O4077" s="53"/>
      <c r="W4077" s="53"/>
      <c r="X4077" s="53"/>
      <c r="Y4077" s="53"/>
      <c r="Z4077" s="53"/>
      <c r="AA4077" s="53"/>
    </row>
    <row r="4078" spans="1:27" x14ac:dyDescent="0.25">
      <c r="A4078" s="199"/>
      <c r="B4078" s="199"/>
      <c r="C4078" s="199"/>
      <c r="D4078" s="199"/>
      <c r="E4078" s="192"/>
      <c r="F4078" s="186"/>
      <c r="G4078" s="53"/>
      <c r="H4078" s="53"/>
      <c r="I4078" s="53"/>
      <c r="J4078" s="53"/>
      <c r="O4078" s="53"/>
      <c r="W4078" s="53"/>
      <c r="X4078" s="53"/>
      <c r="Y4078" s="53"/>
      <c r="Z4078" s="53"/>
      <c r="AA4078" s="53"/>
    </row>
    <row r="4079" spans="1:27" x14ac:dyDescent="0.25">
      <c r="A4079" s="199"/>
      <c r="B4079" s="199"/>
      <c r="C4079" s="199"/>
      <c r="D4079" s="199"/>
      <c r="E4079" s="192"/>
      <c r="F4079" s="186"/>
      <c r="G4079" s="53"/>
      <c r="H4079" s="53"/>
      <c r="I4079" s="53"/>
      <c r="J4079" s="53"/>
      <c r="O4079" s="53"/>
      <c r="W4079" s="53"/>
      <c r="X4079" s="53"/>
      <c r="Y4079" s="53"/>
      <c r="Z4079" s="53"/>
      <c r="AA4079" s="53"/>
    </row>
    <row r="4080" spans="1:27" x14ac:dyDescent="0.25">
      <c r="A4080" s="199"/>
      <c r="B4080" s="199"/>
      <c r="C4080" s="199"/>
      <c r="D4080" s="199"/>
      <c r="E4080" s="192"/>
      <c r="F4080" s="186"/>
      <c r="G4080" s="53"/>
      <c r="H4080" s="53"/>
      <c r="I4080" s="53"/>
      <c r="J4080" s="53"/>
      <c r="O4080" s="53"/>
      <c r="W4080" s="53"/>
      <c r="X4080" s="53"/>
      <c r="Y4080" s="53"/>
      <c r="Z4080" s="53"/>
      <c r="AA4080" s="53"/>
    </row>
    <row r="4081" spans="1:27" x14ac:dyDescent="0.25">
      <c r="A4081" s="199"/>
      <c r="B4081" s="199"/>
      <c r="C4081" s="199"/>
      <c r="D4081" s="199"/>
      <c r="E4081" s="192"/>
      <c r="F4081" s="186"/>
      <c r="G4081" s="53"/>
      <c r="H4081" s="53"/>
      <c r="I4081" s="53"/>
      <c r="J4081" s="53"/>
      <c r="O4081" s="53"/>
      <c r="W4081" s="53"/>
      <c r="X4081" s="53"/>
      <c r="Y4081" s="53"/>
      <c r="Z4081" s="53"/>
      <c r="AA4081" s="53"/>
    </row>
    <row r="4082" spans="1:27" x14ac:dyDescent="0.25">
      <c r="A4082" s="199"/>
      <c r="B4082" s="199"/>
      <c r="C4082" s="199"/>
      <c r="D4082" s="199"/>
      <c r="E4082" s="192"/>
      <c r="F4082" s="186"/>
      <c r="G4082" s="53"/>
      <c r="H4082" s="53"/>
      <c r="I4082" s="53"/>
      <c r="J4082" s="53"/>
      <c r="O4082" s="53"/>
      <c r="W4082" s="53"/>
      <c r="X4082" s="53"/>
      <c r="Y4082" s="53"/>
      <c r="Z4082" s="53"/>
      <c r="AA4082" s="53"/>
    </row>
    <row r="4083" spans="1:27" x14ac:dyDescent="0.25">
      <c r="A4083" s="199"/>
      <c r="B4083" s="199"/>
      <c r="C4083" s="199"/>
      <c r="D4083" s="199"/>
      <c r="E4083" s="192"/>
      <c r="F4083" s="186"/>
      <c r="G4083" s="53"/>
      <c r="H4083" s="53"/>
      <c r="I4083" s="53"/>
      <c r="J4083" s="53"/>
      <c r="O4083" s="53"/>
      <c r="W4083" s="53"/>
      <c r="X4083" s="53"/>
      <c r="Y4083" s="53"/>
      <c r="Z4083" s="53"/>
      <c r="AA4083" s="53"/>
    </row>
    <row r="4084" spans="1:27" x14ac:dyDescent="0.25">
      <c r="A4084" s="199"/>
      <c r="B4084" s="199"/>
      <c r="C4084" s="199"/>
      <c r="D4084" s="199"/>
      <c r="E4084" s="192"/>
      <c r="F4084" s="186"/>
      <c r="G4084" s="53"/>
      <c r="H4084" s="53"/>
      <c r="I4084" s="53"/>
      <c r="J4084" s="53"/>
      <c r="O4084" s="53"/>
      <c r="W4084" s="53"/>
      <c r="X4084" s="53"/>
      <c r="Y4084" s="53"/>
      <c r="Z4084" s="53"/>
      <c r="AA4084" s="53"/>
    </row>
    <row r="4085" spans="1:27" x14ac:dyDescent="0.25">
      <c r="A4085" s="199"/>
      <c r="B4085" s="199"/>
      <c r="C4085" s="199"/>
      <c r="D4085" s="199"/>
      <c r="E4085" s="192"/>
      <c r="F4085" s="186"/>
      <c r="G4085" s="53"/>
      <c r="H4085" s="53"/>
      <c r="I4085" s="53"/>
      <c r="J4085" s="53"/>
      <c r="O4085" s="53"/>
      <c r="W4085" s="53"/>
      <c r="X4085" s="53"/>
      <c r="Y4085" s="53"/>
      <c r="Z4085" s="53"/>
      <c r="AA4085" s="53"/>
    </row>
    <row r="4086" spans="1:27" x14ac:dyDescent="0.25">
      <c r="A4086" s="199"/>
      <c r="B4086" s="199"/>
      <c r="C4086" s="199"/>
      <c r="D4086" s="199"/>
      <c r="E4086" s="192"/>
      <c r="F4086" s="186"/>
      <c r="G4086" s="53"/>
      <c r="H4086" s="53"/>
      <c r="I4086" s="53"/>
      <c r="J4086" s="53"/>
      <c r="O4086" s="53"/>
      <c r="W4086" s="53"/>
      <c r="X4086" s="53"/>
      <c r="Y4086" s="53"/>
      <c r="Z4086" s="53"/>
      <c r="AA4086" s="53"/>
    </row>
    <row r="4087" spans="1:27" x14ac:dyDescent="0.25">
      <c r="A4087" s="199"/>
      <c r="B4087" s="199"/>
      <c r="C4087" s="199"/>
      <c r="D4087" s="199"/>
      <c r="E4087" s="192"/>
      <c r="F4087" s="186"/>
      <c r="G4087" s="53"/>
      <c r="H4087" s="53"/>
      <c r="I4087" s="53"/>
      <c r="J4087" s="53"/>
      <c r="O4087" s="53"/>
      <c r="W4087" s="53"/>
      <c r="X4087" s="53"/>
      <c r="Y4087" s="53"/>
      <c r="Z4087" s="53"/>
      <c r="AA4087" s="53"/>
    </row>
    <row r="4088" spans="1:27" x14ac:dyDescent="0.25">
      <c r="A4088" s="199"/>
      <c r="B4088" s="199"/>
      <c r="C4088" s="199"/>
      <c r="D4088" s="199"/>
      <c r="E4088" s="192"/>
      <c r="F4088" s="186"/>
      <c r="G4088" s="53"/>
      <c r="H4088" s="53"/>
      <c r="I4088" s="53"/>
      <c r="J4088" s="53"/>
      <c r="O4088" s="53"/>
      <c r="W4088" s="53"/>
      <c r="X4088" s="53"/>
      <c r="Y4088" s="53"/>
      <c r="Z4088" s="53"/>
      <c r="AA4088" s="53"/>
    </row>
    <row r="4089" spans="1:27" x14ac:dyDescent="0.25">
      <c r="A4089" s="199"/>
      <c r="B4089" s="199"/>
      <c r="C4089" s="199"/>
      <c r="D4089" s="199"/>
      <c r="E4089" s="192"/>
      <c r="F4089" s="186"/>
      <c r="G4089" s="53"/>
      <c r="H4089" s="53"/>
      <c r="I4089" s="53"/>
      <c r="J4089" s="53"/>
      <c r="O4089" s="53"/>
      <c r="W4089" s="53"/>
      <c r="X4089" s="53"/>
      <c r="Y4089" s="53"/>
      <c r="Z4089" s="53"/>
      <c r="AA4089" s="53"/>
    </row>
    <row r="4090" spans="1:27" x14ac:dyDescent="0.25">
      <c r="A4090" s="199"/>
      <c r="B4090" s="199"/>
      <c r="C4090" s="199"/>
      <c r="D4090" s="199"/>
      <c r="E4090" s="192"/>
      <c r="F4090" s="186"/>
      <c r="G4090" s="53"/>
      <c r="H4090" s="53"/>
      <c r="I4090" s="53"/>
      <c r="J4090" s="53"/>
      <c r="O4090" s="53"/>
      <c r="W4090" s="53"/>
      <c r="X4090" s="53"/>
      <c r="Y4090" s="53"/>
      <c r="Z4090" s="53"/>
      <c r="AA4090" s="53"/>
    </row>
    <row r="4091" spans="1:27" x14ac:dyDescent="0.25">
      <c r="A4091" s="199"/>
      <c r="B4091" s="199"/>
      <c r="C4091" s="199"/>
      <c r="D4091" s="199"/>
      <c r="E4091" s="192"/>
      <c r="F4091" s="186"/>
      <c r="G4091" s="53"/>
      <c r="H4091" s="53"/>
      <c r="I4091" s="53"/>
      <c r="J4091" s="53"/>
      <c r="O4091" s="53"/>
      <c r="W4091" s="53"/>
      <c r="X4091" s="53"/>
      <c r="Y4091" s="53"/>
      <c r="Z4091" s="53"/>
      <c r="AA4091" s="53"/>
    </row>
    <row r="4092" spans="1:27" x14ac:dyDescent="0.25">
      <c r="A4092" s="199"/>
      <c r="B4092" s="199"/>
      <c r="C4092" s="199"/>
      <c r="D4092" s="199"/>
      <c r="E4092" s="192"/>
      <c r="F4092" s="186"/>
      <c r="G4092" s="53"/>
      <c r="H4092" s="53"/>
      <c r="I4092" s="53"/>
      <c r="J4092" s="53"/>
      <c r="O4092" s="53"/>
      <c r="W4092" s="53"/>
      <c r="X4092" s="53"/>
      <c r="Y4092" s="53"/>
      <c r="Z4092" s="53"/>
      <c r="AA4092" s="53"/>
    </row>
    <row r="4093" spans="1:27" x14ac:dyDescent="0.25">
      <c r="A4093" s="199"/>
      <c r="B4093" s="199"/>
      <c r="C4093" s="199"/>
      <c r="D4093" s="199"/>
      <c r="E4093" s="192"/>
      <c r="F4093" s="186"/>
      <c r="G4093" s="53"/>
      <c r="H4093" s="53"/>
      <c r="I4093" s="53"/>
      <c r="J4093" s="53"/>
      <c r="O4093" s="53"/>
      <c r="W4093" s="53"/>
      <c r="X4093" s="53"/>
      <c r="Y4093" s="53"/>
      <c r="Z4093" s="53"/>
      <c r="AA4093" s="53"/>
    </row>
    <row r="4094" spans="1:27" x14ac:dyDescent="0.25">
      <c r="A4094" s="199"/>
      <c r="B4094" s="199"/>
      <c r="C4094" s="199"/>
      <c r="D4094" s="199"/>
      <c r="E4094" s="192"/>
      <c r="F4094" s="186"/>
      <c r="G4094" s="53"/>
      <c r="H4094" s="53"/>
      <c r="I4094" s="53"/>
      <c r="J4094" s="53"/>
      <c r="O4094" s="53"/>
      <c r="W4094" s="53"/>
      <c r="X4094" s="53"/>
      <c r="Y4094" s="53"/>
      <c r="Z4094" s="53"/>
      <c r="AA4094" s="53"/>
    </row>
    <row r="4095" spans="1:27" x14ac:dyDescent="0.25">
      <c r="A4095" s="199"/>
      <c r="B4095" s="199"/>
      <c r="C4095" s="199"/>
      <c r="D4095" s="199"/>
      <c r="E4095" s="192"/>
      <c r="F4095" s="186"/>
      <c r="G4095" s="53"/>
      <c r="H4095" s="53"/>
      <c r="I4095" s="53"/>
      <c r="J4095" s="53"/>
      <c r="O4095" s="53"/>
      <c r="W4095" s="53"/>
      <c r="X4095" s="53"/>
      <c r="Y4095" s="53"/>
      <c r="Z4095" s="53"/>
      <c r="AA4095" s="53"/>
    </row>
    <row r="4096" spans="1:27" x14ac:dyDescent="0.25">
      <c r="A4096" s="199"/>
      <c r="B4096" s="199"/>
      <c r="C4096" s="199"/>
      <c r="D4096" s="199"/>
      <c r="E4096" s="192"/>
      <c r="F4096" s="186"/>
      <c r="G4096" s="53"/>
      <c r="H4096" s="53"/>
      <c r="I4096" s="53"/>
      <c r="J4096" s="53"/>
      <c r="O4096" s="53"/>
      <c r="W4096" s="53"/>
      <c r="X4096" s="53"/>
      <c r="Y4096" s="53"/>
      <c r="Z4096" s="53"/>
      <c r="AA4096" s="53"/>
    </row>
    <row r="4097" spans="1:27" x14ac:dyDescent="0.25">
      <c r="A4097" s="199"/>
      <c r="B4097" s="199"/>
      <c r="C4097" s="199"/>
      <c r="D4097" s="199"/>
      <c r="E4097" s="192"/>
      <c r="F4097" s="186"/>
      <c r="G4097" s="53"/>
      <c r="H4097" s="53"/>
      <c r="I4097" s="53"/>
      <c r="J4097" s="53"/>
      <c r="O4097" s="53"/>
      <c r="W4097" s="53"/>
      <c r="X4097" s="53"/>
      <c r="Y4097" s="53"/>
      <c r="Z4097" s="53"/>
      <c r="AA4097" s="53"/>
    </row>
    <row r="4098" spans="1:27" x14ac:dyDescent="0.25">
      <c r="A4098" s="199"/>
      <c r="B4098" s="199"/>
      <c r="C4098" s="199"/>
      <c r="D4098" s="199"/>
      <c r="E4098" s="192"/>
      <c r="F4098" s="186"/>
      <c r="G4098" s="53"/>
      <c r="H4098" s="53"/>
      <c r="I4098" s="53"/>
      <c r="J4098" s="53"/>
      <c r="O4098" s="53"/>
      <c r="W4098" s="53"/>
      <c r="X4098" s="53"/>
      <c r="Y4098" s="53"/>
      <c r="Z4098" s="53"/>
      <c r="AA4098" s="53"/>
    </row>
    <row r="4099" spans="1:27" x14ac:dyDescent="0.25">
      <c r="A4099" s="199"/>
      <c r="B4099" s="199"/>
      <c r="C4099" s="199"/>
      <c r="D4099" s="199"/>
      <c r="E4099" s="192"/>
      <c r="F4099" s="186"/>
      <c r="G4099" s="53"/>
      <c r="H4099" s="53"/>
      <c r="I4099" s="53"/>
      <c r="J4099" s="53"/>
      <c r="O4099" s="53"/>
      <c r="W4099" s="53"/>
      <c r="X4099" s="53"/>
      <c r="Y4099" s="53"/>
      <c r="Z4099" s="53"/>
      <c r="AA4099" s="53"/>
    </row>
    <row r="4100" spans="1:27" x14ac:dyDescent="0.25">
      <c r="A4100" s="199"/>
      <c r="B4100" s="199"/>
      <c r="C4100" s="199"/>
      <c r="D4100" s="199"/>
      <c r="E4100" s="192"/>
      <c r="F4100" s="186"/>
      <c r="G4100" s="53"/>
      <c r="H4100" s="53"/>
      <c r="I4100" s="53"/>
      <c r="J4100" s="53"/>
      <c r="O4100" s="53"/>
      <c r="W4100" s="53"/>
      <c r="X4100" s="53"/>
      <c r="Y4100" s="53"/>
      <c r="Z4100" s="53"/>
      <c r="AA4100" s="53"/>
    </row>
    <row r="4101" spans="1:27" x14ac:dyDescent="0.25">
      <c r="A4101" s="199"/>
      <c r="B4101" s="199"/>
      <c r="C4101" s="199"/>
      <c r="D4101" s="199"/>
      <c r="E4101" s="192"/>
      <c r="F4101" s="186"/>
      <c r="G4101" s="53"/>
      <c r="H4101" s="53"/>
      <c r="I4101" s="53"/>
      <c r="J4101" s="53"/>
      <c r="O4101" s="53"/>
      <c r="W4101" s="53"/>
      <c r="X4101" s="53"/>
      <c r="Y4101" s="53"/>
      <c r="Z4101" s="53"/>
      <c r="AA4101" s="53"/>
    </row>
    <row r="4102" spans="1:27" x14ac:dyDescent="0.25">
      <c r="A4102" s="199"/>
      <c r="B4102" s="199"/>
      <c r="C4102" s="199"/>
      <c r="D4102" s="199"/>
      <c r="E4102" s="192"/>
      <c r="F4102" s="186"/>
      <c r="G4102" s="53"/>
      <c r="H4102" s="53"/>
      <c r="I4102" s="53"/>
      <c r="J4102" s="53"/>
      <c r="O4102" s="53"/>
      <c r="W4102" s="53"/>
      <c r="X4102" s="53"/>
      <c r="Y4102" s="53"/>
      <c r="Z4102" s="53"/>
      <c r="AA4102" s="53"/>
    </row>
    <row r="4103" spans="1:27" x14ac:dyDescent="0.25">
      <c r="A4103" s="199"/>
      <c r="B4103" s="199"/>
      <c r="C4103" s="199"/>
      <c r="D4103" s="199"/>
      <c r="E4103" s="192"/>
      <c r="F4103" s="186"/>
      <c r="G4103" s="53"/>
      <c r="H4103" s="53"/>
      <c r="I4103" s="53"/>
      <c r="J4103" s="53"/>
      <c r="O4103" s="53"/>
      <c r="W4103" s="53"/>
      <c r="X4103" s="53"/>
      <c r="Y4103" s="53"/>
      <c r="Z4103" s="53"/>
      <c r="AA4103" s="53"/>
    </row>
    <row r="4104" spans="1:27" x14ac:dyDescent="0.25">
      <c r="A4104" s="199"/>
      <c r="B4104" s="199"/>
      <c r="C4104" s="199"/>
      <c r="D4104" s="199"/>
      <c r="E4104" s="192"/>
      <c r="F4104" s="186"/>
      <c r="G4104" s="53"/>
      <c r="H4104" s="53"/>
      <c r="I4104" s="53"/>
      <c r="J4104" s="53"/>
      <c r="O4104" s="53"/>
      <c r="W4104" s="53"/>
      <c r="X4104" s="53"/>
      <c r="Y4104" s="53"/>
      <c r="Z4104" s="53"/>
      <c r="AA4104" s="53"/>
    </row>
    <row r="4105" spans="1:27" x14ac:dyDescent="0.25">
      <c r="A4105" s="199"/>
      <c r="B4105" s="199"/>
      <c r="C4105" s="199"/>
      <c r="D4105" s="199"/>
      <c r="E4105" s="192"/>
      <c r="F4105" s="186"/>
      <c r="G4105" s="53"/>
      <c r="H4105" s="53"/>
      <c r="I4105" s="53"/>
      <c r="J4105" s="53"/>
      <c r="O4105" s="53"/>
      <c r="W4105" s="53"/>
      <c r="X4105" s="53"/>
      <c r="Y4105" s="53"/>
      <c r="Z4105" s="53"/>
      <c r="AA4105" s="53"/>
    </row>
    <row r="4106" spans="1:27" x14ac:dyDescent="0.25">
      <c r="A4106" s="199"/>
      <c r="B4106" s="199"/>
      <c r="C4106" s="199"/>
      <c r="D4106" s="199"/>
      <c r="E4106" s="192"/>
      <c r="F4106" s="186"/>
      <c r="G4106" s="53"/>
      <c r="H4106" s="53"/>
      <c r="I4106" s="53"/>
      <c r="J4106" s="53"/>
      <c r="O4106" s="53"/>
      <c r="W4106" s="53"/>
      <c r="X4106" s="53"/>
      <c r="Y4106" s="53"/>
      <c r="Z4106" s="53"/>
      <c r="AA4106" s="53"/>
    </row>
    <row r="4107" spans="1:27" x14ac:dyDescent="0.25">
      <c r="A4107" s="199"/>
      <c r="B4107" s="199"/>
      <c r="C4107" s="199"/>
      <c r="D4107" s="199"/>
      <c r="E4107" s="192"/>
      <c r="F4107" s="186"/>
      <c r="G4107" s="53"/>
      <c r="H4107" s="53"/>
      <c r="I4107" s="53"/>
      <c r="J4107" s="53"/>
      <c r="O4107" s="53"/>
      <c r="W4107" s="53"/>
      <c r="X4107" s="53"/>
      <c r="Y4107" s="53"/>
      <c r="Z4107" s="53"/>
      <c r="AA4107" s="53"/>
    </row>
    <row r="4108" spans="1:27" x14ac:dyDescent="0.25">
      <c r="A4108" s="199"/>
      <c r="B4108" s="199"/>
      <c r="C4108" s="199"/>
      <c r="D4108" s="199"/>
      <c r="E4108" s="192"/>
      <c r="F4108" s="186"/>
      <c r="G4108" s="53"/>
      <c r="H4108" s="53"/>
      <c r="I4108" s="53"/>
      <c r="J4108" s="53"/>
      <c r="O4108" s="53"/>
      <c r="W4108" s="53"/>
      <c r="X4108" s="53"/>
      <c r="Y4108" s="53"/>
      <c r="Z4108" s="53"/>
      <c r="AA4108" s="53"/>
    </row>
    <row r="4109" spans="1:27" x14ac:dyDescent="0.25">
      <c r="A4109" s="199"/>
      <c r="B4109" s="199"/>
      <c r="C4109" s="199"/>
      <c r="D4109" s="199"/>
      <c r="E4109" s="192"/>
      <c r="F4109" s="186"/>
      <c r="G4109" s="53"/>
      <c r="H4109" s="53"/>
      <c r="I4109" s="53"/>
      <c r="J4109" s="53"/>
      <c r="O4109" s="53"/>
      <c r="W4109" s="53"/>
      <c r="X4109" s="53"/>
      <c r="Y4109" s="53"/>
      <c r="Z4109" s="53"/>
      <c r="AA4109" s="53"/>
    </row>
    <row r="4110" spans="1:27" x14ac:dyDescent="0.25">
      <c r="A4110" s="199"/>
      <c r="B4110" s="199"/>
      <c r="C4110" s="199"/>
      <c r="D4110" s="199"/>
      <c r="E4110" s="192"/>
      <c r="F4110" s="186"/>
      <c r="G4110" s="53"/>
      <c r="H4110" s="53"/>
      <c r="I4110" s="53"/>
      <c r="J4110" s="53"/>
      <c r="O4110" s="53"/>
      <c r="W4110" s="53"/>
      <c r="X4110" s="53"/>
      <c r="Y4110" s="53"/>
      <c r="Z4110" s="53"/>
      <c r="AA4110" s="53"/>
    </row>
    <row r="4111" spans="1:27" x14ac:dyDescent="0.25">
      <c r="A4111" s="199"/>
      <c r="B4111" s="199"/>
      <c r="C4111" s="199"/>
      <c r="D4111" s="199"/>
      <c r="E4111" s="192"/>
      <c r="F4111" s="186"/>
      <c r="G4111" s="53"/>
      <c r="H4111" s="53"/>
      <c r="I4111" s="53"/>
      <c r="J4111" s="53"/>
      <c r="O4111" s="53"/>
      <c r="W4111" s="53"/>
      <c r="X4111" s="53"/>
      <c r="Y4111" s="53"/>
      <c r="Z4111" s="53"/>
      <c r="AA4111" s="53"/>
    </row>
    <row r="4112" spans="1:27" x14ac:dyDescent="0.25">
      <c r="A4112" s="199"/>
      <c r="B4112" s="199"/>
      <c r="C4112" s="199"/>
      <c r="D4112" s="199"/>
      <c r="E4112" s="192"/>
      <c r="F4112" s="186"/>
      <c r="G4112" s="53"/>
      <c r="H4112" s="53"/>
      <c r="I4112" s="53"/>
      <c r="J4112" s="53"/>
      <c r="O4112" s="53"/>
      <c r="W4112" s="53"/>
      <c r="X4112" s="53"/>
      <c r="Y4112" s="53"/>
      <c r="Z4112" s="53"/>
      <c r="AA4112" s="53"/>
    </row>
    <row r="4113" spans="1:27" x14ac:dyDescent="0.25">
      <c r="A4113" s="199"/>
      <c r="B4113" s="199"/>
      <c r="C4113" s="199"/>
      <c r="D4113" s="199"/>
      <c r="E4113" s="192"/>
      <c r="F4113" s="186"/>
      <c r="G4113" s="53"/>
      <c r="H4113" s="53"/>
      <c r="I4113" s="53"/>
      <c r="J4113" s="53"/>
      <c r="O4113" s="53"/>
      <c r="W4113" s="53"/>
      <c r="X4113" s="53"/>
      <c r="Y4113" s="53"/>
      <c r="Z4113" s="53"/>
      <c r="AA4113" s="53"/>
    </row>
    <row r="4114" spans="1:27" x14ac:dyDescent="0.25">
      <c r="A4114" s="199"/>
      <c r="B4114" s="199"/>
      <c r="C4114" s="199"/>
      <c r="D4114" s="199"/>
      <c r="E4114" s="192"/>
      <c r="F4114" s="186"/>
      <c r="G4114" s="53"/>
      <c r="H4114" s="53"/>
      <c r="I4114" s="53"/>
      <c r="J4114" s="53"/>
      <c r="O4114" s="53"/>
      <c r="W4114" s="53"/>
      <c r="X4114" s="53"/>
      <c r="Y4114" s="53"/>
      <c r="Z4114" s="53"/>
      <c r="AA4114" s="53"/>
    </row>
    <row r="4115" spans="1:27" x14ac:dyDescent="0.25">
      <c r="A4115" s="199"/>
      <c r="B4115" s="199"/>
      <c r="C4115" s="199"/>
      <c r="D4115" s="199"/>
      <c r="E4115" s="192"/>
      <c r="F4115" s="186"/>
      <c r="G4115" s="53"/>
      <c r="H4115" s="53"/>
      <c r="I4115" s="53"/>
      <c r="J4115" s="53"/>
      <c r="O4115" s="53"/>
      <c r="W4115" s="53"/>
      <c r="X4115" s="53"/>
      <c r="Y4115" s="53"/>
      <c r="Z4115" s="53"/>
      <c r="AA4115" s="53"/>
    </row>
    <row r="4116" spans="1:27" x14ac:dyDescent="0.25">
      <c r="A4116" s="199"/>
      <c r="B4116" s="199"/>
      <c r="C4116" s="199"/>
      <c r="D4116" s="199"/>
      <c r="E4116" s="192"/>
      <c r="F4116" s="186"/>
      <c r="G4116" s="53"/>
      <c r="H4116" s="53"/>
      <c r="I4116" s="53"/>
      <c r="J4116" s="53"/>
      <c r="O4116" s="53"/>
      <c r="W4116" s="53"/>
      <c r="X4116" s="53"/>
      <c r="Y4116" s="53"/>
      <c r="Z4116" s="53"/>
      <c r="AA4116" s="53"/>
    </row>
    <row r="4117" spans="1:27" x14ac:dyDescent="0.25">
      <c r="A4117" s="199"/>
      <c r="B4117" s="199"/>
      <c r="C4117" s="199"/>
      <c r="D4117" s="199"/>
      <c r="E4117" s="192"/>
      <c r="F4117" s="186"/>
      <c r="G4117" s="53"/>
      <c r="H4117" s="53"/>
      <c r="I4117" s="53"/>
      <c r="J4117" s="53"/>
      <c r="O4117" s="53"/>
      <c r="W4117" s="53"/>
      <c r="X4117" s="53"/>
      <c r="Y4117" s="53"/>
      <c r="Z4117" s="53"/>
      <c r="AA4117" s="53"/>
    </row>
    <row r="4118" spans="1:27" x14ac:dyDescent="0.25">
      <c r="A4118" s="199"/>
      <c r="B4118" s="199"/>
      <c r="C4118" s="199"/>
      <c r="D4118" s="199"/>
      <c r="E4118" s="192"/>
      <c r="F4118" s="186"/>
      <c r="G4118" s="53"/>
      <c r="H4118" s="53"/>
      <c r="I4118" s="53"/>
      <c r="J4118" s="53"/>
      <c r="O4118" s="53"/>
      <c r="W4118" s="53"/>
      <c r="X4118" s="53"/>
      <c r="Y4118" s="53"/>
      <c r="Z4118" s="53"/>
      <c r="AA4118" s="53"/>
    </row>
    <row r="4119" spans="1:27" x14ac:dyDescent="0.25">
      <c r="A4119" s="199"/>
      <c r="B4119" s="199"/>
      <c r="C4119" s="199"/>
      <c r="D4119" s="199"/>
      <c r="E4119" s="192"/>
      <c r="F4119" s="186"/>
      <c r="G4119" s="53"/>
      <c r="H4119" s="53"/>
      <c r="I4119" s="53"/>
      <c r="J4119" s="53"/>
      <c r="O4119" s="53"/>
      <c r="W4119" s="53"/>
      <c r="X4119" s="53"/>
      <c r="Y4119" s="53"/>
      <c r="Z4119" s="53"/>
      <c r="AA4119" s="53"/>
    </row>
    <row r="4120" spans="1:27" x14ac:dyDescent="0.25">
      <c r="A4120" s="199"/>
      <c r="B4120" s="199"/>
      <c r="C4120" s="199"/>
      <c r="D4120" s="199"/>
      <c r="E4120" s="192"/>
      <c r="F4120" s="186"/>
      <c r="G4120" s="53"/>
      <c r="H4120" s="53"/>
      <c r="I4120" s="53"/>
      <c r="J4120" s="53"/>
      <c r="O4120" s="53"/>
      <c r="W4120" s="53"/>
      <c r="X4120" s="53"/>
      <c r="Y4120" s="53"/>
      <c r="Z4120" s="53"/>
      <c r="AA4120" s="53"/>
    </row>
    <row r="4121" spans="1:27" x14ac:dyDescent="0.25">
      <c r="A4121" s="199"/>
      <c r="B4121" s="199"/>
      <c r="C4121" s="199"/>
      <c r="D4121" s="199"/>
      <c r="E4121" s="192"/>
      <c r="F4121" s="186"/>
      <c r="G4121" s="53"/>
      <c r="H4121" s="53"/>
      <c r="I4121" s="53"/>
      <c r="J4121" s="53"/>
      <c r="O4121" s="53"/>
      <c r="W4121" s="53"/>
      <c r="X4121" s="53"/>
      <c r="Y4121" s="53"/>
      <c r="Z4121" s="53"/>
      <c r="AA4121" s="53"/>
    </row>
    <row r="4122" spans="1:27" x14ac:dyDescent="0.25">
      <c r="A4122" s="199"/>
      <c r="B4122" s="199"/>
      <c r="C4122" s="199"/>
      <c r="D4122" s="199"/>
      <c r="E4122" s="192"/>
      <c r="F4122" s="186"/>
      <c r="G4122" s="53"/>
      <c r="H4122" s="53"/>
      <c r="I4122" s="53"/>
      <c r="J4122" s="53"/>
      <c r="O4122" s="53"/>
      <c r="W4122" s="53"/>
      <c r="X4122" s="53"/>
      <c r="Y4122" s="53"/>
      <c r="Z4122" s="53"/>
      <c r="AA4122" s="53"/>
    </row>
    <row r="4123" spans="1:27" x14ac:dyDescent="0.25">
      <c r="A4123" s="199"/>
      <c r="B4123" s="199"/>
      <c r="C4123" s="199"/>
      <c r="D4123" s="199"/>
      <c r="E4123" s="192"/>
      <c r="F4123" s="186"/>
      <c r="G4123" s="53"/>
      <c r="H4123" s="53"/>
      <c r="I4123" s="53"/>
      <c r="J4123" s="53"/>
      <c r="O4123" s="53"/>
      <c r="W4123" s="53"/>
      <c r="X4123" s="53"/>
      <c r="Y4123" s="53"/>
      <c r="Z4123" s="53"/>
      <c r="AA4123" s="53"/>
    </row>
    <row r="4124" spans="1:27" x14ac:dyDescent="0.25">
      <c r="A4124" s="199"/>
      <c r="B4124" s="199"/>
      <c r="C4124" s="199"/>
      <c r="D4124" s="199"/>
      <c r="E4124" s="192"/>
      <c r="F4124" s="186"/>
      <c r="G4124" s="53"/>
      <c r="H4124" s="53"/>
      <c r="I4124" s="53"/>
      <c r="J4124" s="53"/>
      <c r="O4124" s="53"/>
      <c r="W4124" s="53"/>
      <c r="X4124" s="53"/>
      <c r="Y4124" s="53"/>
      <c r="Z4124" s="53"/>
      <c r="AA4124" s="53"/>
    </row>
    <row r="4125" spans="1:27" x14ac:dyDescent="0.25">
      <c r="A4125" s="199"/>
      <c r="B4125" s="199"/>
      <c r="C4125" s="199"/>
      <c r="D4125" s="199"/>
      <c r="E4125" s="192"/>
      <c r="F4125" s="186"/>
      <c r="G4125" s="53"/>
      <c r="H4125" s="53"/>
      <c r="I4125" s="53"/>
      <c r="J4125" s="53"/>
      <c r="O4125" s="53"/>
      <c r="W4125" s="53"/>
      <c r="X4125" s="53"/>
      <c r="Y4125" s="53"/>
      <c r="Z4125" s="53"/>
      <c r="AA4125" s="53"/>
    </row>
    <row r="4126" spans="1:27" x14ac:dyDescent="0.25">
      <c r="A4126" s="199"/>
      <c r="B4126" s="199"/>
      <c r="C4126" s="199"/>
      <c r="D4126" s="199"/>
      <c r="E4126" s="192"/>
      <c r="F4126" s="186"/>
      <c r="G4126" s="53"/>
      <c r="H4126" s="53"/>
      <c r="I4126" s="53"/>
      <c r="J4126" s="53"/>
      <c r="O4126" s="53"/>
      <c r="W4126" s="53"/>
      <c r="X4126" s="53"/>
      <c r="Y4126" s="53"/>
      <c r="Z4126" s="53"/>
      <c r="AA4126" s="53"/>
    </row>
    <row r="4127" spans="1:27" x14ac:dyDescent="0.25">
      <c r="A4127" s="199"/>
      <c r="B4127" s="199"/>
      <c r="C4127" s="199"/>
      <c r="D4127" s="199"/>
      <c r="E4127" s="192"/>
      <c r="F4127" s="186"/>
      <c r="G4127" s="53"/>
      <c r="H4127" s="53"/>
      <c r="I4127" s="53"/>
      <c r="J4127" s="53"/>
      <c r="O4127" s="53"/>
      <c r="W4127" s="53"/>
      <c r="X4127" s="53"/>
      <c r="Y4127" s="53"/>
      <c r="Z4127" s="53"/>
      <c r="AA4127" s="53"/>
    </row>
    <row r="4128" spans="1:27" x14ac:dyDescent="0.25">
      <c r="A4128" s="199"/>
      <c r="B4128" s="199"/>
      <c r="C4128" s="199"/>
      <c r="D4128" s="199"/>
      <c r="E4128" s="192"/>
      <c r="F4128" s="186"/>
      <c r="G4128" s="53"/>
      <c r="H4128" s="53"/>
      <c r="I4128" s="53"/>
      <c r="J4128" s="53"/>
      <c r="O4128" s="53"/>
      <c r="W4128" s="53"/>
      <c r="X4128" s="53"/>
      <c r="Y4128" s="53"/>
      <c r="Z4128" s="53"/>
      <c r="AA4128" s="53"/>
    </row>
    <row r="4129" spans="1:27" x14ac:dyDescent="0.25">
      <c r="A4129" s="199"/>
      <c r="B4129" s="199"/>
      <c r="C4129" s="199"/>
      <c r="D4129" s="199"/>
      <c r="E4129" s="192"/>
      <c r="F4129" s="186"/>
      <c r="G4129" s="53"/>
      <c r="H4129" s="53"/>
      <c r="I4129" s="53"/>
      <c r="J4129" s="53"/>
      <c r="O4129" s="53"/>
      <c r="W4129" s="53"/>
      <c r="X4129" s="53"/>
      <c r="Y4129" s="53"/>
      <c r="Z4129" s="53"/>
      <c r="AA4129" s="53"/>
    </row>
    <row r="4130" spans="1:27" x14ac:dyDescent="0.25">
      <c r="A4130" s="199"/>
      <c r="B4130" s="199"/>
      <c r="C4130" s="199"/>
      <c r="D4130" s="199"/>
      <c r="E4130" s="192"/>
      <c r="F4130" s="186"/>
      <c r="G4130" s="53"/>
      <c r="H4130" s="53"/>
      <c r="I4130" s="53"/>
      <c r="J4130" s="53"/>
      <c r="O4130" s="53"/>
      <c r="W4130" s="53"/>
      <c r="X4130" s="53"/>
      <c r="Y4130" s="53"/>
      <c r="Z4130" s="53"/>
      <c r="AA4130" s="53"/>
    </row>
    <row r="4131" spans="1:27" x14ac:dyDescent="0.25">
      <c r="A4131" s="199"/>
      <c r="B4131" s="199"/>
      <c r="C4131" s="199"/>
      <c r="D4131" s="199"/>
      <c r="E4131" s="192"/>
      <c r="F4131" s="186"/>
      <c r="G4131" s="53"/>
      <c r="H4131" s="53"/>
      <c r="I4131" s="53"/>
      <c r="J4131" s="53"/>
      <c r="O4131" s="53"/>
      <c r="W4131" s="53"/>
      <c r="X4131" s="53"/>
      <c r="Y4131" s="53"/>
      <c r="Z4131" s="53"/>
      <c r="AA4131" s="53"/>
    </row>
    <row r="4132" spans="1:27" x14ac:dyDescent="0.25">
      <c r="A4132" s="199"/>
      <c r="B4132" s="199"/>
      <c r="C4132" s="199"/>
      <c r="D4132" s="199"/>
      <c r="E4132" s="192"/>
      <c r="F4132" s="186"/>
      <c r="G4132" s="53"/>
      <c r="H4132" s="53"/>
      <c r="I4132" s="53"/>
      <c r="J4132" s="53"/>
      <c r="O4132" s="53"/>
      <c r="W4132" s="53"/>
      <c r="X4132" s="53"/>
      <c r="Y4132" s="53"/>
      <c r="Z4132" s="53"/>
      <c r="AA4132" s="53"/>
    </row>
    <row r="4133" spans="1:27" x14ac:dyDescent="0.25">
      <c r="A4133" s="199"/>
      <c r="B4133" s="199"/>
      <c r="C4133" s="199"/>
      <c r="D4133" s="199"/>
      <c r="E4133" s="192"/>
      <c r="F4133" s="186"/>
      <c r="G4133" s="53"/>
      <c r="H4133" s="53"/>
      <c r="I4133" s="53"/>
      <c r="J4133" s="53"/>
      <c r="O4133" s="53"/>
      <c r="W4133" s="53"/>
      <c r="X4133" s="53"/>
      <c r="Y4133" s="53"/>
      <c r="Z4133" s="53"/>
      <c r="AA4133" s="53"/>
    </row>
    <row r="4134" spans="1:27" x14ac:dyDescent="0.25">
      <c r="A4134" s="199"/>
      <c r="B4134" s="199"/>
      <c r="C4134" s="199"/>
      <c r="D4134" s="199"/>
      <c r="E4134" s="192"/>
      <c r="F4134" s="186"/>
      <c r="G4134" s="53"/>
      <c r="H4134" s="53"/>
      <c r="I4134" s="53"/>
      <c r="J4134" s="53"/>
      <c r="O4134" s="53"/>
      <c r="W4134" s="53"/>
      <c r="X4134" s="53"/>
      <c r="Y4134" s="53"/>
      <c r="Z4134" s="53"/>
      <c r="AA4134" s="53"/>
    </row>
    <row r="4135" spans="1:27" x14ac:dyDescent="0.25">
      <c r="A4135" s="199"/>
      <c r="B4135" s="199"/>
      <c r="C4135" s="199"/>
      <c r="D4135" s="199"/>
      <c r="E4135" s="192"/>
      <c r="F4135" s="186"/>
      <c r="G4135" s="53"/>
      <c r="H4135" s="53"/>
      <c r="I4135" s="53"/>
      <c r="J4135" s="53"/>
      <c r="O4135" s="53"/>
      <c r="W4135" s="53"/>
      <c r="X4135" s="53"/>
      <c r="Y4135" s="53"/>
      <c r="Z4135" s="53"/>
      <c r="AA4135" s="53"/>
    </row>
    <row r="4136" spans="1:27" x14ac:dyDescent="0.25">
      <c r="A4136" s="199"/>
      <c r="B4136" s="199"/>
      <c r="C4136" s="199"/>
      <c r="D4136" s="199"/>
      <c r="E4136" s="192"/>
      <c r="F4136" s="186"/>
      <c r="G4136" s="53"/>
      <c r="H4136" s="53"/>
      <c r="I4136" s="53"/>
      <c r="J4136" s="53"/>
      <c r="O4136" s="53"/>
      <c r="W4136" s="53"/>
      <c r="X4136" s="53"/>
      <c r="Y4136" s="53"/>
      <c r="Z4136" s="53"/>
      <c r="AA4136" s="53"/>
    </row>
    <row r="4137" spans="1:27" x14ac:dyDescent="0.25">
      <c r="A4137" s="199"/>
      <c r="B4137" s="199"/>
      <c r="C4137" s="199"/>
      <c r="D4137" s="199"/>
      <c r="E4137" s="192"/>
      <c r="F4137" s="186"/>
      <c r="G4137" s="53"/>
      <c r="H4137" s="53"/>
      <c r="I4137" s="53"/>
      <c r="J4137" s="53"/>
      <c r="O4137" s="53"/>
      <c r="W4137" s="53"/>
      <c r="X4137" s="53"/>
      <c r="Y4137" s="53"/>
      <c r="Z4137" s="53"/>
      <c r="AA4137" s="53"/>
    </row>
    <row r="4138" spans="1:27" x14ac:dyDescent="0.25">
      <c r="A4138" s="199"/>
      <c r="B4138" s="199"/>
      <c r="C4138" s="199"/>
      <c r="D4138" s="199"/>
      <c r="E4138" s="192"/>
      <c r="F4138" s="186"/>
      <c r="G4138" s="53"/>
      <c r="H4138" s="53"/>
      <c r="I4138" s="53"/>
      <c r="J4138" s="53"/>
      <c r="O4138" s="53"/>
      <c r="W4138" s="53"/>
      <c r="X4138" s="53"/>
      <c r="Y4138" s="53"/>
      <c r="Z4138" s="53"/>
      <c r="AA4138" s="53"/>
    </row>
    <row r="4139" spans="1:27" x14ac:dyDescent="0.25">
      <c r="A4139" s="199"/>
      <c r="B4139" s="199"/>
      <c r="C4139" s="199"/>
      <c r="D4139" s="199"/>
      <c r="E4139" s="192"/>
      <c r="F4139" s="186"/>
      <c r="G4139" s="53"/>
      <c r="H4139" s="53"/>
      <c r="I4139" s="53"/>
      <c r="J4139" s="53"/>
      <c r="O4139" s="53"/>
      <c r="W4139" s="53"/>
      <c r="X4139" s="53"/>
      <c r="Y4139" s="53"/>
      <c r="Z4139" s="53"/>
      <c r="AA4139" s="53"/>
    </row>
    <row r="4140" spans="1:27" x14ac:dyDescent="0.25">
      <c r="A4140" s="199"/>
      <c r="B4140" s="199"/>
      <c r="C4140" s="199"/>
      <c r="D4140" s="199"/>
      <c r="E4140" s="192"/>
      <c r="F4140" s="186"/>
      <c r="G4140" s="53"/>
      <c r="H4140" s="53"/>
      <c r="I4140" s="53"/>
      <c r="J4140" s="53"/>
      <c r="O4140" s="53"/>
      <c r="W4140" s="53"/>
      <c r="X4140" s="53"/>
      <c r="Y4140" s="53"/>
      <c r="Z4140" s="53"/>
      <c r="AA4140" s="53"/>
    </row>
    <row r="4141" spans="1:27" x14ac:dyDescent="0.25">
      <c r="A4141" s="199"/>
      <c r="B4141" s="199"/>
      <c r="C4141" s="199"/>
      <c r="D4141" s="199"/>
      <c r="E4141" s="192"/>
      <c r="F4141" s="186"/>
      <c r="G4141" s="53"/>
      <c r="H4141" s="53"/>
      <c r="I4141" s="53"/>
      <c r="J4141" s="53"/>
      <c r="O4141" s="53"/>
      <c r="W4141" s="53"/>
      <c r="X4141" s="53"/>
      <c r="Y4141" s="53"/>
      <c r="Z4141" s="53"/>
      <c r="AA4141" s="53"/>
    </row>
    <row r="4142" spans="1:27" x14ac:dyDescent="0.25">
      <c r="A4142" s="199"/>
      <c r="B4142" s="199"/>
      <c r="C4142" s="199"/>
      <c r="D4142" s="199"/>
      <c r="E4142" s="192"/>
      <c r="F4142" s="186"/>
      <c r="G4142" s="53"/>
      <c r="H4142" s="53"/>
      <c r="I4142" s="53"/>
      <c r="J4142" s="53"/>
      <c r="O4142" s="53"/>
      <c r="W4142" s="53"/>
      <c r="X4142" s="53"/>
      <c r="Y4142" s="53"/>
      <c r="Z4142" s="53"/>
      <c r="AA4142" s="53"/>
    </row>
    <row r="4143" spans="1:27" x14ac:dyDescent="0.25">
      <c r="A4143" s="199"/>
      <c r="B4143" s="199"/>
      <c r="C4143" s="199"/>
      <c r="D4143" s="199"/>
      <c r="E4143" s="192"/>
      <c r="F4143" s="186"/>
      <c r="G4143" s="53"/>
      <c r="H4143" s="53"/>
      <c r="I4143" s="53"/>
      <c r="J4143" s="53"/>
      <c r="O4143" s="53"/>
      <c r="W4143" s="53"/>
      <c r="X4143" s="53"/>
      <c r="Y4143" s="53"/>
      <c r="Z4143" s="53"/>
      <c r="AA4143" s="53"/>
    </row>
    <row r="4144" spans="1:27" x14ac:dyDescent="0.25">
      <c r="A4144" s="199"/>
      <c r="B4144" s="199"/>
      <c r="C4144" s="199"/>
      <c r="D4144" s="199"/>
      <c r="E4144" s="192"/>
      <c r="F4144" s="186"/>
      <c r="G4144" s="53"/>
      <c r="H4144" s="53"/>
      <c r="I4144" s="53"/>
      <c r="J4144" s="53"/>
      <c r="O4144" s="53"/>
      <c r="W4144" s="53"/>
      <c r="X4144" s="53"/>
      <c r="Y4144" s="53"/>
      <c r="Z4144" s="53"/>
      <c r="AA4144" s="53"/>
    </row>
    <row r="4145" spans="1:27" x14ac:dyDescent="0.25">
      <c r="A4145" s="199"/>
      <c r="B4145" s="199"/>
      <c r="C4145" s="199"/>
      <c r="D4145" s="199"/>
      <c r="E4145" s="192"/>
      <c r="F4145" s="186"/>
      <c r="G4145" s="53"/>
      <c r="H4145" s="53"/>
      <c r="I4145" s="53"/>
      <c r="J4145" s="53"/>
      <c r="O4145" s="53"/>
      <c r="W4145" s="53"/>
      <c r="X4145" s="53"/>
      <c r="Y4145" s="53"/>
      <c r="Z4145" s="53"/>
      <c r="AA4145" s="53"/>
    </row>
    <row r="4146" spans="1:27" x14ac:dyDescent="0.25">
      <c r="A4146" s="199"/>
      <c r="B4146" s="199"/>
      <c r="C4146" s="199"/>
      <c r="D4146" s="199"/>
      <c r="E4146" s="192"/>
      <c r="F4146" s="186"/>
      <c r="G4146" s="53"/>
      <c r="H4146" s="53"/>
      <c r="I4146" s="53"/>
      <c r="J4146" s="53"/>
      <c r="O4146" s="53"/>
      <c r="W4146" s="53"/>
      <c r="X4146" s="53"/>
      <c r="Y4146" s="53"/>
      <c r="Z4146" s="53"/>
      <c r="AA4146" s="53"/>
    </row>
    <row r="4147" spans="1:27" x14ac:dyDescent="0.25">
      <c r="A4147" s="199"/>
      <c r="B4147" s="199"/>
      <c r="C4147" s="199"/>
      <c r="D4147" s="199"/>
      <c r="E4147" s="192"/>
      <c r="F4147" s="186"/>
      <c r="G4147" s="53"/>
      <c r="H4147" s="53"/>
      <c r="I4147" s="53"/>
      <c r="J4147" s="53"/>
      <c r="O4147" s="53"/>
      <c r="W4147" s="53"/>
      <c r="X4147" s="53"/>
      <c r="Y4147" s="53"/>
      <c r="Z4147" s="53"/>
      <c r="AA4147" s="53"/>
    </row>
    <row r="4148" spans="1:27" x14ac:dyDescent="0.25">
      <c r="A4148" s="199"/>
      <c r="B4148" s="199"/>
      <c r="C4148" s="199"/>
      <c r="D4148" s="199"/>
      <c r="E4148" s="192"/>
      <c r="F4148" s="186"/>
      <c r="G4148" s="53"/>
      <c r="H4148" s="53"/>
      <c r="I4148" s="53"/>
      <c r="J4148" s="53"/>
      <c r="O4148" s="53"/>
      <c r="W4148" s="53"/>
      <c r="X4148" s="53"/>
      <c r="Y4148" s="53"/>
      <c r="Z4148" s="53"/>
      <c r="AA4148" s="53"/>
    </row>
    <row r="4149" spans="1:27" x14ac:dyDescent="0.25">
      <c r="A4149" s="199"/>
      <c r="B4149" s="199"/>
      <c r="C4149" s="199"/>
      <c r="D4149" s="199"/>
      <c r="E4149" s="192"/>
      <c r="F4149" s="186"/>
      <c r="G4149" s="53"/>
      <c r="H4149" s="53"/>
      <c r="I4149" s="53"/>
      <c r="J4149" s="53"/>
      <c r="O4149" s="53"/>
      <c r="W4149" s="53"/>
      <c r="X4149" s="53"/>
      <c r="Y4149" s="53"/>
      <c r="Z4149" s="53"/>
      <c r="AA4149" s="53"/>
    </row>
    <row r="4150" spans="1:27" x14ac:dyDescent="0.25">
      <c r="A4150" s="199"/>
      <c r="B4150" s="199"/>
      <c r="C4150" s="199"/>
      <c r="D4150" s="199"/>
      <c r="E4150" s="192"/>
      <c r="F4150" s="186"/>
      <c r="G4150" s="53"/>
      <c r="H4150" s="53"/>
      <c r="I4150" s="53"/>
      <c r="J4150" s="53"/>
      <c r="O4150" s="53"/>
      <c r="W4150" s="53"/>
      <c r="X4150" s="53"/>
      <c r="Y4150" s="53"/>
      <c r="Z4150" s="53"/>
      <c r="AA4150" s="53"/>
    </row>
    <row r="4151" spans="1:27" x14ac:dyDescent="0.25">
      <c r="A4151" s="199"/>
      <c r="B4151" s="199"/>
      <c r="C4151" s="199"/>
      <c r="D4151" s="199"/>
      <c r="E4151" s="192"/>
      <c r="F4151" s="186"/>
      <c r="G4151" s="53"/>
      <c r="H4151" s="53"/>
      <c r="I4151" s="53"/>
      <c r="J4151" s="53"/>
      <c r="O4151" s="53"/>
      <c r="W4151" s="53"/>
      <c r="X4151" s="53"/>
      <c r="Y4151" s="53"/>
      <c r="Z4151" s="53"/>
      <c r="AA4151" s="53"/>
    </row>
    <row r="4152" spans="1:27" x14ac:dyDescent="0.25">
      <c r="A4152" s="199"/>
      <c r="B4152" s="199"/>
      <c r="C4152" s="199"/>
      <c r="D4152" s="199"/>
      <c r="E4152" s="192"/>
      <c r="F4152" s="186"/>
      <c r="G4152" s="53"/>
      <c r="H4152" s="53"/>
      <c r="I4152" s="53"/>
      <c r="J4152" s="53"/>
      <c r="O4152" s="53"/>
      <c r="W4152" s="53"/>
      <c r="X4152" s="53"/>
      <c r="Y4152" s="53"/>
      <c r="Z4152" s="53"/>
      <c r="AA4152" s="53"/>
    </row>
    <row r="4153" spans="1:27" x14ac:dyDescent="0.25">
      <c r="A4153" s="199"/>
      <c r="B4153" s="199"/>
      <c r="C4153" s="199"/>
      <c r="D4153" s="199"/>
      <c r="E4153" s="192"/>
      <c r="F4153" s="186"/>
      <c r="G4153" s="53"/>
      <c r="H4153" s="53"/>
      <c r="I4153" s="53"/>
      <c r="J4153" s="53"/>
      <c r="O4153" s="53"/>
      <c r="W4153" s="53"/>
      <c r="X4153" s="53"/>
      <c r="Y4153" s="53"/>
      <c r="Z4153" s="53"/>
      <c r="AA4153" s="53"/>
    </row>
    <row r="4154" spans="1:27" x14ac:dyDescent="0.25">
      <c r="A4154" s="199"/>
      <c r="B4154" s="199"/>
      <c r="C4154" s="199"/>
      <c r="D4154" s="199"/>
      <c r="E4154" s="192"/>
      <c r="F4154" s="186"/>
      <c r="G4154" s="53"/>
      <c r="H4154" s="53"/>
      <c r="I4154" s="53"/>
      <c r="J4154" s="53"/>
      <c r="O4154" s="53"/>
      <c r="W4154" s="53"/>
      <c r="X4154" s="53"/>
      <c r="Y4154" s="53"/>
      <c r="Z4154" s="53"/>
      <c r="AA4154" s="53"/>
    </row>
    <row r="4155" spans="1:27" x14ac:dyDescent="0.25">
      <c r="A4155" s="199"/>
      <c r="B4155" s="199"/>
      <c r="C4155" s="199"/>
      <c r="D4155" s="199"/>
      <c r="E4155" s="192"/>
      <c r="F4155" s="186"/>
      <c r="G4155" s="53"/>
      <c r="H4155" s="53"/>
      <c r="I4155" s="53"/>
      <c r="J4155" s="53"/>
      <c r="O4155" s="53"/>
      <c r="W4155" s="53"/>
      <c r="X4155" s="53"/>
      <c r="Y4155" s="53"/>
      <c r="Z4155" s="53"/>
      <c r="AA4155" s="53"/>
    </row>
    <row r="4156" spans="1:27" x14ac:dyDescent="0.25">
      <c r="A4156" s="199"/>
      <c r="B4156" s="199"/>
      <c r="C4156" s="199"/>
      <c r="D4156" s="199"/>
      <c r="E4156" s="192"/>
      <c r="F4156" s="186"/>
      <c r="G4156" s="53"/>
      <c r="H4156" s="53"/>
      <c r="I4156" s="53"/>
      <c r="J4156" s="53"/>
      <c r="O4156" s="53"/>
      <c r="W4156" s="53"/>
      <c r="X4156" s="53"/>
      <c r="Y4156" s="53"/>
      <c r="Z4156" s="53"/>
      <c r="AA4156" s="53"/>
    </row>
    <row r="4157" spans="1:27" x14ac:dyDescent="0.25">
      <c r="A4157" s="199"/>
      <c r="B4157" s="199"/>
      <c r="C4157" s="199"/>
      <c r="D4157" s="199"/>
      <c r="E4157" s="192"/>
      <c r="F4157" s="186"/>
      <c r="G4157" s="53"/>
      <c r="H4157" s="53"/>
      <c r="I4157" s="53"/>
      <c r="J4157" s="53"/>
      <c r="O4157" s="53"/>
      <c r="W4157" s="53"/>
      <c r="X4157" s="53"/>
      <c r="Y4157" s="53"/>
      <c r="Z4157" s="53"/>
      <c r="AA4157" s="53"/>
    </row>
    <row r="4158" spans="1:27" x14ac:dyDescent="0.25">
      <c r="A4158" s="199"/>
      <c r="B4158" s="199"/>
      <c r="C4158" s="199"/>
      <c r="D4158" s="199"/>
      <c r="E4158" s="192"/>
      <c r="F4158" s="186"/>
      <c r="G4158" s="53"/>
      <c r="H4158" s="53"/>
      <c r="I4158" s="53"/>
      <c r="J4158" s="53"/>
      <c r="O4158" s="53"/>
      <c r="W4158" s="53"/>
      <c r="X4158" s="53"/>
      <c r="Y4158" s="53"/>
      <c r="Z4158" s="53"/>
      <c r="AA4158" s="53"/>
    </row>
    <row r="4159" spans="1:27" x14ac:dyDescent="0.25">
      <c r="A4159" s="199"/>
      <c r="B4159" s="199"/>
      <c r="C4159" s="199"/>
      <c r="D4159" s="199"/>
      <c r="E4159" s="192"/>
      <c r="F4159" s="186"/>
      <c r="G4159" s="53"/>
      <c r="H4159" s="53"/>
      <c r="I4159" s="53"/>
      <c r="J4159" s="53"/>
      <c r="O4159" s="53"/>
      <c r="W4159" s="53"/>
      <c r="X4159" s="53"/>
      <c r="Y4159" s="53"/>
      <c r="Z4159" s="53"/>
      <c r="AA4159" s="53"/>
    </row>
    <row r="4160" spans="1:27" x14ac:dyDescent="0.25">
      <c r="A4160" s="199"/>
      <c r="B4160" s="199"/>
      <c r="C4160" s="199"/>
      <c r="D4160" s="199"/>
      <c r="E4160" s="192"/>
      <c r="F4160" s="186"/>
      <c r="G4160" s="53"/>
      <c r="H4160" s="53"/>
      <c r="I4160" s="53"/>
      <c r="J4160" s="53"/>
      <c r="O4160" s="53"/>
      <c r="W4160" s="53"/>
      <c r="X4160" s="53"/>
      <c r="Y4160" s="53"/>
      <c r="Z4160" s="53"/>
      <c r="AA4160" s="53"/>
    </row>
    <row r="4161" spans="1:27" x14ac:dyDescent="0.25">
      <c r="A4161" s="199"/>
      <c r="B4161" s="199"/>
      <c r="C4161" s="199"/>
      <c r="D4161" s="199"/>
      <c r="E4161" s="192"/>
      <c r="F4161" s="186"/>
      <c r="G4161" s="53"/>
      <c r="H4161" s="53"/>
      <c r="I4161" s="53"/>
      <c r="J4161" s="53"/>
      <c r="O4161" s="53"/>
      <c r="W4161" s="53"/>
      <c r="X4161" s="53"/>
      <c r="Y4161" s="53"/>
      <c r="Z4161" s="53"/>
      <c r="AA4161" s="53"/>
    </row>
    <row r="4162" spans="1:27" x14ac:dyDescent="0.25">
      <c r="A4162" s="199"/>
      <c r="B4162" s="199"/>
      <c r="C4162" s="199"/>
      <c r="D4162" s="199"/>
      <c r="E4162" s="192"/>
      <c r="F4162" s="186"/>
      <c r="G4162" s="53"/>
      <c r="H4162" s="53"/>
      <c r="I4162" s="53"/>
      <c r="J4162" s="53"/>
      <c r="O4162" s="53"/>
      <c r="W4162" s="53"/>
      <c r="X4162" s="53"/>
      <c r="Y4162" s="53"/>
      <c r="Z4162" s="53"/>
      <c r="AA4162" s="53"/>
    </row>
    <row r="4163" spans="1:27" x14ac:dyDescent="0.25">
      <c r="A4163" s="199"/>
      <c r="B4163" s="199"/>
      <c r="C4163" s="199"/>
      <c r="D4163" s="199"/>
      <c r="E4163" s="192"/>
      <c r="F4163" s="186"/>
      <c r="G4163" s="53"/>
      <c r="H4163" s="53"/>
      <c r="I4163" s="53"/>
      <c r="J4163" s="53"/>
      <c r="O4163" s="53"/>
      <c r="W4163" s="53"/>
      <c r="X4163" s="53"/>
      <c r="Y4163" s="53"/>
      <c r="Z4163" s="53"/>
      <c r="AA4163" s="53"/>
    </row>
    <row r="4164" spans="1:27" x14ac:dyDescent="0.25">
      <c r="A4164" s="199"/>
      <c r="B4164" s="199"/>
      <c r="C4164" s="199"/>
      <c r="D4164" s="199"/>
      <c r="E4164" s="192"/>
      <c r="F4164" s="186"/>
      <c r="G4164" s="53"/>
      <c r="H4164" s="53"/>
      <c r="I4164" s="53"/>
      <c r="J4164" s="53"/>
      <c r="O4164" s="53"/>
      <c r="W4164" s="53"/>
      <c r="X4164" s="53"/>
      <c r="Y4164" s="53"/>
      <c r="Z4164" s="53"/>
      <c r="AA4164" s="53"/>
    </row>
    <row r="4165" spans="1:27" x14ac:dyDescent="0.25">
      <c r="A4165" s="199"/>
      <c r="B4165" s="199"/>
      <c r="C4165" s="199"/>
      <c r="D4165" s="199"/>
      <c r="E4165" s="192"/>
      <c r="F4165" s="186"/>
      <c r="G4165" s="53"/>
      <c r="H4165" s="53"/>
      <c r="I4165" s="53"/>
      <c r="J4165" s="53"/>
      <c r="O4165" s="53"/>
      <c r="W4165" s="53"/>
      <c r="X4165" s="53"/>
      <c r="Y4165" s="53"/>
      <c r="Z4165" s="53"/>
      <c r="AA4165" s="53"/>
    </row>
    <row r="4166" spans="1:27" x14ac:dyDescent="0.25">
      <c r="A4166" s="199"/>
      <c r="B4166" s="199"/>
      <c r="C4166" s="199"/>
      <c r="D4166" s="199"/>
      <c r="E4166" s="192"/>
      <c r="F4166" s="186"/>
      <c r="G4166" s="53"/>
      <c r="H4166" s="53"/>
      <c r="I4166" s="53"/>
      <c r="J4166" s="53"/>
      <c r="O4166" s="53"/>
      <c r="W4166" s="53"/>
      <c r="X4166" s="53"/>
      <c r="Y4166" s="53"/>
      <c r="Z4166" s="53"/>
      <c r="AA4166" s="53"/>
    </row>
    <row r="4167" spans="1:27" x14ac:dyDescent="0.25">
      <c r="A4167" s="199"/>
      <c r="B4167" s="199"/>
      <c r="C4167" s="199"/>
      <c r="D4167" s="199"/>
      <c r="E4167" s="192"/>
      <c r="F4167" s="186"/>
      <c r="G4167" s="53"/>
      <c r="H4167" s="53"/>
      <c r="I4167" s="53"/>
      <c r="J4167" s="53"/>
      <c r="O4167" s="53"/>
      <c r="W4167" s="53"/>
      <c r="X4167" s="53"/>
      <c r="Y4167" s="53"/>
      <c r="Z4167" s="53"/>
      <c r="AA4167" s="53"/>
    </row>
    <row r="4168" spans="1:27" x14ac:dyDescent="0.25">
      <c r="A4168" s="199"/>
      <c r="B4168" s="199"/>
      <c r="C4168" s="199"/>
      <c r="D4168" s="199"/>
      <c r="E4168" s="192"/>
      <c r="F4168" s="186"/>
      <c r="G4168" s="53"/>
      <c r="H4168" s="53"/>
      <c r="I4168" s="53"/>
      <c r="J4168" s="53"/>
      <c r="O4168" s="53"/>
      <c r="W4168" s="53"/>
      <c r="X4168" s="53"/>
      <c r="Y4168" s="53"/>
      <c r="Z4168" s="53"/>
      <c r="AA4168" s="53"/>
    </row>
    <row r="4169" spans="1:27" x14ac:dyDescent="0.25">
      <c r="A4169" s="199"/>
      <c r="B4169" s="199"/>
      <c r="C4169" s="199"/>
      <c r="D4169" s="199"/>
      <c r="E4169" s="192"/>
      <c r="F4169" s="186"/>
      <c r="G4169" s="53"/>
      <c r="H4169" s="53"/>
      <c r="I4169" s="53"/>
      <c r="J4169" s="53"/>
      <c r="O4169" s="53"/>
      <c r="W4169" s="53"/>
      <c r="X4169" s="53"/>
      <c r="Y4169" s="53"/>
      <c r="Z4169" s="53"/>
      <c r="AA4169" s="53"/>
    </row>
    <row r="4170" spans="1:27" x14ac:dyDescent="0.25">
      <c r="A4170" s="199"/>
      <c r="B4170" s="199"/>
      <c r="C4170" s="199"/>
      <c r="D4170" s="199"/>
      <c r="E4170" s="192"/>
      <c r="F4170" s="186"/>
      <c r="G4170" s="53"/>
      <c r="H4170" s="53"/>
      <c r="I4170" s="53"/>
      <c r="J4170" s="53"/>
      <c r="O4170" s="53"/>
      <c r="W4170" s="53"/>
      <c r="X4170" s="53"/>
      <c r="Y4170" s="53"/>
      <c r="Z4170" s="53"/>
      <c r="AA4170" s="53"/>
    </row>
    <row r="4171" spans="1:27" x14ac:dyDescent="0.25">
      <c r="A4171" s="199"/>
      <c r="B4171" s="199"/>
      <c r="C4171" s="199"/>
      <c r="D4171" s="199"/>
      <c r="E4171" s="192"/>
      <c r="F4171" s="186"/>
      <c r="G4171" s="53"/>
      <c r="H4171" s="53"/>
      <c r="I4171" s="53"/>
      <c r="J4171" s="53"/>
      <c r="O4171" s="53"/>
      <c r="W4171" s="53"/>
      <c r="X4171" s="53"/>
      <c r="Y4171" s="53"/>
      <c r="Z4171" s="53"/>
      <c r="AA4171" s="53"/>
    </row>
    <row r="4172" spans="1:27" x14ac:dyDescent="0.25">
      <c r="A4172" s="199"/>
      <c r="B4172" s="199"/>
      <c r="C4172" s="199"/>
      <c r="D4172" s="199"/>
      <c r="E4172" s="192"/>
      <c r="F4172" s="186"/>
      <c r="G4172" s="53"/>
      <c r="H4172" s="53"/>
      <c r="I4172" s="53"/>
      <c r="J4172" s="53"/>
      <c r="O4172" s="53"/>
      <c r="W4172" s="53"/>
      <c r="X4172" s="53"/>
      <c r="Y4172" s="53"/>
      <c r="Z4172" s="53"/>
      <c r="AA4172" s="53"/>
    </row>
    <row r="4173" spans="1:27" x14ac:dyDescent="0.25">
      <c r="A4173" s="199"/>
      <c r="B4173" s="199"/>
      <c r="C4173" s="199"/>
      <c r="D4173" s="199"/>
      <c r="E4173" s="192"/>
      <c r="F4173" s="186"/>
      <c r="G4173" s="53"/>
      <c r="H4173" s="53"/>
      <c r="I4173" s="53"/>
      <c r="J4173" s="53"/>
      <c r="O4173" s="53"/>
      <c r="W4173" s="53"/>
      <c r="X4173" s="53"/>
      <c r="Y4173" s="53"/>
      <c r="Z4173" s="53"/>
      <c r="AA4173" s="53"/>
    </row>
    <row r="4174" spans="1:27" x14ac:dyDescent="0.25">
      <c r="A4174" s="199"/>
      <c r="B4174" s="199"/>
      <c r="C4174" s="199"/>
      <c r="D4174" s="199"/>
      <c r="E4174" s="192"/>
      <c r="F4174" s="186"/>
      <c r="G4174" s="53"/>
      <c r="H4174" s="53"/>
      <c r="I4174" s="53"/>
      <c r="J4174" s="53"/>
      <c r="O4174" s="53"/>
      <c r="W4174" s="53"/>
      <c r="X4174" s="53"/>
      <c r="Y4174" s="53"/>
      <c r="Z4174" s="53"/>
      <c r="AA4174" s="53"/>
    </row>
    <row r="4175" spans="1:27" x14ac:dyDescent="0.25">
      <c r="A4175" s="199"/>
      <c r="B4175" s="199"/>
      <c r="C4175" s="199"/>
      <c r="D4175" s="199"/>
      <c r="E4175" s="192"/>
      <c r="F4175" s="186"/>
      <c r="G4175" s="53"/>
      <c r="H4175" s="53"/>
      <c r="I4175" s="53"/>
      <c r="J4175" s="53"/>
      <c r="O4175" s="53"/>
      <c r="W4175" s="53"/>
      <c r="X4175" s="53"/>
      <c r="Y4175" s="53"/>
      <c r="Z4175" s="53"/>
      <c r="AA4175" s="53"/>
    </row>
    <row r="4176" spans="1:27" x14ac:dyDescent="0.25">
      <c r="A4176" s="199"/>
      <c r="B4176" s="199"/>
      <c r="C4176" s="199"/>
      <c r="D4176" s="199"/>
      <c r="E4176" s="192"/>
      <c r="F4176" s="186"/>
      <c r="G4176" s="53"/>
      <c r="H4176" s="53"/>
      <c r="I4176" s="53"/>
      <c r="J4176" s="53"/>
      <c r="O4176" s="53"/>
      <c r="W4176" s="53"/>
      <c r="X4176" s="53"/>
      <c r="Y4176" s="53"/>
      <c r="Z4176" s="53"/>
      <c r="AA4176" s="53"/>
    </row>
    <row r="4177" spans="1:27" x14ac:dyDescent="0.25">
      <c r="A4177" s="199"/>
      <c r="B4177" s="199"/>
      <c r="C4177" s="199"/>
      <c r="D4177" s="199"/>
      <c r="E4177" s="192"/>
      <c r="F4177" s="186"/>
      <c r="G4177" s="53"/>
      <c r="H4177" s="53"/>
      <c r="I4177" s="53"/>
      <c r="J4177" s="53"/>
      <c r="O4177" s="53"/>
      <c r="W4177" s="53"/>
      <c r="X4177" s="53"/>
      <c r="Y4177" s="53"/>
      <c r="Z4177" s="53"/>
      <c r="AA4177" s="53"/>
    </row>
    <row r="4178" spans="1:27" x14ac:dyDescent="0.25">
      <c r="A4178" s="199"/>
      <c r="B4178" s="199"/>
      <c r="C4178" s="199"/>
      <c r="D4178" s="199"/>
      <c r="E4178" s="192"/>
      <c r="F4178" s="186"/>
      <c r="G4178" s="53"/>
      <c r="H4178" s="53"/>
      <c r="I4178" s="53"/>
      <c r="J4178" s="53"/>
      <c r="O4178" s="53"/>
      <c r="W4178" s="53"/>
      <c r="X4178" s="53"/>
      <c r="Y4178" s="53"/>
      <c r="Z4178" s="53"/>
      <c r="AA4178" s="53"/>
    </row>
    <row r="4179" spans="1:27" x14ac:dyDescent="0.25">
      <c r="A4179" s="199"/>
      <c r="B4179" s="199"/>
      <c r="C4179" s="199"/>
      <c r="D4179" s="199"/>
      <c r="E4179" s="192"/>
      <c r="F4179" s="186"/>
      <c r="G4179" s="53"/>
      <c r="H4179" s="53"/>
      <c r="I4179" s="53"/>
      <c r="J4179" s="53"/>
      <c r="O4179" s="53"/>
      <c r="W4179" s="53"/>
      <c r="X4179" s="53"/>
      <c r="Y4179" s="53"/>
      <c r="Z4179" s="53"/>
      <c r="AA4179" s="53"/>
    </row>
    <row r="4180" spans="1:27" x14ac:dyDescent="0.25">
      <c r="A4180" s="199"/>
      <c r="B4180" s="199"/>
      <c r="C4180" s="199"/>
      <c r="D4180" s="199"/>
      <c r="E4180" s="192"/>
      <c r="F4180" s="186"/>
      <c r="G4180" s="53"/>
      <c r="H4180" s="53"/>
      <c r="I4180" s="53"/>
      <c r="J4180" s="53"/>
      <c r="O4180" s="53"/>
      <c r="W4180" s="53"/>
      <c r="X4180" s="53"/>
      <c r="Y4180" s="53"/>
      <c r="Z4180" s="53"/>
      <c r="AA4180" s="53"/>
    </row>
    <row r="4181" spans="1:27" x14ac:dyDescent="0.25">
      <c r="A4181" s="199"/>
      <c r="B4181" s="199"/>
      <c r="C4181" s="199"/>
      <c r="D4181" s="199"/>
      <c r="E4181" s="192"/>
      <c r="F4181" s="186"/>
      <c r="G4181" s="53"/>
      <c r="H4181" s="53"/>
      <c r="I4181" s="53"/>
      <c r="J4181" s="53"/>
      <c r="O4181" s="53"/>
      <c r="W4181" s="53"/>
      <c r="X4181" s="53"/>
      <c r="Y4181" s="53"/>
      <c r="Z4181" s="53"/>
      <c r="AA4181" s="53"/>
    </row>
    <row r="4182" spans="1:27" x14ac:dyDescent="0.25">
      <c r="A4182" s="199"/>
      <c r="B4182" s="199"/>
      <c r="C4182" s="199"/>
      <c r="D4182" s="199"/>
      <c r="E4182" s="192"/>
      <c r="F4182" s="186"/>
      <c r="G4182" s="53"/>
      <c r="H4182" s="53"/>
      <c r="I4182" s="53"/>
      <c r="J4182" s="53"/>
      <c r="O4182" s="53"/>
      <c r="W4182" s="53"/>
      <c r="X4182" s="53"/>
      <c r="Y4182" s="53"/>
      <c r="Z4182" s="53"/>
      <c r="AA4182" s="53"/>
    </row>
    <row r="4183" spans="1:27" x14ac:dyDescent="0.25">
      <c r="A4183" s="199"/>
      <c r="B4183" s="199"/>
      <c r="C4183" s="199"/>
      <c r="D4183" s="199"/>
      <c r="E4183" s="192"/>
      <c r="F4183" s="186"/>
      <c r="G4183" s="53"/>
      <c r="H4183" s="53"/>
      <c r="I4183" s="53"/>
      <c r="J4183" s="53"/>
      <c r="O4183" s="53"/>
      <c r="W4183" s="53"/>
      <c r="X4183" s="53"/>
      <c r="Y4183" s="53"/>
      <c r="Z4183" s="53"/>
      <c r="AA4183" s="53"/>
    </row>
    <row r="4184" spans="1:27" x14ac:dyDescent="0.25">
      <c r="A4184" s="199"/>
      <c r="B4184" s="199"/>
      <c r="C4184" s="199"/>
      <c r="D4184" s="199"/>
      <c r="E4184" s="192"/>
      <c r="F4184" s="186"/>
      <c r="G4184" s="53"/>
      <c r="H4184" s="53"/>
      <c r="I4184" s="53"/>
      <c r="J4184" s="53"/>
      <c r="O4184" s="53"/>
      <c r="W4184" s="53"/>
      <c r="X4184" s="53"/>
      <c r="Y4184" s="53"/>
      <c r="Z4184" s="53"/>
      <c r="AA4184" s="53"/>
    </row>
    <row r="4185" spans="1:27" x14ac:dyDescent="0.25">
      <c r="A4185" s="199"/>
      <c r="B4185" s="199"/>
      <c r="C4185" s="199"/>
      <c r="D4185" s="199"/>
      <c r="E4185" s="192"/>
      <c r="F4185" s="186"/>
      <c r="G4185" s="53"/>
      <c r="H4185" s="53"/>
      <c r="I4185" s="53"/>
      <c r="J4185" s="53"/>
      <c r="O4185" s="53"/>
      <c r="W4185" s="53"/>
      <c r="X4185" s="53"/>
      <c r="Y4185" s="53"/>
      <c r="Z4185" s="53"/>
      <c r="AA4185" s="53"/>
    </row>
    <row r="4186" spans="1:27" x14ac:dyDescent="0.25">
      <c r="A4186" s="199"/>
      <c r="B4186" s="199"/>
      <c r="C4186" s="199"/>
      <c r="D4186" s="199"/>
      <c r="E4186" s="192"/>
      <c r="F4186" s="186"/>
      <c r="G4186" s="53"/>
      <c r="H4186" s="53"/>
      <c r="I4186" s="53"/>
      <c r="J4186" s="53"/>
      <c r="O4186" s="53"/>
      <c r="W4186" s="53"/>
      <c r="X4186" s="53"/>
      <c r="Y4186" s="53"/>
      <c r="Z4186" s="53"/>
      <c r="AA4186" s="53"/>
    </row>
    <row r="4187" spans="1:27" x14ac:dyDescent="0.25">
      <c r="A4187" s="199"/>
      <c r="B4187" s="199"/>
      <c r="C4187" s="199"/>
      <c r="D4187" s="199"/>
      <c r="E4187" s="192"/>
      <c r="F4187" s="186"/>
      <c r="G4187" s="53"/>
      <c r="H4187" s="53"/>
      <c r="I4187" s="53"/>
      <c r="J4187" s="53"/>
      <c r="O4187" s="53"/>
      <c r="W4187" s="53"/>
      <c r="X4187" s="53"/>
      <c r="Y4187" s="53"/>
      <c r="Z4187" s="53"/>
      <c r="AA4187" s="53"/>
    </row>
    <row r="4188" spans="1:27" x14ac:dyDescent="0.25">
      <c r="A4188" s="199"/>
      <c r="B4188" s="199"/>
      <c r="C4188" s="199"/>
      <c r="D4188" s="199"/>
      <c r="E4188" s="192"/>
      <c r="F4188" s="186"/>
      <c r="G4188" s="53"/>
      <c r="H4188" s="53"/>
      <c r="I4188" s="53"/>
      <c r="J4188" s="53"/>
      <c r="O4188" s="53"/>
      <c r="W4188" s="53"/>
      <c r="X4188" s="53"/>
      <c r="Y4188" s="53"/>
      <c r="Z4188" s="53"/>
      <c r="AA4188" s="53"/>
    </row>
    <row r="4189" spans="1:27" x14ac:dyDescent="0.25">
      <c r="A4189" s="199"/>
      <c r="B4189" s="199"/>
      <c r="C4189" s="199"/>
      <c r="D4189" s="199"/>
      <c r="E4189" s="192"/>
      <c r="F4189" s="186"/>
      <c r="G4189" s="53"/>
      <c r="H4189" s="53"/>
      <c r="I4189" s="53"/>
      <c r="J4189" s="53"/>
      <c r="O4189" s="53"/>
      <c r="W4189" s="53"/>
      <c r="X4189" s="53"/>
      <c r="Y4189" s="53"/>
      <c r="Z4189" s="53"/>
      <c r="AA4189" s="53"/>
    </row>
    <row r="4190" spans="1:27" x14ac:dyDescent="0.25">
      <c r="A4190" s="199"/>
      <c r="B4190" s="199"/>
      <c r="C4190" s="199"/>
      <c r="D4190" s="199"/>
      <c r="E4190" s="192"/>
      <c r="F4190" s="186"/>
      <c r="G4190" s="53"/>
      <c r="H4190" s="53"/>
      <c r="I4190" s="53"/>
      <c r="J4190" s="53"/>
      <c r="O4190" s="53"/>
      <c r="W4190" s="53"/>
      <c r="X4190" s="53"/>
      <c r="Y4190" s="53"/>
      <c r="Z4190" s="53"/>
      <c r="AA4190" s="53"/>
    </row>
    <row r="4191" spans="1:27" x14ac:dyDescent="0.25">
      <c r="A4191" s="199"/>
      <c r="B4191" s="199"/>
      <c r="C4191" s="199"/>
      <c r="D4191" s="199"/>
      <c r="E4191" s="192"/>
      <c r="F4191" s="186"/>
      <c r="G4191" s="53"/>
      <c r="H4191" s="53"/>
      <c r="I4191" s="53"/>
      <c r="J4191" s="53"/>
      <c r="O4191" s="53"/>
      <c r="W4191" s="53"/>
      <c r="X4191" s="53"/>
      <c r="Y4191" s="53"/>
      <c r="Z4191" s="53"/>
      <c r="AA4191" s="53"/>
    </row>
    <row r="4192" spans="1:27" x14ac:dyDescent="0.25">
      <c r="A4192" s="199"/>
      <c r="B4192" s="199"/>
      <c r="C4192" s="199"/>
      <c r="D4192" s="199"/>
      <c r="E4192" s="192"/>
      <c r="F4192" s="186"/>
      <c r="G4192" s="53"/>
      <c r="H4192" s="53"/>
      <c r="I4192" s="53"/>
      <c r="J4192" s="53"/>
      <c r="O4192" s="53"/>
      <c r="W4192" s="53"/>
      <c r="X4192" s="53"/>
      <c r="Y4192" s="53"/>
      <c r="Z4192" s="53"/>
      <c r="AA4192" s="53"/>
    </row>
    <row r="4193" spans="1:27" x14ac:dyDescent="0.25">
      <c r="A4193" s="199"/>
      <c r="B4193" s="199"/>
      <c r="C4193" s="199"/>
      <c r="D4193" s="199"/>
      <c r="E4193" s="192"/>
      <c r="F4193" s="186"/>
      <c r="G4193" s="53"/>
      <c r="H4193" s="53"/>
      <c r="I4193" s="53"/>
      <c r="J4193" s="53"/>
      <c r="O4193" s="53"/>
      <c r="W4193" s="53"/>
      <c r="X4193" s="53"/>
      <c r="Y4193" s="53"/>
      <c r="Z4193" s="53"/>
      <c r="AA4193" s="53"/>
    </row>
    <row r="4194" spans="1:27" x14ac:dyDescent="0.25">
      <c r="A4194" s="199"/>
      <c r="B4194" s="199"/>
      <c r="C4194" s="199"/>
      <c r="D4194" s="199"/>
      <c r="E4194" s="192"/>
      <c r="F4194" s="186"/>
      <c r="G4194" s="53"/>
      <c r="H4194" s="53"/>
      <c r="I4194" s="53"/>
      <c r="J4194" s="53"/>
      <c r="O4194" s="53"/>
      <c r="W4194" s="53"/>
      <c r="X4194" s="53"/>
      <c r="Y4194" s="53"/>
      <c r="Z4194" s="53"/>
      <c r="AA4194" s="53"/>
    </row>
    <row r="4195" spans="1:27" x14ac:dyDescent="0.25">
      <c r="A4195" s="199"/>
      <c r="B4195" s="199"/>
      <c r="C4195" s="199"/>
      <c r="D4195" s="199"/>
      <c r="E4195" s="192"/>
      <c r="F4195" s="186"/>
      <c r="G4195" s="53"/>
      <c r="H4195" s="53"/>
      <c r="I4195" s="53"/>
      <c r="J4195" s="53"/>
      <c r="O4195" s="53"/>
      <c r="W4195" s="53"/>
      <c r="X4195" s="53"/>
      <c r="Y4195" s="53"/>
      <c r="Z4195" s="53"/>
      <c r="AA4195" s="53"/>
    </row>
    <row r="4196" spans="1:27" x14ac:dyDescent="0.25">
      <c r="A4196" s="199"/>
      <c r="B4196" s="199"/>
      <c r="C4196" s="199"/>
      <c r="D4196" s="199"/>
      <c r="E4196" s="192"/>
      <c r="F4196" s="186"/>
      <c r="G4196" s="53"/>
      <c r="H4196" s="53"/>
      <c r="I4196" s="53"/>
      <c r="J4196" s="53"/>
      <c r="O4196" s="53"/>
      <c r="W4196" s="53"/>
      <c r="X4196" s="53"/>
      <c r="Y4196" s="53"/>
      <c r="Z4196" s="53"/>
      <c r="AA4196" s="53"/>
    </row>
    <row r="4197" spans="1:27" x14ac:dyDescent="0.25">
      <c r="A4197" s="199"/>
      <c r="B4197" s="199"/>
      <c r="C4197" s="199"/>
      <c r="D4197" s="199"/>
      <c r="E4197" s="192"/>
      <c r="F4197" s="186"/>
      <c r="G4197" s="53"/>
      <c r="H4197" s="53"/>
      <c r="I4197" s="53"/>
      <c r="J4197" s="53"/>
      <c r="O4197" s="53"/>
      <c r="W4197" s="53"/>
      <c r="X4197" s="53"/>
      <c r="Y4197" s="53"/>
      <c r="Z4197" s="53"/>
      <c r="AA4197" s="53"/>
    </row>
    <row r="4198" spans="1:27" x14ac:dyDescent="0.25">
      <c r="A4198" s="199"/>
      <c r="B4198" s="199"/>
      <c r="C4198" s="199"/>
      <c r="D4198" s="199"/>
      <c r="E4198" s="192"/>
      <c r="F4198" s="186"/>
      <c r="G4198" s="53"/>
      <c r="H4198" s="53"/>
      <c r="I4198" s="53"/>
      <c r="J4198" s="53"/>
      <c r="O4198" s="53"/>
      <c r="W4198" s="53"/>
      <c r="X4198" s="53"/>
      <c r="Y4198" s="53"/>
      <c r="Z4198" s="53"/>
      <c r="AA4198" s="53"/>
    </row>
    <row r="4199" spans="1:27" x14ac:dyDescent="0.25">
      <c r="A4199" s="199"/>
      <c r="B4199" s="199"/>
      <c r="C4199" s="199"/>
      <c r="D4199" s="199"/>
      <c r="E4199" s="192"/>
      <c r="F4199" s="186"/>
      <c r="G4199" s="53"/>
      <c r="H4199" s="53"/>
      <c r="I4199" s="53"/>
      <c r="J4199" s="53"/>
      <c r="O4199" s="53"/>
      <c r="W4199" s="53"/>
      <c r="X4199" s="53"/>
      <c r="Y4199" s="53"/>
      <c r="Z4199" s="53"/>
      <c r="AA4199" s="53"/>
    </row>
    <row r="4200" spans="1:27" x14ac:dyDescent="0.25">
      <c r="A4200" s="199"/>
      <c r="B4200" s="199"/>
      <c r="C4200" s="199"/>
      <c r="D4200" s="199"/>
      <c r="E4200" s="192"/>
      <c r="F4200" s="186"/>
      <c r="G4200" s="53"/>
      <c r="H4200" s="53"/>
      <c r="I4200" s="53"/>
      <c r="J4200" s="53"/>
      <c r="O4200" s="53"/>
      <c r="W4200" s="53"/>
      <c r="X4200" s="53"/>
      <c r="Y4200" s="53"/>
      <c r="Z4200" s="53"/>
      <c r="AA4200" s="53"/>
    </row>
    <row r="4201" spans="1:27" x14ac:dyDescent="0.25">
      <c r="A4201" s="199"/>
      <c r="B4201" s="199"/>
      <c r="C4201" s="199"/>
      <c r="D4201" s="199"/>
      <c r="E4201" s="192"/>
      <c r="F4201" s="186"/>
      <c r="G4201" s="53"/>
      <c r="H4201" s="53"/>
      <c r="I4201" s="53"/>
      <c r="J4201" s="53"/>
      <c r="O4201" s="53"/>
      <c r="W4201" s="53"/>
      <c r="X4201" s="53"/>
      <c r="Y4201" s="53"/>
      <c r="Z4201" s="53"/>
      <c r="AA4201" s="53"/>
    </row>
    <row r="4202" spans="1:27" x14ac:dyDescent="0.25">
      <c r="A4202" s="199"/>
      <c r="B4202" s="199"/>
      <c r="C4202" s="199"/>
      <c r="D4202" s="199"/>
      <c r="E4202" s="192"/>
      <c r="F4202" s="186"/>
      <c r="G4202" s="53"/>
      <c r="H4202" s="53"/>
      <c r="I4202" s="53"/>
      <c r="J4202" s="53"/>
      <c r="O4202" s="53"/>
      <c r="W4202" s="53"/>
      <c r="X4202" s="53"/>
      <c r="Y4202" s="53"/>
      <c r="Z4202" s="53"/>
      <c r="AA4202" s="53"/>
    </row>
    <row r="4203" spans="1:27" x14ac:dyDescent="0.25">
      <c r="A4203" s="199"/>
      <c r="B4203" s="199"/>
      <c r="C4203" s="199"/>
      <c r="D4203" s="199"/>
      <c r="E4203" s="192"/>
      <c r="F4203" s="186"/>
      <c r="G4203" s="53"/>
      <c r="H4203" s="53"/>
      <c r="I4203" s="53"/>
      <c r="J4203" s="53"/>
      <c r="O4203" s="53"/>
      <c r="W4203" s="53"/>
      <c r="X4203" s="53"/>
      <c r="Y4203" s="53"/>
      <c r="Z4203" s="53"/>
      <c r="AA4203" s="53"/>
    </row>
    <row r="4204" spans="1:27" x14ac:dyDescent="0.25">
      <c r="A4204" s="199"/>
      <c r="B4204" s="199"/>
      <c r="C4204" s="199"/>
      <c r="D4204" s="199"/>
      <c r="E4204" s="192"/>
      <c r="F4204" s="186"/>
      <c r="G4204" s="53"/>
      <c r="H4204" s="53"/>
      <c r="I4204" s="53"/>
      <c r="J4204" s="53"/>
      <c r="O4204" s="53"/>
      <c r="W4204" s="53"/>
      <c r="X4204" s="53"/>
      <c r="Y4204" s="53"/>
      <c r="Z4204" s="53"/>
      <c r="AA4204" s="53"/>
    </row>
    <row r="4205" spans="1:27" x14ac:dyDescent="0.25">
      <c r="A4205" s="199"/>
      <c r="B4205" s="199"/>
      <c r="C4205" s="199"/>
      <c r="D4205" s="199"/>
      <c r="E4205" s="192"/>
      <c r="F4205" s="186"/>
      <c r="G4205" s="53"/>
      <c r="H4205" s="53"/>
      <c r="I4205" s="53"/>
      <c r="J4205" s="53"/>
      <c r="O4205" s="53"/>
      <c r="W4205" s="53"/>
      <c r="X4205" s="53"/>
      <c r="Y4205" s="53"/>
      <c r="Z4205" s="53"/>
      <c r="AA4205" s="53"/>
    </row>
    <row r="4206" spans="1:27" x14ac:dyDescent="0.25">
      <c r="A4206" s="199"/>
      <c r="B4206" s="199"/>
      <c r="C4206" s="199"/>
      <c r="D4206" s="199"/>
      <c r="E4206" s="192"/>
      <c r="F4206" s="186"/>
      <c r="G4206" s="53"/>
      <c r="H4206" s="53"/>
      <c r="I4206" s="53"/>
      <c r="J4206" s="53"/>
      <c r="O4206" s="53"/>
      <c r="W4206" s="53"/>
      <c r="X4206" s="53"/>
      <c r="Y4206" s="53"/>
      <c r="Z4206" s="53"/>
      <c r="AA4206" s="53"/>
    </row>
    <row r="4207" spans="1:27" x14ac:dyDescent="0.25">
      <c r="A4207" s="199"/>
      <c r="B4207" s="199"/>
      <c r="C4207" s="199"/>
      <c r="D4207" s="199"/>
      <c r="E4207" s="192"/>
      <c r="F4207" s="186"/>
      <c r="G4207" s="53"/>
      <c r="H4207" s="53"/>
      <c r="I4207" s="53"/>
      <c r="J4207" s="53"/>
      <c r="O4207" s="53"/>
      <c r="W4207" s="53"/>
      <c r="X4207" s="53"/>
      <c r="Y4207" s="53"/>
      <c r="Z4207" s="53"/>
      <c r="AA4207" s="53"/>
    </row>
    <row r="4208" spans="1:27" x14ac:dyDescent="0.25">
      <c r="A4208" s="199"/>
      <c r="B4208" s="199"/>
      <c r="C4208" s="199"/>
      <c r="D4208" s="199"/>
      <c r="E4208" s="192"/>
      <c r="F4208" s="186"/>
      <c r="G4208" s="53"/>
      <c r="H4208" s="53"/>
      <c r="I4208" s="53"/>
      <c r="J4208" s="53"/>
      <c r="O4208" s="53"/>
      <c r="W4208" s="53"/>
      <c r="X4208" s="53"/>
      <c r="Y4208" s="53"/>
      <c r="Z4208" s="53"/>
      <c r="AA4208" s="53"/>
    </row>
    <row r="4209" spans="1:27" x14ac:dyDescent="0.25">
      <c r="A4209" s="199"/>
      <c r="B4209" s="199"/>
      <c r="C4209" s="199"/>
      <c r="D4209" s="199"/>
      <c r="E4209" s="192"/>
      <c r="F4209" s="186"/>
      <c r="G4209" s="53"/>
      <c r="H4209" s="53"/>
      <c r="I4209" s="53"/>
      <c r="J4209" s="53"/>
      <c r="O4209" s="53"/>
      <c r="W4209" s="53"/>
      <c r="X4209" s="53"/>
      <c r="Y4209" s="53"/>
      <c r="Z4209" s="53"/>
      <c r="AA4209" s="53"/>
    </row>
    <row r="4210" spans="1:27" x14ac:dyDescent="0.25">
      <c r="A4210" s="199"/>
      <c r="B4210" s="199"/>
      <c r="C4210" s="199"/>
      <c r="D4210" s="199"/>
      <c r="E4210" s="192"/>
      <c r="F4210" s="186"/>
      <c r="G4210" s="53"/>
      <c r="H4210" s="53"/>
      <c r="I4210" s="53"/>
      <c r="J4210" s="53"/>
      <c r="O4210" s="53"/>
      <c r="W4210" s="53"/>
      <c r="X4210" s="53"/>
      <c r="Y4210" s="53"/>
      <c r="Z4210" s="53"/>
      <c r="AA4210" s="53"/>
    </row>
    <row r="4211" spans="1:27" x14ac:dyDescent="0.25">
      <c r="A4211" s="199"/>
      <c r="B4211" s="199"/>
      <c r="C4211" s="199"/>
      <c r="D4211" s="199"/>
      <c r="E4211" s="192"/>
      <c r="F4211" s="186"/>
      <c r="G4211" s="53"/>
      <c r="H4211" s="53"/>
      <c r="I4211" s="53"/>
      <c r="J4211" s="53"/>
      <c r="O4211" s="53"/>
      <c r="W4211" s="53"/>
      <c r="X4211" s="53"/>
      <c r="Y4211" s="53"/>
      <c r="Z4211" s="53"/>
      <c r="AA4211" s="53"/>
    </row>
    <row r="4212" spans="1:27" x14ac:dyDescent="0.25">
      <c r="A4212" s="199"/>
      <c r="B4212" s="199"/>
      <c r="C4212" s="199"/>
      <c r="D4212" s="199"/>
      <c r="E4212" s="192"/>
      <c r="F4212" s="186"/>
      <c r="G4212" s="53"/>
      <c r="H4212" s="53"/>
      <c r="I4212" s="53"/>
      <c r="J4212" s="53"/>
      <c r="O4212" s="53"/>
      <c r="W4212" s="53"/>
      <c r="X4212" s="53"/>
      <c r="Y4212" s="53"/>
      <c r="Z4212" s="53"/>
      <c r="AA4212" s="53"/>
    </row>
    <row r="4213" spans="1:27" x14ac:dyDescent="0.25">
      <c r="A4213" s="199"/>
      <c r="B4213" s="199"/>
      <c r="C4213" s="199"/>
      <c r="D4213" s="199"/>
      <c r="E4213" s="192"/>
      <c r="F4213" s="186"/>
      <c r="G4213" s="53"/>
      <c r="H4213" s="53"/>
      <c r="I4213" s="53"/>
      <c r="J4213" s="53"/>
      <c r="O4213" s="53"/>
      <c r="W4213" s="53"/>
      <c r="X4213" s="53"/>
      <c r="Y4213" s="53"/>
      <c r="Z4213" s="53"/>
      <c r="AA4213" s="53"/>
    </row>
    <row r="4214" spans="1:27" x14ac:dyDescent="0.25">
      <c r="A4214" s="199"/>
      <c r="B4214" s="199"/>
      <c r="C4214" s="199"/>
      <c r="D4214" s="199"/>
      <c r="E4214" s="192"/>
      <c r="F4214" s="186"/>
      <c r="G4214" s="53"/>
      <c r="H4214" s="53"/>
      <c r="I4214" s="53"/>
      <c r="J4214" s="53"/>
      <c r="O4214" s="53"/>
      <c r="W4214" s="53"/>
      <c r="X4214" s="53"/>
      <c r="Y4214" s="53"/>
      <c r="Z4214" s="53"/>
      <c r="AA4214" s="53"/>
    </row>
    <row r="4215" spans="1:27" x14ac:dyDescent="0.25">
      <c r="A4215" s="199"/>
      <c r="B4215" s="199"/>
      <c r="C4215" s="199"/>
      <c r="D4215" s="199"/>
      <c r="E4215" s="192"/>
      <c r="F4215" s="186"/>
      <c r="G4215" s="53"/>
      <c r="H4215" s="53"/>
      <c r="I4215" s="53"/>
      <c r="J4215" s="53"/>
      <c r="O4215" s="53"/>
      <c r="W4215" s="53"/>
      <c r="X4215" s="53"/>
      <c r="Y4215" s="53"/>
      <c r="Z4215" s="53"/>
      <c r="AA4215" s="53"/>
    </row>
    <row r="4216" spans="1:27" x14ac:dyDescent="0.25">
      <c r="A4216" s="199"/>
      <c r="B4216" s="199"/>
      <c r="C4216" s="199"/>
      <c r="D4216" s="199"/>
      <c r="E4216" s="192"/>
      <c r="F4216" s="186"/>
      <c r="G4216" s="53"/>
      <c r="H4216" s="53"/>
      <c r="I4216" s="53"/>
      <c r="J4216" s="53"/>
      <c r="O4216" s="53"/>
      <c r="W4216" s="53"/>
      <c r="X4216" s="53"/>
      <c r="Y4216" s="53"/>
      <c r="Z4216" s="53"/>
      <c r="AA4216" s="53"/>
    </row>
    <row r="4217" spans="1:27" x14ac:dyDescent="0.25">
      <c r="A4217" s="199"/>
      <c r="B4217" s="199"/>
      <c r="C4217" s="199"/>
      <c r="D4217" s="199"/>
      <c r="E4217" s="192"/>
      <c r="F4217" s="186"/>
      <c r="G4217" s="53"/>
      <c r="H4217" s="53"/>
      <c r="I4217" s="53"/>
      <c r="J4217" s="53"/>
      <c r="O4217" s="53"/>
      <c r="W4217" s="53"/>
      <c r="X4217" s="53"/>
      <c r="Y4217" s="53"/>
      <c r="Z4217" s="53"/>
      <c r="AA4217" s="53"/>
    </row>
    <row r="4218" spans="1:27" x14ac:dyDescent="0.25">
      <c r="A4218" s="199"/>
      <c r="B4218" s="199"/>
      <c r="C4218" s="199"/>
      <c r="D4218" s="199"/>
      <c r="E4218" s="192"/>
      <c r="F4218" s="186"/>
      <c r="G4218" s="53"/>
      <c r="H4218" s="53"/>
      <c r="I4218" s="53"/>
      <c r="J4218" s="53"/>
      <c r="O4218" s="53"/>
      <c r="W4218" s="53"/>
      <c r="X4218" s="53"/>
      <c r="Y4218" s="53"/>
      <c r="Z4218" s="53"/>
      <c r="AA4218" s="53"/>
    </row>
    <row r="4219" spans="1:27" x14ac:dyDescent="0.25">
      <c r="A4219" s="199"/>
      <c r="B4219" s="199"/>
      <c r="C4219" s="199"/>
      <c r="D4219" s="199"/>
      <c r="E4219" s="192"/>
      <c r="F4219" s="186"/>
      <c r="G4219" s="53"/>
      <c r="H4219" s="53"/>
      <c r="I4219" s="53"/>
      <c r="J4219" s="53"/>
      <c r="O4219" s="53"/>
      <c r="W4219" s="53"/>
      <c r="X4219" s="53"/>
      <c r="Y4219" s="53"/>
      <c r="Z4219" s="53"/>
      <c r="AA4219" s="53"/>
    </row>
    <row r="4220" spans="1:27" x14ac:dyDescent="0.25">
      <c r="A4220" s="199"/>
      <c r="B4220" s="199"/>
      <c r="C4220" s="199"/>
      <c r="D4220" s="199"/>
      <c r="E4220" s="192"/>
      <c r="F4220" s="186"/>
      <c r="G4220" s="53"/>
      <c r="H4220" s="53"/>
      <c r="I4220" s="53"/>
      <c r="J4220" s="53"/>
      <c r="O4220" s="53"/>
      <c r="W4220" s="53"/>
      <c r="X4220" s="53"/>
      <c r="Y4220" s="53"/>
      <c r="Z4220" s="53"/>
      <c r="AA4220" s="53"/>
    </row>
    <row r="4221" spans="1:27" x14ac:dyDescent="0.25">
      <c r="A4221" s="199"/>
      <c r="B4221" s="199"/>
      <c r="C4221" s="199"/>
      <c r="D4221" s="199"/>
      <c r="E4221" s="192"/>
      <c r="F4221" s="186"/>
      <c r="G4221" s="53"/>
      <c r="H4221" s="53"/>
      <c r="I4221" s="53"/>
      <c r="J4221" s="53"/>
      <c r="O4221" s="53"/>
      <c r="W4221" s="53"/>
      <c r="X4221" s="53"/>
      <c r="Y4221" s="53"/>
      <c r="Z4221" s="53"/>
      <c r="AA4221" s="53"/>
    </row>
    <row r="4222" spans="1:27" x14ac:dyDescent="0.25">
      <c r="A4222" s="199"/>
      <c r="B4222" s="199"/>
      <c r="C4222" s="199"/>
      <c r="D4222" s="199"/>
      <c r="E4222" s="192"/>
      <c r="F4222" s="186"/>
      <c r="G4222" s="53"/>
      <c r="H4222" s="53"/>
      <c r="I4222" s="53"/>
      <c r="J4222" s="53"/>
      <c r="O4222" s="53"/>
      <c r="W4222" s="53"/>
      <c r="X4222" s="53"/>
      <c r="Y4222" s="53"/>
      <c r="Z4222" s="53"/>
      <c r="AA4222" s="53"/>
    </row>
    <row r="4223" spans="1:27" x14ac:dyDescent="0.25">
      <c r="A4223" s="199"/>
      <c r="B4223" s="199"/>
      <c r="C4223" s="199"/>
      <c r="D4223" s="199"/>
      <c r="E4223" s="192"/>
      <c r="F4223" s="186"/>
      <c r="G4223" s="53"/>
      <c r="H4223" s="53"/>
      <c r="I4223" s="53"/>
      <c r="J4223" s="53"/>
      <c r="O4223" s="53"/>
      <c r="W4223" s="53"/>
      <c r="X4223" s="53"/>
      <c r="Y4223" s="53"/>
      <c r="Z4223" s="53"/>
      <c r="AA4223" s="53"/>
    </row>
    <row r="4224" spans="1:27" x14ac:dyDescent="0.25">
      <c r="A4224" s="199"/>
      <c r="B4224" s="199"/>
      <c r="C4224" s="199"/>
      <c r="D4224" s="199"/>
      <c r="E4224" s="192"/>
      <c r="F4224" s="186"/>
      <c r="G4224" s="53"/>
      <c r="H4224" s="53"/>
      <c r="I4224" s="53"/>
      <c r="J4224" s="53"/>
      <c r="O4224" s="53"/>
      <c r="W4224" s="53"/>
      <c r="X4224" s="53"/>
      <c r="Y4224" s="53"/>
      <c r="Z4224" s="53"/>
      <c r="AA4224" s="53"/>
    </row>
    <row r="4225" spans="1:27" x14ac:dyDescent="0.25">
      <c r="A4225" s="199"/>
      <c r="B4225" s="199"/>
      <c r="C4225" s="199"/>
      <c r="D4225" s="199"/>
      <c r="E4225" s="192"/>
      <c r="F4225" s="186"/>
      <c r="G4225" s="53"/>
      <c r="H4225" s="53"/>
      <c r="I4225" s="53"/>
      <c r="J4225" s="53"/>
      <c r="O4225" s="53"/>
      <c r="W4225" s="53"/>
      <c r="X4225" s="53"/>
      <c r="Y4225" s="53"/>
      <c r="Z4225" s="53"/>
      <c r="AA4225" s="53"/>
    </row>
    <row r="4226" spans="1:27" x14ac:dyDescent="0.25">
      <c r="A4226" s="199"/>
      <c r="B4226" s="199"/>
      <c r="C4226" s="199"/>
      <c r="D4226" s="199"/>
      <c r="E4226" s="192"/>
      <c r="F4226" s="186"/>
      <c r="G4226" s="53"/>
      <c r="H4226" s="53"/>
      <c r="I4226" s="53"/>
      <c r="J4226" s="53"/>
      <c r="O4226" s="53"/>
      <c r="W4226" s="53"/>
      <c r="X4226" s="53"/>
      <c r="Y4226" s="53"/>
      <c r="Z4226" s="53"/>
      <c r="AA4226" s="53"/>
    </row>
    <row r="4227" spans="1:27" x14ac:dyDescent="0.25">
      <c r="A4227" s="199"/>
      <c r="B4227" s="199"/>
      <c r="C4227" s="199"/>
      <c r="D4227" s="199"/>
      <c r="E4227" s="192"/>
      <c r="F4227" s="186"/>
      <c r="G4227" s="53"/>
      <c r="H4227" s="53"/>
      <c r="I4227" s="53"/>
      <c r="J4227" s="53"/>
      <c r="O4227" s="53"/>
      <c r="W4227" s="53"/>
      <c r="X4227" s="53"/>
      <c r="Y4227" s="53"/>
      <c r="Z4227" s="53"/>
      <c r="AA4227" s="53"/>
    </row>
    <row r="4228" spans="1:27" x14ac:dyDescent="0.25">
      <c r="A4228" s="199"/>
      <c r="B4228" s="199"/>
      <c r="C4228" s="199"/>
      <c r="D4228" s="199"/>
      <c r="E4228" s="192"/>
      <c r="F4228" s="186"/>
      <c r="G4228" s="53"/>
      <c r="H4228" s="53"/>
      <c r="I4228" s="53"/>
      <c r="J4228" s="53"/>
      <c r="O4228" s="53"/>
      <c r="W4228" s="53"/>
      <c r="X4228" s="53"/>
      <c r="Y4228" s="53"/>
      <c r="Z4228" s="53"/>
      <c r="AA4228" s="53"/>
    </row>
    <row r="4229" spans="1:27" x14ac:dyDescent="0.25">
      <c r="A4229" s="199"/>
      <c r="B4229" s="199"/>
      <c r="C4229" s="199"/>
      <c r="D4229" s="199"/>
      <c r="E4229" s="192"/>
      <c r="F4229" s="186"/>
      <c r="G4229" s="53"/>
      <c r="H4229" s="53"/>
      <c r="I4229" s="53"/>
      <c r="J4229" s="53"/>
      <c r="O4229" s="53"/>
      <c r="W4229" s="53"/>
      <c r="X4229" s="53"/>
      <c r="Y4229" s="53"/>
      <c r="Z4229" s="53"/>
      <c r="AA4229" s="53"/>
    </row>
    <row r="4230" spans="1:27" x14ac:dyDescent="0.25">
      <c r="A4230" s="199"/>
      <c r="B4230" s="199"/>
      <c r="C4230" s="199"/>
      <c r="D4230" s="199"/>
      <c r="E4230" s="192"/>
      <c r="F4230" s="186"/>
      <c r="G4230" s="53"/>
      <c r="H4230" s="53"/>
      <c r="I4230" s="53"/>
      <c r="J4230" s="53"/>
      <c r="O4230" s="53"/>
      <c r="W4230" s="53"/>
      <c r="X4230" s="53"/>
      <c r="Y4230" s="53"/>
      <c r="Z4230" s="53"/>
      <c r="AA4230" s="53"/>
    </row>
    <row r="4231" spans="1:27" x14ac:dyDescent="0.25">
      <c r="A4231" s="199"/>
      <c r="B4231" s="199"/>
      <c r="C4231" s="199"/>
      <c r="D4231" s="199"/>
      <c r="E4231" s="192"/>
      <c r="F4231" s="186"/>
      <c r="G4231" s="53"/>
      <c r="H4231" s="53"/>
      <c r="I4231" s="53"/>
      <c r="J4231" s="53"/>
      <c r="O4231" s="53"/>
      <c r="W4231" s="53"/>
      <c r="X4231" s="53"/>
      <c r="Y4231" s="53"/>
      <c r="Z4231" s="53"/>
      <c r="AA4231" s="53"/>
    </row>
    <row r="4232" spans="1:27" x14ac:dyDescent="0.25">
      <c r="A4232" s="199"/>
      <c r="B4232" s="199"/>
      <c r="C4232" s="199"/>
      <c r="D4232" s="199"/>
      <c r="E4232" s="192"/>
      <c r="F4232" s="186"/>
      <c r="G4232" s="53"/>
      <c r="H4232" s="53"/>
      <c r="I4232" s="53"/>
      <c r="J4232" s="53"/>
      <c r="O4232" s="53"/>
      <c r="W4232" s="53"/>
      <c r="X4232" s="53"/>
      <c r="Y4232" s="53"/>
      <c r="Z4232" s="53"/>
      <c r="AA4232" s="53"/>
    </row>
    <row r="4233" spans="1:27" x14ac:dyDescent="0.25">
      <c r="A4233" s="199"/>
      <c r="B4233" s="199"/>
      <c r="C4233" s="199"/>
      <c r="D4233" s="199"/>
      <c r="E4233" s="192"/>
      <c r="F4233" s="186"/>
      <c r="G4233" s="53"/>
      <c r="H4233" s="53"/>
      <c r="I4233" s="53"/>
      <c r="J4233" s="53"/>
      <c r="O4233" s="53"/>
      <c r="W4233" s="53"/>
      <c r="X4233" s="53"/>
      <c r="Y4233" s="53"/>
      <c r="Z4233" s="53"/>
      <c r="AA4233" s="53"/>
    </row>
    <row r="4234" spans="1:27" x14ac:dyDescent="0.25">
      <c r="A4234" s="199"/>
      <c r="B4234" s="199"/>
      <c r="C4234" s="199"/>
      <c r="D4234" s="199"/>
      <c r="E4234" s="192"/>
      <c r="F4234" s="186"/>
      <c r="G4234" s="53"/>
      <c r="H4234" s="53"/>
      <c r="I4234" s="53"/>
      <c r="J4234" s="53"/>
      <c r="O4234" s="53"/>
      <c r="W4234" s="53"/>
      <c r="X4234" s="53"/>
      <c r="Y4234" s="53"/>
      <c r="Z4234" s="53"/>
      <c r="AA4234" s="53"/>
    </row>
    <row r="4235" spans="1:27" x14ac:dyDescent="0.25">
      <c r="A4235" s="199"/>
      <c r="B4235" s="199"/>
      <c r="C4235" s="199"/>
      <c r="D4235" s="199"/>
      <c r="E4235" s="192"/>
      <c r="F4235" s="186"/>
      <c r="G4235" s="53"/>
      <c r="H4235" s="53"/>
      <c r="I4235" s="53"/>
      <c r="J4235" s="53"/>
      <c r="O4235" s="53"/>
      <c r="W4235" s="53"/>
      <c r="X4235" s="53"/>
      <c r="Y4235" s="53"/>
      <c r="Z4235" s="53"/>
      <c r="AA4235" s="53"/>
    </row>
    <row r="4236" spans="1:27" x14ac:dyDescent="0.25">
      <c r="A4236" s="199"/>
      <c r="B4236" s="199"/>
      <c r="C4236" s="199"/>
      <c r="D4236" s="199"/>
      <c r="E4236" s="192"/>
      <c r="F4236" s="186"/>
      <c r="G4236" s="53"/>
      <c r="H4236" s="53"/>
      <c r="I4236" s="53"/>
      <c r="J4236" s="53"/>
      <c r="O4236" s="53"/>
      <c r="W4236" s="53"/>
      <c r="X4236" s="53"/>
      <c r="Y4236" s="53"/>
      <c r="Z4236" s="53"/>
      <c r="AA4236" s="53"/>
    </row>
    <row r="4237" spans="1:27" x14ac:dyDescent="0.25">
      <c r="A4237" s="199"/>
      <c r="B4237" s="199"/>
      <c r="C4237" s="199"/>
      <c r="D4237" s="199"/>
      <c r="E4237" s="192"/>
      <c r="F4237" s="186"/>
      <c r="G4237" s="53"/>
      <c r="H4237" s="53"/>
      <c r="I4237" s="53"/>
      <c r="J4237" s="53"/>
      <c r="O4237" s="53"/>
      <c r="W4237" s="53"/>
      <c r="X4237" s="53"/>
      <c r="Y4237" s="53"/>
      <c r="Z4237" s="53"/>
      <c r="AA4237" s="53"/>
    </row>
    <row r="4238" spans="1:27" x14ac:dyDescent="0.25">
      <c r="A4238" s="199"/>
      <c r="B4238" s="199"/>
      <c r="C4238" s="199"/>
      <c r="D4238" s="199"/>
      <c r="E4238" s="192"/>
      <c r="F4238" s="186"/>
      <c r="G4238" s="53"/>
      <c r="H4238" s="53"/>
      <c r="I4238" s="53"/>
      <c r="J4238" s="53"/>
      <c r="O4238" s="53"/>
      <c r="W4238" s="53"/>
      <c r="X4238" s="53"/>
      <c r="Y4238" s="53"/>
      <c r="Z4238" s="53"/>
      <c r="AA4238" s="53"/>
    </row>
    <row r="4239" spans="1:27" x14ac:dyDescent="0.25">
      <c r="A4239" s="199"/>
      <c r="B4239" s="199"/>
      <c r="C4239" s="199"/>
      <c r="D4239" s="199"/>
      <c r="E4239" s="192"/>
      <c r="F4239" s="186"/>
      <c r="G4239" s="53"/>
      <c r="H4239" s="53"/>
      <c r="I4239" s="53"/>
      <c r="J4239" s="53"/>
      <c r="O4239" s="53"/>
      <c r="W4239" s="53"/>
      <c r="X4239" s="53"/>
      <c r="Y4239" s="53"/>
      <c r="Z4239" s="53"/>
      <c r="AA4239" s="53"/>
    </row>
    <row r="4240" spans="1:27" x14ac:dyDescent="0.25">
      <c r="A4240" s="199"/>
      <c r="B4240" s="199"/>
      <c r="C4240" s="199"/>
      <c r="D4240" s="199"/>
      <c r="E4240" s="192"/>
      <c r="F4240" s="186"/>
      <c r="G4240" s="53"/>
      <c r="H4240" s="53"/>
      <c r="I4240" s="53"/>
      <c r="J4240" s="53"/>
      <c r="O4240" s="53"/>
      <c r="W4240" s="53"/>
      <c r="X4240" s="53"/>
      <c r="Y4240" s="53"/>
      <c r="Z4240" s="53"/>
      <c r="AA4240" s="53"/>
    </row>
    <row r="4241" spans="1:27" x14ac:dyDescent="0.25">
      <c r="A4241" s="199"/>
      <c r="B4241" s="199"/>
      <c r="C4241" s="199"/>
      <c r="D4241" s="199"/>
      <c r="E4241" s="192"/>
      <c r="F4241" s="186"/>
      <c r="G4241" s="53"/>
      <c r="H4241" s="53"/>
      <c r="I4241" s="53"/>
      <c r="J4241" s="53"/>
      <c r="O4241" s="53"/>
      <c r="W4241" s="53"/>
      <c r="X4241" s="53"/>
      <c r="Y4241" s="53"/>
      <c r="Z4241" s="53"/>
      <c r="AA4241" s="53"/>
    </row>
    <row r="4242" spans="1:27" x14ac:dyDescent="0.25">
      <c r="A4242" s="199"/>
      <c r="B4242" s="199"/>
      <c r="C4242" s="199"/>
      <c r="D4242" s="199"/>
      <c r="E4242" s="192"/>
      <c r="F4242" s="186"/>
      <c r="G4242" s="53"/>
      <c r="H4242" s="53"/>
      <c r="I4242" s="53"/>
      <c r="J4242" s="53"/>
      <c r="O4242" s="53"/>
      <c r="W4242" s="53"/>
      <c r="X4242" s="53"/>
      <c r="Y4242" s="53"/>
      <c r="Z4242" s="53"/>
      <c r="AA4242" s="53"/>
    </row>
    <row r="4243" spans="1:27" x14ac:dyDescent="0.25">
      <c r="A4243" s="199"/>
      <c r="B4243" s="199"/>
      <c r="C4243" s="199"/>
      <c r="D4243" s="199"/>
      <c r="E4243" s="192"/>
      <c r="F4243" s="186"/>
      <c r="G4243" s="53"/>
      <c r="H4243" s="53"/>
      <c r="I4243" s="53"/>
      <c r="J4243" s="53"/>
      <c r="O4243" s="53"/>
      <c r="W4243" s="53"/>
      <c r="X4243" s="53"/>
      <c r="Y4243" s="53"/>
      <c r="Z4243" s="53"/>
      <c r="AA4243" s="53"/>
    </row>
    <row r="4244" spans="1:27" x14ac:dyDescent="0.25">
      <c r="A4244" s="199"/>
      <c r="B4244" s="199"/>
      <c r="C4244" s="199"/>
      <c r="D4244" s="199"/>
      <c r="E4244" s="192"/>
      <c r="F4244" s="186"/>
      <c r="G4244" s="53"/>
      <c r="H4244" s="53"/>
      <c r="I4244" s="53"/>
      <c r="J4244" s="53"/>
      <c r="O4244" s="53"/>
      <c r="W4244" s="53"/>
      <c r="X4244" s="53"/>
      <c r="Y4244" s="53"/>
      <c r="Z4244" s="53"/>
      <c r="AA4244" s="53"/>
    </row>
    <row r="4245" spans="1:27" x14ac:dyDescent="0.25">
      <c r="A4245" s="199"/>
      <c r="B4245" s="199"/>
      <c r="C4245" s="199"/>
      <c r="D4245" s="199"/>
      <c r="E4245" s="192"/>
      <c r="F4245" s="186"/>
      <c r="G4245" s="53"/>
      <c r="H4245" s="53"/>
      <c r="I4245" s="53"/>
      <c r="J4245" s="53"/>
      <c r="O4245" s="53"/>
      <c r="W4245" s="53"/>
      <c r="X4245" s="53"/>
      <c r="Y4245" s="53"/>
      <c r="Z4245" s="53"/>
      <c r="AA4245" s="53"/>
    </row>
    <row r="4246" spans="1:27" x14ac:dyDescent="0.25">
      <c r="A4246" s="199"/>
      <c r="B4246" s="199"/>
      <c r="C4246" s="199"/>
      <c r="D4246" s="199"/>
      <c r="E4246" s="192"/>
      <c r="F4246" s="186"/>
      <c r="G4246" s="53"/>
      <c r="H4246" s="53"/>
      <c r="I4246" s="53"/>
      <c r="J4246" s="53"/>
      <c r="O4246" s="53"/>
      <c r="W4246" s="53"/>
      <c r="X4246" s="53"/>
      <c r="Y4246" s="53"/>
      <c r="Z4246" s="53"/>
      <c r="AA4246" s="53"/>
    </row>
    <row r="4247" spans="1:27" x14ac:dyDescent="0.25">
      <c r="A4247" s="199"/>
      <c r="B4247" s="199"/>
      <c r="C4247" s="199"/>
      <c r="D4247" s="199"/>
      <c r="E4247" s="192"/>
      <c r="F4247" s="186"/>
      <c r="G4247" s="53"/>
      <c r="H4247" s="53"/>
      <c r="I4247" s="53"/>
      <c r="J4247" s="53"/>
      <c r="O4247" s="53"/>
      <c r="W4247" s="53"/>
      <c r="X4247" s="53"/>
      <c r="Y4247" s="53"/>
      <c r="Z4247" s="53"/>
      <c r="AA4247" s="53"/>
    </row>
    <row r="4248" spans="1:27" x14ac:dyDescent="0.25">
      <c r="A4248" s="199"/>
      <c r="B4248" s="199"/>
      <c r="C4248" s="199"/>
      <c r="D4248" s="199"/>
      <c r="E4248" s="192"/>
      <c r="F4248" s="186"/>
      <c r="G4248" s="53"/>
      <c r="H4248" s="53"/>
      <c r="I4248" s="53"/>
      <c r="J4248" s="53"/>
      <c r="O4248" s="53"/>
      <c r="W4248" s="53"/>
      <c r="X4248" s="53"/>
      <c r="Y4248" s="53"/>
      <c r="Z4248" s="53"/>
      <c r="AA4248" s="53"/>
    </row>
    <row r="4249" spans="1:27" x14ac:dyDescent="0.25">
      <c r="A4249" s="199"/>
      <c r="B4249" s="199"/>
      <c r="C4249" s="199"/>
      <c r="D4249" s="199"/>
      <c r="E4249" s="192"/>
      <c r="F4249" s="186"/>
      <c r="G4249" s="53"/>
      <c r="H4249" s="53"/>
      <c r="I4249" s="53"/>
      <c r="J4249" s="53"/>
      <c r="O4249" s="53"/>
      <c r="W4249" s="53"/>
      <c r="X4249" s="53"/>
      <c r="Y4249" s="53"/>
      <c r="Z4249" s="53"/>
      <c r="AA4249" s="53"/>
    </row>
    <row r="4250" spans="1:27" x14ac:dyDescent="0.25">
      <c r="A4250" s="199"/>
      <c r="B4250" s="199"/>
      <c r="C4250" s="199"/>
      <c r="D4250" s="199"/>
      <c r="E4250" s="192"/>
      <c r="F4250" s="186"/>
      <c r="G4250" s="53"/>
      <c r="H4250" s="53"/>
      <c r="I4250" s="53"/>
      <c r="J4250" s="53"/>
      <c r="O4250" s="53"/>
      <c r="W4250" s="53"/>
      <c r="X4250" s="53"/>
      <c r="Y4250" s="53"/>
      <c r="Z4250" s="53"/>
      <c r="AA4250" s="53"/>
    </row>
    <row r="4251" spans="1:27" x14ac:dyDescent="0.25">
      <c r="A4251" s="199"/>
      <c r="B4251" s="199"/>
      <c r="C4251" s="199"/>
      <c r="D4251" s="199"/>
      <c r="E4251" s="192"/>
      <c r="F4251" s="186"/>
      <c r="G4251" s="53"/>
      <c r="H4251" s="53"/>
      <c r="I4251" s="53"/>
      <c r="J4251" s="53"/>
      <c r="O4251" s="53"/>
      <c r="W4251" s="53"/>
      <c r="X4251" s="53"/>
      <c r="Y4251" s="53"/>
      <c r="Z4251" s="53"/>
      <c r="AA4251" s="53"/>
    </row>
    <row r="4252" spans="1:27" x14ac:dyDescent="0.25">
      <c r="A4252" s="199"/>
      <c r="B4252" s="199"/>
      <c r="C4252" s="199"/>
      <c r="D4252" s="199"/>
      <c r="E4252" s="192"/>
      <c r="F4252" s="186"/>
      <c r="G4252" s="53"/>
      <c r="H4252" s="53"/>
      <c r="I4252" s="53"/>
      <c r="J4252" s="53"/>
      <c r="O4252" s="53"/>
      <c r="W4252" s="53"/>
      <c r="X4252" s="53"/>
      <c r="Y4252" s="53"/>
      <c r="Z4252" s="53"/>
      <c r="AA4252" s="53"/>
    </row>
    <row r="4253" spans="1:27" x14ac:dyDescent="0.25">
      <c r="A4253" s="199"/>
      <c r="B4253" s="199"/>
      <c r="C4253" s="199"/>
      <c r="D4253" s="199"/>
      <c r="E4253" s="192"/>
      <c r="F4253" s="186"/>
      <c r="G4253" s="53"/>
      <c r="H4253" s="53"/>
      <c r="I4253" s="53"/>
      <c r="J4253" s="53"/>
      <c r="O4253" s="53"/>
      <c r="W4253" s="53"/>
      <c r="X4253" s="53"/>
      <c r="Y4253" s="53"/>
      <c r="Z4253" s="53"/>
      <c r="AA4253" s="53"/>
    </row>
    <row r="4254" spans="1:27" x14ac:dyDescent="0.25">
      <c r="A4254" s="199"/>
      <c r="B4254" s="199"/>
      <c r="C4254" s="199"/>
      <c r="D4254" s="199"/>
      <c r="E4254" s="192"/>
      <c r="F4254" s="186"/>
      <c r="G4254" s="53"/>
      <c r="H4254" s="53"/>
      <c r="I4254" s="53"/>
      <c r="J4254" s="53"/>
      <c r="O4254" s="53"/>
      <c r="W4254" s="53"/>
      <c r="X4254" s="53"/>
      <c r="Y4254" s="53"/>
      <c r="Z4254" s="53"/>
      <c r="AA4254" s="53"/>
    </row>
    <row r="4255" spans="1:27" x14ac:dyDescent="0.25">
      <c r="A4255" s="199"/>
      <c r="B4255" s="199"/>
      <c r="C4255" s="199"/>
      <c r="D4255" s="199"/>
      <c r="E4255" s="192"/>
      <c r="F4255" s="186"/>
      <c r="G4255" s="53"/>
      <c r="H4255" s="53"/>
      <c r="I4255" s="53"/>
      <c r="J4255" s="53"/>
      <c r="O4255" s="53"/>
      <c r="W4255" s="53"/>
      <c r="X4255" s="53"/>
      <c r="Y4255" s="53"/>
      <c r="Z4255" s="53"/>
      <c r="AA4255" s="53"/>
    </row>
    <row r="4256" spans="1:27" x14ac:dyDescent="0.25">
      <c r="A4256" s="199"/>
      <c r="B4256" s="199"/>
      <c r="C4256" s="199"/>
      <c r="D4256" s="199"/>
      <c r="E4256" s="192"/>
      <c r="F4256" s="186"/>
      <c r="G4256" s="53"/>
      <c r="H4256" s="53"/>
      <c r="I4256" s="53"/>
      <c r="J4256" s="53"/>
      <c r="O4256" s="53"/>
      <c r="W4256" s="53"/>
      <c r="X4256" s="53"/>
      <c r="Y4256" s="53"/>
      <c r="Z4256" s="53"/>
      <c r="AA4256" s="53"/>
    </row>
    <row r="4257" spans="1:27" x14ac:dyDescent="0.25">
      <c r="A4257" s="199"/>
      <c r="B4257" s="199"/>
      <c r="C4257" s="199"/>
      <c r="D4257" s="199"/>
      <c r="E4257" s="192"/>
      <c r="F4257" s="186"/>
      <c r="G4257" s="53"/>
      <c r="H4257" s="53"/>
      <c r="I4257" s="53"/>
      <c r="J4257" s="53"/>
      <c r="O4257" s="53"/>
      <c r="W4257" s="53"/>
      <c r="X4257" s="53"/>
      <c r="Y4257" s="53"/>
      <c r="Z4257" s="53"/>
      <c r="AA4257" s="53"/>
    </row>
    <row r="4258" spans="1:27" x14ac:dyDescent="0.25">
      <c r="A4258" s="199"/>
      <c r="B4258" s="199"/>
      <c r="C4258" s="199"/>
      <c r="D4258" s="199"/>
      <c r="E4258" s="192"/>
      <c r="F4258" s="186"/>
      <c r="G4258" s="53"/>
      <c r="H4258" s="53"/>
      <c r="I4258" s="53"/>
      <c r="J4258" s="53"/>
      <c r="O4258" s="53"/>
      <c r="W4258" s="53"/>
      <c r="X4258" s="53"/>
      <c r="Y4258" s="53"/>
      <c r="Z4258" s="53"/>
      <c r="AA4258" s="53"/>
    </row>
    <row r="4259" spans="1:27" x14ac:dyDescent="0.25">
      <c r="A4259" s="199"/>
      <c r="B4259" s="199"/>
      <c r="C4259" s="199"/>
      <c r="D4259" s="199"/>
      <c r="E4259" s="192"/>
      <c r="F4259" s="186"/>
      <c r="G4259" s="53"/>
      <c r="H4259" s="53"/>
      <c r="I4259" s="53"/>
      <c r="J4259" s="53"/>
      <c r="O4259" s="53"/>
      <c r="W4259" s="53"/>
      <c r="X4259" s="53"/>
      <c r="Y4259" s="53"/>
      <c r="Z4259" s="53"/>
      <c r="AA4259" s="53"/>
    </row>
    <row r="4260" spans="1:27" x14ac:dyDescent="0.25">
      <c r="A4260" s="199"/>
      <c r="B4260" s="199"/>
      <c r="C4260" s="199"/>
      <c r="D4260" s="199"/>
      <c r="E4260" s="192"/>
      <c r="F4260" s="186"/>
      <c r="G4260" s="53"/>
      <c r="H4260" s="53"/>
      <c r="I4260" s="53"/>
      <c r="J4260" s="53"/>
      <c r="O4260" s="53"/>
      <c r="W4260" s="53"/>
      <c r="X4260" s="53"/>
      <c r="Y4260" s="53"/>
      <c r="Z4260" s="53"/>
      <c r="AA4260" s="53"/>
    </row>
    <row r="4261" spans="1:27" x14ac:dyDescent="0.25">
      <c r="A4261" s="199"/>
      <c r="B4261" s="199"/>
      <c r="C4261" s="199"/>
      <c r="D4261" s="199"/>
      <c r="E4261" s="192"/>
      <c r="F4261" s="186"/>
      <c r="G4261" s="53"/>
      <c r="H4261" s="53"/>
      <c r="I4261" s="53"/>
      <c r="J4261" s="53"/>
      <c r="O4261" s="53"/>
      <c r="W4261" s="53"/>
      <c r="X4261" s="53"/>
      <c r="Y4261" s="53"/>
      <c r="Z4261" s="53"/>
      <c r="AA4261" s="53"/>
    </row>
    <row r="4262" spans="1:27" x14ac:dyDescent="0.25">
      <c r="A4262" s="199"/>
      <c r="B4262" s="199"/>
      <c r="C4262" s="199"/>
      <c r="D4262" s="199"/>
      <c r="E4262" s="192"/>
      <c r="F4262" s="186"/>
      <c r="G4262" s="53"/>
      <c r="H4262" s="53"/>
      <c r="I4262" s="53"/>
      <c r="J4262" s="53"/>
      <c r="O4262" s="53"/>
      <c r="W4262" s="53"/>
      <c r="X4262" s="53"/>
      <c r="Y4262" s="53"/>
      <c r="Z4262" s="53"/>
      <c r="AA4262" s="53"/>
    </row>
    <row r="4263" spans="1:27" x14ac:dyDescent="0.25">
      <c r="A4263" s="199"/>
      <c r="B4263" s="199"/>
      <c r="C4263" s="199"/>
      <c r="D4263" s="199"/>
      <c r="E4263" s="192"/>
      <c r="F4263" s="186"/>
      <c r="G4263" s="53"/>
      <c r="H4263" s="53"/>
      <c r="I4263" s="53"/>
      <c r="J4263" s="53"/>
      <c r="O4263" s="53"/>
      <c r="W4263" s="53"/>
      <c r="X4263" s="53"/>
      <c r="Y4263" s="53"/>
      <c r="Z4263" s="53"/>
      <c r="AA4263" s="53"/>
    </row>
    <row r="4264" spans="1:27" x14ac:dyDescent="0.25">
      <c r="A4264" s="199"/>
      <c r="B4264" s="199"/>
      <c r="C4264" s="199"/>
      <c r="D4264" s="199"/>
      <c r="E4264" s="192"/>
      <c r="F4264" s="186"/>
      <c r="G4264" s="53"/>
      <c r="H4264" s="53"/>
      <c r="I4264" s="53"/>
      <c r="J4264" s="53"/>
      <c r="O4264" s="53"/>
      <c r="W4264" s="53"/>
      <c r="X4264" s="53"/>
      <c r="Y4264" s="53"/>
      <c r="Z4264" s="53"/>
      <c r="AA4264" s="53"/>
    </row>
    <row r="4265" spans="1:27" x14ac:dyDescent="0.25">
      <c r="A4265" s="199"/>
      <c r="B4265" s="199"/>
      <c r="C4265" s="199"/>
      <c r="D4265" s="199"/>
      <c r="E4265" s="192"/>
      <c r="F4265" s="186"/>
      <c r="G4265" s="53"/>
      <c r="H4265" s="53"/>
      <c r="I4265" s="53"/>
      <c r="J4265" s="53"/>
      <c r="O4265" s="53"/>
      <c r="W4265" s="53"/>
      <c r="X4265" s="53"/>
      <c r="Y4265" s="53"/>
      <c r="Z4265" s="53"/>
      <c r="AA4265" s="53"/>
    </row>
    <row r="4266" spans="1:27" x14ac:dyDescent="0.25">
      <c r="A4266" s="199"/>
      <c r="B4266" s="199"/>
      <c r="C4266" s="199"/>
      <c r="D4266" s="199"/>
      <c r="E4266" s="192"/>
      <c r="F4266" s="186"/>
      <c r="G4266" s="53"/>
      <c r="H4266" s="53"/>
      <c r="I4266" s="53"/>
      <c r="J4266" s="53"/>
      <c r="O4266" s="53"/>
      <c r="W4266" s="53"/>
      <c r="X4266" s="53"/>
      <c r="Y4266" s="53"/>
      <c r="Z4266" s="53"/>
      <c r="AA4266" s="53"/>
    </row>
    <row r="4267" spans="1:27" x14ac:dyDescent="0.25">
      <c r="A4267" s="199"/>
      <c r="B4267" s="199"/>
      <c r="C4267" s="199"/>
      <c r="D4267" s="199"/>
      <c r="E4267" s="192"/>
      <c r="F4267" s="186"/>
      <c r="G4267" s="53"/>
      <c r="H4267" s="53"/>
      <c r="I4267" s="53"/>
      <c r="J4267" s="53"/>
      <c r="O4267" s="53"/>
      <c r="W4267" s="53"/>
      <c r="X4267" s="53"/>
      <c r="Y4267" s="53"/>
      <c r="Z4267" s="53"/>
      <c r="AA4267" s="53"/>
    </row>
    <row r="4268" spans="1:27" x14ac:dyDescent="0.25">
      <c r="A4268" s="199"/>
      <c r="B4268" s="199"/>
      <c r="C4268" s="199"/>
      <c r="D4268" s="199"/>
      <c r="E4268" s="192"/>
      <c r="F4268" s="186"/>
      <c r="G4268" s="53"/>
      <c r="H4268" s="53"/>
      <c r="I4268" s="53"/>
      <c r="J4268" s="53"/>
      <c r="O4268" s="53"/>
      <c r="W4268" s="53"/>
      <c r="X4268" s="53"/>
      <c r="Y4268" s="53"/>
      <c r="Z4268" s="53"/>
      <c r="AA4268" s="53"/>
    </row>
    <row r="4269" spans="1:27" x14ac:dyDescent="0.25">
      <c r="A4269" s="199"/>
      <c r="B4269" s="199"/>
      <c r="C4269" s="199"/>
      <c r="D4269" s="199"/>
      <c r="E4269" s="192"/>
      <c r="F4269" s="186"/>
      <c r="G4269" s="53"/>
      <c r="H4269" s="53"/>
      <c r="I4269" s="53"/>
      <c r="J4269" s="53"/>
      <c r="O4269" s="53"/>
      <c r="W4269" s="53"/>
      <c r="X4269" s="53"/>
      <c r="Y4269" s="53"/>
      <c r="Z4269" s="53"/>
      <c r="AA4269" s="53"/>
    </row>
    <row r="4270" spans="1:27" x14ac:dyDescent="0.25">
      <c r="A4270" s="199"/>
      <c r="B4270" s="199"/>
      <c r="C4270" s="199"/>
      <c r="D4270" s="199"/>
      <c r="E4270" s="192"/>
      <c r="F4270" s="186"/>
      <c r="G4270" s="53"/>
      <c r="H4270" s="53"/>
      <c r="I4270" s="53"/>
      <c r="J4270" s="53"/>
      <c r="O4270" s="53"/>
      <c r="W4270" s="53"/>
      <c r="X4270" s="53"/>
      <c r="Y4270" s="53"/>
      <c r="Z4270" s="53"/>
      <c r="AA4270" s="53"/>
    </row>
    <row r="4271" spans="1:27" x14ac:dyDescent="0.25">
      <c r="A4271" s="199"/>
      <c r="B4271" s="199"/>
      <c r="C4271" s="199"/>
      <c r="D4271" s="199"/>
      <c r="E4271" s="192"/>
      <c r="F4271" s="186"/>
      <c r="G4271" s="53"/>
      <c r="H4271" s="53"/>
      <c r="I4271" s="53"/>
      <c r="J4271" s="53"/>
      <c r="O4271" s="53"/>
      <c r="W4271" s="53"/>
      <c r="X4271" s="53"/>
      <c r="Y4271" s="53"/>
      <c r="Z4271" s="53"/>
      <c r="AA4271" s="53"/>
    </row>
    <row r="4272" spans="1:27" x14ac:dyDescent="0.25">
      <c r="A4272" s="199"/>
      <c r="B4272" s="199"/>
      <c r="C4272" s="199"/>
      <c r="D4272" s="199"/>
      <c r="E4272" s="192"/>
      <c r="F4272" s="186"/>
      <c r="G4272" s="53"/>
      <c r="H4272" s="53"/>
      <c r="I4272" s="53"/>
      <c r="J4272" s="53"/>
      <c r="O4272" s="53"/>
      <c r="W4272" s="53"/>
      <c r="X4272" s="53"/>
      <c r="Y4272" s="53"/>
      <c r="Z4272" s="53"/>
      <c r="AA4272" s="53"/>
    </row>
    <row r="4273" spans="1:27" x14ac:dyDescent="0.25">
      <c r="A4273" s="199"/>
      <c r="B4273" s="199"/>
      <c r="C4273" s="199"/>
      <c r="D4273" s="199"/>
      <c r="E4273" s="192"/>
      <c r="F4273" s="186"/>
      <c r="G4273" s="53"/>
      <c r="H4273" s="53"/>
      <c r="I4273" s="53"/>
      <c r="J4273" s="53"/>
      <c r="O4273" s="53"/>
      <c r="W4273" s="53"/>
      <c r="X4273" s="53"/>
      <c r="Y4273" s="53"/>
      <c r="Z4273" s="53"/>
      <c r="AA4273" s="53"/>
    </row>
    <row r="4274" spans="1:27" x14ac:dyDescent="0.25">
      <c r="A4274" s="199"/>
      <c r="B4274" s="199"/>
      <c r="C4274" s="199"/>
      <c r="D4274" s="199"/>
      <c r="E4274" s="192"/>
      <c r="F4274" s="186"/>
      <c r="G4274" s="53"/>
      <c r="H4274" s="53"/>
      <c r="I4274" s="53"/>
      <c r="J4274" s="53"/>
      <c r="O4274" s="53"/>
      <c r="W4274" s="53"/>
      <c r="X4274" s="53"/>
      <c r="Y4274" s="53"/>
      <c r="Z4274" s="53"/>
      <c r="AA4274" s="53"/>
    </row>
    <row r="4275" spans="1:27" x14ac:dyDescent="0.25">
      <c r="A4275" s="199"/>
      <c r="B4275" s="199"/>
      <c r="C4275" s="199"/>
      <c r="D4275" s="199"/>
      <c r="E4275" s="192"/>
      <c r="F4275" s="186"/>
      <c r="G4275" s="53"/>
      <c r="H4275" s="53"/>
      <c r="I4275" s="53"/>
      <c r="J4275" s="53"/>
      <c r="O4275" s="53"/>
      <c r="W4275" s="53"/>
      <c r="X4275" s="53"/>
      <c r="Y4275" s="53"/>
      <c r="Z4275" s="53"/>
      <c r="AA4275" s="53"/>
    </row>
    <row r="4276" spans="1:27" x14ac:dyDescent="0.25">
      <c r="A4276" s="199"/>
      <c r="B4276" s="199"/>
      <c r="C4276" s="199"/>
      <c r="D4276" s="199"/>
      <c r="E4276" s="192"/>
      <c r="F4276" s="186"/>
      <c r="G4276" s="53"/>
      <c r="H4276" s="53"/>
      <c r="I4276" s="53"/>
      <c r="J4276" s="53"/>
      <c r="O4276" s="53"/>
      <c r="W4276" s="53"/>
      <c r="X4276" s="53"/>
      <c r="Y4276" s="53"/>
      <c r="Z4276" s="53"/>
      <c r="AA4276" s="53"/>
    </row>
    <row r="4277" spans="1:27" x14ac:dyDescent="0.25">
      <c r="A4277" s="199"/>
      <c r="B4277" s="199"/>
      <c r="C4277" s="199"/>
      <c r="D4277" s="199"/>
      <c r="E4277" s="192"/>
      <c r="F4277" s="186"/>
      <c r="G4277" s="53"/>
      <c r="H4277" s="53"/>
      <c r="I4277" s="53"/>
      <c r="J4277" s="53"/>
      <c r="O4277" s="53"/>
      <c r="W4277" s="53"/>
      <c r="X4277" s="53"/>
      <c r="Y4277" s="53"/>
      <c r="Z4277" s="53"/>
      <c r="AA4277" s="53"/>
    </row>
    <row r="4278" spans="1:27" x14ac:dyDescent="0.25">
      <c r="A4278" s="199"/>
      <c r="B4278" s="199"/>
      <c r="C4278" s="199"/>
      <c r="D4278" s="199"/>
      <c r="E4278" s="192"/>
      <c r="F4278" s="186"/>
      <c r="G4278" s="53"/>
      <c r="H4278" s="53"/>
      <c r="I4278" s="53"/>
      <c r="J4278" s="53"/>
      <c r="O4278" s="53"/>
      <c r="W4278" s="53"/>
      <c r="X4278" s="53"/>
      <c r="Y4278" s="53"/>
      <c r="Z4278" s="53"/>
      <c r="AA4278" s="53"/>
    </row>
    <row r="4279" spans="1:27" x14ac:dyDescent="0.25">
      <c r="A4279" s="199"/>
      <c r="B4279" s="199"/>
      <c r="C4279" s="199"/>
      <c r="D4279" s="199"/>
      <c r="E4279" s="192"/>
      <c r="F4279" s="186"/>
      <c r="G4279" s="53"/>
      <c r="H4279" s="53"/>
      <c r="I4279" s="53"/>
      <c r="J4279" s="53"/>
      <c r="O4279" s="53"/>
      <c r="W4279" s="53"/>
      <c r="X4279" s="53"/>
      <c r="Y4279" s="53"/>
      <c r="Z4279" s="53"/>
      <c r="AA4279" s="53"/>
    </row>
    <row r="4280" spans="1:27" x14ac:dyDescent="0.25">
      <c r="A4280" s="199"/>
      <c r="B4280" s="199"/>
      <c r="C4280" s="199"/>
      <c r="D4280" s="199"/>
      <c r="E4280" s="192"/>
      <c r="F4280" s="186"/>
      <c r="G4280" s="53"/>
      <c r="H4280" s="53"/>
      <c r="I4280" s="53"/>
      <c r="J4280" s="53"/>
      <c r="O4280" s="53"/>
      <c r="W4280" s="53"/>
      <c r="X4280" s="53"/>
      <c r="Y4280" s="53"/>
      <c r="Z4280" s="53"/>
      <c r="AA4280" s="53"/>
    </row>
    <row r="4281" spans="1:27" x14ac:dyDescent="0.25">
      <c r="A4281" s="199"/>
      <c r="B4281" s="199"/>
      <c r="C4281" s="199"/>
      <c r="D4281" s="199"/>
      <c r="E4281" s="192"/>
      <c r="F4281" s="186"/>
      <c r="G4281" s="53"/>
      <c r="H4281" s="53"/>
      <c r="I4281" s="53"/>
      <c r="J4281" s="53"/>
      <c r="O4281" s="53"/>
      <c r="W4281" s="53"/>
      <c r="X4281" s="53"/>
      <c r="Y4281" s="53"/>
      <c r="Z4281" s="53"/>
      <c r="AA4281" s="53"/>
    </row>
    <row r="4282" spans="1:27" x14ac:dyDescent="0.25">
      <c r="A4282" s="199"/>
      <c r="B4282" s="199"/>
      <c r="C4282" s="199"/>
      <c r="D4282" s="199"/>
      <c r="E4282" s="192"/>
      <c r="F4282" s="186"/>
      <c r="G4282" s="53"/>
      <c r="H4282" s="53"/>
      <c r="I4282" s="53"/>
      <c r="J4282" s="53"/>
      <c r="O4282" s="53"/>
      <c r="W4282" s="53"/>
      <c r="X4282" s="53"/>
      <c r="Y4282" s="53"/>
      <c r="Z4282" s="53"/>
      <c r="AA4282" s="53"/>
    </row>
    <row r="4283" spans="1:27" x14ac:dyDescent="0.25">
      <c r="A4283" s="199"/>
      <c r="B4283" s="199"/>
      <c r="C4283" s="199"/>
      <c r="D4283" s="199"/>
      <c r="E4283" s="192"/>
      <c r="F4283" s="186"/>
      <c r="G4283" s="53"/>
      <c r="H4283" s="53"/>
      <c r="I4283" s="53"/>
      <c r="J4283" s="53"/>
      <c r="O4283" s="53"/>
      <c r="W4283" s="53"/>
      <c r="X4283" s="53"/>
      <c r="Y4283" s="53"/>
      <c r="Z4283" s="53"/>
      <c r="AA4283" s="53"/>
    </row>
    <row r="4284" spans="1:27" x14ac:dyDescent="0.25">
      <c r="A4284" s="199"/>
      <c r="B4284" s="199"/>
      <c r="C4284" s="199"/>
      <c r="D4284" s="199"/>
      <c r="E4284" s="192"/>
      <c r="F4284" s="186"/>
      <c r="G4284" s="53"/>
      <c r="H4284" s="53"/>
      <c r="I4284" s="53"/>
      <c r="J4284" s="53"/>
      <c r="O4284" s="53"/>
      <c r="W4284" s="53"/>
      <c r="X4284" s="53"/>
      <c r="Y4284" s="53"/>
      <c r="Z4284" s="53"/>
      <c r="AA4284" s="53"/>
    </row>
    <row r="4285" spans="1:27" x14ac:dyDescent="0.25">
      <c r="A4285" s="199"/>
      <c r="B4285" s="199"/>
      <c r="C4285" s="199"/>
      <c r="D4285" s="199"/>
      <c r="E4285" s="192"/>
      <c r="F4285" s="186"/>
      <c r="G4285" s="53"/>
      <c r="H4285" s="53"/>
      <c r="I4285" s="53"/>
      <c r="J4285" s="53"/>
      <c r="O4285" s="53"/>
      <c r="W4285" s="53"/>
      <c r="X4285" s="53"/>
      <c r="Y4285" s="53"/>
      <c r="Z4285" s="53"/>
      <c r="AA4285" s="53"/>
    </row>
    <row r="4286" spans="1:27" x14ac:dyDescent="0.25">
      <c r="A4286" s="199"/>
      <c r="B4286" s="199"/>
      <c r="C4286" s="199"/>
      <c r="D4286" s="199"/>
      <c r="E4286" s="192"/>
      <c r="F4286" s="186"/>
      <c r="G4286" s="53"/>
      <c r="H4286" s="53"/>
      <c r="I4286" s="53"/>
      <c r="J4286" s="53"/>
      <c r="O4286" s="53"/>
      <c r="W4286" s="53"/>
      <c r="X4286" s="53"/>
      <c r="Y4286" s="53"/>
      <c r="Z4286" s="53"/>
      <c r="AA4286" s="53"/>
    </row>
    <row r="4287" spans="1:27" x14ac:dyDescent="0.25">
      <c r="A4287" s="199"/>
      <c r="B4287" s="199"/>
      <c r="C4287" s="199"/>
      <c r="D4287" s="199"/>
      <c r="E4287" s="192"/>
      <c r="F4287" s="186"/>
      <c r="G4287" s="53"/>
      <c r="H4287" s="53"/>
      <c r="I4287" s="53"/>
      <c r="J4287" s="53"/>
      <c r="O4287" s="53"/>
      <c r="W4287" s="53"/>
      <c r="X4287" s="53"/>
      <c r="Y4287" s="53"/>
      <c r="Z4287" s="53"/>
      <c r="AA4287" s="53"/>
    </row>
    <row r="4288" spans="1:27" x14ac:dyDescent="0.25">
      <c r="A4288" s="199"/>
      <c r="B4288" s="199"/>
      <c r="C4288" s="199"/>
      <c r="D4288" s="199"/>
      <c r="E4288" s="192"/>
      <c r="F4288" s="186"/>
      <c r="G4288" s="53"/>
      <c r="H4288" s="53"/>
      <c r="I4288" s="53"/>
      <c r="J4288" s="53"/>
      <c r="O4288" s="53"/>
      <c r="W4288" s="53"/>
      <c r="X4288" s="53"/>
      <c r="Y4288" s="53"/>
      <c r="Z4288" s="53"/>
      <c r="AA4288" s="53"/>
    </row>
    <row r="4289" spans="1:27" x14ac:dyDescent="0.25">
      <c r="A4289" s="199"/>
      <c r="B4289" s="199"/>
      <c r="C4289" s="199"/>
      <c r="D4289" s="199"/>
      <c r="E4289" s="192"/>
      <c r="F4289" s="186"/>
      <c r="G4289" s="53"/>
      <c r="H4289" s="53"/>
      <c r="I4289" s="53"/>
      <c r="J4289" s="53"/>
      <c r="O4289" s="53"/>
      <c r="W4289" s="53"/>
      <c r="X4289" s="53"/>
      <c r="Y4289" s="53"/>
      <c r="Z4289" s="53"/>
      <c r="AA4289" s="53"/>
    </row>
    <row r="4290" spans="1:27" x14ac:dyDescent="0.25">
      <c r="A4290" s="199"/>
      <c r="B4290" s="199"/>
      <c r="C4290" s="199"/>
      <c r="D4290" s="199"/>
      <c r="E4290" s="192"/>
      <c r="F4290" s="186"/>
      <c r="G4290" s="53"/>
      <c r="H4290" s="53"/>
      <c r="I4290" s="53"/>
      <c r="J4290" s="53"/>
      <c r="O4290" s="53"/>
      <c r="W4290" s="53"/>
      <c r="X4290" s="53"/>
      <c r="Y4290" s="53"/>
      <c r="Z4290" s="53"/>
      <c r="AA4290" s="53"/>
    </row>
    <row r="4291" spans="1:27" x14ac:dyDescent="0.25">
      <c r="A4291" s="199"/>
      <c r="B4291" s="199"/>
      <c r="C4291" s="199"/>
      <c r="D4291" s="199"/>
      <c r="E4291" s="192"/>
      <c r="F4291" s="186"/>
      <c r="G4291" s="53"/>
      <c r="H4291" s="53"/>
      <c r="I4291" s="53"/>
      <c r="J4291" s="53"/>
      <c r="O4291" s="53"/>
      <c r="W4291" s="53"/>
      <c r="X4291" s="53"/>
      <c r="Y4291" s="53"/>
      <c r="Z4291" s="53"/>
      <c r="AA4291" s="53"/>
    </row>
    <row r="4292" spans="1:27" x14ac:dyDescent="0.25">
      <c r="A4292" s="199"/>
      <c r="B4292" s="199"/>
      <c r="C4292" s="199"/>
      <c r="D4292" s="199"/>
      <c r="E4292" s="192"/>
      <c r="F4292" s="186"/>
      <c r="G4292" s="53"/>
      <c r="H4292" s="53"/>
      <c r="I4292" s="53"/>
      <c r="J4292" s="53"/>
      <c r="O4292" s="53"/>
      <c r="W4292" s="53"/>
      <c r="X4292" s="53"/>
      <c r="Y4292" s="53"/>
      <c r="Z4292" s="53"/>
      <c r="AA4292" s="53"/>
    </row>
    <row r="4293" spans="1:27" x14ac:dyDescent="0.25">
      <c r="A4293" s="199"/>
      <c r="B4293" s="199"/>
      <c r="C4293" s="199"/>
      <c r="D4293" s="199"/>
      <c r="E4293" s="192"/>
      <c r="F4293" s="186"/>
      <c r="G4293" s="53"/>
      <c r="H4293" s="53"/>
      <c r="I4293" s="53"/>
      <c r="J4293" s="53"/>
      <c r="O4293" s="53"/>
      <c r="W4293" s="53"/>
      <c r="X4293" s="53"/>
      <c r="Y4293" s="53"/>
      <c r="Z4293" s="53"/>
      <c r="AA4293" s="53"/>
    </row>
    <row r="4294" spans="1:27" x14ac:dyDescent="0.25">
      <c r="A4294" s="199"/>
      <c r="B4294" s="199"/>
      <c r="C4294" s="199"/>
      <c r="D4294" s="199"/>
      <c r="E4294" s="192"/>
      <c r="F4294" s="186"/>
      <c r="G4294" s="53"/>
      <c r="H4294" s="53"/>
      <c r="I4294" s="53"/>
      <c r="J4294" s="53"/>
      <c r="O4294" s="53"/>
      <c r="W4294" s="53"/>
      <c r="X4294" s="53"/>
      <c r="Y4294" s="53"/>
      <c r="Z4294" s="53"/>
      <c r="AA4294" s="53"/>
    </row>
    <row r="4295" spans="1:27" x14ac:dyDescent="0.25">
      <c r="A4295" s="199"/>
      <c r="B4295" s="199"/>
      <c r="C4295" s="199"/>
      <c r="D4295" s="199"/>
      <c r="E4295" s="192"/>
      <c r="F4295" s="186"/>
      <c r="G4295" s="53"/>
      <c r="H4295" s="53"/>
      <c r="I4295" s="53"/>
      <c r="J4295" s="53"/>
      <c r="O4295" s="53"/>
      <c r="W4295" s="53"/>
      <c r="X4295" s="53"/>
      <c r="Y4295" s="53"/>
      <c r="Z4295" s="53"/>
      <c r="AA4295" s="53"/>
    </row>
    <row r="4296" spans="1:27" x14ac:dyDescent="0.25">
      <c r="A4296" s="199"/>
      <c r="B4296" s="199"/>
      <c r="C4296" s="199"/>
      <c r="D4296" s="199"/>
      <c r="E4296" s="192"/>
      <c r="F4296" s="186"/>
      <c r="G4296" s="53"/>
      <c r="H4296" s="53"/>
      <c r="I4296" s="53"/>
      <c r="J4296" s="53"/>
      <c r="O4296" s="53"/>
      <c r="W4296" s="53"/>
      <c r="X4296" s="53"/>
      <c r="Y4296" s="53"/>
      <c r="Z4296" s="53"/>
      <c r="AA4296" s="53"/>
    </row>
    <row r="4297" spans="1:27" x14ac:dyDescent="0.25">
      <c r="A4297" s="199"/>
      <c r="B4297" s="199"/>
      <c r="C4297" s="199"/>
      <c r="D4297" s="199"/>
      <c r="E4297" s="192"/>
      <c r="F4297" s="186"/>
      <c r="G4297" s="53"/>
      <c r="H4297" s="53"/>
      <c r="I4297" s="53"/>
      <c r="J4297" s="53"/>
      <c r="O4297" s="53"/>
      <c r="W4297" s="53"/>
      <c r="X4297" s="53"/>
      <c r="Y4297" s="53"/>
      <c r="Z4297" s="53"/>
      <c r="AA4297" s="53"/>
    </row>
    <row r="4298" spans="1:27" x14ac:dyDescent="0.25">
      <c r="A4298" s="199"/>
      <c r="B4298" s="199"/>
      <c r="C4298" s="199"/>
      <c r="D4298" s="199"/>
      <c r="E4298" s="192"/>
      <c r="F4298" s="186"/>
      <c r="G4298" s="53"/>
      <c r="H4298" s="53"/>
      <c r="I4298" s="53"/>
      <c r="J4298" s="53"/>
      <c r="O4298" s="53"/>
      <c r="W4298" s="53"/>
      <c r="X4298" s="53"/>
      <c r="Y4298" s="53"/>
      <c r="Z4298" s="53"/>
      <c r="AA4298" s="53"/>
    </row>
    <row r="4299" spans="1:27" x14ac:dyDescent="0.25">
      <c r="A4299" s="199"/>
      <c r="B4299" s="199"/>
      <c r="C4299" s="199"/>
      <c r="D4299" s="199"/>
      <c r="E4299" s="192"/>
      <c r="F4299" s="186"/>
      <c r="G4299" s="53"/>
      <c r="H4299" s="53"/>
      <c r="I4299" s="53"/>
      <c r="J4299" s="53"/>
      <c r="O4299" s="53"/>
      <c r="W4299" s="53"/>
      <c r="X4299" s="53"/>
      <c r="Y4299" s="53"/>
      <c r="Z4299" s="53"/>
      <c r="AA4299" s="53"/>
    </row>
    <row r="4300" spans="1:27" x14ac:dyDescent="0.25">
      <c r="A4300" s="199"/>
      <c r="B4300" s="199"/>
      <c r="C4300" s="199"/>
      <c r="D4300" s="199"/>
      <c r="E4300" s="192"/>
      <c r="F4300" s="186"/>
      <c r="G4300" s="53"/>
      <c r="H4300" s="53"/>
      <c r="I4300" s="53"/>
      <c r="J4300" s="53"/>
      <c r="O4300" s="53"/>
      <c r="W4300" s="53"/>
      <c r="X4300" s="53"/>
      <c r="Y4300" s="53"/>
      <c r="Z4300" s="53"/>
      <c r="AA4300" s="53"/>
    </row>
    <row r="4301" spans="1:27" x14ac:dyDescent="0.25">
      <c r="A4301" s="199"/>
      <c r="B4301" s="199"/>
      <c r="C4301" s="199"/>
      <c r="D4301" s="199"/>
      <c r="E4301" s="192"/>
      <c r="F4301" s="186"/>
      <c r="G4301" s="53"/>
      <c r="H4301" s="53"/>
      <c r="I4301" s="53"/>
      <c r="J4301" s="53"/>
      <c r="O4301" s="53"/>
      <c r="W4301" s="53"/>
      <c r="X4301" s="53"/>
      <c r="Y4301" s="53"/>
      <c r="Z4301" s="53"/>
      <c r="AA4301" s="53"/>
    </row>
    <row r="4302" spans="1:27" x14ac:dyDescent="0.25">
      <c r="A4302" s="199"/>
      <c r="B4302" s="199"/>
      <c r="C4302" s="199"/>
      <c r="D4302" s="199"/>
      <c r="E4302" s="192"/>
      <c r="F4302" s="186"/>
      <c r="G4302" s="53"/>
      <c r="H4302" s="53"/>
      <c r="I4302" s="53"/>
      <c r="J4302" s="53"/>
      <c r="O4302" s="53"/>
      <c r="W4302" s="53"/>
      <c r="X4302" s="53"/>
      <c r="Y4302" s="53"/>
      <c r="Z4302" s="53"/>
      <c r="AA4302" s="53"/>
    </row>
    <row r="4303" spans="1:27" x14ac:dyDescent="0.25">
      <c r="A4303" s="199"/>
      <c r="B4303" s="199"/>
      <c r="C4303" s="199"/>
      <c r="D4303" s="199"/>
      <c r="E4303" s="192"/>
      <c r="F4303" s="186"/>
      <c r="G4303" s="53"/>
      <c r="H4303" s="53"/>
      <c r="I4303" s="53"/>
      <c r="J4303" s="53"/>
      <c r="O4303" s="53"/>
      <c r="W4303" s="53"/>
      <c r="X4303" s="53"/>
      <c r="Y4303" s="53"/>
      <c r="Z4303" s="53"/>
      <c r="AA4303" s="53"/>
    </row>
    <row r="4304" spans="1:27" x14ac:dyDescent="0.25">
      <c r="A4304" s="199"/>
      <c r="B4304" s="199"/>
      <c r="C4304" s="199"/>
      <c r="D4304" s="199"/>
      <c r="E4304" s="192"/>
      <c r="F4304" s="186"/>
      <c r="G4304" s="53"/>
      <c r="H4304" s="53"/>
      <c r="I4304" s="53"/>
      <c r="J4304" s="53"/>
      <c r="O4304" s="53"/>
      <c r="W4304" s="53"/>
      <c r="X4304" s="53"/>
      <c r="Y4304" s="53"/>
      <c r="Z4304" s="53"/>
      <c r="AA4304" s="53"/>
    </row>
    <row r="4305" spans="1:27" x14ac:dyDescent="0.25">
      <c r="A4305" s="199"/>
      <c r="B4305" s="199"/>
      <c r="C4305" s="199"/>
      <c r="D4305" s="199"/>
      <c r="E4305" s="192"/>
      <c r="F4305" s="186"/>
      <c r="G4305" s="53"/>
      <c r="H4305" s="53"/>
      <c r="I4305" s="53"/>
      <c r="J4305" s="53"/>
      <c r="O4305" s="53"/>
      <c r="W4305" s="53"/>
      <c r="X4305" s="53"/>
      <c r="Y4305" s="53"/>
      <c r="Z4305" s="53"/>
      <c r="AA4305" s="53"/>
    </row>
    <row r="4306" spans="1:27" x14ac:dyDescent="0.25">
      <c r="A4306" s="199"/>
      <c r="B4306" s="199"/>
      <c r="C4306" s="199"/>
      <c r="D4306" s="199"/>
      <c r="E4306" s="192"/>
      <c r="F4306" s="186"/>
      <c r="G4306" s="53"/>
      <c r="H4306" s="53"/>
      <c r="I4306" s="53"/>
      <c r="J4306" s="53"/>
      <c r="O4306" s="53"/>
      <c r="W4306" s="53"/>
      <c r="X4306" s="53"/>
      <c r="Y4306" s="53"/>
      <c r="Z4306" s="53"/>
      <c r="AA4306" s="53"/>
    </row>
    <row r="4307" spans="1:27" x14ac:dyDescent="0.25">
      <c r="A4307" s="199"/>
      <c r="B4307" s="199"/>
      <c r="C4307" s="199"/>
      <c r="D4307" s="199"/>
      <c r="E4307" s="192"/>
      <c r="F4307" s="186"/>
      <c r="G4307" s="53"/>
      <c r="H4307" s="53"/>
      <c r="I4307" s="53"/>
      <c r="J4307" s="53"/>
      <c r="O4307" s="53"/>
      <c r="W4307" s="53"/>
      <c r="X4307" s="53"/>
      <c r="Y4307" s="53"/>
      <c r="Z4307" s="53"/>
      <c r="AA4307" s="53"/>
    </row>
    <row r="4308" spans="1:27" x14ac:dyDescent="0.25">
      <c r="A4308" s="199"/>
      <c r="B4308" s="199"/>
      <c r="C4308" s="199"/>
      <c r="D4308" s="199"/>
      <c r="E4308" s="192"/>
      <c r="F4308" s="186"/>
      <c r="G4308" s="53"/>
      <c r="H4308" s="53"/>
      <c r="I4308" s="53"/>
      <c r="J4308" s="53"/>
      <c r="O4308" s="53"/>
      <c r="W4308" s="53"/>
      <c r="X4308" s="53"/>
      <c r="Y4308" s="53"/>
      <c r="Z4308" s="53"/>
      <c r="AA4308" s="53"/>
    </row>
    <row r="4309" spans="1:27" x14ac:dyDescent="0.25">
      <c r="A4309" s="199"/>
      <c r="B4309" s="199"/>
      <c r="C4309" s="199"/>
      <c r="D4309" s="199"/>
      <c r="E4309" s="192"/>
      <c r="F4309" s="186"/>
      <c r="G4309" s="53"/>
      <c r="H4309" s="53"/>
      <c r="I4309" s="53"/>
      <c r="J4309" s="53"/>
      <c r="O4309" s="53"/>
      <c r="W4309" s="53"/>
      <c r="X4309" s="53"/>
      <c r="Y4309" s="53"/>
      <c r="Z4309" s="53"/>
      <c r="AA4309" s="53"/>
    </row>
    <row r="4310" spans="1:27" x14ac:dyDescent="0.25">
      <c r="A4310" s="199"/>
      <c r="B4310" s="199"/>
      <c r="C4310" s="199"/>
      <c r="D4310" s="199"/>
      <c r="E4310" s="192"/>
      <c r="F4310" s="186"/>
      <c r="G4310" s="53"/>
      <c r="H4310" s="53"/>
      <c r="I4310" s="53"/>
      <c r="J4310" s="53"/>
      <c r="O4310" s="53"/>
      <c r="W4310" s="53"/>
      <c r="X4310" s="53"/>
      <c r="Y4310" s="53"/>
      <c r="Z4310" s="53"/>
      <c r="AA4310" s="53"/>
    </row>
    <row r="4311" spans="1:27" x14ac:dyDescent="0.25">
      <c r="A4311" s="199"/>
      <c r="B4311" s="199"/>
      <c r="C4311" s="199"/>
      <c r="D4311" s="199"/>
      <c r="E4311" s="192"/>
      <c r="F4311" s="186"/>
      <c r="G4311" s="53"/>
      <c r="H4311" s="53"/>
      <c r="I4311" s="53"/>
      <c r="J4311" s="53"/>
      <c r="O4311" s="53"/>
      <c r="W4311" s="53"/>
      <c r="X4311" s="53"/>
      <c r="Y4311" s="53"/>
      <c r="Z4311" s="53"/>
      <c r="AA4311" s="53"/>
    </row>
    <row r="4312" spans="1:27" x14ac:dyDescent="0.25">
      <c r="A4312" s="199"/>
      <c r="B4312" s="199"/>
      <c r="C4312" s="199"/>
      <c r="D4312" s="199"/>
      <c r="E4312" s="192"/>
      <c r="F4312" s="186"/>
      <c r="G4312" s="53"/>
      <c r="H4312" s="53"/>
      <c r="I4312" s="53"/>
      <c r="J4312" s="53"/>
      <c r="O4312" s="53"/>
      <c r="W4312" s="53"/>
      <c r="X4312" s="53"/>
      <c r="Y4312" s="53"/>
      <c r="Z4312" s="53"/>
      <c r="AA4312" s="53"/>
    </row>
    <row r="4313" spans="1:27" x14ac:dyDescent="0.25">
      <c r="A4313" s="199"/>
      <c r="B4313" s="199"/>
      <c r="C4313" s="199"/>
      <c r="D4313" s="199"/>
      <c r="E4313" s="192"/>
      <c r="F4313" s="186"/>
      <c r="G4313" s="53"/>
      <c r="H4313" s="53"/>
      <c r="I4313" s="53"/>
      <c r="J4313" s="53"/>
      <c r="O4313" s="53"/>
      <c r="W4313" s="53"/>
      <c r="X4313" s="53"/>
      <c r="Y4313" s="53"/>
      <c r="Z4313" s="53"/>
      <c r="AA4313" s="53"/>
    </row>
    <row r="4314" spans="1:27" x14ac:dyDescent="0.25">
      <c r="A4314" s="199"/>
      <c r="B4314" s="199"/>
      <c r="C4314" s="199"/>
      <c r="D4314" s="199"/>
      <c r="E4314" s="192"/>
      <c r="F4314" s="186"/>
      <c r="G4314" s="53"/>
      <c r="H4314" s="53"/>
      <c r="I4314" s="53"/>
      <c r="J4314" s="53"/>
      <c r="O4314" s="53"/>
      <c r="W4314" s="53"/>
      <c r="X4314" s="53"/>
      <c r="Y4314" s="53"/>
      <c r="Z4314" s="53"/>
      <c r="AA4314" s="53"/>
    </row>
    <row r="4315" spans="1:27" x14ac:dyDescent="0.25">
      <c r="A4315" s="199"/>
      <c r="B4315" s="199"/>
      <c r="C4315" s="199"/>
      <c r="D4315" s="199"/>
      <c r="E4315" s="192"/>
      <c r="F4315" s="186"/>
      <c r="G4315" s="53"/>
      <c r="H4315" s="53"/>
      <c r="I4315" s="53"/>
      <c r="J4315" s="53"/>
      <c r="O4315" s="53"/>
      <c r="W4315" s="53"/>
      <c r="X4315" s="53"/>
      <c r="Y4315" s="53"/>
      <c r="Z4315" s="53"/>
      <c r="AA4315" s="53"/>
    </row>
    <row r="4316" spans="1:27" x14ac:dyDescent="0.25">
      <c r="A4316" s="199"/>
      <c r="B4316" s="199"/>
      <c r="C4316" s="199"/>
      <c r="D4316" s="199"/>
      <c r="E4316" s="192"/>
      <c r="F4316" s="186"/>
      <c r="G4316" s="53"/>
      <c r="H4316" s="53"/>
      <c r="I4316" s="53"/>
      <c r="J4316" s="53"/>
      <c r="O4316" s="53"/>
      <c r="W4316" s="53"/>
      <c r="X4316" s="53"/>
      <c r="Y4316" s="53"/>
      <c r="Z4316" s="53"/>
      <c r="AA4316" s="53"/>
    </row>
    <row r="4317" spans="1:27" x14ac:dyDescent="0.25">
      <c r="A4317" s="199"/>
      <c r="B4317" s="199"/>
      <c r="C4317" s="199"/>
      <c r="D4317" s="199"/>
      <c r="E4317" s="192"/>
      <c r="F4317" s="186"/>
      <c r="G4317" s="53"/>
      <c r="H4317" s="53"/>
      <c r="I4317" s="53"/>
      <c r="J4317" s="53"/>
      <c r="O4317" s="53"/>
      <c r="W4317" s="53"/>
      <c r="X4317" s="53"/>
      <c r="Y4317" s="53"/>
      <c r="Z4317" s="53"/>
      <c r="AA4317" s="53"/>
    </row>
    <row r="4318" spans="1:27" x14ac:dyDescent="0.25">
      <c r="A4318" s="199"/>
      <c r="B4318" s="199"/>
      <c r="C4318" s="199"/>
      <c r="D4318" s="199"/>
      <c r="E4318" s="192"/>
      <c r="F4318" s="186"/>
      <c r="G4318" s="53"/>
      <c r="H4318" s="53"/>
      <c r="I4318" s="53"/>
      <c r="J4318" s="53"/>
      <c r="O4318" s="53"/>
      <c r="W4318" s="53"/>
      <c r="X4318" s="53"/>
      <c r="Y4318" s="53"/>
      <c r="Z4318" s="53"/>
      <c r="AA4318" s="53"/>
    </row>
    <row r="4319" spans="1:27" x14ac:dyDescent="0.25">
      <c r="A4319" s="199"/>
      <c r="B4319" s="199"/>
      <c r="C4319" s="199"/>
      <c r="D4319" s="199"/>
      <c r="E4319" s="192"/>
      <c r="F4319" s="186"/>
      <c r="G4319" s="53"/>
      <c r="H4319" s="53"/>
      <c r="I4319" s="53"/>
      <c r="J4319" s="53"/>
      <c r="O4319" s="53"/>
      <c r="W4319" s="53"/>
      <c r="X4319" s="53"/>
      <c r="Y4319" s="53"/>
      <c r="Z4319" s="53"/>
      <c r="AA4319" s="53"/>
    </row>
    <row r="4320" spans="1:27" x14ac:dyDescent="0.25">
      <c r="A4320" s="199"/>
      <c r="B4320" s="199"/>
      <c r="C4320" s="199"/>
      <c r="D4320" s="199"/>
      <c r="E4320" s="192"/>
      <c r="F4320" s="186"/>
      <c r="G4320" s="53"/>
      <c r="H4320" s="53"/>
      <c r="I4320" s="53"/>
      <c r="J4320" s="53"/>
      <c r="O4320" s="53"/>
      <c r="W4320" s="53"/>
      <c r="X4320" s="53"/>
      <c r="Y4320" s="53"/>
      <c r="Z4320" s="53"/>
      <c r="AA4320" s="53"/>
    </row>
    <row r="4321" spans="1:27" x14ac:dyDescent="0.25">
      <c r="A4321" s="199"/>
      <c r="B4321" s="199"/>
      <c r="C4321" s="199"/>
      <c r="D4321" s="199"/>
      <c r="E4321" s="192"/>
      <c r="F4321" s="186"/>
      <c r="G4321" s="53"/>
      <c r="H4321" s="53"/>
      <c r="I4321" s="53"/>
      <c r="J4321" s="53"/>
      <c r="O4321" s="53"/>
      <c r="W4321" s="53"/>
      <c r="X4321" s="53"/>
      <c r="Y4321" s="53"/>
      <c r="Z4321" s="53"/>
      <c r="AA4321" s="53"/>
    </row>
    <row r="4322" spans="1:27" x14ac:dyDescent="0.25">
      <c r="A4322" s="199"/>
      <c r="B4322" s="199"/>
      <c r="C4322" s="199"/>
      <c r="D4322" s="199"/>
      <c r="E4322" s="192"/>
      <c r="F4322" s="186"/>
      <c r="G4322" s="53"/>
      <c r="H4322" s="53"/>
      <c r="I4322" s="53"/>
      <c r="J4322" s="53"/>
      <c r="O4322" s="53"/>
      <c r="W4322" s="53"/>
      <c r="X4322" s="53"/>
      <c r="Y4322" s="53"/>
      <c r="Z4322" s="53"/>
      <c r="AA4322" s="53"/>
    </row>
    <row r="4323" spans="1:27" x14ac:dyDescent="0.25">
      <c r="A4323" s="199"/>
      <c r="B4323" s="199"/>
      <c r="C4323" s="199"/>
      <c r="D4323" s="199"/>
      <c r="E4323" s="192"/>
      <c r="F4323" s="186"/>
      <c r="G4323" s="53"/>
      <c r="H4323" s="53"/>
      <c r="I4323" s="53"/>
      <c r="J4323" s="53"/>
      <c r="O4323" s="53"/>
      <c r="W4323" s="53"/>
      <c r="X4323" s="53"/>
      <c r="Y4323" s="53"/>
      <c r="Z4323" s="53"/>
      <c r="AA4323" s="53"/>
    </row>
    <row r="4324" spans="1:27" x14ac:dyDescent="0.25">
      <c r="A4324" s="199"/>
      <c r="B4324" s="199"/>
      <c r="C4324" s="199"/>
      <c r="D4324" s="199"/>
      <c r="E4324" s="192"/>
      <c r="F4324" s="186"/>
      <c r="G4324" s="53"/>
      <c r="H4324" s="53"/>
      <c r="I4324" s="53"/>
      <c r="J4324" s="53"/>
      <c r="O4324" s="53"/>
      <c r="W4324" s="53"/>
      <c r="X4324" s="53"/>
      <c r="Y4324" s="53"/>
      <c r="Z4324" s="53"/>
      <c r="AA4324" s="53"/>
    </row>
    <row r="4325" spans="1:27" x14ac:dyDescent="0.25">
      <c r="A4325" s="199"/>
      <c r="B4325" s="199"/>
      <c r="C4325" s="199"/>
      <c r="D4325" s="199"/>
      <c r="E4325" s="192"/>
      <c r="F4325" s="186"/>
      <c r="G4325" s="53"/>
      <c r="H4325" s="53"/>
      <c r="I4325" s="53"/>
      <c r="J4325" s="53"/>
      <c r="O4325" s="53"/>
      <c r="W4325" s="53"/>
      <c r="X4325" s="53"/>
      <c r="Y4325" s="53"/>
      <c r="Z4325" s="53"/>
      <c r="AA4325" s="53"/>
    </row>
    <row r="4326" spans="1:27" x14ac:dyDescent="0.25">
      <c r="A4326" s="199"/>
      <c r="B4326" s="199"/>
      <c r="C4326" s="199"/>
      <c r="D4326" s="199"/>
      <c r="E4326" s="192"/>
      <c r="F4326" s="186"/>
      <c r="G4326" s="53"/>
      <c r="H4326" s="53"/>
      <c r="I4326" s="53"/>
      <c r="J4326" s="53"/>
      <c r="O4326" s="53"/>
      <c r="W4326" s="53"/>
      <c r="X4326" s="53"/>
      <c r="Y4326" s="53"/>
      <c r="Z4326" s="53"/>
      <c r="AA4326" s="53"/>
    </row>
    <row r="4327" spans="1:27" x14ac:dyDescent="0.25">
      <c r="A4327" s="199"/>
      <c r="B4327" s="199"/>
      <c r="C4327" s="199"/>
      <c r="D4327" s="199"/>
      <c r="E4327" s="192"/>
      <c r="F4327" s="186"/>
      <c r="G4327" s="53"/>
      <c r="H4327" s="53"/>
      <c r="I4327" s="53"/>
      <c r="J4327" s="53"/>
      <c r="O4327" s="53"/>
      <c r="W4327" s="53"/>
      <c r="X4327" s="53"/>
      <c r="Y4327" s="53"/>
      <c r="Z4327" s="53"/>
      <c r="AA4327" s="53"/>
    </row>
    <row r="4328" spans="1:27" x14ac:dyDescent="0.25">
      <c r="A4328" s="199"/>
      <c r="B4328" s="199"/>
      <c r="C4328" s="199"/>
      <c r="D4328" s="199"/>
      <c r="E4328" s="192"/>
      <c r="F4328" s="186"/>
      <c r="G4328" s="53"/>
      <c r="H4328" s="53"/>
      <c r="I4328" s="53"/>
      <c r="J4328" s="53"/>
      <c r="O4328" s="53"/>
      <c r="W4328" s="53"/>
      <c r="X4328" s="53"/>
      <c r="Y4328" s="53"/>
      <c r="Z4328" s="53"/>
      <c r="AA4328" s="53"/>
    </row>
    <row r="4329" spans="1:27" x14ac:dyDescent="0.25">
      <c r="A4329" s="199"/>
      <c r="B4329" s="199"/>
      <c r="C4329" s="199"/>
      <c r="D4329" s="199"/>
      <c r="E4329" s="192"/>
      <c r="F4329" s="186"/>
      <c r="G4329" s="53"/>
      <c r="H4329" s="53"/>
      <c r="I4329" s="53"/>
      <c r="J4329" s="53"/>
      <c r="O4329" s="53"/>
      <c r="W4329" s="53"/>
      <c r="X4329" s="53"/>
      <c r="Y4329" s="53"/>
      <c r="Z4329" s="53"/>
      <c r="AA4329" s="53"/>
    </row>
    <row r="4330" spans="1:27" x14ac:dyDescent="0.25">
      <c r="A4330" s="199"/>
      <c r="B4330" s="199"/>
      <c r="C4330" s="199"/>
      <c r="D4330" s="199"/>
      <c r="E4330" s="192"/>
      <c r="F4330" s="186"/>
      <c r="G4330" s="53"/>
      <c r="H4330" s="53"/>
      <c r="I4330" s="53"/>
      <c r="J4330" s="53"/>
      <c r="O4330" s="53"/>
      <c r="W4330" s="53"/>
      <c r="X4330" s="53"/>
      <c r="Y4330" s="53"/>
      <c r="Z4330" s="53"/>
      <c r="AA4330" s="53"/>
    </row>
    <row r="4331" spans="1:27" x14ac:dyDescent="0.25">
      <c r="A4331" s="199"/>
      <c r="B4331" s="199"/>
      <c r="C4331" s="199"/>
      <c r="D4331" s="199"/>
      <c r="E4331" s="192"/>
      <c r="F4331" s="186"/>
      <c r="G4331" s="53"/>
      <c r="H4331" s="53"/>
      <c r="I4331" s="53"/>
      <c r="J4331" s="53"/>
      <c r="O4331" s="53"/>
      <c r="W4331" s="53"/>
      <c r="X4331" s="53"/>
      <c r="Y4331" s="53"/>
      <c r="Z4331" s="53"/>
      <c r="AA4331" s="53"/>
    </row>
    <row r="4332" spans="1:27" x14ac:dyDescent="0.25">
      <c r="A4332" s="199"/>
      <c r="B4332" s="199"/>
      <c r="C4332" s="199"/>
      <c r="D4332" s="199"/>
      <c r="E4332" s="192"/>
      <c r="F4332" s="186"/>
      <c r="G4332" s="53"/>
      <c r="H4332" s="53"/>
      <c r="I4332" s="53"/>
      <c r="J4332" s="53"/>
      <c r="O4332" s="53"/>
      <c r="W4332" s="53"/>
      <c r="X4332" s="53"/>
      <c r="Y4332" s="53"/>
      <c r="Z4332" s="53"/>
      <c r="AA4332" s="53"/>
    </row>
    <row r="4333" spans="1:27" x14ac:dyDescent="0.25">
      <c r="A4333" s="199"/>
      <c r="B4333" s="199"/>
      <c r="C4333" s="199"/>
      <c r="D4333" s="199"/>
      <c r="E4333" s="192"/>
      <c r="F4333" s="186"/>
      <c r="G4333" s="53"/>
      <c r="H4333" s="53"/>
      <c r="I4333" s="53"/>
      <c r="J4333" s="53"/>
      <c r="O4333" s="53"/>
      <c r="W4333" s="53"/>
      <c r="X4333" s="53"/>
      <c r="Y4333" s="53"/>
      <c r="Z4333" s="53"/>
      <c r="AA4333" s="53"/>
    </row>
    <row r="4334" spans="1:27" x14ac:dyDescent="0.25">
      <c r="A4334" s="199"/>
      <c r="B4334" s="199"/>
      <c r="C4334" s="199"/>
      <c r="D4334" s="199"/>
      <c r="E4334" s="192"/>
      <c r="F4334" s="186"/>
      <c r="G4334" s="53"/>
      <c r="H4334" s="53"/>
      <c r="I4334" s="53"/>
      <c r="J4334" s="53"/>
      <c r="O4334" s="53"/>
      <c r="W4334" s="53"/>
      <c r="X4334" s="53"/>
      <c r="Y4334" s="53"/>
      <c r="Z4334" s="53"/>
      <c r="AA4334" s="53"/>
    </row>
    <row r="4335" spans="1:27" x14ac:dyDescent="0.25">
      <c r="A4335" s="199"/>
      <c r="B4335" s="199"/>
      <c r="C4335" s="199"/>
      <c r="D4335" s="199"/>
      <c r="E4335" s="192"/>
      <c r="F4335" s="186"/>
      <c r="G4335" s="53"/>
      <c r="H4335" s="53"/>
      <c r="I4335" s="53"/>
      <c r="J4335" s="53"/>
      <c r="O4335" s="53"/>
      <c r="W4335" s="53"/>
      <c r="X4335" s="53"/>
      <c r="Y4335" s="53"/>
      <c r="Z4335" s="53"/>
      <c r="AA4335" s="53"/>
    </row>
    <row r="4336" spans="1:27" x14ac:dyDescent="0.25">
      <c r="A4336" s="199"/>
      <c r="B4336" s="199"/>
      <c r="C4336" s="199"/>
      <c r="D4336" s="199"/>
      <c r="E4336" s="192"/>
      <c r="F4336" s="186"/>
      <c r="G4336" s="53"/>
      <c r="H4336" s="53"/>
      <c r="I4336" s="53"/>
      <c r="J4336" s="53"/>
      <c r="O4336" s="53"/>
      <c r="W4336" s="53"/>
      <c r="X4336" s="53"/>
      <c r="Y4336" s="53"/>
      <c r="Z4336" s="53"/>
      <c r="AA4336" s="53"/>
    </row>
    <row r="4337" spans="1:27" x14ac:dyDescent="0.25">
      <c r="A4337" s="199"/>
      <c r="B4337" s="199"/>
      <c r="C4337" s="199"/>
      <c r="D4337" s="199"/>
      <c r="E4337" s="192"/>
      <c r="F4337" s="186"/>
      <c r="G4337" s="53"/>
      <c r="H4337" s="53"/>
      <c r="I4337" s="53"/>
      <c r="J4337" s="53"/>
      <c r="O4337" s="53"/>
      <c r="W4337" s="53"/>
      <c r="X4337" s="53"/>
      <c r="Y4337" s="53"/>
      <c r="Z4337" s="53"/>
      <c r="AA4337" s="53"/>
    </row>
    <row r="4338" spans="1:27" x14ac:dyDescent="0.25">
      <c r="A4338" s="199"/>
      <c r="B4338" s="199"/>
      <c r="C4338" s="199"/>
      <c r="D4338" s="199"/>
      <c r="E4338" s="192"/>
      <c r="F4338" s="186"/>
      <c r="G4338" s="53"/>
      <c r="H4338" s="53"/>
      <c r="I4338" s="53"/>
      <c r="J4338" s="53"/>
      <c r="O4338" s="53"/>
      <c r="W4338" s="53"/>
      <c r="X4338" s="53"/>
      <c r="Y4338" s="53"/>
      <c r="Z4338" s="53"/>
      <c r="AA4338" s="53"/>
    </row>
    <row r="4339" spans="1:27" x14ac:dyDescent="0.25">
      <c r="A4339" s="199"/>
      <c r="B4339" s="199"/>
      <c r="C4339" s="199"/>
      <c r="D4339" s="199"/>
      <c r="E4339" s="192"/>
      <c r="F4339" s="186"/>
      <c r="G4339" s="53"/>
      <c r="H4339" s="53"/>
      <c r="I4339" s="53"/>
      <c r="J4339" s="53"/>
      <c r="O4339" s="53"/>
      <c r="W4339" s="53"/>
      <c r="X4339" s="53"/>
      <c r="Y4339" s="53"/>
      <c r="Z4339" s="53"/>
      <c r="AA4339" s="53"/>
    </row>
    <row r="4340" spans="1:27" x14ac:dyDescent="0.25">
      <c r="A4340" s="199"/>
      <c r="B4340" s="199"/>
      <c r="C4340" s="199"/>
      <c r="D4340" s="199"/>
      <c r="E4340" s="192"/>
      <c r="F4340" s="186"/>
      <c r="G4340" s="53"/>
      <c r="H4340" s="53"/>
      <c r="I4340" s="53"/>
      <c r="J4340" s="53"/>
      <c r="O4340" s="53"/>
      <c r="W4340" s="53"/>
      <c r="X4340" s="53"/>
      <c r="Y4340" s="53"/>
      <c r="Z4340" s="53"/>
      <c r="AA4340" s="53"/>
    </row>
    <row r="4341" spans="1:27" x14ac:dyDescent="0.25">
      <c r="A4341" s="199"/>
      <c r="B4341" s="199"/>
      <c r="C4341" s="199"/>
      <c r="D4341" s="199"/>
      <c r="E4341" s="192"/>
      <c r="F4341" s="186"/>
      <c r="G4341" s="53"/>
      <c r="H4341" s="53"/>
      <c r="I4341" s="53"/>
      <c r="J4341" s="53"/>
      <c r="O4341" s="53"/>
      <c r="W4341" s="53"/>
      <c r="X4341" s="53"/>
      <c r="Y4341" s="53"/>
      <c r="Z4341" s="53"/>
      <c r="AA4341" s="53"/>
    </row>
    <row r="4342" spans="1:27" x14ac:dyDescent="0.25">
      <c r="A4342" s="199"/>
      <c r="B4342" s="199"/>
      <c r="C4342" s="199"/>
      <c r="D4342" s="199"/>
      <c r="E4342" s="192"/>
      <c r="F4342" s="186"/>
      <c r="G4342" s="53"/>
      <c r="H4342" s="53"/>
      <c r="I4342" s="53"/>
      <c r="J4342" s="53"/>
      <c r="O4342" s="53"/>
      <c r="W4342" s="53"/>
      <c r="X4342" s="53"/>
      <c r="Y4342" s="53"/>
      <c r="Z4342" s="53"/>
      <c r="AA4342" s="53"/>
    </row>
    <row r="4343" spans="1:27" x14ac:dyDescent="0.25">
      <c r="A4343" s="199"/>
      <c r="B4343" s="199"/>
      <c r="C4343" s="199"/>
      <c r="D4343" s="199"/>
      <c r="E4343" s="192"/>
      <c r="F4343" s="186"/>
      <c r="G4343" s="53"/>
      <c r="H4343" s="53"/>
      <c r="I4343" s="53"/>
      <c r="J4343" s="53"/>
      <c r="O4343" s="53"/>
      <c r="W4343" s="53"/>
      <c r="X4343" s="53"/>
      <c r="Y4343" s="53"/>
      <c r="Z4343" s="53"/>
      <c r="AA4343" s="53"/>
    </row>
    <row r="4344" spans="1:27" x14ac:dyDescent="0.25">
      <c r="A4344" s="199"/>
      <c r="B4344" s="199"/>
      <c r="C4344" s="199"/>
      <c r="D4344" s="199"/>
      <c r="E4344" s="192"/>
      <c r="F4344" s="186"/>
      <c r="G4344" s="53"/>
      <c r="H4344" s="53"/>
      <c r="I4344" s="53"/>
      <c r="J4344" s="53"/>
      <c r="O4344" s="53"/>
      <c r="W4344" s="53"/>
      <c r="X4344" s="53"/>
      <c r="Y4344" s="53"/>
      <c r="Z4344" s="53"/>
      <c r="AA4344" s="53"/>
    </row>
    <row r="4345" spans="1:27" x14ac:dyDescent="0.25">
      <c r="A4345" s="199"/>
      <c r="B4345" s="199"/>
      <c r="C4345" s="199"/>
      <c r="D4345" s="199"/>
      <c r="E4345" s="192"/>
      <c r="F4345" s="186"/>
      <c r="G4345" s="53"/>
      <c r="H4345" s="53"/>
      <c r="I4345" s="53"/>
      <c r="J4345" s="53"/>
      <c r="O4345" s="53"/>
      <c r="W4345" s="53"/>
      <c r="X4345" s="53"/>
      <c r="Y4345" s="53"/>
      <c r="Z4345" s="53"/>
      <c r="AA4345" s="53"/>
    </row>
    <row r="4346" spans="1:27" x14ac:dyDescent="0.25">
      <c r="A4346" s="199"/>
      <c r="B4346" s="199"/>
      <c r="C4346" s="199"/>
      <c r="D4346" s="199"/>
      <c r="E4346" s="192"/>
      <c r="F4346" s="186"/>
      <c r="G4346" s="53"/>
      <c r="H4346" s="53"/>
      <c r="I4346" s="53"/>
      <c r="J4346" s="53"/>
      <c r="O4346" s="53"/>
      <c r="W4346" s="53"/>
      <c r="X4346" s="53"/>
      <c r="Y4346" s="53"/>
      <c r="Z4346" s="53"/>
      <c r="AA4346" s="53"/>
    </row>
    <row r="4347" spans="1:27" x14ac:dyDescent="0.25">
      <c r="A4347" s="199"/>
      <c r="B4347" s="199"/>
      <c r="C4347" s="199"/>
      <c r="D4347" s="199"/>
      <c r="E4347" s="192"/>
      <c r="F4347" s="186"/>
      <c r="G4347" s="53"/>
      <c r="H4347" s="53"/>
      <c r="I4347" s="53"/>
      <c r="J4347" s="53"/>
      <c r="O4347" s="53"/>
      <c r="W4347" s="53"/>
      <c r="X4347" s="53"/>
      <c r="Y4347" s="53"/>
      <c r="Z4347" s="53"/>
      <c r="AA4347" s="53"/>
    </row>
    <row r="4348" spans="1:27" x14ac:dyDescent="0.25">
      <c r="A4348" s="199"/>
      <c r="B4348" s="199"/>
      <c r="C4348" s="199"/>
      <c r="D4348" s="199"/>
      <c r="E4348" s="192"/>
      <c r="F4348" s="186"/>
      <c r="G4348" s="53"/>
      <c r="H4348" s="53"/>
      <c r="I4348" s="53"/>
      <c r="J4348" s="53"/>
      <c r="O4348" s="53"/>
      <c r="W4348" s="53"/>
      <c r="X4348" s="53"/>
      <c r="Y4348" s="53"/>
      <c r="Z4348" s="53"/>
      <c r="AA4348" s="53"/>
    </row>
    <row r="4349" spans="1:27" x14ac:dyDescent="0.25">
      <c r="A4349" s="199"/>
      <c r="B4349" s="199"/>
      <c r="C4349" s="199"/>
      <c r="D4349" s="199"/>
      <c r="E4349" s="192"/>
      <c r="F4349" s="186"/>
      <c r="G4349" s="53"/>
      <c r="H4349" s="53"/>
      <c r="I4349" s="53"/>
      <c r="J4349" s="53"/>
      <c r="O4349" s="53"/>
      <c r="W4349" s="53"/>
      <c r="X4349" s="53"/>
      <c r="Y4349" s="53"/>
      <c r="Z4349" s="53"/>
      <c r="AA4349" s="53"/>
    </row>
    <row r="4350" spans="1:27" x14ac:dyDescent="0.25">
      <c r="A4350" s="199"/>
      <c r="B4350" s="199"/>
      <c r="C4350" s="199"/>
      <c r="D4350" s="199"/>
      <c r="E4350" s="192"/>
      <c r="F4350" s="186"/>
      <c r="G4350" s="53"/>
      <c r="H4350" s="53"/>
      <c r="I4350" s="53"/>
      <c r="J4350" s="53"/>
      <c r="O4350" s="53"/>
      <c r="W4350" s="53"/>
      <c r="X4350" s="53"/>
      <c r="Y4350" s="53"/>
      <c r="Z4350" s="53"/>
      <c r="AA4350" s="53"/>
    </row>
    <row r="4351" spans="1:27" x14ac:dyDescent="0.25">
      <c r="A4351" s="199"/>
      <c r="B4351" s="199"/>
      <c r="C4351" s="199"/>
      <c r="D4351" s="199"/>
      <c r="E4351" s="192"/>
      <c r="F4351" s="186"/>
      <c r="G4351" s="53"/>
      <c r="H4351" s="53"/>
      <c r="I4351" s="53"/>
      <c r="J4351" s="53"/>
      <c r="O4351" s="53"/>
      <c r="W4351" s="53"/>
      <c r="X4351" s="53"/>
      <c r="Y4351" s="53"/>
      <c r="Z4351" s="53"/>
      <c r="AA4351" s="53"/>
    </row>
    <row r="4352" spans="1:27" x14ac:dyDescent="0.25">
      <c r="A4352" s="199"/>
      <c r="B4352" s="199"/>
      <c r="C4352" s="199"/>
      <c r="D4352" s="199"/>
      <c r="E4352" s="192"/>
      <c r="F4352" s="186"/>
      <c r="G4352" s="53"/>
      <c r="H4352" s="53"/>
      <c r="I4352" s="53"/>
      <c r="J4352" s="53"/>
      <c r="O4352" s="53"/>
      <c r="W4352" s="53"/>
      <c r="X4352" s="53"/>
      <c r="Y4352" s="53"/>
      <c r="Z4352" s="53"/>
      <c r="AA4352" s="53"/>
    </row>
    <row r="4353" spans="1:27" x14ac:dyDescent="0.25">
      <c r="A4353" s="199"/>
      <c r="B4353" s="199"/>
      <c r="C4353" s="199"/>
      <c r="D4353" s="199"/>
      <c r="E4353" s="192"/>
      <c r="F4353" s="186"/>
      <c r="G4353" s="53"/>
      <c r="H4353" s="53"/>
      <c r="I4353" s="53"/>
      <c r="J4353" s="53"/>
      <c r="O4353" s="53"/>
      <c r="W4353" s="53"/>
      <c r="X4353" s="53"/>
      <c r="Y4353" s="53"/>
      <c r="Z4353" s="53"/>
      <c r="AA4353" s="53"/>
    </row>
    <row r="4354" spans="1:27" x14ac:dyDescent="0.25">
      <c r="A4354" s="199"/>
      <c r="B4354" s="199"/>
      <c r="C4354" s="199"/>
      <c r="D4354" s="199"/>
      <c r="E4354" s="192"/>
      <c r="F4354" s="186"/>
      <c r="G4354" s="53"/>
      <c r="H4354" s="53"/>
      <c r="I4354" s="53"/>
      <c r="J4354" s="53"/>
      <c r="O4354" s="53"/>
      <c r="W4354" s="53"/>
      <c r="X4354" s="53"/>
      <c r="Y4354" s="53"/>
      <c r="Z4354" s="53"/>
      <c r="AA4354" s="53"/>
    </row>
    <row r="4355" spans="1:27" x14ac:dyDescent="0.25">
      <c r="A4355" s="199"/>
      <c r="B4355" s="199"/>
      <c r="C4355" s="199"/>
      <c r="D4355" s="199"/>
      <c r="E4355" s="192"/>
      <c r="F4355" s="186"/>
      <c r="G4355" s="53"/>
      <c r="H4355" s="53"/>
      <c r="I4355" s="53"/>
      <c r="J4355" s="53"/>
      <c r="O4355" s="53"/>
      <c r="W4355" s="53"/>
      <c r="X4355" s="53"/>
      <c r="Y4355" s="53"/>
      <c r="Z4355" s="53"/>
      <c r="AA4355" s="53"/>
    </row>
    <row r="4356" spans="1:27" x14ac:dyDescent="0.25">
      <c r="A4356" s="199"/>
      <c r="B4356" s="199"/>
      <c r="C4356" s="199"/>
      <c r="D4356" s="199"/>
      <c r="E4356" s="192"/>
      <c r="F4356" s="186"/>
      <c r="G4356" s="53"/>
      <c r="H4356" s="53"/>
      <c r="I4356" s="53"/>
      <c r="J4356" s="53"/>
      <c r="O4356" s="53"/>
      <c r="W4356" s="53"/>
      <c r="X4356" s="53"/>
      <c r="Y4356" s="53"/>
      <c r="Z4356" s="53"/>
      <c r="AA4356" s="53"/>
    </row>
    <row r="4357" spans="1:27" x14ac:dyDescent="0.25">
      <c r="A4357" s="199"/>
      <c r="B4357" s="199"/>
      <c r="C4357" s="199"/>
      <c r="D4357" s="199"/>
      <c r="E4357" s="192"/>
      <c r="F4357" s="186"/>
      <c r="G4357" s="53"/>
      <c r="H4357" s="53"/>
      <c r="I4357" s="53"/>
      <c r="J4357" s="53"/>
      <c r="O4357" s="53"/>
      <c r="W4357" s="53"/>
      <c r="X4357" s="53"/>
      <c r="Y4357" s="53"/>
      <c r="Z4357" s="53"/>
      <c r="AA4357" s="53"/>
    </row>
    <row r="4358" spans="1:27" x14ac:dyDescent="0.25">
      <c r="A4358" s="199"/>
      <c r="B4358" s="199"/>
      <c r="C4358" s="199"/>
      <c r="D4358" s="199"/>
      <c r="E4358" s="192"/>
      <c r="F4358" s="186"/>
      <c r="G4358" s="53"/>
      <c r="H4358" s="53"/>
      <c r="I4358" s="53"/>
      <c r="J4358" s="53"/>
      <c r="O4358" s="53"/>
      <c r="W4358" s="53"/>
      <c r="X4358" s="53"/>
      <c r="Y4358" s="53"/>
      <c r="Z4358" s="53"/>
      <c r="AA4358" s="53"/>
    </row>
    <row r="4359" spans="1:27" x14ac:dyDescent="0.25">
      <c r="A4359" s="199"/>
      <c r="B4359" s="199"/>
      <c r="C4359" s="199"/>
      <c r="D4359" s="199"/>
      <c r="E4359" s="192"/>
      <c r="F4359" s="186"/>
      <c r="G4359" s="53"/>
      <c r="H4359" s="53"/>
      <c r="I4359" s="53"/>
      <c r="J4359" s="53"/>
      <c r="O4359" s="53"/>
      <c r="W4359" s="53"/>
      <c r="X4359" s="53"/>
      <c r="Y4359" s="53"/>
      <c r="Z4359" s="53"/>
      <c r="AA4359" s="53"/>
    </row>
    <row r="4360" spans="1:27" x14ac:dyDescent="0.25">
      <c r="A4360" s="199"/>
      <c r="B4360" s="199"/>
      <c r="C4360" s="199"/>
      <c r="D4360" s="199"/>
      <c r="E4360" s="192"/>
      <c r="F4360" s="186"/>
      <c r="G4360" s="53"/>
      <c r="H4360" s="53"/>
      <c r="I4360" s="53"/>
      <c r="J4360" s="53"/>
      <c r="O4360" s="53"/>
      <c r="W4360" s="53"/>
      <c r="X4360" s="53"/>
      <c r="Y4360" s="53"/>
      <c r="Z4360" s="53"/>
      <c r="AA4360" s="53"/>
    </row>
    <row r="4361" spans="1:27" x14ac:dyDescent="0.25">
      <c r="A4361" s="199"/>
      <c r="B4361" s="199"/>
      <c r="C4361" s="199"/>
      <c r="D4361" s="199"/>
      <c r="E4361" s="192"/>
      <c r="F4361" s="186"/>
      <c r="G4361" s="53"/>
      <c r="H4361" s="53"/>
      <c r="I4361" s="53"/>
      <c r="J4361" s="53"/>
      <c r="O4361" s="53"/>
      <c r="W4361" s="53"/>
      <c r="X4361" s="53"/>
      <c r="Y4361" s="53"/>
      <c r="Z4361" s="53"/>
      <c r="AA4361" s="53"/>
    </row>
    <row r="4362" spans="1:27" x14ac:dyDescent="0.25">
      <c r="A4362" s="199"/>
      <c r="B4362" s="199"/>
      <c r="C4362" s="199"/>
      <c r="D4362" s="199"/>
      <c r="E4362" s="192"/>
      <c r="F4362" s="186"/>
      <c r="G4362" s="53"/>
      <c r="H4362" s="53"/>
      <c r="I4362" s="53"/>
      <c r="J4362" s="53"/>
      <c r="O4362" s="53"/>
      <c r="W4362" s="53"/>
      <c r="X4362" s="53"/>
      <c r="Y4362" s="53"/>
      <c r="Z4362" s="53"/>
      <c r="AA4362" s="53"/>
    </row>
    <row r="4363" spans="1:27" x14ac:dyDescent="0.25">
      <c r="A4363" s="199"/>
      <c r="B4363" s="199"/>
      <c r="C4363" s="199"/>
      <c r="D4363" s="199"/>
      <c r="E4363" s="192"/>
      <c r="F4363" s="186"/>
      <c r="G4363" s="53"/>
      <c r="H4363" s="53"/>
      <c r="I4363" s="53"/>
      <c r="J4363" s="53"/>
      <c r="O4363" s="53"/>
      <c r="W4363" s="53"/>
      <c r="X4363" s="53"/>
      <c r="Y4363" s="53"/>
      <c r="Z4363" s="53"/>
      <c r="AA4363" s="53"/>
    </row>
    <row r="4364" spans="1:27" x14ac:dyDescent="0.25">
      <c r="A4364" s="199"/>
      <c r="B4364" s="199"/>
      <c r="C4364" s="199"/>
      <c r="D4364" s="199"/>
      <c r="E4364" s="192"/>
      <c r="F4364" s="186"/>
      <c r="G4364" s="53"/>
      <c r="H4364" s="53"/>
      <c r="I4364" s="53"/>
      <c r="J4364" s="53"/>
      <c r="O4364" s="53"/>
      <c r="W4364" s="53"/>
      <c r="X4364" s="53"/>
      <c r="Y4364" s="53"/>
      <c r="Z4364" s="53"/>
      <c r="AA4364" s="53"/>
    </row>
    <row r="4365" spans="1:27" x14ac:dyDescent="0.25">
      <c r="A4365" s="199"/>
      <c r="B4365" s="199"/>
      <c r="C4365" s="199"/>
      <c r="D4365" s="199"/>
      <c r="E4365" s="192"/>
      <c r="F4365" s="186"/>
      <c r="G4365" s="53"/>
      <c r="H4365" s="53"/>
      <c r="I4365" s="53"/>
      <c r="J4365" s="53"/>
      <c r="O4365" s="53"/>
      <c r="W4365" s="53"/>
      <c r="X4365" s="53"/>
      <c r="Y4365" s="53"/>
      <c r="Z4365" s="53"/>
      <c r="AA4365" s="53"/>
    </row>
    <row r="4366" spans="1:27" x14ac:dyDescent="0.25">
      <c r="A4366" s="199"/>
      <c r="B4366" s="199"/>
      <c r="C4366" s="199"/>
      <c r="D4366" s="199"/>
      <c r="E4366" s="192"/>
      <c r="F4366" s="186"/>
      <c r="G4366" s="53"/>
      <c r="H4366" s="53"/>
      <c r="I4366" s="53"/>
      <c r="J4366" s="53"/>
      <c r="O4366" s="53"/>
      <c r="W4366" s="53"/>
      <c r="X4366" s="53"/>
      <c r="Y4366" s="53"/>
      <c r="Z4366" s="53"/>
      <c r="AA4366" s="53"/>
    </row>
    <row r="4367" spans="1:27" x14ac:dyDescent="0.25">
      <c r="A4367" s="199"/>
      <c r="B4367" s="199"/>
      <c r="C4367" s="199"/>
      <c r="D4367" s="199"/>
      <c r="E4367" s="192"/>
      <c r="F4367" s="186"/>
      <c r="G4367" s="53"/>
      <c r="H4367" s="53"/>
      <c r="I4367" s="53"/>
      <c r="J4367" s="53"/>
      <c r="O4367" s="53"/>
      <c r="W4367" s="53"/>
      <c r="X4367" s="53"/>
      <c r="Y4367" s="53"/>
      <c r="Z4367" s="53"/>
      <c r="AA4367" s="53"/>
    </row>
    <row r="4368" spans="1:27" x14ac:dyDescent="0.25">
      <c r="A4368" s="199"/>
      <c r="B4368" s="199"/>
      <c r="C4368" s="199"/>
      <c r="D4368" s="199"/>
      <c r="E4368" s="192"/>
      <c r="F4368" s="186"/>
      <c r="G4368" s="53"/>
      <c r="H4368" s="53"/>
      <c r="I4368" s="53"/>
      <c r="J4368" s="53"/>
      <c r="O4368" s="53"/>
      <c r="W4368" s="53"/>
      <c r="X4368" s="53"/>
      <c r="Y4368" s="53"/>
      <c r="Z4368" s="53"/>
      <c r="AA4368" s="53"/>
    </row>
    <row r="4369" spans="1:27" x14ac:dyDescent="0.25">
      <c r="A4369" s="199"/>
      <c r="B4369" s="199"/>
      <c r="C4369" s="199"/>
      <c r="D4369" s="199"/>
      <c r="E4369" s="192"/>
      <c r="F4369" s="186"/>
      <c r="G4369" s="53"/>
      <c r="H4369" s="53"/>
      <c r="I4369" s="53"/>
      <c r="J4369" s="53"/>
      <c r="O4369" s="53"/>
      <c r="W4369" s="53"/>
      <c r="X4369" s="53"/>
      <c r="Y4369" s="53"/>
      <c r="Z4369" s="53"/>
      <c r="AA4369" s="53"/>
    </row>
    <row r="4370" spans="1:27" x14ac:dyDescent="0.25">
      <c r="A4370" s="199"/>
      <c r="B4370" s="199"/>
      <c r="C4370" s="199"/>
      <c r="D4370" s="199"/>
      <c r="E4370" s="192"/>
      <c r="F4370" s="186"/>
      <c r="G4370" s="53"/>
      <c r="H4370" s="53"/>
      <c r="I4370" s="53"/>
      <c r="J4370" s="53"/>
      <c r="O4370" s="53"/>
      <c r="W4370" s="53"/>
      <c r="X4370" s="53"/>
      <c r="Y4370" s="53"/>
      <c r="Z4370" s="53"/>
      <c r="AA4370" s="53"/>
    </row>
    <row r="4371" spans="1:27" x14ac:dyDescent="0.25">
      <c r="A4371" s="199"/>
      <c r="B4371" s="199"/>
      <c r="C4371" s="199"/>
      <c r="D4371" s="199"/>
      <c r="E4371" s="192"/>
      <c r="F4371" s="186"/>
      <c r="G4371" s="53"/>
      <c r="H4371" s="53"/>
      <c r="I4371" s="53"/>
      <c r="J4371" s="53"/>
      <c r="O4371" s="53"/>
      <c r="W4371" s="53"/>
      <c r="X4371" s="53"/>
      <c r="Y4371" s="53"/>
      <c r="Z4371" s="53"/>
      <c r="AA4371" s="53"/>
    </row>
    <row r="4372" spans="1:27" x14ac:dyDescent="0.25">
      <c r="A4372" s="199"/>
      <c r="B4372" s="199"/>
      <c r="C4372" s="199"/>
      <c r="D4372" s="199"/>
      <c r="E4372" s="192"/>
      <c r="F4372" s="186"/>
      <c r="G4372" s="53"/>
      <c r="H4372" s="53"/>
      <c r="I4372" s="53"/>
      <c r="J4372" s="53"/>
      <c r="O4372" s="53"/>
      <c r="W4372" s="53"/>
      <c r="X4372" s="53"/>
      <c r="Y4372" s="53"/>
      <c r="Z4372" s="53"/>
      <c r="AA4372" s="53"/>
    </row>
    <row r="4373" spans="1:27" x14ac:dyDescent="0.25">
      <c r="A4373" s="199"/>
      <c r="B4373" s="199"/>
      <c r="C4373" s="199"/>
      <c r="D4373" s="199"/>
      <c r="E4373" s="192"/>
      <c r="F4373" s="186"/>
      <c r="G4373" s="53"/>
      <c r="H4373" s="53"/>
      <c r="I4373" s="53"/>
      <c r="J4373" s="53"/>
      <c r="O4373" s="53"/>
      <c r="W4373" s="53"/>
      <c r="X4373" s="53"/>
      <c r="Y4373" s="53"/>
      <c r="Z4373" s="53"/>
      <c r="AA4373" s="53"/>
    </row>
    <row r="4374" spans="1:27" x14ac:dyDescent="0.25">
      <c r="A4374" s="199"/>
      <c r="B4374" s="199"/>
      <c r="C4374" s="199"/>
      <c r="D4374" s="199"/>
      <c r="E4374" s="192"/>
      <c r="F4374" s="186"/>
      <c r="G4374" s="53"/>
      <c r="H4374" s="53"/>
      <c r="I4374" s="53"/>
      <c r="J4374" s="53"/>
      <c r="O4374" s="53"/>
      <c r="W4374" s="53"/>
      <c r="X4374" s="53"/>
      <c r="Y4374" s="53"/>
      <c r="Z4374" s="53"/>
      <c r="AA4374" s="53"/>
    </row>
    <row r="4375" spans="1:27" x14ac:dyDescent="0.25">
      <c r="A4375" s="199"/>
      <c r="B4375" s="199"/>
      <c r="C4375" s="199"/>
      <c r="D4375" s="199"/>
      <c r="E4375" s="192"/>
      <c r="F4375" s="186"/>
      <c r="G4375" s="53"/>
      <c r="H4375" s="53"/>
      <c r="I4375" s="53"/>
      <c r="J4375" s="53"/>
      <c r="O4375" s="53"/>
      <c r="W4375" s="53"/>
      <c r="X4375" s="53"/>
      <c r="Y4375" s="53"/>
      <c r="Z4375" s="53"/>
      <c r="AA4375" s="53"/>
    </row>
    <row r="4376" spans="1:27" x14ac:dyDescent="0.25">
      <c r="A4376" s="199"/>
      <c r="B4376" s="199"/>
      <c r="C4376" s="199"/>
      <c r="D4376" s="199"/>
      <c r="E4376" s="192"/>
      <c r="F4376" s="186"/>
      <c r="G4376" s="53"/>
      <c r="H4376" s="53"/>
      <c r="I4376" s="53"/>
      <c r="J4376" s="53"/>
      <c r="O4376" s="53"/>
      <c r="W4376" s="53"/>
      <c r="X4376" s="53"/>
      <c r="Y4376" s="53"/>
      <c r="Z4376" s="53"/>
      <c r="AA4376" s="53"/>
    </row>
    <row r="4377" spans="1:27" x14ac:dyDescent="0.25">
      <c r="A4377" s="199"/>
      <c r="B4377" s="199"/>
      <c r="C4377" s="199"/>
      <c r="D4377" s="199"/>
      <c r="E4377" s="192"/>
      <c r="F4377" s="186"/>
      <c r="G4377" s="53"/>
      <c r="H4377" s="53"/>
      <c r="I4377" s="53"/>
      <c r="J4377" s="53"/>
      <c r="O4377" s="53"/>
      <c r="W4377" s="53"/>
      <c r="X4377" s="53"/>
      <c r="Y4377" s="53"/>
      <c r="Z4377" s="53"/>
      <c r="AA4377" s="53"/>
    </row>
    <row r="4378" spans="1:27" x14ac:dyDescent="0.25">
      <c r="A4378" s="199"/>
      <c r="B4378" s="199"/>
      <c r="C4378" s="199"/>
      <c r="D4378" s="199"/>
      <c r="E4378" s="192"/>
      <c r="F4378" s="186"/>
      <c r="G4378" s="53"/>
      <c r="H4378" s="53"/>
      <c r="I4378" s="53"/>
      <c r="J4378" s="53"/>
      <c r="O4378" s="53"/>
      <c r="W4378" s="53"/>
      <c r="X4378" s="53"/>
      <c r="Y4378" s="53"/>
      <c r="Z4378" s="53"/>
      <c r="AA4378" s="53"/>
    </row>
    <row r="4379" spans="1:27" x14ac:dyDescent="0.25">
      <c r="A4379" s="199"/>
      <c r="B4379" s="199"/>
      <c r="C4379" s="199"/>
      <c r="D4379" s="199"/>
      <c r="E4379" s="192"/>
      <c r="F4379" s="186"/>
      <c r="G4379" s="53"/>
      <c r="H4379" s="53"/>
      <c r="I4379" s="53"/>
      <c r="J4379" s="53"/>
      <c r="O4379" s="53"/>
      <c r="W4379" s="53"/>
      <c r="X4379" s="53"/>
      <c r="Y4379" s="53"/>
      <c r="Z4379" s="53"/>
      <c r="AA4379" s="53"/>
    </row>
    <row r="4380" spans="1:27" x14ac:dyDescent="0.25">
      <c r="A4380" s="199"/>
      <c r="B4380" s="199"/>
      <c r="C4380" s="199"/>
      <c r="D4380" s="199"/>
      <c r="E4380" s="192"/>
      <c r="F4380" s="186"/>
      <c r="G4380" s="53"/>
      <c r="H4380" s="53"/>
      <c r="I4380" s="53"/>
      <c r="J4380" s="53"/>
      <c r="O4380" s="53"/>
      <c r="W4380" s="53"/>
      <c r="X4380" s="53"/>
      <c r="Y4380" s="53"/>
      <c r="Z4380" s="53"/>
      <c r="AA4380" s="53"/>
    </row>
    <row r="4381" spans="1:27" x14ac:dyDescent="0.25">
      <c r="A4381" s="199"/>
      <c r="B4381" s="199"/>
      <c r="C4381" s="199"/>
      <c r="D4381" s="199"/>
      <c r="E4381" s="192"/>
      <c r="F4381" s="186"/>
      <c r="G4381" s="53"/>
      <c r="H4381" s="53"/>
      <c r="I4381" s="53"/>
      <c r="J4381" s="53"/>
      <c r="O4381" s="53"/>
      <c r="W4381" s="53"/>
      <c r="X4381" s="53"/>
      <c r="Y4381" s="53"/>
      <c r="Z4381" s="53"/>
      <c r="AA4381" s="53"/>
    </row>
    <row r="4382" spans="1:27" x14ac:dyDescent="0.25">
      <c r="A4382" s="199"/>
      <c r="B4382" s="199"/>
      <c r="C4382" s="199"/>
      <c r="D4382" s="199"/>
      <c r="E4382" s="192"/>
      <c r="F4382" s="186"/>
      <c r="G4382" s="53"/>
      <c r="H4382" s="53"/>
      <c r="I4382" s="53"/>
      <c r="J4382" s="53"/>
      <c r="O4382" s="53"/>
      <c r="W4382" s="53"/>
      <c r="X4382" s="53"/>
      <c r="Y4382" s="53"/>
      <c r="Z4382" s="53"/>
      <c r="AA4382" s="53"/>
    </row>
    <row r="4383" spans="1:27" x14ac:dyDescent="0.25">
      <c r="A4383" s="199"/>
      <c r="B4383" s="199"/>
      <c r="C4383" s="199"/>
      <c r="D4383" s="199"/>
      <c r="E4383" s="192"/>
      <c r="F4383" s="186"/>
      <c r="G4383" s="53"/>
      <c r="H4383" s="53"/>
      <c r="I4383" s="53"/>
      <c r="J4383" s="53"/>
      <c r="O4383" s="53"/>
      <c r="W4383" s="53"/>
      <c r="X4383" s="53"/>
      <c r="Y4383" s="53"/>
      <c r="Z4383" s="53"/>
      <c r="AA4383" s="53"/>
    </row>
    <row r="4384" spans="1:27" x14ac:dyDescent="0.25">
      <c r="A4384" s="199"/>
      <c r="B4384" s="199"/>
      <c r="C4384" s="199"/>
      <c r="D4384" s="199"/>
      <c r="E4384" s="192"/>
      <c r="F4384" s="186"/>
      <c r="G4384" s="53"/>
      <c r="H4384" s="53"/>
      <c r="I4384" s="53"/>
      <c r="J4384" s="53"/>
      <c r="O4384" s="53"/>
      <c r="W4384" s="53"/>
      <c r="X4384" s="53"/>
      <c r="Y4384" s="53"/>
      <c r="Z4384" s="53"/>
      <c r="AA4384" s="53"/>
    </row>
    <row r="4385" spans="1:27" x14ac:dyDescent="0.25">
      <c r="A4385" s="199"/>
      <c r="B4385" s="199"/>
      <c r="C4385" s="199"/>
      <c r="D4385" s="199"/>
      <c r="E4385" s="192"/>
      <c r="F4385" s="186"/>
      <c r="G4385" s="53"/>
      <c r="H4385" s="53"/>
      <c r="I4385" s="53"/>
      <c r="J4385" s="53"/>
      <c r="O4385" s="53"/>
      <c r="W4385" s="53"/>
      <c r="X4385" s="53"/>
      <c r="Y4385" s="53"/>
      <c r="Z4385" s="53"/>
      <c r="AA4385" s="53"/>
    </row>
    <row r="4386" spans="1:27" x14ac:dyDescent="0.25">
      <c r="A4386" s="199"/>
      <c r="B4386" s="199"/>
      <c r="C4386" s="199"/>
      <c r="D4386" s="199"/>
      <c r="E4386" s="192"/>
      <c r="F4386" s="186"/>
      <c r="G4386" s="53"/>
      <c r="H4386" s="53"/>
      <c r="I4386" s="53"/>
      <c r="J4386" s="53"/>
      <c r="O4386" s="53"/>
      <c r="W4386" s="53"/>
      <c r="X4386" s="53"/>
      <c r="Y4386" s="53"/>
      <c r="Z4386" s="53"/>
      <c r="AA4386" s="53"/>
    </row>
    <row r="4387" spans="1:27" x14ac:dyDescent="0.25">
      <c r="A4387" s="199"/>
      <c r="B4387" s="199"/>
      <c r="C4387" s="199"/>
      <c r="D4387" s="199"/>
      <c r="E4387" s="192"/>
      <c r="F4387" s="186"/>
      <c r="G4387" s="53"/>
      <c r="H4387" s="53"/>
      <c r="I4387" s="53"/>
      <c r="J4387" s="53"/>
      <c r="O4387" s="53"/>
      <c r="W4387" s="53"/>
      <c r="X4387" s="53"/>
      <c r="Y4387" s="53"/>
      <c r="Z4387" s="53"/>
      <c r="AA4387" s="53"/>
    </row>
    <row r="4388" spans="1:27" x14ac:dyDescent="0.25">
      <c r="A4388" s="199"/>
      <c r="B4388" s="199"/>
      <c r="C4388" s="199"/>
      <c r="D4388" s="199"/>
      <c r="E4388" s="192"/>
      <c r="F4388" s="186"/>
      <c r="G4388" s="53"/>
      <c r="H4388" s="53"/>
      <c r="I4388" s="53"/>
      <c r="J4388" s="53"/>
      <c r="O4388" s="53"/>
      <c r="W4388" s="53"/>
      <c r="X4388" s="53"/>
      <c r="Y4388" s="53"/>
      <c r="Z4388" s="53"/>
      <c r="AA4388" s="53"/>
    </row>
    <row r="4389" spans="1:27" x14ac:dyDescent="0.25">
      <c r="A4389" s="199"/>
      <c r="B4389" s="199"/>
      <c r="C4389" s="199"/>
      <c r="D4389" s="199"/>
      <c r="E4389" s="192"/>
      <c r="F4389" s="186"/>
      <c r="G4389" s="53"/>
      <c r="H4389" s="53"/>
      <c r="I4389" s="53"/>
      <c r="J4389" s="53"/>
      <c r="O4389" s="53"/>
      <c r="W4389" s="53"/>
      <c r="X4389" s="53"/>
      <c r="Y4389" s="53"/>
      <c r="Z4389" s="53"/>
      <c r="AA4389" s="53"/>
    </row>
    <row r="4390" spans="1:27" x14ac:dyDescent="0.25">
      <c r="A4390" s="199"/>
      <c r="B4390" s="199"/>
      <c r="C4390" s="199"/>
      <c r="D4390" s="199"/>
      <c r="E4390" s="192"/>
      <c r="F4390" s="186"/>
      <c r="G4390" s="53"/>
      <c r="H4390" s="53"/>
      <c r="I4390" s="53"/>
      <c r="J4390" s="53"/>
      <c r="O4390" s="53"/>
      <c r="W4390" s="53"/>
      <c r="X4390" s="53"/>
      <c r="Y4390" s="53"/>
      <c r="Z4390" s="53"/>
      <c r="AA4390" s="53"/>
    </row>
    <row r="4391" spans="1:27" x14ac:dyDescent="0.25">
      <c r="A4391" s="199"/>
      <c r="B4391" s="199"/>
      <c r="C4391" s="199"/>
      <c r="D4391" s="199"/>
      <c r="E4391" s="192"/>
      <c r="F4391" s="186"/>
      <c r="G4391" s="53"/>
      <c r="H4391" s="53"/>
      <c r="I4391" s="53"/>
      <c r="J4391" s="53"/>
      <c r="O4391" s="53"/>
      <c r="W4391" s="53"/>
      <c r="X4391" s="53"/>
      <c r="Y4391" s="53"/>
      <c r="Z4391" s="53"/>
      <c r="AA4391" s="53"/>
    </row>
    <row r="4392" spans="1:27" x14ac:dyDescent="0.25">
      <c r="A4392" s="199"/>
      <c r="B4392" s="199"/>
      <c r="C4392" s="199"/>
      <c r="D4392" s="199"/>
      <c r="E4392" s="192"/>
      <c r="F4392" s="186"/>
      <c r="G4392" s="53"/>
      <c r="H4392" s="53"/>
      <c r="I4392" s="53"/>
      <c r="J4392" s="53"/>
      <c r="O4392" s="53"/>
      <c r="W4392" s="53"/>
      <c r="X4392" s="53"/>
      <c r="Y4392" s="53"/>
      <c r="Z4392" s="53"/>
      <c r="AA4392" s="53"/>
    </row>
    <row r="4393" spans="1:27" x14ac:dyDescent="0.25">
      <c r="A4393" s="199"/>
      <c r="B4393" s="199"/>
      <c r="C4393" s="199"/>
      <c r="D4393" s="199"/>
      <c r="E4393" s="192"/>
      <c r="F4393" s="186"/>
      <c r="G4393" s="53"/>
      <c r="H4393" s="53"/>
      <c r="I4393" s="53"/>
      <c r="J4393" s="53"/>
      <c r="O4393" s="53"/>
      <c r="W4393" s="53"/>
      <c r="X4393" s="53"/>
      <c r="Y4393" s="53"/>
      <c r="Z4393" s="53"/>
      <c r="AA4393" s="53"/>
    </row>
    <row r="4394" spans="1:27" x14ac:dyDescent="0.25">
      <c r="A4394" s="199"/>
      <c r="B4394" s="199"/>
      <c r="C4394" s="199"/>
      <c r="D4394" s="199"/>
      <c r="E4394" s="192"/>
      <c r="F4394" s="186"/>
      <c r="G4394" s="53"/>
      <c r="H4394" s="53"/>
      <c r="I4394" s="53"/>
      <c r="J4394" s="53"/>
      <c r="O4394" s="53"/>
      <c r="W4394" s="53"/>
      <c r="X4394" s="53"/>
      <c r="Y4394" s="53"/>
      <c r="Z4394" s="53"/>
      <c r="AA4394" s="53"/>
    </row>
    <row r="4395" spans="1:27" x14ac:dyDescent="0.25">
      <c r="A4395" s="199"/>
      <c r="B4395" s="199"/>
      <c r="C4395" s="199"/>
      <c r="D4395" s="199"/>
      <c r="E4395" s="192"/>
      <c r="F4395" s="186"/>
      <c r="G4395" s="53"/>
      <c r="H4395" s="53"/>
      <c r="I4395" s="53"/>
      <c r="J4395" s="53"/>
      <c r="O4395" s="53"/>
      <c r="W4395" s="53"/>
      <c r="X4395" s="53"/>
      <c r="Y4395" s="53"/>
      <c r="Z4395" s="53"/>
      <c r="AA4395" s="53"/>
    </row>
    <row r="4396" spans="1:27" x14ac:dyDescent="0.25">
      <c r="A4396" s="199"/>
      <c r="B4396" s="199"/>
      <c r="C4396" s="199"/>
      <c r="D4396" s="199"/>
      <c r="E4396" s="192"/>
      <c r="F4396" s="186"/>
      <c r="G4396" s="53"/>
      <c r="H4396" s="53"/>
      <c r="I4396" s="53"/>
      <c r="J4396" s="53"/>
      <c r="O4396" s="53"/>
      <c r="W4396" s="53"/>
      <c r="X4396" s="53"/>
      <c r="Y4396" s="53"/>
      <c r="Z4396" s="53"/>
      <c r="AA4396" s="53"/>
    </row>
    <row r="4397" spans="1:27" x14ac:dyDescent="0.25">
      <c r="A4397" s="199"/>
      <c r="B4397" s="199"/>
      <c r="C4397" s="199"/>
      <c r="D4397" s="199"/>
      <c r="E4397" s="192"/>
      <c r="F4397" s="186"/>
      <c r="G4397" s="53"/>
      <c r="H4397" s="53"/>
      <c r="I4397" s="53"/>
      <c r="J4397" s="53"/>
      <c r="O4397" s="53"/>
      <c r="W4397" s="53"/>
      <c r="X4397" s="53"/>
      <c r="Y4397" s="53"/>
      <c r="Z4397" s="53"/>
      <c r="AA4397" s="53"/>
    </row>
    <row r="4398" spans="1:27" x14ac:dyDescent="0.25">
      <c r="A4398" s="199"/>
      <c r="B4398" s="199"/>
      <c r="C4398" s="199"/>
      <c r="D4398" s="199"/>
      <c r="E4398" s="192"/>
      <c r="F4398" s="186"/>
      <c r="G4398" s="53"/>
      <c r="H4398" s="53"/>
      <c r="I4398" s="53"/>
      <c r="J4398" s="53"/>
      <c r="O4398" s="53"/>
      <c r="W4398" s="53"/>
      <c r="X4398" s="53"/>
      <c r="Y4398" s="53"/>
      <c r="Z4398" s="53"/>
      <c r="AA4398" s="53"/>
    </row>
    <row r="4399" spans="1:27" x14ac:dyDescent="0.25">
      <c r="A4399" s="199"/>
      <c r="B4399" s="199"/>
      <c r="C4399" s="199"/>
      <c r="D4399" s="199"/>
      <c r="E4399" s="192"/>
      <c r="F4399" s="186"/>
      <c r="G4399" s="53"/>
      <c r="H4399" s="53"/>
      <c r="I4399" s="53"/>
      <c r="J4399" s="53"/>
      <c r="O4399" s="53"/>
      <c r="W4399" s="53"/>
      <c r="X4399" s="53"/>
      <c r="Y4399" s="53"/>
      <c r="Z4399" s="53"/>
      <c r="AA4399" s="53"/>
    </row>
    <row r="4400" spans="1:27" x14ac:dyDescent="0.25">
      <c r="A4400" s="199"/>
      <c r="B4400" s="199"/>
      <c r="C4400" s="199"/>
      <c r="D4400" s="199"/>
      <c r="E4400" s="192"/>
      <c r="F4400" s="186"/>
      <c r="G4400" s="53"/>
      <c r="H4400" s="53"/>
      <c r="I4400" s="53"/>
      <c r="J4400" s="53"/>
      <c r="O4400" s="53"/>
      <c r="W4400" s="53"/>
      <c r="X4400" s="53"/>
      <c r="Y4400" s="53"/>
      <c r="Z4400" s="53"/>
      <c r="AA4400" s="53"/>
    </row>
    <row r="4401" spans="1:27" x14ac:dyDescent="0.25">
      <c r="A4401" s="199"/>
      <c r="B4401" s="199"/>
      <c r="C4401" s="199"/>
      <c r="D4401" s="199"/>
      <c r="E4401" s="192"/>
      <c r="F4401" s="186"/>
      <c r="G4401" s="53"/>
      <c r="H4401" s="53"/>
      <c r="I4401" s="53"/>
      <c r="J4401" s="53"/>
      <c r="O4401" s="53"/>
      <c r="W4401" s="53"/>
      <c r="X4401" s="53"/>
      <c r="Y4401" s="53"/>
      <c r="Z4401" s="53"/>
      <c r="AA4401" s="53"/>
    </row>
    <row r="4402" spans="1:27" x14ac:dyDescent="0.25">
      <c r="A4402" s="199"/>
      <c r="B4402" s="199"/>
      <c r="C4402" s="199"/>
      <c r="D4402" s="199"/>
      <c r="E4402" s="192"/>
      <c r="F4402" s="186"/>
      <c r="G4402" s="53"/>
      <c r="H4402" s="53"/>
      <c r="I4402" s="53"/>
      <c r="J4402" s="53"/>
      <c r="O4402" s="53"/>
      <c r="W4402" s="53"/>
      <c r="X4402" s="53"/>
      <c r="Y4402" s="53"/>
      <c r="Z4402" s="53"/>
      <c r="AA4402" s="53"/>
    </row>
    <row r="4403" spans="1:27" x14ac:dyDescent="0.25">
      <c r="A4403" s="199"/>
      <c r="B4403" s="199"/>
      <c r="C4403" s="199"/>
      <c r="D4403" s="199"/>
      <c r="E4403" s="192"/>
      <c r="F4403" s="186"/>
      <c r="G4403" s="53"/>
      <c r="H4403" s="53"/>
      <c r="I4403" s="53"/>
      <c r="J4403" s="53"/>
      <c r="O4403" s="53"/>
      <c r="W4403" s="53"/>
      <c r="X4403" s="53"/>
      <c r="Y4403" s="53"/>
      <c r="Z4403" s="53"/>
      <c r="AA4403" s="53"/>
    </row>
    <row r="4404" spans="1:27" x14ac:dyDescent="0.25">
      <c r="A4404" s="199"/>
      <c r="B4404" s="199"/>
      <c r="C4404" s="199"/>
      <c r="D4404" s="199"/>
      <c r="E4404" s="192"/>
      <c r="F4404" s="186"/>
      <c r="G4404" s="53"/>
      <c r="H4404" s="53"/>
      <c r="I4404" s="53"/>
      <c r="J4404" s="53"/>
      <c r="O4404" s="53"/>
      <c r="W4404" s="53"/>
      <c r="X4404" s="53"/>
      <c r="Y4404" s="53"/>
      <c r="Z4404" s="53"/>
      <c r="AA4404" s="53"/>
    </row>
    <row r="4405" spans="1:27" x14ac:dyDescent="0.25">
      <c r="A4405" s="199"/>
      <c r="B4405" s="199"/>
      <c r="C4405" s="199"/>
      <c r="D4405" s="199"/>
      <c r="E4405" s="192"/>
      <c r="F4405" s="186"/>
      <c r="G4405" s="53"/>
      <c r="H4405" s="53"/>
      <c r="I4405" s="53"/>
      <c r="J4405" s="53"/>
      <c r="O4405" s="53"/>
      <c r="W4405" s="53"/>
      <c r="X4405" s="53"/>
      <c r="Y4405" s="53"/>
      <c r="Z4405" s="53"/>
      <c r="AA4405" s="53"/>
    </row>
    <row r="4406" spans="1:27" x14ac:dyDescent="0.25">
      <c r="A4406" s="199"/>
      <c r="B4406" s="199"/>
      <c r="C4406" s="199"/>
      <c r="D4406" s="199"/>
      <c r="E4406" s="192"/>
      <c r="F4406" s="186"/>
      <c r="G4406" s="53"/>
      <c r="H4406" s="53"/>
      <c r="I4406" s="53"/>
      <c r="J4406" s="53"/>
      <c r="O4406" s="53"/>
      <c r="W4406" s="53"/>
      <c r="X4406" s="53"/>
      <c r="Y4406" s="53"/>
      <c r="Z4406" s="53"/>
      <c r="AA4406" s="53"/>
    </row>
    <row r="4407" spans="1:27" x14ac:dyDescent="0.25">
      <c r="A4407" s="199"/>
      <c r="B4407" s="199"/>
      <c r="C4407" s="199"/>
      <c r="D4407" s="199"/>
      <c r="E4407" s="192"/>
      <c r="F4407" s="186"/>
      <c r="G4407" s="53"/>
      <c r="H4407" s="53"/>
      <c r="I4407" s="53"/>
      <c r="J4407" s="53"/>
      <c r="O4407" s="53"/>
      <c r="W4407" s="53"/>
      <c r="X4407" s="53"/>
      <c r="Y4407" s="53"/>
      <c r="Z4407" s="53"/>
      <c r="AA4407" s="53"/>
    </row>
    <row r="4408" spans="1:27" x14ac:dyDescent="0.25">
      <c r="A4408" s="199"/>
      <c r="B4408" s="199"/>
      <c r="C4408" s="199"/>
      <c r="D4408" s="199"/>
      <c r="E4408" s="192"/>
      <c r="F4408" s="186"/>
      <c r="G4408" s="53"/>
      <c r="H4408" s="53"/>
      <c r="I4408" s="53"/>
      <c r="J4408" s="53"/>
      <c r="O4408" s="53"/>
      <c r="W4408" s="53"/>
      <c r="X4408" s="53"/>
      <c r="Y4408" s="53"/>
      <c r="Z4408" s="53"/>
      <c r="AA4408" s="53"/>
    </row>
    <row r="4409" spans="1:27" x14ac:dyDescent="0.25">
      <c r="A4409" s="199"/>
      <c r="B4409" s="199"/>
      <c r="C4409" s="199"/>
      <c r="D4409" s="199"/>
      <c r="E4409" s="192"/>
      <c r="F4409" s="186"/>
      <c r="G4409" s="53"/>
      <c r="H4409" s="53"/>
      <c r="I4409" s="53"/>
      <c r="J4409" s="53"/>
      <c r="O4409" s="53"/>
      <c r="W4409" s="53"/>
      <c r="X4409" s="53"/>
      <c r="Y4409" s="53"/>
      <c r="Z4409" s="53"/>
      <c r="AA4409" s="53"/>
    </row>
    <row r="4410" spans="1:27" x14ac:dyDescent="0.25">
      <c r="A4410" s="199"/>
      <c r="B4410" s="199"/>
      <c r="C4410" s="199"/>
      <c r="D4410" s="199"/>
      <c r="E4410" s="192"/>
      <c r="F4410" s="186"/>
      <c r="G4410" s="53"/>
      <c r="H4410" s="53"/>
      <c r="I4410" s="53"/>
      <c r="J4410" s="53"/>
      <c r="O4410" s="53"/>
      <c r="W4410" s="53"/>
      <c r="X4410" s="53"/>
      <c r="Y4410" s="53"/>
      <c r="Z4410" s="53"/>
      <c r="AA4410" s="53"/>
    </row>
    <row r="4411" spans="1:27" x14ac:dyDescent="0.25">
      <c r="A4411" s="199"/>
      <c r="B4411" s="199"/>
      <c r="C4411" s="199"/>
      <c r="D4411" s="199"/>
      <c r="E4411" s="192"/>
      <c r="F4411" s="186"/>
      <c r="G4411" s="53"/>
      <c r="H4411" s="53"/>
      <c r="I4411" s="53"/>
      <c r="J4411" s="53"/>
      <c r="O4411" s="53"/>
      <c r="W4411" s="53"/>
      <c r="X4411" s="53"/>
      <c r="Y4411" s="53"/>
      <c r="Z4411" s="53"/>
      <c r="AA4411" s="53"/>
    </row>
    <row r="4412" spans="1:27" x14ac:dyDescent="0.25">
      <c r="A4412" s="199"/>
      <c r="B4412" s="199"/>
      <c r="C4412" s="199"/>
      <c r="D4412" s="199"/>
      <c r="E4412" s="192"/>
      <c r="F4412" s="186"/>
      <c r="G4412" s="53"/>
      <c r="H4412" s="53"/>
      <c r="I4412" s="53"/>
      <c r="J4412" s="53"/>
      <c r="O4412" s="53"/>
      <c r="W4412" s="53"/>
      <c r="X4412" s="53"/>
      <c r="Y4412" s="53"/>
      <c r="Z4412" s="53"/>
      <c r="AA4412" s="53"/>
    </row>
    <row r="4413" spans="1:27" x14ac:dyDescent="0.25">
      <c r="A4413" s="199"/>
      <c r="B4413" s="199"/>
      <c r="C4413" s="199"/>
      <c r="D4413" s="199"/>
      <c r="E4413" s="192"/>
      <c r="F4413" s="186"/>
      <c r="G4413" s="53"/>
      <c r="H4413" s="53"/>
      <c r="I4413" s="53"/>
      <c r="J4413" s="53"/>
      <c r="O4413" s="53"/>
      <c r="W4413" s="53"/>
      <c r="X4413" s="53"/>
      <c r="Y4413" s="53"/>
      <c r="Z4413" s="53"/>
      <c r="AA4413" s="53"/>
    </row>
    <row r="4414" spans="1:27" x14ac:dyDescent="0.25">
      <c r="A4414" s="199"/>
      <c r="B4414" s="199"/>
      <c r="C4414" s="199"/>
      <c r="D4414" s="199"/>
      <c r="E4414" s="192"/>
      <c r="F4414" s="186"/>
      <c r="G4414" s="53"/>
      <c r="H4414" s="53"/>
      <c r="I4414" s="53"/>
      <c r="J4414" s="53"/>
      <c r="O4414" s="53"/>
      <c r="W4414" s="53"/>
      <c r="X4414" s="53"/>
      <c r="Y4414" s="53"/>
      <c r="Z4414" s="53"/>
      <c r="AA4414" s="53"/>
    </row>
    <row r="4415" spans="1:27" x14ac:dyDescent="0.25">
      <c r="A4415" s="199"/>
      <c r="B4415" s="199"/>
      <c r="C4415" s="199"/>
      <c r="D4415" s="199"/>
      <c r="E4415" s="192"/>
      <c r="F4415" s="186"/>
      <c r="G4415" s="53"/>
      <c r="H4415" s="53"/>
      <c r="I4415" s="53"/>
      <c r="J4415" s="53"/>
      <c r="O4415" s="53"/>
      <c r="W4415" s="53"/>
      <c r="X4415" s="53"/>
      <c r="Y4415" s="53"/>
      <c r="Z4415" s="53"/>
      <c r="AA4415" s="53"/>
    </row>
    <row r="4416" spans="1:27" x14ac:dyDescent="0.25">
      <c r="A4416" s="199"/>
      <c r="B4416" s="199"/>
      <c r="C4416" s="199"/>
      <c r="D4416" s="199"/>
      <c r="E4416" s="192"/>
      <c r="F4416" s="186"/>
      <c r="G4416" s="53"/>
      <c r="H4416" s="53"/>
      <c r="I4416" s="53"/>
      <c r="J4416" s="53"/>
      <c r="O4416" s="53"/>
      <c r="W4416" s="53"/>
      <c r="X4416" s="53"/>
      <c r="Y4416" s="53"/>
      <c r="Z4416" s="53"/>
      <c r="AA4416" s="53"/>
    </row>
    <row r="4417" spans="1:27" x14ac:dyDescent="0.25">
      <c r="A4417" s="199"/>
      <c r="B4417" s="199"/>
      <c r="C4417" s="199"/>
      <c r="D4417" s="199"/>
      <c r="E4417" s="192"/>
      <c r="F4417" s="186"/>
      <c r="G4417" s="53"/>
      <c r="H4417" s="53"/>
      <c r="I4417" s="53"/>
      <c r="J4417" s="53"/>
      <c r="O4417" s="53"/>
      <c r="W4417" s="53"/>
      <c r="X4417" s="53"/>
      <c r="Y4417" s="53"/>
      <c r="Z4417" s="53"/>
      <c r="AA4417" s="53"/>
    </row>
    <row r="4418" spans="1:27" x14ac:dyDescent="0.25">
      <c r="A4418" s="199"/>
      <c r="B4418" s="199"/>
      <c r="C4418" s="199"/>
      <c r="D4418" s="199"/>
      <c r="E4418" s="192"/>
      <c r="F4418" s="186"/>
      <c r="G4418" s="53"/>
      <c r="H4418" s="53"/>
      <c r="I4418" s="53"/>
      <c r="J4418" s="53"/>
      <c r="O4418" s="53"/>
      <c r="W4418" s="53"/>
      <c r="X4418" s="53"/>
      <c r="Y4418" s="53"/>
      <c r="Z4418" s="53"/>
      <c r="AA4418" s="53"/>
    </row>
    <row r="4419" spans="1:27" x14ac:dyDescent="0.25">
      <c r="A4419" s="199"/>
      <c r="B4419" s="199"/>
      <c r="C4419" s="199"/>
      <c r="D4419" s="199"/>
      <c r="E4419" s="192"/>
      <c r="F4419" s="186"/>
      <c r="G4419" s="53"/>
      <c r="H4419" s="53"/>
      <c r="I4419" s="53"/>
      <c r="J4419" s="53"/>
      <c r="O4419" s="53"/>
      <c r="W4419" s="53"/>
      <c r="X4419" s="53"/>
      <c r="Y4419" s="53"/>
      <c r="Z4419" s="53"/>
      <c r="AA4419" s="53"/>
    </row>
    <row r="4420" spans="1:27" x14ac:dyDescent="0.25">
      <c r="A4420" s="199"/>
      <c r="B4420" s="199"/>
      <c r="C4420" s="199"/>
      <c r="D4420" s="199"/>
      <c r="E4420" s="192"/>
      <c r="F4420" s="186"/>
      <c r="G4420" s="53"/>
      <c r="H4420" s="53"/>
      <c r="I4420" s="53"/>
      <c r="J4420" s="53"/>
      <c r="O4420" s="53"/>
      <c r="W4420" s="53"/>
      <c r="X4420" s="53"/>
      <c r="Y4420" s="53"/>
      <c r="Z4420" s="53"/>
      <c r="AA4420" s="53"/>
    </row>
    <row r="4421" spans="1:27" x14ac:dyDescent="0.25">
      <c r="A4421" s="199"/>
      <c r="B4421" s="199"/>
      <c r="C4421" s="199"/>
      <c r="D4421" s="199"/>
      <c r="E4421" s="192"/>
      <c r="F4421" s="186"/>
      <c r="G4421" s="53"/>
      <c r="H4421" s="53"/>
      <c r="I4421" s="53"/>
      <c r="J4421" s="53"/>
      <c r="O4421" s="53"/>
      <c r="W4421" s="53"/>
      <c r="X4421" s="53"/>
      <c r="Y4421" s="53"/>
      <c r="Z4421" s="53"/>
      <c r="AA4421" s="53"/>
    </row>
    <row r="4422" spans="1:27" x14ac:dyDescent="0.25">
      <c r="A4422" s="199"/>
      <c r="B4422" s="199"/>
      <c r="C4422" s="199"/>
      <c r="D4422" s="199"/>
      <c r="E4422" s="192"/>
      <c r="F4422" s="186"/>
      <c r="G4422" s="53"/>
      <c r="H4422" s="53"/>
      <c r="I4422" s="53"/>
      <c r="J4422" s="53"/>
      <c r="O4422" s="53"/>
      <c r="W4422" s="53"/>
      <c r="X4422" s="53"/>
      <c r="Y4422" s="53"/>
      <c r="Z4422" s="53"/>
      <c r="AA4422" s="53"/>
    </row>
    <row r="4423" spans="1:27" x14ac:dyDescent="0.25">
      <c r="A4423" s="199"/>
      <c r="B4423" s="199"/>
      <c r="C4423" s="199"/>
      <c r="D4423" s="199"/>
      <c r="E4423" s="192"/>
      <c r="F4423" s="186"/>
      <c r="G4423" s="53"/>
      <c r="H4423" s="53"/>
      <c r="I4423" s="53"/>
      <c r="J4423" s="53"/>
      <c r="O4423" s="53"/>
      <c r="W4423" s="53"/>
      <c r="X4423" s="53"/>
      <c r="Y4423" s="53"/>
      <c r="Z4423" s="53"/>
      <c r="AA4423" s="53"/>
    </row>
    <row r="4424" spans="1:27" x14ac:dyDescent="0.25">
      <c r="A4424" s="199"/>
      <c r="B4424" s="199"/>
      <c r="C4424" s="199"/>
      <c r="D4424" s="199"/>
      <c r="E4424" s="192"/>
      <c r="F4424" s="186"/>
      <c r="G4424" s="53"/>
      <c r="H4424" s="53"/>
      <c r="I4424" s="53"/>
      <c r="J4424" s="53"/>
      <c r="O4424" s="53"/>
      <c r="W4424" s="53"/>
      <c r="X4424" s="53"/>
      <c r="Y4424" s="53"/>
      <c r="Z4424" s="53"/>
      <c r="AA4424" s="53"/>
    </row>
    <row r="4425" spans="1:27" x14ac:dyDescent="0.25">
      <c r="A4425" s="199"/>
      <c r="B4425" s="199"/>
      <c r="C4425" s="199"/>
      <c r="D4425" s="199"/>
      <c r="E4425" s="192"/>
      <c r="F4425" s="186"/>
      <c r="G4425" s="53"/>
      <c r="H4425" s="53"/>
      <c r="I4425" s="53"/>
      <c r="J4425" s="53"/>
      <c r="O4425" s="53"/>
      <c r="W4425" s="53"/>
      <c r="X4425" s="53"/>
      <c r="Y4425" s="53"/>
      <c r="Z4425" s="53"/>
      <c r="AA4425" s="53"/>
    </row>
    <row r="4426" spans="1:27" x14ac:dyDescent="0.25">
      <c r="A4426" s="199"/>
      <c r="B4426" s="199"/>
      <c r="C4426" s="199"/>
      <c r="D4426" s="199"/>
      <c r="E4426" s="192"/>
      <c r="F4426" s="186"/>
      <c r="G4426" s="53"/>
      <c r="H4426" s="53"/>
      <c r="I4426" s="53"/>
      <c r="J4426" s="53"/>
      <c r="O4426" s="53"/>
      <c r="W4426" s="53"/>
      <c r="X4426" s="53"/>
      <c r="Y4426" s="53"/>
      <c r="Z4426" s="53"/>
      <c r="AA4426" s="53"/>
    </row>
    <row r="4427" spans="1:27" x14ac:dyDescent="0.25">
      <c r="A4427" s="199"/>
      <c r="B4427" s="199"/>
      <c r="C4427" s="199"/>
      <c r="D4427" s="199"/>
      <c r="E4427" s="192"/>
      <c r="F4427" s="186"/>
      <c r="G4427" s="53"/>
      <c r="H4427" s="53"/>
      <c r="I4427" s="53"/>
      <c r="J4427" s="53"/>
      <c r="O4427" s="53"/>
      <c r="W4427" s="53"/>
      <c r="X4427" s="53"/>
      <c r="Y4427" s="53"/>
      <c r="Z4427" s="53"/>
      <c r="AA4427" s="53"/>
    </row>
    <row r="4428" spans="1:27" x14ac:dyDescent="0.25">
      <c r="A4428" s="199"/>
      <c r="B4428" s="199"/>
      <c r="C4428" s="199"/>
      <c r="D4428" s="199"/>
      <c r="E4428" s="192"/>
      <c r="F4428" s="186"/>
      <c r="G4428" s="53"/>
      <c r="H4428" s="53"/>
      <c r="I4428" s="53"/>
      <c r="J4428" s="53"/>
      <c r="O4428" s="53"/>
      <c r="W4428" s="53"/>
      <c r="X4428" s="53"/>
      <c r="Y4428" s="53"/>
      <c r="Z4428" s="53"/>
      <c r="AA4428" s="53"/>
    </row>
    <row r="4429" spans="1:27" x14ac:dyDescent="0.25">
      <c r="A4429" s="199"/>
      <c r="B4429" s="199"/>
      <c r="C4429" s="199"/>
      <c r="D4429" s="199"/>
      <c r="E4429" s="192"/>
      <c r="F4429" s="186"/>
      <c r="G4429" s="53"/>
      <c r="H4429" s="53"/>
      <c r="I4429" s="53"/>
      <c r="J4429" s="53"/>
      <c r="O4429" s="53"/>
      <c r="W4429" s="53"/>
      <c r="X4429" s="53"/>
      <c r="Y4429" s="53"/>
      <c r="Z4429" s="53"/>
      <c r="AA4429" s="53"/>
    </row>
    <row r="4430" spans="1:27" x14ac:dyDescent="0.25">
      <c r="A4430" s="199"/>
      <c r="B4430" s="199"/>
      <c r="C4430" s="199"/>
      <c r="D4430" s="199"/>
      <c r="E4430" s="192"/>
      <c r="F4430" s="186"/>
      <c r="G4430" s="53"/>
      <c r="H4430" s="53"/>
      <c r="I4430" s="53"/>
      <c r="J4430" s="53"/>
      <c r="O4430" s="53"/>
      <c r="W4430" s="53"/>
      <c r="X4430" s="53"/>
      <c r="Y4430" s="53"/>
      <c r="Z4430" s="53"/>
      <c r="AA4430" s="53"/>
    </row>
    <row r="4431" spans="1:27" x14ac:dyDescent="0.25">
      <c r="A4431" s="199"/>
      <c r="B4431" s="199"/>
      <c r="C4431" s="199"/>
      <c r="D4431" s="199"/>
      <c r="E4431" s="192"/>
      <c r="F4431" s="186"/>
      <c r="G4431" s="53"/>
      <c r="H4431" s="53"/>
      <c r="I4431" s="53"/>
      <c r="J4431" s="53"/>
      <c r="O4431" s="53"/>
      <c r="W4431" s="53"/>
      <c r="X4431" s="53"/>
      <c r="Y4431" s="53"/>
      <c r="Z4431" s="53"/>
      <c r="AA4431" s="53"/>
    </row>
    <row r="4432" spans="1:27" x14ac:dyDescent="0.25">
      <c r="A4432" s="199"/>
      <c r="B4432" s="199"/>
      <c r="C4432" s="199"/>
      <c r="D4432" s="199"/>
      <c r="E4432" s="192"/>
      <c r="F4432" s="186"/>
      <c r="G4432" s="53"/>
      <c r="H4432" s="53"/>
      <c r="I4432" s="53"/>
      <c r="J4432" s="53"/>
      <c r="O4432" s="53"/>
      <c r="W4432" s="53"/>
      <c r="X4432" s="53"/>
      <c r="Y4432" s="53"/>
      <c r="Z4432" s="53"/>
      <c r="AA4432" s="53"/>
    </row>
    <row r="4433" spans="1:27" x14ac:dyDescent="0.25">
      <c r="A4433" s="199"/>
      <c r="B4433" s="199"/>
      <c r="C4433" s="199"/>
      <c r="D4433" s="199"/>
      <c r="E4433" s="192"/>
      <c r="F4433" s="186"/>
      <c r="G4433" s="53"/>
      <c r="H4433" s="53"/>
      <c r="I4433" s="53"/>
      <c r="J4433" s="53"/>
      <c r="O4433" s="53"/>
      <c r="W4433" s="53"/>
      <c r="X4433" s="53"/>
      <c r="Y4433" s="53"/>
      <c r="Z4433" s="53"/>
      <c r="AA4433" s="53"/>
    </row>
    <row r="4434" spans="1:27" x14ac:dyDescent="0.25">
      <c r="A4434" s="199"/>
      <c r="B4434" s="199"/>
      <c r="C4434" s="199"/>
      <c r="D4434" s="199"/>
      <c r="E4434" s="192"/>
      <c r="F4434" s="186"/>
      <c r="G4434" s="53"/>
      <c r="H4434" s="53"/>
      <c r="I4434" s="53"/>
      <c r="J4434" s="53"/>
      <c r="O4434" s="53"/>
      <c r="W4434" s="53"/>
      <c r="X4434" s="53"/>
      <c r="Y4434" s="53"/>
      <c r="Z4434" s="53"/>
      <c r="AA4434" s="53"/>
    </row>
    <row r="4435" spans="1:27" x14ac:dyDescent="0.25">
      <c r="A4435" s="199"/>
      <c r="B4435" s="199"/>
      <c r="C4435" s="199"/>
      <c r="D4435" s="199"/>
      <c r="E4435" s="192"/>
      <c r="F4435" s="186"/>
      <c r="G4435" s="53"/>
      <c r="H4435" s="53"/>
      <c r="I4435" s="53"/>
      <c r="J4435" s="53"/>
      <c r="O4435" s="53"/>
      <c r="W4435" s="53"/>
      <c r="X4435" s="53"/>
      <c r="Y4435" s="53"/>
      <c r="Z4435" s="53"/>
      <c r="AA4435" s="53"/>
    </row>
    <row r="4436" spans="1:27" x14ac:dyDescent="0.25">
      <c r="A4436" s="199"/>
      <c r="B4436" s="199"/>
      <c r="C4436" s="199"/>
      <c r="D4436" s="199"/>
      <c r="E4436" s="192"/>
      <c r="F4436" s="186"/>
      <c r="G4436" s="53"/>
      <c r="H4436" s="53"/>
      <c r="I4436" s="53"/>
      <c r="J4436" s="53"/>
      <c r="O4436" s="53"/>
      <c r="W4436" s="53"/>
      <c r="X4436" s="53"/>
      <c r="Y4436" s="53"/>
      <c r="Z4436" s="53"/>
      <c r="AA4436" s="53"/>
    </row>
    <row r="4437" spans="1:27" x14ac:dyDescent="0.25">
      <c r="A4437" s="199"/>
      <c r="B4437" s="199"/>
      <c r="C4437" s="199"/>
      <c r="D4437" s="199"/>
      <c r="E4437" s="192"/>
      <c r="F4437" s="186"/>
      <c r="G4437" s="53"/>
      <c r="H4437" s="53"/>
      <c r="I4437" s="53"/>
      <c r="J4437" s="53"/>
      <c r="O4437" s="53"/>
      <c r="W4437" s="53"/>
      <c r="X4437" s="53"/>
      <c r="Y4437" s="53"/>
      <c r="Z4437" s="53"/>
      <c r="AA4437" s="53"/>
    </row>
    <row r="4438" spans="1:27" x14ac:dyDescent="0.25">
      <c r="A4438" s="199"/>
      <c r="B4438" s="199"/>
      <c r="C4438" s="199"/>
      <c r="D4438" s="199"/>
      <c r="E4438" s="192"/>
      <c r="F4438" s="186"/>
      <c r="G4438" s="53"/>
      <c r="H4438" s="53"/>
      <c r="I4438" s="53"/>
      <c r="J4438" s="53"/>
      <c r="O4438" s="53"/>
      <c r="W4438" s="53"/>
      <c r="X4438" s="53"/>
      <c r="Y4438" s="53"/>
      <c r="Z4438" s="53"/>
      <c r="AA4438" s="53"/>
    </row>
    <row r="4439" spans="1:27" x14ac:dyDescent="0.25">
      <c r="A4439" s="199"/>
      <c r="B4439" s="199"/>
      <c r="C4439" s="199"/>
      <c r="D4439" s="199"/>
      <c r="E4439" s="192"/>
      <c r="F4439" s="186"/>
      <c r="G4439" s="53"/>
      <c r="H4439" s="53"/>
      <c r="I4439" s="53"/>
      <c r="J4439" s="53"/>
      <c r="O4439" s="53"/>
      <c r="W4439" s="53"/>
      <c r="X4439" s="53"/>
      <c r="Y4439" s="53"/>
      <c r="Z4439" s="53"/>
      <c r="AA4439" s="53"/>
    </row>
    <row r="4440" spans="1:27" x14ac:dyDescent="0.25">
      <c r="A4440" s="199"/>
      <c r="B4440" s="199"/>
      <c r="C4440" s="199"/>
      <c r="D4440" s="199"/>
      <c r="E4440" s="192"/>
      <c r="F4440" s="186"/>
      <c r="G4440" s="53"/>
      <c r="H4440" s="53"/>
      <c r="I4440" s="53"/>
      <c r="J4440" s="53"/>
      <c r="O4440" s="53"/>
      <c r="W4440" s="53"/>
      <c r="X4440" s="53"/>
      <c r="Y4440" s="53"/>
      <c r="Z4440" s="53"/>
      <c r="AA4440" s="53"/>
    </row>
    <row r="4441" spans="1:27" x14ac:dyDescent="0.25">
      <c r="A4441" s="199"/>
      <c r="B4441" s="199"/>
      <c r="C4441" s="199"/>
      <c r="D4441" s="199"/>
      <c r="E4441" s="192"/>
      <c r="F4441" s="186"/>
      <c r="G4441" s="53"/>
      <c r="H4441" s="53"/>
      <c r="I4441" s="53"/>
      <c r="J4441" s="53"/>
      <c r="O4441" s="53"/>
      <c r="W4441" s="53"/>
      <c r="X4441" s="53"/>
      <c r="Y4441" s="53"/>
      <c r="Z4441" s="53"/>
      <c r="AA4441" s="53"/>
    </row>
    <row r="4442" spans="1:27" x14ac:dyDescent="0.25">
      <c r="A4442" s="199"/>
      <c r="B4442" s="199"/>
      <c r="C4442" s="199"/>
      <c r="D4442" s="199"/>
      <c r="E4442" s="192"/>
      <c r="F4442" s="186"/>
      <c r="G4442" s="53"/>
      <c r="H4442" s="53"/>
      <c r="I4442" s="53"/>
      <c r="J4442" s="53"/>
      <c r="O4442" s="53"/>
      <c r="W4442" s="53"/>
      <c r="X4442" s="53"/>
      <c r="Y4442" s="53"/>
      <c r="Z4442" s="53"/>
      <c r="AA4442" s="53"/>
    </row>
    <row r="4443" spans="1:27" x14ac:dyDescent="0.25">
      <c r="A4443" s="199"/>
      <c r="B4443" s="199"/>
      <c r="C4443" s="199"/>
      <c r="D4443" s="199"/>
      <c r="E4443" s="192"/>
      <c r="F4443" s="186"/>
      <c r="G4443" s="53"/>
      <c r="H4443" s="53"/>
      <c r="I4443" s="53"/>
      <c r="J4443" s="53"/>
      <c r="O4443" s="53"/>
      <c r="W4443" s="53"/>
      <c r="X4443" s="53"/>
      <c r="Y4443" s="53"/>
      <c r="Z4443" s="53"/>
      <c r="AA4443" s="53"/>
    </row>
    <row r="4444" spans="1:27" x14ac:dyDescent="0.25">
      <c r="A4444" s="199"/>
      <c r="B4444" s="199"/>
      <c r="C4444" s="199"/>
      <c r="D4444" s="199"/>
      <c r="E4444" s="192"/>
      <c r="F4444" s="186"/>
      <c r="G4444" s="53"/>
      <c r="H4444" s="53"/>
      <c r="I4444" s="53"/>
      <c r="J4444" s="53"/>
      <c r="O4444" s="53"/>
      <c r="W4444" s="53"/>
      <c r="X4444" s="53"/>
      <c r="Y4444" s="53"/>
      <c r="Z4444" s="53"/>
      <c r="AA4444" s="53"/>
    </row>
    <row r="4445" spans="1:27" x14ac:dyDescent="0.25">
      <c r="A4445" s="199"/>
      <c r="B4445" s="199"/>
      <c r="C4445" s="199"/>
      <c r="D4445" s="199"/>
      <c r="E4445" s="192"/>
      <c r="F4445" s="186"/>
      <c r="G4445" s="53"/>
      <c r="H4445" s="53"/>
      <c r="I4445" s="53"/>
      <c r="J4445" s="53"/>
      <c r="O4445" s="53"/>
      <c r="W4445" s="53"/>
      <c r="X4445" s="53"/>
      <c r="Y4445" s="53"/>
      <c r="Z4445" s="53"/>
      <c r="AA4445" s="53"/>
    </row>
    <row r="4446" spans="1:27" x14ac:dyDescent="0.25">
      <c r="A4446" s="199"/>
      <c r="B4446" s="199"/>
      <c r="C4446" s="199"/>
      <c r="D4446" s="199"/>
      <c r="E4446" s="192"/>
      <c r="F4446" s="186"/>
      <c r="G4446" s="53"/>
      <c r="H4446" s="53"/>
      <c r="I4446" s="53"/>
      <c r="J4446" s="53"/>
      <c r="O4446" s="53"/>
      <c r="W4446" s="53"/>
      <c r="X4446" s="53"/>
      <c r="Y4446" s="53"/>
      <c r="Z4446" s="53"/>
      <c r="AA4446" s="53"/>
    </row>
    <row r="4447" spans="1:27" x14ac:dyDescent="0.25">
      <c r="A4447" s="199"/>
      <c r="B4447" s="199"/>
      <c r="C4447" s="199"/>
      <c r="D4447" s="199"/>
      <c r="E4447" s="192"/>
      <c r="F4447" s="186"/>
      <c r="G4447" s="53"/>
      <c r="H4447" s="53"/>
      <c r="I4447" s="53"/>
      <c r="J4447" s="53"/>
      <c r="O4447" s="53"/>
      <c r="W4447" s="53"/>
      <c r="X4447" s="53"/>
      <c r="Y4447" s="53"/>
      <c r="Z4447" s="53"/>
      <c r="AA4447" s="53"/>
    </row>
    <row r="4448" spans="1:27" x14ac:dyDescent="0.25">
      <c r="A4448" s="199"/>
      <c r="B4448" s="199"/>
      <c r="C4448" s="199"/>
      <c r="D4448" s="199"/>
      <c r="E4448" s="192"/>
      <c r="F4448" s="186"/>
      <c r="G4448" s="53"/>
      <c r="H4448" s="53"/>
      <c r="I4448" s="53"/>
      <c r="J4448" s="53"/>
      <c r="O4448" s="53"/>
      <c r="W4448" s="53"/>
      <c r="X4448" s="53"/>
      <c r="Y4448" s="53"/>
      <c r="Z4448" s="53"/>
      <c r="AA4448" s="53"/>
    </row>
    <row r="4449" spans="1:27" x14ac:dyDescent="0.25">
      <c r="A4449" s="199"/>
      <c r="B4449" s="199"/>
      <c r="C4449" s="199"/>
      <c r="D4449" s="199"/>
      <c r="E4449" s="192"/>
      <c r="F4449" s="186"/>
      <c r="G4449" s="53"/>
      <c r="H4449" s="53"/>
      <c r="I4449" s="53"/>
      <c r="J4449" s="53"/>
      <c r="O4449" s="53"/>
      <c r="W4449" s="53"/>
      <c r="X4449" s="53"/>
      <c r="Y4449" s="53"/>
      <c r="Z4449" s="53"/>
      <c r="AA4449" s="53"/>
    </row>
    <row r="4450" spans="1:27" x14ac:dyDescent="0.25">
      <c r="A4450" s="199"/>
      <c r="B4450" s="199"/>
      <c r="C4450" s="199"/>
      <c r="D4450" s="199"/>
      <c r="E4450" s="192"/>
      <c r="F4450" s="186"/>
      <c r="G4450" s="53"/>
      <c r="H4450" s="53"/>
      <c r="I4450" s="53"/>
      <c r="J4450" s="53"/>
      <c r="O4450" s="53"/>
      <c r="W4450" s="53"/>
      <c r="X4450" s="53"/>
      <c r="Y4450" s="53"/>
      <c r="Z4450" s="53"/>
      <c r="AA4450" s="53"/>
    </row>
    <row r="4451" spans="1:27" x14ac:dyDescent="0.25">
      <c r="A4451" s="199"/>
      <c r="B4451" s="199"/>
      <c r="C4451" s="199"/>
      <c r="D4451" s="199"/>
      <c r="E4451" s="192"/>
      <c r="F4451" s="186"/>
      <c r="G4451" s="53"/>
      <c r="H4451" s="53"/>
      <c r="I4451" s="53"/>
      <c r="J4451" s="53"/>
      <c r="O4451" s="53"/>
      <c r="W4451" s="53"/>
      <c r="X4451" s="53"/>
      <c r="Y4451" s="53"/>
      <c r="Z4451" s="53"/>
      <c r="AA4451" s="53"/>
    </row>
    <row r="4452" spans="1:27" x14ac:dyDescent="0.25">
      <c r="A4452" s="199"/>
      <c r="B4452" s="199"/>
      <c r="C4452" s="199"/>
      <c r="D4452" s="199"/>
      <c r="E4452" s="192"/>
      <c r="F4452" s="186"/>
      <c r="G4452" s="53"/>
      <c r="H4452" s="53"/>
      <c r="I4452" s="53"/>
      <c r="J4452" s="53"/>
      <c r="O4452" s="53"/>
      <c r="W4452" s="53"/>
      <c r="X4452" s="53"/>
      <c r="Y4452" s="53"/>
      <c r="Z4452" s="53"/>
      <c r="AA4452" s="53"/>
    </row>
    <row r="4453" spans="1:27" x14ac:dyDescent="0.25">
      <c r="A4453" s="199"/>
      <c r="B4453" s="199"/>
      <c r="C4453" s="199"/>
      <c r="D4453" s="199"/>
      <c r="E4453" s="192"/>
      <c r="F4453" s="186"/>
      <c r="G4453" s="53"/>
      <c r="H4453" s="53"/>
      <c r="I4453" s="53"/>
      <c r="J4453" s="53"/>
      <c r="O4453" s="53"/>
      <c r="W4453" s="53"/>
      <c r="X4453" s="53"/>
      <c r="Y4453" s="53"/>
      <c r="Z4453" s="53"/>
      <c r="AA4453" s="53"/>
    </row>
    <row r="4454" spans="1:27" x14ac:dyDescent="0.25">
      <c r="A4454" s="199"/>
      <c r="B4454" s="199"/>
      <c r="C4454" s="199"/>
      <c r="D4454" s="199"/>
      <c r="E4454" s="192"/>
      <c r="F4454" s="186"/>
      <c r="G4454" s="53"/>
      <c r="H4454" s="53"/>
      <c r="I4454" s="53"/>
      <c r="J4454" s="53"/>
      <c r="O4454" s="53"/>
      <c r="W4454" s="53"/>
      <c r="X4454" s="53"/>
      <c r="Y4454" s="53"/>
      <c r="Z4454" s="53"/>
      <c r="AA4454" s="53"/>
    </row>
    <row r="4455" spans="1:27" x14ac:dyDescent="0.25">
      <c r="A4455" s="199"/>
      <c r="B4455" s="199"/>
      <c r="C4455" s="199"/>
      <c r="D4455" s="199"/>
      <c r="E4455" s="192"/>
      <c r="F4455" s="186"/>
      <c r="G4455" s="53"/>
      <c r="H4455" s="53"/>
      <c r="I4455" s="53"/>
      <c r="J4455" s="53"/>
      <c r="O4455" s="53"/>
      <c r="W4455" s="53"/>
      <c r="X4455" s="53"/>
      <c r="Y4455" s="53"/>
      <c r="Z4455" s="53"/>
      <c r="AA4455" s="53"/>
    </row>
    <row r="4456" spans="1:27" x14ac:dyDescent="0.25">
      <c r="A4456" s="199"/>
      <c r="B4456" s="199"/>
      <c r="C4456" s="199"/>
      <c r="D4456" s="199"/>
      <c r="E4456" s="192"/>
      <c r="F4456" s="186"/>
      <c r="G4456" s="53"/>
      <c r="H4456" s="53"/>
      <c r="I4456" s="53"/>
      <c r="J4456" s="53"/>
      <c r="O4456" s="53"/>
      <c r="W4456" s="53"/>
      <c r="X4456" s="53"/>
      <c r="Y4456" s="53"/>
      <c r="Z4456" s="53"/>
      <c r="AA4456" s="53"/>
    </row>
    <row r="4457" spans="1:27" x14ac:dyDescent="0.25">
      <c r="A4457" s="199"/>
      <c r="B4457" s="199"/>
      <c r="C4457" s="199"/>
      <c r="D4457" s="199"/>
      <c r="E4457" s="192"/>
      <c r="F4457" s="186"/>
      <c r="G4457" s="53"/>
      <c r="H4457" s="53"/>
      <c r="I4457" s="53"/>
      <c r="J4457" s="53"/>
      <c r="O4457" s="53"/>
      <c r="W4457" s="53"/>
      <c r="X4457" s="53"/>
      <c r="Y4457" s="53"/>
      <c r="Z4457" s="53"/>
      <c r="AA4457" s="53"/>
    </row>
    <row r="4458" spans="1:27" x14ac:dyDescent="0.25">
      <c r="A4458" s="199"/>
      <c r="B4458" s="199"/>
      <c r="C4458" s="199"/>
      <c r="D4458" s="199"/>
      <c r="E4458" s="192"/>
      <c r="F4458" s="186"/>
      <c r="G4458" s="53"/>
      <c r="H4458" s="53"/>
      <c r="I4458" s="53"/>
      <c r="J4458" s="53"/>
      <c r="O4458" s="53"/>
      <c r="W4458" s="53"/>
      <c r="X4458" s="53"/>
      <c r="Y4458" s="53"/>
      <c r="Z4458" s="53"/>
      <c r="AA4458" s="53"/>
    </row>
    <row r="4459" spans="1:27" x14ac:dyDescent="0.25">
      <c r="A4459" s="199"/>
      <c r="B4459" s="199"/>
      <c r="C4459" s="199"/>
      <c r="D4459" s="199"/>
      <c r="E4459" s="192"/>
      <c r="F4459" s="186"/>
      <c r="G4459" s="53"/>
      <c r="H4459" s="53"/>
      <c r="I4459" s="53"/>
      <c r="J4459" s="53"/>
      <c r="O4459" s="53"/>
      <c r="W4459" s="53"/>
      <c r="X4459" s="53"/>
      <c r="Y4459" s="53"/>
      <c r="Z4459" s="53"/>
      <c r="AA4459" s="53"/>
    </row>
    <row r="4460" spans="1:27" x14ac:dyDescent="0.25">
      <c r="A4460" s="199"/>
      <c r="B4460" s="199"/>
      <c r="C4460" s="199"/>
      <c r="D4460" s="199"/>
      <c r="E4460" s="192"/>
      <c r="F4460" s="186"/>
      <c r="G4460" s="53"/>
      <c r="H4460" s="53"/>
      <c r="I4460" s="53"/>
      <c r="J4460" s="53"/>
      <c r="O4460" s="53"/>
      <c r="W4460" s="53"/>
      <c r="X4460" s="53"/>
      <c r="Y4460" s="53"/>
      <c r="Z4460" s="53"/>
      <c r="AA4460" s="53"/>
    </row>
    <row r="4461" spans="1:27" x14ac:dyDescent="0.25">
      <c r="A4461" s="199"/>
      <c r="B4461" s="199"/>
      <c r="C4461" s="199"/>
      <c r="D4461" s="199"/>
      <c r="E4461" s="192"/>
      <c r="F4461" s="186"/>
      <c r="G4461" s="53"/>
      <c r="H4461" s="53"/>
      <c r="I4461" s="53"/>
      <c r="J4461" s="53"/>
      <c r="O4461" s="53"/>
      <c r="W4461" s="53"/>
      <c r="X4461" s="53"/>
      <c r="Y4461" s="53"/>
      <c r="Z4461" s="53"/>
      <c r="AA4461" s="53"/>
    </row>
    <row r="4462" spans="1:27" x14ac:dyDescent="0.25">
      <c r="A4462" s="199"/>
      <c r="B4462" s="199"/>
      <c r="C4462" s="199"/>
      <c r="D4462" s="199"/>
      <c r="E4462" s="192"/>
      <c r="F4462" s="186"/>
      <c r="G4462" s="53"/>
      <c r="H4462" s="53"/>
      <c r="I4462" s="53"/>
      <c r="J4462" s="53"/>
      <c r="O4462" s="53"/>
      <c r="W4462" s="53"/>
      <c r="X4462" s="53"/>
      <c r="Y4462" s="53"/>
      <c r="Z4462" s="53"/>
      <c r="AA4462" s="53"/>
    </row>
    <row r="4463" spans="1:27" x14ac:dyDescent="0.25">
      <c r="A4463" s="199"/>
      <c r="B4463" s="199"/>
      <c r="C4463" s="199"/>
      <c r="D4463" s="199"/>
      <c r="E4463" s="192"/>
      <c r="F4463" s="186"/>
      <c r="G4463" s="53"/>
      <c r="H4463" s="53"/>
      <c r="I4463" s="53"/>
      <c r="J4463" s="53"/>
      <c r="O4463" s="53"/>
      <c r="W4463" s="53"/>
      <c r="X4463" s="53"/>
      <c r="Y4463" s="53"/>
      <c r="Z4463" s="53"/>
      <c r="AA4463" s="53"/>
    </row>
    <row r="4464" spans="1:27" x14ac:dyDescent="0.25">
      <c r="A4464" s="199"/>
      <c r="B4464" s="199"/>
      <c r="C4464" s="199"/>
      <c r="D4464" s="199"/>
      <c r="E4464" s="192"/>
      <c r="F4464" s="186"/>
      <c r="G4464" s="53"/>
      <c r="H4464" s="53"/>
      <c r="I4464" s="53"/>
      <c r="J4464" s="53"/>
      <c r="O4464" s="53"/>
      <c r="W4464" s="53"/>
      <c r="X4464" s="53"/>
      <c r="Y4464" s="53"/>
      <c r="Z4464" s="53"/>
      <c r="AA4464" s="53"/>
    </row>
    <row r="4465" spans="1:27" x14ac:dyDescent="0.25">
      <c r="A4465" s="199"/>
      <c r="B4465" s="199"/>
      <c r="C4465" s="199"/>
      <c r="D4465" s="199"/>
      <c r="E4465" s="192"/>
      <c r="F4465" s="186"/>
      <c r="G4465" s="53"/>
      <c r="H4465" s="53"/>
      <c r="I4465" s="53"/>
      <c r="J4465" s="53"/>
      <c r="O4465" s="53"/>
      <c r="W4465" s="53"/>
      <c r="X4465" s="53"/>
      <c r="Y4465" s="53"/>
      <c r="Z4465" s="53"/>
      <c r="AA4465" s="53"/>
    </row>
    <row r="4466" spans="1:27" x14ac:dyDescent="0.25">
      <c r="A4466" s="199"/>
      <c r="B4466" s="199"/>
      <c r="C4466" s="199"/>
      <c r="D4466" s="199"/>
      <c r="E4466" s="192"/>
      <c r="F4466" s="186"/>
      <c r="G4466" s="53"/>
      <c r="H4466" s="53"/>
      <c r="I4466" s="53"/>
      <c r="J4466" s="53"/>
      <c r="O4466" s="53"/>
      <c r="W4466" s="53"/>
      <c r="X4466" s="53"/>
      <c r="Y4466" s="53"/>
      <c r="Z4466" s="53"/>
      <c r="AA4466" s="53"/>
    </row>
    <row r="4467" spans="1:27" x14ac:dyDescent="0.25">
      <c r="A4467" s="199"/>
      <c r="B4467" s="199"/>
      <c r="C4467" s="199"/>
      <c r="D4467" s="199"/>
      <c r="E4467" s="192"/>
      <c r="F4467" s="186"/>
      <c r="G4467" s="53"/>
      <c r="H4467" s="53"/>
      <c r="I4467" s="53"/>
      <c r="J4467" s="53"/>
      <c r="O4467" s="53"/>
      <c r="W4467" s="53"/>
      <c r="X4467" s="53"/>
      <c r="Y4467" s="53"/>
      <c r="Z4467" s="53"/>
      <c r="AA4467" s="53"/>
    </row>
    <row r="4468" spans="1:27" x14ac:dyDescent="0.25">
      <c r="A4468" s="199"/>
      <c r="B4468" s="199"/>
      <c r="C4468" s="199"/>
      <c r="D4468" s="199"/>
      <c r="E4468" s="192"/>
      <c r="F4468" s="186"/>
      <c r="G4468" s="53"/>
      <c r="H4468" s="53"/>
      <c r="I4468" s="53"/>
      <c r="J4468" s="53"/>
      <c r="O4468" s="53"/>
      <c r="W4468" s="53"/>
      <c r="X4468" s="53"/>
      <c r="Y4468" s="53"/>
      <c r="Z4468" s="53"/>
      <c r="AA4468" s="53"/>
    </row>
    <row r="4469" spans="1:27" x14ac:dyDescent="0.25">
      <c r="A4469" s="199"/>
      <c r="B4469" s="199"/>
      <c r="C4469" s="199"/>
      <c r="D4469" s="199"/>
      <c r="E4469" s="192"/>
      <c r="F4469" s="186"/>
      <c r="G4469" s="53"/>
      <c r="H4469" s="53"/>
      <c r="I4469" s="53"/>
      <c r="J4469" s="53"/>
      <c r="O4469" s="53"/>
      <c r="W4469" s="53"/>
      <c r="X4469" s="53"/>
      <c r="Y4469" s="53"/>
      <c r="Z4469" s="53"/>
      <c r="AA4469" s="53"/>
    </row>
    <row r="4470" spans="1:27" x14ac:dyDescent="0.25">
      <c r="A4470" s="199"/>
      <c r="B4470" s="199"/>
      <c r="C4470" s="199"/>
      <c r="D4470" s="199"/>
      <c r="E4470" s="192"/>
      <c r="F4470" s="186"/>
      <c r="G4470" s="53"/>
      <c r="H4470" s="53"/>
      <c r="I4470" s="53"/>
      <c r="J4470" s="53"/>
      <c r="O4470" s="53"/>
      <c r="W4470" s="53"/>
      <c r="X4470" s="53"/>
      <c r="Y4470" s="53"/>
      <c r="Z4470" s="53"/>
      <c r="AA4470" s="53"/>
    </row>
    <row r="4471" spans="1:27" x14ac:dyDescent="0.25">
      <c r="A4471" s="199"/>
      <c r="B4471" s="199"/>
      <c r="C4471" s="199"/>
      <c r="D4471" s="199"/>
      <c r="E4471" s="192"/>
      <c r="F4471" s="186"/>
      <c r="G4471" s="53"/>
      <c r="H4471" s="53"/>
      <c r="I4471" s="53"/>
      <c r="J4471" s="53"/>
      <c r="O4471" s="53"/>
      <c r="W4471" s="53"/>
      <c r="X4471" s="53"/>
      <c r="Y4471" s="53"/>
      <c r="Z4471" s="53"/>
      <c r="AA4471" s="53"/>
    </row>
    <row r="4472" spans="1:27" x14ac:dyDescent="0.25">
      <c r="A4472" s="199"/>
      <c r="B4472" s="199"/>
      <c r="C4472" s="199"/>
      <c r="D4472" s="199"/>
      <c r="E4472" s="192"/>
      <c r="F4472" s="186"/>
      <c r="G4472" s="53"/>
      <c r="H4472" s="53"/>
      <c r="I4472" s="53"/>
      <c r="J4472" s="53"/>
      <c r="O4472" s="53"/>
      <c r="W4472" s="53"/>
      <c r="X4472" s="53"/>
      <c r="Y4472" s="53"/>
      <c r="Z4472" s="53"/>
      <c r="AA4472" s="53"/>
    </row>
    <row r="4473" spans="1:27" x14ac:dyDescent="0.25">
      <c r="A4473" s="199"/>
      <c r="B4473" s="199"/>
      <c r="C4473" s="199"/>
      <c r="D4473" s="199"/>
      <c r="E4473" s="192"/>
      <c r="F4473" s="186"/>
      <c r="G4473" s="53"/>
      <c r="H4473" s="53"/>
      <c r="I4473" s="53"/>
      <c r="J4473" s="53"/>
      <c r="O4473" s="53"/>
      <c r="W4473" s="53"/>
      <c r="X4473" s="53"/>
      <c r="Y4473" s="53"/>
      <c r="Z4473" s="53"/>
      <c r="AA4473" s="53"/>
    </row>
    <row r="4474" spans="1:27" x14ac:dyDescent="0.25">
      <c r="A4474" s="199"/>
      <c r="B4474" s="199"/>
      <c r="C4474" s="199"/>
      <c r="D4474" s="199"/>
      <c r="E4474" s="192"/>
      <c r="F4474" s="186"/>
      <c r="G4474" s="53"/>
      <c r="H4474" s="53"/>
      <c r="I4474" s="53"/>
      <c r="J4474" s="53"/>
      <c r="O4474" s="53"/>
      <c r="W4474" s="53"/>
      <c r="X4474" s="53"/>
      <c r="Y4474" s="53"/>
      <c r="Z4474" s="53"/>
      <c r="AA4474" s="53"/>
    </row>
    <row r="4475" spans="1:27" x14ac:dyDescent="0.25">
      <c r="A4475" s="199"/>
      <c r="B4475" s="199"/>
      <c r="C4475" s="199"/>
      <c r="D4475" s="199"/>
      <c r="E4475" s="192"/>
      <c r="F4475" s="186"/>
      <c r="G4475" s="53"/>
      <c r="H4475" s="53"/>
      <c r="I4475" s="53"/>
      <c r="J4475" s="53"/>
      <c r="O4475" s="53"/>
      <c r="W4475" s="53"/>
      <c r="X4475" s="53"/>
      <c r="Y4475" s="53"/>
      <c r="Z4475" s="53"/>
      <c r="AA4475" s="53"/>
    </row>
    <row r="4476" spans="1:27" x14ac:dyDescent="0.25">
      <c r="A4476" s="199"/>
      <c r="B4476" s="199"/>
      <c r="C4476" s="199"/>
      <c r="D4476" s="199"/>
      <c r="E4476" s="192"/>
      <c r="F4476" s="186"/>
      <c r="G4476" s="53"/>
      <c r="H4476" s="53"/>
      <c r="I4476" s="53"/>
      <c r="J4476" s="53"/>
      <c r="O4476" s="53"/>
      <c r="W4476" s="53"/>
      <c r="X4476" s="53"/>
      <c r="Y4476" s="53"/>
      <c r="Z4476" s="53"/>
      <c r="AA4476" s="53"/>
    </row>
    <row r="4477" spans="1:27" x14ac:dyDescent="0.25">
      <c r="A4477" s="199"/>
      <c r="B4477" s="199"/>
      <c r="C4477" s="199"/>
      <c r="D4477" s="199"/>
      <c r="E4477" s="192"/>
      <c r="F4477" s="186"/>
      <c r="G4477" s="53"/>
      <c r="H4477" s="53"/>
      <c r="I4477" s="53"/>
      <c r="J4477" s="53"/>
      <c r="O4477" s="53"/>
      <c r="W4477" s="53"/>
      <c r="X4477" s="53"/>
      <c r="Y4477" s="53"/>
      <c r="Z4477" s="53"/>
      <c r="AA4477" s="53"/>
    </row>
    <row r="4478" spans="1:27" x14ac:dyDescent="0.25">
      <c r="A4478" s="199"/>
      <c r="B4478" s="199"/>
      <c r="C4478" s="199"/>
      <c r="D4478" s="199"/>
      <c r="E4478" s="192"/>
      <c r="F4478" s="186"/>
      <c r="G4478" s="53"/>
      <c r="H4478" s="53"/>
      <c r="I4478" s="53"/>
      <c r="J4478" s="53"/>
      <c r="O4478" s="53"/>
      <c r="W4478" s="53"/>
      <c r="X4478" s="53"/>
      <c r="Y4478" s="53"/>
      <c r="Z4478" s="53"/>
      <c r="AA4478" s="53"/>
    </row>
    <row r="4479" spans="1:27" x14ac:dyDescent="0.25">
      <c r="A4479" s="199"/>
      <c r="B4479" s="199"/>
      <c r="C4479" s="199"/>
      <c r="D4479" s="199"/>
      <c r="E4479" s="192"/>
      <c r="F4479" s="186"/>
      <c r="G4479" s="53"/>
      <c r="H4479" s="53"/>
      <c r="I4479" s="53"/>
      <c r="J4479" s="53"/>
      <c r="O4479" s="53"/>
      <c r="W4479" s="53"/>
      <c r="X4479" s="53"/>
      <c r="Y4479" s="53"/>
      <c r="Z4479" s="53"/>
      <c r="AA4479" s="53"/>
    </row>
    <row r="4480" spans="1:27" x14ac:dyDescent="0.25">
      <c r="A4480" s="199"/>
      <c r="B4480" s="199"/>
      <c r="C4480" s="199"/>
      <c r="D4480" s="199"/>
      <c r="E4480" s="192"/>
      <c r="F4480" s="186"/>
      <c r="G4480" s="53"/>
      <c r="H4480" s="53"/>
      <c r="I4480" s="53"/>
      <c r="J4480" s="53"/>
      <c r="O4480" s="53"/>
      <c r="W4480" s="53"/>
      <c r="X4480" s="53"/>
      <c r="Y4480" s="53"/>
      <c r="Z4480" s="53"/>
      <c r="AA4480" s="53"/>
    </row>
    <row r="4481" spans="1:27" x14ac:dyDescent="0.25">
      <c r="A4481" s="199"/>
      <c r="B4481" s="199"/>
      <c r="C4481" s="199"/>
      <c r="D4481" s="199"/>
      <c r="E4481" s="192"/>
      <c r="F4481" s="186"/>
      <c r="G4481" s="53"/>
      <c r="H4481" s="53"/>
      <c r="I4481" s="53"/>
      <c r="J4481" s="53"/>
      <c r="O4481" s="53"/>
      <c r="W4481" s="53"/>
      <c r="X4481" s="53"/>
      <c r="Y4481" s="53"/>
      <c r="Z4481" s="53"/>
      <c r="AA4481" s="53"/>
    </row>
    <row r="4482" spans="1:27" x14ac:dyDescent="0.25">
      <c r="A4482" s="199"/>
      <c r="B4482" s="199"/>
      <c r="C4482" s="199"/>
      <c r="D4482" s="199"/>
      <c r="E4482" s="192"/>
      <c r="F4482" s="186"/>
      <c r="G4482" s="53"/>
      <c r="H4482" s="53"/>
      <c r="I4482" s="53"/>
      <c r="J4482" s="53"/>
      <c r="O4482" s="53"/>
      <c r="W4482" s="53"/>
      <c r="X4482" s="53"/>
      <c r="Y4482" s="53"/>
      <c r="Z4482" s="53"/>
      <c r="AA4482" s="53"/>
    </row>
    <row r="4483" spans="1:27" x14ac:dyDescent="0.25">
      <c r="A4483" s="199"/>
      <c r="B4483" s="199"/>
      <c r="C4483" s="199"/>
      <c r="D4483" s="199"/>
      <c r="E4483" s="192"/>
      <c r="F4483" s="186"/>
      <c r="G4483" s="53"/>
      <c r="H4483" s="53"/>
      <c r="I4483" s="53"/>
      <c r="J4483" s="53"/>
      <c r="O4483" s="53"/>
      <c r="W4483" s="53"/>
      <c r="X4483" s="53"/>
      <c r="Y4483" s="53"/>
      <c r="Z4483" s="53"/>
      <c r="AA4483" s="53"/>
    </row>
    <row r="4484" spans="1:27" x14ac:dyDescent="0.25">
      <c r="A4484" s="199"/>
      <c r="B4484" s="199"/>
      <c r="C4484" s="199"/>
      <c r="D4484" s="199"/>
      <c r="E4484" s="192"/>
      <c r="F4484" s="186"/>
      <c r="G4484" s="53"/>
      <c r="H4484" s="53"/>
      <c r="I4484" s="53"/>
      <c r="J4484" s="53"/>
      <c r="O4484" s="53"/>
      <c r="W4484" s="53"/>
      <c r="X4484" s="53"/>
      <c r="Y4484" s="53"/>
      <c r="Z4484" s="53"/>
      <c r="AA4484" s="53"/>
    </row>
    <row r="4485" spans="1:27" x14ac:dyDescent="0.25">
      <c r="A4485" s="199"/>
      <c r="B4485" s="199"/>
      <c r="C4485" s="199"/>
      <c r="D4485" s="199"/>
      <c r="E4485" s="192"/>
      <c r="F4485" s="186"/>
      <c r="G4485" s="53"/>
      <c r="H4485" s="53"/>
      <c r="I4485" s="53"/>
      <c r="J4485" s="53"/>
      <c r="O4485" s="53"/>
      <c r="W4485" s="53"/>
      <c r="X4485" s="53"/>
      <c r="Y4485" s="53"/>
      <c r="Z4485" s="53"/>
      <c r="AA4485" s="53"/>
    </row>
    <row r="4486" spans="1:27" x14ac:dyDescent="0.25">
      <c r="A4486" s="199"/>
      <c r="B4486" s="199"/>
      <c r="C4486" s="199"/>
      <c r="D4486" s="199"/>
      <c r="E4486" s="192"/>
      <c r="F4486" s="186"/>
      <c r="G4486" s="53"/>
      <c r="H4486" s="53"/>
      <c r="I4486" s="53"/>
      <c r="J4486" s="53"/>
      <c r="O4486" s="53"/>
      <c r="W4486" s="53"/>
      <c r="X4486" s="53"/>
      <c r="Y4486" s="53"/>
      <c r="Z4486" s="53"/>
      <c r="AA4486" s="53"/>
    </row>
    <row r="4487" spans="1:27" x14ac:dyDescent="0.25">
      <c r="A4487" s="199"/>
      <c r="B4487" s="199"/>
      <c r="C4487" s="199"/>
      <c r="D4487" s="199"/>
      <c r="E4487" s="192"/>
      <c r="F4487" s="186"/>
      <c r="G4487" s="53"/>
      <c r="H4487" s="53"/>
      <c r="I4487" s="53"/>
      <c r="J4487" s="53"/>
      <c r="O4487" s="53"/>
      <c r="W4487" s="53"/>
      <c r="X4487" s="53"/>
      <c r="Y4487" s="53"/>
      <c r="Z4487" s="53"/>
      <c r="AA4487" s="53"/>
    </row>
    <row r="4488" spans="1:27" x14ac:dyDescent="0.25">
      <c r="A4488" s="199"/>
      <c r="B4488" s="199"/>
      <c r="C4488" s="199"/>
      <c r="D4488" s="199"/>
      <c r="E4488" s="192"/>
      <c r="F4488" s="186"/>
      <c r="G4488" s="53"/>
      <c r="H4488" s="53"/>
      <c r="I4488" s="53"/>
      <c r="J4488" s="53"/>
      <c r="O4488" s="53"/>
      <c r="W4488" s="53"/>
      <c r="X4488" s="53"/>
      <c r="Y4488" s="53"/>
      <c r="Z4488" s="53"/>
      <c r="AA4488" s="53"/>
    </row>
    <row r="4489" spans="1:27" x14ac:dyDescent="0.25">
      <c r="A4489" s="199"/>
      <c r="B4489" s="199"/>
      <c r="C4489" s="199"/>
      <c r="D4489" s="199"/>
      <c r="E4489" s="192"/>
      <c r="F4489" s="186"/>
      <c r="G4489" s="53"/>
      <c r="H4489" s="53"/>
      <c r="I4489" s="53"/>
      <c r="J4489" s="53"/>
      <c r="O4489" s="53"/>
      <c r="W4489" s="53"/>
      <c r="X4489" s="53"/>
      <c r="Y4489" s="53"/>
      <c r="Z4489" s="53"/>
      <c r="AA4489" s="53"/>
    </row>
    <row r="4490" spans="1:27" x14ac:dyDescent="0.25">
      <c r="A4490" s="199"/>
      <c r="B4490" s="199"/>
      <c r="C4490" s="199"/>
      <c r="D4490" s="199"/>
      <c r="E4490" s="192"/>
      <c r="F4490" s="186"/>
      <c r="G4490" s="53"/>
      <c r="H4490" s="53"/>
      <c r="I4490" s="53"/>
      <c r="J4490" s="53"/>
      <c r="O4490" s="53"/>
      <c r="W4490" s="53"/>
      <c r="X4490" s="53"/>
      <c r="Y4490" s="53"/>
      <c r="Z4490" s="53"/>
      <c r="AA4490" s="53"/>
    </row>
    <row r="4491" spans="1:27" x14ac:dyDescent="0.25">
      <c r="A4491" s="199"/>
      <c r="B4491" s="199"/>
      <c r="C4491" s="199"/>
      <c r="D4491" s="199"/>
      <c r="E4491" s="192"/>
      <c r="F4491" s="186"/>
      <c r="G4491" s="53"/>
      <c r="H4491" s="53"/>
      <c r="I4491" s="53"/>
      <c r="J4491" s="53"/>
      <c r="O4491" s="53"/>
      <c r="W4491" s="53"/>
      <c r="X4491" s="53"/>
      <c r="Y4491" s="53"/>
      <c r="Z4491" s="53"/>
      <c r="AA4491" s="53"/>
    </row>
    <row r="4492" spans="1:27" x14ac:dyDescent="0.25">
      <c r="A4492" s="199"/>
      <c r="B4492" s="199"/>
      <c r="C4492" s="199"/>
      <c r="D4492" s="199"/>
      <c r="E4492" s="192"/>
      <c r="F4492" s="186"/>
      <c r="G4492" s="53"/>
      <c r="H4492" s="53"/>
      <c r="I4492" s="53"/>
      <c r="J4492" s="53"/>
      <c r="O4492" s="53"/>
      <c r="W4492" s="53"/>
      <c r="X4492" s="53"/>
      <c r="Y4492" s="53"/>
      <c r="Z4492" s="53"/>
      <c r="AA4492" s="53"/>
    </row>
    <row r="4493" spans="1:27" x14ac:dyDescent="0.25">
      <c r="A4493" s="199"/>
      <c r="B4493" s="199"/>
      <c r="C4493" s="199"/>
      <c r="D4493" s="199"/>
      <c r="E4493" s="192"/>
      <c r="F4493" s="186"/>
      <c r="G4493" s="53"/>
      <c r="H4493" s="53"/>
      <c r="I4493" s="53"/>
      <c r="J4493" s="53"/>
      <c r="O4493" s="53"/>
      <c r="W4493" s="53"/>
      <c r="X4493" s="53"/>
      <c r="Y4493" s="53"/>
      <c r="Z4493" s="53"/>
      <c r="AA4493" s="53"/>
    </row>
    <row r="4494" spans="1:27" x14ac:dyDescent="0.25">
      <c r="A4494" s="199"/>
      <c r="B4494" s="199"/>
      <c r="C4494" s="199"/>
      <c r="D4494" s="199"/>
      <c r="E4494" s="192"/>
      <c r="F4494" s="186"/>
      <c r="G4494" s="53"/>
      <c r="H4494" s="53"/>
      <c r="I4494" s="53"/>
      <c r="J4494" s="53"/>
      <c r="O4494" s="53"/>
      <c r="W4494" s="53"/>
      <c r="X4494" s="53"/>
      <c r="Y4494" s="53"/>
      <c r="Z4494" s="53"/>
      <c r="AA4494" s="53"/>
    </row>
    <row r="4495" spans="1:27" x14ac:dyDescent="0.25">
      <c r="A4495" s="199"/>
      <c r="B4495" s="199"/>
      <c r="C4495" s="199"/>
      <c r="D4495" s="199"/>
      <c r="E4495" s="192"/>
      <c r="F4495" s="186"/>
      <c r="G4495" s="53"/>
      <c r="H4495" s="53"/>
      <c r="I4495" s="53"/>
      <c r="J4495" s="53"/>
      <c r="O4495" s="53"/>
      <c r="W4495" s="53"/>
      <c r="X4495" s="53"/>
      <c r="Y4495" s="53"/>
      <c r="Z4495" s="53"/>
      <c r="AA4495" s="53"/>
    </row>
    <row r="4496" spans="1:27" x14ac:dyDescent="0.25">
      <c r="A4496" s="199"/>
      <c r="B4496" s="199"/>
      <c r="C4496" s="199"/>
      <c r="D4496" s="199"/>
      <c r="E4496" s="192"/>
      <c r="F4496" s="186"/>
      <c r="G4496" s="53"/>
      <c r="H4496" s="53"/>
      <c r="I4496" s="53"/>
      <c r="J4496" s="53"/>
      <c r="O4496" s="53"/>
      <c r="W4496" s="53"/>
      <c r="X4496" s="53"/>
      <c r="Y4496" s="53"/>
      <c r="Z4496" s="53"/>
      <c r="AA4496" s="53"/>
    </row>
    <row r="4497" spans="1:27" x14ac:dyDescent="0.25">
      <c r="A4497" s="199"/>
      <c r="B4497" s="199"/>
      <c r="C4497" s="199"/>
      <c r="D4497" s="199"/>
      <c r="E4497" s="192"/>
      <c r="F4497" s="186"/>
      <c r="G4497" s="53"/>
      <c r="H4497" s="53"/>
      <c r="I4497" s="53"/>
      <c r="J4497" s="53"/>
      <c r="O4497" s="53"/>
      <c r="W4497" s="53"/>
      <c r="X4497" s="53"/>
      <c r="Y4497" s="53"/>
      <c r="Z4497" s="53"/>
      <c r="AA4497" s="53"/>
    </row>
    <row r="4498" spans="1:27" x14ac:dyDescent="0.25">
      <c r="A4498" s="199"/>
      <c r="B4498" s="199"/>
      <c r="C4498" s="199"/>
      <c r="D4498" s="199"/>
      <c r="E4498" s="192"/>
      <c r="F4498" s="186"/>
      <c r="G4498" s="53"/>
      <c r="H4498" s="53"/>
      <c r="I4498" s="53"/>
      <c r="J4498" s="53"/>
      <c r="O4498" s="53"/>
      <c r="W4498" s="53"/>
      <c r="X4498" s="53"/>
      <c r="Y4498" s="53"/>
      <c r="Z4498" s="53"/>
      <c r="AA4498" s="53"/>
    </row>
    <row r="4499" spans="1:27" x14ac:dyDescent="0.25">
      <c r="A4499" s="199"/>
      <c r="B4499" s="199"/>
      <c r="C4499" s="199"/>
      <c r="D4499" s="199"/>
      <c r="E4499" s="192"/>
      <c r="F4499" s="186"/>
      <c r="G4499" s="53"/>
      <c r="H4499" s="53"/>
      <c r="I4499" s="53"/>
      <c r="J4499" s="53"/>
      <c r="O4499" s="53"/>
      <c r="W4499" s="53"/>
      <c r="X4499" s="53"/>
      <c r="Y4499" s="53"/>
      <c r="Z4499" s="53"/>
      <c r="AA4499" s="53"/>
    </row>
    <row r="4500" spans="1:27" x14ac:dyDescent="0.25">
      <c r="A4500" s="199"/>
      <c r="B4500" s="199"/>
      <c r="C4500" s="199"/>
      <c r="D4500" s="199"/>
      <c r="E4500" s="192"/>
      <c r="F4500" s="186"/>
      <c r="G4500" s="53"/>
      <c r="H4500" s="53"/>
      <c r="I4500" s="53"/>
      <c r="J4500" s="53"/>
      <c r="O4500" s="53"/>
      <c r="W4500" s="53"/>
      <c r="X4500" s="53"/>
      <c r="Y4500" s="53"/>
      <c r="Z4500" s="53"/>
      <c r="AA4500" s="53"/>
    </row>
    <row r="4501" spans="1:27" x14ac:dyDescent="0.25">
      <c r="A4501" s="199"/>
      <c r="B4501" s="199"/>
      <c r="C4501" s="199"/>
      <c r="D4501" s="199"/>
      <c r="E4501" s="192"/>
      <c r="F4501" s="186"/>
      <c r="G4501" s="53"/>
      <c r="H4501" s="53"/>
      <c r="I4501" s="53"/>
      <c r="J4501" s="53"/>
      <c r="O4501" s="53"/>
      <c r="W4501" s="53"/>
      <c r="X4501" s="53"/>
      <c r="Y4501" s="53"/>
      <c r="Z4501" s="53"/>
      <c r="AA4501" s="53"/>
    </row>
    <row r="4502" spans="1:27" x14ac:dyDescent="0.25">
      <c r="A4502" s="199"/>
      <c r="B4502" s="199"/>
      <c r="C4502" s="199"/>
      <c r="D4502" s="199"/>
      <c r="E4502" s="192"/>
      <c r="F4502" s="186"/>
      <c r="G4502" s="53"/>
      <c r="H4502" s="53"/>
      <c r="I4502" s="53"/>
      <c r="J4502" s="53"/>
      <c r="O4502" s="53"/>
      <c r="W4502" s="53"/>
      <c r="X4502" s="53"/>
      <c r="Y4502" s="53"/>
      <c r="Z4502" s="53"/>
      <c r="AA4502" s="53"/>
    </row>
    <row r="4503" spans="1:27" x14ac:dyDescent="0.25">
      <c r="A4503" s="199"/>
      <c r="B4503" s="199"/>
      <c r="C4503" s="199"/>
      <c r="D4503" s="199"/>
      <c r="E4503" s="192"/>
      <c r="F4503" s="186"/>
      <c r="G4503" s="53"/>
      <c r="H4503" s="53"/>
      <c r="I4503" s="53"/>
      <c r="J4503" s="53"/>
      <c r="O4503" s="53"/>
      <c r="W4503" s="53"/>
      <c r="X4503" s="53"/>
      <c r="Y4503" s="53"/>
      <c r="Z4503" s="53"/>
      <c r="AA4503" s="53"/>
    </row>
    <row r="4504" spans="1:27" x14ac:dyDescent="0.25">
      <c r="A4504" s="199"/>
      <c r="B4504" s="199"/>
      <c r="C4504" s="199"/>
      <c r="D4504" s="199"/>
      <c r="E4504" s="192"/>
      <c r="F4504" s="186"/>
      <c r="G4504" s="53"/>
      <c r="H4504" s="53"/>
      <c r="I4504" s="53"/>
      <c r="J4504" s="53"/>
      <c r="O4504" s="53"/>
      <c r="W4504" s="53"/>
      <c r="X4504" s="53"/>
      <c r="Y4504" s="53"/>
      <c r="Z4504" s="53"/>
      <c r="AA4504" s="53"/>
    </row>
    <row r="4505" spans="1:27" x14ac:dyDescent="0.25">
      <c r="A4505" s="199"/>
      <c r="B4505" s="199"/>
      <c r="C4505" s="199"/>
      <c r="D4505" s="199"/>
      <c r="E4505" s="192"/>
      <c r="F4505" s="186"/>
      <c r="G4505" s="53"/>
      <c r="H4505" s="53"/>
      <c r="I4505" s="53"/>
      <c r="J4505" s="53"/>
      <c r="O4505" s="53"/>
      <c r="W4505" s="53"/>
      <c r="X4505" s="53"/>
      <c r="Y4505" s="53"/>
      <c r="Z4505" s="53"/>
      <c r="AA4505" s="53"/>
    </row>
    <row r="4506" spans="1:27" x14ac:dyDescent="0.25">
      <c r="A4506" s="199"/>
      <c r="B4506" s="199"/>
      <c r="C4506" s="199"/>
      <c r="D4506" s="199"/>
      <c r="E4506" s="192"/>
      <c r="F4506" s="186"/>
      <c r="G4506" s="53"/>
      <c r="H4506" s="53"/>
      <c r="I4506" s="53"/>
      <c r="J4506" s="53"/>
      <c r="O4506" s="53"/>
      <c r="W4506" s="53"/>
      <c r="X4506" s="53"/>
      <c r="Y4506" s="53"/>
      <c r="Z4506" s="53"/>
      <c r="AA4506" s="53"/>
    </row>
    <row r="4507" spans="1:27" x14ac:dyDescent="0.25">
      <c r="A4507" s="199"/>
      <c r="B4507" s="199"/>
      <c r="C4507" s="199"/>
      <c r="D4507" s="199"/>
      <c r="E4507" s="192"/>
      <c r="F4507" s="186"/>
      <c r="G4507" s="53"/>
      <c r="H4507" s="53"/>
      <c r="I4507" s="53"/>
      <c r="J4507" s="53"/>
      <c r="O4507" s="53"/>
      <c r="W4507" s="53"/>
      <c r="X4507" s="53"/>
      <c r="Y4507" s="53"/>
      <c r="Z4507" s="53"/>
      <c r="AA4507" s="53"/>
    </row>
    <row r="4508" spans="1:27" x14ac:dyDescent="0.25">
      <c r="A4508" s="199"/>
      <c r="B4508" s="199"/>
      <c r="C4508" s="199"/>
      <c r="D4508" s="199"/>
      <c r="E4508" s="192"/>
      <c r="F4508" s="186"/>
      <c r="G4508" s="53"/>
      <c r="H4508" s="53"/>
      <c r="I4508" s="53"/>
      <c r="J4508" s="53"/>
      <c r="O4508" s="53"/>
      <c r="W4508" s="53"/>
      <c r="X4508" s="53"/>
      <c r="Y4508" s="53"/>
      <c r="Z4508" s="53"/>
      <c r="AA4508" s="53"/>
    </row>
    <row r="4509" spans="1:27" x14ac:dyDescent="0.25">
      <c r="A4509" s="199"/>
      <c r="B4509" s="199"/>
      <c r="C4509" s="199"/>
      <c r="D4509" s="199"/>
      <c r="E4509" s="192"/>
      <c r="F4509" s="186"/>
      <c r="G4509" s="53"/>
      <c r="H4509" s="53"/>
      <c r="I4509" s="53"/>
      <c r="J4509" s="53"/>
      <c r="O4509" s="53"/>
      <c r="W4509" s="53"/>
      <c r="X4509" s="53"/>
      <c r="Y4509" s="53"/>
      <c r="Z4509" s="53"/>
      <c r="AA4509" s="53"/>
    </row>
    <row r="4510" spans="1:27" x14ac:dyDescent="0.25">
      <c r="A4510" s="199"/>
      <c r="B4510" s="199"/>
      <c r="C4510" s="199"/>
      <c r="D4510" s="199"/>
      <c r="E4510" s="192"/>
      <c r="F4510" s="186"/>
      <c r="G4510" s="53"/>
      <c r="H4510" s="53"/>
      <c r="I4510" s="53"/>
      <c r="J4510" s="53"/>
      <c r="O4510" s="53"/>
      <c r="W4510" s="53"/>
      <c r="X4510" s="53"/>
      <c r="Y4510" s="53"/>
      <c r="Z4510" s="53"/>
      <c r="AA4510" s="53"/>
    </row>
    <row r="4511" spans="1:27" x14ac:dyDescent="0.25">
      <c r="A4511" s="199"/>
      <c r="B4511" s="199"/>
      <c r="C4511" s="199"/>
      <c r="D4511" s="199"/>
      <c r="E4511" s="192"/>
      <c r="F4511" s="186"/>
      <c r="G4511" s="53"/>
      <c r="H4511" s="53"/>
      <c r="I4511" s="53"/>
      <c r="J4511" s="53"/>
      <c r="O4511" s="53"/>
      <c r="W4511" s="53"/>
      <c r="X4511" s="53"/>
      <c r="Y4511" s="53"/>
      <c r="Z4511" s="53"/>
      <c r="AA4511" s="53"/>
    </row>
    <row r="4512" spans="1:27" x14ac:dyDescent="0.25">
      <c r="A4512" s="199"/>
      <c r="B4512" s="199"/>
      <c r="C4512" s="199"/>
      <c r="D4512" s="199"/>
      <c r="E4512" s="192"/>
      <c r="F4512" s="186"/>
      <c r="G4512" s="53"/>
      <c r="H4512" s="53"/>
      <c r="I4512" s="53"/>
      <c r="J4512" s="53"/>
      <c r="O4512" s="53"/>
      <c r="W4512" s="53"/>
      <c r="X4512" s="53"/>
      <c r="Y4512" s="53"/>
      <c r="Z4512" s="53"/>
      <c r="AA4512" s="53"/>
    </row>
    <row r="4513" spans="1:27" x14ac:dyDescent="0.25">
      <c r="A4513" s="199"/>
      <c r="B4513" s="199"/>
      <c r="C4513" s="199"/>
      <c r="D4513" s="199"/>
      <c r="E4513" s="192"/>
      <c r="F4513" s="186"/>
      <c r="G4513" s="53"/>
      <c r="H4513" s="53"/>
      <c r="I4513" s="53"/>
      <c r="J4513" s="53"/>
      <c r="O4513" s="53"/>
      <c r="W4513" s="53"/>
      <c r="X4513" s="53"/>
      <c r="Y4513" s="53"/>
      <c r="Z4513" s="53"/>
      <c r="AA4513" s="53"/>
    </row>
    <row r="4514" spans="1:27" x14ac:dyDescent="0.25">
      <c r="A4514" s="199"/>
      <c r="B4514" s="199"/>
      <c r="C4514" s="199"/>
      <c r="D4514" s="199"/>
      <c r="E4514" s="192"/>
      <c r="F4514" s="186"/>
      <c r="G4514" s="53"/>
      <c r="H4514" s="53"/>
      <c r="I4514" s="53"/>
      <c r="J4514" s="53"/>
      <c r="O4514" s="53"/>
      <c r="W4514" s="53"/>
      <c r="X4514" s="53"/>
      <c r="Y4514" s="53"/>
      <c r="Z4514" s="53"/>
      <c r="AA4514" s="53"/>
    </row>
    <row r="4515" spans="1:27" x14ac:dyDescent="0.25">
      <c r="A4515" s="199"/>
      <c r="B4515" s="199"/>
      <c r="C4515" s="199"/>
      <c r="D4515" s="199"/>
      <c r="E4515" s="192"/>
      <c r="F4515" s="186"/>
      <c r="G4515" s="53"/>
      <c r="H4515" s="53"/>
      <c r="I4515" s="53"/>
      <c r="J4515" s="53"/>
      <c r="O4515" s="53"/>
      <c r="W4515" s="53"/>
      <c r="X4515" s="53"/>
      <c r="Y4515" s="53"/>
      <c r="Z4515" s="53"/>
      <c r="AA4515" s="53"/>
    </row>
    <row r="4516" spans="1:27" x14ac:dyDescent="0.25">
      <c r="A4516" s="199"/>
      <c r="B4516" s="199"/>
      <c r="C4516" s="199"/>
      <c r="D4516" s="199"/>
      <c r="E4516" s="192"/>
      <c r="F4516" s="186"/>
      <c r="G4516" s="53"/>
      <c r="H4516" s="53"/>
      <c r="I4516" s="53"/>
      <c r="J4516" s="53"/>
      <c r="O4516" s="53"/>
      <c r="W4516" s="53"/>
      <c r="X4516" s="53"/>
      <c r="Y4516" s="53"/>
      <c r="Z4516" s="53"/>
      <c r="AA4516" s="53"/>
    </row>
    <row r="4517" spans="1:27" x14ac:dyDescent="0.25">
      <c r="A4517" s="199"/>
      <c r="B4517" s="199"/>
      <c r="C4517" s="199"/>
      <c r="D4517" s="199"/>
      <c r="E4517" s="192"/>
      <c r="F4517" s="186"/>
      <c r="G4517" s="53"/>
      <c r="H4517" s="53"/>
      <c r="I4517" s="53"/>
      <c r="J4517" s="53"/>
      <c r="O4517" s="53"/>
      <c r="W4517" s="53"/>
      <c r="X4517" s="53"/>
      <c r="Y4517" s="53"/>
      <c r="Z4517" s="53"/>
      <c r="AA4517" s="53"/>
    </row>
    <row r="4518" spans="1:27" x14ac:dyDescent="0.25">
      <c r="A4518" s="199"/>
      <c r="B4518" s="199"/>
      <c r="C4518" s="199"/>
      <c r="D4518" s="199"/>
      <c r="E4518" s="192"/>
      <c r="F4518" s="186"/>
      <c r="G4518" s="53"/>
      <c r="H4518" s="53"/>
      <c r="I4518" s="53"/>
      <c r="J4518" s="53"/>
      <c r="O4518" s="53"/>
      <c r="W4518" s="53"/>
      <c r="X4518" s="53"/>
      <c r="Y4518" s="53"/>
      <c r="Z4518" s="53"/>
      <c r="AA4518" s="53"/>
    </row>
    <row r="4519" spans="1:27" x14ac:dyDescent="0.25">
      <c r="A4519" s="199"/>
      <c r="B4519" s="199"/>
      <c r="C4519" s="199"/>
      <c r="D4519" s="199"/>
      <c r="E4519" s="192"/>
      <c r="F4519" s="186"/>
      <c r="G4519" s="53"/>
      <c r="H4519" s="53"/>
      <c r="I4519" s="53"/>
      <c r="J4519" s="53"/>
      <c r="O4519" s="53"/>
      <c r="W4519" s="53"/>
      <c r="X4519" s="53"/>
      <c r="Y4519" s="53"/>
      <c r="Z4519" s="53"/>
      <c r="AA4519" s="53"/>
    </row>
    <row r="4520" spans="1:27" x14ac:dyDescent="0.25">
      <c r="A4520" s="199"/>
      <c r="B4520" s="199"/>
      <c r="C4520" s="199"/>
      <c r="D4520" s="199"/>
      <c r="E4520" s="192"/>
      <c r="F4520" s="186"/>
      <c r="G4520" s="53"/>
      <c r="H4520" s="53"/>
      <c r="I4520" s="53"/>
      <c r="J4520" s="53"/>
      <c r="O4520" s="53"/>
      <c r="W4520" s="53"/>
      <c r="X4520" s="53"/>
      <c r="Y4520" s="53"/>
      <c r="Z4520" s="53"/>
      <c r="AA4520" s="53"/>
    </row>
    <row r="4521" spans="1:27" x14ac:dyDescent="0.25">
      <c r="A4521" s="199"/>
      <c r="B4521" s="199"/>
      <c r="C4521" s="199"/>
      <c r="D4521" s="199"/>
      <c r="E4521" s="192"/>
      <c r="F4521" s="186"/>
      <c r="G4521" s="53"/>
      <c r="H4521" s="53"/>
      <c r="I4521" s="53"/>
      <c r="J4521" s="53"/>
      <c r="O4521" s="53"/>
      <c r="W4521" s="53"/>
      <c r="X4521" s="53"/>
      <c r="Y4521" s="53"/>
      <c r="Z4521" s="53"/>
      <c r="AA4521" s="53"/>
    </row>
    <row r="4522" spans="1:27" x14ac:dyDescent="0.25">
      <c r="A4522" s="199"/>
      <c r="B4522" s="199"/>
      <c r="C4522" s="199"/>
      <c r="D4522" s="199"/>
      <c r="E4522" s="192"/>
      <c r="F4522" s="186"/>
      <c r="G4522" s="53"/>
      <c r="H4522" s="53"/>
      <c r="I4522" s="53"/>
      <c r="J4522" s="53"/>
      <c r="O4522" s="53"/>
      <c r="W4522" s="53"/>
      <c r="X4522" s="53"/>
      <c r="Y4522" s="53"/>
      <c r="Z4522" s="53"/>
      <c r="AA4522" s="53"/>
    </row>
    <row r="4523" spans="1:27" x14ac:dyDescent="0.25">
      <c r="A4523" s="199"/>
      <c r="B4523" s="199"/>
      <c r="C4523" s="199"/>
      <c r="D4523" s="199"/>
      <c r="E4523" s="192"/>
      <c r="F4523" s="186"/>
      <c r="G4523" s="53"/>
      <c r="H4523" s="53"/>
      <c r="I4523" s="53"/>
      <c r="J4523" s="53"/>
      <c r="O4523" s="53"/>
      <c r="W4523" s="53"/>
      <c r="X4523" s="53"/>
      <c r="Y4523" s="53"/>
      <c r="Z4523" s="53"/>
      <c r="AA4523" s="53"/>
    </row>
    <row r="4524" spans="1:27" x14ac:dyDescent="0.25">
      <c r="A4524" s="199"/>
      <c r="B4524" s="199"/>
      <c r="C4524" s="199"/>
      <c r="D4524" s="199"/>
      <c r="E4524" s="192"/>
      <c r="F4524" s="186"/>
      <c r="G4524" s="53"/>
      <c r="H4524" s="53"/>
      <c r="I4524" s="53"/>
      <c r="J4524" s="53"/>
      <c r="O4524" s="53"/>
      <c r="W4524" s="53"/>
      <c r="X4524" s="53"/>
      <c r="Y4524" s="53"/>
      <c r="Z4524" s="53"/>
      <c r="AA4524" s="53"/>
    </row>
    <row r="4525" spans="1:27" x14ac:dyDescent="0.25">
      <c r="A4525" s="199"/>
      <c r="B4525" s="199"/>
      <c r="C4525" s="199"/>
      <c r="D4525" s="199"/>
      <c r="E4525" s="192"/>
      <c r="F4525" s="186"/>
      <c r="G4525" s="53"/>
      <c r="H4525" s="53"/>
      <c r="I4525" s="53"/>
      <c r="J4525" s="53"/>
      <c r="O4525" s="53"/>
      <c r="W4525" s="53"/>
      <c r="X4525" s="53"/>
      <c r="Y4525" s="53"/>
      <c r="Z4525" s="53"/>
      <c r="AA4525" s="53"/>
    </row>
    <row r="4526" spans="1:27" x14ac:dyDescent="0.25">
      <c r="A4526" s="199"/>
      <c r="B4526" s="199"/>
      <c r="C4526" s="199"/>
      <c r="D4526" s="199"/>
      <c r="E4526" s="192"/>
      <c r="F4526" s="186"/>
      <c r="G4526" s="53"/>
      <c r="H4526" s="53"/>
      <c r="I4526" s="53"/>
      <c r="J4526" s="53"/>
      <c r="O4526" s="53"/>
      <c r="W4526" s="53"/>
      <c r="X4526" s="53"/>
      <c r="Y4526" s="53"/>
      <c r="Z4526" s="53"/>
      <c r="AA4526" s="53"/>
    </row>
    <row r="4527" spans="1:27" x14ac:dyDescent="0.25">
      <c r="A4527" s="199"/>
      <c r="B4527" s="199"/>
      <c r="C4527" s="199"/>
      <c r="D4527" s="199"/>
      <c r="E4527" s="192"/>
      <c r="F4527" s="186"/>
      <c r="G4527" s="53"/>
      <c r="H4527" s="53"/>
      <c r="I4527" s="53"/>
      <c r="J4527" s="53"/>
      <c r="O4527" s="53"/>
      <c r="W4527" s="53"/>
      <c r="X4527" s="53"/>
      <c r="Y4527" s="53"/>
      <c r="Z4527" s="53"/>
      <c r="AA4527" s="53"/>
    </row>
    <row r="4528" spans="1:27" x14ac:dyDescent="0.25">
      <c r="A4528" s="199"/>
      <c r="B4528" s="199"/>
      <c r="C4528" s="199"/>
      <c r="D4528" s="199"/>
      <c r="E4528" s="192"/>
      <c r="F4528" s="186"/>
      <c r="G4528" s="53"/>
      <c r="H4528" s="53"/>
      <c r="I4528" s="53"/>
      <c r="J4528" s="53"/>
      <c r="O4528" s="53"/>
      <c r="W4528" s="53"/>
      <c r="X4528" s="53"/>
      <c r="Y4528" s="53"/>
      <c r="Z4528" s="53"/>
      <c r="AA4528" s="53"/>
    </row>
    <row r="4529" spans="1:27" x14ac:dyDescent="0.25">
      <c r="A4529" s="199"/>
      <c r="B4529" s="199"/>
      <c r="C4529" s="199"/>
      <c r="D4529" s="199"/>
      <c r="E4529" s="192"/>
      <c r="F4529" s="186"/>
      <c r="G4529" s="53"/>
      <c r="H4529" s="53"/>
      <c r="I4529" s="53"/>
      <c r="J4529" s="53"/>
      <c r="O4529" s="53"/>
      <c r="W4529" s="53"/>
      <c r="X4529" s="53"/>
      <c r="Y4529" s="53"/>
      <c r="Z4529" s="53"/>
      <c r="AA4529" s="53"/>
    </row>
    <row r="4530" spans="1:27" x14ac:dyDescent="0.25">
      <c r="A4530" s="199"/>
      <c r="B4530" s="199"/>
      <c r="C4530" s="199"/>
      <c r="D4530" s="199"/>
      <c r="E4530" s="192"/>
      <c r="F4530" s="186"/>
      <c r="G4530" s="53"/>
      <c r="H4530" s="53"/>
      <c r="I4530" s="53"/>
      <c r="J4530" s="53"/>
      <c r="O4530" s="53"/>
      <c r="W4530" s="53"/>
      <c r="X4530" s="53"/>
      <c r="Y4530" s="53"/>
      <c r="Z4530" s="53"/>
      <c r="AA4530" s="53"/>
    </row>
    <row r="4531" spans="1:27" x14ac:dyDescent="0.25">
      <c r="A4531" s="199"/>
      <c r="B4531" s="199"/>
      <c r="C4531" s="199"/>
      <c r="D4531" s="199"/>
      <c r="E4531" s="192"/>
      <c r="F4531" s="186"/>
      <c r="G4531" s="53"/>
      <c r="H4531" s="53"/>
      <c r="I4531" s="53"/>
      <c r="J4531" s="53"/>
      <c r="O4531" s="53"/>
      <c r="W4531" s="53"/>
      <c r="X4531" s="53"/>
      <c r="Y4531" s="53"/>
      <c r="Z4531" s="53"/>
      <c r="AA4531" s="53"/>
    </row>
    <row r="4532" spans="1:27" x14ac:dyDescent="0.25">
      <c r="A4532" s="199"/>
      <c r="B4532" s="199"/>
      <c r="C4532" s="199"/>
      <c r="D4532" s="199"/>
      <c r="E4532" s="192"/>
      <c r="F4532" s="186"/>
      <c r="G4532" s="53"/>
      <c r="H4532" s="53"/>
      <c r="I4532" s="53"/>
      <c r="J4532" s="53"/>
      <c r="O4532" s="53"/>
      <c r="W4532" s="53"/>
      <c r="X4532" s="53"/>
      <c r="Y4532" s="53"/>
      <c r="Z4532" s="53"/>
      <c r="AA4532" s="53"/>
    </row>
    <row r="4533" spans="1:27" x14ac:dyDescent="0.25">
      <c r="A4533" s="199"/>
      <c r="B4533" s="199"/>
      <c r="C4533" s="199"/>
      <c r="D4533" s="199"/>
      <c r="E4533" s="192"/>
      <c r="F4533" s="186"/>
      <c r="G4533" s="53"/>
      <c r="H4533" s="53"/>
      <c r="I4533" s="53"/>
      <c r="J4533" s="53"/>
      <c r="O4533" s="53"/>
      <c r="W4533" s="53"/>
      <c r="X4533" s="53"/>
      <c r="Y4533" s="53"/>
      <c r="Z4533" s="53"/>
      <c r="AA4533" s="53"/>
    </row>
    <row r="4534" spans="1:27" x14ac:dyDescent="0.25">
      <c r="A4534" s="199"/>
      <c r="B4534" s="199"/>
      <c r="C4534" s="199"/>
      <c r="D4534" s="199"/>
      <c r="E4534" s="192"/>
      <c r="F4534" s="186"/>
      <c r="G4534" s="53"/>
      <c r="H4534" s="53"/>
      <c r="I4534" s="53"/>
      <c r="J4534" s="53"/>
      <c r="O4534" s="53"/>
      <c r="W4534" s="53"/>
      <c r="X4534" s="53"/>
      <c r="Y4534" s="53"/>
      <c r="Z4534" s="53"/>
      <c r="AA4534" s="53"/>
    </row>
    <row r="4535" spans="1:27" x14ac:dyDescent="0.25">
      <c r="A4535" s="199"/>
      <c r="B4535" s="199"/>
      <c r="C4535" s="199"/>
      <c r="D4535" s="199"/>
      <c r="E4535" s="192"/>
      <c r="F4535" s="186"/>
      <c r="G4535" s="53"/>
      <c r="H4535" s="53"/>
      <c r="I4535" s="53"/>
      <c r="J4535" s="53"/>
      <c r="O4535" s="53"/>
      <c r="W4535" s="53"/>
      <c r="X4535" s="53"/>
      <c r="Y4535" s="53"/>
      <c r="Z4535" s="53"/>
      <c r="AA4535" s="53"/>
    </row>
    <row r="4536" spans="1:27" x14ac:dyDescent="0.25">
      <c r="A4536" s="199"/>
      <c r="B4536" s="199"/>
      <c r="C4536" s="199"/>
      <c r="D4536" s="199"/>
      <c r="E4536" s="192"/>
      <c r="F4536" s="186"/>
      <c r="G4536" s="53"/>
      <c r="H4536" s="53"/>
      <c r="I4536" s="53"/>
      <c r="J4536" s="53"/>
      <c r="O4536" s="53"/>
      <c r="W4536" s="53"/>
      <c r="X4536" s="53"/>
      <c r="Y4536" s="53"/>
      <c r="Z4536" s="53"/>
      <c r="AA4536" s="53"/>
    </row>
    <row r="4537" spans="1:27" x14ac:dyDescent="0.25">
      <c r="A4537" s="199"/>
      <c r="B4537" s="199"/>
      <c r="C4537" s="199"/>
      <c r="D4537" s="199"/>
      <c r="E4537" s="192"/>
      <c r="F4537" s="186"/>
      <c r="G4537" s="53"/>
      <c r="H4537" s="53"/>
      <c r="I4537" s="53"/>
      <c r="J4537" s="53"/>
      <c r="O4537" s="53"/>
      <c r="W4537" s="53"/>
      <c r="X4537" s="53"/>
      <c r="Y4537" s="53"/>
      <c r="Z4537" s="53"/>
      <c r="AA4537" s="53"/>
    </row>
    <row r="4538" spans="1:27" x14ac:dyDescent="0.25">
      <c r="A4538" s="199"/>
      <c r="B4538" s="199"/>
      <c r="C4538" s="199"/>
      <c r="D4538" s="199"/>
      <c r="E4538" s="192"/>
      <c r="F4538" s="186"/>
      <c r="G4538" s="53"/>
      <c r="H4538" s="53"/>
      <c r="I4538" s="53"/>
      <c r="J4538" s="53"/>
      <c r="O4538" s="53"/>
      <c r="W4538" s="53"/>
      <c r="X4538" s="53"/>
      <c r="Y4538" s="53"/>
      <c r="Z4538" s="53"/>
      <c r="AA4538" s="53"/>
    </row>
    <row r="4539" spans="1:27" x14ac:dyDescent="0.25">
      <c r="A4539" s="199"/>
      <c r="B4539" s="199"/>
      <c r="C4539" s="199"/>
      <c r="D4539" s="199"/>
      <c r="E4539" s="192"/>
      <c r="F4539" s="186"/>
      <c r="G4539" s="53"/>
      <c r="H4539" s="53"/>
      <c r="I4539" s="53"/>
      <c r="J4539" s="53"/>
      <c r="O4539" s="53"/>
      <c r="W4539" s="53"/>
      <c r="X4539" s="53"/>
      <c r="Y4539" s="53"/>
      <c r="Z4539" s="53"/>
      <c r="AA4539" s="53"/>
    </row>
    <row r="4540" spans="1:27" x14ac:dyDescent="0.25">
      <c r="A4540" s="199"/>
      <c r="B4540" s="199"/>
      <c r="C4540" s="199"/>
      <c r="D4540" s="199"/>
      <c r="E4540" s="192"/>
      <c r="F4540" s="186"/>
      <c r="G4540" s="53"/>
      <c r="H4540" s="53"/>
      <c r="I4540" s="53"/>
      <c r="J4540" s="53"/>
      <c r="O4540" s="53"/>
      <c r="W4540" s="53"/>
      <c r="X4540" s="53"/>
      <c r="Y4540" s="53"/>
      <c r="Z4540" s="53"/>
      <c r="AA4540" s="53"/>
    </row>
    <row r="4541" spans="1:27" x14ac:dyDescent="0.25">
      <c r="A4541" s="199"/>
      <c r="B4541" s="199"/>
      <c r="C4541" s="199"/>
      <c r="D4541" s="199"/>
      <c r="E4541" s="192"/>
      <c r="F4541" s="186"/>
      <c r="G4541" s="53"/>
      <c r="H4541" s="53"/>
      <c r="I4541" s="53"/>
      <c r="J4541" s="53"/>
      <c r="O4541" s="53"/>
      <c r="W4541" s="53"/>
      <c r="X4541" s="53"/>
      <c r="Y4541" s="53"/>
      <c r="Z4541" s="53"/>
      <c r="AA4541" s="53"/>
    </row>
    <row r="4542" spans="1:27" x14ac:dyDescent="0.25">
      <c r="A4542" s="199"/>
      <c r="B4542" s="199"/>
      <c r="C4542" s="199"/>
      <c r="D4542" s="199"/>
      <c r="E4542" s="192"/>
      <c r="F4542" s="186"/>
      <c r="G4542" s="53"/>
      <c r="H4542" s="53"/>
      <c r="I4542" s="53"/>
      <c r="J4542" s="53"/>
      <c r="O4542" s="53"/>
      <c r="W4542" s="53"/>
      <c r="X4542" s="53"/>
      <c r="Y4542" s="53"/>
      <c r="Z4542" s="53"/>
      <c r="AA4542" s="53"/>
    </row>
    <row r="4543" spans="1:27" x14ac:dyDescent="0.25">
      <c r="A4543" s="199"/>
      <c r="B4543" s="199"/>
      <c r="C4543" s="199"/>
      <c r="D4543" s="199"/>
      <c r="E4543" s="192"/>
      <c r="F4543" s="186"/>
      <c r="G4543" s="53"/>
      <c r="H4543" s="53"/>
      <c r="I4543" s="53"/>
      <c r="J4543" s="53"/>
      <c r="O4543" s="53"/>
      <c r="W4543" s="53"/>
      <c r="X4543" s="53"/>
      <c r="Y4543" s="53"/>
      <c r="Z4543" s="53"/>
      <c r="AA4543" s="53"/>
    </row>
    <row r="4544" spans="1:27" x14ac:dyDescent="0.25">
      <c r="A4544" s="199"/>
      <c r="B4544" s="199"/>
      <c r="C4544" s="199"/>
      <c r="D4544" s="199"/>
      <c r="E4544" s="192"/>
      <c r="F4544" s="186"/>
      <c r="G4544" s="53"/>
      <c r="H4544" s="53"/>
      <c r="I4544" s="53"/>
      <c r="J4544" s="53"/>
      <c r="O4544" s="53"/>
      <c r="W4544" s="53"/>
      <c r="X4544" s="53"/>
      <c r="Y4544" s="53"/>
      <c r="Z4544" s="53"/>
      <c r="AA4544" s="53"/>
    </row>
    <row r="4545" spans="1:27" x14ac:dyDescent="0.25">
      <c r="A4545" s="199"/>
      <c r="B4545" s="199"/>
      <c r="C4545" s="199"/>
      <c r="D4545" s="199"/>
      <c r="E4545" s="192"/>
      <c r="F4545" s="186"/>
      <c r="G4545" s="53"/>
      <c r="H4545" s="53"/>
      <c r="I4545" s="53"/>
      <c r="J4545" s="53"/>
      <c r="O4545" s="53"/>
      <c r="W4545" s="53"/>
      <c r="X4545" s="53"/>
      <c r="Y4545" s="53"/>
      <c r="Z4545" s="53"/>
      <c r="AA4545" s="53"/>
    </row>
    <row r="4546" spans="1:27" x14ac:dyDescent="0.25">
      <c r="A4546" s="199"/>
      <c r="B4546" s="199"/>
      <c r="C4546" s="199"/>
      <c r="D4546" s="199"/>
      <c r="E4546" s="192"/>
      <c r="F4546" s="186"/>
      <c r="G4546" s="53"/>
      <c r="H4546" s="53"/>
      <c r="I4546" s="53"/>
      <c r="J4546" s="53"/>
      <c r="O4546" s="53"/>
      <c r="W4546" s="53"/>
      <c r="X4546" s="53"/>
      <c r="Y4546" s="53"/>
      <c r="Z4546" s="53"/>
      <c r="AA4546" s="53"/>
    </row>
    <row r="4547" spans="1:27" x14ac:dyDescent="0.25">
      <c r="A4547" s="199"/>
      <c r="B4547" s="199"/>
      <c r="C4547" s="199"/>
      <c r="D4547" s="199"/>
      <c r="E4547" s="192"/>
      <c r="F4547" s="186"/>
      <c r="G4547" s="53"/>
      <c r="H4547" s="53"/>
      <c r="I4547" s="53"/>
      <c r="J4547" s="53"/>
      <c r="O4547" s="53"/>
      <c r="W4547" s="53"/>
      <c r="X4547" s="53"/>
      <c r="Y4547" s="53"/>
      <c r="Z4547" s="53"/>
      <c r="AA4547" s="53"/>
    </row>
    <row r="4548" spans="1:27" x14ac:dyDescent="0.25">
      <c r="A4548" s="199"/>
      <c r="B4548" s="199"/>
      <c r="C4548" s="199"/>
      <c r="D4548" s="199"/>
      <c r="E4548" s="192"/>
      <c r="F4548" s="186"/>
      <c r="G4548" s="53"/>
      <c r="H4548" s="53"/>
      <c r="I4548" s="53"/>
      <c r="J4548" s="53"/>
      <c r="O4548" s="53"/>
      <c r="W4548" s="53"/>
      <c r="X4548" s="53"/>
      <c r="Y4548" s="53"/>
      <c r="Z4548" s="53"/>
      <c r="AA4548" s="53"/>
    </row>
    <row r="4549" spans="1:27" x14ac:dyDescent="0.25">
      <c r="A4549" s="199"/>
      <c r="B4549" s="199"/>
      <c r="C4549" s="199"/>
      <c r="D4549" s="199"/>
      <c r="E4549" s="192"/>
      <c r="F4549" s="186"/>
      <c r="G4549" s="53"/>
      <c r="H4549" s="53"/>
      <c r="I4549" s="53"/>
      <c r="J4549" s="53"/>
      <c r="O4549" s="53"/>
      <c r="W4549" s="53"/>
      <c r="X4549" s="53"/>
      <c r="Y4549" s="53"/>
      <c r="Z4549" s="53"/>
      <c r="AA4549" s="53"/>
    </row>
    <row r="4550" spans="1:27" x14ac:dyDescent="0.25">
      <c r="A4550" s="199"/>
      <c r="B4550" s="199"/>
      <c r="C4550" s="199"/>
      <c r="D4550" s="199"/>
      <c r="E4550" s="192"/>
      <c r="F4550" s="186"/>
      <c r="G4550" s="53"/>
      <c r="H4550" s="53"/>
      <c r="I4550" s="53"/>
      <c r="J4550" s="53"/>
      <c r="O4550" s="53"/>
      <c r="W4550" s="53"/>
      <c r="X4550" s="53"/>
      <c r="Y4550" s="53"/>
      <c r="Z4550" s="53"/>
      <c r="AA4550" s="53"/>
    </row>
    <row r="4551" spans="1:27" x14ac:dyDescent="0.25">
      <c r="A4551" s="199"/>
      <c r="B4551" s="199"/>
      <c r="C4551" s="199"/>
      <c r="D4551" s="199"/>
      <c r="E4551" s="192"/>
      <c r="F4551" s="186"/>
      <c r="G4551" s="53"/>
      <c r="H4551" s="53"/>
      <c r="I4551" s="53"/>
      <c r="J4551" s="53"/>
      <c r="O4551" s="53"/>
      <c r="W4551" s="53"/>
      <c r="X4551" s="53"/>
      <c r="Y4551" s="53"/>
      <c r="Z4551" s="53"/>
      <c r="AA4551" s="53"/>
    </row>
    <row r="4552" spans="1:27" x14ac:dyDescent="0.25">
      <c r="A4552" s="199"/>
      <c r="B4552" s="199"/>
      <c r="C4552" s="199"/>
      <c r="D4552" s="199"/>
      <c r="E4552" s="192"/>
      <c r="F4552" s="186"/>
      <c r="G4552" s="53"/>
      <c r="H4552" s="53"/>
      <c r="I4552" s="53"/>
      <c r="J4552" s="53"/>
      <c r="O4552" s="53"/>
      <c r="W4552" s="53"/>
      <c r="X4552" s="53"/>
      <c r="Y4552" s="53"/>
      <c r="Z4552" s="53"/>
      <c r="AA4552" s="53"/>
    </row>
    <row r="4553" spans="1:27" x14ac:dyDescent="0.25">
      <c r="A4553" s="199"/>
      <c r="B4553" s="199"/>
      <c r="C4553" s="199"/>
      <c r="D4553" s="199"/>
      <c r="E4553" s="192"/>
      <c r="F4553" s="186"/>
      <c r="G4553" s="53"/>
      <c r="H4553" s="53"/>
      <c r="I4553" s="53"/>
      <c r="J4553" s="53"/>
      <c r="O4553" s="53"/>
      <c r="W4553" s="53"/>
      <c r="X4553" s="53"/>
      <c r="Y4553" s="53"/>
      <c r="Z4553" s="53"/>
      <c r="AA4553" s="53"/>
    </row>
    <row r="4554" spans="1:27" x14ac:dyDescent="0.25">
      <c r="A4554" s="199"/>
      <c r="B4554" s="199"/>
      <c r="C4554" s="199"/>
      <c r="D4554" s="199"/>
      <c r="E4554" s="192"/>
      <c r="F4554" s="186"/>
      <c r="G4554" s="53"/>
      <c r="H4554" s="53"/>
      <c r="I4554" s="53"/>
      <c r="J4554" s="53"/>
      <c r="O4554" s="53"/>
      <c r="W4554" s="53"/>
      <c r="X4554" s="53"/>
      <c r="Y4554" s="53"/>
      <c r="Z4554" s="53"/>
      <c r="AA4554" s="53"/>
    </row>
    <row r="4555" spans="1:27" x14ac:dyDescent="0.25">
      <c r="A4555" s="199"/>
      <c r="B4555" s="199"/>
      <c r="C4555" s="199"/>
      <c r="D4555" s="199"/>
      <c r="E4555" s="192"/>
      <c r="F4555" s="186"/>
      <c r="G4555" s="53"/>
      <c r="H4555" s="53"/>
      <c r="I4555" s="53"/>
      <c r="J4555" s="53"/>
      <c r="O4555" s="53"/>
      <c r="W4555" s="53"/>
      <c r="X4555" s="53"/>
      <c r="Y4555" s="53"/>
      <c r="Z4555" s="53"/>
      <c r="AA4555" s="53"/>
    </row>
    <row r="4556" spans="1:27" x14ac:dyDescent="0.25">
      <c r="A4556" s="199"/>
      <c r="B4556" s="199"/>
      <c r="C4556" s="199"/>
      <c r="D4556" s="199"/>
      <c r="E4556" s="192"/>
      <c r="F4556" s="186"/>
      <c r="G4556" s="53"/>
      <c r="H4556" s="53"/>
      <c r="I4556" s="53"/>
      <c r="J4556" s="53"/>
      <c r="O4556" s="53"/>
      <c r="W4556" s="53"/>
      <c r="X4556" s="53"/>
      <c r="Y4556" s="53"/>
      <c r="Z4556" s="53"/>
      <c r="AA4556" s="53"/>
    </row>
    <row r="4557" spans="1:27" x14ac:dyDescent="0.25">
      <c r="A4557" s="199"/>
      <c r="B4557" s="199"/>
      <c r="C4557" s="199"/>
      <c r="D4557" s="199"/>
      <c r="E4557" s="192"/>
      <c r="F4557" s="186"/>
      <c r="G4557" s="53"/>
      <c r="H4557" s="53"/>
      <c r="I4557" s="53"/>
      <c r="J4557" s="53"/>
      <c r="O4557" s="53"/>
      <c r="W4557" s="53"/>
      <c r="X4557" s="53"/>
      <c r="Y4557" s="53"/>
      <c r="Z4557" s="53"/>
      <c r="AA4557" s="53"/>
    </row>
    <row r="4558" spans="1:27" x14ac:dyDescent="0.25">
      <c r="A4558" s="199"/>
      <c r="B4558" s="199"/>
      <c r="C4558" s="199"/>
      <c r="D4558" s="199"/>
      <c r="E4558" s="192"/>
      <c r="F4558" s="186"/>
      <c r="G4558" s="53"/>
      <c r="H4558" s="53"/>
      <c r="I4558" s="53"/>
      <c r="J4558" s="53"/>
      <c r="O4558" s="53"/>
      <c r="W4558" s="53"/>
      <c r="X4558" s="53"/>
      <c r="Y4558" s="53"/>
      <c r="Z4558" s="53"/>
      <c r="AA4558" s="53"/>
    </row>
    <row r="4559" spans="1:27" x14ac:dyDescent="0.25">
      <c r="A4559" s="199"/>
      <c r="B4559" s="199"/>
      <c r="C4559" s="199"/>
      <c r="D4559" s="199"/>
      <c r="E4559" s="192"/>
      <c r="F4559" s="186"/>
      <c r="G4559" s="53"/>
      <c r="H4559" s="53"/>
      <c r="I4559" s="53"/>
      <c r="J4559" s="53"/>
      <c r="O4559" s="53"/>
      <c r="W4559" s="53"/>
      <c r="X4559" s="53"/>
      <c r="Y4559" s="53"/>
      <c r="Z4559" s="53"/>
      <c r="AA4559" s="53"/>
    </row>
    <row r="4560" spans="1:27" x14ac:dyDescent="0.25">
      <c r="A4560" s="199"/>
      <c r="B4560" s="199"/>
      <c r="C4560" s="199"/>
      <c r="D4560" s="199"/>
      <c r="E4560" s="192"/>
      <c r="F4560" s="186"/>
      <c r="G4560" s="53"/>
      <c r="H4560" s="53"/>
      <c r="I4560" s="53"/>
      <c r="J4560" s="53"/>
      <c r="O4560" s="53"/>
      <c r="W4560" s="53"/>
      <c r="X4560" s="53"/>
      <c r="Y4560" s="53"/>
      <c r="Z4560" s="53"/>
      <c r="AA4560" s="53"/>
    </row>
    <row r="4561" spans="1:27" x14ac:dyDescent="0.25">
      <c r="A4561" s="199"/>
      <c r="B4561" s="199"/>
      <c r="C4561" s="199"/>
      <c r="D4561" s="199"/>
      <c r="E4561" s="192"/>
      <c r="F4561" s="186"/>
      <c r="G4561" s="53"/>
      <c r="H4561" s="53"/>
      <c r="I4561" s="53"/>
      <c r="J4561" s="53"/>
      <c r="O4561" s="53"/>
      <c r="W4561" s="53"/>
      <c r="X4561" s="53"/>
      <c r="Y4561" s="53"/>
      <c r="Z4561" s="53"/>
      <c r="AA4561" s="53"/>
    </row>
    <row r="4562" spans="1:27" x14ac:dyDescent="0.25">
      <c r="A4562" s="199"/>
      <c r="B4562" s="199"/>
      <c r="C4562" s="199"/>
      <c r="D4562" s="199"/>
      <c r="E4562" s="192"/>
      <c r="F4562" s="186"/>
      <c r="G4562" s="53"/>
      <c r="H4562" s="53"/>
      <c r="I4562" s="53"/>
      <c r="J4562" s="53"/>
      <c r="O4562" s="53"/>
      <c r="W4562" s="53"/>
      <c r="X4562" s="53"/>
      <c r="Y4562" s="53"/>
      <c r="Z4562" s="53"/>
      <c r="AA4562" s="53"/>
    </row>
    <row r="4563" spans="1:27" x14ac:dyDescent="0.25">
      <c r="A4563" s="199"/>
      <c r="B4563" s="199"/>
      <c r="C4563" s="199"/>
      <c r="D4563" s="199"/>
      <c r="E4563" s="192"/>
      <c r="F4563" s="186"/>
      <c r="G4563" s="53"/>
      <c r="H4563" s="53"/>
      <c r="I4563" s="53"/>
      <c r="J4563" s="53"/>
      <c r="O4563" s="53"/>
      <c r="W4563" s="53"/>
      <c r="X4563" s="53"/>
      <c r="Y4563" s="53"/>
      <c r="Z4563" s="53"/>
      <c r="AA4563" s="53"/>
    </row>
    <row r="4564" spans="1:27" x14ac:dyDescent="0.25">
      <c r="A4564" s="199"/>
      <c r="B4564" s="199"/>
      <c r="C4564" s="199"/>
      <c r="D4564" s="199"/>
      <c r="E4564" s="192"/>
      <c r="F4564" s="186"/>
      <c r="G4564" s="53"/>
      <c r="H4564" s="53"/>
      <c r="I4564" s="53"/>
      <c r="J4564" s="53"/>
      <c r="O4564" s="53"/>
      <c r="W4564" s="53"/>
      <c r="X4564" s="53"/>
      <c r="Y4564" s="53"/>
      <c r="Z4564" s="53"/>
      <c r="AA4564" s="53"/>
    </row>
    <row r="4565" spans="1:27" x14ac:dyDescent="0.25">
      <c r="A4565" s="199"/>
      <c r="B4565" s="199"/>
      <c r="C4565" s="199"/>
      <c r="D4565" s="199"/>
      <c r="E4565" s="192"/>
      <c r="F4565" s="186"/>
      <c r="G4565" s="53"/>
      <c r="H4565" s="53"/>
      <c r="I4565" s="53"/>
      <c r="J4565" s="53"/>
      <c r="O4565" s="53"/>
      <c r="W4565" s="53"/>
      <c r="X4565" s="53"/>
      <c r="Y4565" s="53"/>
      <c r="Z4565" s="53"/>
      <c r="AA4565" s="53"/>
    </row>
    <row r="4566" spans="1:27" x14ac:dyDescent="0.25">
      <c r="A4566" s="199"/>
      <c r="B4566" s="199"/>
      <c r="C4566" s="199"/>
      <c r="D4566" s="199"/>
      <c r="E4566" s="192"/>
      <c r="F4566" s="186"/>
      <c r="G4566" s="53"/>
      <c r="H4566" s="53"/>
      <c r="I4566" s="53"/>
      <c r="J4566" s="53"/>
      <c r="O4566" s="53"/>
      <c r="W4566" s="53"/>
      <c r="X4566" s="53"/>
      <c r="Y4566" s="53"/>
      <c r="Z4566" s="53"/>
      <c r="AA4566" s="53"/>
    </row>
    <row r="4567" spans="1:27" x14ac:dyDescent="0.25">
      <c r="A4567" s="199"/>
      <c r="B4567" s="199"/>
      <c r="C4567" s="199"/>
      <c r="D4567" s="199"/>
      <c r="E4567" s="192"/>
      <c r="F4567" s="186"/>
      <c r="G4567" s="53"/>
      <c r="H4567" s="53"/>
      <c r="I4567" s="53"/>
      <c r="J4567" s="53"/>
      <c r="O4567" s="53"/>
      <c r="W4567" s="53"/>
      <c r="X4567" s="53"/>
      <c r="Y4567" s="53"/>
      <c r="Z4567" s="53"/>
      <c r="AA4567" s="53"/>
    </row>
    <row r="4568" spans="1:27" x14ac:dyDescent="0.25">
      <c r="A4568" s="199"/>
      <c r="B4568" s="199"/>
      <c r="C4568" s="199"/>
      <c r="D4568" s="199"/>
      <c r="E4568" s="192"/>
      <c r="F4568" s="186"/>
      <c r="G4568" s="53"/>
      <c r="H4568" s="53"/>
      <c r="I4568" s="53"/>
      <c r="J4568" s="53"/>
      <c r="O4568" s="53"/>
      <c r="W4568" s="53"/>
      <c r="X4568" s="53"/>
      <c r="Y4568" s="53"/>
      <c r="Z4568" s="53"/>
      <c r="AA4568" s="53"/>
    </row>
    <row r="4569" spans="1:27" x14ac:dyDescent="0.25">
      <c r="A4569" s="199"/>
      <c r="B4569" s="199"/>
      <c r="C4569" s="199"/>
      <c r="D4569" s="199"/>
      <c r="E4569" s="192"/>
      <c r="F4569" s="186"/>
      <c r="G4569" s="53"/>
      <c r="H4569" s="53"/>
      <c r="I4569" s="53"/>
      <c r="J4569" s="53"/>
      <c r="O4569" s="53"/>
      <c r="W4569" s="53"/>
      <c r="X4569" s="53"/>
      <c r="Y4569" s="53"/>
      <c r="Z4569" s="53"/>
      <c r="AA4569" s="53"/>
    </row>
    <row r="4570" spans="1:27" x14ac:dyDescent="0.25">
      <c r="A4570" s="199"/>
      <c r="B4570" s="199"/>
      <c r="C4570" s="199"/>
      <c r="D4570" s="199"/>
      <c r="E4570" s="192"/>
      <c r="F4570" s="186"/>
      <c r="G4570" s="53"/>
      <c r="H4570" s="53"/>
      <c r="I4570" s="53"/>
      <c r="J4570" s="53"/>
      <c r="O4570" s="53"/>
      <c r="W4570" s="53"/>
      <c r="X4570" s="53"/>
      <c r="Y4570" s="53"/>
      <c r="Z4570" s="53"/>
      <c r="AA4570" s="53"/>
    </row>
    <row r="4571" spans="1:27" x14ac:dyDescent="0.25">
      <c r="A4571" s="199"/>
      <c r="B4571" s="199"/>
      <c r="C4571" s="199"/>
      <c r="D4571" s="199"/>
      <c r="E4571" s="192"/>
      <c r="F4571" s="186"/>
      <c r="G4571" s="53"/>
      <c r="H4571" s="53"/>
      <c r="I4571" s="53"/>
      <c r="J4571" s="53"/>
      <c r="O4571" s="53"/>
      <c r="W4571" s="53"/>
      <c r="X4571" s="53"/>
      <c r="Y4571" s="53"/>
      <c r="Z4571" s="53"/>
      <c r="AA4571" s="53"/>
    </row>
    <row r="4572" spans="1:27" x14ac:dyDescent="0.25">
      <c r="A4572" s="199"/>
      <c r="B4572" s="199"/>
      <c r="C4572" s="199"/>
      <c r="D4572" s="199"/>
      <c r="E4572" s="192"/>
      <c r="F4572" s="186"/>
      <c r="G4572" s="53"/>
      <c r="H4572" s="53"/>
      <c r="I4572" s="53"/>
      <c r="J4572" s="53"/>
      <c r="O4572" s="53"/>
      <c r="W4572" s="53"/>
      <c r="X4572" s="53"/>
      <c r="Y4572" s="53"/>
      <c r="Z4572" s="53"/>
      <c r="AA4572" s="53"/>
    </row>
    <row r="4573" spans="1:27" x14ac:dyDescent="0.25">
      <c r="A4573" s="199"/>
      <c r="B4573" s="199"/>
      <c r="C4573" s="199"/>
      <c r="D4573" s="199"/>
      <c r="E4573" s="192"/>
      <c r="F4573" s="186"/>
      <c r="G4573" s="53"/>
      <c r="H4573" s="53"/>
      <c r="I4573" s="53"/>
      <c r="J4573" s="53"/>
      <c r="O4573" s="53"/>
      <c r="W4573" s="53"/>
      <c r="X4573" s="53"/>
      <c r="Y4573" s="53"/>
      <c r="Z4573" s="53"/>
      <c r="AA4573" s="53"/>
    </row>
    <row r="4574" spans="1:27" x14ac:dyDescent="0.25">
      <c r="A4574" s="199"/>
      <c r="B4574" s="199"/>
      <c r="C4574" s="199"/>
      <c r="D4574" s="199"/>
      <c r="E4574" s="192"/>
      <c r="F4574" s="186"/>
      <c r="G4574" s="53"/>
      <c r="H4574" s="53"/>
      <c r="I4574" s="53"/>
      <c r="J4574" s="53"/>
      <c r="O4574" s="53"/>
      <c r="W4574" s="53"/>
      <c r="X4574" s="53"/>
      <c r="Y4574" s="53"/>
      <c r="Z4574" s="53"/>
      <c r="AA4574" s="53"/>
    </row>
    <row r="4575" spans="1:27" x14ac:dyDescent="0.25">
      <c r="A4575" s="199"/>
      <c r="B4575" s="199"/>
      <c r="C4575" s="199"/>
      <c r="D4575" s="199"/>
      <c r="E4575" s="192"/>
      <c r="F4575" s="186"/>
      <c r="G4575" s="53"/>
      <c r="H4575" s="53"/>
      <c r="I4575" s="53"/>
      <c r="J4575" s="53"/>
      <c r="O4575" s="53"/>
      <c r="W4575" s="53"/>
      <c r="X4575" s="53"/>
      <c r="Y4575" s="53"/>
      <c r="Z4575" s="53"/>
      <c r="AA4575" s="53"/>
    </row>
    <row r="4576" spans="1:27" x14ac:dyDescent="0.25">
      <c r="A4576" s="199"/>
      <c r="B4576" s="199"/>
      <c r="C4576" s="199"/>
      <c r="D4576" s="199"/>
      <c r="E4576" s="192"/>
      <c r="F4576" s="186"/>
      <c r="G4576" s="53"/>
      <c r="H4576" s="53"/>
      <c r="I4576" s="53"/>
      <c r="J4576" s="53"/>
      <c r="O4576" s="53"/>
      <c r="W4576" s="53"/>
      <c r="X4576" s="53"/>
      <c r="Y4576" s="53"/>
      <c r="Z4576" s="53"/>
      <c r="AA4576" s="53"/>
    </row>
    <row r="4577" spans="1:27" x14ac:dyDescent="0.25">
      <c r="A4577" s="199"/>
      <c r="B4577" s="199"/>
      <c r="C4577" s="199"/>
      <c r="D4577" s="199"/>
      <c r="E4577" s="192"/>
      <c r="F4577" s="186"/>
      <c r="G4577" s="53"/>
      <c r="H4577" s="53"/>
      <c r="I4577" s="53"/>
      <c r="J4577" s="53"/>
      <c r="O4577" s="53"/>
      <c r="W4577" s="53"/>
      <c r="X4577" s="53"/>
      <c r="Y4577" s="53"/>
      <c r="Z4577" s="53"/>
      <c r="AA4577" s="53"/>
    </row>
    <row r="4578" spans="1:27" x14ac:dyDescent="0.25">
      <c r="A4578" s="199"/>
      <c r="B4578" s="199"/>
      <c r="C4578" s="199"/>
      <c r="D4578" s="199"/>
      <c r="E4578" s="192"/>
      <c r="F4578" s="186"/>
      <c r="G4578" s="53"/>
      <c r="H4578" s="53"/>
      <c r="I4578" s="53"/>
      <c r="J4578" s="53"/>
      <c r="O4578" s="53"/>
      <c r="W4578" s="53"/>
      <c r="X4578" s="53"/>
      <c r="Y4578" s="53"/>
      <c r="Z4578" s="53"/>
      <c r="AA4578" s="53"/>
    </row>
    <row r="4579" spans="1:27" x14ac:dyDescent="0.25">
      <c r="A4579" s="199"/>
      <c r="B4579" s="199"/>
      <c r="C4579" s="199"/>
      <c r="D4579" s="199"/>
      <c r="E4579" s="192"/>
      <c r="F4579" s="186"/>
      <c r="G4579" s="53"/>
      <c r="H4579" s="53"/>
      <c r="I4579" s="53"/>
      <c r="J4579" s="53"/>
      <c r="O4579" s="53"/>
      <c r="W4579" s="53"/>
      <c r="X4579" s="53"/>
      <c r="Y4579" s="53"/>
      <c r="Z4579" s="53"/>
      <c r="AA4579" s="53"/>
    </row>
    <row r="4580" spans="1:27" x14ac:dyDescent="0.25">
      <c r="A4580" s="199"/>
      <c r="B4580" s="199"/>
      <c r="C4580" s="199"/>
      <c r="D4580" s="199"/>
      <c r="E4580" s="192"/>
      <c r="F4580" s="186"/>
      <c r="G4580" s="53"/>
      <c r="H4580" s="53"/>
      <c r="I4580" s="53"/>
      <c r="J4580" s="53"/>
      <c r="O4580" s="53"/>
      <c r="W4580" s="53"/>
      <c r="X4580" s="53"/>
      <c r="Y4580" s="53"/>
      <c r="Z4580" s="53"/>
      <c r="AA4580" s="53"/>
    </row>
    <row r="4581" spans="1:27" x14ac:dyDescent="0.25">
      <c r="A4581" s="199"/>
      <c r="B4581" s="199"/>
      <c r="C4581" s="199"/>
      <c r="D4581" s="199"/>
      <c r="E4581" s="192"/>
      <c r="F4581" s="186"/>
      <c r="G4581" s="53"/>
      <c r="H4581" s="53"/>
      <c r="I4581" s="53"/>
      <c r="J4581" s="53"/>
      <c r="O4581" s="53"/>
      <c r="W4581" s="53"/>
      <c r="X4581" s="53"/>
      <c r="Y4581" s="53"/>
      <c r="Z4581" s="53"/>
      <c r="AA4581" s="53"/>
    </row>
    <row r="4582" spans="1:27" x14ac:dyDescent="0.25">
      <c r="A4582" s="199"/>
      <c r="B4582" s="199"/>
      <c r="C4582" s="199"/>
      <c r="D4582" s="199"/>
      <c r="E4582" s="192"/>
      <c r="F4582" s="186"/>
      <c r="G4582" s="53"/>
      <c r="H4582" s="53"/>
      <c r="I4582" s="53"/>
      <c r="J4582" s="53"/>
      <c r="O4582" s="53"/>
      <c r="W4582" s="53"/>
      <c r="X4582" s="53"/>
      <c r="Y4582" s="53"/>
      <c r="Z4582" s="53"/>
      <c r="AA4582" s="53"/>
    </row>
    <row r="4583" spans="1:27" x14ac:dyDescent="0.25">
      <c r="A4583" s="199"/>
      <c r="B4583" s="199"/>
      <c r="C4583" s="199"/>
      <c r="D4583" s="199"/>
      <c r="E4583" s="192"/>
      <c r="F4583" s="186"/>
      <c r="G4583" s="53"/>
      <c r="H4583" s="53"/>
      <c r="I4583" s="53"/>
      <c r="J4583" s="53"/>
      <c r="O4583" s="53"/>
      <c r="W4583" s="53"/>
      <c r="X4583" s="53"/>
      <c r="Y4583" s="53"/>
      <c r="Z4583" s="53"/>
      <c r="AA4583" s="53"/>
    </row>
    <row r="4584" spans="1:27" x14ac:dyDescent="0.25">
      <c r="A4584" s="199"/>
      <c r="B4584" s="199"/>
      <c r="C4584" s="199"/>
      <c r="D4584" s="199"/>
      <c r="E4584" s="192"/>
      <c r="F4584" s="186"/>
      <c r="G4584" s="53"/>
      <c r="H4584" s="53"/>
      <c r="I4584" s="53"/>
      <c r="J4584" s="53"/>
      <c r="O4584" s="53"/>
      <c r="W4584" s="53"/>
      <c r="X4584" s="53"/>
      <c r="Y4584" s="53"/>
      <c r="Z4584" s="53"/>
      <c r="AA4584" s="53"/>
    </row>
    <row r="4585" spans="1:27" x14ac:dyDescent="0.25">
      <c r="A4585" s="199"/>
      <c r="B4585" s="199"/>
      <c r="C4585" s="199"/>
      <c r="D4585" s="199"/>
      <c r="E4585" s="192"/>
      <c r="F4585" s="186"/>
      <c r="G4585" s="53"/>
      <c r="H4585" s="53"/>
      <c r="I4585" s="53"/>
      <c r="J4585" s="53"/>
      <c r="O4585" s="53"/>
      <c r="W4585" s="53"/>
      <c r="X4585" s="53"/>
      <c r="Y4585" s="53"/>
      <c r="Z4585" s="53"/>
      <c r="AA4585" s="53"/>
    </row>
    <row r="4586" spans="1:27" x14ac:dyDescent="0.25">
      <c r="A4586" s="199"/>
      <c r="B4586" s="199"/>
      <c r="C4586" s="199"/>
      <c r="D4586" s="199"/>
      <c r="E4586" s="192"/>
      <c r="F4586" s="186"/>
      <c r="G4586" s="53"/>
      <c r="H4586" s="53"/>
      <c r="I4586" s="53"/>
      <c r="J4586" s="53"/>
      <c r="O4586" s="53"/>
      <c r="W4586" s="53"/>
      <c r="X4586" s="53"/>
      <c r="Y4586" s="53"/>
      <c r="Z4586" s="53"/>
      <c r="AA4586" s="53"/>
    </row>
    <row r="4587" spans="1:27" x14ac:dyDescent="0.25">
      <c r="A4587" s="199"/>
      <c r="B4587" s="199"/>
      <c r="C4587" s="199"/>
      <c r="D4587" s="199"/>
      <c r="E4587" s="192"/>
      <c r="F4587" s="186"/>
      <c r="G4587" s="53"/>
      <c r="H4587" s="53"/>
      <c r="I4587" s="53"/>
      <c r="J4587" s="53"/>
      <c r="O4587" s="53"/>
      <c r="W4587" s="53"/>
      <c r="X4587" s="53"/>
      <c r="Y4587" s="53"/>
      <c r="Z4587" s="53"/>
      <c r="AA4587" s="53"/>
    </row>
    <row r="4588" spans="1:27" x14ac:dyDescent="0.25">
      <c r="A4588" s="199"/>
      <c r="B4588" s="199"/>
      <c r="C4588" s="199"/>
      <c r="D4588" s="199"/>
      <c r="E4588" s="192"/>
      <c r="F4588" s="186"/>
      <c r="G4588" s="53"/>
      <c r="H4588" s="53"/>
      <c r="I4588" s="53"/>
      <c r="J4588" s="53"/>
      <c r="O4588" s="53"/>
      <c r="W4588" s="53"/>
      <c r="X4588" s="53"/>
      <c r="Y4588" s="53"/>
      <c r="Z4588" s="53"/>
      <c r="AA4588" s="53"/>
    </row>
    <row r="4589" spans="1:27" x14ac:dyDescent="0.25">
      <c r="A4589" s="199"/>
      <c r="B4589" s="199"/>
      <c r="C4589" s="199"/>
      <c r="D4589" s="199"/>
      <c r="E4589" s="192"/>
      <c r="F4589" s="186"/>
      <c r="G4589" s="53"/>
      <c r="H4589" s="53"/>
      <c r="I4589" s="53"/>
      <c r="J4589" s="53"/>
      <c r="O4589" s="53"/>
      <c r="W4589" s="53"/>
      <c r="X4589" s="53"/>
      <c r="Y4589" s="53"/>
      <c r="Z4589" s="53"/>
      <c r="AA4589" s="53"/>
    </row>
    <row r="4590" spans="1:27" x14ac:dyDescent="0.25">
      <c r="A4590" s="199"/>
      <c r="B4590" s="199"/>
      <c r="C4590" s="199"/>
      <c r="D4590" s="199"/>
      <c r="E4590" s="192"/>
      <c r="F4590" s="186"/>
      <c r="G4590" s="53"/>
      <c r="H4590" s="53"/>
      <c r="I4590" s="53"/>
      <c r="J4590" s="53"/>
      <c r="O4590" s="53"/>
      <c r="W4590" s="53"/>
      <c r="X4590" s="53"/>
      <c r="Y4590" s="53"/>
      <c r="Z4590" s="53"/>
      <c r="AA4590" s="53"/>
    </row>
    <row r="4591" spans="1:27" x14ac:dyDescent="0.25">
      <c r="A4591" s="199"/>
      <c r="B4591" s="199"/>
      <c r="C4591" s="199"/>
      <c r="D4591" s="199"/>
      <c r="E4591" s="192"/>
      <c r="F4591" s="186"/>
      <c r="G4591" s="53"/>
      <c r="H4591" s="53"/>
      <c r="I4591" s="53"/>
      <c r="J4591" s="53"/>
      <c r="O4591" s="53"/>
      <c r="W4591" s="53"/>
      <c r="X4591" s="53"/>
      <c r="Y4591" s="53"/>
      <c r="Z4591" s="53"/>
      <c r="AA4591" s="53"/>
    </row>
    <row r="4592" spans="1:27" x14ac:dyDescent="0.25">
      <c r="A4592" s="199"/>
      <c r="B4592" s="199"/>
      <c r="C4592" s="199"/>
      <c r="D4592" s="199"/>
      <c r="E4592" s="192"/>
      <c r="F4592" s="186"/>
      <c r="G4592" s="53"/>
      <c r="H4592" s="53"/>
      <c r="I4592" s="53"/>
      <c r="J4592" s="53"/>
      <c r="O4592" s="53"/>
      <c r="W4592" s="53"/>
      <c r="X4592" s="53"/>
      <c r="Y4592" s="53"/>
      <c r="Z4592" s="53"/>
      <c r="AA4592" s="53"/>
    </row>
    <row r="4593" spans="1:27" x14ac:dyDescent="0.25">
      <c r="A4593" s="199"/>
      <c r="B4593" s="199"/>
      <c r="C4593" s="199"/>
      <c r="D4593" s="199"/>
      <c r="E4593" s="192"/>
      <c r="F4593" s="186"/>
      <c r="G4593" s="53"/>
      <c r="H4593" s="53"/>
      <c r="I4593" s="53"/>
      <c r="J4593" s="53"/>
      <c r="O4593" s="53"/>
      <c r="W4593" s="53"/>
      <c r="X4593" s="53"/>
      <c r="Y4593" s="53"/>
      <c r="Z4593" s="53"/>
      <c r="AA4593" s="53"/>
    </row>
    <row r="4594" spans="1:27" x14ac:dyDescent="0.25">
      <c r="A4594" s="199"/>
      <c r="B4594" s="199"/>
      <c r="C4594" s="199"/>
      <c r="D4594" s="199"/>
      <c r="E4594" s="192"/>
      <c r="F4594" s="186"/>
      <c r="G4594" s="53"/>
      <c r="H4594" s="53"/>
      <c r="I4594" s="53"/>
      <c r="J4594" s="53"/>
      <c r="O4594" s="53"/>
      <c r="W4594" s="53"/>
      <c r="X4594" s="53"/>
      <c r="Y4594" s="53"/>
      <c r="Z4594" s="53"/>
      <c r="AA4594" s="53"/>
    </row>
    <row r="4595" spans="1:27" x14ac:dyDescent="0.25">
      <c r="A4595" s="199"/>
      <c r="B4595" s="199"/>
      <c r="C4595" s="199"/>
      <c r="D4595" s="199"/>
      <c r="E4595" s="192"/>
      <c r="F4595" s="186"/>
      <c r="G4595" s="53"/>
      <c r="H4595" s="53"/>
      <c r="I4595" s="53"/>
      <c r="J4595" s="53"/>
      <c r="O4595" s="53"/>
      <c r="W4595" s="53"/>
      <c r="X4595" s="53"/>
      <c r="Y4595" s="53"/>
      <c r="Z4595" s="53"/>
      <c r="AA4595" s="53"/>
    </row>
    <row r="4596" spans="1:27" x14ac:dyDescent="0.25">
      <c r="A4596" s="199"/>
      <c r="B4596" s="199"/>
      <c r="C4596" s="199"/>
      <c r="D4596" s="199"/>
      <c r="E4596" s="192"/>
      <c r="F4596" s="186"/>
      <c r="G4596" s="53"/>
      <c r="H4596" s="53"/>
      <c r="I4596" s="53"/>
      <c r="J4596" s="53"/>
      <c r="O4596" s="53"/>
      <c r="W4596" s="53"/>
      <c r="X4596" s="53"/>
      <c r="Y4596" s="53"/>
      <c r="Z4596" s="53"/>
      <c r="AA4596" s="53"/>
    </row>
    <row r="4597" spans="1:27" x14ac:dyDescent="0.25">
      <c r="A4597" s="199"/>
      <c r="B4597" s="199"/>
      <c r="C4597" s="199"/>
      <c r="D4597" s="199"/>
      <c r="E4597" s="192"/>
      <c r="F4597" s="186"/>
      <c r="G4597" s="53"/>
      <c r="H4597" s="53"/>
      <c r="I4597" s="53"/>
      <c r="J4597" s="53"/>
      <c r="O4597" s="53"/>
      <c r="W4597" s="53"/>
      <c r="X4597" s="53"/>
      <c r="Y4597" s="53"/>
      <c r="Z4597" s="53"/>
      <c r="AA4597" s="53"/>
    </row>
    <row r="4598" spans="1:27" x14ac:dyDescent="0.25">
      <c r="A4598" s="199"/>
      <c r="B4598" s="199"/>
      <c r="C4598" s="199"/>
      <c r="D4598" s="199"/>
      <c r="E4598" s="192"/>
      <c r="F4598" s="186"/>
      <c r="G4598" s="53"/>
      <c r="H4598" s="53"/>
      <c r="I4598" s="53"/>
      <c r="J4598" s="53"/>
      <c r="O4598" s="53"/>
      <c r="W4598" s="53"/>
      <c r="X4598" s="53"/>
      <c r="Y4598" s="53"/>
      <c r="Z4598" s="53"/>
      <c r="AA4598" s="53"/>
    </row>
    <row r="4599" spans="1:27" x14ac:dyDescent="0.25">
      <c r="A4599" s="199"/>
      <c r="B4599" s="199"/>
      <c r="C4599" s="199"/>
      <c r="D4599" s="199"/>
      <c r="E4599" s="192"/>
      <c r="F4599" s="186"/>
      <c r="G4599" s="53"/>
      <c r="H4599" s="53"/>
      <c r="I4599" s="53"/>
      <c r="J4599" s="53"/>
      <c r="O4599" s="53"/>
      <c r="W4599" s="53"/>
      <c r="X4599" s="53"/>
      <c r="Y4599" s="53"/>
      <c r="Z4599" s="53"/>
      <c r="AA4599" s="53"/>
    </row>
    <row r="4600" spans="1:27" x14ac:dyDescent="0.25">
      <c r="A4600" s="199"/>
      <c r="B4600" s="199"/>
      <c r="C4600" s="199"/>
      <c r="D4600" s="199"/>
      <c r="E4600" s="192"/>
      <c r="F4600" s="186"/>
      <c r="G4600" s="53"/>
      <c r="H4600" s="53"/>
      <c r="I4600" s="53"/>
      <c r="J4600" s="53"/>
      <c r="O4600" s="53"/>
      <c r="W4600" s="53"/>
      <c r="X4600" s="53"/>
      <c r="Y4600" s="53"/>
      <c r="Z4600" s="53"/>
      <c r="AA4600" s="53"/>
    </row>
    <row r="4601" spans="1:27" x14ac:dyDescent="0.25">
      <c r="A4601" s="199"/>
      <c r="B4601" s="199"/>
      <c r="C4601" s="199"/>
      <c r="D4601" s="199"/>
      <c r="E4601" s="192"/>
      <c r="F4601" s="186"/>
      <c r="G4601" s="53"/>
      <c r="H4601" s="53"/>
      <c r="I4601" s="53"/>
      <c r="J4601" s="53"/>
      <c r="O4601" s="53"/>
      <c r="W4601" s="53"/>
      <c r="X4601" s="53"/>
      <c r="Y4601" s="53"/>
      <c r="Z4601" s="53"/>
      <c r="AA4601" s="53"/>
    </row>
    <row r="4602" spans="1:27" x14ac:dyDescent="0.25">
      <c r="A4602" s="199"/>
      <c r="B4602" s="199"/>
      <c r="C4602" s="199"/>
      <c r="D4602" s="199"/>
      <c r="E4602" s="192"/>
      <c r="F4602" s="186"/>
      <c r="G4602" s="53"/>
      <c r="H4602" s="53"/>
      <c r="I4602" s="53"/>
      <c r="J4602" s="53"/>
      <c r="O4602" s="53"/>
      <c r="W4602" s="53"/>
      <c r="X4602" s="53"/>
      <c r="Y4602" s="53"/>
      <c r="Z4602" s="53"/>
      <c r="AA4602" s="53"/>
    </row>
    <row r="4603" spans="1:27" x14ac:dyDescent="0.25">
      <c r="A4603" s="199"/>
      <c r="B4603" s="199"/>
      <c r="C4603" s="199"/>
      <c r="D4603" s="199"/>
      <c r="E4603" s="192"/>
      <c r="F4603" s="186"/>
      <c r="G4603" s="53"/>
      <c r="H4603" s="53"/>
      <c r="I4603" s="53"/>
      <c r="J4603" s="53"/>
      <c r="O4603" s="53"/>
      <c r="W4603" s="53"/>
      <c r="X4603" s="53"/>
      <c r="Y4603" s="53"/>
      <c r="Z4603" s="53"/>
      <c r="AA4603" s="53"/>
    </row>
    <row r="4604" spans="1:27" x14ac:dyDescent="0.25">
      <c r="A4604" s="199"/>
      <c r="B4604" s="199"/>
      <c r="C4604" s="199"/>
      <c r="D4604" s="199"/>
      <c r="E4604" s="192"/>
      <c r="F4604" s="186"/>
      <c r="G4604" s="53"/>
      <c r="H4604" s="53"/>
      <c r="I4604" s="53"/>
      <c r="J4604" s="53"/>
      <c r="O4604" s="53"/>
      <c r="W4604" s="53"/>
      <c r="X4604" s="53"/>
      <c r="Y4604" s="53"/>
      <c r="Z4604" s="53"/>
      <c r="AA4604" s="53"/>
    </row>
    <row r="4605" spans="1:27" x14ac:dyDescent="0.25">
      <c r="A4605" s="199"/>
      <c r="B4605" s="199"/>
      <c r="C4605" s="199"/>
      <c r="D4605" s="199"/>
      <c r="E4605" s="192"/>
      <c r="F4605" s="186"/>
      <c r="G4605" s="53"/>
      <c r="H4605" s="53"/>
      <c r="I4605" s="53"/>
      <c r="J4605" s="53"/>
      <c r="O4605" s="53"/>
      <c r="W4605" s="53"/>
      <c r="X4605" s="53"/>
      <c r="Y4605" s="53"/>
      <c r="Z4605" s="53"/>
      <c r="AA4605" s="53"/>
    </row>
    <row r="4606" spans="1:27" x14ac:dyDescent="0.25">
      <c r="A4606" s="199"/>
      <c r="B4606" s="199"/>
      <c r="C4606" s="199"/>
      <c r="D4606" s="199"/>
      <c r="E4606" s="192"/>
      <c r="F4606" s="186"/>
      <c r="G4606" s="53"/>
      <c r="H4606" s="53"/>
      <c r="I4606" s="53"/>
      <c r="J4606" s="53"/>
      <c r="O4606" s="53"/>
      <c r="W4606" s="53"/>
      <c r="X4606" s="53"/>
      <c r="Y4606" s="53"/>
      <c r="Z4606" s="53"/>
      <c r="AA4606" s="53"/>
    </row>
    <row r="4607" spans="1:27" x14ac:dyDescent="0.25">
      <c r="A4607" s="199"/>
      <c r="B4607" s="199"/>
      <c r="C4607" s="199"/>
      <c r="D4607" s="199"/>
      <c r="E4607" s="192"/>
      <c r="F4607" s="186"/>
      <c r="G4607" s="53"/>
      <c r="H4607" s="53"/>
      <c r="I4607" s="53"/>
      <c r="J4607" s="53"/>
      <c r="O4607" s="53"/>
      <c r="W4607" s="53"/>
      <c r="X4607" s="53"/>
      <c r="Y4607" s="53"/>
      <c r="Z4607" s="53"/>
      <c r="AA4607" s="53"/>
    </row>
    <row r="4608" spans="1:27" x14ac:dyDescent="0.25">
      <c r="A4608" s="199"/>
      <c r="B4608" s="199"/>
      <c r="C4608" s="199"/>
      <c r="D4608" s="199"/>
      <c r="E4608" s="192"/>
      <c r="F4608" s="186"/>
      <c r="G4608" s="53"/>
      <c r="H4608" s="53"/>
      <c r="I4608" s="53"/>
      <c r="J4608" s="53"/>
      <c r="O4608" s="53"/>
      <c r="W4608" s="53"/>
      <c r="X4608" s="53"/>
      <c r="Y4608" s="53"/>
      <c r="Z4608" s="53"/>
      <c r="AA4608" s="53"/>
    </row>
    <row r="4609" spans="1:27" x14ac:dyDescent="0.25">
      <c r="A4609" s="199"/>
      <c r="B4609" s="199"/>
      <c r="C4609" s="199"/>
      <c r="D4609" s="199"/>
      <c r="E4609" s="192"/>
      <c r="F4609" s="186"/>
      <c r="G4609" s="53"/>
      <c r="H4609" s="53"/>
      <c r="I4609" s="53"/>
      <c r="J4609" s="53"/>
      <c r="O4609" s="53"/>
      <c r="W4609" s="53"/>
      <c r="X4609" s="53"/>
      <c r="Y4609" s="53"/>
      <c r="Z4609" s="53"/>
      <c r="AA4609" s="53"/>
    </row>
    <row r="4610" spans="1:27" x14ac:dyDescent="0.25">
      <c r="A4610" s="199"/>
      <c r="B4610" s="199"/>
      <c r="C4610" s="199"/>
      <c r="D4610" s="199"/>
      <c r="E4610" s="192"/>
      <c r="F4610" s="186"/>
      <c r="G4610" s="53"/>
      <c r="H4610" s="53"/>
      <c r="I4610" s="53"/>
      <c r="J4610" s="53"/>
      <c r="O4610" s="53"/>
      <c r="W4610" s="53"/>
      <c r="X4610" s="53"/>
      <c r="Y4610" s="53"/>
      <c r="Z4610" s="53"/>
      <c r="AA4610" s="53"/>
    </row>
    <row r="4611" spans="1:27" x14ac:dyDescent="0.25">
      <c r="A4611" s="199"/>
      <c r="B4611" s="199"/>
      <c r="C4611" s="199"/>
      <c r="D4611" s="199"/>
      <c r="E4611" s="192"/>
      <c r="F4611" s="186"/>
      <c r="G4611" s="53"/>
      <c r="H4611" s="53"/>
      <c r="I4611" s="53"/>
      <c r="J4611" s="53"/>
      <c r="O4611" s="53"/>
      <c r="W4611" s="53"/>
      <c r="X4611" s="53"/>
      <c r="Y4611" s="53"/>
      <c r="Z4611" s="53"/>
      <c r="AA4611" s="53"/>
    </row>
    <row r="4612" spans="1:27" x14ac:dyDescent="0.25">
      <c r="A4612" s="199"/>
      <c r="B4612" s="199"/>
      <c r="C4612" s="199"/>
      <c r="D4612" s="199"/>
      <c r="E4612" s="192"/>
      <c r="F4612" s="186"/>
      <c r="G4612" s="53"/>
      <c r="H4612" s="53"/>
      <c r="I4612" s="53"/>
      <c r="J4612" s="53"/>
      <c r="O4612" s="53"/>
      <c r="W4612" s="53"/>
      <c r="X4612" s="53"/>
      <c r="Y4612" s="53"/>
      <c r="Z4612" s="53"/>
      <c r="AA4612" s="53"/>
    </row>
    <row r="4613" spans="1:27" x14ac:dyDescent="0.25">
      <c r="A4613" s="199"/>
      <c r="B4613" s="199"/>
      <c r="C4613" s="199"/>
      <c r="D4613" s="199"/>
      <c r="E4613" s="192"/>
      <c r="F4613" s="186"/>
      <c r="G4613" s="53"/>
      <c r="H4613" s="53"/>
      <c r="I4613" s="53"/>
      <c r="J4613" s="53"/>
      <c r="O4613" s="53"/>
      <c r="W4613" s="53"/>
      <c r="X4613" s="53"/>
      <c r="Y4613" s="53"/>
      <c r="Z4613" s="53"/>
      <c r="AA4613" s="53"/>
    </row>
    <row r="4614" spans="1:27" x14ac:dyDescent="0.25">
      <c r="A4614" s="199"/>
      <c r="B4614" s="199"/>
      <c r="C4614" s="199"/>
      <c r="D4614" s="199"/>
      <c r="E4614" s="192"/>
      <c r="F4614" s="186"/>
      <c r="G4614" s="53"/>
      <c r="H4614" s="53"/>
      <c r="I4614" s="53"/>
      <c r="J4614" s="53"/>
      <c r="O4614" s="53"/>
      <c r="W4614" s="53"/>
      <c r="X4614" s="53"/>
      <c r="Y4614" s="53"/>
      <c r="Z4614" s="53"/>
      <c r="AA4614" s="53"/>
    </row>
    <row r="4615" spans="1:27" x14ac:dyDescent="0.25">
      <c r="A4615" s="199"/>
      <c r="B4615" s="199"/>
      <c r="C4615" s="199"/>
      <c r="D4615" s="199"/>
      <c r="E4615" s="192"/>
      <c r="F4615" s="186"/>
      <c r="G4615" s="53"/>
      <c r="H4615" s="53"/>
      <c r="I4615" s="53"/>
      <c r="J4615" s="53"/>
      <c r="O4615" s="53"/>
      <c r="W4615" s="53"/>
      <c r="X4615" s="53"/>
      <c r="Y4615" s="53"/>
      <c r="Z4615" s="53"/>
      <c r="AA4615" s="53"/>
    </row>
    <row r="4616" spans="1:27" x14ac:dyDescent="0.25">
      <c r="A4616" s="199"/>
      <c r="B4616" s="199"/>
      <c r="C4616" s="199"/>
      <c r="D4616" s="199"/>
      <c r="E4616" s="192"/>
      <c r="F4616" s="186"/>
      <c r="G4616" s="53"/>
      <c r="H4616" s="53"/>
      <c r="I4616" s="53"/>
      <c r="J4616" s="53"/>
      <c r="O4616" s="53"/>
      <c r="W4616" s="53"/>
      <c r="X4616" s="53"/>
      <c r="Y4616" s="53"/>
      <c r="Z4616" s="53"/>
      <c r="AA4616" s="53"/>
    </row>
    <row r="4617" spans="1:27" x14ac:dyDescent="0.25">
      <c r="A4617" s="199"/>
      <c r="B4617" s="199"/>
      <c r="C4617" s="199"/>
      <c r="D4617" s="199"/>
      <c r="E4617" s="192"/>
      <c r="F4617" s="186"/>
      <c r="G4617" s="53"/>
      <c r="H4617" s="53"/>
      <c r="I4617" s="53"/>
      <c r="J4617" s="53"/>
      <c r="O4617" s="53"/>
      <c r="W4617" s="53"/>
      <c r="X4617" s="53"/>
      <c r="Y4617" s="53"/>
      <c r="Z4617" s="53"/>
      <c r="AA4617" s="53"/>
    </row>
    <row r="4618" spans="1:27" x14ac:dyDescent="0.25">
      <c r="A4618" s="199"/>
      <c r="B4618" s="199"/>
      <c r="C4618" s="199"/>
      <c r="D4618" s="199"/>
      <c r="E4618" s="192"/>
      <c r="F4618" s="186"/>
      <c r="G4618" s="53"/>
      <c r="H4618" s="53"/>
      <c r="I4618" s="53"/>
      <c r="J4618" s="53"/>
      <c r="O4618" s="53"/>
      <c r="W4618" s="53"/>
      <c r="X4618" s="53"/>
      <c r="Y4618" s="53"/>
      <c r="Z4618" s="53"/>
      <c r="AA4618" s="53"/>
    </row>
    <row r="4619" spans="1:27" x14ac:dyDescent="0.25">
      <c r="A4619" s="199"/>
      <c r="B4619" s="199"/>
      <c r="C4619" s="199"/>
      <c r="D4619" s="199"/>
      <c r="E4619" s="192"/>
      <c r="F4619" s="186"/>
      <c r="G4619" s="53"/>
      <c r="H4619" s="53"/>
      <c r="I4619" s="53"/>
      <c r="J4619" s="53"/>
      <c r="O4619" s="53"/>
      <c r="W4619" s="53"/>
      <c r="X4619" s="53"/>
      <c r="Y4619" s="53"/>
      <c r="Z4619" s="53"/>
      <c r="AA4619" s="53"/>
    </row>
    <row r="4620" spans="1:27" x14ac:dyDescent="0.25">
      <c r="A4620" s="199"/>
      <c r="B4620" s="199"/>
      <c r="C4620" s="199"/>
      <c r="D4620" s="199"/>
      <c r="E4620" s="192"/>
      <c r="F4620" s="186"/>
      <c r="G4620" s="53"/>
      <c r="H4620" s="53"/>
      <c r="I4620" s="53"/>
      <c r="J4620" s="53"/>
      <c r="O4620" s="53"/>
      <c r="W4620" s="53"/>
      <c r="X4620" s="53"/>
      <c r="Y4620" s="53"/>
      <c r="Z4620" s="53"/>
      <c r="AA4620" s="53"/>
    </row>
    <row r="4621" spans="1:27" x14ac:dyDescent="0.25">
      <c r="A4621" s="199"/>
      <c r="B4621" s="199"/>
      <c r="C4621" s="199"/>
      <c r="D4621" s="199"/>
      <c r="E4621" s="192"/>
      <c r="F4621" s="186"/>
      <c r="G4621" s="53"/>
      <c r="H4621" s="53"/>
      <c r="I4621" s="53"/>
      <c r="J4621" s="53"/>
      <c r="O4621" s="53"/>
      <c r="W4621" s="53"/>
      <c r="X4621" s="53"/>
      <c r="Y4621" s="53"/>
      <c r="Z4621" s="53"/>
      <c r="AA4621" s="53"/>
    </row>
    <row r="4622" spans="1:27" x14ac:dyDescent="0.25">
      <c r="A4622" s="199"/>
      <c r="B4622" s="199"/>
      <c r="C4622" s="199"/>
      <c r="D4622" s="199"/>
      <c r="E4622" s="192"/>
      <c r="F4622" s="186"/>
      <c r="G4622" s="53"/>
      <c r="H4622" s="53"/>
      <c r="I4622" s="53"/>
      <c r="J4622" s="53"/>
      <c r="O4622" s="53"/>
      <c r="W4622" s="53"/>
      <c r="X4622" s="53"/>
      <c r="Y4622" s="53"/>
      <c r="Z4622" s="53"/>
      <c r="AA4622" s="53"/>
    </row>
    <row r="4623" spans="1:27" x14ac:dyDescent="0.25">
      <c r="A4623" s="199"/>
      <c r="B4623" s="199"/>
      <c r="C4623" s="199"/>
      <c r="D4623" s="199"/>
      <c r="E4623" s="192"/>
      <c r="F4623" s="186"/>
      <c r="G4623" s="53"/>
      <c r="H4623" s="53"/>
      <c r="I4623" s="53"/>
      <c r="J4623" s="53"/>
      <c r="O4623" s="53"/>
      <c r="W4623" s="53"/>
      <c r="X4623" s="53"/>
      <c r="Y4623" s="53"/>
      <c r="Z4623" s="53"/>
      <c r="AA4623" s="53"/>
    </row>
    <row r="4624" spans="1:27" x14ac:dyDescent="0.25">
      <c r="A4624" s="199"/>
      <c r="B4624" s="199"/>
      <c r="C4624" s="199"/>
      <c r="D4624" s="199"/>
      <c r="E4624" s="192"/>
      <c r="F4624" s="186"/>
      <c r="G4624" s="53"/>
      <c r="H4624" s="53"/>
      <c r="I4624" s="53"/>
      <c r="J4624" s="53"/>
      <c r="O4624" s="53"/>
      <c r="W4624" s="53"/>
      <c r="X4624" s="53"/>
      <c r="Y4624" s="53"/>
      <c r="Z4624" s="53"/>
      <c r="AA4624" s="53"/>
    </row>
    <row r="4625" spans="1:27" x14ac:dyDescent="0.25">
      <c r="A4625" s="199"/>
      <c r="B4625" s="199"/>
      <c r="C4625" s="199"/>
      <c r="D4625" s="199"/>
      <c r="E4625" s="192"/>
      <c r="F4625" s="186"/>
      <c r="G4625" s="53"/>
      <c r="H4625" s="53"/>
      <c r="I4625" s="53"/>
      <c r="J4625" s="53"/>
      <c r="O4625" s="53"/>
      <c r="W4625" s="53"/>
      <c r="X4625" s="53"/>
      <c r="Y4625" s="53"/>
      <c r="Z4625" s="53"/>
      <c r="AA4625" s="53"/>
    </row>
    <row r="4626" spans="1:27" x14ac:dyDescent="0.25">
      <c r="A4626" s="199"/>
      <c r="B4626" s="199"/>
      <c r="C4626" s="199"/>
      <c r="D4626" s="199"/>
      <c r="E4626" s="192"/>
      <c r="F4626" s="186"/>
      <c r="G4626" s="53"/>
      <c r="H4626" s="53"/>
      <c r="I4626" s="53"/>
      <c r="J4626" s="53"/>
      <c r="O4626" s="53"/>
      <c r="W4626" s="53"/>
      <c r="X4626" s="53"/>
      <c r="Y4626" s="53"/>
      <c r="Z4626" s="53"/>
      <c r="AA4626" s="53"/>
    </row>
    <row r="4627" spans="1:27" x14ac:dyDescent="0.25">
      <c r="A4627" s="199"/>
      <c r="B4627" s="199"/>
      <c r="C4627" s="199"/>
      <c r="D4627" s="199"/>
      <c r="E4627" s="192"/>
      <c r="F4627" s="186"/>
      <c r="G4627" s="53"/>
      <c r="H4627" s="53"/>
      <c r="I4627" s="53"/>
      <c r="J4627" s="53"/>
      <c r="O4627" s="53"/>
      <c r="W4627" s="53"/>
      <c r="X4627" s="53"/>
      <c r="Y4627" s="53"/>
      <c r="Z4627" s="53"/>
      <c r="AA4627" s="53"/>
    </row>
    <row r="4628" spans="1:27" x14ac:dyDescent="0.25">
      <c r="A4628" s="199"/>
      <c r="B4628" s="199"/>
      <c r="C4628" s="199"/>
      <c r="D4628" s="199"/>
      <c r="E4628" s="192"/>
      <c r="F4628" s="186"/>
      <c r="G4628" s="53"/>
      <c r="H4628" s="53"/>
      <c r="I4628" s="53"/>
      <c r="J4628" s="53"/>
      <c r="O4628" s="53"/>
      <c r="W4628" s="53"/>
      <c r="X4628" s="53"/>
      <c r="Y4628" s="53"/>
      <c r="Z4628" s="53"/>
      <c r="AA4628" s="53"/>
    </row>
    <row r="4629" spans="1:27" x14ac:dyDescent="0.25">
      <c r="A4629" s="199"/>
      <c r="B4629" s="199"/>
      <c r="C4629" s="199"/>
      <c r="D4629" s="199"/>
      <c r="E4629" s="192"/>
      <c r="F4629" s="186"/>
      <c r="G4629" s="53"/>
      <c r="H4629" s="53"/>
      <c r="I4629" s="53"/>
      <c r="J4629" s="53"/>
      <c r="O4629" s="53"/>
      <c r="W4629" s="53"/>
      <c r="X4629" s="53"/>
      <c r="Y4629" s="53"/>
      <c r="Z4629" s="53"/>
      <c r="AA4629" s="53"/>
    </row>
    <row r="4630" spans="1:27" x14ac:dyDescent="0.25">
      <c r="A4630" s="199"/>
      <c r="B4630" s="199"/>
      <c r="C4630" s="199"/>
      <c r="D4630" s="199"/>
      <c r="E4630" s="192"/>
      <c r="F4630" s="186"/>
      <c r="G4630" s="53"/>
      <c r="H4630" s="53"/>
      <c r="I4630" s="53"/>
      <c r="J4630" s="53"/>
      <c r="O4630" s="53"/>
      <c r="W4630" s="53"/>
      <c r="X4630" s="53"/>
      <c r="Y4630" s="53"/>
      <c r="Z4630" s="53"/>
      <c r="AA4630" s="53"/>
    </row>
    <row r="4631" spans="1:27" x14ac:dyDescent="0.25">
      <c r="A4631" s="199"/>
      <c r="B4631" s="199"/>
      <c r="C4631" s="199"/>
      <c r="D4631" s="199"/>
      <c r="E4631" s="192"/>
      <c r="F4631" s="186"/>
      <c r="G4631" s="53"/>
      <c r="H4631" s="53"/>
      <c r="I4631" s="53"/>
      <c r="J4631" s="53"/>
      <c r="O4631" s="53"/>
      <c r="W4631" s="53"/>
      <c r="X4631" s="53"/>
      <c r="Y4631" s="53"/>
      <c r="Z4631" s="53"/>
      <c r="AA4631" s="53"/>
    </row>
    <row r="4632" spans="1:27" x14ac:dyDescent="0.25">
      <c r="A4632" s="199"/>
      <c r="B4632" s="199"/>
      <c r="C4632" s="199"/>
      <c r="D4632" s="199"/>
      <c r="E4632" s="192"/>
      <c r="F4632" s="186"/>
      <c r="G4632" s="53"/>
      <c r="H4632" s="53"/>
      <c r="I4632" s="53"/>
      <c r="J4632" s="53"/>
      <c r="O4632" s="53"/>
      <c r="W4632" s="53"/>
      <c r="X4632" s="53"/>
      <c r="Y4632" s="53"/>
      <c r="Z4632" s="53"/>
      <c r="AA4632" s="53"/>
    </row>
    <row r="4633" spans="1:27" x14ac:dyDescent="0.25">
      <c r="A4633" s="199"/>
      <c r="B4633" s="199"/>
      <c r="C4633" s="199"/>
      <c r="D4633" s="199"/>
      <c r="E4633" s="192"/>
      <c r="F4633" s="186"/>
      <c r="G4633" s="53"/>
      <c r="H4633" s="53"/>
      <c r="I4633" s="53"/>
      <c r="J4633" s="53"/>
      <c r="O4633" s="53"/>
      <c r="W4633" s="53"/>
      <c r="X4633" s="53"/>
      <c r="Y4633" s="53"/>
      <c r="Z4633" s="53"/>
      <c r="AA4633" s="53"/>
    </row>
    <row r="4634" spans="1:27" x14ac:dyDescent="0.25">
      <c r="A4634" s="199"/>
      <c r="B4634" s="199"/>
      <c r="C4634" s="199"/>
      <c r="D4634" s="199"/>
      <c r="E4634" s="192"/>
      <c r="F4634" s="186"/>
      <c r="G4634" s="53"/>
      <c r="H4634" s="53"/>
      <c r="I4634" s="53"/>
      <c r="J4634" s="53"/>
      <c r="O4634" s="53"/>
      <c r="W4634" s="53"/>
      <c r="X4634" s="53"/>
      <c r="Y4634" s="53"/>
      <c r="Z4634" s="53"/>
      <c r="AA4634" s="53"/>
    </row>
    <row r="4635" spans="1:27" x14ac:dyDescent="0.25">
      <c r="A4635" s="199"/>
      <c r="B4635" s="199"/>
      <c r="C4635" s="199"/>
      <c r="D4635" s="199"/>
      <c r="E4635" s="192"/>
      <c r="F4635" s="186"/>
      <c r="G4635" s="53"/>
      <c r="H4635" s="53"/>
      <c r="I4635" s="53"/>
      <c r="J4635" s="53"/>
      <c r="O4635" s="53"/>
      <c r="W4635" s="53"/>
      <c r="X4635" s="53"/>
      <c r="Y4635" s="53"/>
      <c r="Z4635" s="53"/>
      <c r="AA4635" s="53"/>
    </row>
    <row r="4636" spans="1:27" x14ac:dyDescent="0.25">
      <c r="A4636" s="199"/>
      <c r="B4636" s="199"/>
      <c r="C4636" s="199"/>
      <c r="D4636" s="199"/>
      <c r="E4636" s="192"/>
      <c r="F4636" s="186"/>
      <c r="G4636" s="53"/>
      <c r="H4636" s="53"/>
      <c r="I4636" s="53"/>
      <c r="J4636" s="53"/>
      <c r="O4636" s="53"/>
      <c r="W4636" s="53"/>
      <c r="X4636" s="53"/>
      <c r="Y4636" s="53"/>
      <c r="Z4636" s="53"/>
      <c r="AA4636" s="53"/>
    </row>
    <row r="4637" spans="1:27" x14ac:dyDescent="0.25">
      <c r="A4637" s="199"/>
      <c r="B4637" s="199"/>
      <c r="C4637" s="199"/>
      <c r="D4637" s="199"/>
      <c r="E4637" s="192"/>
      <c r="F4637" s="186"/>
      <c r="G4637" s="53"/>
      <c r="H4637" s="53"/>
      <c r="I4637" s="53"/>
      <c r="J4637" s="53"/>
      <c r="O4637" s="53"/>
      <c r="W4637" s="53"/>
      <c r="X4637" s="53"/>
      <c r="Y4637" s="53"/>
      <c r="Z4637" s="53"/>
      <c r="AA4637" s="53"/>
    </row>
    <row r="4638" spans="1:27" x14ac:dyDescent="0.25">
      <c r="A4638" s="199"/>
      <c r="B4638" s="199"/>
      <c r="C4638" s="199"/>
      <c r="D4638" s="199"/>
      <c r="E4638" s="192"/>
      <c r="F4638" s="186"/>
      <c r="G4638" s="53"/>
      <c r="H4638" s="53"/>
      <c r="I4638" s="53"/>
      <c r="J4638" s="53"/>
      <c r="O4638" s="53"/>
      <c r="W4638" s="53"/>
      <c r="X4638" s="53"/>
      <c r="Y4638" s="53"/>
      <c r="Z4638" s="53"/>
      <c r="AA4638" s="53"/>
    </row>
    <row r="4639" spans="1:27" x14ac:dyDescent="0.25">
      <c r="A4639" s="199"/>
      <c r="B4639" s="199"/>
      <c r="C4639" s="199"/>
      <c r="D4639" s="199"/>
      <c r="E4639" s="192"/>
      <c r="F4639" s="186"/>
      <c r="G4639" s="53"/>
      <c r="H4639" s="53"/>
      <c r="I4639" s="53"/>
      <c r="J4639" s="53"/>
      <c r="O4639" s="53"/>
      <c r="W4639" s="53"/>
      <c r="X4639" s="53"/>
      <c r="Y4639" s="53"/>
      <c r="Z4639" s="53"/>
      <c r="AA4639" s="53"/>
    </row>
    <row r="4640" spans="1:27" x14ac:dyDescent="0.25">
      <c r="A4640" s="199"/>
      <c r="B4640" s="199"/>
      <c r="C4640" s="199"/>
      <c r="D4640" s="199"/>
      <c r="E4640" s="192"/>
      <c r="F4640" s="186"/>
      <c r="G4640" s="53"/>
      <c r="H4640" s="53"/>
      <c r="I4640" s="53"/>
      <c r="J4640" s="53"/>
      <c r="O4640" s="53"/>
      <c r="W4640" s="53"/>
      <c r="X4640" s="53"/>
      <c r="Y4640" s="53"/>
      <c r="Z4640" s="53"/>
      <c r="AA4640" s="53"/>
    </row>
    <row r="4641" spans="1:27" x14ac:dyDescent="0.25">
      <c r="A4641" s="199"/>
      <c r="B4641" s="199"/>
      <c r="C4641" s="199"/>
      <c r="D4641" s="199"/>
      <c r="E4641" s="192"/>
      <c r="F4641" s="186"/>
      <c r="G4641" s="53"/>
      <c r="H4641" s="53"/>
      <c r="I4641" s="53"/>
      <c r="J4641" s="53"/>
      <c r="O4641" s="53"/>
      <c r="W4641" s="53"/>
      <c r="X4641" s="53"/>
      <c r="Y4641" s="53"/>
      <c r="Z4641" s="53"/>
      <c r="AA4641" s="53"/>
    </row>
    <row r="4642" spans="1:27" x14ac:dyDescent="0.25">
      <c r="A4642" s="199"/>
      <c r="B4642" s="199"/>
      <c r="C4642" s="199"/>
      <c r="D4642" s="199"/>
      <c r="E4642" s="192"/>
      <c r="F4642" s="186"/>
      <c r="G4642" s="53"/>
      <c r="H4642" s="53"/>
      <c r="I4642" s="53"/>
      <c r="J4642" s="53"/>
      <c r="O4642" s="53"/>
      <c r="W4642" s="53"/>
      <c r="X4642" s="53"/>
      <c r="Y4642" s="53"/>
      <c r="Z4642" s="53"/>
      <c r="AA4642" s="53"/>
    </row>
    <row r="4643" spans="1:27" x14ac:dyDescent="0.25">
      <c r="A4643" s="199"/>
      <c r="B4643" s="199"/>
      <c r="C4643" s="199"/>
      <c r="D4643" s="199"/>
      <c r="E4643" s="192"/>
      <c r="F4643" s="186"/>
      <c r="G4643" s="53"/>
      <c r="H4643" s="53"/>
      <c r="I4643" s="53"/>
      <c r="J4643" s="53"/>
      <c r="O4643" s="53"/>
      <c r="W4643" s="53"/>
      <c r="X4643" s="53"/>
      <c r="Y4643" s="53"/>
      <c r="Z4643" s="53"/>
      <c r="AA4643" s="53"/>
    </row>
    <row r="4644" spans="1:27" x14ac:dyDescent="0.25">
      <c r="A4644" s="199"/>
      <c r="B4644" s="199"/>
      <c r="C4644" s="199"/>
      <c r="D4644" s="199"/>
      <c r="E4644" s="192"/>
      <c r="F4644" s="186"/>
      <c r="G4644" s="53"/>
      <c r="H4644" s="53"/>
      <c r="I4644" s="53"/>
      <c r="J4644" s="53"/>
      <c r="O4644" s="53"/>
      <c r="W4644" s="53"/>
      <c r="X4644" s="53"/>
      <c r="Y4644" s="53"/>
      <c r="Z4644" s="53"/>
      <c r="AA4644" s="53"/>
    </row>
    <row r="4645" spans="1:27" x14ac:dyDescent="0.25">
      <c r="A4645" s="199"/>
      <c r="B4645" s="199"/>
      <c r="C4645" s="199"/>
      <c r="D4645" s="199"/>
      <c r="E4645" s="192"/>
      <c r="F4645" s="186"/>
      <c r="G4645" s="53"/>
      <c r="H4645" s="53"/>
      <c r="I4645" s="53"/>
      <c r="J4645" s="53"/>
      <c r="O4645" s="53"/>
      <c r="W4645" s="53"/>
      <c r="X4645" s="53"/>
      <c r="Y4645" s="53"/>
      <c r="Z4645" s="53"/>
      <c r="AA4645" s="53"/>
    </row>
    <row r="4646" spans="1:27" x14ac:dyDescent="0.25">
      <c r="A4646" s="199"/>
      <c r="B4646" s="199"/>
      <c r="C4646" s="199"/>
      <c r="D4646" s="199"/>
      <c r="E4646" s="192"/>
      <c r="F4646" s="186"/>
      <c r="G4646" s="53"/>
      <c r="H4646" s="53"/>
      <c r="I4646" s="53"/>
      <c r="J4646" s="53"/>
      <c r="O4646" s="53"/>
      <c r="W4646" s="53"/>
      <c r="X4646" s="53"/>
      <c r="Y4646" s="53"/>
      <c r="Z4646" s="53"/>
      <c r="AA4646" s="53"/>
    </row>
    <row r="4647" spans="1:27" x14ac:dyDescent="0.25">
      <c r="A4647" s="199"/>
      <c r="B4647" s="199"/>
      <c r="C4647" s="199"/>
      <c r="D4647" s="199"/>
      <c r="E4647" s="192"/>
      <c r="F4647" s="186"/>
      <c r="G4647" s="53"/>
      <c r="H4647" s="53"/>
      <c r="I4647" s="53"/>
      <c r="J4647" s="53"/>
      <c r="O4647" s="53"/>
      <c r="W4647" s="53"/>
      <c r="X4647" s="53"/>
      <c r="Y4647" s="53"/>
      <c r="Z4647" s="53"/>
      <c r="AA4647" s="53"/>
    </row>
    <row r="4648" spans="1:27" x14ac:dyDescent="0.25">
      <c r="A4648" s="199"/>
      <c r="B4648" s="199"/>
      <c r="C4648" s="199"/>
      <c r="D4648" s="199"/>
      <c r="E4648" s="192"/>
      <c r="F4648" s="186"/>
      <c r="G4648" s="53"/>
      <c r="H4648" s="53"/>
      <c r="I4648" s="53"/>
      <c r="J4648" s="53"/>
      <c r="O4648" s="53"/>
      <c r="W4648" s="53"/>
      <c r="X4648" s="53"/>
      <c r="Y4648" s="53"/>
      <c r="Z4648" s="53"/>
      <c r="AA4648" s="53"/>
    </row>
    <row r="4649" spans="1:27" x14ac:dyDescent="0.25">
      <c r="A4649" s="199"/>
      <c r="B4649" s="199"/>
      <c r="C4649" s="199"/>
      <c r="D4649" s="199"/>
      <c r="E4649" s="192"/>
      <c r="F4649" s="186"/>
      <c r="G4649" s="53"/>
      <c r="H4649" s="53"/>
      <c r="I4649" s="53"/>
      <c r="J4649" s="53"/>
      <c r="O4649" s="53"/>
      <c r="W4649" s="53"/>
      <c r="X4649" s="53"/>
      <c r="Y4649" s="53"/>
      <c r="Z4649" s="53"/>
      <c r="AA4649" s="53"/>
    </row>
    <row r="4650" spans="1:27" x14ac:dyDescent="0.25">
      <c r="A4650" s="199"/>
      <c r="B4650" s="199"/>
      <c r="C4650" s="199"/>
      <c r="D4650" s="199"/>
      <c r="E4650" s="192"/>
      <c r="F4650" s="186"/>
      <c r="G4650" s="53"/>
      <c r="H4650" s="53"/>
      <c r="I4650" s="53"/>
      <c r="J4650" s="53"/>
      <c r="O4650" s="53"/>
      <c r="W4650" s="53"/>
      <c r="X4650" s="53"/>
      <c r="Y4650" s="53"/>
      <c r="Z4650" s="53"/>
      <c r="AA4650" s="53"/>
    </row>
    <row r="4651" spans="1:27" x14ac:dyDescent="0.25">
      <c r="A4651" s="199"/>
      <c r="B4651" s="199"/>
      <c r="C4651" s="199"/>
      <c r="D4651" s="199"/>
      <c r="E4651" s="192"/>
      <c r="F4651" s="186"/>
      <c r="G4651" s="53"/>
      <c r="H4651" s="53"/>
      <c r="I4651" s="53"/>
      <c r="J4651" s="53"/>
      <c r="O4651" s="53"/>
      <c r="W4651" s="53"/>
      <c r="X4651" s="53"/>
      <c r="Y4651" s="53"/>
      <c r="Z4651" s="53"/>
      <c r="AA4651" s="53"/>
    </row>
    <row r="4652" spans="1:27" x14ac:dyDescent="0.25">
      <c r="A4652" s="199"/>
      <c r="B4652" s="199"/>
      <c r="C4652" s="199"/>
      <c r="D4652" s="199"/>
      <c r="E4652" s="192"/>
      <c r="F4652" s="186"/>
      <c r="G4652" s="53"/>
      <c r="H4652" s="53"/>
      <c r="I4652" s="53"/>
      <c r="J4652" s="53"/>
      <c r="O4652" s="53"/>
      <c r="W4652" s="53"/>
      <c r="X4652" s="53"/>
      <c r="Y4652" s="53"/>
      <c r="Z4652" s="53"/>
      <c r="AA4652" s="53"/>
    </row>
    <row r="4653" spans="1:27" x14ac:dyDescent="0.25">
      <c r="A4653" s="199"/>
      <c r="B4653" s="199"/>
      <c r="C4653" s="199"/>
      <c r="D4653" s="199"/>
      <c r="E4653" s="192"/>
      <c r="F4653" s="186"/>
      <c r="G4653" s="53"/>
      <c r="H4653" s="53"/>
      <c r="I4653" s="53"/>
      <c r="J4653" s="53"/>
      <c r="O4653" s="53"/>
      <c r="W4653" s="53"/>
      <c r="X4653" s="53"/>
      <c r="Y4653" s="53"/>
      <c r="Z4653" s="53"/>
      <c r="AA4653" s="53"/>
    </row>
    <row r="4654" spans="1:27" x14ac:dyDescent="0.25">
      <c r="A4654" s="199"/>
      <c r="B4654" s="199"/>
      <c r="C4654" s="199"/>
      <c r="D4654" s="199"/>
      <c r="E4654" s="192"/>
      <c r="F4654" s="186"/>
      <c r="G4654" s="53"/>
      <c r="H4654" s="53"/>
      <c r="I4654" s="53"/>
      <c r="J4654" s="53"/>
      <c r="O4654" s="53"/>
      <c r="W4654" s="53"/>
      <c r="X4654" s="53"/>
      <c r="Y4654" s="53"/>
      <c r="Z4654" s="53"/>
      <c r="AA4654" s="53"/>
    </row>
    <row r="4655" spans="1:27" x14ac:dyDescent="0.25">
      <c r="A4655" s="199"/>
      <c r="B4655" s="199"/>
      <c r="C4655" s="199"/>
      <c r="D4655" s="199"/>
      <c r="E4655" s="192"/>
      <c r="F4655" s="186"/>
      <c r="G4655" s="53"/>
      <c r="H4655" s="53"/>
      <c r="I4655" s="53"/>
      <c r="J4655" s="53"/>
      <c r="O4655" s="53"/>
      <c r="W4655" s="53"/>
      <c r="X4655" s="53"/>
      <c r="Y4655" s="53"/>
      <c r="Z4655" s="53"/>
      <c r="AA4655" s="53"/>
    </row>
    <row r="4656" spans="1:27" x14ac:dyDescent="0.25">
      <c r="A4656" s="199"/>
      <c r="B4656" s="199"/>
      <c r="C4656" s="199"/>
      <c r="D4656" s="199"/>
      <c r="E4656" s="192"/>
      <c r="F4656" s="186"/>
      <c r="G4656" s="53"/>
      <c r="H4656" s="53"/>
      <c r="I4656" s="53"/>
      <c r="J4656" s="53"/>
      <c r="O4656" s="53"/>
      <c r="W4656" s="53"/>
      <c r="X4656" s="53"/>
      <c r="Y4656" s="53"/>
      <c r="Z4656" s="53"/>
      <c r="AA4656" s="53"/>
    </row>
    <row r="4657" spans="1:27" x14ac:dyDescent="0.25">
      <c r="A4657" s="199"/>
      <c r="B4657" s="199"/>
      <c r="C4657" s="199"/>
      <c r="D4657" s="199"/>
      <c r="E4657" s="192"/>
      <c r="F4657" s="186"/>
      <c r="G4657" s="53"/>
      <c r="H4657" s="53"/>
      <c r="I4657" s="53"/>
      <c r="J4657" s="53"/>
      <c r="O4657" s="53"/>
      <c r="W4657" s="53"/>
      <c r="X4657" s="53"/>
      <c r="Y4657" s="53"/>
      <c r="Z4657" s="53"/>
      <c r="AA4657" s="53"/>
    </row>
    <row r="4658" spans="1:27" x14ac:dyDescent="0.25">
      <c r="A4658" s="199"/>
      <c r="B4658" s="199"/>
      <c r="C4658" s="199"/>
      <c r="D4658" s="199"/>
      <c r="E4658" s="192"/>
      <c r="F4658" s="186"/>
      <c r="G4658" s="53"/>
      <c r="H4658" s="53"/>
      <c r="I4658" s="53"/>
      <c r="J4658" s="53"/>
      <c r="O4658" s="53"/>
      <c r="W4658" s="53"/>
      <c r="X4658" s="53"/>
      <c r="Y4658" s="53"/>
      <c r="Z4658" s="53"/>
      <c r="AA4658" s="53"/>
    </row>
    <row r="4659" spans="1:27" x14ac:dyDescent="0.25">
      <c r="A4659" s="199"/>
      <c r="B4659" s="199"/>
      <c r="C4659" s="199"/>
      <c r="D4659" s="199"/>
      <c r="E4659" s="192"/>
      <c r="F4659" s="186"/>
      <c r="G4659" s="53"/>
      <c r="H4659" s="53"/>
      <c r="I4659" s="53"/>
      <c r="J4659" s="53"/>
      <c r="O4659" s="53"/>
      <c r="W4659" s="53"/>
      <c r="X4659" s="53"/>
      <c r="Y4659" s="53"/>
      <c r="Z4659" s="53"/>
      <c r="AA4659" s="53"/>
    </row>
    <row r="4660" spans="1:27" x14ac:dyDescent="0.25">
      <c r="A4660" s="199"/>
      <c r="B4660" s="199"/>
      <c r="C4660" s="199"/>
      <c r="D4660" s="199"/>
      <c r="E4660" s="192"/>
      <c r="F4660" s="186"/>
      <c r="G4660" s="53"/>
      <c r="H4660" s="53"/>
      <c r="I4660" s="53"/>
      <c r="J4660" s="53"/>
      <c r="O4660" s="53"/>
      <c r="W4660" s="53"/>
      <c r="X4660" s="53"/>
      <c r="Y4660" s="53"/>
      <c r="Z4660" s="53"/>
      <c r="AA4660" s="53"/>
    </row>
    <row r="4661" spans="1:27" x14ac:dyDescent="0.25">
      <c r="A4661" s="199"/>
      <c r="B4661" s="199"/>
      <c r="C4661" s="199"/>
      <c r="D4661" s="199"/>
      <c r="E4661" s="192"/>
      <c r="F4661" s="186"/>
      <c r="G4661" s="53"/>
      <c r="H4661" s="53"/>
      <c r="I4661" s="53"/>
      <c r="J4661" s="53"/>
      <c r="O4661" s="53"/>
      <c r="W4661" s="53"/>
      <c r="X4661" s="53"/>
      <c r="Y4661" s="53"/>
      <c r="Z4661" s="53"/>
      <c r="AA4661" s="53"/>
    </row>
    <row r="4662" spans="1:27" x14ac:dyDescent="0.25">
      <c r="A4662" s="199"/>
      <c r="B4662" s="199"/>
      <c r="C4662" s="199"/>
      <c r="D4662" s="199"/>
      <c r="E4662" s="192"/>
      <c r="F4662" s="186"/>
      <c r="G4662" s="53"/>
      <c r="H4662" s="53"/>
      <c r="I4662" s="53"/>
      <c r="J4662" s="53"/>
      <c r="O4662" s="53"/>
      <c r="W4662" s="53"/>
      <c r="X4662" s="53"/>
      <c r="Y4662" s="53"/>
      <c r="Z4662" s="53"/>
      <c r="AA4662" s="53"/>
    </row>
    <row r="4663" spans="1:27" x14ac:dyDescent="0.25">
      <c r="A4663" s="199"/>
      <c r="B4663" s="199"/>
      <c r="C4663" s="199"/>
      <c r="D4663" s="199"/>
      <c r="E4663" s="192"/>
      <c r="F4663" s="186"/>
      <c r="G4663" s="53"/>
      <c r="H4663" s="53"/>
      <c r="I4663" s="53"/>
      <c r="J4663" s="53"/>
      <c r="O4663" s="53"/>
      <c r="W4663" s="53"/>
      <c r="X4663" s="53"/>
      <c r="Y4663" s="53"/>
      <c r="Z4663" s="53"/>
      <c r="AA4663" s="53"/>
    </row>
    <row r="4664" spans="1:27" x14ac:dyDescent="0.25">
      <c r="A4664" s="199"/>
      <c r="B4664" s="199"/>
      <c r="C4664" s="199"/>
      <c r="D4664" s="199"/>
      <c r="E4664" s="192"/>
      <c r="F4664" s="186"/>
      <c r="G4664" s="53"/>
      <c r="H4664" s="53"/>
      <c r="I4664" s="53"/>
      <c r="J4664" s="53"/>
      <c r="O4664" s="53"/>
      <c r="W4664" s="53"/>
      <c r="X4664" s="53"/>
      <c r="Y4664" s="53"/>
      <c r="Z4664" s="53"/>
      <c r="AA4664" s="53"/>
    </row>
    <row r="4665" spans="1:27" x14ac:dyDescent="0.25">
      <c r="A4665" s="199"/>
      <c r="B4665" s="199"/>
      <c r="C4665" s="199"/>
      <c r="D4665" s="199"/>
      <c r="E4665" s="192"/>
      <c r="F4665" s="186"/>
      <c r="G4665" s="53"/>
      <c r="H4665" s="53"/>
      <c r="I4665" s="53"/>
      <c r="J4665" s="53"/>
      <c r="O4665" s="53"/>
      <c r="W4665" s="53"/>
      <c r="X4665" s="53"/>
      <c r="Y4665" s="53"/>
      <c r="Z4665" s="53"/>
      <c r="AA4665" s="53"/>
    </row>
    <row r="4666" spans="1:27" x14ac:dyDescent="0.25">
      <c r="A4666" s="199"/>
      <c r="B4666" s="199"/>
      <c r="C4666" s="199"/>
      <c r="D4666" s="199"/>
      <c r="E4666" s="192"/>
      <c r="F4666" s="186"/>
      <c r="G4666" s="53"/>
      <c r="H4666" s="53"/>
      <c r="I4666" s="53"/>
      <c r="J4666" s="53"/>
      <c r="O4666" s="53"/>
      <c r="W4666" s="53"/>
      <c r="X4666" s="53"/>
      <c r="Y4666" s="53"/>
      <c r="Z4666" s="53"/>
      <c r="AA4666" s="53"/>
    </row>
    <row r="4667" spans="1:27" x14ac:dyDescent="0.25">
      <c r="A4667" s="199"/>
      <c r="B4667" s="199"/>
      <c r="C4667" s="199"/>
      <c r="D4667" s="199"/>
      <c r="E4667" s="192"/>
      <c r="F4667" s="186"/>
      <c r="G4667" s="53"/>
      <c r="H4667" s="53"/>
      <c r="I4667" s="53"/>
      <c r="J4667" s="53"/>
      <c r="O4667" s="53"/>
      <c r="W4667" s="53"/>
      <c r="X4667" s="53"/>
      <c r="Y4667" s="53"/>
      <c r="Z4667" s="53"/>
      <c r="AA4667" s="53"/>
    </row>
    <row r="4668" spans="1:27" x14ac:dyDescent="0.25">
      <c r="A4668" s="199"/>
      <c r="B4668" s="199"/>
      <c r="C4668" s="199"/>
      <c r="D4668" s="199"/>
      <c r="E4668" s="192"/>
      <c r="F4668" s="186"/>
      <c r="G4668" s="53"/>
      <c r="H4668" s="53"/>
      <c r="I4668" s="53"/>
      <c r="J4668" s="53"/>
      <c r="O4668" s="53"/>
      <c r="W4668" s="53"/>
      <c r="X4668" s="53"/>
      <c r="Y4668" s="53"/>
      <c r="Z4668" s="53"/>
      <c r="AA4668" s="53"/>
    </row>
    <row r="4669" spans="1:27" x14ac:dyDescent="0.25">
      <c r="A4669" s="199"/>
      <c r="B4669" s="199"/>
      <c r="C4669" s="199"/>
      <c r="D4669" s="199"/>
      <c r="E4669" s="192"/>
      <c r="F4669" s="186"/>
      <c r="G4669" s="53"/>
      <c r="H4669" s="53"/>
      <c r="I4669" s="53"/>
      <c r="J4669" s="53"/>
      <c r="O4669" s="53"/>
      <c r="W4669" s="53"/>
      <c r="X4669" s="53"/>
      <c r="Y4669" s="53"/>
      <c r="Z4669" s="53"/>
      <c r="AA4669" s="53"/>
    </row>
    <row r="4670" spans="1:27" x14ac:dyDescent="0.25">
      <c r="A4670" s="199"/>
      <c r="B4670" s="199"/>
      <c r="C4670" s="199"/>
      <c r="D4670" s="199"/>
      <c r="E4670" s="192"/>
      <c r="F4670" s="186"/>
      <c r="G4670" s="53"/>
      <c r="H4670" s="53"/>
      <c r="I4670" s="53"/>
      <c r="J4670" s="53"/>
      <c r="O4670" s="53"/>
      <c r="W4670" s="53"/>
      <c r="X4670" s="53"/>
      <c r="Y4670" s="53"/>
      <c r="Z4670" s="53"/>
      <c r="AA4670" s="53"/>
    </row>
    <row r="4671" spans="1:27" x14ac:dyDescent="0.25">
      <c r="A4671" s="199"/>
      <c r="B4671" s="199"/>
      <c r="C4671" s="199"/>
      <c r="D4671" s="199"/>
      <c r="E4671" s="192"/>
      <c r="F4671" s="186"/>
      <c r="G4671" s="53"/>
      <c r="H4671" s="53"/>
      <c r="I4671" s="53"/>
      <c r="J4671" s="53"/>
      <c r="O4671" s="53"/>
      <c r="W4671" s="53"/>
      <c r="X4671" s="53"/>
      <c r="Y4671" s="53"/>
      <c r="Z4671" s="53"/>
      <c r="AA4671" s="53"/>
    </row>
    <row r="4672" spans="1:27" x14ac:dyDescent="0.25">
      <c r="A4672" s="199"/>
      <c r="B4672" s="199"/>
      <c r="C4672" s="199"/>
      <c r="D4672" s="199"/>
      <c r="E4672" s="192"/>
      <c r="F4672" s="186"/>
      <c r="G4672" s="53"/>
      <c r="H4672" s="53"/>
      <c r="I4672" s="53"/>
      <c r="J4672" s="53"/>
      <c r="O4672" s="53"/>
      <c r="W4672" s="53"/>
      <c r="X4672" s="53"/>
      <c r="Y4672" s="53"/>
      <c r="Z4672" s="53"/>
      <c r="AA4672" s="53"/>
    </row>
    <row r="4673" spans="1:27" x14ac:dyDescent="0.25">
      <c r="A4673" s="199"/>
      <c r="B4673" s="199"/>
      <c r="C4673" s="199"/>
      <c r="D4673" s="199"/>
      <c r="E4673" s="192"/>
      <c r="F4673" s="186"/>
      <c r="G4673" s="53"/>
      <c r="H4673" s="53"/>
      <c r="I4673" s="53"/>
      <c r="J4673" s="53"/>
      <c r="O4673" s="53"/>
      <c r="W4673" s="53"/>
      <c r="X4673" s="53"/>
      <c r="Y4673" s="53"/>
      <c r="Z4673" s="53"/>
      <c r="AA4673" s="53"/>
    </row>
    <row r="4674" spans="1:27" x14ac:dyDescent="0.25">
      <c r="A4674" s="199"/>
      <c r="B4674" s="199"/>
      <c r="C4674" s="199"/>
      <c r="D4674" s="199"/>
      <c r="E4674" s="192"/>
      <c r="F4674" s="186"/>
      <c r="G4674" s="53"/>
      <c r="H4674" s="53"/>
      <c r="I4674" s="53"/>
      <c r="J4674" s="53"/>
      <c r="O4674" s="53"/>
      <c r="W4674" s="53"/>
      <c r="X4674" s="53"/>
      <c r="Y4674" s="53"/>
      <c r="Z4674" s="53"/>
      <c r="AA4674" s="53"/>
    </row>
    <row r="4675" spans="1:27" x14ac:dyDescent="0.25">
      <c r="A4675" s="199"/>
      <c r="B4675" s="199"/>
      <c r="C4675" s="199"/>
      <c r="D4675" s="199"/>
      <c r="E4675" s="192"/>
      <c r="F4675" s="186"/>
      <c r="G4675" s="53"/>
      <c r="H4675" s="53"/>
      <c r="I4675" s="53"/>
      <c r="J4675" s="53"/>
      <c r="O4675" s="53"/>
      <c r="W4675" s="53"/>
      <c r="X4675" s="53"/>
      <c r="Y4675" s="53"/>
      <c r="Z4675" s="53"/>
      <c r="AA4675" s="53"/>
    </row>
    <row r="4676" spans="1:27" x14ac:dyDescent="0.25">
      <c r="A4676" s="199"/>
      <c r="B4676" s="199"/>
      <c r="C4676" s="199"/>
      <c r="D4676" s="199"/>
      <c r="E4676" s="192"/>
      <c r="F4676" s="186"/>
      <c r="G4676" s="53"/>
      <c r="H4676" s="53"/>
      <c r="I4676" s="53"/>
      <c r="J4676" s="53"/>
      <c r="O4676" s="53"/>
      <c r="W4676" s="53"/>
      <c r="X4676" s="53"/>
      <c r="Y4676" s="53"/>
      <c r="Z4676" s="53"/>
      <c r="AA4676" s="53"/>
    </row>
    <row r="4677" spans="1:27" x14ac:dyDescent="0.25">
      <c r="A4677" s="199"/>
      <c r="B4677" s="199"/>
      <c r="C4677" s="199"/>
      <c r="D4677" s="199"/>
      <c r="E4677" s="192"/>
      <c r="F4677" s="186"/>
      <c r="G4677" s="53"/>
      <c r="H4677" s="53"/>
      <c r="I4677" s="53"/>
      <c r="J4677" s="53"/>
      <c r="O4677" s="53"/>
      <c r="W4677" s="53"/>
      <c r="X4677" s="53"/>
      <c r="Y4677" s="53"/>
      <c r="Z4677" s="53"/>
      <c r="AA4677" s="53"/>
    </row>
    <row r="4678" spans="1:27" x14ac:dyDescent="0.25">
      <c r="A4678" s="199"/>
      <c r="B4678" s="199"/>
      <c r="C4678" s="199"/>
      <c r="D4678" s="199"/>
      <c r="E4678" s="192"/>
      <c r="F4678" s="186"/>
      <c r="G4678" s="53"/>
      <c r="H4678" s="53"/>
      <c r="I4678" s="53"/>
      <c r="J4678" s="53"/>
      <c r="O4678" s="53"/>
      <c r="W4678" s="53"/>
      <c r="X4678" s="53"/>
      <c r="Y4678" s="53"/>
      <c r="Z4678" s="53"/>
      <c r="AA4678" s="53"/>
    </row>
    <row r="4679" spans="1:27" x14ac:dyDescent="0.25">
      <c r="A4679" s="199"/>
      <c r="B4679" s="199"/>
      <c r="C4679" s="199"/>
      <c r="D4679" s="199"/>
      <c r="E4679" s="192"/>
      <c r="F4679" s="186"/>
      <c r="G4679" s="53"/>
      <c r="H4679" s="53"/>
      <c r="I4679" s="53"/>
      <c r="J4679" s="53"/>
      <c r="O4679" s="53"/>
      <c r="W4679" s="53"/>
      <c r="X4679" s="53"/>
      <c r="Y4679" s="53"/>
      <c r="Z4679" s="53"/>
      <c r="AA4679" s="53"/>
    </row>
    <row r="4680" spans="1:27" x14ac:dyDescent="0.25">
      <c r="A4680" s="199"/>
      <c r="B4680" s="199"/>
      <c r="C4680" s="199"/>
      <c r="D4680" s="199"/>
      <c r="E4680" s="192"/>
      <c r="F4680" s="186"/>
      <c r="G4680" s="53"/>
      <c r="H4680" s="53"/>
      <c r="I4680" s="53"/>
      <c r="J4680" s="53"/>
      <c r="O4680" s="53"/>
      <c r="W4680" s="53"/>
      <c r="X4680" s="53"/>
      <c r="Y4680" s="53"/>
      <c r="Z4680" s="53"/>
      <c r="AA4680" s="53"/>
    </row>
    <row r="4681" spans="1:27" x14ac:dyDescent="0.25">
      <c r="A4681" s="199"/>
      <c r="B4681" s="199"/>
      <c r="C4681" s="199"/>
      <c r="D4681" s="199"/>
      <c r="E4681" s="192"/>
      <c r="F4681" s="186"/>
      <c r="G4681" s="53"/>
      <c r="H4681" s="53"/>
      <c r="I4681" s="53"/>
      <c r="J4681" s="53"/>
      <c r="O4681" s="53"/>
      <c r="W4681" s="53"/>
      <c r="X4681" s="53"/>
      <c r="Y4681" s="53"/>
      <c r="Z4681" s="53"/>
      <c r="AA4681" s="53"/>
    </row>
    <row r="4682" spans="1:27" x14ac:dyDescent="0.25">
      <c r="A4682" s="199"/>
      <c r="B4682" s="199"/>
      <c r="C4682" s="199"/>
      <c r="D4682" s="199"/>
      <c r="E4682" s="192"/>
      <c r="F4682" s="186"/>
      <c r="G4682" s="53"/>
      <c r="H4682" s="53"/>
      <c r="I4682" s="53"/>
      <c r="J4682" s="53"/>
      <c r="O4682" s="53"/>
      <c r="W4682" s="53"/>
      <c r="X4682" s="53"/>
      <c r="Y4682" s="53"/>
      <c r="Z4682" s="53"/>
      <c r="AA4682" s="53"/>
    </row>
    <row r="4683" spans="1:27" x14ac:dyDescent="0.25">
      <c r="A4683" s="199"/>
      <c r="B4683" s="199"/>
      <c r="C4683" s="199"/>
      <c r="D4683" s="199"/>
      <c r="E4683" s="192"/>
      <c r="F4683" s="186"/>
      <c r="G4683" s="53"/>
      <c r="H4683" s="53"/>
      <c r="I4683" s="53"/>
      <c r="J4683" s="53"/>
      <c r="O4683" s="53"/>
      <c r="W4683" s="53"/>
      <c r="X4683" s="53"/>
      <c r="Y4683" s="53"/>
      <c r="Z4683" s="53"/>
      <c r="AA4683" s="53"/>
    </row>
    <row r="4684" spans="1:27" x14ac:dyDescent="0.25">
      <c r="A4684" s="199"/>
      <c r="B4684" s="199"/>
      <c r="C4684" s="199"/>
      <c r="D4684" s="199"/>
      <c r="E4684" s="192"/>
      <c r="F4684" s="186"/>
      <c r="G4684" s="53"/>
      <c r="H4684" s="53"/>
      <c r="I4684" s="53"/>
      <c r="J4684" s="53"/>
      <c r="O4684" s="53"/>
      <c r="W4684" s="53"/>
      <c r="X4684" s="53"/>
      <c r="Y4684" s="53"/>
      <c r="Z4684" s="53"/>
      <c r="AA4684" s="53"/>
    </row>
    <row r="4685" spans="1:27" x14ac:dyDescent="0.25">
      <c r="A4685" s="199"/>
      <c r="B4685" s="199"/>
      <c r="C4685" s="199"/>
      <c r="D4685" s="199"/>
      <c r="E4685" s="192"/>
      <c r="F4685" s="186"/>
      <c r="G4685" s="53"/>
      <c r="H4685" s="53"/>
      <c r="I4685" s="53"/>
      <c r="J4685" s="53"/>
      <c r="O4685" s="53"/>
      <c r="W4685" s="53"/>
      <c r="X4685" s="53"/>
      <c r="Y4685" s="53"/>
      <c r="Z4685" s="53"/>
      <c r="AA4685" s="53"/>
    </row>
    <row r="4686" spans="1:27" x14ac:dyDescent="0.25">
      <c r="A4686" s="199"/>
      <c r="B4686" s="199"/>
      <c r="C4686" s="199"/>
      <c r="D4686" s="199"/>
      <c r="E4686" s="192"/>
      <c r="F4686" s="186"/>
      <c r="G4686" s="53"/>
      <c r="H4686" s="53"/>
      <c r="I4686" s="53"/>
      <c r="J4686" s="53"/>
      <c r="O4686" s="53"/>
      <c r="W4686" s="53"/>
      <c r="X4686" s="53"/>
      <c r="Y4686" s="53"/>
      <c r="Z4686" s="53"/>
      <c r="AA4686" s="53"/>
    </row>
    <row r="4687" spans="1:27" x14ac:dyDescent="0.25">
      <c r="A4687" s="199"/>
      <c r="B4687" s="199"/>
      <c r="C4687" s="199"/>
      <c r="D4687" s="199"/>
      <c r="E4687" s="192"/>
      <c r="F4687" s="186"/>
      <c r="G4687" s="53"/>
      <c r="H4687" s="53"/>
      <c r="I4687" s="53"/>
      <c r="J4687" s="53"/>
      <c r="O4687" s="53"/>
      <c r="W4687" s="53"/>
      <c r="X4687" s="53"/>
      <c r="Y4687" s="53"/>
      <c r="Z4687" s="53"/>
      <c r="AA4687" s="53"/>
    </row>
    <row r="4688" spans="1:27" x14ac:dyDescent="0.25">
      <c r="A4688" s="199"/>
      <c r="B4688" s="199"/>
      <c r="C4688" s="199"/>
      <c r="D4688" s="199"/>
      <c r="E4688" s="192"/>
      <c r="F4688" s="186"/>
      <c r="G4688" s="53"/>
      <c r="H4688" s="53"/>
      <c r="I4688" s="53"/>
      <c r="J4688" s="53"/>
      <c r="O4688" s="53"/>
      <c r="W4688" s="53"/>
      <c r="X4688" s="53"/>
      <c r="Y4688" s="53"/>
      <c r="Z4688" s="53"/>
      <c r="AA4688" s="53"/>
    </row>
    <row r="4689" spans="1:27" x14ac:dyDescent="0.25">
      <c r="A4689" s="199"/>
      <c r="B4689" s="199"/>
      <c r="C4689" s="199"/>
      <c r="D4689" s="199"/>
      <c r="E4689" s="192"/>
      <c r="F4689" s="186"/>
      <c r="G4689" s="53"/>
      <c r="H4689" s="53"/>
      <c r="I4689" s="53"/>
      <c r="J4689" s="53"/>
      <c r="O4689" s="53"/>
      <c r="W4689" s="53"/>
      <c r="X4689" s="53"/>
      <c r="Y4689" s="53"/>
      <c r="Z4689" s="53"/>
      <c r="AA4689" s="53"/>
    </row>
    <row r="4690" spans="1:27" x14ac:dyDescent="0.25">
      <c r="A4690" s="199"/>
      <c r="B4690" s="199"/>
      <c r="C4690" s="199"/>
      <c r="D4690" s="199"/>
      <c r="E4690" s="192"/>
      <c r="F4690" s="186"/>
      <c r="G4690" s="53"/>
      <c r="H4690" s="53"/>
      <c r="I4690" s="53"/>
      <c r="J4690" s="53"/>
      <c r="O4690" s="53"/>
      <c r="W4690" s="53"/>
      <c r="X4690" s="53"/>
      <c r="Y4690" s="53"/>
      <c r="Z4690" s="53"/>
      <c r="AA4690" s="53"/>
    </row>
    <row r="4691" spans="1:27" x14ac:dyDescent="0.25">
      <c r="A4691" s="199"/>
      <c r="B4691" s="199"/>
      <c r="C4691" s="199"/>
      <c r="D4691" s="199"/>
      <c r="E4691" s="192"/>
      <c r="F4691" s="186"/>
      <c r="G4691" s="53"/>
      <c r="H4691" s="53"/>
      <c r="I4691" s="53"/>
      <c r="J4691" s="53"/>
      <c r="O4691" s="53"/>
      <c r="W4691" s="53"/>
      <c r="X4691" s="53"/>
      <c r="Y4691" s="53"/>
      <c r="Z4691" s="53"/>
      <c r="AA4691" s="53"/>
    </row>
    <row r="4692" spans="1:27" x14ac:dyDescent="0.25">
      <c r="A4692" s="199"/>
      <c r="B4692" s="199"/>
      <c r="C4692" s="199"/>
      <c r="D4692" s="199"/>
      <c r="E4692" s="192"/>
      <c r="F4692" s="186"/>
      <c r="G4692" s="53"/>
      <c r="H4692" s="53"/>
      <c r="I4692" s="53"/>
      <c r="J4692" s="53"/>
      <c r="O4692" s="53"/>
      <c r="W4692" s="53"/>
      <c r="X4692" s="53"/>
      <c r="Y4692" s="53"/>
      <c r="Z4692" s="53"/>
      <c r="AA4692" s="53"/>
    </row>
    <row r="4693" spans="1:27" x14ac:dyDescent="0.25">
      <c r="A4693" s="199"/>
      <c r="B4693" s="199"/>
      <c r="C4693" s="199"/>
      <c r="D4693" s="199"/>
      <c r="E4693" s="192"/>
      <c r="F4693" s="186"/>
      <c r="G4693" s="53"/>
      <c r="H4693" s="53"/>
      <c r="I4693" s="53"/>
      <c r="J4693" s="53"/>
      <c r="O4693" s="53"/>
      <c r="W4693" s="53"/>
      <c r="X4693" s="53"/>
      <c r="Y4693" s="53"/>
      <c r="Z4693" s="53"/>
      <c r="AA4693" s="53"/>
    </row>
    <row r="4694" spans="1:27" x14ac:dyDescent="0.25">
      <c r="A4694" s="199"/>
      <c r="B4694" s="199"/>
      <c r="C4694" s="199"/>
      <c r="D4694" s="199"/>
      <c r="E4694" s="192"/>
      <c r="F4694" s="186"/>
      <c r="G4694" s="53"/>
      <c r="H4694" s="53"/>
      <c r="I4694" s="53"/>
      <c r="J4694" s="53"/>
      <c r="O4694" s="53"/>
      <c r="W4694" s="53"/>
      <c r="X4694" s="53"/>
      <c r="Y4694" s="53"/>
      <c r="Z4694" s="53"/>
      <c r="AA4694" s="53"/>
    </row>
    <row r="4695" spans="1:27" x14ac:dyDescent="0.25">
      <c r="A4695" s="199"/>
      <c r="B4695" s="199"/>
      <c r="C4695" s="199"/>
      <c r="D4695" s="199"/>
      <c r="E4695" s="192"/>
      <c r="F4695" s="186"/>
      <c r="G4695" s="53"/>
      <c r="H4695" s="53"/>
      <c r="I4695" s="53"/>
      <c r="J4695" s="53"/>
      <c r="O4695" s="53"/>
      <c r="W4695" s="53"/>
      <c r="X4695" s="53"/>
      <c r="Y4695" s="53"/>
      <c r="Z4695" s="53"/>
      <c r="AA4695" s="53"/>
    </row>
    <row r="4696" spans="1:27" x14ac:dyDescent="0.25">
      <c r="A4696" s="199"/>
      <c r="B4696" s="199"/>
      <c r="C4696" s="199"/>
      <c r="D4696" s="199"/>
      <c r="E4696" s="192"/>
      <c r="F4696" s="186"/>
      <c r="G4696" s="53"/>
      <c r="H4696" s="53"/>
      <c r="I4696" s="53"/>
      <c r="J4696" s="53"/>
      <c r="O4696" s="53"/>
      <c r="W4696" s="53"/>
      <c r="X4696" s="53"/>
      <c r="Y4696" s="53"/>
      <c r="Z4696" s="53"/>
      <c r="AA4696" s="53"/>
    </row>
    <row r="4697" spans="1:27" x14ac:dyDescent="0.25">
      <c r="A4697" s="199"/>
      <c r="B4697" s="199"/>
      <c r="C4697" s="199"/>
      <c r="D4697" s="199"/>
      <c r="E4697" s="192"/>
      <c r="F4697" s="186"/>
      <c r="G4697" s="53"/>
      <c r="H4697" s="53"/>
      <c r="I4697" s="53"/>
      <c r="J4697" s="53"/>
      <c r="O4697" s="53"/>
      <c r="W4697" s="53"/>
      <c r="X4697" s="53"/>
      <c r="Y4697" s="53"/>
      <c r="Z4697" s="53"/>
      <c r="AA4697" s="53"/>
    </row>
    <row r="4698" spans="1:27" x14ac:dyDescent="0.25">
      <c r="A4698" s="199"/>
      <c r="B4698" s="199"/>
      <c r="C4698" s="199"/>
      <c r="D4698" s="199"/>
      <c r="E4698" s="192"/>
      <c r="F4698" s="186"/>
      <c r="G4698" s="53"/>
      <c r="H4698" s="53"/>
      <c r="I4698" s="53"/>
      <c r="J4698" s="53"/>
      <c r="O4698" s="53"/>
      <c r="W4698" s="53"/>
      <c r="X4698" s="53"/>
      <c r="Y4698" s="53"/>
      <c r="Z4698" s="53"/>
      <c r="AA4698" s="53"/>
    </row>
    <row r="4699" spans="1:27" x14ac:dyDescent="0.25">
      <c r="A4699" s="199"/>
      <c r="B4699" s="199"/>
      <c r="C4699" s="199"/>
      <c r="D4699" s="199"/>
      <c r="E4699" s="192"/>
      <c r="F4699" s="186"/>
      <c r="G4699" s="53"/>
      <c r="H4699" s="53"/>
      <c r="I4699" s="53"/>
      <c r="J4699" s="53"/>
      <c r="O4699" s="53"/>
      <c r="W4699" s="53"/>
      <c r="X4699" s="53"/>
      <c r="Y4699" s="53"/>
      <c r="Z4699" s="53"/>
      <c r="AA4699" s="53"/>
    </row>
    <row r="4700" spans="1:27" x14ac:dyDescent="0.25">
      <c r="A4700" s="199"/>
      <c r="B4700" s="199"/>
      <c r="C4700" s="199"/>
      <c r="D4700" s="199"/>
      <c r="E4700" s="192"/>
      <c r="F4700" s="186"/>
      <c r="G4700" s="53"/>
      <c r="H4700" s="53"/>
      <c r="I4700" s="53"/>
      <c r="J4700" s="53"/>
      <c r="O4700" s="53"/>
      <c r="W4700" s="53"/>
      <c r="X4700" s="53"/>
      <c r="Y4700" s="53"/>
      <c r="Z4700" s="53"/>
      <c r="AA4700" s="53"/>
    </row>
    <row r="4701" spans="1:27" x14ac:dyDescent="0.25">
      <c r="A4701" s="199"/>
      <c r="B4701" s="199"/>
      <c r="C4701" s="199"/>
      <c r="D4701" s="199"/>
      <c r="E4701" s="192"/>
      <c r="F4701" s="186"/>
      <c r="G4701" s="53"/>
      <c r="H4701" s="53"/>
      <c r="I4701" s="53"/>
      <c r="J4701" s="53"/>
      <c r="O4701" s="53"/>
      <c r="W4701" s="53"/>
      <c r="X4701" s="53"/>
      <c r="Y4701" s="53"/>
      <c r="Z4701" s="53"/>
      <c r="AA4701" s="53"/>
    </row>
    <row r="4702" spans="1:27" x14ac:dyDescent="0.25">
      <c r="A4702" s="199"/>
      <c r="B4702" s="199"/>
      <c r="C4702" s="199"/>
      <c r="D4702" s="199"/>
      <c r="E4702" s="192"/>
      <c r="F4702" s="186"/>
      <c r="G4702" s="53"/>
      <c r="H4702" s="53"/>
      <c r="I4702" s="53"/>
      <c r="J4702" s="53"/>
      <c r="O4702" s="53"/>
      <c r="W4702" s="53"/>
      <c r="X4702" s="53"/>
      <c r="Y4702" s="53"/>
      <c r="Z4702" s="53"/>
      <c r="AA4702" s="53"/>
    </row>
    <row r="4703" spans="1:27" x14ac:dyDescent="0.25">
      <c r="A4703" s="199"/>
      <c r="B4703" s="199"/>
      <c r="C4703" s="199"/>
      <c r="D4703" s="199"/>
      <c r="E4703" s="192"/>
      <c r="F4703" s="186"/>
      <c r="G4703" s="53"/>
      <c r="H4703" s="53"/>
      <c r="I4703" s="53"/>
      <c r="J4703" s="53"/>
      <c r="O4703" s="53"/>
      <c r="W4703" s="53"/>
      <c r="X4703" s="53"/>
      <c r="Y4703" s="53"/>
      <c r="Z4703" s="53"/>
      <c r="AA4703" s="53"/>
    </row>
    <row r="4704" spans="1:27" x14ac:dyDescent="0.25">
      <c r="A4704" s="199"/>
      <c r="B4704" s="199"/>
      <c r="C4704" s="199"/>
      <c r="D4704" s="199"/>
      <c r="E4704" s="192"/>
      <c r="F4704" s="186"/>
      <c r="G4704" s="53"/>
      <c r="H4704" s="53"/>
      <c r="I4704" s="53"/>
      <c r="J4704" s="53"/>
      <c r="O4704" s="53"/>
      <c r="W4704" s="53"/>
      <c r="X4704" s="53"/>
      <c r="Y4704" s="53"/>
      <c r="Z4704" s="53"/>
      <c r="AA4704" s="53"/>
    </row>
    <row r="4705" spans="1:27" x14ac:dyDescent="0.25">
      <c r="A4705" s="199"/>
      <c r="B4705" s="199"/>
      <c r="C4705" s="199"/>
      <c r="D4705" s="199"/>
      <c r="E4705" s="192"/>
      <c r="F4705" s="186"/>
      <c r="G4705" s="53"/>
      <c r="H4705" s="53"/>
      <c r="I4705" s="53"/>
      <c r="J4705" s="53"/>
      <c r="O4705" s="53"/>
      <c r="W4705" s="53"/>
      <c r="X4705" s="53"/>
      <c r="Y4705" s="53"/>
      <c r="Z4705" s="53"/>
      <c r="AA4705" s="53"/>
    </row>
    <row r="4706" spans="1:27" x14ac:dyDescent="0.25">
      <c r="A4706" s="199"/>
      <c r="B4706" s="199"/>
      <c r="C4706" s="199"/>
      <c r="D4706" s="199"/>
      <c r="E4706" s="192"/>
      <c r="F4706" s="186"/>
      <c r="G4706" s="53"/>
      <c r="H4706" s="53"/>
      <c r="I4706" s="53"/>
      <c r="J4706" s="53"/>
      <c r="O4706" s="53"/>
      <c r="W4706" s="53"/>
      <c r="X4706" s="53"/>
      <c r="Y4706" s="53"/>
      <c r="Z4706" s="53"/>
      <c r="AA4706" s="53"/>
    </row>
    <row r="4707" spans="1:27" x14ac:dyDescent="0.25">
      <c r="A4707" s="199"/>
      <c r="B4707" s="199"/>
      <c r="C4707" s="199"/>
      <c r="D4707" s="199"/>
      <c r="E4707" s="192"/>
      <c r="F4707" s="186"/>
      <c r="G4707" s="53"/>
      <c r="H4707" s="53"/>
      <c r="I4707" s="53"/>
      <c r="J4707" s="53"/>
      <c r="O4707" s="53"/>
      <c r="W4707" s="53"/>
      <c r="X4707" s="53"/>
      <c r="Y4707" s="53"/>
      <c r="Z4707" s="53"/>
      <c r="AA4707" s="53"/>
    </row>
    <row r="4708" spans="1:27" x14ac:dyDescent="0.25">
      <c r="A4708" s="199"/>
      <c r="B4708" s="199"/>
      <c r="C4708" s="199"/>
      <c r="D4708" s="199"/>
      <c r="E4708" s="192"/>
      <c r="F4708" s="186"/>
      <c r="G4708" s="53"/>
      <c r="H4708" s="53"/>
      <c r="I4708" s="53"/>
      <c r="J4708" s="53"/>
      <c r="O4708" s="53"/>
      <c r="W4708" s="53"/>
      <c r="X4708" s="53"/>
      <c r="Y4708" s="53"/>
      <c r="Z4708" s="53"/>
      <c r="AA4708" s="53"/>
    </row>
    <row r="4709" spans="1:27" x14ac:dyDescent="0.25">
      <c r="A4709" s="199"/>
      <c r="B4709" s="199"/>
      <c r="C4709" s="199"/>
      <c r="D4709" s="199"/>
      <c r="E4709" s="192"/>
      <c r="F4709" s="186"/>
      <c r="G4709" s="53"/>
      <c r="H4709" s="53"/>
      <c r="I4709" s="53"/>
      <c r="J4709" s="53"/>
      <c r="O4709" s="53"/>
      <c r="W4709" s="53"/>
      <c r="X4709" s="53"/>
      <c r="Y4709" s="53"/>
      <c r="Z4709" s="53"/>
      <c r="AA4709" s="53"/>
    </row>
    <row r="4710" spans="1:27" x14ac:dyDescent="0.25">
      <c r="A4710" s="199"/>
      <c r="B4710" s="199"/>
      <c r="C4710" s="199"/>
      <c r="D4710" s="199"/>
      <c r="E4710" s="192"/>
      <c r="F4710" s="186"/>
      <c r="G4710" s="53"/>
      <c r="H4710" s="53"/>
      <c r="I4710" s="53"/>
      <c r="J4710" s="53"/>
      <c r="O4710" s="53"/>
      <c r="W4710" s="53"/>
      <c r="X4710" s="53"/>
      <c r="Y4710" s="53"/>
      <c r="Z4710" s="53"/>
      <c r="AA4710" s="53"/>
    </row>
    <row r="4711" spans="1:27" x14ac:dyDescent="0.25">
      <c r="A4711" s="199"/>
      <c r="B4711" s="199"/>
      <c r="C4711" s="199"/>
      <c r="D4711" s="199"/>
      <c r="E4711" s="192"/>
      <c r="F4711" s="186"/>
      <c r="G4711" s="53"/>
      <c r="H4711" s="53"/>
      <c r="I4711" s="53"/>
      <c r="J4711" s="53"/>
      <c r="O4711" s="53"/>
      <c r="W4711" s="53"/>
      <c r="X4711" s="53"/>
      <c r="Y4711" s="53"/>
      <c r="Z4711" s="53"/>
      <c r="AA4711" s="53"/>
    </row>
    <row r="4712" spans="1:27" x14ac:dyDescent="0.25">
      <c r="A4712" s="199"/>
      <c r="B4712" s="199"/>
      <c r="C4712" s="199"/>
      <c r="D4712" s="199"/>
      <c r="E4712" s="192"/>
      <c r="F4712" s="186"/>
      <c r="G4712" s="53"/>
      <c r="H4712" s="53"/>
      <c r="I4712" s="53"/>
      <c r="J4712" s="53"/>
      <c r="O4712" s="53"/>
      <c r="W4712" s="53"/>
      <c r="X4712" s="53"/>
      <c r="Y4712" s="53"/>
      <c r="Z4712" s="53"/>
      <c r="AA4712" s="53"/>
    </row>
    <row r="4713" spans="1:27" x14ac:dyDescent="0.25">
      <c r="A4713" s="199"/>
      <c r="B4713" s="199"/>
      <c r="C4713" s="199"/>
      <c r="D4713" s="199"/>
      <c r="E4713" s="192"/>
      <c r="F4713" s="186"/>
      <c r="G4713" s="53"/>
      <c r="H4713" s="53"/>
      <c r="I4713" s="53"/>
      <c r="J4713" s="53"/>
      <c r="O4713" s="53"/>
      <c r="W4713" s="53"/>
      <c r="X4713" s="53"/>
      <c r="Y4713" s="53"/>
      <c r="Z4713" s="53"/>
      <c r="AA4713" s="53"/>
    </row>
    <row r="4714" spans="1:27" x14ac:dyDescent="0.25">
      <c r="A4714" s="199"/>
      <c r="B4714" s="199"/>
      <c r="C4714" s="199"/>
      <c r="D4714" s="199"/>
      <c r="E4714" s="192"/>
      <c r="F4714" s="186"/>
      <c r="G4714" s="53"/>
      <c r="H4714" s="53"/>
      <c r="I4714" s="53"/>
      <c r="J4714" s="53"/>
      <c r="O4714" s="53"/>
      <c r="W4714" s="53"/>
      <c r="X4714" s="53"/>
      <c r="Y4714" s="53"/>
      <c r="Z4714" s="53"/>
      <c r="AA4714" s="53"/>
    </row>
    <row r="4715" spans="1:27" x14ac:dyDescent="0.25">
      <c r="A4715" s="199"/>
      <c r="B4715" s="199"/>
      <c r="C4715" s="199"/>
      <c r="D4715" s="199"/>
      <c r="E4715" s="192"/>
      <c r="F4715" s="186"/>
      <c r="G4715" s="53"/>
      <c r="H4715" s="53"/>
      <c r="I4715" s="53"/>
      <c r="J4715" s="53"/>
      <c r="O4715" s="53"/>
      <c r="W4715" s="53"/>
      <c r="X4715" s="53"/>
      <c r="Y4715" s="53"/>
      <c r="Z4715" s="53"/>
      <c r="AA4715" s="53"/>
    </row>
    <row r="4716" spans="1:27" x14ac:dyDescent="0.25">
      <c r="A4716" s="199"/>
      <c r="B4716" s="199"/>
      <c r="C4716" s="199"/>
      <c r="D4716" s="199"/>
      <c r="E4716" s="192"/>
      <c r="F4716" s="186"/>
      <c r="G4716" s="53"/>
      <c r="H4716" s="53"/>
      <c r="I4716" s="53"/>
      <c r="J4716" s="53"/>
      <c r="O4716" s="53"/>
      <c r="W4716" s="53"/>
      <c r="X4716" s="53"/>
      <c r="Y4716" s="53"/>
      <c r="Z4716" s="53"/>
      <c r="AA4716" s="53"/>
    </row>
    <row r="4717" spans="1:27" x14ac:dyDescent="0.25">
      <c r="A4717" s="199"/>
      <c r="B4717" s="199"/>
      <c r="C4717" s="199"/>
      <c r="D4717" s="199"/>
      <c r="E4717" s="192"/>
      <c r="F4717" s="186"/>
      <c r="G4717" s="53"/>
      <c r="H4717" s="53"/>
      <c r="I4717" s="53"/>
      <c r="J4717" s="53"/>
      <c r="O4717" s="53"/>
      <c r="W4717" s="53"/>
      <c r="X4717" s="53"/>
      <c r="Y4717" s="53"/>
      <c r="Z4717" s="53"/>
      <c r="AA4717" s="53"/>
    </row>
    <row r="4718" spans="1:27" x14ac:dyDescent="0.25">
      <c r="A4718" s="199"/>
      <c r="B4718" s="199"/>
      <c r="C4718" s="199"/>
      <c r="D4718" s="199"/>
      <c r="E4718" s="192"/>
      <c r="F4718" s="186"/>
      <c r="G4718" s="53"/>
      <c r="H4718" s="53"/>
      <c r="I4718" s="53"/>
      <c r="J4718" s="53"/>
      <c r="O4718" s="53"/>
      <c r="W4718" s="53"/>
      <c r="X4718" s="53"/>
      <c r="Y4718" s="53"/>
      <c r="Z4718" s="53"/>
      <c r="AA4718" s="53"/>
    </row>
    <row r="4719" spans="1:27" x14ac:dyDescent="0.25">
      <c r="A4719" s="199"/>
      <c r="B4719" s="199"/>
      <c r="C4719" s="199"/>
      <c r="D4719" s="199"/>
      <c r="E4719" s="192"/>
      <c r="F4719" s="186"/>
      <c r="G4719" s="53"/>
      <c r="H4719" s="53"/>
      <c r="I4719" s="53"/>
      <c r="J4719" s="53"/>
      <c r="O4719" s="53"/>
      <c r="W4719" s="53"/>
      <c r="X4719" s="53"/>
      <c r="Y4719" s="53"/>
      <c r="Z4719" s="53"/>
      <c r="AA4719" s="53"/>
    </row>
    <row r="4720" spans="1:27" x14ac:dyDescent="0.25">
      <c r="A4720" s="199"/>
      <c r="B4720" s="199"/>
      <c r="C4720" s="199"/>
      <c r="D4720" s="199"/>
      <c r="E4720" s="192"/>
      <c r="F4720" s="186"/>
      <c r="G4720" s="53"/>
      <c r="H4720" s="53"/>
      <c r="I4720" s="53"/>
      <c r="J4720" s="53"/>
      <c r="O4720" s="53"/>
      <c r="W4720" s="53"/>
      <c r="X4720" s="53"/>
      <c r="Y4720" s="53"/>
      <c r="Z4720" s="53"/>
      <c r="AA4720" s="53"/>
    </row>
    <row r="4721" spans="1:27" x14ac:dyDescent="0.25">
      <c r="A4721" s="199"/>
      <c r="B4721" s="199"/>
      <c r="C4721" s="199"/>
      <c r="D4721" s="199"/>
      <c r="E4721" s="192"/>
      <c r="F4721" s="186"/>
      <c r="G4721" s="53"/>
      <c r="H4721" s="53"/>
      <c r="I4721" s="53"/>
      <c r="J4721" s="53"/>
      <c r="O4721" s="53"/>
      <c r="W4721" s="53"/>
      <c r="X4721" s="53"/>
      <c r="Y4721" s="53"/>
      <c r="Z4721" s="53"/>
      <c r="AA4721" s="53"/>
    </row>
    <row r="4722" spans="1:27" x14ac:dyDescent="0.25">
      <c r="A4722" s="199"/>
      <c r="B4722" s="199"/>
      <c r="C4722" s="199"/>
      <c r="D4722" s="199"/>
      <c r="E4722" s="192"/>
      <c r="F4722" s="186"/>
      <c r="G4722" s="53"/>
      <c r="H4722" s="53"/>
      <c r="I4722" s="53"/>
      <c r="J4722" s="53"/>
      <c r="O4722" s="53"/>
      <c r="W4722" s="53"/>
      <c r="X4722" s="53"/>
      <c r="Y4722" s="53"/>
      <c r="Z4722" s="53"/>
      <c r="AA4722" s="53"/>
    </row>
    <row r="4723" spans="1:27" x14ac:dyDescent="0.25">
      <c r="A4723" s="199"/>
      <c r="B4723" s="199"/>
      <c r="C4723" s="199"/>
      <c r="D4723" s="199"/>
      <c r="E4723" s="192"/>
      <c r="F4723" s="186"/>
      <c r="G4723" s="53"/>
      <c r="H4723" s="53"/>
      <c r="I4723" s="53"/>
      <c r="J4723" s="53"/>
      <c r="O4723" s="53"/>
      <c r="W4723" s="53"/>
      <c r="X4723" s="53"/>
      <c r="Y4723" s="53"/>
      <c r="Z4723" s="53"/>
      <c r="AA4723" s="53"/>
    </row>
    <row r="4724" spans="1:27" x14ac:dyDescent="0.25">
      <c r="A4724" s="199"/>
      <c r="B4724" s="199"/>
      <c r="C4724" s="199"/>
      <c r="D4724" s="199"/>
      <c r="E4724" s="192"/>
      <c r="F4724" s="186"/>
      <c r="G4724" s="53"/>
      <c r="H4724" s="53"/>
      <c r="I4724" s="53"/>
      <c r="J4724" s="53"/>
      <c r="O4724" s="53"/>
      <c r="W4724" s="53"/>
      <c r="X4724" s="53"/>
      <c r="Y4724" s="53"/>
      <c r="Z4724" s="53"/>
      <c r="AA4724" s="53"/>
    </row>
    <row r="4725" spans="1:27" x14ac:dyDescent="0.25">
      <c r="A4725" s="199"/>
      <c r="B4725" s="199"/>
      <c r="C4725" s="199"/>
      <c r="D4725" s="199"/>
      <c r="E4725" s="192"/>
      <c r="F4725" s="186"/>
      <c r="G4725" s="53"/>
      <c r="H4725" s="53"/>
      <c r="I4725" s="53"/>
      <c r="J4725" s="53"/>
      <c r="O4725" s="53"/>
      <c r="W4725" s="53"/>
      <c r="X4725" s="53"/>
      <c r="Y4725" s="53"/>
      <c r="Z4725" s="53"/>
      <c r="AA4725" s="53"/>
    </row>
    <row r="4726" spans="1:27" x14ac:dyDescent="0.25">
      <c r="A4726" s="199"/>
      <c r="B4726" s="199"/>
      <c r="C4726" s="199"/>
      <c r="D4726" s="199"/>
      <c r="E4726" s="192"/>
      <c r="F4726" s="186"/>
      <c r="G4726" s="53"/>
      <c r="H4726" s="53"/>
      <c r="I4726" s="53"/>
      <c r="J4726" s="53"/>
      <c r="O4726" s="53"/>
      <c r="W4726" s="53"/>
      <c r="X4726" s="53"/>
      <c r="Y4726" s="53"/>
      <c r="Z4726" s="53"/>
      <c r="AA4726" s="53"/>
    </row>
    <row r="4727" spans="1:27" x14ac:dyDescent="0.25">
      <c r="A4727" s="199"/>
      <c r="B4727" s="199"/>
      <c r="C4727" s="199"/>
      <c r="D4727" s="199"/>
      <c r="E4727" s="192"/>
      <c r="F4727" s="186"/>
      <c r="G4727" s="53"/>
      <c r="H4727" s="53"/>
      <c r="I4727" s="53"/>
      <c r="J4727" s="53"/>
      <c r="O4727" s="53"/>
      <c r="W4727" s="53"/>
      <c r="X4727" s="53"/>
      <c r="Y4727" s="53"/>
      <c r="Z4727" s="53"/>
      <c r="AA4727" s="53"/>
    </row>
    <row r="4728" spans="1:27" x14ac:dyDescent="0.25">
      <c r="A4728" s="199"/>
      <c r="B4728" s="199"/>
      <c r="C4728" s="199"/>
      <c r="D4728" s="199"/>
      <c r="E4728" s="192"/>
      <c r="F4728" s="186"/>
      <c r="G4728" s="53"/>
      <c r="H4728" s="53"/>
      <c r="I4728" s="53"/>
      <c r="J4728" s="53"/>
      <c r="O4728" s="53"/>
      <c r="W4728" s="53"/>
      <c r="X4728" s="53"/>
      <c r="Y4728" s="53"/>
      <c r="Z4728" s="53"/>
      <c r="AA4728" s="53"/>
    </row>
    <row r="4729" spans="1:27" x14ac:dyDescent="0.25">
      <c r="A4729" s="199"/>
      <c r="B4729" s="199"/>
      <c r="C4729" s="199"/>
      <c r="D4729" s="199"/>
      <c r="E4729" s="192"/>
      <c r="F4729" s="186"/>
      <c r="G4729" s="53"/>
      <c r="H4729" s="53"/>
      <c r="I4729" s="53"/>
      <c r="J4729" s="53"/>
      <c r="O4729" s="53"/>
      <c r="W4729" s="53"/>
      <c r="X4729" s="53"/>
      <c r="Y4729" s="53"/>
      <c r="Z4729" s="53"/>
      <c r="AA4729" s="53"/>
    </row>
    <row r="4730" spans="1:27" x14ac:dyDescent="0.25">
      <c r="A4730" s="199"/>
      <c r="B4730" s="199"/>
      <c r="C4730" s="199"/>
      <c r="D4730" s="199"/>
      <c r="E4730" s="192"/>
      <c r="F4730" s="186"/>
      <c r="G4730" s="53"/>
      <c r="H4730" s="53"/>
      <c r="I4730" s="53"/>
      <c r="J4730" s="53"/>
      <c r="O4730" s="53"/>
      <c r="W4730" s="53"/>
      <c r="X4730" s="53"/>
      <c r="Y4730" s="53"/>
      <c r="Z4730" s="53"/>
      <c r="AA4730" s="53"/>
    </row>
    <row r="4731" spans="1:27" x14ac:dyDescent="0.25">
      <c r="A4731" s="199"/>
      <c r="B4731" s="199"/>
      <c r="C4731" s="199"/>
      <c r="D4731" s="199"/>
      <c r="E4731" s="192"/>
      <c r="F4731" s="186"/>
      <c r="G4731" s="53"/>
      <c r="H4731" s="53"/>
      <c r="I4731" s="53"/>
      <c r="J4731" s="53"/>
      <c r="O4731" s="53"/>
      <c r="W4731" s="53"/>
      <c r="X4731" s="53"/>
      <c r="Y4731" s="53"/>
      <c r="Z4731" s="53"/>
      <c r="AA4731" s="53"/>
    </row>
    <row r="4732" spans="1:27" x14ac:dyDescent="0.25">
      <c r="A4732" s="199"/>
      <c r="B4732" s="199"/>
      <c r="C4732" s="199"/>
      <c r="D4732" s="199"/>
      <c r="E4732" s="192"/>
      <c r="F4732" s="186"/>
      <c r="G4732" s="53"/>
      <c r="H4732" s="53"/>
      <c r="I4732" s="53"/>
      <c r="J4732" s="53"/>
      <c r="O4732" s="53"/>
      <c r="W4732" s="53"/>
      <c r="X4732" s="53"/>
      <c r="Y4732" s="53"/>
      <c r="Z4732" s="53"/>
      <c r="AA4732" s="53"/>
    </row>
    <row r="4733" spans="1:27" x14ac:dyDescent="0.25">
      <c r="A4733" s="199"/>
      <c r="B4733" s="199"/>
      <c r="C4733" s="199"/>
      <c r="D4733" s="199"/>
      <c r="E4733" s="192"/>
      <c r="F4733" s="186"/>
      <c r="G4733" s="53"/>
      <c r="H4733" s="53"/>
      <c r="I4733" s="53"/>
      <c r="J4733" s="53"/>
      <c r="O4733" s="53"/>
      <c r="W4733" s="53"/>
      <c r="X4733" s="53"/>
      <c r="Y4733" s="53"/>
      <c r="Z4733" s="53"/>
      <c r="AA4733" s="53"/>
    </row>
    <row r="4734" spans="1:27" x14ac:dyDescent="0.25">
      <c r="A4734" s="199"/>
      <c r="B4734" s="199"/>
      <c r="C4734" s="199"/>
      <c r="D4734" s="199"/>
      <c r="E4734" s="192"/>
      <c r="F4734" s="186"/>
      <c r="G4734" s="53"/>
      <c r="H4734" s="53"/>
      <c r="I4734" s="53"/>
      <c r="J4734" s="53"/>
      <c r="O4734" s="53"/>
      <c r="W4734" s="53"/>
      <c r="X4734" s="53"/>
      <c r="Y4734" s="53"/>
      <c r="Z4734" s="53"/>
      <c r="AA4734" s="53"/>
    </row>
    <row r="4735" spans="1:27" x14ac:dyDescent="0.25">
      <c r="A4735" s="199"/>
      <c r="B4735" s="199"/>
      <c r="C4735" s="199"/>
      <c r="D4735" s="199"/>
      <c r="E4735" s="192"/>
      <c r="F4735" s="186"/>
      <c r="G4735" s="53"/>
      <c r="H4735" s="53"/>
      <c r="I4735" s="53"/>
      <c r="J4735" s="53"/>
      <c r="O4735" s="53"/>
      <c r="W4735" s="53"/>
      <c r="X4735" s="53"/>
      <c r="Y4735" s="53"/>
      <c r="Z4735" s="53"/>
      <c r="AA4735" s="53"/>
    </row>
    <row r="4736" spans="1:27" x14ac:dyDescent="0.25">
      <c r="A4736" s="199"/>
      <c r="B4736" s="199"/>
      <c r="C4736" s="199"/>
      <c r="D4736" s="199"/>
      <c r="E4736" s="192"/>
      <c r="F4736" s="186"/>
      <c r="G4736" s="53"/>
      <c r="H4736" s="53"/>
      <c r="I4736" s="53"/>
      <c r="J4736" s="53"/>
      <c r="O4736" s="53"/>
      <c r="W4736" s="53"/>
      <c r="X4736" s="53"/>
      <c r="Y4736" s="53"/>
      <c r="Z4736" s="53"/>
      <c r="AA4736" s="53"/>
    </row>
    <row r="4737" spans="1:27" x14ac:dyDescent="0.25">
      <c r="A4737" s="199"/>
      <c r="B4737" s="199"/>
      <c r="C4737" s="199"/>
      <c r="D4737" s="199"/>
      <c r="E4737" s="192"/>
      <c r="F4737" s="186"/>
      <c r="G4737" s="53"/>
      <c r="H4737" s="53"/>
      <c r="I4737" s="53"/>
      <c r="J4737" s="53"/>
      <c r="O4737" s="53"/>
      <c r="W4737" s="53"/>
      <c r="X4737" s="53"/>
      <c r="Y4737" s="53"/>
      <c r="Z4737" s="53"/>
      <c r="AA4737" s="53"/>
    </row>
    <row r="4738" spans="1:27" x14ac:dyDescent="0.25">
      <c r="A4738" s="199"/>
      <c r="B4738" s="199"/>
      <c r="C4738" s="199"/>
      <c r="D4738" s="199"/>
      <c r="E4738" s="192"/>
      <c r="F4738" s="186"/>
      <c r="G4738" s="53"/>
      <c r="H4738" s="53"/>
      <c r="I4738" s="53"/>
      <c r="J4738" s="53"/>
      <c r="O4738" s="53"/>
      <c r="W4738" s="53"/>
      <c r="X4738" s="53"/>
      <c r="Y4738" s="53"/>
      <c r="Z4738" s="53"/>
      <c r="AA4738" s="53"/>
    </row>
    <row r="4739" spans="1:27" x14ac:dyDescent="0.25">
      <c r="A4739" s="199"/>
      <c r="B4739" s="199"/>
      <c r="C4739" s="199"/>
      <c r="D4739" s="199"/>
      <c r="E4739" s="192"/>
      <c r="F4739" s="186"/>
      <c r="G4739" s="53"/>
      <c r="H4739" s="53"/>
      <c r="I4739" s="53"/>
      <c r="J4739" s="53"/>
      <c r="O4739" s="53"/>
      <c r="W4739" s="53"/>
      <c r="X4739" s="53"/>
      <c r="Y4739" s="53"/>
      <c r="Z4739" s="53"/>
      <c r="AA4739" s="53"/>
    </row>
    <row r="4740" spans="1:27" x14ac:dyDescent="0.25">
      <c r="A4740" s="199"/>
      <c r="B4740" s="199"/>
      <c r="C4740" s="199"/>
      <c r="D4740" s="199"/>
      <c r="E4740" s="192"/>
      <c r="F4740" s="186"/>
      <c r="G4740" s="53"/>
      <c r="H4740" s="53"/>
      <c r="I4740" s="53"/>
      <c r="J4740" s="53"/>
      <c r="O4740" s="53"/>
      <c r="W4740" s="53"/>
      <c r="X4740" s="53"/>
      <c r="Y4740" s="53"/>
      <c r="Z4740" s="53"/>
      <c r="AA4740" s="53"/>
    </row>
    <row r="4741" spans="1:27" x14ac:dyDescent="0.25">
      <c r="A4741" s="199"/>
      <c r="B4741" s="199"/>
      <c r="C4741" s="199"/>
      <c r="D4741" s="199"/>
      <c r="E4741" s="192"/>
      <c r="F4741" s="186"/>
      <c r="G4741" s="53"/>
      <c r="H4741" s="53"/>
      <c r="I4741" s="53"/>
      <c r="J4741" s="53"/>
      <c r="O4741" s="53"/>
      <c r="W4741" s="53"/>
      <c r="X4741" s="53"/>
      <c r="Y4741" s="53"/>
      <c r="Z4741" s="53"/>
      <c r="AA4741" s="53"/>
    </row>
    <row r="4742" spans="1:27" x14ac:dyDescent="0.25">
      <c r="A4742" s="199"/>
      <c r="B4742" s="199"/>
      <c r="C4742" s="199"/>
      <c r="D4742" s="199"/>
      <c r="E4742" s="192"/>
      <c r="F4742" s="186"/>
      <c r="G4742" s="53"/>
      <c r="H4742" s="53"/>
      <c r="I4742" s="53"/>
      <c r="J4742" s="53"/>
      <c r="O4742" s="53"/>
      <c r="W4742" s="53"/>
      <c r="X4742" s="53"/>
      <c r="Y4742" s="53"/>
      <c r="Z4742" s="53"/>
      <c r="AA4742" s="53"/>
    </row>
    <row r="4743" spans="1:27" x14ac:dyDescent="0.25">
      <c r="A4743" s="199"/>
      <c r="B4743" s="199"/>
      <c r="C4743" s="199"/>
      <c r="D4743" s="199"/>
      <c r="E4743" s="192"/>
      <c r="F4743" s="186"/>
      <c r="G4743" s="53"/>
      <c r="H4743" s="53"/>
      <c r="I4743" s="53"/>
      <c r="J4743" s="53"/>
      <c r="O4743" s="53"/>
      <c r="W4743" s="53"/>
      <c r="X4743" s="53"/>
      <c r="Y4743" s="53"/>
      <c r="Z4743" s="53"/>
      <c r="AA4743" s="53"/>
    </row>
    <row r="4744" spans="1:27" x14ac:dyDescent="0.25">
      <c r="A4744" s="199"/>
      <c r="B4744" s="199"/>
      <c r="C4744" s="199"/>
      <c r="D4744" s="199"/>
      <c r="E4744" s="192"/>
      <c r="F4744" s="186"/>
      <c r="G4744" s="53"/>
      <c r="H4744" s="53"/>
      <c r="I4744" s="53"/>
      <c r="J4744" s="53"/>
      <c r="O4744" s="53"/>
      <c r="W4744" s="53"/>
      <c r="X4744" s="53"/>
      <c r="Y4744" s="53"/>
      <c r="Z4744" s="53"/>
      <c r="AA4744" s="53"/>
    </row>
    <row r="4745" spans="1:27" x14ac:dyDescent="0.25">
      <c r="A4745" s="199"/>
      <c r="B4745" s="199"/>
      <c r="C4745" s="199"/>
      <c r="D4745" s="199"/>
      <c r="E4745" s="192"/>
      <c r="F4745" s="186"/>
      <c r="G4745" s="53"/>
      <c r="H4745" s="53"/>
      <c r="I4745" s="53"/>
      <c r="J4745" s="53"/>
      <c r="O4745" s="53"/>
      <c r="W4745" s="53"/>
      <c r="X4745" s="53"/>
      <c r="Y4745" s="53"/>
      <c r="Z4745" s="53"/>
      <c r="AA4745" s="53"/>
    </row>
    <row r="4746" spans="1:27" x14ac:dyDescent="0.25">
      <c r="A4746" s="199"/>
      <c r="B4746" s="199"/>
      <c r="C4746" s="199"/>
      <c r="D4746" s="199"/>
      <c r="E4746" s="192"/>
      <c r="F4746" s="186"/>
      <c r="G4746" s="53"/>
      <c r="H4746" s="53"/>
      <c r="I4746" s="53"/>
      <c r="J4746" s="53"/>
      <c r="O4746" s="53"/>
      <c r="W4746" s="53"/>
      <c r="X4746" s="53"/>
      <c r="Y4746" s="53"/>
      <c r="Z4746" s="53"/>
      <c r="AA4746" s="53"/>
    </row>
    <row r="4747" spans="1:27" x14ac:dyDescent="0.25">
      <c r="A4747" s="199"/>
      <c r="B4747" s="199"/>
      <c r="C4747" s="199"/>
      <c r="D4747" s="199"/>
      <c r="E4747" s="192"/>
      <c r="F4747" s="186"/>
      <c r="G4747" s="53"/>
      <c r="H4747" s="53"/>
      <c r="I4747" s="53"/>
      <c r="J4747" s="53"/>
      <c r="O4747" s="53"/>
      <c r="W4747" s="53"/>
      <c r="X4747" s="53"/>
      <c r="Y4747" s="53"/>
      <c r="Z4747" s="53"/>
      <c r="AA4747" s="53"/>
    </row>
    <row r="4748" spans="1:27" x14ac:dyDescent="0.25">
      <c r="A4748" s="199"/>
      <c r="B4748" s="199"/>
      <c r="C4748" s="199"/>
      <c r="D4748" s="199"/>
      <c r="E4748" s="192"/>
      <c r="F4748" s="186"/>
      <c r="G4748" s="53"/>
      <c r="H4748" s="53"/>
      <c r="I4748" s="53"/>
      <c r="J4748" s="53"/>
      <c r="O4748" s="53"/>
      <c r="W4748" s="53"/>
      <c r="X4748" s="53"/>
      <c r="Y4748" s="53"/>
      <c r="Z4748" s="53"/>
      <c r="AA4748" s="53"/>
    </row>
    <row r="4749" spans="1:27" x14ac:dyDescent="0.25">
      <c r="A4749" s="199"/>
      <c r="B4749" s="199"/>
      <c r="C4749" s="199"/>
      <c r="D4749" s="199"/>
      <c r="E4749" s="192"/>
      <c r="F4749" s="186"/>
      <c r="G4749" s="53"/>
      <c r="H4749" s="53"/>
      <c r="I4749" s="53"/>
      <c r="J4749" s="53"/>
      <c r="O4749" s="53"/>
      <c r="W4749" s="53"/>
      <c r="X4749" s="53"/>
      <c r="Y4749" s="53"/>
      <c r="Z4749" s="53"/>
      <c r="AA4749" s="53"/>
    </row>
    <row r="4750" spans="1:27" x14ac:dyDescent="0.25">
      <c r="A4750" s="199"/>
      <c r="B4750" s="199"/>
      <c r="C4750" s="199"/>
      <c r="D4750" s="199"/>
      <c r="E4750" s="192"/>
      <c r="F4750" s="186"/>
      <c r="G4750" s="53"/>
      <c r="H4750" s="53"/>
      <c r="I4750" s="53"/>
      <c r="J4750" s="53"/>
      <c r="O4750" s="53"/>
      <c r="W4750" s="53"/>
      <c r="X4750" s="53"/>
      <c r="Y4750" s="53"/>
      <c r="Z4750" s="53"/>
      <c r="AA4750" s="53"/>
    </row>
    <row r="4751" spans="1:27" x14ac:dyDescent="0.25">
      <c r="A4751" s="199"/>
      <c r="B4751" s="199"/>
      <c r="C4751" s="199"/>
      <c r="D4751" s="199"/>
      <c r="E4751" s="192"/>
      <c r="F4751" s="186"/>
      <c r="G4751" s="53"/>
      <c r="H4751" s="53"/>
      <c r="I4751" s="53"/>
      <c r="J4751" s="53"/>
      <c r="O4751" s="53"/>
      <c r="W4751" s="53"/>
      <c r="X4751" s="53"/>
      <c r="Y4751" s="53"/>
      <c r="Z4751" s="53"/>
      <c r="AA4751" s="53"/>
    </row>
    <row r="4752" spans="1:27" x14ac:dyDescent="0.25">
      <c r="A4752" s="199"/>
      <c r="B4752" s="199"/>
      <c r="C4752" s="199"/>
      <c r="D4752" s="199"/>
      <c r="E4752" s="192"/>
      <c r="F4752" s="186"/>
      <c r="G4752" s="53"/>
      <c r="H4752" s="53"/>
      <c r="I4752" s="53"/>
      <c r="J4752" s="53"/>
      <c r="O4752" s="53"/>
      <c r="W4752" s="53"/>
      <c r="X4752" s="53"/>
      <c r="Y4752" s="53"/>
      <c r="Z4752" s="53"/>
      <c r="AA4752" s="53"/>
    </row>
    <row r="4753" spans="1:27" x14ac:dyDescent="0.25">
      <c r="A4753" s="199"/>
      <c r="B4753" s="199"/>
      <c r="C4753" s="199"/>
      <c r="D4753" s="199"/>
      <c r="E4753" s="192"/>
      <c r="F4753" s="186"/>
      <c r="G4753" s="53"/>
      <c r="H4753" s="53"/>
      <c r="I4753" s="53"/>
      <c r="J4753" s="53"/>
      <c r="O4753" s="53"/>
      <c r="W4753" s="53"/>
      <c r="X4753" s="53"/>
      <c r="Y4753" s="53"/>
      <c r="Z4753" s="53"/>
      <c r="AA4753" s="53"/>
    </row>
    <row r="4754" spans="1:27" x14ac:dyDescent="0.25">
      <c r="A4754" s="199"/>
      <c r="B4754" s="199"/>
      <c r="C4754" s="199"/>
      <c r="D4754" s="199"/>
      <c r="E4754" s="192"/>
      <c r="F4754" s="186"/>
      <c r="G4754" s="53"/>
      <c r="H4754" s="53"/>
      <c r="I4754" s="53"/>
      <c r="J4754" s="53"/>
      <c r="O4754" s="53"/>
      <c r="W4754" s="53"/>
      <c r="X4754" s="53"/>
      <c r="Y4754" s="53"/>
      <c r="Z4754" s="53"/>
      <c r="AA4754" s="53"/>
    </row>
    <row r="4755" spans="1:27" x14ac:dyDescent="0.25">
      <c r="A4755" s="199"/>
      <c r="B4755" s="199"/>
      <c r="C4755" s="199"/>
      <c r="D4755" s="199"/>
      <c r="E4755" s="192"/>
      <c r="F4755" s="186"/>
      <c r="G4755" s="53"/>
      <c r="H4755" s="53"/>
      <c r="I4755" s="53"/>
      <c r="J4755" s="53"/>
      <c r="O4755" s="53"/>
      <c r="W4755" s="53"/>
      <c r="X4755" s="53"/>
      <c r="Y4755" s="53"/>
      <c r="Z4755" s="53"/>
      <c r="AA4755" s="53"/>
    </row>
    <row r="4756" spans="1:27" x14ac:dyDescent="0.25">
      <c r="A4756" s="199"/>
      <c r="B4756" s="199"/>
      <c r="C4756" s="199"/>
      <c r="D4756" s="199"/>
      <c r="E4756" s="192"/>
      <c r="F4756" s="186"/>
      <c r="G4756" s="53"/>
      <c r="H4756" s="53"/>
      <c r="I4756" s="53"/>
      <c r="J4756" s="53"/>
      <c r="O4756" s="53"/>
      <c r="W4756" s="53"/>
      <c r="X4756" s="53"/>
      <c r="Y4756" s="53"/>
      <c r="Z4756" s="53"/>
      <c r="AA4756" s="53"/>
    </row>
    <row r="4757" spans="1:27" x14ac:dyDescent="0.25">
      <c r="A4757" s="199"/>
      <c r="B4757" s="199"/>
      <c r="C4757" s="199"/>
      <c r="D4757" s="199"/>
      <c r="E4757" s="192"/>
      <c r="F4757" s="186"/>
      <c r="G4757" s="53"/>
      <c r="H4757" s="53"/>
      <c r="I4757" s="53"/>
      <c r="J4757" s="53"/>
      <c r="O4757" s="53"/>
      <c r="W4757" s="53"/>
      <c r="X4757" s="53"/>
      <c r="Y4757" s="53"/>
      <c r="Z4757" s="53"/>
      <c r="AA4757" s="53"/>
    </row>
    <row r="4758" spans="1:27" x14ac:dyDescent="0.25">
      <c r="A4758" s="199"/>
      <c r="B4758" s="199"/>
      <c r="C4758" s="199"/>
      <c r="D4758" s="199"/>
      <c r="E4758" s="192"/>
      <c r="F4758" s="186"/>
      <c r="G4758" s="53"/>
      <c r="H4758" s="53"/>
      <c r="I4758" s="53"/>
      <c r="J4758" s="53"/>
      <c r="O4758" s="53"/>
      <c r="W4758" s="53"/>
      <c r="X4758" s="53"/>
      <c r="Y4758" s="53"/>
      <c r="Z4758" s="53"/>
      <c r="AA4758" s="53"/>
    </row>
    <row r="4759" spans="1:27" x14ac:dyDescent="0.25">
      <c r="A4759" s="199"/>
      <c r="B4759" s="199"/>
      <c r="C4759" s="199"/>
      <c r="D4759" s="199"/>
      <c r="E4759" s="192"/>
      <c r="F4759" s="186"/>
      <c r="G4759" s="53"/>
      <c r="H4759" s="53"/>
      <c r="I4759" s="53"/>
      <c r="J4759" s="53"/>
      <c r="O4759" s="53"/>
      <c r="W4759" s="53"/>
      <c r="X4759" s="53"/>
      <c r="Y4759" s="53"/>
      <c r="Z4759" s="53"/>
      <c r="AA4759" s="53"/>
    </row>
    <row r="4760" spans="1:27" x14ac:dyDescent="0.25">
      <c r="A4760" s="199"/>
      <c r="B4760" s="199"/>
      <c r="C4760" s="199"/>
      <c r="D4760" s="199"/>
      <c r="E4760" s="192"/>
      <c r="F4760" s="186"/>
      <c r="G4760" s="53"/>
      <c r="H4760" s="53"/>
      <c r="I4760" s="53"/>
      <c r="J4760" s="53"/>
      <c r="O4760" s="53"/>
      <c r="W4760" s="53"/>
      <c r="X4760" s="53"/>
      <c r="Y4760" s="53"/>
      <c r="Z4760" s="53"/>
      <c r="AA4760" s="53"/>
    </row>
    <row r="4761" spans="1:27" x14ac:dyDescent="0.25">
      <c r="A4761" s="199"/>
      <c r="B4761" s="199"/>
      <c r="C4761" s="199"/>
      <c r="D4761" s="199"/>
      <c r="E4761" s="192"/>
      <c r="F4761" s="186"/>
      <c r="G4761" s="53"/>
      <c r="H4761" s="53"/>
      <c r="I4761" s="53"/>
      <c r="J4761" s="53"/>
      <c r="O4761" s="53"/>
      <c r="W4761" s="53"/>
      <c r="X4761" s="53"/>
      <c r="Y4761" s="53"/>
      <c r="Z4761" s="53"/>
      <c r="AA4761" s="53"/>
    </row>
    <row r="4762" spans="1:27" x14ac:dyDescent="0.25">
      <c r="A4762" s="199"/>
      <c r="B4762" s="199"/>
      <c r="C4762" s="199"/>
      <c r="D4762" s="199"/>
      <c r="E4762" s="192"/>
      <c r="F4762" s="186"/>
      <c r="G4762" s="53"/>
      <c r="H4762" s="53"/>
      <c r="I4762" s="53"/>
      <c r="J4762" s="53"/>
      <c r="O4762" s="53"/>
      <c r="W4762" s="53"/>
      <c r="X4762" s="53"/>
      <c r="Y4762" s="53"/>
      <c r="Z4762" s="53"/>
      <c r="AA4762" s="53"/>
    </row>
    <row r="4763" spans="1:27" x14ac:dyDescent="0.25">
      <c r="A4763" s="199"/>
      <c r="B4763" s="199"/>
      <c r="C4763" s="199"/>
      <c r="D4763" s="199"/>
      <c r="E4763" s="192"/>
      <c r="F4763" s="186"/>
      <c r="G4763" s="53"/>
      <c r="H4763" s="53"/>
      <c r="I4763" s="53"/>
      <c r="J4763" s="53"/>
      <c r="O4763" s="53"/>
      <c r="W4763" s="53"/>
      <c r="X4763" s="53"/>
      <c r="Y4763" s="53"/>
      <c r="Z4763" s="53"/>
      <c r="AA4763" s="53"/>
    </row>
    <row r="4764" spans="1:27" x14ac:dyDescent="0.25">
      <c r="A4764" s="199"/>
      <c r="B4764" s="199"/>
      <c r="C4764" s="199"/>
      <c r="D4764" s="199"/>
      <c r="E4764" s="192"/>
      <c r="F4764" s="186"/>
      <c r="G4764" s="53"/>
      <c r="H4764" s="53"/>
      <c r="I4764" s="53"/>
      <c r="J4764" s="53"/>
      <c r="O4764" s="53"/>
      <c r="W4764" s="53"/>
      <c r="X4764" s="53"/>
      <c r="Y4764" s="53"/>
      <c r="Z4764" s="53"/>
      <c r="AA4764" s="53"/>
    </row>
    <row r="4765" spans="1:27" x14ac:dyDescent="0.25">
      <c r="A4765" s="199"/>
      <c r="B4765" s="199"/>
      <c r="C4765" s="199"/>
      <c r="D4765" s="199"/>
      <c r="E4765" s="192"/>
      <c r="F4765" s="186"/>
      <c r="G4765" s="53"/>
      <c r="H4765" s="53"/>
      <c r="I4765" s="53"/>
      <c r="J4765" s="53"/>
      <c r="O4765" s="53"/>
      <c r="W4765" s="53"/>
      <c r="X4765" s="53"/>
      <c r="Y4765" s="53"/>
      <c r="Z4765" s="53"/>
      <c r="AA4765" s="53"/>
    </row>
    <row r="4766" spans="1:27" x14ac:dyDescent="0.25">
      <c r="A4766" s="199"/>
      <c r="B4766" s="199"/>
      <c r="C4766" s="199"/>
      <c r="D4766" s="199"/>
      <c r="E4766" s="192"/>
      <c r="F4766" s="186"/>
      <c r="G4766" s="53"/>
      <c r="H4766" s="53"/>
      <c r="I4766" s="53"/>
      <c r="J4766" s="53"/>
      <c r="O4766" s="53"/>
      <c r="W4766" s="53"/>
      <c r="X4766" s="53"/>
      <c r="Y4766" s="53"/>
      <c r="Z4766" s="53"/>
      <c r="AA4766" s="53"/>
    </row>
    <row r="4767" spans="1:27" x14ac:dyDescent="0.25">
      <c r="A4767" s="199"/>
      <c r="B4767" s="199"/>
      <c r="C4767" s="199"/>
      <c r="D4767" s="199"/>
      <c r="E4767" s="192"/>
      <c r="F4767" s="186"/>
      <c r="G4767" s="53"/>
      <c r="H4767" s="53"/>
      <c r="I4767" s="53"/>
      <c r="J4767" s="53"/>
      <c r="O4767" s="53"/>
      <c r="W4767" s="53"/>
      <c r="X4767" s="53"/>
      <c r="Y4767" s="53"/>
      <c r="Z4767" s="53"/>
      <c r="AA4767" s="53"/>
    </row>
    <row r="4768" spans="1:27" x14ac:dyDescent="0.25">
      <c r="A4768" s="199"/>
      <c r="B4768" s="199"/>
      <c r="C4768" s="199"/>
      <c r="D4768" s="199"/>
      <c r="E4768" s="192"/>
      <c r="F4768" s="186"/>
      <c r="G4768" s="53"/>
      <c r="H4768" s="53"/>
      <c r="I4768" s="53"/>
      <c r="J4768" s="53"/>
      <c r="O4768" s="53"/>
      <c r="W4768" s="53"/>
      <c r="X4768" s="53"/>
      <c r="Y4768" s="53"/>
      <c r="Z4768" s="53"/>
      <c r="AA4768" s="53"/>
    </row>
    <row r="4769" spans="1:27" x14ac:dyDescent="0.25">
      <c r="A4769" s="199"/>
      <c r="B4769" s="199"/>
      <c r="C4769" s="199"/>
      <c r="D4769" s="199"/>
      <c r="E4769" s="192"/>
      <c r="F4769" s="186"/>
      <c r="G4769" s="53"/>
      <c r="H4769" s="53"/>
      <c r="I4769" s="53"/>
      <c r="J4769" s="53"/>
      <c r="O4769" s="53"/>
      <c r="W4769" s="53"/>
      <c r="X4769" s="53"/>
      <c r="Y4769" s="53"/>
      <c r="Z4769" s="53"/>
      <c r="AA4769" s="53"/>
    </row>
    <row r="4770" spans="1:27" x14ac:dyDescent="0.25">
      <c r="A4770" s="199"/>
      <c r="B4770" s="199"/>
      <c r="C4770" s="199"/>
      <c r="D4770" s="199"/>
      <c r="E4770" s="192"/>
      <c r="F4770" s="186"/>
      <c r="G4770" s="53"/>
      <c r="H4770" s="53"/>
      <c r="I4770" s="53"/>
      <c r="J4770" s="53"/>
      <c r="O4770" s="53"/>
      <c r="W4770" s="53"/>
      <c r="X4770" s="53"/>
      <c r="Y4770" s="53"/>
      <c r="Z4770" s="53"/>
      <c r="AA4770" s="53"/>
    </row>
    <row r="4771" spans="1:27" x14ac:dyDescent="0.25">
      <c r="A4771" s="199"/>
      <c r="B4771" s="199"/>
      <c r="C4771" s="199"/>
      <c r="D4771" s="199"/>
      <c r="E4771" s="192"/>
      <c r="F4771" s="186"/>
      <c r="G4771" s="53"/>
      <c r="H4771" s="53"/>
      <c r="I4771" s="53"/>
      <c r="J4771" s="53"/>
      <c r="O4771" s="53"/>
      <c r="W4771" s="53"/>
      <c r="X4771" s="53"/>
      <c r="Y4771" s="53"/>
      <c r="Z4771" s="53"/>
      <c r="AA4771" s="53"/>
    </row>
    <row r="4772" spans="1:27" x14ac:dyDescent="0.25">
      <c r="A4772" s="199"/>
      <c r="B4772" s="199"/>
      <c r="C4772" s="199"/>
      <c r="D4772" s="199"/>
      <c r="E4772" s="192"/>
      <c r="F4772" s="186"/>
      <c r="G4772" s="53"/>
      <c r="H4772" s="53"/>
      <c r="I4772" s="53"/>
      <c r="J4772" s="53"/>
      <c r="O4772" s="53"/>
      <c r="W4772" s="53"/>
      <c r="X4772" s="53"/>
      <c r="Y4772" s="53"/>
      <c r="Z4772" s="53"/>
      <c r="AA4772" s="53"/>
    </row>
    <row r="4773" spans="1:27" x14ac:dyDescent="0.25">
      <c r="A4773" s="199"/>
      <c r="B4773" s="199"/>
      <c r="C4773" s="199"/>
      <c r="D4773" s="199"/>
      <c r="E4773" s="192"/>
      <c r="F4773" s="186"/>
      <c r="G4773" s="53"/>
      <c r="H4773" s="53"/>
      <c r="I4773" s="53"/>
      <c r="J4773" s="53"/>
      <c r="O4773" s="53"/>
      <c r="W4773" s="53"/>
      <c r="X4773" s="53"/>
      <c r="Y4773" s="53"/>
      <c r="Z4773" s="53"/>
      <c r="AA4773" s="53"/>
    </row>
    <row r="4774" spans="1:27" x14ac:dyDescent="0.25">
      <c r="A4774" s="199"/>
      <c r="B4774" s="199"/>
      <c r="C4774" s="199"/>
      <c r="D4774" s="199"/>
      <c r="E4774" s="192"/>
      <c r="F4774" s="186"/>
      <c r="G4774" s="53"/>
      <c r="H4774" s="53"/>
      <c r="I4774" s="53"/>
      <c r="J4774" s="53"/>
      <c r="O4774" s="53"/>
      <c r="W4774" s="53"/>
      <c r="X4774" s="53"/>
      <c r="Y4774" s="53"/>
      <c r="Z4774" s="53"/>
      <c r="AA4774" s="53"/>
    </row>
    <row r="4775" spans="1:27" x14ac:dyDescent="0.25">
      <c r="A4775" s="199"/>
      <c r="B4775" s="199"/>
      <c r="C4775" s="199"/>
      <c r="D4775" s="199"/>
      <c r="E4775" s="192"/>
      <c r="F4775" s="186"/>
      <c r="G4775" s="53"/>
      <c r="H4775" s="53"/>
      <c r="I4775" s="53"/>
      <c r="J4775" s="53"/>
      <c r="O4775" s="53"/>
      <c r="W4775" s="53"/>
      <c r="X4775" s="53"/>
      <c r="Y4775" s="53"/>
      <c r="Z4775" s="53"/>
      <c r="AA4775" s="53"/>
    </row>
    <row r="4776" spans="1:27" x14ac:dyDescent="0.25">
      <c r="A4776" s="199"/>
      <c r="B4776" s="199"/>
      <c r="C4776" s="199"/>
      <c r="D4776" s="199"/>
      <c r="E4776" s="192"/>
      <c r="F4776" s="186"/>
      <c r="G4776" s="53"/>
      <c r="H4776" s="53"/>
      <c r="I4776" s="53"/>
      <c r="J4776" s="53"/>
      <c r="O4776" s="53"/>
      <c r="W4776" s="53"/>
      <c r="X4776" s="53"/>
      <c r="Y4776" s="53"/>
      <c r="Z4776" s="53"/>
      <c r="AA4776" s="53"/>
    </row>
    <row r="4777" spans="1:27" x14ac:dyDescent="0.25">
      <c r="A4777" s="199"/>
      <c r="B4777" s="199"/>
      <c r="C4777" s="199"/>
      <c r="D4777" s="199"/>
      <c r="E4777" s="192"/>
      <c r="F4777" s="186"/>
      <c r="G4777" s="53"/>
      <c r="H4777" s="53"/>
      <c r="I4777" s="53"/>
      <c r="J4777" s="53"/>
      <c r="O4777" s="53"/>
      <c r="W4777" s="53"/>
      <c r="X4777" s="53"/>
      <c r="Y4777" s="53"/>
      <c r="Z4777" s="53"/>
      <c r="AA4777" s="53"/>
    </row>
    <row r="4778" spans="1:27" x14ac:dyDescent="0.25">
      <c r="A4778" s="199"/>
      <c r="B4778" s="199"/>
      <c r="C4778" s="199"/>
      <c r="D4778" s="199"/>
      <c r="E4778" s="192"/>
      <c r="F4778" s="186"/>
      <c r="G4778" s="53"/>
      <c r="H4778" s="53"/>
      <c r="I4778" s="53"/>
      <c r="J4778" s="53"/>
      <c r="O4778" s="53"/>
      <c r="W4778" s="53"/>
      <c r="X4778" s="53"/>
      <c r="Y4778" s="53"/>
      <c r="Z4778" s="53"/>
      <c r="AA4778" s="53"/>
    </row>
    <row r="4779" spans="1:27" x14ac:dyDescent="0.25">
      <c r="A4779" s="199"/>
      <c r="B4779" s="199"/>
      <c r="C4779" s="199"/>
      <c r="D4779" s="199"/>
      <c r="E4779" s="192"/>
      <c r="F4779" s="186"/>
      <c r="G4779" s="53"/>
      <c r="H4779" s="53"/>
      <c r="I4779" s="53"/>
      <c r="J4779" s="53"/>
      <c r="O4779" s="53"/>
      <c r="W4779" s="53"/>
      <c r="X4779" s="53"/>
      <c r="Y4779" s="53"/>
      <c r="Z4779" s="53"/>
      <c r="AA4779" s="53"/>
    </row>
    <row r="4780" spans="1:27" x14ac:dyDescent="0.25">
      <c r="A4780" s="199"/>
      <c r="B4780" s="199"/>
      <c r="C4780" s="199"/>
      <c r="D4780" s="199"/>
      <c r="E4780" s="192"/>
      <c r="F4780" s="186"/>
      <c r="G4780" s="53"/>
      <c r="H4780" s="53"/>
      <c r="I4780" s="53"/>
      <c r="J4780" s="53"/>
      <c r="O4780" s="53"/>
      <c r="W4780" s="53"/>
      <c r="X4780" s="53"/>
      <c r="Y4780" s="53"/>
      <c r="Z4780" s="53"/>
      <c r="AA4780" s="53"/>
    </row>
    <row r="4781" spans="1:27" x14ac:dyDescent="0.25">
      <c r="A4781" s="199"/>
      <c r="B4781" s="199"/>
      <c r="C4781" s="199"/>
      <c r="D4781" s="199"/>
      <c r="E4781" s="192"/>
      <c r="F4781" s="186"/>
      <c r="G4781" s="53"/>
      <c r="H4781" s="53"/>
      <c r="I4781" s="53"/>
      <c r="J4781" s="53"/>
      <c r="O4781" s="53"/>
      <c r="W4781" s="53"/>
      <c r="X4781" s="53"/>
      <c r="Y4781" s="53"/>
      <c r="Z4781" s="53"/>
      <c r="AA4781" s="53"/>
    </row>
    <row r="4782" spans="1:27" x14ac:dyDescent="0.25">
      <c r="A4782" s="199"/>
      <c r="B4782" s="199"/>
      <c r="C4782" s="199"/>
      <c r="D4782" s="199"/>
      <c r="E4782" s="192"/>
      <c r="F4782" s="186"/>
      <c r="G4782" s="53"/>
      <c r="H4782" s="53"/>
      <c r="I4782" s="53"/>
      <c r="J4782" s="53"/>
      <c r="O4782" s="53"/>
      <c r="W4782" s="53"/>
      <c r="X4782" s="53"/>
      <c r="Y4782" s="53"/>
      <c r="Z4782" s="53"/>
      <c r="AA4782" s="53"/>
    </row>
    <row r="4783" spans="1:27" x14ac:dyDescent="0.25">
      <c r="A4783" s="199"/>
      <c r="B4783" s="199"/>
      <c r="C4783" s="199"/>
      <c r="D4783" s="199"/>
      <c r="E4783" s="192"/>
      <c r="F4783" s="186"/>
      <c r="G4783" s="53"/>
      <c r="H4783" s="53"/>
      <c r="I4783" s="53"/>
      <c r="J4783" s="53"/>
      <c r="O4783" s="53"/>
      <c r="W4783" s="53"/>
      <c r="X4783" s="53"/>
      <c r="Y4783" s="53"/>
      <c r="Z4783" s="53"/>
      <c r="AA4783" s="53"/>
    </row>
    <row r="4784" spans="1:27" x14ac:dyDescent="0.25">
      <c r="A4784" s="199"/>
      <c r="B4784" s="199"/>
      <c r="C4784" s="199"/>
      <c r="D4784" s="199"/>
      <c r="E4784" s="192"/>
      <c r="F4784" s="186"/>
      <c r="G4784" s="53"/>
      <c r="H4784" s="53"/>
      <c r="I4784" s="53"/>
      <c r="J4784" s="53"/>
      <c r="O4784" s="53"/>
      <c r="W4784" s="53"/>
      <c r="X4784" s="53"/>
      <c r="Y4784" s="53"/>
      <c r="Z4784" s="53"/>
      <c r="AA4784" s="53"/>
    </row>
    <row r="4785" spans="1:27" x14ac:dyDescent="0.25">
      <c r="A4785" s="199"/>
      <c r="B4785" s="199"/>
      <c r="C4785" s="199"/>
      <c r="D4785" s="199"/>
      <c r="E4785" s="192"/>
      <c r="F4785" s="186"/>
      <c r="G4785" s="53"/>
      <c r="H4785" s="53"/>
      <c r="I4785" s="53"/>
      <c r="J4785" s="53"/>
      <c r="O4785" s="53"/>
      <c r="W4785" s="53"/>
      <c r="X4785" s="53"/>
      <c r="Y4785" s="53"/>
      <c r="Z4785" s="53"/>
      <c r="AA4785" s="53"/>
    </row>
    <row r="4786" spans="1:27" x14ac:dyDescent="0.25">
      <c r="A4786" s="199"/>
      <c r="B4786" s="199"/>
      <c r="C4786" s="199"/>
      <c r="D4786" s="199"/>
      <c r="E4786" s="192"/>
      <c r="F4786" s="186"/>
      <c r="G4786" s="53"/>
      <c r="H4786" s="53"/>
      <c r="I4786" s="53"/>
      <c r="J4786" s="53"/>
      <c r="O4786" s="53"/>
      <c r="W4786" s="53"/>
      <c r="X4786" s="53"/>
      <c r="Y4786" s="53"/>
      <c r="Z4786" s="53"/>
      <c r="AA4786" s="53"/>
    </row>
    <row r="4787" spans="1:27" x14ac:dyDescent="0.25">
      <c r="A4787" s="199"/>
      <c r="B4787" s="199"/>
      <c r="C4787" s="199"/>
      <c r="D4787" s="199"/>
      <c r="E4787" s="192"/>
      <c r="F4787" s="186"/>
      <c r="G4787" s="53"/>
      <c r="H4787" s="53"/>
      <c r="I4787" s="53"/>
      <c r="J4787" s="53"/>
      <c r="O4787" s="53"/>
      <c r="W4787" s="53"/>
      <c r="X4787" s="53"/>
      <c r="Y4787" s="53"/>
      <c r="Z4787" s="53"/>
      <c r="AA4787" s="53"/>
    </row>
    <row r="4788" spans="1:27" x14ac:dyDescent="0.25">
      <c r="A4788" s="199"/>
      <c r="B4788" s="199"/>
      <c r="C4788" s="199"/>
      <c r="D4788" s="199"/>
      <c r="E4788" s="192"/>
      <c r="F4788" s="186"/>
      <c r="G4788" s="53"/>
      <c r="H4788" s="53"/>
      <c r="I4788" s="53"/>
      <c r="J4788" s="53"/>
      <c r="O4788" s="53"/>
      <c r="W4788" s="53"/>
      <c r="X4788" s="53"/>
      <c r="Y4788" s="53"/>
      <c r="Z4788" s="53"/>
      <c r="AA4788" s="53"/>
    </row>
    <row r="4789" spans="1:27" x14ac:dyDescent="0.25">
      <c r="A4789" s="199"/>
      <c r="B4789" s="199"/>
      <c r="C4789" s="199"/>
      <c r="D4789" s="199"/>
      <c r="E4789" s="192"/>
      <c r="F4789" s="186"/>
      <c r="G4789" s="53"/>
      <c r="H4789" s="53"/>
      <c r="I4789" s="53"/>
      <c r="J4789" s="53"/>
      <c r="O4789" s="53"/>
      <c r="W4789" s="53"/>
      <c r="X4789" s="53"/>
      <c r="Y4789" s="53"/>
      <c r="Z4789" s="53"/>
      <c r="AA4789" s="53"/>
    </row>
    <row r="4790" spans="1:27" x14ac:dyDescent="0.25">
      <c r="A4790" s="199"/>
      <c r="B4790" s="199"/>
      <c r="C4790" s="199"/>
      <c r="D4790" s="199"/>
      <c r="E4790" s="192"/>
      <c r="F4790" s="186"/>
      <c r="G4790" s="53"/>
      <c r="H4790" s="53"/>
      <c r="I4790" s="53"/>
      <c r="J4790" s="53"/>
      <c r="O4790" s="53"/>
      <c r="W4790" s="53"/>
      <c r="X4790" s="53"/>
      <c r="Y4790" s="53"/>
      <c r="Z4790" s="53"/>
      <c r="AA4790" s="53"/>
    </row>
    <row r="4791" spans="1:27" x14ac:dyDescent="0.25">
      <c r="A4791" s="199"/>
      <c r="B4791" s="199"/>
      <c r="C4791" s="199"/>
      <c r="D4791" s="199"/>
      <c r="E4791" s="192"/>
      <c r="F4791" s="186"/>
      <c r="G4791" s="53"/>
      <c r="H4791" s="53"/>
      <c r="I4791" s="53"/>
      <c r="J4791" s="53"/>
      <c r="O4791" s="53"/>
      <c r="W4791" s="53"/>
      <c r="X4791" s="53"/>
      <c r="Y4791" s="53"/>
      <c r="Z4791" s="53"/>
      <c r="AA4791" s="53"/>
    </row>
    <row r="4792" spans="1:27" x14ac:dyDescent="0.25">
      <c r="A4792" s="199"/>
      <c r="B4792" s="199"/>
      <c r="C4792" s="199"/>
      <c r="D4792" s="199"/>
      <c r="E4792" s="192"/>
      <c r="F4792" s="186"/>
      <c r="G4792" s="53"/>
      <c r="H4792" s="53"/>
      <c r="I4792" s="53"/>
      <c r="J4792" s="53"/>
      <c r="O4792" s="53"/>
      <c r="W4792" s="53"/>
      <c r="X4792" s="53"/>
      <c r="Y4792" s="53"/>
      <c r="Z4792" s="53"/>
      <c r="AA4792" s="53"/>
    </row>
    <row r="4793" spans="1:27" x14ac:dyDescent="0.25">
      <c r="A4793" s="199"/>
      <c r="B4793" s="199"/>
      <c r="C4793" s="199"/>
      <c r="D4793" s="199"/>
      <c r="E4793" s="192"/>
      <c r="F4793" s="186"/>
      <c r="G4793" s="53"/>
      <c r="H4793" s="53"/>
      <c r="I4793" s="53"/>
      <c r="J4793" s="53"/>
      <c r="O4793" s="53"/>
      <c r="W4793" s="53"/>
      <c r="X4793" s="53"/>
      <c r="Y4793" s="53"/>
      <c r="Z4793" s="53"/>
      <c r="AA4793" s="53"/>
    </row>
    <row r="4794" spans="1:27" x14ac:dyDescent="0.25">
      <c r="A4794" s="199"/>
      <c r="B4794" s="199"/>
      <c r="C4794" s="199"/>
      <c r="D4794" s="199"/>
      <c r="E4794" s="192"/>
      <c r="F4794" s="186"/>
      <c r="G4794" s="53"/>
      <c r="H4794" s="53"/>
      <c r="I4794" s="53"/>
      <c r="J4794" s="53"/>
      <c r="O4794" s="53"/>
      <c r="W4794" s="53"/>
      <c r="X4794" s="53"/>
      <c r="Y4794" s="53"/>
      <c r="Z4794" s="53"/>
      <c r="AA4794" s="53"/>
    </row>
    <row r="4795" spans="1:27" x14ac:dyDescent="0.25">
      <c r="A4795" s="199"/>
      <c r="B4795" s="199"/>
      <c r="C4795" s="199"/>
      <c r="D4795" s="199"/>
      <c r="E4795" s="192"/>
      <c r="F4795" s="186"/>
      <c r="G4795" s="53"/>
      <c r="H4795" s="53"/>
      <c r="I4795" s="53"/>
      <c r="J4795" s="53"/>
      <c r="O4795" s="53"/>
      <c r="W4795" s="53"/>
      <c r="X4795" s="53"/>
      <c r="Y4795" s="53"/>
      <c r="Z4795" s="53"/>
      <c r="AA4795" s="53"/>
    </row>
    <row r="4796" spans="1:27" x14ac:dyDescent="0.25">
      <c r="A4796" s="199"/>
      <c r="B4796" s="199"/>
      <c r="C4796" s="199"/>
      <c r="D4796" s="199"/>
      <c r="E4796" s="192"/>
      <c r="F4796" s="186"/>
      <c r="G4796" s="53"/>
      <c r="H4796" s="53"/>
      <c r="I4796" s="53"/>
      <c r="J4796" s="53"/>
      <c r="O4796" s="53"/>
      <c r="W4796" s="53"/>
      <c r="X4796" s="53"/>
      <c r="Y4796" s="53"/>
      <c r="Z4796" s="53"/>
      <c r="AA4796" s="53"/>
    </row>
    <row r="4797" spans="1:27" x14ac:dyDescent="0.25">
      <c r="A4797" s="199"/>
      <c r="B4797" s="199"/>
      <c r="C4797" s="199"/>
      <c r="D4797" s="199"/>
      <c r="E4797" s="192"/>
      <c r="F4797" s="186"/>
      <c r="G4797" s="53"/>
      <c r="H4797" s="53"/>
      <c r="I4797" s="53"/>
      <c r="J4797" s="53"/>
      <c r="O4797" s="53"/>
      <c r="W4797" s="53"/>
      <c r="X4797" s="53"/>
      <c r="Y4797" s="53"/>
      <c r="Z4797" s="53"/>
      <c r="AA4797" s="53"/>
    </row>
    <row r="4798" spans="1:27" x14ac:dyDescent="0.25">
      <c r="A4798" s="199"/>
      <c r="B4798" s="199"/>
      <c r="C4798" s="199"/>
      <c r="D4798" s="199"/>
      <c r="E4798" s="192"/>
      <c r="F4798" s="186"/>
      <c r="G4798" s="53"/>
      <c r="H4798" s="53"/>
      <c r="I4798" s="53"/>
      <c r="J4798" s="53"/>
      <c r="O4798" s="53"/>
      <c r="W4798" s="53"/>
      <c r="X4798" s="53"/>
      <c r="Y4798" s="53"/>
      <c r="Z4798" s="53"/>
      <c r="AA4798" s="53"/>
    </row>
    <row r="4799" spans="1:27" x14ac:dyDescent="0.25">
      <c r="A4799" s="199"/>
      <c r="B4799" s="199"/>
      <c r="C4799" s="199"/>
      <c r="D4799" s="199"/>
      <c r="E4799" s="192"/>
      <c r="F4799" s="186"/>
      <c r="G4799" s="53"/>
      <c r="H4799" s="53"/>
      <c r="I4799" s="53"/>
      <c r="J4799" s="53"/>
      <c r="O4799" s="53"/>
      <c r="W4799" s="53"/>
      <c r="X4799" s="53"/>
      <c r="Y4799" s="53"/>
      <c r="Z4799" s="53"/>
      <c r="AA4799" s="53"/>
    </row>
    <row r="4800" spans="1:27" x14ac:dyDescent="0.25">
      <c r="A4800" s="199"/>
      <c r="B4800" s="199"/>
      <c r="C4800" s="199"/>
      <c r="D4800" s="199"/>
      <c r="E4800" s="192"/>
      <c r="F4800" s="186"/>
      <c r="G4800" s="53"/>
      <c r="H4800" s="53"/>
      <c r="I4800" s="53"/>
      <c r="J4800" s="53"/>
      <c r="O4800" s="53"/>
      <c r="W4800" s="53"/>
      <c r="X4800" s="53"/>
      <c r="Y4800" s="53"/>
      <c r="Z4800" s="53"/>
      <c r="AA4800" s="53"/>
    </row>
    <row r="4801" spans="1:27" x14ac:dyDescent="0.25">
      <c r="A4801" s="199"/>
      <c r="B4801" s="199"/>
      <c r="C4801" s="199"/>
      <c r="D4801" s="199"/>
      <c r="E4801" s="192"/>
      <c r="F4801" s="186"/>
      <c r="G4801" s="53"/>
      <c r="H4801" s="53"/>
      <c r="I4801" s="53"/>
      <c r="J4801" s="53"/>
      <c r="O4801" s="53"/>
      <c r="W4801" s="53"/>
      <c r="X4801" s="53"/>
      <c r="Y4801" s="53"/>
      <c r="Z4801" s="53"/>
      <c r="AA4801" s="53"/>
    </row>
    <row r="4802" spans="1:27" x14ac:dyDescent="0.25">
      <c r="A4802" s="199"/>
      <c r="B4802" s="199"/>
      <c r="C4802" s="199"/>
      <c r="D4802" s="199"/>
      <c r="E4802" s="192"/>
      <c r="F4802" s="186"/>
      <c r="G4802" s="53"/>
      <c r="H4802" s="53"/>
      <c r="I4802" s="53"/>
      <c r="J4802" s="53"/>
      <c r="O4802" s="53"/>
      <c r="W4802" s="53"/>
      <c r="X4802" s="53"/>
      <c r="Y4802" s="53"/>
      <c r="Z4802" s="53"/>
      <c r="AA4802" s="53"/>
    </row>
    <row r="4803" spans="1:27" x14ac:dyDescent="0.25">
      <c r="A4803" s="199"/>
      <c r="B4803" s="199"/>
      <c r="C4803" s="199"/>
      <c r="D4803" s="199"/>
      <c r="E4803" s="192"/>
      <c r="F4803" s="186"/>
      <c r="G4803" s="53"/>
      <c r="H4803" s="53"/>
      <c r="I4803" s="53"/>
      <c r="J4803" s="53"/>
      <c r="O4803" s="53"/>
      <c r="W4803" s="53"/>
      <c r="X4803" s="53"/>
      <c r="Y4803" s="53"/>
      <c r="Z4803" s="53"/>
      <c r="AA4803" s="53"/>
    </row>
    <row r="4804" spans="1:27" x14ac:dyDescent="0.25">
      <c r="A4804" s="199"/>
      <c r="B4804" s="199"/>
      <c r="C4804" s="199"/>
      <c r="D4804" s="199"/>
      <c r="E4804" s="192"/>
      <c r="F4804" s="186"/>
      <c r="G4804" s="53"/>
      <c r="H4804" s="53"/>
      <c r="I4804" s="53"/>
      <c r="J4804" s="53"/>
      <c r="O4804" s="53"/>
      <c r="W4804" s="53"/>
      <c r="X4804" s="53"/>
      <c r="Y4804" s="53"/>
      <c r="Z4804" s="53"/>
      <c r="AA4804" s="53"/>
    </row>
    <row r="4805" spans="1:27" x14ac:dyDescent="0.25">
      <c r="A4805" s="199"/>
      <c r="B4805" s="199"/>
      <c r="C4805" s="199"/>
      <c r="D4805" s="199"/>
      <c r="E4805" s="192"/>
      <c r="F4805" s="186"/>
      <c r="G4805" s="53"/>
      <c r="H4805" s="53"/>
      <c r="I4805" s="53"/>
      <c r="J4805" s="53"/>
      <c r="O4805" s="53"/>
      <c r="W4805" s="53"/>
      <c r="X4805" s="53"/>
      <c r="Y4805" s="53"/>
      <c r="Z4805" s="53"/>
      <c r="AA4805" s="53"/>
    </row>
    <row r="4806" spans="1:27" x14ac:dyDescent="0.25">
      <c r="A4806" s="199"/>
      <c r="B4806" s="199"/>
      <c r="C4806" s="199"/>
      <c r="D4806" s="199"/>
      <c r="E4806" s="192"/>
      <c r="F4806" s="186"/>
      <c r="G4806" s="53"/>
      <c r="H4806" s="53"/>
      <c r="I4806" s="53"/>
      <c r="J4806" s="53"/>
      <c r="O4806" s="53"/>
      <c r="W4806" s="53"/>
      <c r="X4806" s="53"/>
      <c r="Y4806" s="53"/>
      <c r="Z4806" s="53"/>
      <c r="AA4806" s="53"/>
    </row>
    <row r="4807" spans="1:27" x14ac:dyDescent="0.25">
      <c r="A4807" s="199"/>
      <c r="B4807" s="199"/>
      <c r="C4807" s="199"/>
      <c r="D4807" s="199"/>
      <c r="E4807" s="192"/>
      <c r="F4807" s="186"/>
      <c r="G4807" s="53"/>
      <c r="H4807" s="53"/>
      <c r="I4807" s="53"/>
      <c r="J4807" s="53"/>
      <c r="O4807" s="53"/>
      <c r="W4807" s="53"/>
      <c r="X4807" s="53"/>
      <c r="Y4807" s="53"/>
      <c r="Z4807" s="53"/>
      <c r="AA4807" s="53"/>
    </row>
    <row r="4808" spans="1:27" x14ac:dyDescent="0.25">
      <c r="A4808" s="199"/>
      <c r="B4808" s="199"/>
      <c r="C4808" s="199"/>
      <c r="D4808" s="199"/>
      <c r="E4808" s="192"/>
      <c r="F4808" s="186"/>
      <c r="G4808" s="53"/>
      <c r="H4808" s="53"/>
      <c r="I4808" s="53"/>
      <c r="J4808" s="53"/>
      <c r="O4808" s="53"/>
      <c r="W4808" s="53"/>
      <c r="X4808" s="53"/>
      <c r="Y4808" s="53"/>
      <c r="Z4808" s="53"/>
      <c r="AA4808" s="53"/>
    </row>
    <row r="4809" spans="1:27" x14ac:dyDescent="0.25">
      <c r="A4809" s="199"/>
      <c r="B4809" s="199"/>
      <c r="C4809" s="199"/>
      <c r="D4809" s="199"/>
      <c r="E4809" s="192"/>
      <c r="F4809" s="186"/>
      <c r="G4809" s="53"/>
      <c r="H4809" s="53"/>
      <c r="I4809" s="53"/>
      <c r="J4809" s="53"/>
      <c r="O4809" s="53"/>
      <c r="W4809" s="53"/>
      <c r="X4809" s="53"/>
      <c r="Y4809" s="53"/>
      <c r="Z4809" s="53"/>
      <c r="AA4809" s="53"/>
    </row>
    <row r="4810" spans="1:27" x14ac:dyDescent="0.25">
      <c r="A4810" s="199"/>
      <c r="B4810" s="199"/>
      <c r="C4810" s="199"/>
      <c r="D4810" s="199"/>
      <c r="E4810" s="192"/>
      <c r="F4810" s="186"/>
      <c r="G4810" s="53"/>
      <c r="H4810" s="53"/>
      <c r="I4810" s="53"/>
      <c r="J4810" s="53"/>
      <c r="O4810" s="53"/>
      <c r="W4810" s="53"/>
      <c r="X4810" s="53"/>
      <c r="Y4810" s="53"/>
      <c r="Z4810" s="53"/>
      <c r="AA4810" s="53"/>
    </row>
    <row r="4811" spans="1:27" x14ac:dyDescent="0.25">
      <c r="A4811" s="199"/>
      <c r="B4811" s="199"/>
      <c r="C4811" s="199"/>
      <c r="D4811" s="199"/>
      <c r="E4811" s="192"/>
      <c r="F4811" s="186"/>
      <c r="G4811" s="53"/>
      <c r="H4811" s="53"/>
      <c r="I4811" s="53"/>
      <c r="J4811" s="53"/>
      <c r="O4811" s="53"/>
      <c r="W4811" s="53"/>
      <c r="X4811" s="53"/>
      <c r="Y4811" s="53"/>
      <c r="Z4811" s="53"/>
      <c r="AA4811" s="53"/>
    </row>
    <row r="4812" spans="1:27" x14ac:dyDescent="0.25">
      <c r="A4812" s="199"/>
      <c r="B4812" s="199"/>
      <c r="C4812" s="199"/>
      <c r="D4812" s="199"/>
      <c r="E4812" s="192"/>
      <c r="F4812" s="186"/>
      <c r="G4812" s="53"/>
      <c r="H4812" s="53"/>
      <c r="I4812" s="53"/>
      <c r="J4812" s="53"/>
      <c r="O4812" s="53"/>
      <c r="W4812" s="53"/>
      <c r="X4812" s="53"/>
      <c r="Y4812" s="53"/>
      <c r="Z4812" s="53"/>
      <c r="AA4812" s="53"/>
    </row>
    <row r="4813" spans="1:27" x14ac:dyDescent="0.25">
      <c r="A4813" s="199"/>
      <c r="B4813" s="199"/>
      <c r="C4813" s="199"/>
      <c r="D4813" s="199"/>
      <c r="E4813" s="192"/>
      <c r="F4813" s="186"/>
      <c r="G4813" s="53"/>
      <c r="H4813" s="53"/>
      <c r="I4813" s="53"/>
      <c r="J4813" s="53"/>
      <c r="O4813" s="53"/>
      <c r="W4813" s="53"/>
      <c r="X4813" s="53"/>
      <c r="Y4813" s="53"/>
      <c r="Z4813" s="53"/>
      <c r="AA4813" s="53"/>
    </row>
    <row r="4814" spans="1:27" x14ac:dyDescent="0.25">
      <c r="A4814" s="199"/>
      <c r="B4814" s="199"/>
      <c r="C4814" s="199"/>
      <c r="D4814" s="199"/>
      <c r="E4814" s="192"/>
      <c r="F4814" s="186"/>
      <c r="G4814" s="53"/>
      <c r="H4814" s="53"/>
      <c r="I4814" s="53"/>
      <c r="J4814" s="53"/>
      <c r="O4814" s="53"/>
      <c r="W4814" s="53"/>
      <c r="X4814" s="53"/>
      <c r="Y4814" s="53"/>
      <c r="Z4814" s="53"/>
      <c r="AA4814" s="53"/>
    </row>
    <row r="4815" spans="1:27" x14ac:dyDescent="0.25">
      <c r="A4815" s="199"/>
      <c r="B4815" s="199"/>
      <c r="C4815" s="199"/>
      <c r="D4815" s="199"/>
      <c r="E4815" s="192"/>
      <c r="F4815" s="186"/>
      <c r="G4815" s="53"/>
      <c r="H4815" s="53"/>
      <c r="I4815" s="53"/>
      <c r="J4815" s="53"/>
      <c r="O4815" s="53"/>
      <c r="W4815" s="53"/>
      <c r="X4815" s="53"/>
      <c r="Y4815" s="53"/>
      <c r="Z4815" s="53"/>
      <c r="AA4815" s="53"/>
    </row>
    <row r="4816" spans="1:27" x14ac:dyDescent="0.25">
      <c r="A4816" s="199"/>
      <c r="B4816" s="199"/>
      <c r="C4816" s="199"/>
      <c r="D4816" s="199"/>
      <c r="E4816" s="192"/>
      <c r="F4816" s="186"/>
      <c r="G4816" s="53"/>
      <c r="H4816" s="53"/>
      <c r="I4816" s="53"/>
      <c r="J4816" s="53"/>
      <c r="O4816" s="53"/>
      <c r="W4816" s="53"/>
      <c r="X4816" s="53"/>
      <c r="Y4816" s="53"/>
      <c r="Z4816" s="53"/>
      <c r="AA4816" s="53"/>
    </row>
    <row r="4817" spans="1:27" x14ac:dyDescent="0.25">
      <c r="A4817" s="199"/>
      <c r="B4817" s="199"/>
      <c r="C4817" s="199"/>
      <c r="D4817" s="199"/>
      <c r="E4817" s="192"/>
      <c r="F4817" s="186"/>
      <c r="G4817" s="53"/>
      <c r="H4817" s="53"/>
      <c r="I4817" s="53"/>
      <c r="J4817" s="53"/>
      <c r="O4817" s="53"/>
      <c r="W4817" s="53"/>
      <c r="X4817" s="53"/>
      <c r="Y4817" s="53"/>
      <c r="Z4817" s="53"/>
      <c r="AA4817" s="53"/>
    </row>
    <row r="4818" spans="1:27" x14ac:dyDescent="0.25">
      <c r="A4818" s="199"/>
      <c r="B4818" s="199"/>
      <c r="C4818" s="199"/>
      <c r="D4818" s="199"/>
      <c r="E4818" s="192"/>
      <c r="F4818" s="186"/>
      <c r="G4818" s="53"/>
      <c r="H4818" s="53"/>
      <c r="I4818" s="53"/>
      <c r="J4818" s="53"/>
      <c r="O4818" s="53"/>
      <c r="W4818" s="53"/>
      <c r="X4818" s="53"/>
      <c r="Y4818" s="53"/>
      <c r="Z4818" s="53"/>
      <c r="AA4818" s="53"/>
    </row>
    <row r="4819" spans="1:27" x14ac:dyDescent="0.25">
      <c r="A4819" s="199"/>
      <c r="B4819" s="199"/>
      <c r="C4819" s="199"/>
      <c r="D4819" s="199"/>
      <c r="E4819" s="192"/>
      <c r="F4819" s="186"/>
      <c r="G4819" s="53"/>
      <c r="H4819" s="53"/>
      <c r="I4819" s="53"/>
      <c r="J4819" s="53"/>
      <c r="O4819" s="53"/>
      <c r="W4819" s="53"/>
      <c r="X4819" s="53"/>
      <c r="Y4819" s="53"/>
      <c r="Z4819" s="53"/>
      <c r="AA4819" s="53"/>
    </row>
    <row r="4820" spans="1:27" x14ac:dyDescent="0.25">
      <c r="A4820" s="199"/>
      <c r="B4820" s="199"/>
      <c r="C4820" s="199"/>
      <c r="D4820" s="199"/>
      <c r="E4820" s="192"/>
      <c r="F4820" s="186"/>
      <c r="G4820" s="53"/>
      <c r="H4820" s="53"/>
      <c r="I4820" s="53"/>
      <c r="J4820" s="53"/>
      <c r="O4820" s="53"/>
      <c r="W4820" s="53"/>
      <c r="X4820" s="53"/>
      <c r="Y4820" s="53"/>
      <c r="Z4820" s="53"/>
      <c r="AA4820" s="53"/>
    </row>
    <row r="4821" spans="1:27" x14ac:dyDescent="0.25">
      <c r="A4821" s="199"/>
      <c r="B4821" s="199"/>
      <c r="C4821" s="199"/>
      <c r="D4821" s="199"/>
      <c r="E4821" s="192"/>
      <c r="F4821" s="186"/>
      <c r="G4821" s="53"/>
      <c r="H4821" s="53"/>
      <c r="I4821" s="53"/>
      <c r="J4821" s="53"/>
      <c r="O4821" s="53"/>
      <c r="W4821" s="53"/>
      <c r="X4821" s="53"/>
      <c r="Y4821" s="53"/>
      <c r="Z4821" s="53"/>
      <c r="AA4821" s="53"/>
    </row>
    <row r="4822" spans="1:27" x14ac:dyDescent="0.25">
      <c r="A4822" s="199"/>
      <c r="B4822" s="199"/>
      <c r="C4822" s="199"/>
      <c r="D4822" s="199"/>
      <c r="E4822" s="192"/>
      <c r="F4822" s="186"/>
      <c r="G4822" s="53"/>
      <c r="H4822" s="53"/>
      <c r="I4822" s="53"/>
      <c r="J4822" s="53"/>
      <c r="O4822" s="53"/>
      <c r="W4822" s="53"/>
      <c r="X4822" s="53"/>
      <c r="Y4822" s="53"/>
      <c r="Z4822" s="53"/>
      <c r="AA4822" s="53"/>
    </row>
    <row r="4823" spans="1:27" x14ac:dyDescent="0.25">
      <c r="A4823" s="199"/>
      <c r="B4823" s="199"/>
      <c r="C4823" s="199"/>
      <c r="D4823" s="199"/>
      <c r="E4823" s="192"/>
      <c r="F4823" s="186"/>
      <c r="G4823" s="53"/>
      <c r="H4823" s="53"/>
      <c r="I4823" s="53"/>
      <c r="J4823" s="53"/>
      <c r="O4823" s="53"/>
      <c r="W4823" s="53"/>
      <c r="X4823" s="53"/>
      <c r="Y4823" s="53"/>
      <c r="Z4823" s="53"/>
      <c r="AA4823" s="53"/>
    </row>
    <row r="4824" spans="1:27" x14ac:dyDescent="0.25">
      <c r="A4824" s="199"/>
      <c r="B4824" s="199"/>
      <c r="C4824" s="199"/>
      <c r="D4824" s="199"/>
      <c r="E4824" s="192"/>
      <c r="F4824" s="186"/>
      <c r="G4824" s="53"/>
      <c r="H4824" s="53"/>
      <c r="I4824" s="53"/>
      <c r="J4824" s="53"/>
      <c r="O4824" s="53"/>
      <c r="W4824" s="53"/>
      <c r="X4824" s="53"/>
      <c r="Y4824" s="53"/>
      <c r="Z4824" s="53"/>
      <c r="AA4824" s="53"/>
    </row>
    <row r="4825" spans="1:27" x14ac:dyDescent="0.25">
      <c r="A4825" s="199"/>
      <c r="B4825" s="199"/>
      <c r="C4825" s="199"/>
      <c r="D4825" s="199"/>
      <c r="E4825" s="192"/>
      <c r="F4825" s="186"/>
      <c r="G4825" s="53"/>
      <c r="H4825" s="53"/>
      <c r="I4825" s="53"/>
      <c r="J4825" s="53"/>
      <c r="O4825" s="53"/>
      <c r="W4825" s="53"/>
      <c r="X4825" s="53"/>
      <c r="Y4825" s="53"/>
      <c r="Z4825" s="53"/>
      <c r="AA4825" s="53"/>
    </row>
    <row r="4826" spans="1:27" x14ac:dyDescent="0.25">
      <c r="A4826" s="199"/>
      <c r="B4826" s="199"/>
      <c r="C4826" s="199"/>
      <c r="D4826" s="199"/>
      <c r="E4826" s="192"/>
      <c r="F4826" s="186"/>
      <c r="G4826" s="53"/>
      <c r="H4826" s="53"/>
      <c r="I4826" s="53"/>
      <c r="J4826" s="53"/>
      <c r="O4826" s="53"/>
      <c r="W4826" s="53"/>
      <c r="X4826" s="53"/>
      <c r="Y4826" s="53"/>
      <c r="Z4826" s="53"/>
      <c r="AA4826" s="53"/>
    </row>
    <row r="4827" spans="1:27" x14ac:dyDescent="0.25">
      <c r="A4827" s="199"/>
      <c r="B4827" s="199"/>
      <c r="C4827" s="199"/>
      <c r="D4827" s="199"/>
      <c r="E4827" s="192"/>
      <c r="F4827" s="186"/>
      <c r="G4827" s="53"/>
      <c r="H4827" s="53"/>
      <c r="I4827" s="53"/>
      <c r="J4827" s="53"/>
      <c r="O4827" s="53"/>
      <c r="W4827" s="53"/>
      <c r="X4827" s="53"/>
      <c r="Y4827" s="53"/>
      <c r="Z4827" s="53"/>
      <c r="AA4827" s="53"/>
    </row>
    <row r="4828" spans="1:27" x14ac:dyDescent="0.25">
      <c r="A4828" s="199"/>
      <c r="B4828" s="199"/>
      <c r="C4828" s="199"/>
      <c r="D4828" s="199"/>
      <c r="E4828" s="192"/>
      <c r="F4828" s="186"/>
      <c r="G4828" s="53"/>
      <c r="H4828" s="53"/>
      <c r="I4828" s="53"/>
      <c r="J4828" s="53"/>
      <c r="O4828" s="53"/>
      <c r="W4828" s="53"/>
      <c r="X4828" s="53"/>
      <c r="Y4828" s="53"/>
      <c r="Z4828" s="53"/>
      <c r="AA4828" s="53"/>
    </row>
    <row r="4829" spans="1:27" x14ac:dyDescent="0.25">
      <c r="A4829" s="199"/>
      <c r="B4829" s="199"/>
      <c r="C4829" s="199"/>
      <c r="D4829" s="199"/>
      <c r="E4829" s="192"/>
      <c r="F4829" s="186"/>
      <c r="G4829" s="53"/>
      <c r="H4829" s="53"/>
      <c r="I4829" s="53"/>
      <c r="J4829" s="53"/>
      <c r="O4829" s="53"/>
      <c r="W4829" s="53"/>
      <c r="X4829" s="53"/>
      <c r="Y4829" s="53"/>
      <c r="Z4829" s="53"/>
      <c r="AA4829" s="53"/>
    </row>
    <row r="4830" spans="1:27" x14ac:dyDescent="0.25">
      <c r="A4830" s="199"/>
      <c r="B4830" s="199"/>
      <c r="C4830" s="199"/>
      <c r="D4830" s="199"/>
      <c r="E4830" s="192"/>
      <c r="F4830" s="186"/>
      <c r="G4830" s="53"/>
      <c r="H4830" s="53"/>
      <c r="I4830" s="53"/>
      <c r="J4830" s="53"/>
      <c r="O4830" s="53"/>
      <c r="W4830" s="53"/>
      <c r="X4830" s="53"/>
      <c r="Y4830" s="53"/>
      <c r="Z4830" s="53"/>
      <c r="AA4830" s="53"/>
    </row>
    <row r="4831" spans="1:27" x14ac:dyDescent="0.25">
      <c r="A4831" s="199"/>
      <c r="B4831" s="199"/>
      <c r="C4831" s="199"/>
      <c r="D4831" s="199"/>
      <c r="E4831" s="192"/>
      <c r="F4831" s="186"/>
      <c r="G4831" s="53"/>
      <c r="H4831" s="53"/>
      <c r="I4831" s="53"/>
      <c r="J4831" s="53"/>
      <c r="O4831" s="53"/>
      <c r="W4831" s="53"/>
      <c r="X4831" s="53"/>
      <c r="Y4831" s="53"/>
      <c r="Z4831" s="53"/>
      <c r="AA4831" s="53"/>
    </row>
    <row r="4832" spans="1:27" x14ac:dyDescent="0.25">
      <c r="A4832" s="199"/>
      <c r="B4832" s="199"/>
      <c r="C4832" s="199"/>
      <c r="D4832" s="199"/>
      <c r="E4832" s="192"/>
      <c r="F4832" s="186"/>
      <c r="G4832" s="53"/>
      <c r="H4832" s="53"/>
      <c r="I4832" s="53"/>
      <c r="J4832" s="53"/>
      <c r="O4832" s="53"/>
      <c r="W4832" s="53"/>
      <c r="X4832" s="53"/>
      <c r="Y4832" s="53"/>
      <c r="Z4832" s="53"/>
      <c r="AA4832" s="53"/>
    </row>
    <row r="4833" spans="1:27" x14ac:dyDescent="0.25">
      <c r="A4833" s="199"/>
      <c r="B4833" s="199"/>
      <c r="C4833" s="199"/>
      <c r="D4833" s="199"/>
      <c r="E4833" s="192"/>
      <c r="F4833" s="186"/>
      <c r="G4833" s="53"/>
      <c r="H4833" s="53"/>
      <c r="I4833" s="53"/>
      <c r="J4833" s="53"/>
      <c r="O4833" s="53"/>
      <c r="W4833" s="53"/>
      <c r="X4833" s="53"/>
      <c r="Y4833" s="53"/>
      <c r="Z4833" s="53"/>
      <c r="AA4833" s="53"/>
    </row>
    <row r="4834" spans="1:27" x14ac:dyDescent="0.25">
      <c r="A4834" s="199"/>
      <c r="B4834" s="199"/>
      <c r="C4834" s="199"/>
      <c r="D4834" s="199"/>
      <c r="E4834" s="192"/>
      <c r="F4834" s="186"/>
      <c r="G4834" s="53"/>
      <c r="H4834" s="53"/>
      <c r="I4834" s="53"/>
      <c r="J4834" s="53"/>
      <c r="O4834" s="53"/>
      <c r="W4834" s="53"/>
      <c r="X4834" s="53"/>
      <c r="Y4834" s="53"/>
      <c r="Z4834" s="53"/>
      <c r="AA4834" s="53"/>
    </row>
    <row r="4835" spans="1:27" x14ac:dyDescent="0.25">
      <c r="A4835" s="199"/>
      <c r="B4835" s="199"/>
      <c r="C4835" s="199"/>
      <c r="D4835" s="199"/>
      <c r="E4835" s="192"/>
      <c r="F4835" s="186"/>
      <c r="G4835" s="53"/>
      <c r="H4835" s="53"/>
      <c r="I4835" s="53"/>
      <c r="J4835" s="53"/>
      <c r="O4835" s="53"/>
      <c r="W4835" s="53"/>
      <c r="X4835" s="53"/>
      <c r="Y4835" s="53"/>
      <c r="Z4835" s="53"/>
      <c r="AA4835" s="53"/>
    </row>
    <row r="4836" spans="1:27" x14ac:dyDescent="0.25">
      <c r="A4836" s="199"/>
      <c r="B4836" s="199"/>
      <c r="C4836" s="199"/>
      <c r="D4836" s="199"/>
      <c r="E4836" s="192"/>
      <c r="F4836" s="186"/>
      <c r="G4836" s="53"/>
      <c r="H4836" s="53"/>
      <c r="I4836" s="53"/>
      <c r="J4836" s="53"/>
      <c r="O4836" s="53"/>
      <c r="W4836" s="53"/>
      <c r="X4836" s="53"/>
      <c r="Y4836" s="53"/>
      <c r="Z4836" s="53"/>
      <c r="AA4836" s="53"/>
    </row>
    <row r="4837" spans="1:27" x14ac:dyDescent="0.25">
      <c r="A4837" s="199"/>
      <c r="B4837" s="199"/>
      <c r="C4837" s="199"/>
      <c r="D4837" s="199"/>
      <c r="E4837" s="192"/>
      <c r="F4837" s="186"/>
      <c r="G4837" s="53"/>
      <c r="H4837" s="53"/>
      <c r="I4837" s="53"/>
      <c r="J4837" s="53"/>
      <c r="O4837" s="53"/>
      <c r="W4837" s="53"/>
      <c r="X4837" s="53"/>
      <c r="Y4837" s="53"/>
      <c r="Z4837" s="53"/>
      <c r="AA4837" s="53"/>
    </row>
    <row r="4838" spans="1:27" x14ac:dyDescent="0.25">
      <c r="A4838" s="199"/>
      <c r="B4838" s="199"/>
      <c r="C4838" s="199"/>
      <c r="D4838" s="199"/>
      <c r="E4838" s="192"/>
      <c r="F4838" s="186"/>
      <c r="G4838" s="53"/>
      <c r="H4838" s="53"/>
      <c r="I4838" s="53"/>
      <c r="J4838" s="53"/>
      <c r="O4838" s="53"/>
      <c r="W4838" s="53"/>
      <c r="X4838" s="53"/>
      <c r="Y4838" s="53"/>
      <c r="Z4838" s="53"/>
      <c r="AA4838" s="53"/>
    </row>
    <row r="4839" spans="1:27" x14ac:dyDescent="0.25">
      <c r="A4839" s="199"/>
      <c r="B4839" s="199"/>
      <c r="C4839" s="199"/>
      <c r="D4839" s="199"/>
      <c r="E4839" s="192"/>
      <c r="F4839" s="186"/>
      <c r="G4839" s="53"/>
      <c r="H4839" s="53"/>
      <c r="I4839" s="53"/>
      <c r="J4839" s="53"/>
      <c r="O4839" s="53"/>
      <c r="W4839" s="53"/>
      <c r="X4839" s="53"/>
      <c r="Y4839" s="53"/>
      <c r="Z4839" s="53"/>
      <c r="AA4839" s="53"/>
    </row>
    <row r="4840" spans="1:27" x14ac:dyDescent="0.25">
      <c r="A4840" s="199"/>
      <c r="B4840" s="199"/>
      <c r="C4840" s="199"/>
      <c r="D4840" s="199"/>
      <c r="E4840" s="192"/>
      <c r="F4840" s="186"/>
      <c r="G4840" s="53"/>
      <c r="H4840" s="53"/>
      <c r="I4840" s="53"/>
      <c r="J4840" s="53"/>
      <c r="O4840" s="53"/>
      <c r="W4840" s="53"/>
      <c r="X4840" s="53"/>
      <c r="Y4840" s="53"/>
      <c r="Z4840" s="53"/>
      <c r="AA4840" s="53"/>
    </row>
    <row r="4841" spans="1:27" x14ac:dyDescent="0.25">
      <c r="A4841" s="199"/>
      <c r="B4841" s="199"/>
      <c r="C4841" s="199"/>
      <c r="D4841" s="199"/>
      <c r="E4841" s="192"/>
      <c r="F4841" s="186"/>
      <c r="G4841" s="53"/>
      <c r="H4841" s="53"/>
      <c r="I4841" s="53"/>
      <c r="J4841" s="53"/>
      <c r="O4841" s="53"/>
      <c r="W4841" s="53"/>
      <c r="X4841" s="53"/>
      <c r="Y4841" s="53"/>
      <c r="Z4841" s="53"/>
      <c r="AA4841" s="53"/>
    </row>
    <row r="4842" spans="1:27" x14ac:dyDescent="0.25">
      <c r="A4842" s="199"/>
      <c r="B4842" s="199"/>
      <c r="C4842" s="199"/>
      <c r="D4842" s="199"/>
      <c r="E4842" s="192"/>
      <c r="F4842" s="186"/>
      <c r="G4842" s="53"/>
      <c r="H4842" s="53"/>
      <c r="I4842" s="53"/>
      <c r="J4842" s="53"/>
      <c r="O4842" s="53"/>
      <c r="W4842" s="53"/>
      <c r="X4842" s="53"/>
      <c r="Y4842" s="53"/>
      <c r="Z4842" s="53"/>
      <c r="AA4842" s="53"/>
    </row>
    <row r="4843" spans="1:27" x14ac:dyDescent="0.25">
      <c r="A4843" s="199"/>
      <c r="B4843" s="199"/>
      <c r="C4843" s="199"/>
      <c r="D4843" s="199"/>
      <c r="E4843" s="192"/>
      <c r="F4843" s="186"/>
      <c r="G4843" s="53"/>
      <c r="H4843" s="53"/>
      <c r="I4843" s="53"/>
      <c r="J4843" s="53"/>
      <c r="O4843" s="53"/>
      <c r="W4843" s="53"/>
      <c r="X4843" s="53"/>
      <c r="Y4843" s="53"/>
      <c r="Z4843" s="53"/>
      <c r="AA4843" s="53"/>
    </row>
    <row r="4844" spans="1:27" x14ac:dyDescent="0.25">
      <c r="A4844" s="199"/>
      <c r="B4844" s="199"/>
      <c r="C4844" s="199"/>
      <c r="D4844" s="199"/>
      <c r="E4844" s="192"/>
      <c r="F4844" s="186"/>
      <c r="G4844" s="53"/>
      <c r="H4844" s="53"/>
      <c r="I4844" s="53"/>
      <c r="J4844" s="53"/>
      <c r="O4844" s="53"/>
      <c r="W4844" s="53"/>
      <c r="X4844" s="53"/>
      <c r="Y4844" s="53"/>
      <c r="Z4844" s="53"/>
      <c r="AA4844" s="53"/>
    </row>
    <row r="4845" spans="1:27" x14ac:dyDescent="0.25">
      <c r="A4845" s="199"/>
      <c r="B4845" s="199"/>
      <c r="C4845" s="199"/>
      <c r="D4845" s="199"/>
      <c r="E4845" s="192"/>
      <c r="F4845" s="186"/>
      <c r="G4845" s="53"/>
      <c r="H4845" s="53"/>
      <c r="I4845" s="53"/>
      <c r="J4845" s="53"/>
      <c r="O4845" s="53"/>
      <c r="W4845" s="53"/>
      <c r="X4845" s="53"/>
      <c r="Y4845" s="53"/>
      <c r="Z4845" s="53"/>
      <c r="AA4845" s="53"/>
    </row>
    <row r="4846" spans="1:27" x14ac:dyDescent="0.25">
      <c r="A4846" s="199"/>
      <c r="B4846" s="199"/>
      <c r="C4846" s="199"/>
      <c r="D4846" s="199"/>
      <c r="E4846" s="192"/>
      <c r="F4846" s="186"/>
      <c r="G4846" s="53"/>
      <c r="H4846" s="53"/>
      <c r="I4846" s="53"/>
      <c r="J4846" s="53"/>
      <c r="O4846" s="53"/>
      <c r="W4846" s="53"/>
      <c r="X4846" s="53"/>
      <c r="Y4846" s="53"/>
      <c r="Z4846" s="53"/>
      <c r="AA4846" s="53"/>
    </row>
    <row r="4847" spans="1:27" x14ac:dyDescent="0.25">
      <c r="A4847" s="199"/>
      <c r="B4847" s="199"/>
      <c r="C4847" s="199"/>
      <c r="D4847" s="199"/>
      <c r="E4847" s="192"/>
      <c r="F4847" s="186"/>
      <c r="G4847" s="53"/>
      <c r="H4847" s="53"/>
      <c r="I4847" s="53"/>
      <c r="J4847" s="53"/>
      <c r="O4847" s="53"/>
      <c r="W4847" s="53"/>
      <c r="X4847" s="53"/>
      <c r="Y4847" s="53"/>
      <c r="Z4847" s="53"/>
      <c r="AA4847" s="53"/>
    </row>
    <row r="4848" spans="1:27" x14ac:dyDescent="0.25">
      <c r="A4848" s="199"/>
      <c r="B4848" s="199"/>
      <c r="C4848" s="199"/>
      <c r="D4848" s="199"/>
      <c r="E4848" s="192"/>
      <c r="F4848" s="186"/>
      <c r="G4848" s="53"/>
      <c r="H4848" s="53"/>
      <c r="I4848" s="53"/>
      <c r="J4848" s="53"/>
      <c r="O4848" s="53"/>
      <c r="W4848" s="53"/>
      <c r="X4848" s="53"/>
      <c r="Y4848" s="53"/>
      <c r="Z4848" s="53"/>
      <c r="AA4848" s="53"/>
    </row>
    <row r="4849" spans="1:27" x14ac:dyDescent="0.25">
      <c r="A4849" s="199"/>
      <c r="B4849" s="199"/>
      <c r="C4849" s="199"/>
      <c r="D4849" s="199"/>
      <c r="E4849" s="192"/>
      <c r="F4849" s="186"/>
      <c r="G4849" s="53"/>
      <c r="H4849" s="53"/>
      <c r="I4849" s="53"/>
      <c r="J4849" s="53"/>
      <c r="O4849" s="53"/>
      <c r="W4849" s="53"/>
      <c r="X4849" s="53"/>
      <c r="Y4849" s="53"/>
      <c r="Z4849" s="53"/>
      <c r="AA4849" s="53"/>
    </row>
    <row r="4850" spans="1:27" x14ac:dyDescent="0.25">
      <c r="A4850" s="199"/>
      <c r="B4850" s="199"/>
      <c r="C4850" s="199"/>
      <c r="D4850" s="199"/>
      <c r="E4850" s="192"/>
      <c r="F4850" s="186"/>
      <c r="G4850" s="53"/>
      <c r="H4850" s="53"/>
      <c r="I4850" s="53"/>
      <c r="J4850" s="53"/>
      <c r="O4850" s="53"/>
      <c r="W4850" s="53"/>
      <c r="X4850" s="53"/>
      <c r="Y4850" s="53"/>
      <c r="Z4850" s="53"/>
      <c r="AA4850" s="53"/>
    </row>
    <row r="4851" spans="1:27" x14ac:dyDescent="0.25">
      <c r="A4851" s="199"/>
      <c r="B4851" s="199"/>
      <c r="C4851" s="199"/>
      <c r="D4851" s="199"/>
      <c r="E4851" s="192"/>
      <c r="F4851" s="186"/>
      <c r="G4851" s="53"/>
      <c r="H4851" s="53"/>
      <c r="I4851" s="53"/>
      <c r="J4851" s="53"/>
      <c r="O4851" s="53"/>
      <c r="W4851" s="53"/>
      <c r="X4851" s="53"/>
      <c r="Y4851" s="53"/>
      <c r="Z4851" s="53"/>
      <c r="AA4851" s="53"/>
    </row>
    <row r="4852" spans="1:27" x14ac:dyDescent="0.25">
      <c r="A4852" s="199"/>
      <c r="B4852" s="199"/>
      <c r="C4852" s="199"/>
      <c r="D4852" s="199"/>
      <c r="E4852" s="192"/>
      <c r="F4852" s="186"/>
      <c r="G4852" s="53"/>
      <c r="H4852" s="53"/>
      <c r="I4852" s="53"/>
      <c r="J4852" s="53"/>
      <c r="O4852" s="53"/>
      <c r="W4852" s="53"/>
      <c r="X4852" s="53"/>
      <c r="Y4852" s="53"/>
      <c r="Z4852" s="53"/>
      <c r="AA4852" s="53"/>
    </row>
    <row r="4853" spans="1:27" x14ac:dyDescent="0.25">
      <c r="A4853" s="199"/>
      <c r="B4853" s="199"/>
      <c r="C4853" s="199"/>
      <c r="D4853" s="199"/>
      <c r="E4853" s="192"/>
      <c r="F4853" s="186"/>
      <c r="G4853" s="53"/>
      <c r="H4853" s="53"/>
      <c r="I4853" s="53"/>
      <c r="J4853" s="53"/>
      <c r="O4853" s="53"/>
      <c r="W4853" s="53"/>
      <c r="X4853" s="53"/>
      <c r="Y4853" s="53"/>
      <c r="Z4853" s="53"/>
      <c r="AA4853" s="53"/>
    </row>
    <row r="4854" spans="1:27" x14ac:dyDescent="0.25">
      <c r="A4854" s="199"/>
      <c r="B4854" s="199"/>
      <c r="C4854" s="199"/>
      <c r="D4854" s="199"/>
      <c r="E4854" s="192"/>
      <c r="F4854" s="186"/>
      <c r="G4854" s="53"/>
      <c r="H4854" s="53"/>
      <c r="I4854" s="53"/>
      <c r="J4854" s="53"/>
      <c r="O4854" s="53"/>
      <c r="W4854" s="53"/>
      <c r="X4854" s="53"/>
      <c r="Y4854" s="53"/>
      <c r="Z4854" s="53"/>
      <c r="AA4854" s="53"/>
    </row>
    <row r="4855" spans="1:27" x14ac:dyDescent="0.25">
      <c r="A4855" s="199"/>
      <c r="B4855" s="199"/>
      <c r="C4855" s="199"/>
      <c r="D4855" s="199"/>
      <c r="E4855" s="192"/>
      <c r="F4855" s="186"/>
      <c r="G4855" s="53"/>
      <c r="H4855" s="53"/>
      <c r="I4855" s="53"/>
      <c r="J4855" s="53"/>
      <c r="O4855" s="53"/>
      <c r="W4855" s="53"/>
      <c r="X4855" s="53"/>
      <c r="Y4855" s="53"/>
      <c r="Z4855" s="53"/>
      <c r="AA4855" s="53"/>
    </row>
    <row r="4856" spans="1:27" x14ac:dyDescent="0.25">
      <c r="A4856" s="199"/>
      <c r="B4856" s="199"/>
      <c r="C4856" s="199"/>
      <c r="D4856" s="199"/>
      <c r="E4856" s="192"/>
      <c r="F4856" s="186"/>
      <c r="G4856" s="53"/>
      <c r="H4856" s="53"/>
      <c r="I4856" s="53"/>
      <c r="J4856" s="53"/>
      <c r="O4856" s="53"/>
      <c r="W4856" s="53"/>
      <c r="X4856" s="53"/>
      <c r="Y4856" s="53"/>
      <c r="Z4856" s="53"/>
      <c r="AA4856" s="53"/>
    </row>
    <row r="4857" spans="1:27" x14ac:dyDescent="0.25">
      <c r="A4857" s="199"/>
      <c r="B4857" s="199"/>
      <c r="C4857" s="199"/>
      <c r="D4857" s="199"/>
      <c r="E4857" s="192"/>
      <c r="F4857" s="186"/>
      <c r="G4857" s="53"/>
      <c r="H4857" s="53"/>
      <c r="I4857" s="53"/>
      <c r="J4857" s="53"/>
      <c r="O4857" s="53"/>
      <c r="W4857" s="53"/>
      <c r="X4857" s="53"/>
      <c r="Y4857" s="53"/>
      <c r="Z4857" s="53"/>
      <c r="AA4857" s="53"/>
    </row>
    <row r="4858" spans="1:27" x14ac:dyDescent="0.25">
      <c r="A4858" s="199"/>
      <c r="B4858" s="199"/>
      <c r="C4858" s="199"/>
      <c r="D4858" s="199"/>
      <c r="E4858" s="192"/>
      <c r="F4858" s="186"/>
      <c r="G4858" s="53"/>
      <c r="H4858" s="53"/>
      <c r="I4858" s="53"/>
      <c r="J4858" s="53"/>
      <c r="O4858" s="53"/>
      <c r="W4858" s="53"/>
      <c r="X4858" s="53"/>
      <c r="Y4858" s="53"/>
      <c r="Z4858" s="53"/>
      <c r="AA4858" s="53"/>
    </row>
    <row r="4859" spans="1:27" x14ac:dyDescent="0.25">
      <c r="A4859" s="199"/>
      <c r="B4859" s="199"/>
      <c r="C4859" s="199"/>
      <c r="D4859" s="199"/>
      <c r="E4859" s="192"/>
      <c r="F4859" s="186"/>
      <c r="G4859" s="53"/>
      <c r="H4859" s="53"/>
      <c r="I4859" s="53"/>
      <c r="J4859" s="53"/>
      <c r="O4859" s="53"/>
      <c r="W4859" s="53"/>
      <c r="X4859" s="53"/>
      <c r="Y4859" s="53"/>
      <c r="Z4859" s="53"/>
      <c r="AA4859" s="53"/>
    </row>
    <row r="4860" spans="1:27" x14ac:dyDescent="0.25">
      <c r="A4860" s="199"/>
      <c r="B4860" s="199"/>
      <c r="C4860" s="199"/>
      <c r="D4860" s="199"/>
      <c r="E4860" s="192"/>
      <c r="F4860" s="186"/>
      <c r="G4860" s="53"/>
      <c r="H4860" s="53"/>
      <c r="I4860" s="53"/>
      <c r="J4860" s="53"/>
      <c r="O4860" s="53"/>
      <c r="W4860" s="53"/>
      <c r="X4860" s="53"/>
      <c r="Y4860" s="53"/>
      <c r="Z4860" s="53"/>
      <c r="AA4860" s="53"/>
    </row>
    <row r="4861" spans="1:27" x14ac:dyDescent="0.25">
      <c r="A4861" s="199"/>
      <c r="B4861" s="199"/>
      <c r="C4861" s="199"/>
      <c r="D4861" s="199"/>
      <c r="E4861" s="192"/>
      <c r="F4861" s="186"/>
      <c r="G4861" s="53"/>
      <c r="H4861" s="53"/>
      <c r="I4861" s="53"/>
      <c r="J4861" s="53"/>
      <c r="O4861" s="53"/>
      <c r="W4861" s="53"/>
      <c r="X4861" s="53"/>
      <c r="Y4861" s="53"/>
      <c r="Z4861" s="53"/>
      <c r="AA4861" s="53"/>
    </row>
    <row r="4862" spans="1:27" x14ac:dyDescent="0.25">
      <c r="A4862" s="199"/>
      <c r="B4862" s="199"/>
      <c r="C4862" s="199"/>
      <c r="D4862" s="199"/>
      <c r="E4862" s="192"/>
      <c r="F4862" s="186"/>
      <c r="G4862" s="53"/>
      <c r="H4862" s="53"/>
      <c r="I4862" s="53"/>
      <c r="J4862" s="53"/>
      <c r="O4862" s="53"/>
      <c r="W4862" s="53"/>
      <c r="X4862" s="53"/>
      <c r="Y4862" s="53"/>
      <c r="Z4862" s="53"/>
      <c r="AA4862" s="53"/>
    </row>
    <row r="4863" spans="1:27" x14ac:dyDescent="0.25">
      <c r="A4863" s="199"/>
      <c r="B4863" s="199"/>
      <c r="C4863" s="199"/>
      <c r="D4863" s="199"/>
      <c r="E4863" s="192"/>
      <c r="F4863" s="186"/>
      <c r="G4863" s="53"/>
      <c r="H4863" s="53"/>
      <c r="I4863" s="53"/>
      <c r="J4863" s="53"/>
      <c r="O4863" s="53"/>
      <c r="W4863" s="53"/>
      <c r="X4863" s="53"/>
      <c r="Y4863" s="53"/>
      <c r="Z4863" s="53"/>
      <c r="AA4863" s="53"/>
    </row>
    <row r="4864" spans="1:27" x14ac:dyDescent="0.25">
      <c r="A4864" s="199"/>
      <c r="B4864" s="199"/>
      <c r="C4864" s="199"/>
      <c r="D4864" s="199"/>
      <c r="E4864" s="192"/>
      <c r="F4864" s="186"/>
      <c r="G4864" s="53"/>
      <c r="H4864" s="53"/>
      <c r="I4864" s="53"/>
      <c r="J4864" s="53"/>
      <c r="O4864" s="53"/>
      <c r="W4864" s="53"/>
      <c r="X4864" s="53"/>
      <c r="Y4864" s="53"/>
      <c r="Z4864" s="53"/>
      <c r="AA4864" s="53"/>
    </row>
    <row r="4865" spans="1:27" x14ac:dyDescent="0.25">
      <c r="A4865" s="199"/>
      <c r="B4865" s="199"/>
      <c r="C4865" s="199"/>
      <c r="D4865" s="199"/>
      <c r="E4865" s="192"/>
      <c r="F4865" s="186"/>
      <c r="G4865" s="53"/>
      <c r="H4865" s="53"/>
      <c r="I4865" s="53"/>
      <c r="J4865" s="53"/>
      <c r="O4865" s="53"/>
      <c r="W4865" s="53"/>
      <c r="X4865" s="53"/>
      <c r="Y4865" s="53"/>
      <c r="Z4865" s="53"/>
      <c r="AA4865" s="53"/>
    </row>
    <row r="4866" spans="1:27" x14ac:dyDescent="0.25">
      <c r="A4866" s="199"/>
      <c r="B4866" s="199"/>
      <c r="C4866" s="199"/>
      <c r="D4866" s="199"/>
      <c r="E4866" s="192"/>
      <c r="F4866" s="186"/>
      <c r="G4866" s="53"/>
      <c r="H4866" s="53"/>
      <c r="I4866" s="53"/>
      <c r="J4866" s="53"/>
      <c r="O4866" s="53"/>
      <c r="W4866" s="53"/>
      <c r="X4866" s="53"/>
      <c r="Y4866" s="53"/>
      <c r="Z4866" s="53"/>
      <c r="AA4866" s="53"/>
    </row>
    <row r="4867" spans="1:27" x14ac:dyDescent="0.25">
      <c r="A4867" s="199"/>
      <c r="B4867" s="199"/>
      <c r="C4867" s="199"/>
      <c r="D4867" s="199"/>
      <c r="E4867" s="192"/>
      <c r="F4867" s="186"/>
      <c r="G4867" s="53"/>
      <c r="H4867" s="53"/>
      <c r="I4867" s="53"/>
      <c r="J4867" s="53"/>
      <c r="O4867" s="53"/>
      <c r="W4867" s="53"/>
      <c r="X4867" s="53"/>
      <c r="Y4867" s="53"/>
      <c r="Z4867" s="53"/>
      <c r="AA4867" s="53"/>
    </row>
    <row r="4868" spans="1:27" x14ac:dyDescent="0.25">
      <c r="A4868" s="199"/>
      <c r="B4868" s="199"/>
      <c r="C4868" s="199"/>
      <c r="D4868" s="199"/>
      <c r="E4868" s="192"/>
      <c r="F4868" s="186"/>
      <c r="G4868" s="53"/>
      <c r="H4868" s="53"/>
      <c r="I4868" s="53"/>
      <c r="J4868" s="53"/>
      <c r="O4868" s="53"/>
      <c r="W4868" s="53"/>
      <c r="X4868" s="53"/>
      <c r="Y4868" s="53"/>
      <c r="Z4868" s="53"/>
      <c r="AA4868" s="53"/>
    </row>
    <row r="4869" spans="1:27" x14ac:dyDescent="0.25">
      <c r="A4869" s="199"/>
      <c r="B4869" s="199"/>
      <c r="C4869" s="199"/>
      <c r="D4869" s="199"/>
      <c r="E4869" s="192"/>
      <c r="F4869" s="186"/>
      <c r="G4869" s="53"/>
      <c r="H4869" s="53"/>
      <c r="I4869" s="53"/>
      <c r="J4869" s="53"/>
      <c r="O4869" s="53"/>
      <c r="W4869" s="53"/>
      <c r="X4869" s="53"/>
      <c r="Y4869" s="53"/>
      <c r="Z4869" s="53"/>
      <c r="AA4869" s="53"/>
    </row>
    <row r="4870" spans="1:27" x14ac:dyDescent="0.25">
      <c r="A4870" s="199"/>
      <c r="B4870" s="199"/>
      <c r="C4870" s="199"/>
      <c r="D4870" s="199"/>
      <c r="E4870" s="192"/>
      <c r="F4870" s="186"/>
      <c r="G4870" s="53"/>
      <c r="H4870" s="53"/>
      <c r="I4870" s="53"/>
      <c r="J4870" s="53"/>
      <c r="O4870" s="53"/>
      <c r="W4870" s="53"/>
      <c r="X4870" s="53"/>
      <c r="Y4870" s="53"/>
      <c r="Z4870" s="53"/>
      <c r="AA4870" s="53"/>
    </row>
    <row r="4871" spans="1:27" x14ac:dyDescent="0.25">
      <c r="A4871" s="199"/>
      <c r="B4871" s="199"/>
      <c r="C4871" s="199"/>
      <c r="D4871" s="199"/>
      <c r="E4871" s="192"/>
      <c r="F4871" s="186"/>
      <c r="G4871" s="53"/>
      <c r="H4871" s="53"/>
      <c r="I4871" s="53"/>
      <c r="J4871" s="53"/>
      <c r="O4871" s="53"/>
      <c r="W4871" s="53"/>
      <c r="X4871" s="53"/>
      <c r="Y4871" s="53"/>
      <c r="Z4871" s="53"/>
      <c r="AA4871" s="53"/>
    </row>
    <row r="4872" spans="1:27" x14ac:dyDescent="0.25">
      <c r="A4872" s="199"/>
      <c r="B4872" s="199"/>
      <c r="C4872" s="199"/>
      <c r="D4872" s="199"/>
      <c r="E4872" s="192"/>
      <c r="F4872" s="186"/>
      <c r="G4872" s="53"/>
      <c r="H4872" s="53"/>
      <c r="I4872" s="53"/>
      <c r="J4872" s="53"/>
      <c r="O4872" s="53"/>
      <c r="W4872" s="53"/>
      <c r="X4872" s="53"/>
      <c r="Y4872" s="53"/>
      <c r="Z4872" s="53"/>
      <c r="AA4872" s="53"/>
    </row>
    <row r="4873" spans="1:27" x14ac:dyDescent="0.25">
      <c r="A4873" s="199"/>
      <c r="B4873" s="199"/>
      <c r="C4873" s="199"/>
      <c r="D4873" s="199"/>
      <c r="E4873" s="192"/>
      <c r="F4873" s="186"/>
      <c r="G4873" s="53"/>
      <c r="H4873" s="53"/>
      <c r="I4873" s="53"/>
      <c r="J4873" s="53"/>
      <c r="O4873" s="53"/>
      <c r="W4873" s="53"/>
      <c r="X4873" s="53"/>
      <c r="Y4873" s="53"/>
      <c r="Z4873" s="53"/>
      <c r="AA4873" s="53"/>
    </row>
    <row r="4874" spans="1:27" x14ac:dyDescent="0.25">
      <c r="A4874" s="199"/>
      <c r="B4874" s="199"/>
      <c r="C4874" s="199"/>
      <c r="D4874" s="199"/>
      <c r="E4874" s="192"/>
      <c r="F4874" s="186"/>
      <c r="G4874" s="53"/>
      <c r="H4874" s="53"/>
      <c r="I4874" s="53"/>
      <c r="J4874" s="53"/>
      <c r="O4874" s="53"/>
      <c r="W4874" s="53"/>
      <c r="X4874" s="53"/>
      <c r="Y4874" s="53"/>
      <c r="Z4874" s="53"/>
      <c r="AA4874" s="53"/>
    </row>
    <row r="4875" spans="1:27" x14ac:dyDescent="0.25">
      <c r="A4875" s="199"/>
      <c r="B4875" s="199"/>
      <c r="C4875" s="199"/>
      <c r="D4875" s="199"/>
      <c r="E4875" s="192"/>
      <c r="F4875" s="186"/>
      <c r="G4875" s="53"/>
      <c r="H4875" s="53"/>
      <c r="I4875" s="53"/>
      <c r="J4875" s="53"/>
      <c r="O4875" s="53"/>
      <c r="W4875" s="53"/>
      <c r="X4875" s="53"/>
      <c r="Y4875" s="53"/>
      <c r="Z4875" s="53"/>
      <c r="AA4875" s="53"/>
    </row>
    <row r="4876" spans="1:27" x14ac:dyDescent="0.25">
      <c r="A4876" s="199"/>
      <c r="B4876" s="199"/>
      <c r="C4876" s="199"/>
      <c r="D4876" s="199"/>
      <c r="E4876" s="192"/>
      <c r="F4876" s="186"/>
      <c r="G4876" s="53"/>
      <c r="H4876" s="53"/>
      <c r="I4876" s="53"/>
      <c r="J4876" s="53"/>
      <c r="O4876" s="53"/>
      <c r="W4876" s="53"/>
      <c r="X4876" s="53"/>
      <c r="Y4876" s="53"/>
      <c r="Z4876" s="53"/>
      <c r="AA4876" s="53"/>
    </row>
    <row r="4877" spans="1:27" x14ac:dyDescent="0.25">
      <c r="A4877" s="199"/>
      <c r="B4877" s="199"/>
      <c r="C4877" s="199"/>
      <c r="D4877" s="199"/>
      <c r="E4877" s="192"/>
      <c r="F4877" s="186"/>
      <c r="G4877" s="53"/>
      <c r="H4877" s="53"/>
      <c r="I4877" s="53"/>
      <c r="J4877" s="53"/>
      <c r="O4877" s="53"/>
      <c r="W4877" s="53"/>
      <c r="X4877" s="53"/>
      <c r="Y4877" s="53"/>
      <c r="Z4877" s="53"/>
      <c r="AA4877" s="53"/>
    </row>
    <row r="4878" spans="1:27" x14ac:dyDescent="0.25">
      <c r="A4878" s="199"/>
      <c r="B4878" s="199"/>
      <c r="C4878" s="199"/>
      <c r="D4878" s="199"/>
      <c r="E4878" s="192"/>
      <c r="F4878" s="186"/>
      <c r="G4878" s="53"/>
      <c r="H4878" s="53"/>
      <c r="I4878" s="53"/>
      <c r="J4878" s="53"/>
      <c r="O4878" s="53"/>
      <c r="W4878" s="53"/>
      <c r="X4878" s="53"/>
      <c r="Y4878" s="53"/>
      <c r="Z4878" s="53"/>
      <c r="AA4878" s="53"/>
    </row>
    <row r="4879" spans="1:27" x14ac:dyDescent="0.25">
      <c r="A4879" s="199"/>
      <c r="B4879" s="199"/>
      <c r="C4879" s="199"/>
      <c r="D4879" s="199"/>
      <c r="E4879" s="192"/>
      <c r="F4879" s="186"/>
      <c r="G4879" s="53"/>
      <c r="H4879" s="53"/>
      <c r="I4879" s="53"/>
      <c r="J4879" s="53"/>
      <c r="O4879" s="53"/>
      <c r="W4879" s="53"/>
      <c r="X4879" s="53"/>
      <c r="Y4879" s="53"/>
      <c r="Z4879" s="53"/>
      <c r="AA4879" s="53"/>
    </row>
    <row r="4880" spans="1:27" x14ac:dyDescent="0.25">
      <c r="A4880" s="199"/>
      <c r="B4880" s="199"/>
      <c r="C4880" s="199"/>
      <c r="D4880" s="199"/>
      <c r="E4880" s="192"/>
      <c r="F4880" s="186"/>
      <c r="G4880" s="53"/>
      <c r="H4880" s="53"/>
      <c r="I4880" s="53"/>
      <c r="J4880" s="53"/>
      <c r="O4880" s="53"/>
      <c r="W4880" s="53"/>
      <c r="X4880" s="53"/>
      <c r="Y4880" s="53"/>
      <c r="Z4880" s="53"/>
      <c r="AA4880" s="53"/>
    </row>
    <row r="4881" spans="1:27" x14ac:dyDescent="0.25">
      <c r="A4881" s="199"/>
      <c r="B4881" s="199"/>
      <c r="C4881" s="199"/>
      <c r="D4881" s="199"/>
      <c r="E4881" s="192"/>
      <c r="F4881" s="186"/>
      <c r="G4881" s="53"/>
      <c r="H4881" s="53"/>
      <c r="I4881" s="53"/>
      <c r="J4881" s="53"/>
      <c r="O4881" s="53"/>
      <c r="W4881" s="53"/>
      <c r="X4881" s="53"/>
      <c r="Y4881" s="53"/>
      <c r="Z4881" s="53"/>
      <c r="AA4881" s="53"/>
    </row>
    <row r="4882" spans="1:27" x14ac:dyDescent="0.25">
      <c r="A4882" s="199"/>
      <c r="B4882" s="199"/>
      <c r="C4882" s="199"/>
      <c r="D4882" s="199"/>
      <c r="E4882" s="192"/>
      <c r="F4882" s="186"/>
      <c r="G4882" s="53"/>
      <c r="H4882" s="53"/>
      <c r="I4882" s="53"/>
      <c r="J4882" s="53"/>
      <c r="O4882" s="53"/>
      <c r="W4882" s="53"/>
      <c r="X4882" s="53"/>
      <c r="Y4882" s="53"/>
      <c r="Z4882" s="53"/>
      <c r="AA4882" s="53"/>
    </row>
    <row r="4883" spans="1:27" x14ac:dyDescent="0.25">
      <c r="A4883" s="199"/>
      <c r="B4883" s="199"/>
      <c r="C4883" s="199"/>
      <c r="D4883" s="199"/>
      <c r="E4883" s="192"/>
      <c r="F4883" s="186"/>
      <c r="G4883" s="53"/>
      <c r="H4883" s="53"/>
      <c r="I4883" s="53"/>
      <c r="J4883" s="53"/>
      <c r="O4883" s="53"/>
      <c r="W4883" s="53"/>
      <c r="X4883" s="53"/>
      <c r="Y4883" s="53"/>
      <c r="Z4883" s="53"/>
      <c r="AA4883" s="53"/>
    </row>
    <row r="4884" spans="1:27" x14ac:dyDescent="0.25">
      <c r="A4884" s="199"/>
      <c r="B4884" s="199"/>
      <c r="C4884" s="199"/>
      <c r="D4884" s="199"/>
      <c r="E4884" s="192"/>
      <c r="F4884" s="186"/>
      <c r="G4884" s="53"/>
      <c r="H4884" s="53"/>
      <c r="I4884" s="53"/>
      <c r="J4884" s="53"/>
      <c r="O4884" s="53"/>
      <c r="W4884" s="53"/>
      <c r="X4884" s="53"/>
      <c r="Y4884" s="53"/>
      <c r="Z4884" s="53"/>
      <c r="AA4884" s="53"/>
    </row>
    <row r="4885" spans="1:27" x14ac:dyDescent="0.25">
      <c r="A4885" s="199"/>
      <c r="B4885" s="199"/>
      <c r="C4885" s="199"/>
      <c r="D4885" s="199"/>
      <c r="E4885" s="192"/>
      <c r="F4885" s="186"/>
      <c r="G4885" s="53"/>
      <c r="H4885" s="53"/>
      <c r="I4885" s="53"/>
      <c r="J4885" s="53"/>
      <c r="O4885" s="53"/>
      <c r="W4885" s="53"/>
      <c r="X4885" s="53"/>
      <c r="Y4885" s="53"/>
      <c r="Z4885" s="53"/>
      <c r="AA4885" s="53"/>
    </row>
    <row r="4886" spans="1:27" x14ac:dyDescent="0.25">
      <c r="A4886" s="199"/>
      <c r="B4886" s="199"/>
      <c r="C4886" s="199"/>
      <c r="D4886" s="199"/>
      <c r="E4886" s="192"/>
      <c r="F4886" s="186"/>
      <c r="G4886" s="53"/>
      <c r="H4886" s="53"/>
      <c r="I4886" s="53"/>
      <c r="J4886" s="53"/>
      <c r="O4886" s="53"/>
      <c r="W4886" s="53"/>
      <c r="X4886" s="53"/>
      <c r="Y4886" s="53"/>
      <c r="Z4886" s="53"/>
      <c r="AA4886" s="53"/>
    </row>
    <row r="4887" spans="1:27" x14ac:dyDescent="0.25">
      <c r="A4887" s="199"/>
      <c r="B4887" s="199"/>
      <c r="C4887" s="199"/>
      <c r="D4887" s="199"/>
      <c r="E4887" s="192"/>
      <c r="F4887" s="186"/>
      <c r="G4887" s="53"/>
      <c r="H4887" s="53"/>
      <c r="I4887" s="53"/>
      <c r="J4887" s="53"/>
      <c r="O4887" s="53"/>
      <c r="W4887" s="53"/>
      <c r="X4887" s="53"/>
      <c r="Y4887" s="53"/>
      <c r="Z4887" s="53"/>
      <c r="AA4887" s="53"/>
    </row>
    <row r="4888" spans="1:27" x14ac:dyDescent="0.25">
      <c r="A4888" s="199"/>
      <c r="B4888" s="199"/>
      <c r="C4888" s="199"/>
      <c r="D4888" s="199"/>
      <c r="E4888" s="192"/>
      <c r="F4888" s="186"/>
      <c r="G4888" s="53"/>
      <c r="H4888" s="53"/>
      <c r="I4888" s="53"/>
      <c r="J4888" s="53"/>
      <c r="O4888" s="53"/>
      <c r="W4888" s="53"/>
      <c r="X4888" s="53"/>
      <c r="Y4888" s="53"/>
      <c r="Z4888" s="53"/>
      <c r="AA4888" s="53"/>
    </row>
    <row r="4889" spans="1:27" x14ac:dyDescent="0.25">
      <c r="A4889" s="199"/>
      <c r="B4889" s="199"/>
      <c r="C4889" s="199"/>
      <c r="D4889" s="199"/>
      <c r="E4889" s="192"/>
      <c r="F4889" s="186"/>
      <c r="G4889" s="53"/>
      <c r="H4889" s="53"/>
      <c r="I4889" s="53"/>
      <c r="J4889" s="53"/>
      <c r="O4889" s="53"/>
      <c r="W4889" s="53"/>
      <c r="X4889" s="53"/>
      <c r="Y4889" s="53"/>
      <c r="Z4889" s="53"/>
      <c r="AA4889" s="53"/>
    </row>
    <row r="4890" spans="1:27" x14ac:dyDescent="0.25">
      <c r="A4890" s="199"/>
      <c r="B4890" s="199"/>
      <c r="C4890" s="199"/>
      <c r="D4890" s="199"/>
      <c r="E4890" s="192"/>
      <c r="F4890" s="186"/>
      <c r="G4890" s="53"/>
      <c r="H4890" s="53"/>
      <c r="I4890" s="53"/>
      <c r="J4890" s="53"/>
      <c r="O4890" s="53"/>
      <c r="W4890" s="53"/>
      <c r="X4890" s="53"/>
      <c r="Y4890" s="53"/>
      <c r="Z4890" s="53"/>
      <c r="AA4890" s="53"/>
    </row>
    <row r="4891" spans="1:27" x14ac:dyDescent="0.25">
      <c r="A4891" s="199"/>
      <c r="B4891" s="199"/>
      <c r="C4891" s="199"/>
      <c r="D4891" s="199"/>
      <c r="E4891" s="192"/>
      <c r="F4891" s="186"/>
      <c r="G4891" s="53"/>
      <c r="H4891" s="53"/>
      <c r="I4891" s="53"/>
      <c r="J4891" s="53"/>
      <c r="O4891" s="53"/>
      <c r="W4891" s="53"/>
      <c r="X4891" s="53"/>
      <c r="Y4891" s="53"/>
      <c r="Z4891" s="53"/>
      <c r="AA4891" s="53"/>
    </row>
    <row r="4892" spans="1:27" x14ac:dyDescent="0.25">
      <c r="A4892" s="199"/>
      <c r="B4892" s="199"/>
      <c r="C4892" s="199"/>
      <c r="D4892" s="199"/>
      <c r="E4892" s="192"/>
      <c r="F4892" s="186"/>
      <c r="G4892" s="53"/>
      <c r="H4892" s="53"/>
      <c r="I4892" s="53"/>
      <c r="J4892" s="53"/>
      <c r="O4892" s="53"/>
      <c r="W4892" s="53"/>
      <c r="X4892" s="53"/>
      <c r="Y4892" s="53"/>
      <c r="Z4892" s="53"/>
      <c r="AA4892" s="53"/>
    </row>
    <row r="4893" spans="1:27" x14ac:dyDescent="0.25">
      <c r="A4893" s="199"/>
      <c r="B4893" s="199"/>
      <c r="C4893" s="199"/>
      <c r="D4893" s="199"/>
      <c r="E4893" s="192"/>
      <c r="F4893" s="186"/>
      <c r="G4893" s="53"/>
      <c r="H4893" s="53"/>
      <c r="I4893" s="53"/>
      <c r="J4893" s="53"/>
      <c r="O4893" s="53"/>
      <c r="W4893" s="53"/>
      <c r="X4893" s="53"/>
      <c r="Y4893" s="53"/>
      <c r="Z4893" s="53"/>
      <c r="AA4893" s="53"/>
    </row>
    <row r="4894" spans="1:27" x14ac:dyDescent="0.25">
      <c r="A4894" s="199"/>
      <c r="B4894" s="199"/>
      <c r="C4894" s="199"/>
      <c r="D4894" s="199"/>
      <c r="E4894" s="192"/>
      <c r="F4894" s="186"/>
      <c r="G4894" s="53"/>
      <c r="H4894" s="53"/>
      <c r="I4894" s="53"/>
      <c r="J4894" s="53"/>
      <c r="O4894" s="53"/>
      <c r="W4894" s="53"/>
      <c r="X4894" s="53"/>
      <c r="Y4894" s="53"/>
      <c r="Z4894" s="53"/>
      <c r="AA4894" s="53"/>
    </row>
    <row r="4895" spans="1:27" x14ac:dyDescent="0.25">
      <c r="A4895" s="199"/>
      <c r="B4895" s="199"/>
      <c r="C4895" s="199"/>
      <c r="D4895" s="199"/>
      <c r="E4895" s="192"/>
      <c r="F4895" s="186"/>
      <c r="G4895" s="53"/>
      <c r="H4895" s="53"/>
      <c r="I4895" s="53"/>
      <c r="J4895" s="53"/>
      <c r="O4895" s="53"/>
      <c r="W4895" s="53"/>
      <c r="X4895" s="53"/>
      <c r="Y4895" s="53"/>
      <c r="Z4895" s="53"/>
      <c r="AA4895" s="53"/>
    </row>
    <row r="4896" spans="1:27" x14ac:dyDescent="0.25">
      <c r="A4896" s="199"/>
      <c r="B4896" s="199"/>
      <c r="C4896" s="199"/>
      <c r="D4896" s="199"/>
      <c r="E4896" s="192"/>
      <c r="F4896" s="186"/>
      <c r="G4896" s="53"/>
      <c r="H4896" s="53"/>
      <c r="I4896" s="53"/>
      <c r="J4896" s="53"/>
      <c r="O4896" s="53"/>
      <c r="W4896" s="53"/>
      <c r="X4896" s="53"/>
      <c r="Y4896" s="53"/>
      <c r="Z4896" s="53"/>
      <c r="AA4896" s="53"/>
    </row>
    <row r="4897" spans="1:27" x14ac:dyDescent="0.25">
      <c r="A4897" s="199"/>
      <c r="B4897" s="199"/>
      <c r="C4897" s="199"/>
      <c r="D4897" s="199"/>
      <c r="E4897" s="192"/>
      <c r="F4897" s="186"/>
      <c r="G4897" s="53"/>
      <c r="H4897" s="53"/>
      <c r="I4897" s="53"/>
      <c r="J4897" s="53"/>
      <c r="O4897" s="53"/>
      <c r="W4897" s="53"/>
      <c r="X4897" s="53"/>
      <c r="Y4897" s="53"/>
      <c r="Z4897" s="53"/>
      <c r="AA4897" s="53"/>
    </row>
    <row r="4898" spans="1:27" x14ac:dyDescent="0.25">
      <c r="A4898" s="199"/>
      <c r="B4898" s="199"/>
      <c r="C4898" s="199"/>
      <c r="D4898" s="199"/>
      <c r="E4898" s="192"/>
      <c r="F4898" s="186"/>
      <c r="G4898" s="53"/>
      <c r="H4898" s="53"/>
      <c r="I4898" s="53"/>
      <c r="J4898" s="53"/>
      <c r="O4898" s="53"/>
      <c r="W4898" s="53"/>
      <c r="X4898" s="53"/>
      <c r="Y4898" s="53"/>
      <c r="Z4898" s="53"/>
      <c r="AA4898" s="53"/>
    </row>
    <row r="4899" spans="1:27" x14ac:dyDescent="0.25">
      <c r="A4899" s="199"/>
      <c r="B4899" s="199"/>
      <c r="C4899" s="199"/>
      <c r="D4899" s="199"/>
      <c r="E4899" s="192"/>
      <c r="F4899" s="186"/>
      <c r="G4899" s="53"/>
      <c r="H4899" s="53"/>
      <c r="I4899" s="53"/>
      <c r="J4899" s="53"/>
      <c r="O4899" s="53"/>
      <c r="W4899" s="53"/>
      <c r="X4899" s="53"/>
      <c r="Y4899" s="53"/>
      <c r="Z4899" s="53"/>
      <c r="AA4899" s="53"/>
    </row>
    <row r="4900" spans="1:27" x14ac:dyDescent="0.25">
      <c r="A4900" s="199"/>
      <c r="B4900" s="199"/>
      <c r="C4900" s="199"/>
      <c r="D4900" s="199"/>
      <c r="E4900" s="192"/>
      <c r="F4900" s="186"/>
      <c r="G4900" s="53"/>
      <c r="H4900" s="53"/>
      <c r="I4900" s="53"/>
      <c r="J4900" s="53"/>
      <c r="O4900" s="53"/>
      <c r="W4900" s="53"/>
      <c r="X4900" s="53"/>
      <c r="Y4900" s="53"/>
      <c r="Z4900" s="53"/>
      <c r="AA4900" s="53"/>
    </row>
    <row r="4901" spans="1:27" x14ac:dyDescent="0.25">
      <c r="A4901" s="199"/>
      <c r="B4901" s="199"/>
      <c r="C4901" s="199"/>
      <c r="D4901" s="199"/>
      <c r="E4901" s="192"/>
      <c r="F4901" s="186"/>
      <c r="G4901" s="53"/>
      <c r="H4901" s="53"/>
      <c r="I4901" s="53"/>
      <c r="J4901" s="53"/>
      <c r="O4901" s="53"/>
      <c r="W4901" s="53"/>
      <c r="X4901" s="53"/>
      <c r="Y4901" s="53"/>
      <c r="Z4901" s="53"/>
      <c r="AA4901" s="53"/>
    </row>
    <row r="4902" spans="1:27" x14ac:dyDescent="0.25">
      <c r="A4902" s="199"/>
      <c r="B4902" s="199"/>
      <c r="C4902" s="199"/>
      <c r="D4902" s="199"/>
      <c r="E4902" s="192"/>
      <c r="F4902" s="186"/>
      <c r="G4902" s="53"/>
      <c r="H4902" s="53"/>
      <c r="I4902" s="53"/>
      <c r="J4902" s="53"/>
      <c r="O4902" s="53"/>
      <c r="W4902" s="53"/>
      <c r="X4902" s="53"/>
      <c r="Y4902" s="53"/>
      <c r="Z4902" s="53"/>
      <c r="AA4902" s="53"/>
    </row>
    <row r="4903" spans="1:27" x14ac:dyDescent="0.25">
      <c r="A4903" s="199"/>
      <c r="B4903" s="199"/>
      <c r="C4903" s="199"/>
      <c r="D4903" s="199"/>
      <c r="E4903" s="192"/>
      <c r="F4903" s="186"/>
      <c r="G4903" s="53"/>
      <c r="H4903" s="53"/>
      <c r="I4903" s="53"/>
      <c r="J4903" s="53"/>
      <c r="O4903" s="53"/>
      <c r="W4903" s="53"/>
      <c r="X4903" s="53"/>
      <c r="Y4903" s="53"/>
      <c r="Z4903" s="53"/>
      <c r="AA4903" s="53"/>
    </row>
    <row r="4904" spans="1:27" x14ac:dyDescent="0.25">
      <c r="A4904" s="199"/>
      <c r="B4904" s="199"/>
      <c r="C4904" s="199"/>
      <c r="D4904" s="199"/>
      <c r="E4904" s="192"/>
      <c r="F4904" s="186"/>
      <c r="G4904" s="53"/>
      <c r="H4904" s="53"/>
      <c r="I4904" s="53"/>
      <c r="J4904" s="53"/>
      <c r="O4904" s="53"/>
      <c r="W4904" s="53"/>
      <c r="X4904" s="53"/>
      <c r="Y4904" s="53"/>
      <c r="Z4904" s="53"/>
      <c r="AA4904" s="53"/>
    </row>
    <row r="4905" spans="1:27" x14ac:dyDescent="0.25">
      <c r="A4905" s="199"/>
      <c r="B4905" s="199"/>
      <c r="C4905" s="199"/>
      <c r="D4905" s="199"/>
      <c r="E4905" s="192"/>
      <c r="F4905" s="186"/>
      <c r="G4905" s="53"/>
      <c r="H4905" s="53"/>
      <c r="I4905" s="53"/>
      <c r="J4905" s="53"/>
      <c r="O4905" s="53"/>
      <c r="W4905" s="53"/>
      <c r="X4905" s="53"/>
      <c r="Y4905" s="53"/>
      <c r="Z4905" s="53"/>
      <c r="AA4905" s="53"/>
    </row>
    <row r="4906" spans="1:27" x14ac:dyDescent="0.25">
      <c r="A4906" s="199"/>
      <c r="B4906" s="199"/>
      <c r="C4906" s="199"/>
      <c r="D4906" s="199"/>
      <c r="E4906" s="192"/>
      <c r="F4906" s="186"/>
      <c r="G4906" s="53"/>
      <c r="H4906" s="53"/>
      <c r="I4906" s="53"/>
      <c r="J4906" s="53"/>
      <c r="O4906" s="53"/>
      <c r="W4906" s="53"/>
      <c r="X4906" s="53"/>
      <c r="Y4906" s="53"/>
      <c r="Z4906" s="53"/>
      <c r="AA4906" s="53"/>
    </row>
    <row r="4907" spans="1:27" x14ac:dyDescent="0.25">
      <c r="A4907" s="199"/>
      <c r="B4907" s="199"/>
      <c r="C4907" s="199"/>
      <c r="D4907" s="199"/>
      <c r="E4907" s="192"/>
      <c r="F4907" s="186"/>
      <c r="G4907" s="53"/>
      <c r="H4907" s="53"/>
      <c r="I4907" s="53"/>
      <c r="J4907" s="53"/>
      <c r="O4907" s="53"/>
      <c r="W4907" s="53"/>
      <c r="X4907" s="53"/>
      <c r="Y4907" s="53"/>
      <c r="Z4907" s="53"/>
      <c r="AA4907" s="53"/>
    </row>
    <row r="4908" spans="1:27" x14ac:dyDescent="0.25">
      <c r="A4908" s="199"/>
      <c r="B4908" s="199"/>
      <c r="C4908" s="199"/>
      <c r="D4908" s="199"/>
      <c r="E4908" s="192"/>
      <c r="F4908" s="186"/>
      <c r="G4908" s="53"/>
      <c r="H4908" s="53"/>
      <c r="I4908" s="53"/>
      <c r="J4908" s="53"/>
      <c r="O4908" s="53"/>
      <c r="W4908" s="53"/>
      <c r="X4908" s="53"/>
      <c r="Y4908" s="53"/>
      <c r="Z4908" s="53"/>
      <c r="AA4908" s="53"/>
    </row>
    <row r="4909" spans="1:27" x14ac:dyDescent="0.25">
      <c r="A4909" s="199"/>
      <c r="B4909" s="199"/>
      <c r="C4909" s="199"/>
      <c r="D4909" s="199"/>
      <c r="E4909" s="192"/>
      <c r="F4909" s="186"/>
      <c r="G4909" s="53"/>
      <c r="H4909" s="53"/>
      <c r="I4909" s="53"/>
      <c r="J4909" s="53"/>
      <c r="O4909" s="53"/>
      <c r="W4909" s="53"/>
      <c r="X4909" s="53"/>
      <c r="Y4909" s="53"/>
      <c r="Z4909" s="53"/>
      <c r="AA4909" s="53"/>
    </row>
    <row r="4910" spans="1:27" x14ac:dyDescent="0.25">
      <c r="A4910" s="199"/>
      <c r="B4910" s="199"/>
      <c r="C4910" s="199"/>
      <c r="D4910" s="199"/>
      <c r="E4910" s="192"/>
      <c r="F4910" s="186"/>
      <c r="G4910" s="53"/>
      <c r="H4910" s="53"/>
      <c r="I4910" s="53"/>
      <c r="J4910" s="53"/>
      <c r="O4910" s="53"/>
      <c r="W4910" s="53"/>
      <c r="X4910" s="53"/>
      <c r="Y4910" s="53"/>
      <c r="Z4910" s="53"/>
      <c r="AA4910" s="53"/>
    </row>
    <row r="4911" spans="1:27" x14ac:dyDescent="0.25">
      <c r="A4911" s="199"/>
      <c r="B4911" s="199"/>
      <c r="C4911" s="199"/>
      <c r="D4911" s="199"/>
      <c r="E4911" s="192"/>
      <c r="F4911" s="186"/>
      <c r="G4911" s="53"/>
      <c r="H4911" s="53"/>
      <c r="I4911" s="53"/>
      <c r="J4911" s="53"/>
      <c r="O4911" s="53"/>
      <c r="W4911" s="53"/>
      <c r="X4911" s="53"/>
      <c r="Y4911" s="53"/>
      <c r="Z4911" s="53"/>
      <c r="AA4911" s="53"/>
    </row>
    <row r="4912" spans="1:27" x14ac:dyDescent="0.25">
      <c r="A4912" s="199"/>
      <c r="B4912" s="199"/>
      <c r="C4912" s="199"/>
      <c r="D4912" s="199"/>
      <c r="E4912" s="192"/>
      <c r="F4912" s="186"/>
      <c r="G4912" s="53"/>
      <c r="H4912" s="53"/>
      <c r="I4912" s="53"/>
      <c r="J4912" s="53"/>
      <c r="O4912" s="53"/>
      <c r="W4912" s="53"/>
      <c r="X4912" s="53"/>
      <c r="Y4912" s="53"/>
      <c r="Z4912" s="53"/>
      <c r="AA4912" s="53"/>
    </row>
    <row r="4913" spans="1:27" x14ac:dyDescent="0.25">
      <c r="A4913" s="199"/>
      <c r="B4913" s="199"/>
      <c r="C4913" s="199"/>
      <c r="D4913" s="199"/>
      <c r="E4913" s="192"/>
      <c r="F4913" s="186"/>
      <c r="G4913" s="53"/>
      <c r="H4913" s="53"/>
      <c r="I4913" s="53"/>
      <c r="J4913" s="53"/>
      <c r="O4913" s="53"/>
      <c r="W4913" s="53"/>
      <c r="X4913" s="53"/>
      <c r="Y4913" s="53"/>
      <c r="Z4913" s="53"/>
      <c r="AA4913" s="53"/>
    </row>
    <row r="4914" spans="1:27" x14ac:dyDescent="0.25">
      <c r="A4914" s="199"/>
      <c r="B4914" s="199"/>
      <c r="C4914" s="199"/>
      <c r="D4914" s="199"/>
      <c r="E4914" s="192"/>
      <c r="F4914" s="186"/>
      <c r="G4914" s="53"/>
      <c r="H4914" s="53"/>
      <c r="I4914" s="53"/>
      <c r="J4914" s="53"/>
      <c r="O4914" s="53"/>
      <c r="W4914" s="53"/>
      <c r="X4914" s="53"/>
      <c r="Y4914" s="53"/>
      <c r="Z4914" s="53"/>
      <c r="AA4914" s="53"/>
    </row>
    <row r="4915" spans="1:27" x14ac:dyDescent="0.25">
      <c r="A4915" s="199"/>
      <c r="B4915" s="199"/>
      <c r="C4915" s="199"/>
      <c r="D4915" s="199"/>
      <c r="E4915" s="192"/>
      <c r="F4915" s="186"/>
      <c r="G4915" s="53"/>
      <c r="H4915" s="53"/>
      <c r="I4915" s="53"/>
      <c r="J4915" s="53"/>
      <c r="O4915" s="53"/>
      <c r="W4915" s="53"/>
      <c r="X4915" s="53"/>
      <c r="Y4915" s="53"/>
      <c r="Z4915" s="53"/>
      <c r="AA4915" s="53"/>
    </row>
    <row r="4916" spans="1:27" x14ac:dyDescent="0.25">
      <c r="A4916" s="199"/>
      <c r="B4916" s="199"/>
      <c r="C4916" s="199"/>
      <c r="D4916" s="199"/>
      <c r="E4916" s="192"/>
      <c r="F4916" s="186"/>
      <c r="G4916" s="53"/>
      <c r="H4916" s="53"/>
      <c r="I4916" s="53"/>
      <c r="J4916" s="53"/>
      <c r="O4916" s="53"/>
      <c r="W4916" s="53"/>
      <c r="X4916" s="53"/>
      <c r="Y4916" s="53"/>
      <c r="Z4916" s="53"/>
      <c r="AA4916" s="53"/>
    </row>
    <row r="4917" spans="1:27" x14ac:dyDescent="0.25">
      <c r="A4917" s="199"/>
      <c r="B4917" s="199"/>
      <c r="C4917" s="199"/>
      <c r="D4917" s="199"/>
      <c r="E4917" s="192"/>
      <c r="F4917" s="186"/>
      <c r="G4917" s="53"/>
      <c r="H4917" s="53"/>
      <c r="I4917" s="53"/>
      <c r="J4917" s="53"/>
      <c r="O4917" s="53"/>
      <c r="W4917" s="53"/>
      <c r="X4917" s="53"/>
      <c r="Y4917" s="53"/>
      <c r="Z4917" s="53"/>
      <c r="AA4917" s="53"/>
    </row>
    <row r="4918" spans="1:27" x14ac:dyDescent="0.25">
      <c r="A4918" s="199"/>
      <c r="B4918" s="199"/>
      <c r="C4918" s="199"/>
      <c r="D4918" s="199"/>
      <c r="E4918" s="192"/>
      <c r="F4918" s="186"/>
      <c r="G4918" s="53"/>
      <c r="H4918" s="53"/>
      <c r="I4918" s="53"/>
      <c r="J4918" s="53"/>
      <c r="O4918" s="53"/>
      <c r="W4918" s="53"/>
      <c r="X4918" s="53"/>
      <c r="Y4918" s="53"/>
      <c r="Z4918" s="53"/>
      <c r="AA4918" s="53"/>
    </row>
    <row r="4919" spans="1:27" x14ac:dyDescent="0.25">
      <c r="A4919" s="199"/>
      <c r="B4919" s="199"/>
      <c r="C4919" s="199"/>
      <c r="D4919" s="199"/>
      <c r="E4919" s="192"/>
      <c r="F4919" s="186"/>
      <c r="G4919" s="53"/>
      <c r="H4919" s="53"/>
      <c r="I4919" s="53"/>
      <c r="J4919" s="53"/>
      <c r="O4919" s="53"/>
      <c r="W4919" s="53"/>
      <c r="X4919" s="53"/>
      <c r="Y4919" s="53"/>
      <c r="Z4919" s="53"/>
      <c r="AA4919" s="53"/>
    </row>
    <row r="4920" spans="1:27" x14ac:dyDescent="0.25">
      <c r="A4920" s="199"/>
      <c r="B4920" s="199"/>
      <c r="C4920" s="199"/>
      <c r="D4920" s="199"/>
      <c r="E4920" s="192"/>
      <c r="F4920" s="186"/>
      <c r="G4920" s="53"/>
      <c r="H4920" s="53"/>
      <c r="I4920" s="53"/>
      <c r="J4920" s="53"/>
      <c r="O4920" s="53"/>
      <c r="W4920" s="53"/>
      <c r="X4920" s="53"/>
      <c r="Y4920" s="53"/>
      <c r="Z4920" s="53"/>
      <c r="AA4920" s="53"/>
    </row>
    <row r="4921" spans="1:27" x14ac:dyDescent="0.25">
      <c r="A4921" s="199"/>
      <c r="B4921" s="199"/>
      <c r="C4921" s="199"/>
      <c r="D4921" s="199"/>
      <c r="E4921" s="192"/>
      <c r="F4921" s="186"/>
      <c r="G4921" s="53"/>
      <c r="H4921" s="53"/>
      <c r="I4921" s="53"/>
      <c r="J4921" s="53"/>
      <c r="O4921" s="53"/>
      <c r="W4921" s="53"/>
      <c r="X4921" s="53"/>
      <c r="Y4921" s="53"/>
      <c r="Z4921" s="53"/>
      <c r="AA4921" s="53"/>
    </row>
    <row r="4922" spans="1:27" x14ac:dyDescent="0.25">
      <c r="A4922" s="199"/>
      <c r="B4922" s="199"/>
      <c r="C4922" s="199"/>
      <c r="D4922" s="199"/>
      <c r="E4922" s="192"/>
      <c r="F4922" s="186"/>
      <c r="G4922" s="53"/>
      <c r="H4922" s="53"/>
      <c r="I4922" s="53"/>
      <c r="J4922" s="53"/>
      <c r="O4922" s="53"/>
      <c r="W4922" s="53"/>
      <c r="X4922" s="53"/>
      <c r="Y4922" s="53"/>
      <c r="Z4922" s="53"/>
      <c r="AA4922" s="53"/>
    </row>
    <row r="4923" spans="1:27" x14ac:dyDescent="0.25">
      <c r="A4923" s="199"/>
      <c r="B4923" s="199"/>
      <c r="C4923" s="199"/>
      <c r="D4923" s="199"/>
      <c r="E4923" s="192"/>
      <c r="F4923" s="186"/>
      <c r="G4923" s="53"/>
      <c r="H4923" s="53"/>
      <c r="I4923" s="53"/>
      <c r="J4923" s="53"/>
      <c r="O4923" s="53"/>
      <c r="W4923" s="53"/>
      <c r="X4923" s="53"/>
      <c r="Y4923" s="53"/>
      <c r="Z4923" s="53"/>
      <c r="AA4923" s="53"/>
    </row>
    <row r="4924" spans="1:27" x14ac:dyDescent="0.25">
      <c r="A4924" s="199"/>
      <c r="B4924" s="199"/>
      <c r="C4924" s="199"/>
      <c r="D4924" s="199"/>
      <c r="E4924" s="192"/>
      <c r="F4924" s="186"/>
      <c r="G4924" s="53"/>
      <c r="H4924" s="53"/>
      <c r="I4924" s="53"/>
      <c r="J4924" s="53"/>
      <c r="O4924" s="53"/>
      <c r="W4924" s="53"/>
      <c r="X4924" s="53"/>
      <c r="Y4924" s="53"/>
      <c r="Z4924" s="53"/>
      <c r="AA4924" s="53"/>
    </row>
    <row r="4925" spans="1:27" x14ac:dyDescent="0.25">
      <c r="A4925" s="199"/>
      <c r="B4925" s="199"/>
      <c r="C4925" s="199"/>
      <c r="D4925" s="199"/>
      <c r="E4925" s="192"/>
      <c r="F4925" s="186"/>
      <c r="G4925" s="53"/>
      <c r="H4925" s="53"/>
      <c r="I4925" s="53"/>
      <c r="J4925" s="53"/>
      <c r="O4925" s="53"/>
      <c r="W4925" s="53"/>
      <c r="X4925" s="53"/>
      <c r="Y4925" s="53"/>
      <c r="Z4925" s="53"/>
      <c r="AA4925" s="53"/>
    </row>
    <row r="4926" spans="1:27" x14ac:dyDescent="0.25">
      <c r="A4926" s="199"/>
      <c r="B4926" s="199"/>
      <c r="C4926" s="199"/>
      <c r="D4926" s="199"/>
      <c r="E4926" s="192"/>
      <c r="F4926" s="186"/>
      <c r="G4926" s="53"/>
      <c r="H4926" s="53"/>
      <c r="I4926" s="53"/>
      <c r="J4926" s="53"/>
      <c r="O4926" s="53"/>
      <c r="W4926" s="53"/>
      <c r="X4926" s="53"/>
      <c r="Y4926" s="53"/>
      <c r="Z4926" s="53"/>
      <c r="AA4926" s="53"/>
    </row>
    <row r="4927" spans="1:27" x14ac:dyDescent="0.25">
      <c r="A4927" s="199"/>
      <c r="B4927" s="199"/>
      <c r="C4927" s="199"/>
      <c r="D4927" s="199"/>
      <c r="E4927" s="192"/>
      <c r="F4927" s="186"/>
      <c r="G4927" s="53"/>
      <c r="H4927" s="53"/>
      <c r="I4927" s="53"/>
      <c r="J4927" s="53"/>
      <c r="O4927" s="53"/>
      <c r="W4927" s="53"/>
      <c r="X4927" s="53"/>
      <c r="Y4927" s="53"/>
      <c r="Z4927" s="53"/>
      <c r="AA4927" s="53"/>
    </row>
    <row r="4928" spans="1:27" x14ac:dyDescent="0.25">
      <c r="A4928" s="199"/>
      <c r="B4928" s="199"/>
      <c r="C4928" s="199"/>
      <c r="D4928" s="199"/>
      <c r="E4928" s="192"/>
      <c r="F4928" s="186"/>
      <c r="G4928" s="53"/>
      <c r="H4928" s="53"/>
      <c r="I4928" s="53"/>
      <c r="J4928" s="53"/>
      <c r="O4928" s="53"/>
      <c r="W4928" s="53"/>
      <c r="X4928" s="53"/>
      <c r="Y4928" s="53"/>
      <c r="Z4928" s="53"/>
      <c r="AA4928" s="53"/>
    </row>
    <row r="4929" spans="1:27" x14ac:dyDescent="0.25">
      <c r="A4929" s="199"/>
      <c r="B4929" s="199"/>
      <c r="C4929" s="199"/>
      <c r="D4929" s="199"/>
      <c r="E4929" s="192"/>
      <c r="F4929" s="186"/>
      <c r="G4929" s="53"/>
      <c r="H4929" s="53"/>
      <c r="I4929" s="53"/>
      <c r="J4929" s="53"/>
      <c r="O4929" s="53"/>
      <c r="W4929" s="53"/>
      <c r="X4929" s="53"/>
      <c r="Y4929" s="53"/>
      <c r="Z4929" s="53"/>
      <c r="AA4929" s="53"/>
    </row>
    <row r="4930" spans="1:27" x14ac:dyDescent="0.25">
      <c r="A4930" s="199"/>
      <c r="B4930" s="199"/>
      <c r="C4930" s="199"/>
      <c r="D4930" s="199"/>
      <c r="E4930" s="192"/>
      <c r="F4930" s="186"/>
      <c r="G4930" s="53"/>
      <c r="H4930" s="53"/>
      <c r="I4930" s="53"/>
      <c r="J4930" s="53"/>
      <c r="O4930" s="53"/>
      <c r="W4930" s="53"/>
      <c r="X4930" s="53"/>
      <c r="Y4930" s="53"/>
      <c r="Z4930" s="53"/>
      <c r="AA4930" s="53"/>
    </row>
    <row r="4931" spans="1:27" x14ac:dyDescent="0.25">
      <c r="A4931" s="199"/>
      <c r="B4931" s="199"/>
      <c r="C4931" s="199"/>
      <c r="D4931" s="199"/>
      <c r="E4931" s="192"/>
      <c r="F4931" s="186"/>
      <c r="G4931" s="53"/>
      <c r="H4931" s="53"/>
      <c r="I4931" s="53"/>
      <c r="J4931" s="53"/>
      <c r="O4931" s="53"/>
      <c r="W4931" s="53"/>
      <c r="X4931" s="53"/>
      <c r="Y4931" s="53"/>
      <c r="Z4931" s="53"/>
      <c r="AA4931" s="53"/>
    </row>
    <row r="4932" spans="1:27" x14ac:dyDescent="0.25">
      <c r="A4932" s="199"/>
      <c r="B4932" s="199"/>
      <c r="C4932" s="199"/>
      <c r="D4932" s="199"/>
      <c r="E4932" s="192"/>
      <c r="F4932" s="186"/>
      <c r="G4932" s="53"/>
      <c r="H4932" s="53"/>
      <c r="I4932" s="53"/>
      <c r="J4932" s="53"/>
      <c r="O4932" s="53"/>
      <c r="W4932" s="53"/>
      <c r="X4932" s="53"/>
      <c r="Y4932" s="53"/>
      <c r="Z4932" s="53"/>
      <c r="AA4932" s="53"/>
    </row>
    <row r="4933" spans="1:27" x14ac:dyDescent="0.25">
      <c r="A4933" s="199"/>
      <c r="B4933" s="199"/>
      <c r="C4933" s="199"/>
      <c r="D4933" s="199"/>
      <c r="E4933" s="192"/>
      <c r="F4933" s="186"/>
      <c r="G4933" s="53"/>
      <c r="H4933" s="53"/>
      <c r="I4933" s="53"/>
      <c r="J4933" s="53"/>
      <c r="O4933" s="53"/>
      <c r="W4933" s="53"/>
      <c r="X4933" s="53"/>
      <c r="Y4933" s="53"/>
      <c r="Z4933" s="53"/>
      <c r="AA4933" s="53"/>
    </row>
    <row r="4934" spans="1:27" x14ac:dyDescent="0.25">
      <c r="A4934" s="199"/>
      <c r="B4934" s="199"/>
      <c r="C4934" s="199"/>
      <c r="D4934" s="199"/>
      <c r="E4934" s="192"/>
      <c r="F4934" s="186"/>
      <c r="G4934" s="53"/>
      <c r="H4934" s="53"/>
      <c r="I4934" s="53"/>
      <c r="J4934" s="53"/>
      <c r="O4934" s="53"/>
      <c r="W4934" s="53"/>
      <c r="X4934" s="53"/>
      <c r="Y4934" s="53"/>
      <c r="Z4934" s="53"/>
      <c r="AA4934" s="53"/>
    </row>
    <row r="4935" spans="1:27" x14ac:dyDescent="0.25">
      <c r="A4935" s="199"/>
      <c r="B4935" s="199"/>
      <c r="C4935" s="199"/>
      <c r="D4935" s="199"/>
      <c r="E4935" s="192"/>
      <c r="F4935" s="186"/>
      <c r="G4935" s="53"/>
      <c r="H4935" s="53"/>
      <c r="I4935" s="53"/>
      <c r="J4935" s="53"/>
      <c r="O4935" s="53"/>
      <c r="W4935" s="53"/>
      <c r="X4935" s="53"/>
      <c r="Y4935" s="53"/>
      <c r="Z4935" s="53"/>
      <c r="AA4935" s="53"/>
    </row>
    <row r="4936" spans="1:27" x14ac:dyDescent="0.25">
      <c r="A4936" s="199"/>
      <c r="B4936" s="199"/>
      <c r="C4936" s="199"/>
      <c r="D4936" s="199"/>
      <c r="E4936" s="192"/>
      <c r="F4936" s="186"/>
      <c r="G4936" s="53"/>
      <c r="H4936" s="53"/>
      <c r="I4936" s="53"/>
      <c r="J4936" s="53"/>
      <c r="O4936" s="53"/>
      <c r="W4936" s="53"/>
      <c r="X4936" s="53"/>
      <c r="Y4936" s="53"/>
      <c r="Z4936" s="53"/>
      <c r="AA4936" s="53"/>
    </row>
    <row r="4937" spans="1:27" x14ac:dyDescent="0.25">
      <c r="A4937" s="199"/>
      <c r="B4937" s="199"/>
      <c r="C4937" s="199"/>
      <c r="D4937" s="199"/>
      <c r="E4937" s="192"/>
      <c r="F4937" s="186"/>
      <c r="G4937" s="53"/>
      <c r="H4937" s="53"/>
      <c r="I4937" s="53"/>
      <c r="J4937" s="53"/>
      <c r="O4937" s="53"/>
      <c r="W4937" s="53"/>
      <c r="X4937" s="53"/>
      <c r="Y4937" s="53"/>
      <c r="Z4937" s="53"/>
      <c r="AA4937" s="53"/>
    </row>
    <row r="4938" spans="1:27" x14ac:dyDescent="0.25">
      <c r="A4938" s="199"/>
      <c r="B4938" s="199"/>
      <c r="C4938" s="199"/>
      <c r="D4938" s="199"/>
      <c r="E4938" s="192"/>
      <c r="F4938" s="186"/>
      <c r="G4938" s="53"/>
      <c r="H4938" s="53"/>
      <c r="I4938" s="53"/>
      <c r="J4938" s="53"/>
      <c r="O4938" s="53"/>
      <c r="W4938" s="53"/>
      <c r="X4938" s="53"/>
      <c r="Y4938" s="53"/>
      <c r="Z4938" s="53"/>
      <c r="AA4938" s="53"/>
    </row>
    <row r="4939" spans="1:27" x14ac:dyDescent="0.25">
      <c r="A4939" s="199"/>
      <c r="B4939" s="199"/>
      <c r="C4939" s="199"/>
      <c r="D4939" s="199"/>
      <c r="E4939" s="192"/>
      <c r="F4939" s="186"/>
      <c r="G4939" s="53"/>
      <c r="H4939" s="53"/>
      <c r="I4939" s="53"/>
      <c r="J4939" s="53"/>
      <c r="O4939" s="53"/>
      <c r="W4939" s="53"/>
      <c r="X4939" s="53"/>
      <c r="Y4939" s="53"/>
      <c r="Z4939" s="53"/>
      <c r="AA4939" s="53"/>
    </row>
    <row r="4940" spans="1:27" x14ac:dyDescent="0.25">
      <c r="A4940" s="199"/>
      <c r="B4940" s="199"/>
      <c r="C4940" s="199"/>
      <c r="D4940" s="199"/>
      <c r="E4940" s="192"/>
      <c r="F4940" s="186"/>
      <c r="G4940" s="53"/>
      <c r="H4940" s="53"/>
      <c r="I4940" s="53"/>
      <c r="J4940" s="53"/>
      <c r="O4940" s="53"/>
      <c r="W4940" s="53"/>
      <c r="X4940" s="53"/>
      <c r="Y4940" s="53"/>
      <c r="Z4940" s="53"/>
      <c r="AA4940" s="53"/>
    </row>
    <row r="4941" spans="1:27" x14ac:dyDescent="0.25">
      <c r="A4941" s="199"/>
      <c r="B4941" s="199"/>
      <c r="C4941" s="199"/>
      <c r="D4941" s="199"/>
      <c r="E4941" s="192"/>
      <c r="F4941" s="186"/>
      <c r="G4941" s="53"/>
      <c r="H4941" s="53"/>
      <c r="I4941" s="53"/>
      <c r="J4941" s="53"/>
      <c r="O4941" s="53"/>
      <c r="W4941" s="53"/>
      <c r="X4941" s="53"/>
      <c r="Y4941" s="53"/>
      <c r="Z4941" s="53"/>
      <c r="AA4941" s="53"/>
    </row>
    <row r="4942" spans="1:27" x14ac:dyDescent="0.25">
      <c r="A4942" s="199"/>
      <c r="B4942" s="199"/>
      <c r="C4942" s="199"/>
      <c r="D4942" s="199"/>
      <c r="E4942" s="192"/>
      <c r="F4942" s="186"/>
      <c r="G4942" s="53"/>
      <c r="H4942" s="53"/>
      <c r="I4942" s="53"/>
      <c r="J4942" s="53"/>
      <c r="O4942" s="53"/>
      <c r="W4942" s="53"/>
      <c r="X4942" s="53"/>
      <c r="Y4942" s="53"/>
      <c r="Z4942" s="53"/>
      <c r="AA4942" s="53"/>
    </row>
    <row r="4943" spans="1:27" x14ac:dyDescent="0.25">
      <c r="A4943" s="199"/>
      <c r="B4943" s="199"/>
      <c r="C4943" s="199"/>
      <c r="D4943" s="199"/>
      <c r="E4943" s="192"/>
      <c r="F4943" s="186"/>
      <c r="G4943" s="53"/>
      <c r="H4943" s="53"/>
      <c r="I4943" s="53"/>
      <c r="J4943" s="53"/>
      <c r="O4943" s="53"/>
      <c r="W4943" s="53"/>
      <c r="X4943" s="53"/>
      <c r="Y4943" s="53"/>
      <c r="Z4943" s="53"/>
      <c r="AA4943" s="53"/>
    </row>
    <row r="4944" spans="1:27" x14ac:dyDescent="0.25">
      <c r="A4944" s="199"/>
      <c r="B4944" s="199"/>
      <c r="C4944" s="199"/>
      <c r="D4944" s="199"/>
      <c r="E4944" s="192"/>
      <c r="F4944" s="186"/>
      <c r="G4944" s="53"/>
      <c r="H4944" s="53"/>
      <c r="I4944" s="53"/>
      <c r="J4944" s="53"/>
      <c r="O4944" s="53"/>
      <c r="W4944" s="53"/>
      <c r="X4944" s="53"/>
      <c r="Y4944" s="53"/>
      <c r="Z4944" s="53"/>
      <c r="AA4944" s="53"/>
    </row>
    <row r="4945" spans="1:27" x14ac:dyDescent="0.25">
      <c r="A4945" s="199"/>
      <c r="B4945" s="199"/>
      <c r="C4945" s="199"/>
      <c r="D4945" s="199"/>
      <c r="E4945" s="192"/>
      <c r="F4945" s="186"/>
      <c r="G4945" s="53"/>
      <c r="H4945" s="53"/>
      <c r="I4945" s="53"/>
      <c r="J4945" s="53"/>
      <c r="O4945" s="53"/>
      <c r="W4945" s="53"/>
      <c r="X4945" s="53"/>
      <c r="Y4945" s="53"/>
      <c r="Z4945" s="53"/>
      <c r="AA4945" s="53"/>
    </row>
    <row r="4946" spans="1:27" x14ac:dyDescent="0.25">
      <c r="A4946" s="199"/>
      <c r="B4946" s="199"/>
      <c r="C4946" s="199"/>
      <c r="D4946" s="199"/>
      <c r="E4946" s="192"/>
      <c r="F4946" s="186"/>
      <c r="G4946" s="53"/>
      <c r="H4946" s="53"/>
      <c r="I4946" s="53"/>
      <c r="J4946" s="53"/>
      <c r="O4946" s="53"/>
      <c r="W4946" s="53"/>
      <c r="X4946" s="53"/>
      <c r="Y4946" s="53"/>
      <c r="Z4946" s="53"/>
      <c r="AA4946" s="53"/>
    </row>
    <row r="4947" spans="1:27" x14ac:dyDescent="0.25">
      <c r="A4947" s="199"/>
      <c r="B4947" s="199"/>
      <c r="C4947" s="199"/>
      <c r="D4947" s="199"/>
      <c r="E4947" s="192"/>
      <c r="F4947" s="186"/>
      <c r="G4947" s="53"/>
      <c r="H4947" s="53"/>
      <c r="I4947" s="53"/>
      <c r="J4947" s="53"/>
      <c r="O4947" s="53"/>
      <c r="W4947" s="53"/>
      <c r="X4947" s="53"/>
      <c r="Y4947" s="53"/>
      <c r="Z4947" s="53"/>
      <c r="AA4947" s="53"/>
    </row>
    <row r="4948" spans="1:27" x14ac:dyDescent="0.25">
      <c r="A4948" s="199"/>
      <c r="B4948" s="199"/>
      <c r="C4948" s="199"/>
      <c r="D4948" s="199"/>
      <c r="E4948" s="192"/>
      <c r="F4948" s="186"/>
      <c r="G4948" s="53"/>
      <c r="H4948" s="53"/>
      <c r="I4948" s="53"/>
      <c r="J4948" s="53"/>
      <c r="O4948" s="53"/>
      <c r="W4948" s="53"/>
      <c r="X4948" s="53"/>
      <c r="Y4948" s="53"/>
      <c r="Z4948" s="53"/>
      <c r="AA4948" s="53"/>
    </row>
    <row r="4949" spans="1:27" x14ac:dyDescent="0.25">
      <c r="A4949" s="199"/>
      <c r="B4949" s="199"/>
      <c r="C4949" s="199"/>
      <c r="D4949" s="199"/>
      <c r="E4949" s="192"/>
      <c r="F4949" s="186"/>
      <c r="G4949" s="53"/>
      <c r="H4949" s="53"/>
      <c r="I4949" s="53"/>
      <c r="J4949" s="53"/>
      <c r="O4949" s="53"/>
      <c r="W4949" s="53"/>
      <c r="X4949" s="53"/>
      <c r="Y4949" s="53"/>
      <c r="Z4949" s="53"/>
      <c r="AA4949" s="53"/>
    </row>
    <row r="4950" spans="1:27" x14ac:dyDescent="0.25">
      <c r="A4950" s="199"/>
      <c r="B4950" s="199"/>
      <c r="C4950" s="199"/>
      <c r="D4950" s="199"/>
      <c r="E4950" s="192"/>
      <c r="F4950" s="186"/>
      <c r="G4950" s="53"/>
      <c r="H4950" s="53"/>
      <c r="I4950" s="53"/>
      <c r="J4950" s="53"/>
      <c r="O4950" s="53"/>
      <c r="W4950" s="53"/>
      <c r="X4950" s="53"/>
      <c r="Y4950" s="53"/>
      <c r="Z4950" s="53"/>
      <c r="AA4950" s="53"/>
    </row>
    <row r="4951" spans="1:27" x14ac:dyDescent="0.25">
      <c r="A4951" s="199"/>
      <c r="B4951" s="199"/>
      <c r="C4951" s="199"/>
      <c r="D4951" s="199"/>
      <c r="E4951" s="192"/>
      <c r="F4951" s="186"/>
      <c r="G4951" s="53"/>
      <c r="H4951" s="53"/>
      <c r="I4951" s="53"/>
      <c r="J4951" s="53"/>
      <c r="O4951" s="53"/>
      <c r="W4951" s="53"/>
      <c r="X4951" s="53"/>
      <c r="Y4951" s="53"/>
      <c r="Z4951" s="53"/>
      <c r="AA4951" s="53"/>
    </row>
    <row r="4952" spans="1:27" x14ac:dyDescent="0.25">
      <c r="A4952" s="199"/>
      <c r="B4952" s="199"/>
      <c r="C4952" s="199"/>
      <c r="D4952" s="199"/>
      <c r="E4952" s="192"/>
      <c r="F4952" s="186"/>
      <c r="G4952" s="53"/>
      <c r="H4952" s="53"/>
      <c r="I4952" s="53"/>
      <c r="J4952" s="53"/>
      <c r="O4952" s="53"/>
      <c r="W4952" s="53"/>
      <c r="X4952" s="53"/>
      <c r="Y4952" s="53"/>
      <c r="Z4952" s="53"/>
      <c r="AA4952" s="53"/>
    </row>
    <row r="4953" spans="1:27" x14ac:dyDescent="0.25">
      <c r="A4953" s="199"/>
      <c r="B4953" s="199"/>
      <c r="C4953" s="199"/>
      <c r="D4953" s="199"/>
      <c r="E4953" s="192"/>
      <c r="F4953" s="186"/>
      <c r="G4953" s="53"/>
      <c r="H4953" s="53"/>
      <c r="I4953" s="53"/>
      <c r="J4953" s="53"/>
      <c r="O4953" s="53"/>
      <c r="W4953" s="53"/>
      <c r="X4953" s="53"/>
      <c r="Y4953" s="53"/>
      <c r="Z4953" s="53"/>
      <c r="AA4953" s="53"/>
    </row>
    <row r="4954" spans="1:27" x14ac:dyDescent="0.25">
      <c r="A4954" s="199"/>
      <c r="B4954" s="199"/>
      <c r="C4954" s="199"/>
      <c r="D4954" s="199"/>
      <c r="E4954" s="192"/>
      <c r="F4954" s="186"/>
      <c r="G4954" s="53"/>
      <c r="H4954" s="53"/>
      <c r="I4954" s="53"/>
      <c r="J4954" s="53"/>
      <c r="O4954" s="53"/>
      <c r="W4954" s="53"/>
      <c r="X4954" s="53"/>
      <c r="Y4954" s="53"/>
      <c r="Z4954" s="53"/>
      <c r="AA4954" s="53"/>
    </row>
    <row r="4955" spans="1:27" x14ac:dyDescent="0.25">
      <c r="A4955" s="199"/>
      <c r="B4955" s="199"/>
      <c r="C4955" s="199"/>
      <c r="D4955" s="199"/>
      <c r="E4955" s="192"/>
      <c r="F4955" s="186"/>
      <c r="G4955" s="53"/>
      <c r="H4955" s="53"/>
      <c r="I4955" s="53"/>
      <c r="J4955" s="53"/>
      <c r="O4955" s="53"/>
      <c r="W4955" s="53"/>
      <c r="X4955" s="53"/>
      <c r="Y4955" s="53"/>
      <c r="Z4955" s="53"/>
      <c r="AA4955" s="53"/>
    </row>
    <row r="4956" spans="1:27" x14ac:dyDescent="0.25">
      <c r="A4956" s="199"/>
      <c r="B4956" s="199"/>
      <c r="C4956" s="199"/>
      <c r="D4956" s="199"/>
      <c r="E4956" s="192"/>
      <c r="F4956" s="186"/>
      <c r="G4956" s="53"/>
      <c r="H4956" s="53"/>
      <c r="I4956" s="53"/>
      <c r="J4956" s="53"/>
      <c r="O4956" s="53"/>
      <c r="W4956" s="53"/>
      <c r="X4956" s="53"/>
      <c r="Y4956" s="53"/>
      <c r="Z4956" s="53"/>
      <c r="AA4956" s="53"/>
    </row>
    <row r="4957" spans="1:27" x14ac:dyDescent="0.25">
      <c r="A4957" s="199"/>
      <c r="B4957" s="199"/>
      <c r="C4957" s="199"/>
      <c r="D4957" s="199"/>
      <c r="E4957" s="192"/>
      <c r="F4957" s="186"/>
      <c r="G4957" s="53"/>
      <c r="H4957" s="53"/>
      <c r="I4957" s="53"/>
      <c r="J4957" s="53"/>
      <c r="O4957" s="53"/>
      <c r="W4957" s="53"/>
      <c r="X4957" s="53"/>
      <c r="Y4957" s="53"/>
      <c r="Z4957" s="53"/>
      <c r="AA4957" s="53"/>
    </row>
    <row r="4958" spans="1:27" x14ac:dyDescent="0.25">
      <c r="A4958" s="199"/>
      <c r="B4958" s="199"/>
      <c r="C4958" s="199"/>
      <c r="D4958" s="199"/>
      <c r="E4958" s="192"/>
      <c r="F4958" s="186"/>
      <c r="G4958" s="53"/>
      <c r="H4958" s="53"/>
      <c r="I4958" s="53"/>
      <c r="J4958" s="53"/>
      <c r="O4958" s="53"/>
      <c r="W4958" s="53"/>
      <c r="X4958" s="53"/>
      <c r="Y4958" s="53"/>
      <c r="Z4958" s="53"/>
      <c r="AA4958" s="53"/>
    </row>
    <row r="4959" spans="1:27" x14ac:dyDescent="0.25">
      <c r="A4959" s="199"/>
      <c r="B4959" s="199"/>
      <c r="C4959" s="199"/>
      <c r="D4959" s="199"/>
      <c r="E4959" s="192"/>
      <c r="F4959" s="186"/>
      <c r="G4959" s="53"/>
      <c r="H4959" s="53"/>
      <c r="I4959" s="53"/>
      <c r="J4959" s="53"/>
      <c r="O4959" s="53"/>
      <c r="W4959" s="53"/>
      <c r="X4959" s="53"/>
      <c r="Y4959" s="53"/>
      <c r="Z4959" s="53"/>
      <c r="AA4959" s="53"/>
    </row>
    <row r="4960" spans="1:27" x14ac:dyDescent="0.25">
      <c r="A4960" s="199"/>
      <c r="B4960" s="199"/>
      <c r="C4960" s="199"/>
      <c r="D4960" s="199"/>
      <c r="E4960" s="192"/>
      <c r="F4960" s="186"/>
      <c r="G4960" s="53"/>
      <c r="H4960" s="53"/>
      <c r="I4960" s="53"/>
      <c r="J4960" s="53"/>
      <c r="O4960" s="53"/>
      <c r="W4960" s="53"/>
      <c r="X4960" s="53"/>
      <c r="Y4960" s="53"/>
      <c r="Z4960" s="53"/>
      <c r="AA4960" s="53"/>
    </row>
    <row r="4961" spans="1:27" x14ac:dyDescent="0.25">
      <c r="A4961" s="199"/>
      <c r="B4961" s="199"/>
      <c r="C4961" s="199"/>
      <c r="D4961" s="199"/>
      <c r="E4961" s="192"/>
      <c r="F4961" s="186"/>
      <c r="G4961" s="53"/>
      <c r="H4961" s="53"/>
      <c r="I4961" s="53"/>
      <c r="J4961" s="53"/>
      <c r="O4961" s="53"/>
      <c r="W4961" s="53"/>
      <c r="X4961" s="53"/>
      <c r="Y4961" s="53"/>
      <c r="Z4961" s="53"/>
      <c r="AA4961" s="53"/>
    </row>
    <row r="4962" spans="1:27" x14ac:dyDescent="0.25">
      <c r="A4962" s="199"/>
      <c r="B4962" s="199"/>
      <c r="C4962" s="199"/>
      <c r="D4962" s="199"/>
      <c r="E4962" s="192"/>
      <c r="F4962" s="186"/>
      <c r="G4962" s="53"/>
      <c r="H4962" s="53"/>
      <c r="I4962" s="53"/>
      <c r="J4962" s="53"/>
      <c r="O4962" s="53"/>
      <c r="W4962" s="53"/>
      <c r="X4962" s="53"/>
      <c r="Y4962" s="53"/>
      <c r="Z4962" s="53"/>
      <c r="AA4962" s="53"/>
    </row>
    <row r="4963" spans="1:27" x14ac:dyDescent="0.25">
      <c r="A4963" s="199"/>
      <c r="B4963" s="199"/>
      <c r="C4963" s="199"/>
      <c r="D4963" s="199"/>
      <c r="E4963" s="192"/>
      <c r="F4963" s="186"/>
      <c r="G4963" s="53"/>
      <c r="H4963" s="53"/>
      <c r="I4963" s="53"/>
      <c r="J4963" s="53"/>
      <c r="O4963" s="53"/>
      <c r="W4963" s="53"/>
      <c r="X4963" s="53"/>
      <c r="Y4963" s="53"/>
      <c r="Z4963" s="53"/>
      <c r="AA4963" s="53"/>
    </row>
    <row r="4964" spans="1:27" x14ac:dyDescent="0.25">
      <c r="A4964" s="199"/>
      <c r="B4964" s="199"/>
      <c r="C4964" s="199"/>
      <c r="D4964" s="199"/>
      <c r="E4964" s="192"/>
      <c r="F4964" s="186"/>
      <c r="G4964" s="53"/>
      <c r="H4964" s="53"/>
      <c r="I4964" s="53"/>
      <c r="J4964" s="53"/>
      <c r="O4964" s="53"/>
      <c r="W4964" s="53"/>
      <c r="X4964" s="53"/>
      <c r="Y4964" s="53"/>
      <c r="Z4964" s="53"/>
      <c r="AA4964" s="53"/>
    </row>
    <row r="4965" spans="1:27" x14ac:dyDescent="0.25">
      <c r="A4965" s="199"/>
      <c r="B4965" s="199"/>
      <c r="C4965" s="199"/>
      <c r="D4965" s="199"/>
      <c r="E4965" s="192"/>
      <c r="F4965" s="186"/>
      <c r="G4965" s="53"/>
      <c r="H4965" s="53"/>
      <c r="I4965" s="53"/>
      <c r="J4965" s="53"/>
      <c r="O4965" s="53"/>
      <c r="W4965" s="53"/>
      <c r="X4965" s="53"/>
      <c r="Y4965" s="53"/>
      <c r="Z4965" s="53"/>
      <c r="AA4965" s="53"/>
    </row>
    <row r="4966" spans="1:27" x14ac:dyDescent="0.25">
      <c r="A4966" s="199"/>
      <c r="B4966" s="199"/>
      <c r="C4966" s="199"/>
      <c r="D4966" s="199"/>
      <c r="E4966" s="192"/>
      <c r="F4966" s="186"/>
      <c r="G4966" s="53"/>
      <c r="H4966" s="53"/>
      <c r="I4966" s="53"/>
      <c r="J4966" s="53"/>
      <c r="O4966" s="53"/>
      <c r="W4966" s="53"/>
      <c r="X4966" s="53"/>
      <c r="Y4966" s="53"/>
      <c r="Z4966" s="53"/>
      <c r="AA4966" s="53"/>
    </row>
    <row r="4967" spans="1:27" x14ac:dyDescent="0.25">
      <c r="A4967" s="199"/>
      <c r="B4967" s="199"/>
      <c r="C4967" s="199"/>
      <c r="D4967" s="199"/>
      <c r="E4967" s="192"/>
      <c r="F4967" s="186"/>
      <c r="G4967" s="53"/>
      <c r="H4967" s="53"/>
      <c r="I4967" s="53"/>
      <c r="J4967" s="53"/>
      <c r="O4967" s="53"/>
      <c r="W4967" s="53"/>
      <c r="X4967" s="53"/>
      <c r="Y4967" s="53"/>
      <c r="Z4967" s="53"/>
      <c r="AA4967" s="53"/>
    </row>
    <row r="4968" spans="1:27" x14ac:dyDescent="0.25">
      <c r="A4968" s="199"/>
      <c r="B4968" s="199"/>
      <c r="C4968" s="199"/>
      <c r="D4968" s="199"/>
      <c r="E4968" s="192"/>
      <c r="F4968" s="186"/>
      <c r="G4968" s="53"/>
      <c r="H4968" s="53"/>
      <c r="I4968" s="53"/>
      <c r="J4968" s="53"/>
      <c r="O4968" s="53"/>
      <c r="W4968" s="53"/>
      <c r="X4968" s="53"/>
      <c r="Y4968" s="53"/>
      <c r="Z4968" s="53"/>
      <c r="AA4968" s="53"/>
    </row>
    <row r="4969" spans="1:27" x14ac:dyDescent="0.25">
      <c r="A4969" s="199"/>
      <c r="B4969" s="199"/>
      <c r="C4969" s="199"/>
      <c r="D4969" s="199"/>
      <c r="E4969" s="192"/>
      <c r="F4969" s="186"/>
      <c r="G4969" s="53"/>
      <c r="H4969" s="53"/>
      <c r="I4969" s="53"/>
      <c r="J4969" s="53"/>
      <c r="O4969" s="53"/>
      <c r="W4969" s="53"/>
      <c r="X4969" s="53"/>
      <c r="Y4969" s="53"/>
      <c r="Z4969" s="53"/>
      <c r="AA4969" s="53"/>
    </row>
    <row r="4970" spans="1:27" x14ac:dyDescent="0.25">
      <c r="A4970" s="199"/>
      <c r="B4970" s="199"/>
      <c r="C4970" s="199"/>
      <c r="D4970" s="199"/>
      <c r="E4970" s="192"/>
      <c r="F4970" s="186"/>
      <c r="G4970" s="53"/>
      <c r="H4970" s="53"/>
      <c r="I4970" s="53"/>
      <c r="J4970" s="53"/>
      <c r="O4970" s="53"/>
      <c r="W4970" s="53"/>
      <c r="X4970" s="53"/>
      <c r="Y4970" s="53"/>
      <c r="Z4970" s="53"/>
      <c r="AA4970" s="53"/>
    </row>
    <row r="4971" spans="1:27" x14ac:dyDescent="0.25">
      <c r="A4971" s="199"/>
      <c r="B4971" s="199"/>
      <c r="C4971" s="199"/>
      <c r="D4971" s="199"/>
      <c r="E4971" s="192"/>
      <c r="F4971" s="186"/>
      <c r="G4971" s="53"/>
      <c r="H4971" s="53"/>
      <c r="I4971" s="53"/>
      <c r="J4971" s="53"/>
      <c r="O4971" s="53"/>
      <c r="W4971" s="53"/>
      <c r="X4971" s="53"/>
      <c r="Y4971" s="53"/>
      <c r="Z4971" s="53"/>
      <c r="AA4971" s="53"/>
    </row>
    <row r="4972" spans="1:27" x14ac:dyDescent="0.25">
      <c r="A4972" s="199"/>
      <c r="B4972" s="199"/>
      <c r="C4972" s="199"/>
      <c r="D4972" s="199"/>
      <c r="E4972" s="192"/>
      <c r="F4972" s="186"/>
      <c r="G4972" s="53"/>
      <c r="H4972" s="53"/>
      <c r="I4972" s="53"/>
      <c r="J4972" s="53"/>
      <c r="O4972" s="53"/>
      <c r="W4972" s="53"/>
      <c r="X4972" s="53"/>
      <c r="Y4972" s="53"/>
      <c r="Z4972" s="53"/>
      <c r="AA4972" s="53"/>
    </row>
    <row r="4973" spans="1:27" x14ac:dyDescent="0.25">
      <c r="A4973" s="199"/>
      <c r="B4973" s="199"/>
      <c r="C4973" s="199"/>
      <c r="D4973" s="199"/>
      <c r="E4973" s="192"/>
      <c r="F4973" s="186"/>
      <c r="G4973" s="53"/>
      <c r="H4973" s="53"/>
      <c r="I4973" s="53"/>
      <c r="J4973" s="53"/>
      <c r="O4973" s="53"/>
      <c r="W4973" s="53"/>
      <c r="X4973" s="53"/>
      <c r="Y4973" s="53"/>
      <c r="Z4973" s="53"/>
      <c r="AA4973" s="53"/>
    </row>
    <row r="4974" spans="1:27" x14ac:dyDescent="0.25">
      <c r="A4974" s="199"/>
      <c r="B4974" s="199"/>
      <c r="C4974" s="199"/>
      <c r="D4974" s="199"/>
      <c r="E4974" s="192"/>
      <c r="F4974" s="186"/>
      <c r="G4974" s="53"/>
      <c r="H4974" s="53"/>
      <c r="I4974" s="53"/>
      <c r="J4974" s="53"/>
      <c r="O4974" s="53"/>
      <c r="W4974" s="53"/>
      <c r="X4974" s="53"/>
      <c r="Y4974" s="53"/>
      <c r="Z4974" s="53"/>
      <c r="AA4974" s="53"/>
    </row>
    <row r="4975" spans="1:27" x14ac:dyDescent="0.25">
      <c r="A4975" s="199"/>
      <c r="B4975" s="199"/>
      <c r="C4975" s="199"/>
      <c r="D4975" s="199"/>
      <c r="E4975" s="192"/>
      <c r="F4975" s="186"/>
      <c r="G4975" s="53"/>
      <c r="H4975" s="53"/>
      <c r="I4975" s="53"/>
      <c r="J4975" s="53"/>
      <c r="O4975" s="53"/>
      <c r="W4975" s="53"/>
      <c r="X4975" s="53"/>
      <c r="Y4975" s="53"/>
      <c r="Z4975" s="53"/>
      <c r="AA4975" s="53"/>
    </row>
    <row r="4976" spans="1:27" x14ac:dyDescent="0.25">
      <c r="A4976" s="199"/>
      <c r="B4976" s="199"/>
      <c r="C4976" s="199"/>
      <c r="D4976" s="199"/>
      <c r="E4976" s="192"/>
      <c r="F4976" s="186"/>
      <c r="G4976" s="53"/>
      <c r="H4976" s="53"/>
      <c r="I4976" s="53"/>
      <c r="J4976" s="53"/>
      <c r="O4976" s="53"/>
      <c r="W4976" s="53"/>
      <c r="X4976" s="53"/>
      <c r="Y4976" s="53"/>
      <c r="Z4976" s="53"/>
      <c r="AA4976" s="53"/>
    </row>
    <row r="4977" spans="1:27" x14ac:dyDescent="0.25">
      <c r="A4977" s="199"/>
      <c r="B4977" s="199"/>
      <c r="C4977" s="199"/>
      <c r="D4977" s="199"/>
      <c r="E4977" s="192"/>
      <c r="F4977" s="186"/>
      <c r="G4977" s="53"/>
      <c r="H4977" s="53"/>
      <c r="I4977" s="53"/>
      <c r="J4977" s="53"/>
      <c r="O4977" s="53"/>
      <c r="W4977" s="53"/>
      <c r="X4977" s="53"/>
      <c r="Y4977" s="53"/>
      <c r="Z4977" s="53"/>
      <c r="AA4977" s="53"/>
    </row>
    <row r="4978" spans="1:27" x14ac:dyDescent="0.25">
      <c r="A4978" s="199"/>
      <c r="B4978" s="199"/>
      <c r="C4978" s="199"/>
      <c r="D4978" s="199"/>
      <c r="E4978" s="192"/>
      <c r="F4978" s="186"/>
      <c r="G4978" s="53"/>
      <c r="H4978" s="53"/>
      <c r="I4978" s="53"/>
      <c r="J4978" s="53"/>
      <c r="O4978" s="53"/>
      <c r="W4978" s="53"/>
      <c r="X4978" s="53"/>
      <c r="Y4978" s="53"/>
      <c r="Z4978" s="53"/>
      <c r="AA4978" s="53"/>
    </row>
    <row r="4979" spans="1:27" x14ac:dyDescent="0.25">
      <c r="A4979" s="199"/>
      <c r="B4979" s="199"/>
      <c r="C4979" s="199"/>
      <c r="D4979" s="199"/>
      <c r="E4979" s="192"/>
      <c r="F4979" s="186"/>
      <c r="G4979" s="53"/>
      <c r="H4979" s="53"/>
      <c r="I4979" s="53"/>
      <c r="J4979" s="53"/>
      <c r="O4979" s="53"/>
      <c r="W4979" s="53"/>
      <c r="X4979" s="53"/>
      <c r="Y4979" s="53"/>
      <c r="Z4979" s="53"/>
      <c r="AA4979" s="53"/>
    </row>
    <row r="4980" spans="1:27" x14ac:dyDescent="0.25">
      <c r="A4980" s="199"/>
      <c r="B4980" s="199"/>
      <c r="C4980" s="199"/>
      <c r="D4980" s="199"/>
      <c r="E4980" s="192"/>
      <c r="F4980" s="186"/>
      <c r="G4980" s="53"/>
      <c r="H4980" s="53"/>
      <c r="I4980" s="53"/>
      <c r="J4980" s="53"/>
      <c r="O4980" s="53"/>
      <c r="W4980" s="53"/>
      <c r="X4980" s="53"/>
      <c r="Y4980" s="53"/>
      <c r="Z4980" s="53"/>
      <c r="AA4980" s="53"/>
    </row>
    <row r="4981" spans="1:27" x14ac:dyDescent="0.25">
      <c r="A4981" s="199"/>
      <c r="B4981" s="199"/>
      <c r="C4981" s="199"/>
      <c r="D4981" s="199"/>
      <c r="E4981" s="192"/>
      <c r="F4981" s="186"/>
      <c r="G4981" s="53"/>
      <c r="H4981" s="53"/>
      <c r="I4981" s="53"/>
      <c r="J4981" s="53"/>
      <c r="O4981" s="53"/>
      <c r="W4981" s="53"/>
      <c r="X4981" s="53"/>
      <c r="Y4981" s="53"/>
      <c r="Z4981" s="53"/>
      <c r="AA4981" s="53"/>
    </row>
    <row r="4982" spans="1:27" x14ac:dyDescent="0.25">
      <c r="A4982" s="199"/>
      <c r="B4982" s="199"/>
      <c r="C4982" s="199"/>
      <c r="D4982" s="199"/>
      <c r="E4982" s="192"/>
      <c r="F4982" s="186"/>
      <c r="G4982" s="53"/>
      <c r="H4982" s="53"/>
      <c r="I4982" s="53"/>
      <c r="J4982" s="53"/>
      <c r="O4982" s="53"/>
      <c r="W4982" s="53"/>
      <c r="X4982" s="53"/>
      <c r="Y4982" s="53"/>
      <c r="Z4982" s="53"/>
      <c r="AA4982" s="53"/>
    </row>
    <row r="4983" spans="1:27" x14ac:dyDescent="0.25">
      <c r="A4983" s="199"/>
      <c r="B4983" s="199"/>
      <c r="C4983" s="199"/>
      <c r="D4983" s="199"/>
      <c r="E4983" s="192"/>
      <c r="F4983" s="186"/>
      <c r="G4983" s="53"/>
      <c r="H4983" s="53"/>
      <c r="I4983" s="53"/>
      <c r="J4983" s="53"/>
      <c r="O4983" s="53"/>
      <c r="W4983" s="53"/>
      <c r="X4983" s="53"/>
      <c r="Y4983" s="53"/>
      <c r="Z4983" s="53"/>
      <c r="AA4983" s="53"/>
    </row>
    <row r="4984" spans="1:27" x14ac:dyDescent="0.25">
      <c r="A4984" s="199"/>
      <c r="B4984" s="199"/>
      <c r="C4984" s="199"/>
      <c r="D4984" s="199"/>
      <c r="E4984" s="192"/>
      <c r="F4984" s="186"/>
      <c r="G4984" s="53"/>
      <c r="H4984" s="53"/>
      <c r="I4984" s="53"/>
      <c r="J4984" s="53"/>
      <c r="O4984" s="53"/>
      <c r="W4984" s="53"/>
      <c r="X4984" s="53"/>
      <c r="Y4984" s="53"/>
      <c r="Z4984" s="53"/>
      <c r="AA4984" s="53"/>
    </row>
    <row r="4985" spans="1:27" x14ac:dyDescent="0.25">
      <c r="A4985" s="199"/>
      <c r="B4985" s="199"/>
      <c r="C4985" s="199"/>
      <c r="D4985" s="199"/>
      <c r="E4985" s="192"/>
      <c r="F4985" s="186"/>
      <c r="G4985" s="53"/>
      <c r="H4985" s="53"/>
      <c r="I4985" s="53"/>
      <c r="J4985" s="53"/>
      <c r="O4985" s="53"/>
      <c r="W4985" s="53"/>
      <c r="X4985" s="53"/>
      <c r="Y4985" s="53"/>
      <c r="Z4985" s="53"/>
      <c r="AA4985" s="53"/>
    </row>
    <row r="4986" spans="1:27" x14ac:dyDescent="0.25">
      <c r="A4986" s="199"/>
      <c r="B4986" s="199"/>
      <c r="C4986" s="199"/>
      <c r="D4986" s="199"/>
      <c r="E4986" s="192"/>
      <c r="F4986" s="186"/>
      <c r="G4986" s="53"/>
      <c r="H4986" s="53"/>
      <c r="I4986" s="53"/>
      <c r="J4986" s="53"/>
      <c r="O4986" s="53"/>
      <c r="W4986" s="53"/>
      <c r="X4986" s="53"/>
      <c r="Y4986" s="53"/>
      <c r="Z4986" s="53"/>
      <c r="AA4986" s="53"/>
    </row>
    <row r="4987" spans="1:27" x14ac:dyDescent="0.25">
      <c r="A4987" s="199"/>
      <c r="B4987" s="199"/>
      <c r="C4987" s="199"/>
      <c r="D4987" s="199"/>
      <c r="E4987" s="192"/>
      <c r="F4987" s="186"/>
      <c r="G4987" s="53"/>
      <c r="H4987" s="53"/>
      <c r="I4987" s="53"/>
      <c r="J4987" s="53"/>
      <c r="O4987" s="53"/>
      <c r="W4987" s="53"/>
      <c r="X4987" s="53"/>
      <c r="Y4987" s="53"/>
      <c r="Z4987" s="53"/>
      <c r="AA4987" s="53"/>
    </row>
    <row r="4988" spans="1:27" x14ac:dyDescent="0.25">
      <c r="A4988" s="199"/>
      <c r="B4988" s="199"/>
      <c r="C4988" s="199"/>
      <c r="D4988" s="199"/>
      <c r="E4988" s="192"/>
      <c r="F4988" s="186"/>
      <c r="G4988" s="53"/>
      <c r="H4988" s="53"/>
      <c r="I4988" s="53"/>
      <c r="J4988" s="53"/>
      <c r="O4988" s="53"/>
      <c r="W4988" s="53"/>
      <c r="X4988" s="53"/>
      <c r="Y4988" s="53"/>
      <c r="Z4988" s="53"/>
      <c r="AA4988" s="53"/>
    </row>
    <row r="4989" spans="1:27" x14ac:dyDescent="0.25">
      <c r="A4989" s="199"/>
      <c r="B4989" s="199"/>
      <c r="C4989" s="199"/>
      <c r="D4989" s="199"/>
      <c r="E4989" s="192"/>
      <c r="F4989" s="186"/>
      <c r="G4989" s="53"/>
      <c r="H4989" s="53"/>
      <c r="I4989" s="53"/>
      <c r="J4989" s="53"/>
      <c r="O4989" s="53"/>
      <c r="W4989" s="53"/>
      <c r="X4989" s="53"/>
      <c r="Y4989" s="53"/>
      <c r="Z4989" s="53"/>
      <c r="AA4989" s="53"/>
    </row>
    <row r="4990" spans="1:27" x14ac:dyDescent="0.25">
      <c r="A4990" s="199"/>
      <c r="B4990" s="199"/>
      <c r="C4990" s="199"/>
      <c r="D4990" s="199"/>
      <c r="E4990" s="192"/>
      <c r="F4990" s="186"/>
      <c r="G4990" s="53"/>
      <c r="H4990" s="53"/>
      <c r="I4990" s="53"/>
      <c r="J4990" s="53"/>
      <c r="O4990" s="53"/>
      <c r="W4990" s="53"/>
      <c r="X4990" s="53"/>
      <c r="Y4990" s="53"/>
      <c r="Z4990" s="53"/>
      <c r="AA4990" s="53"/>
    </row>
    <row r="4991" spans="1:27" x14ac:dyDescent="0.25">
      <c r="A4991" s="199"/>
      <c r="B4991" s="199"/>
      <c r="C4991" s="199"/>
      <c r="D4991" s="199"/>
      <c r="E4991" s="192"/>
      <c r="F4991" s="186"/>
      <c r="G4991" s="53"/>
      <c r="H4991" s="53"/>
      <c r="I4991" s="53"/>
      <c r="J4991" s="53"/>
      <c r="O4991" s="53"/>
      <c r="W4991" s="53"/>
      <c r="X4991" s="53"/>
      <c r="Y4991" s="53"/>
      <c r="Z4991" s="53"/>
      <c r="AA4991" s="53"/>
    </row>
    <row r="4992" spans="1:27" x14ac:dyDescent="0.25">
      <c r="A4992" s="199"/>
      <c r="B4992" s="199"/>
      <c r="C4992" s="199"/>
      <c r="D4992" s="199"/>
      <c r="E4992" s="192"/>
      <c r="F4992" s="186"/>
      <c r="G4992" s="53"/>
      <c r="H4992" s="53"/>
      <c r="I4992" s="53"/>
      <c r="J4992" s="53"/>
      <c r="O4992" s="53"/>
      <c r="W4992" s="53"/>
      <c r="X4992" s="53"/>
      <c r="Y4992" s="53"/>
      <c r="Z4992" s="53"/>
      <c r="AA4992" s="53"/>
    </row>
    <row r="4993" spans="1:27" x14ac:dyDescent="0.25">
      <c r="A4993" s="199"/>
      <c r="B4993" s="199"/>
      <c r="C4993" s="199"/>
      <c r="D4993" s="199"/>
      <c r="E4993" s="192"/>
      <c r="F4993" s="186"/>
      <c r="G4993" s="53"/>
      <c r="H4993" s="53"/>
      <c r="I4993" s="53"/>
      <c r="J4993" s="53"/>
      <c r="O4993" s="53"/>
      <c r="W4993" s="53"/>
      <c r="X4993" s="53"/>
      <c r="Y4993" s="53"/>
      <c r="Z4993" s="53"/>
      <c r="AA4993" s="53"/>
    </row>
    <row r="4994" spans="1:27" x14ac:dyDescent="0.25">
      <c r="A4994" s="199"/>
      <c r="B4994" s="199"/>
      <c r="C4994" s="199"/>
      <c r="D4994" s="199"/>
      <c r="E4994" s="192"/>
      <c r="F4994" s="186"/>
      <c r="G4994" s="53"/>
      <c r="H4994" s="53"/>
      <c r="I4994" s="53"/>
      <c r="J4994" s="53"/>
      <c r="O4994" s="53"/>
      <c r="W4994" s="53"/>
      <c r="X4994" s="53"/>
      <c r="Y4994" s="53"/>
      <c r="Z4994" s="53"/>
      <c r="AA4994" s="53"/>
    </row>
    <row r="4995" spans="1:27" x14ac:dyDescent="0.25">
      <c r="A4995" s="199"/>
      <c r="B4995" s="199"/>
      <c r="C4995" s="199"/>
      <c r="D4995" s="199"/>
      <c r="E4995" s="192"/>
      <c r="F4995" s="186"/>
      <c r="G4995" s="53"/>
      <c r="H4995" s="53"/>
      <c r="I4995" s="53"/>
      <c r="J4995" s="53"/>
      <c r="O4995" s="53"/>
      <c r="W4995" s="53"/>
      <c r="X4995" s="53"/>
      <c r="Y4995" s="53"/>
      <c r="Z4995" s="53"/>
      <c r="AA4995" s="53"/>
    </row>
    <row r="4996" spans="1:27" x14ac:dyDescent="0.25">
      <c r="A4996" s="199"/>
      <c r="B4996" s="199"/>
      <c r="C4996" s="199"/>
      <c r="D4996" s="199"/>
      <c r="E4996" s="192"/>
      <c r="F4996" s="186"/>
      <c r="G4996" s="53"/>
      <c r="H4996" s="53"/>
      <c r="I4996" s="53"/>
      <c r="J4996" s="53"/>
      <c r="O4996" s="53"/>
      <c r="W4996" s="53"/>
      <c r="X4996" s="53"/>
      <c r="Y4996" s="53"/>
      <c r="Z4996" s="53"/>
      <c r="AA4996" s="53"/>
    </row>
    <row r="4997" spans="1:27" x14ac:dyDescent="0.25">
      <c r="A4997" s="199"/>
      <c r="B4997" s="199"/>
      <c r="C4997" s="199"/>
      <c r="D4997" s="199"/>
      <c r="E4997" s="192"/>
      <c r="F4997" s="186"/>
      <c r="G4997" s="53"/>
      <c r="H4997" s="53"/>
      <c r="I4997" s="53"/>
      <c r="J4997" s="53"/>
      <c r="O4997" s="53"/>
      <c r="W4997" s="53"/>
      <c r="X4997" s="53"/>
      <c r="Y4997" s="53"/>
      <c r="Z4997" s="53"/>
      <c r="AA4997" s="53"/>
    </row>
    <row r="4998" spans="1:27" x14ac:dyDescent="0.25">
      <c r="A4998" s="199"/>
      <c r="B4998" s="199"/>
      <c r="C4998" s="199"/>
      <c r="D4998" s="199"/>
      <c r="E4998" s="192"/>
      <c r="F4998" s="186"/>
      <c r="G4998" s="53"/>
      <c r="H4998" s="53"/>
      <c r="I4998" s="53"/>
      <c r="J4998" s="53"/>
      <c r="O4998" s="53"/>
      <c r="W4998" s="53"/>
      <c r="X4998" s="53"/>
      <c r="Y4998" s="53"/>
      <c r="Z4998" s="53"/>
      <c r="AA4998" s="53"/>
    </row>
    <row r="4999" spans="1:27" x14ac:dyDescent="0.25">
      <c r="A4999" s="199"/>
      <c r="B4999" s="199"/>
      <c r="C4999" s="199"/>
      <c r="D4999" s="199"/>
      <c r="E4999" s="192"/>
      <c r="F4999" s="186"/>
      <c r="G4999" s="53"/>
      <c r="H4999" s="53"/>
      <c r="I4999" s="53"/>
      <c r="J4999" s="53"/>
      <c r="O4999" s="53"/>
      <c r="W4999" s="53"/>
      <c r="X4999" s="53"/>
      <c r="Y4999" s="53"/>
      <c r="Z4999" s="53"/>
      <c r="AA4999" s="53"/>
    </row>
    <row r="5000" spans="1:27" x14ac:dyDescent="0.25">
      <c r="A5000" s="199"/>
      <c r="B5000" s="199"/>
      <c r="C5000" s="199"/>
      <c r="D5000" s="199"/>
      <c r="E5000" s="192"/>
      <c r="F5000" s="186"/>
      <c r="G5000" s="53"/>
      <c r="H5000" s="53"/>
      <c r="I5000" s="53"/>
      <c r="J5000" s="53"/>
      <c r="O5000" s="53"/>
      <c r="W5000" s="53"/>
      <c r="X5000" s="53"/>
      <c r="Y5000" s="53"/>
      <c r="Z5000" s="53"/>
      <c r="AA5000" s="53"/>
    </row>
    <row r="5001" spans="1:27" x14ac:dyDescent="0.25">
      <c r="A5001" s="199"/>
      <c r="B5001" s="199"/>
      <c r="C5001" s="199"/>
      <c r="D5001" s="199"/>
      <c r="E5001" s="192"/>
      <c r="F5001" s="186"/>
      <c r="G5001" s="53"/>
      <c r="H5001" s="53"/>
      <c r="I5001" s="53"/>
      <c r="J5001" s="53"/>
      <c r="O5001" s="53"/>
      <c r="W5001" s="53"/>
      <c r="X5001" s="53"/>
      <c r="Y5001" s="53"/>
      <c r="Z5001" s="53"/>
      <c r="AA5001" s="53"/>
    </row>
    <row r="5002" spans="1:27" x14ac:dyDescent="0.25">
      <c r="A5002" s="199"/>
      <c r="B5002" s="199"/>
      <c r="C5002" s="199"/>
      <c r="D5002" s="199"/>
      <c r="E5002" s="192"/>
      <c r="F5002" s="186"/>
      <c r="G5002" s="53"/>
      <c r="H5002" s="53"/>
      <c r="I5002" s="53"/>
      <c r="J5002" s="53"/>
      <c r="O5002" s="53"/>
      <c r="W5002" s="53"/>
      <c r="X5002" s="53"/>
      <c r="Y5002" s="53"/>
      <c r="Z5002" s="53"/>
      <c r="AA5002" s="53"/>
    </row>
    <row r="5003" spans="1:27" x14ac:dyDescent="0.25">
      <c r="A5003" s="199"/>
      <c r="B5003" s="199"/>
      <c r="C5003" s="199"/>
      <c r="D5003" s="199"/>
      <c r="E5003" s="192"/>
      <c r="F5003" s="186"/>
      <c r="G5003" s="53"/>
      <c r="H5003" s="53"/>
      <c r="I5003" s="53"/>
      <c r="J5003" s="53"/>
      <c r="O5003" s="53"/>
      <c r="W5003" s="53"/>
      <c r="X5003" s="53"/>
      <c r="Y5003" s="53"/>
      <c r="Z5003" s="53"/>
      <c r="AA5003" s="53"/>
    </row>
    <row r="5004" spans="1:27" x14ac:dyDescent="0.25">
      <c r="A5004" s="199"/>
      <c r="B5004" s="199"/>
      <c r="C5004" s="199"/>
      <c r="D5004" s="199"/>
      <c r="E5004" s="192"/>
      <c r="F5004" s="186"/>
      <c r="G5004" s="53"/>
      <c r="H5004" s="53"/>
      <c r="I5004" s="53"/>
      <c r="J5004" s="53"/>
      <c r="O5004" s="53"/>
      <c r="W5004" s="53"/>
      <c r="X5004" s="53"/>
      <c r="Y5004" s="53"/>
      <c r="Z5004" s="53"/>
      <c r="AA5004" s="53"/>
    </row>
    <row r="5005" spans="1:27" x14ac:dyDescent="0.25">
      <c r="A5005" s="199"/>
      <c r="B5005" s="199"/>
      <c r="C5005" s="199"/>
      <c r="D5005" s="199"/>
      <c r="E5005" s="192"/>
      <c r="F5005" s="186"/>
      <c r="G5005" s="53"/>
      <c r="H5005" s="53"/>
      <c r="I5005" s="53"/>
      <c r="J5005" s="53"/>
      <c r="O5005" s="53"/>
      <c r="W5005" s="53"/>
      <c r="X5005" s="53"/>
      <c r="Y5005" s="53"/>
      <c r="Z5005" s="53"/>
      <c r="AA5005" s="53"/>
    </row>
    <row r="5006" spans="1:27" x14ac:dyDescent="0.25">
      <c r="A5006" s="199"/>
      <c r="B5006" s="199"/>
      <c r="C5006" s="199"/>
      <c r="D5006" s="199"/>
      <c r="E5006" s="192"/>
      <c r="F5006" s="186"/>
      <c r="G5006" s="53"/>
      <c r="H5006" s="53"/>
      <c r="I5006" s="53"/>
      <c r="J5006" s="53"/>
      <c r="O5006" s="53"/>
      <c r="W5006" s="53"/>
      <c r="X5006" s="53"/>
      <c r="Y5006" s="53"/>
      <c r="Z5006" s="53"/>
      <c r="AA5006" s="53"/>
    </row>
    <row r="5007" spans="1:27" x14ac:dyDescent="0.25">
      <c r="A5007" s="199"/>
      <c r="B5007" s="199"/>
      <c r="C5007" s="199"/>
      <c r="D5007" s="199"/>
      <c r="E5007" s="192"/>
      <c r="F5007" s="186"/>
      <c r="G5007" s="53"/>
      <c r="H5007" s="53"/>
      <c r="I5007" s="53"/>
      <c r="J5007" s="53"/>
      <c r="O5007" s="53"/>
      <c r="W5007" s="53"/>
      <c r="X5007" s="53"/>
      <c r="Y5007" s="53"/>
      <c r="Z5007" s="53"/>
      <c r="AA5007" s="53"/>
    </row>
    <row r="5008" spans="1:27" x14ac:dyDescent="0.25">
      <c r="A5008" s="199"/>
      <c r="B5008" s="199"/>
      <c r="C5008" s="199"/>
      <c r="D5008" s="199"/>
      <c r="E5008" s="192"/>
      <c r="F5008" s="186"/>
      <c r="G5008" s="53"/>
      <c r="H5008" s="53"/>
      <c r="I5008" s="53"/>
      <c r="J5008" s="53"/>
      <c r="O5008" s="53"/>
      <c r="W5008" s="53"/>
      <c r="X5008" s="53"/>
      <c r="Y5008" s="53"/>
      <c r="Z5008" s="53"/>
      <c r="AA5008" s="53"/>
    </row>
    <row r="5009" spans="1:27" x14ac:dyDescent="0.25">
      <c r="A5009" s="199"/>
      <c r="B5009" s="199"/>
      <c r="C5009" s="199"/>
      <c r="D5009" s="199"/>
      <c r="E5009" s="192"/>
      <c r="F5009" s="186"/>
      <c r="G5009" s="53"/>
      <c r="H5009" s="53"/>
      <c r="I5009" s="53"/>
      <c r="J5009" s="53"/>
      <c r="O5009" s="53"/>
      <c r="W5009" s="53"/>
      <c r="X5009" s="53"/>
      <c r="Y5009" s="53"/>
      <c r="Z5009" s="53"/>
      <c r="AA5009" s="53"/>
    </row>
    <row r="5010" spans="1:27" x14ac:dyDescent="0.25">
      <c r="A5010" s="199"/>
      <c r="B5010" s="199"/>
      <c r="C5010" s="199"/>
      <c r="D5010" s="199"/>
      <c r="E5010" s="192"/>
      <c r="F5010" s="186"/>
      <c r="G5010" s="53"/>
      <c r="H5010" s="53"/>
      <c r="I5010" s="53"/>
      <c r="J5010" s="53"/>
      <c r="O5010" s="53"/>
      <c r="W5010" s="53"/>
      <c r="X5010" s="53"/>
      <c r="Y5010" s="53"/>
      <c r="Z5010" s="53"/>
      <c r="AA5010" s="53"/>
    </row>
    <row r="5011" spans="1:27" x14ac:dyDescent="0.25">
      <c r="A5011" s="199"/>
      <c r="B5011" s="199"/>
      <c r="C5011" s="199"/>
      <c r="D5011" s="199"/>
      <c r="E5011" s="192"/>
      <c r="F5011" s="186"/>
      <c r="G5011" s="53"/>
      <c r="H5011" s="53"/>
      <c r="I5011" s="53"/>
      <c r="J5011" s="53"/>
      <c r="O5011" s="53"/>
      <c r="W5011" s="53"/>
      <c r="X5011" s="53"/>
      <c r="Y5011" s="53"/>
      <c r="Z5011" s="53"/>
      <c r="AA5011" s="53"/>
    </row>
    <row r="5012" spans="1:27" x14ac:dyDescent="0.25">
      <c r="A5012" s="199"/>
      <c r="B5012" s="199"/>
      <c r="C5012" s="199"/>
      <c r="D5012" s="199"/>
      <c r="E5012" s="192"/>
      <c r="F5012" s="186"/>
      <c r="G5012" s="53"/>
      <c r="H5012" s="53"/>
      <c r="I5012" s="53"/>
      <c r="J5012" s="53"/>
      <c r="O5012" s="53"/>
      <c r="W5012" s="53"/>
      <c r="X5012" s="53"/>
      <c r="Y5012" s="53"/>
      <c r="Z5012" s="53"/>
      <c r="AA5012" s="53"/>
    </row>
    <row r="5013" spans="1:27" x14ac:dyDescent="0.25">
      <c r="A5013" s="199"/>
      <c r="B5013" s="199"/>
      <c r="C5013" s="199"/>
      <c r="D5013" s="199"/>
      <c r="E5013" s="192"/>
      <c r="F5013" s="186"/>
      <c r="G5013" s="53"/>
      <c r="H5013" s="53"/>
      <c r="I5013" s="53"/>
      <c r="J5013" s="53"/>
      <c r="O5013" s="53"/>
      <c r="W5013" s="53"/>
      <c r="X5013" s="53"/>
      <c r="Y5013" s="53"/>
      <c r="Z5013" s="53"/>
      <c r="AA5013" s="53"/>
    </row>
    <row r="5014" spans="1:27" x14ac:dyDescent="0.25">
      <c r="A5014" s="199"/>
      <c r="B5014" s="199"/>
      <c r="C5014" s="199"/>
      <c r="D5014" s="199"/>
      <c r="E5014" s="192"/>
      <c r="F5014" s="186"/>
      <c r="G5014" s="53"/>
      <c r="H5014" s="53"/>
      <c r="I5014" s="53"/>
      <c r="J5014" s="53"/>
      <c r="O5014" s="53"/>
      <c r="W5014" s="53"/>
      <c r="X5014" s="53"/>
      <c r="Y5014" s="53"/>
      <c r="Z5014" s="53"/>
      <c r="AA5014" s="53"/>
    </row>
    <row r="5015" spans="1:27" x14ac:dyDescent="0.25">
      <c r="A5015" s="199"/>
      <c r="B5015" s="199"/>
      <c r="C5015" s="199"/>
      <c r="D5015" s="199"/>
      <c r="E5015" s="192"/>
      <c r="F5015" s="186"/>
      <c r="G5015" s="53"/>
      <c r="H5015" s="53"/>
      <c r="I5015" s="53"/>
      <c r="J5015" s="53"/>
      <c r="O5015" s="53"/>
      <c r="W5015" s="53"/>
      <c r="X5015" s="53"/>
      <c r="Y5015" s="53"/>
      <c r="Z5015" s="53"/>
      <c r="AA5015" s="53"/>
    </row>
    <row r="5016" spans="1:27" x14ac:dyDescent="0.25">
      <c r="A5016" s="199"/>
      <c r="B5016" s="199"/>
      <c r="C5016" s="199"/>
      <c r="D5016" s="199"/>
      <c r="E5016" s="192"/>
      <c r="F5016" s="186"/>
      <c r="G5016" s="53"/>
      <c r="H5016" s="53"/>
      <c r="I5016" s="53"/>
      <c r="J5016" s="53"/>
      <c r="O5016" s="53"/>
      <c r="W5016" s="53"/>
      <c r="X5016" s="53"/>
      <c r="Y5016" s="53"/>
      <c r="Z5016" s="53"/>
      <c r="AA5016" s="53"/>
    </row>
    <row r="5017" spans="1:27" x14ac:dyDescent="0.25">
      <c r="A5017" s="199"/>
      <c r="B5017" s="199"/>
      <c r="C5017" s="199"/>
      <c r="D5017" s="199"/>
      <c r="E5017" s="192"/>
      <c r="F5017" s="186"/>
      <c r="G5017" s="53"/>
      <c r="H5017" s="53"/>
      <c r="I5017" s="53"/>
      <c r="J5017" s="53"/>
      <c r="O5017" s="53"/>
      <c r="W5017" s="53"/>
      <c r="X5017" s="53"/>
      <c r="Y5017" s="53"/>
      <c r="Z5017" s="53"/>
      <c r="AA5017" s="53"/>
    </row>
    <row r="5018" spans="1:27" x14ac:dyDescent="0.25">
      <c r="A5018" s="199"/>
      <c r="B5018" s="199"/>
      <c r="C5018" s="199"/>
      <c r="D5018" s="199"/>
      <c r="E5018" s="192"/>
      <c r="F5018" s="186"/>
      <c r="G5018" s="53"/>
      <c r="H5018" s="53"/>
      <c r="I5018" s="53"/>
      <c r="J5018" s="53"/>
      <c r="O5018" s="53"/>
      <c r="W5018" s="53"/>
      <c r="X5018" s="53"/>
      <c r="Y5018" s="53"/>
      <c r="Z5018" s="53"/>
      <c r="AA5018" s="53"/>
    </row>
    <row r="5019" spans="1:27" x14ac:dyDescent="0.25">
      <c r="A5019" s="199"/>
      <c r="B5019" s="199"/>
      <c r="C5019" s="199"/>
      <c r="D5019" s="199"/>
      <c r="E5019" s="192"/>
      <c r="F5019" s="186"/>
      <c r="G5019" s="53"/>
      <c r="H5019" s="53"/>
      <c r="I5019" s="53"/>
      <c r="J5019" s="53"/>
      <c r="O5019" s="53"/>
      <c r="W5019" s="53"/>
      <c r="X5019" s="53"/>
      <c r="Y5019" s="53"/>
      <c r="Z5019" s="53"/>
      <c r="AA5019" s="53"/>
    </row>
    <row r="5020" spans="1:27" x14ac:dyDescent="0.25">
      <c r="A5020" s="199"/>
      <c r="B5020" s="199"/>
      <c r="C5020" s="199"/>
      <c r="D5020" s="199"/>
      <c r="E5020" s="192"/>
      <c r="F5020" s="186"/>
      <c r="G5020" s="53"/>
      <c r="H5020" s="53"/>
      <c r="I5020" s="53"/>
      <c r="J5020" s="53"/>
      <c r="O5020" s="53"/>
      <c r="W5020" s="53"/>
      <c r="X5020" s="53"/>
      <c r="Y5020" s="53"/>
      <c r="Z5020" s="53"/>
      <c r="AA5020" s="53"/>
    </row>
    <row r="5021" spans="1:27" x14ac:dyDescent="0.25">
      <c r="A5021" s="199"/>
      <c r="B5021" s="199"/>
      <c r="C5021" s="199"/>
      <c r="D5021" s="199"/>
      <c r="E5021" s="192"/>
      <c r="F5021" s="186"/>
      <c r="G5021" s="53"/>
      <c r="H5021" s="53"/>
      <c r="I5021" s="53"/>
      <c r="J5021" s="53"/>
      <c r="O5021" s="53"/>
      <c r="W5021" s="53"/>
      <c r="X5021" s="53"/>
      <c r="Y5021" s="53"/>
      <c r="Z5021" s="53"/>
      <c r="AA5021" s="53"/>
    </row>
    <row r="5022" spans="1:27" x14ac:dyDescent="0.25">
      <c r="A5022" s="199"/>
      <c r="B5022" s="199"/>
      <c r="C5022" s="199"/>
      <c r="D5022" s="199"/>
      <c r="E5022" s="192"/>
      <c r="F5022" s="186"/>
      <c r="G5022" s="53"/>
      <c r="H5022" s="53"/>
      <c r="I5022" s="53"/>
      <c r="J5022" s="53"/>
      <c r="O5022" s="53"/>
      <c r="W5022" s="53"/>
      <c r="X5022" s="53"/>
      <c r="Y5022" s="53"/>
      <c r="Z5022" s="53"/>
      <c r="AA5022" s="53"/>
    </row>
    <row r="5023" spans="1:27" x14ac:dyDescent="0.25">
      <c r="A5023" s="199"/>
      <c r="B5023" s="199"/>
      <c r="C5023" s="199"/>
      <c r="D5023" s="199"/>
      <c r="E5023" s="192"/>
      <c r="F5023" s="186"/>
      <c r="G5023" s="53"/>
      <c r="H5023" s="53"/>
      <c r="I5023" s="53"/>
      <c r="J5023" s="53"/>
      <c r="O5023" s="53"/>
      <c r="W5023" s="53"/>
      <c r="X5023" s="53"/>
      <c r="Y5023" s="53"/>
      <c r="Z5023" s="53"/>
      <c r="AA5023" s="53"/>
    </row>
    <row r="5024" spans="1:27" x14ac:dyDescent="0.25">
      <c r="A5024" s="199"/>
      <c r="B5024" s="199"/>
      <c r="C5024" s="199"/>
      <c r="D5024" s="199"/>
      <c r="E5024" s="192"/>
      <c r="F5024" s="186"/>
      <c r="G5024" s="53"/>
      <c r="H5024" s="53"/>
      <c r="I5024" s="53"/>
      <c r="J5024" s="53"/>
      <c r="O5024" s="53"/>
      <c r="W5024" s="53"/>
      <c r="X5024" s="53"/>
      <c r="Y5024" s="53"/>
      <c r="Z5024" s="53"/>
      <c r="AA5024" s="53"/>
    </row>
    <row r="5025" spans="1:27" x14ac:dyDescent="0.25">
      <c r="A5025" s="199"/>
      <c r="B5025" s="199"/>
      <c r="C5025" s="199"/>
      <c r="D5025" s="199"/>
      <c r="E5025" s="192"/>
      <c r="F5025" s="186"/>
      <c r="G5025" s="53"/>
      <c r="H5025" s="53"/>
      <c r="I5025" s="53"/>
      <c r="J5025" s="53"/>
      <c r="O5025" s="53"/>
      <c r="W5025" s="53"/>
      <c r="X5025" s="53"/>
      <c r="Y5025" s="53"/>
      <c r="Z5025" s="53"/>
      <c r="AA5025" s="53"/>
    </row>
    <row r="5026" spans="1:27" x14ac:dyDescent="0.25">
      <c r="A5026" s="199"/>
      <c r="B5026" s="199"/>
      <c r="C5026" s="199"/>
      <c r="D5026" s="199"/>
      <c r="E5026" s="192"/>
      <c r="F5026" s="186"/>
      <c r="G5026" s="53"/>
      <c r="H5026" s="53"/>
      <c r="I5026" s="53"/>
      <c r="J5026" s="53"/>
      <c r="O5026" s="53"/>
      <c r="W5026" s="53"/>
      <c r="X5026" s="53"/>
      <c r="Y5026" s="53"/>
      <c r="Z5026" s="53"/>
      <c r="AA5026" s="53"/>
    </row>
    <row r="5027" spans="1:27" x14ac:dyDescent="0.25">
      <c r="A5027" s="199"/>
      <c r="B5027" s="199"/>
      <c r="C5027" s="199"/>
      <c r="D5027" s="199"/>
      <c r="E5027" s="192"/>
      <c r="F5027" s="186"/>
      <c r="G5027" s="53"/>
      <c r="H5027" s="53"/>
      <c r="I5027" s="53"/>
      <c r="J5027" s="53"/>
      <c r="O5027" s="53"/>
      <c r="W5027" s="53"/>
      <c r="X5027" s="53"/>
      <c r="Y5027" s="53"/>
      <c r="Z5027" s="53"/>
      <c r="AA5027" s="53"/>
    </row>
    <row r="5028" spans="1:27" x14ac:dyDescent="0.25">
      <c r="A5028" s="199"/>
      <c r="B5028" s="199"/>
      <c r="C5028" s="199"/>
      <c r="D5028" s="199"/>
      <c r="E5028" s="192"/>
      <c r="F5028" s="186"/>
      <c r="G5028" s="53"/>
      <c r="H5028" s="53"/>
      <c r="I5028" s="53"/>
      <c r="J5028" s="53"/>
      <c r="O5028" s="53"/>
      <c r="W5028" s="53"/>
      <c r="X5028" s="53"/>
      <c r="Y5028" s="53"/>
      <c r="Z5028" s="53"/>
      <c r="AA5028" s="53"/>
    </row>
    <row r="5029" spans="1:27" x14ac:dyDescent="0.25">
      <c r="A5029" s="199"/>
      <c r="B5029" s="199"/>
      <c r="C5029" s="199"/>
      <c r="D5029" s="199"/>
      <c r="E5029" s="192"/>
      <c r="F5029" s="186"/>
      <c r="G5029" s="53"/>
      <c r="H5029" s="53"/>
      <c r="I5029" s="53"/>
      <c r="J5029" s="53"/>
      <c r="O5029" s="53"/>
      <c r="W5029" s="53"/>
      <c r="X5029" s="53"/>
      <c r="Y5029" s="53"/>
      <c r="Z5029" s="53"/>
      <c r="AA5029" s="53"/>
    </row>
    <row r="5030" spans="1:27" x14ac:dyDescent="0.25">
      <c r="A5030" s="199"/>
      <c r="B5030" s="199"/>
      <c r="C5030" s="199"/>
      <c r="D5030" s="199"/>
      <c r="E5030" s="192"/>
      <c r="F5030" s="186"/>
      <c r="G5030" s="53"/>
      <c r="H5030" s="53"/>
      <c r="I5030" s="53"/>
      <c r="J5030" s="53"/>
      <c r="O5030" s="53"/>
      <c r="W5030" s="53"/>
      <c r="X5030" s="53"/>
      <c r="Y5030" s="53"/>
      <c r="Z5030" s="53"/>
      <c r="AA5030" s="53"/>
    </row>
    <row r="5031" spans="1:27" x14ac:dyDescent="0.25">
      <c r="A5031" s="199"/>
      <c r="B5031" s="199"/>
      <c r="C5031" s="199"/>
      <c r="D5031" s="199"/>
      <c r="E5031" s="192"/>
      <c r="F5031" s="186"/>
      <c r="G5031" s="53"/>
      <c r="H5031" s="53"/>
      <c r="I5031" s="53"/>
      <c r="J5031" s="53"/>
      <c r="O5031" s="53"/>
      <c r="W5031" s="53"/>
      <c r="X5031" s="53"/>
      <c r="Y5031" s="53"/>
      <c r="Z5031" s="53"/>
      <c r="AA5031" s="53"/>
    </row>
    <row r="5032" spans="1:27" x14ac:dyDescent="0.25">
      <c r="A5032" s="199"/>
      <c r="B5032" s="199"/>
      <c r="C5032" s="199"/>
      <c r="D5032" s="199"/>
      <c r="E5032" s="192"/>
      <c r="F5032" s="186"/>
      <c r="G5032" s="53"/>
      <c r="H5032" s="53"/>
      <c r="I5032" s="53"/>
      <c r="J5032" s="53"/>
      <c r="O5032" s="53"/>
      <c r="W5032" s="53"/>
      <c r="X5032" s="53"/>
      <c r="Y5032" s="53"/>
      <c r="Z5032" s="53"/>
      <c r="AA5032" s="53"/>
    </row>
    <row r="5033" spans="1:27" x14ac:dyDescent="0.25">
      <c r="A5033" s="199"/>
      <c r="B5033" s="199"/>
      <c r="C5033" s="199"/>
      <c r="D5033" s="199"/>
      <c r="E5033" s="192"/>
      <c r="F5033" s="186"/>
      <c r="G5033" s="53"/>
      <c r="H5033" s="53"/>
      <c r="I5033" s="53"/>
      <c r="J5033" s="53"/>
      <c r="O5033" s="53"/>
      <c r="W5033" s="53"/>
      <c r="X5033" s="53"/>
      <c r="Y5033" s="53"/>
      <c r="Z5033" s="53"/>
      <c r="AA5033" s="53"/>
    </row>
    <row r="5034" spans="1:27" x14ac:dyDescent="0.25">
      <c r="A5034" s="199"/>
      <c r="B5034" s="199"/>
      <c r="C5034" s="199"/>
      <c r="D5034" s="199"/>
      <c r="E5034" s="192"/>
      <c r="F5034" s="186"/>
      <c r="G5034" s="53"/>
      <c r="H5034" s="53"/>
      <c r="I5034" s="53"/>
      <c r="J5034" s="53"/>
      <c r="O5034" s="53"/>
      <c r="W5034" s="53"/>
      <c r="X5034" s="53"/>
      <c r="Y5034" s="53"/>
      <c r="Z5034" s="53"/>
      <c r="AA5034" s="53"/>
    </row>
    <row r="5035" spans="1:27" x14ac:dyDescent="0.25">
      <c r="A5035" s="199"/>
      <c r="B5035" s="199"/>
      <c r="C5035" s="199"/>
      <c r="D5035" s="199"/>
      <c r="E5035" s="192"/>
      <c r="F5035" s="186"/>
      <c r="G5035" s="53"/>
      <c r="H5035" s="53"/>
      <c r="I5035" s="53"/>
      <c r="J5035" s="53"/>
      <c r="O5035" s="53"/>
      <c r="W5035" s="53"/>
      <c r="X5035" s="53"/>
      <c r="Y5035" s="53"/>
      <c r="Z5035" s="53"/>
      <c r="AA5035" s="53"/>
    </row>
    <row r="5036" spans="1:27" x14ac:dyDescent="0.25">
      <c r="A5036" s="199"/>
      <c r="B5036" s="199"/>
      <c r="C5036" s="199"/>
      <c r="D5036" s="199"/>
      <c r="E5036" s="192"/>
      <c r="F5036" s="186"/>
      <c r="G5036" s="53"/>
      <c r="H5036" s="53"/>
      <c r="I5036" s="53"/>
      <c r="J5036" s="53"/>
      <c r="O5036" s="53"/>
      <c r="W5036" s="53"/>
      <c r="X5036" s="53"/>
      <c r="Y5036" s="53"/>
      <c r="Z5036" s="53"/>
      <c r="AA5036" s="53"/>
    </row>
    <row r="5037" spans="1:27" x14ac:dyDescent="0.25">
      <c r="A5037" s="199"/>
      <c r="B5037" s="199"/>
      <c r="C5037" s="199"/>
      <c r="D5037" s="199"/>
      <c r="E5037" s="192"/>
      <c r="F5037" s="186"/>
      <c r="G5037" s="53"/>
      <c r="H5037" s="53"/>
      <c r="I5037" s="53"/>
      <c r="J5037" s="53"/>
      <c r="O5037" s="53"/>
      <c r="W5037" s="53"/>
      <c r="X5037" s="53"/>
      <c r="Y5037" s="53"/>
      <c r="Z5037" s="53"/>
      <c r="AA5037" s="53"/>
    </row>
    <row r="5038" spans="1:27" x14ac:dyDescent="0.25">
      <c r="A5038" s="199"/>
      <c r="B5038" s="199"/>
      <c r="C5038" s="199"/>
      <c r="D5038" s="199"/>
      <c r="E5038" s="192"/>
      <c r="F5038" s="186"/>
      <c r="G5038" s="53"/>
      <c r="H5038" s="53"/>
      <c r="I5038" s="53"/>
      <c r="J5038" s="53"/>
      <c r="O5038" s="53"/>
      <c r="W5038" s="53"/>
      <c r="X5038" s="53"/>
      <c r="Y5038" s="53"/>
      <c r="Z5038" s="53"/>
      <c r="AA5038" s="53"/>
    </row>
    <row r="5039" spans="1:27" x14ac:dyDescent="0.25">
      <c r="A5039" s="199"/>
      <c r="B5039" s="199"/>
      <c r="C5039" s="199"/>
      <c r="D5039" s="199"/>
      <c r="E5039" s="192"/>
      <c r="F5039" s="186"/>
      <c r="G5039" s="53"/>
      <c r="H5039" s="53"/>
      <c r="I5039" s="53"/>
      <c r="J5039" s="53"/>
      <c r="O5039" s="53"/>
      <c r="W5039" s="53"/>
      <c r="X5039" s="53"/>
      <c r="Y5039" s="53"/>
      <c r="Z5039" s="53"/>
      <c r="AA5039" s="53"/>
    </row>
    <row r="5040" spans="1:27" x14ac:dyDescent="0.25">
      <c r="A5040" s="199"/>
      <c r="B5040" s="199"/>
      <c r="C5040" s="199"/>
      <c r="D5040" s="199"/>
      <c r="E5040" s="192"/>
      <c r="F5040" s="186"/>
      <c r="G5040" s="53"/>
      <c r="H5040" s="53"/>
      <c r="I5040" s="53"/>
      <c r="J5040" s="53"/>
      <c r="O5040" s="53"/>
      <c r="W5040" s="53"/>
      <c r="X5040" s="53"/>
      <c r="Y5040" s="53"/>
      <c r="Z5040" s="53"/>
      <c r="AA5040" s="53"/>
    </row>
    <row r="5041" spans="1:27" x14ac:dyDescent="0.25">
      <c r="A5041" s="199"/>
      <c r="B5041" s="199"/>
      <c r="C5041" s="199"/>
      <c r="D5041" s="199"/>
      <c r="E5041" s="192"/>
      <c r="F5041" s="186"/>
      <c r="G5041" s="53"/>
      <c r="H5041" s="53"/>
      <c r="I5041" s="53"/>
      <c r="J5041" s="53"/>
      <c r="O5041" s="53"/>
      <c r="W5041" s="53"/>
      <c r="X5041" s="53"/>
      <c r="Y5041" s="53"/>
      <c r="Z5041" s="53"/>
      <c r="AA5041" s="53"/>
    </row>
    <row r="5042" spans="1:27" x14ac:dyDescent="0.25">
      <c r="A5042" s="199"/>
      <c r="B5042" s="199"/>
      <c r="C5042" s="199"/>
      <c r="D5042" s="199"/>
      <c r="E5042" s="192"/>
      <c r="F5042" s="186"/>
      <c r="G5042" s="53"/>
      <c r="H5042" s="53"/>
      <c r="I5042" s="53"/>
      <c r="J5042" s="53"/>
      <c r="O5042" s="53"/>
      <c r="W5042" s="53"/>
      <c r="X5042" s="53"/>
      <c r="Y5042" s="53"/>
      <c r="Z5042" s="53"/>
      <c r="AA5042" s="53"/>
    </row>
    <row r="5043" spans="1:27" x14ac:dyDescent="0.25">
      <c r="A5043" s="199"/>
      <c r="B5043" s="199"/>
      <c r="C5043" s="199"/>
      <c r="D5043" s="199"/>
      <c r="E5043" s="192"/>
      <c r="F5043" s="186"/>
      <c r="G5043" s="53"/>
      <c r="H5043" s="53"/>
      <c r="I5043" s="53"/>
      <c r="J5043" s="53"/>
      <c r="O5043" s="53"/>
      <c r="W5043" s="53"/>
      <c r="X5043" s="53"/>
      <c r="Y5043" s="53"/>
      <c r="Z5043" s="53"/>
      <c r="AA5043" s="53"/>
    </row>
    <row r="5044" spans="1:27" x14ac:dyDescent="0.25">
      <c r="A5044" s="199"/>
      <c r="B5044" s="199"/>
      <c r="C5044" s="199"/>
      <c r="D5044" s="199"/>
      <c r="E5044" s="192"/>
      <c r="F5044" s="186"/>
      <c r="G5044" s="53"/>
      <c r="H5044" s="53"/>
      <c r="I5044" s="53"/>
      <c r="J5044" s="53"/>
      <c r="O5044" s="53"/>
      <c r="W5044" s="53"/>
      <c r="X5044" s="53"/>
      <c r="Y5044" s="53"/>
      <c r="Z5044" s="53"/>
      <c r="AA5044" s="53"/>
    </row>
    <row r="5045" spans="1:27" x14ac:dyDescent="0.25">
      <c r="A5045" s="199"/>
      <c r="B5045" s="199"/>
      <c r="C5045" s="199"/>
      <c r="D5045" s="199"/>
      <c r="E5045" s="192"/>
      <c r="F5045" s="186"/>
      <c r="G5045" s="53"/>
      <c r="H5045" s="53"/>
      <c r="I5045" s="53"/>
      <c r="J5045" s="53"/>
      <c r="O5045" s="53"/>
      <c r="W5045" s="53"/>
      <c r="X5045" s="53"/>
      <c r="Y5045" s="53"/>
      <c r="Z5045" s="53"/>
      <c r="AA5045" s="53"/>
    </row>
    <row r="5046" spans="1:27" x14ac:dyDescent="0.25">
      <c r="A5046" s="199"/>
      <c r="B5046" s="199"/>
      <c r="C5046" s="199"/>
      <c r="D5046" s="199"/>
      <c r="E5046" s="192"/>
      <c r="F5046" s="186"/>
      <c r="G5046" s="53"/>
      <c r="H5046" s="53"/>
      <c r="I5046" s="53"/>
      <c r="J5046" s="53"/>
      <c r="O5046" s="53"/>
      <c r="W5046" s="53"/>
      <c r="X5046" s="53"/>
      <c r="Y5046" s="53"/>
      <c r="Z5046" s="53"/>
      <c r="AA5046" s="53"/>
    </row>
    <row r="5047" spans="1:27" x14ac:dyDescent="0.25">
      <c r="A5047" s="199"/>
      <c r="B5047" s="199"/>
      <c r="C5047" s="199"/>
      <c r="D5047" s="199"/>
      <c r="E5047" s="192"/>
      <c r="F5047" s="186"/>
      <c r="G5047" s="53"/>
      <c r="H5047" s="53"/>
      <c r="I5047" s="53"/>
      <c r="J5047" s="53"/>
      <c r="O5047" s="53"/>
      <c r="W5047" s="53"/>
      <c r="X5047" s="53"/>
      <c r="Y5047" s="53"/>
      <c r="Z5047" s="53"/>
      <c r="AA5047" s="53"/>
    </row>
    <row r="5048" spans="1:27" x14ac:dyDescent="0.25">
      <c r="A5048" s="199"/>
      <c r="B5048" s="199"/>
      <c r="C5048" s="199"/>
      <c r="D5048" s="199"/>
      <c r="E5048" s="192"/>
      <c r="F5048" s="186"/>
      <c r="G5048" s="53"/>
      <c r="H5048" s="53"/>
      <c r="I5048" s="53"/>
      <c r="J5048" s="53"/>
      <c r="O5048" s="53"/>
      <c r="W5048" s="53"/>
      <c r="X5048" s="53"/>
      <c r="Y5048" s="53"/>
      <c r="Z5048" s="53"/>
      <c r="AA5048" s="53"/>
    </row>
    <row r="5049" spans="1:27" x14ac:dyDescent="0.25">
      <c r="A5049" s="199"/>
      <c r="B5049" s="199"/>
      <c r="C5049" s="199"/>
      <c r="D5049" s="199"/>
      <c r="E5049" s="192"/>
      <c r="F5049" s="186"/>
      <c r="G5049" s="53"/>
      <c r="H5049" s="53"/>
      <c r="I5049" s="53"/>
      <c r="J5049" s="53"/>
      <c r="O5049" s="53"/>
      <c r="W5049" s="53"/>
      <c r="X5049" s="53"/>
      <c r="Y5049" s="53"/>
      <c r="Z5049" s="53"/>
      <c r="AA5049" s="53"/>
    </row>
    <row r="5050" spans="1:27" x14ac:dyDescent="0.25">
      <c r="A5050" s="199"/>
      <c r="B5050" s="199"/>
      <c r="C5050" s="199"/>
      <c r="D5050" s="199"/>
      <c r="E5050" s="192"/>
      <c r="F5050" s="186"/>
      <c r="G5050" s="53"/>
      <c r="H5050" s="53"/>
      <c r="I5050" s="53"/>
      <c r="J5050" s="53"/>
      <c r="O5050" s="53"/>
      <c r="W5050" s="53"/>
      <c r="X5050" s="53"/>
      <c r="Y5050" s="53"/>
      <c r="Z5050" s="53"/>
      <c r="AA5050" s="53"/>
    </row>
    <row r="5051" spans="1:27" x14ac:dyDescent="0.25">
      <c r="A5051" s="199"/>
      <c r="B5051" s="199"/>
      <c r="C5051" s="199"/>
      <c r="D5051" s="199"/>
      <c r="E5051" s="192"/>
      <c r="F5051" s="186"/>
      <c r="G5051" s="53"/>
      <c r="H5051" s="53"/>
      <c r="I5051" s="53"/>
      <c r="J5051" s="53"/>
      <c r="O5051" s="53"/>
      <c r="W5051" s="53"/>
      <c r="X5051" s="53"/>
      <c r="Y5051" s="53"/>
      <c r="Z5051" s="53"/>
      <c r="AA5051" s="53"/>
    </row>
    <row r="5052" spans="1:27" x14ac:dyDescent="0.25">
      <c r="A5052" s="199"/>
      <c r="B5052" s="199"/>
      <c r="C5052" s="199"/>
      <c r="D5052" s="199"/>
      <c r="E5052" s="192"/>
      <c r="F5052" s="186"/>
      <c r="G5052" s="53"/>
      <c r="H5052" s="53"/>
      <c r="I5052" s="53"/>
      <c r="J5052" s="53"/>
      <c r="O5052" s="53"/>
      <c r="W5052" s="53"/>
      <c r="X5052" s="53"/>
      <c r="Y5052" s="53"/>
      <c r="Z5052" s="53"/>
      <c r="AA5052" s="53"/>
    </row>
    <row r="5053" spans="1:27" x14ac:dyDescent="0.25">
      <c r="A5053" s="199"/>
      <c r="B5053" s="199"/>
      <c r="C5053" s="199"/>
      <c r="D5053" s="199"/>
      <c r="E5053" s="192"/>
      <c r="F5053" s="186"/>
      <c r="G5053" s="53"/>
      <c r="H5053" s="53"/>
      <c r="I5053" s="53"/>
      <c r="J5053" s="53"/>
      <c r="O5053" s="53"/>
      <c r="W5053" s="53"/>
      <c r="X5053" s="53"/>
      <c r="Y5053" s="53"/>
      <c r="Z5053" s="53"/>
      <c r="AA5053" s="53"/>
    </row>
    <row r="5054" spans="1:27" x14ac:dyDescent="0.25">
      <c r="A5054" s="199"/>
      <c r="B5054" s="199"/>
      <c r="C5054" s="199"/>
      <c r="D5054" s="199"/>
      <c r="E5054" s="192"/>
      <c r="F5054" s="186"/>
      <c r="G5054" s="53"/>
      <c r="H5054" s="53"/>
      <c r="I5054" s="53"/>
      <c r="J5054" s="53"/>
      <c r="O5054" s="53"/>
      <c r="W5054" s="53"/>
      <c r="X5054" s="53"/>
      <c r="Y5054" s="53"/>
      <c r="Z5054" s="53"/>
      <c r="AA5054" s="53"/>
    </row>
    <row r="5055" spans="1:27" x14ac:dyDescent="0.25">
      <c r="A5055" s="199"/>
      <c r="B5055" s="199"/>
      <c r="C5055" s="199"/>
      <c r="D5055" s="199"/>
      <c r="E5055" s="192"/>
      <c r="F5055" s="186"/>
      <c r="G5055" s="53"/>
      <c r="H5055" s="53"/>
      <c r="I5055" s="53"/>
      <c r="J5055" s="53"/>
      <c r="O5055" s="53"/>
      <c r="W5055" s="53"/>
      <c r="X5055" s="53"/>
      <c r="Y5055" s="53"/>
      <c r="Z5055" s="53"/>
      <c r="AA5055" s="53"/>
    </row>
    <row r="5056" spans="1:27" x14ac:dyDescent="0.25">
      <c r="A5056" s="199"/>
      <c r="B5056" s="199"/>
      <c r="C5056" s="199"/>
      <c r="D5056" s="199"/>
      <c r="E5056" s="192"/>
      <c r="F5056" s="186"/>
      <c r="G5056" s="53"/>
      <c r="H5056" s="53"/>
      <c r="I5056" s="53"/>
      <c r="J5056" s="53"/>
      <c r="O5056" s="53"/>
      <c r="W5056" s="53"/>
      <c r="X5056" s="53"/>
      <c r="Y5056" s="53"/>
      <c r="Z5056" s="53"/>
      <c r="AA5056" s="53"/>
    </row>
    <row r="5057" spans="1:27" x14ac:dyDescent="0.25">
      <c r="A5057" s="199"/>
      <c r="B5057" s="199"/>
      <c r="C5057" s="199"/>
      <c r="D5057" s="199"/>
      <c r="E5057" s="192"/>
      <c r="F5057" s="186"/>
      <c r="G5057" s="53"/>
      <c r="H5057" s="53"/>
      <c r="I5057" s="53"/>
      <c r="J5057" s="53"/>
      <c r="O5057" s="53"/>
      <c r="W5057" s="53"/>
      <c r="X5057" s="53"/>
      <c r="Y5057" s="53"/>
      <c r="Z5057" s="53"/>
      <c r="AA5057" s="53"/>
    </row>
    <row r="5058" spans="1:27" x14ac:dyDescent="0.25">
      <c r="A5058" s="199"/>
      <c r="B5058" s="199"/>
      <c r="C5058" s="199"/>
      <c r="D5058" s="199"/>
      <c r="E5058" s="192"/>
      <c r="F5058" s="186"/>
      <c r="G5058" s="53"/>
      <c r="H5058" s="53"/>
      <c r="I5058" s="53"/>
      <c r="J5058" s="53"/>
      <c r="O5058" s="53"/>
      <c r="W5058" s="53"/>
      <c r="X5058" s="53"/>
      <c r="Y5058" s="53"/>
      <c r="Z5058" s="53"/>
      <c r="AA5058" s="53"/>
    </row>
    <row r="5059" spans="1:27" x14ac:dyDescent="0.25">
      <c r="A5059" s="199"/>
      <c r="B5059" s="199"/>
      <c r="C5059" s="199"/>
      <c r="D5059" s="199"/>
      <c r="E5059" s="192"/>
      <c r="F5059" s="186"/>
      <c r="G5059" s="53"/>
      <c r="H5059" s="53"/>
      <c r="I5059" s="53"/>
      <c r="J5059" s="53"/>
      <c r="O5059" s="53"/>
      <c r="W5059" s="53"/>
      <c r="X5059" s="53"/>
      <c r="Y5059" s="53"/>
      <c r="Z5059" s="53"/>
      <c r="AA5059" s="53"/>
    </row>
    <row r="5060" spans="1:27" x14ac:dyDescent="0.25">
      <c r="A5060" s="199"/>
      <c r="B5060" s="199"/>
      <c r="C5060" s="199"/>
      <c r="D5060" s="199"/>
      <c r="E5060" s="192"/>
      <c r="F5060" s="186"/>
      <c r="G5060" s="53"/>
      <c r="H5060" s="53"/>
      <c r="I5060" s="53"/>
      <c r="J5060" s="53"/>
      <c r="O5060" s="53"/>
      <c r="W5060" s="53"/>
      <c r="X5060" s="53"/>
      <c r="Y5060" s="53"/>
      <c r="Z5060" s="53"/>
      <c r="AA5060" s="53"/>
    </row>
    <row r="5061" spans="1:27" x14ac:dyDescent="0.25">
      <c r="A5061" s="199"/>
      <c r="B5061" s="199"/>
      <c r="C5061" s="199"/>
      <c r="D5061" s="199"/>
      <c r="E5061" s="192"/>
      <c r="F5061" s="186"/>
      <c r="G5061" s="53"/>
      <c r="H5061" s="53"/>
      <c r="I5061" s="53"/>
      <c r="J5061" s="53"/>
      <c r="O5061" s="53"/>
      <c r="W5061" s="53"/>
      <c r="X5061" s="53"/>
      <c r="Y5061" s="53"/>
      <c r="Z5061" s="53"/>
      <c r="AA5061" s="53"/>
    </row>
    <row r="5062" spans="1:27" x14ac:dyDescent="0.25">
      <c r="A5062" s="199"/>
      <c r="B5062" s="199"/>
      <c r="C5062" s="199"/>
      <c r="D5062" s="199"/>
      <c r="E5062" s="192"/>
      <c r="F5062" s="186"/>
      <c r="G5062" s="53"/>
      <c r="H5062" s="53"/>
      <c r="I5062" s="53"/>
      <c r="J5062" s="53"/>
      <c r="O5062" s="53"/>
      <c r="W5062" s="53"/>
      <c r="X5062" s="53"/>
      <c r="Y5062" s="53"/>
      <c r="Z5062" s="53"/>
      <c r="AA5062" s="53"/>
    </row>
    <row r="5063" spans="1:27" x14ac:dyDescent="0.25">
      <c r="A5063" s="199"/>
      <c r="B5063" s="199"/>
      <c r="C5063" s="199"/>
      <c r="D5063" s="199"/>
      <c r="E5063" s="192"/>
      <c r="F5063" s="186"/>
      <c r="G5063" s="53"/>
      <c r="H5063" s="53"/>
      <c r="I5063" s="53"/>
      <c r="J5063" s="53"/>
      <c r="O5063" s="53"/>
      <c r="W5063" s="53"/>
      <c r="X5063" s="53"/>
      <c r="Y5063" s="53"/>
      <c r="Z5063" s="53"/>
      <c r="AA5063" s="53"/>
    </row>
    <row r="5064" spans="1:27" x14ac:dyDescent="0.25">
      <c r="A5064" s="199"/>
      <c r="B5064" s="199"/>
      <c r="C5064" s="199"/>
      <c r="D5064" s="199"/>
      <c r="E5064" s="192"/>
      <c r="F5064" s="186"/>
      <c r="G5064" s="53"/>
      <c r="H5064" s="53"/>
      <c r="I5064" s="53"/>
      <c r="J5064" s="53"/>
      <c r="O5064" s="53"/>
      <c r="W5064" s="53"/>
      <c r="X5064" s="53"/>
      <c r="Y5064" s="53"/>
      <c r="Z5064" s="53"/>
      <c r="AA5064" s="53"/>
    </row>
    <row r="5065" spans="1:27" x14ac:dyDescent="0.25">
      <c r="A5065" s="199"/>
      <c r="B5065" s="199"/>
      <c r="C5065" s="199"/>
      <c r="D5065" s="199"/>
      <c r="E5065" s="192"/>
      <c r="F5065" s="186"/>
      <c r="G5065" s="53"/>
      <c r="H5065" s="53"/>
      <c r="I5065" s="53"/>
      <c r="J5065" s="53"/>
      <c r="O5065" s="53"/>
      <c r="W5065" s="53"/>
      <c r="X5065" s="53"/>
      <c r="Y5065" s="53"/>
      <c r="Z5065" s="53"/>
      <c r="AA5065" s="53"/>
    </row>
    <row r="5066" spans="1:27" x14ac:dyDescent="0.25">
      <c r="A5066" s="199"/>
      <c r="B5066" s="199"/>
      <c r="C5066" s="199"/>
      <c r="D5066" s="199"/>
      <c r="E5066" s="192"/>
      <c r="F5066" s="186"/>
      <c r="G5066" s="53"/>
      <c r="H5066" s="53"/>
      <c r="I5066" s="53"/>
      <c r="J5066" s="53"/>
      <c r="O5066" s="53"/>
      <c r="W5066" s="53"/>
      <c r="X5066" s="53"/>
      <c r="Y5066" s="53"/>
      <c r="Z5066" s="53"/>
      <c r="AA5066" s="53"/>
    </row>
    <row r="5067" spans="1:27" x14ac:dyDescent="0.25">
      <c r="A5067" s="199"/>
      <c r="B5067" s="199"/>
      <c r="C5067" s="199"/>
      <c r="D5067" s="199"/>
      <c r="E5067" s="192"/>
      <c r="F5067" s="186"/>
      <c r="G5067" s="53"/>
      <c r="H5067" s="53"/>
      <c r="I5067" s="53"/>
      <c r="J5067" s="53"/>
      <c r="O5067" s="53"/>
      <c r="W5067" s="53"/>
      <c r="X5067" s="53"/>
      <c r="Y5067" s="53"/>
      <c r="Z5067" s="53"/>
      <c r="AA5067" s="53"/>
    </row>
    <row r="5068" spans="1:27" x14ac:dyDescent="0.25">
      <c r="A5068" s="199"/>
      <c r="B5068" s="199"/>
      <c r="C5068" s="199"/>
      <c r="D5068" s="199"/>
      <c r="E5068" s="192"/>
      <c r="F5068" s="186"/>
      <c r="G5068" s="53"/>
      <c r="H5068" s="53"/>
      <c r="I5068" s="53"/>
      <c r="J5068" s="53"/>
      <c r="O5068" s="53"/>
      <c r="W5068" s="53"/>
      <c r="X5068" s="53"/>
      <c r="Y5068" s="53"/>
      <c r="Z5068" s="53"/>
      <c r="AA5068" s="53"/>
    </row>
    <row r="5069" spans="1:27" x14ac:dyDescent="0.25">
      <c r="A5069" s="199"/>
      <c r="B5069" s="199"/>
      <c r="C5069" s="199"/>
      <c r="D5069" s="199"/>
      <c r="E5069" s="192"/>
      <c r="F5069" s="186"/>
      <c r="G5069" s="53"/>
      <c r="H5069" s="53"/>
      <c r="I5069" s="53"/>
      <c r="J5069" s="53"/>
      <c r="O5069" s="53"/>
      <c r="W5069" s="53"/>
      <c r="X5069" s="53"/>
      <c r="Y5069" s="53"/>
      <c r="Z5069" s="53"/>
      <c r="AA5069" s="53"/>
    </row>
    <row r="5070" spans="1:27" x14ac:dyDescent="0.25">
      <c r="A5070" s="199"/>
      <c r="B5070" s="199"/>
      <c r="C5070" s="199"/>
      <c r="D5070" s="199"/>
      <c r="E5070" s="192"/>
      <c r="F5070" s="186"/>
      <c r="G5070" s="53"/>
      <c r="H5070" s="53"/>
      <c r="I5070" s="53"/>
      <c r="J5070" s="53"/>
      <c r="O5070" s="53"/>
      <c r="W5070" s="53"/>
      <c r="X5070" s="53"/>
      <c r="Y5070" s="53"/>
      <c r="Z5070" s="53"/>
      <c r="AA5070" s="53"/>
    </row>
    <row r="5071" spans="1:27" x14ac:dyDescent="0.25">
      <c r="A5071" s="199"/>
      <c r="B5071" s="199"/>
      <c r="C5071" s="199"/>
      <c r="D5071" s="199"/>
      <c r="E5071" s="192"/>
      <c r="F5071" s="186"/>
      <c r="G5071" s="53"/>
      <c r="H5071" s="53"/>
      <c r="I5071" s="53"/>
      <c r="J5071" s="53"/>
      <c r="O5071" s="53"/>
      <c r="W5071" s="53"/>
      <c r="X5071" s="53"/>
      <c r="Y5071" s="53"/>
      <c r="Z5071" s="53"/>
      <c r="AA5071" s="53"/>
    </row>
    <row r="5072" spans="1:27" x14ac:dyDescent="0.25">
      <c r="A5072" s="199"/>
      <c r="B5072" s="199"/>
      <c r="C5072" s="199"/>
      <c r="D5072" s="199"/>
      <c r="E5072" s="192"/>
      <c r="F5072" s="186"/>
      <c r="G5072" s="53"/>
      <c r="H5072" s="53"/>
      <c r="I5072" s="53"/>
      <c r="J5072" s="53"/>
      <c r="O5072" s="53"/>
      <c r="W5072" s="53"/>
      <c r="X5072" s="53"/>
      <c r="Y5072" s="53"/>
      <c r="Z5072" s="53"/>
      <c r="AA5072" s="53"/>
    </row>
    <row r="5073" spans="1:27" x14ac:dyDescent="0.25">
      <c r="A5073" s="199"/>
      <c r="B5073" s="199"/>
      <c r="C5073" s="199"/>
      <c r="D5073" s="199"/>
      <c r="E5073" s="192"/>
      <c r="F5073" s="186"/>
      <c r="G5073" s="53"/>
      <c r="H5073" s="53"/>
      <c r="I5073" s="53"/>
      <c r="J5073" s="53"/>
      <c r="O5073" s="53"/>
      <c r="W5073" s="53"/>
      <c r="X5073" s="53"/>
      <c r="Y5073" s="53"/>
      <c r="Z5073" s="53"/>
      <c r="AA5073" s="53"/>
    </row>
    <row r="5074" spans="1:27" x14ac:dyDescent="0.25">
      <c r="A5074" s="199"/>
      <c r="B5074" s="199"/>
      <c r="C5074" s="199"/>
      <c r="D5074" s="199"/>
      <c r="E5074" s="192"/>
      <c r="F5074" s="186"/>
      <c r="G5074" s="53"/>
      <c r="H5074" s="53"/>
      <c r="I5074" s="53"/>
      <c r="J5074" s="53"/>
      <c r="O5074" s="53"/>
      <c r="W5074" s="53"/>
      <c r="X5074" s="53"/>
      <c r="Y5074" s="53"/>
      <c r="Z5074" s="53"/>
      <c r="AA5074" s="53"/>
    </row>
    <row r="5075" spans="1:27" x14ac:dyDescent="0.25">
      <c r="A5075" s="199"/>
      <c r="B5075" s="199"/>
      <c r="C5075" s="199"/>
      <c r="D5075" s="199"/>
      <c r="E5075" s="192"/>
      <c r="F5075" s="186"/>
      <c r="G5075" s="53"/>
      <c r="H5075" s="53"/>
      <c r="I5075" s="53"/>
      <c r="J5075" s="53"/>
      <c r="O5075" s="53"/>
      <c r="W5075" s="53"/>
      <c r="X5075" s="53"/>
      <c r="Y5075" s="53"/>
      <c r="Z5075" s="53"/>
      <c r="AA5075" s="53"/>
    </row>
    <row r="5076" spans="1:27" x14ac:dyDescent="0.25">
      <c r="A5076" s="199"/>
      <c r="B5076" s="199"/>
      <c r="C5076" s="199"/>
      <c r="D5076" s="199"/>
      <c r="E5076" s="192"/>
      <c r="F5076" s="186"/>
      <c r="G5076" s="53"/>
      <c r="H5076" s="53"/>
      <c r="I5076" s="53"/>
      <c r="J5076" s="53"/>
      <c r="O5076" s="53"/>
      <c r="W5076" s="53"/>
      <c r="X5076" s="53"/>
      <c r="Y5076" s="53"/>
      <c r="Z5076" s="53"/>
      <c r="AA5076" s="53"/>
    </row>
    <row r="5077" spans="1:27" x14ac:dyDescent="0.25">
      <c r="A5077" s="199"/>
      <c r="B5077" s="199"/>
      <c r="C5077" s="199"/>
      <c r="D5077" s="199"/>
      <c r="E5077" s="192"/>
      <c r="F5077" s="186"/>
      <c r="G5077" s="53"/>
      <c r="H5077" s="53"/>
      <c r="I5077" s="53"/>
      <c r="J5077" s="53"/>
      <c r="O5077" s="53"/>
      <c r="W5077" s="53"/>
      <c r="X5077" s="53"/>
      <c r="Y5077" s="53"/>
      <c r="Z5077" s="53"/>
      <c r="AA5077" s="53"/>
    </row>
    <row r="5078" spans="1:27" x14ac:dyDescent="0.25">
      <c r="A5078" s="199"/>
      <c r="B5078" s="199"/>
      <c r="C5078" s="199"/>
      <c r="D5078" s="199"/>
      <c r="E5078" s="192"/>
      <c r="F5078" s="186"/>
      <c r="G5078" s="53"/>
      <c r="H5078" s="53"/>
      <c r="I5078" s="53"/>
      <c r="J5078" s="53"/>
      <c r="O5078" s="53"/>
      <c r="W5078" s="53"/>
      <c r="X5078" s="53"/>
      <c r="Y5078" s="53"/>
      <c r="Z5078" s="53"/>
      <c r="AA5078" s="53"/>
    </row>
    <row r="5079" spans="1:27" x14ac:dyDescent="0.25">
      <c r="A5079" s="199"/>
      <c r="B5079" s="199"/>
      <c r="C5079" s="199"/>
      <c r="D5079" s="199"/>
      <c r="E5079" s="192"/>
      <c r="F5079" s="186"/>
      <c r="G5079" s="53"/>
      <c r="H5079" s="53"/>
      <c r="I5079" s="53"/>
      <c r="J5079" s="53"/>
      <c r="O5079" s="53"/>
      <c r="W5079" s="53"/>
      <c r="X5079" s="53"/>
      <c r="Y5079" s="53"/>
      <c r="Z5079" s="53"/>
      <c r="AA5079" s="53"/>
    </row>
    <row r="5080" spans="1:27" x14ac:dyDescent="0.25">
      <c r="A5080" s="199"/>
      <c r="B5080" s="199"/>
      <c r="C5080" s="199"/>
      <c r="D5080" s="199"/>
      <c r="E5080" s="192"/>
      <c r="F5080" s="186"/>
      <c r="G5080" s="53"/>
      <c r="H5080" s="53"/>
      <c r="I5080" s="53"/>
      <c r="J5080" s="53"/>
      <c r="O5080" s="53"/>
      <c r="W5080" s="53"/>
      <c r="X5080" s="53"/>
      <c r="Y5080" s="53"/>
      <c r="Z5080" s="53"/>
      <c r="AA5080" s="53"/>
    </row>
    <row r="5081" spans="1:27" x14ac:dyDescent="0.25">
      <c r="A5081" s="199"/>
      <c r="B5081" s="199"/>
      <c r="C5081" s="199"/>
      <c r="D5081" s="199"/>
      <c r="E5081" s="192"/>
      <c r="F5081" s="186"/>
      <c r="G5081" s="53"/>
      <c r="H5081" s="53"/>
      <c r="I5081" s="53"/>
      <c r="J5081" s="53"/>
      <c r="O5081" s="53"/>
      <c r="W5081" s="53"/>
      <c r="X5081" s="53"/>
      <c r="Y5081" s="53"/>
      <c r="Z5081" s="53"/>
      <c r="AA5081" s="53"/>
    </row>
    <row r="5082" spans="1:27" x14ac:dyDescent="0.25">
      <c r="A5082" s="199"/>
      <c r="B5082" s="199"/>
      <c r="C5082" s="199"/>
      <c r="D5082" s="199"/>
      <c r="E5082" s="192"/>
      <c r="F5082" s="186"/>
      <c r="G5082" s="53"/>
      <c r="H5082" s="53"/>
      <c r="I5082" s="53"/>
      <c r="J5082" s="53"/>
      <c r="O5082" s="53"/>
      <c r="W5082" s="53"/>
      <c r="X5082" s="53"/>
      <c r="Y5082" s="53"/>
      <c r="Z5082" s="53"/>
      <c r="AA5082" s="53"/>
    </row>
    <row r="5083" spans="1:27" x14ac:dyDescent="0.25">
      <c r="A5083" s="199"/>
      <c r="B5083" s="199"/>
      <c r="C5083" s="199"/>
      <c r="D5083" s="199"/>
      <c r="E5083" s="192"/>
      <c r="F5083" s="186"/>
      <c r="G5083" s="53"/>
      <c r="H5083" s="53"/>
      <c r="I5083" s="53"/>
      <c r="J5083" s="53"/>
      <c r="O5083" s="53"/>
      <c r="W5083" s="53"/>
      <c r="X5083" s="53"/>
      <c r="Y5083" s="53"/>
      <c r="Z5083" s="53"/>
      <c r="AA5083" s="53"/>
    </row>
    <row r="5084" spans="1:27" x14ac:dyDescent="0.25">
      <c r="A5084" s="199"/>
      <c r="B5084" s="199"/>
      <c r="C5084" s="199"/>
      <c r="D5084" s="199"/>
      <c r="E5084" s="192"/>
      <c r="F5084" s="186"/>
      <c r="G5084" s="53"/>
      <c r="H5084" s="53"/>
      <c r="I5084" s="53"/>
      <c r="J5084" s="53"/>
      <c r="O5084" s="53"/>
      <c r="W5084" s="53"/>
      <c r="X5084" s="53"/>
      <c r="Y5084" s="53"/>
      <c r="Z5084" s="53"/>
      <c r="AA5084" s="53"/>
    </row>
    <row r="5085" spans="1:27" x14ac:dyDescent="0.25">
      <c r="A5085" s="199"/>
      <c r="B5085" s="199"/>
      <c r="C5085" s="199"/>
      <c r="D5085" s="199"/>
      <c r="E5085" s="192"/>
      <c r="F5085" s="186"/>
      <c r="G5085" s="53"/>
      <c r="H5085" s="53"/>
      <c r="I5085" s="53"/>
      <c r="J5085" s="53"/>
      <c r="O5085" s="53"/>
      <c r="W5085" s="53"/>
      <c r="X5085" s="53"/>
      <c r="Y5085" s="53"/>
      <c r="Z5085" s="53"/>
      <c r="AA5085" s="53"/>
    </row>
    <row r="5086" spans="1:27" x14ac:dyDescent="0.25">
      <c r="A5086" s="199"/>
      <c r="B5086" s="199"/>
      <c r="C5086" s="199"/>
      <c r="D5086" s="199"/>
      <c r="E5086" s="192"/>
      <c r="F5086" s="186"/>
      <c r="G5086" s="53"/>
      <c r="H5086" s="53"/>
      <c r="I5086" s="53"/>
      <c r="J5086" s="53"/>
      <c r="O5086" s="53"/>
      <c r="W5086" s="53"/>
      <c r="X5086" s="53"/>
      <c r="Y5086" s="53"/>
      <c r="Z5086" s="53"/>
      <c r="AA5086" s="53"/>
    </row>
    <row r="5087" spans="1:27" x14ac:dyDescent="0.25">
      <c r="A5087" s="199"/>
      <c r="B5087" s="199"/>
      <c r="C5087" s="199"/>
      <c r="D5087" s="199"/>
      <c r="E5087" s="192"/>
      <c r="F5087" s="186"/>
      <c r="G5087" s="53"/>
      <c r="H5087" s="53"/>
      <c r="I5087" s="53"/>
      <c r="J5087" s="53"/>
      <c r="O5087" s="53"/>
      <c r="W5087" s="53"/>
      <c r="X5087" s="53"/>
      <c r="Y5087" s="53"/>
      <c r="Z5087" s="53"/>
      <c r="AA5087" s="53"/>
    </row>
    <row r="5088" spans="1:27" x14ac:dyDescent="0.25">
      <c r="A5088" s="199"/>
      <c r="B5088" s="199"/>
      <c r="C5088" s="199"/>
      <c r="D5088" s="199"/>
      <c r="E5088" s="192"/>
      <c r="F5088" s="186"/>
      <c r="G5088" s="53"/>
      <c r="H5088" s="53"/>
      <c r="I5088" s="53"/>
      <c r="J5088" s="53"/>
      <c r="O5088" s="53"/>
      <c r="W5088" s="53"/>
      <c r="X5088" s="53"/>
      <c r="Y5088" s="53"/>
      <c r="Z5088" s="53"/>
      <c r="AA5088" s="53"/>
    </row>
    <row r="5089" spans="1:27" x14ac:dyDescent="0.25">
      <c r="A5089" s="199"/>
      <c r="B5089" s="199"/>
      <c r="C5089" s="199"/>
      <c r="D5089" s="199"/>
      <c r="E5089" s="192"/>
      <c r="F5089" s="186"/>
      <c r="G5089" s="53"/>
      <c r="H5089" s="53"/>
      <c r="I5089" s="53"/>
      <c r="J5089" s="53"/>
      <c r="O5089" s="53"/>
      <c r="W5089" s="53"/>
      <c r="X5089" s="53"/>
      <c r="Y5089" s="53"/>
      <c r="Z5089" s="53"/>
      <c r="AA5089" s="53"/>
    </row>
    <row r="5090" spans="1:27" x14ac:dyDescent="0.25">
      <c r="A5090" s="199"/>
      <c r="B5090" s="199"/>
      <c r="C5090" s="199"/>
      <c r="D5090" s="199"/>
      <c r="E5090" s="192"/>
      <c r="F5090" s="186"/>
      <c r="G5090" s="53"/>
      <c r="H5090" s="53"/>
      <c r="I5090" s="53"/>
      <c r="J5090" s="53"/>
      <c r="O5090" s="53"/>
      <c r="W5090" s="53"/>
      <c r="X5090" s="53"/>
      <c r="Y5090" s="53"/>
      <c r="Z5090" s="53"/>
      <c r="AA5090" s="53"/>
    </row>
    <row r="5091" spans="1:27" x14ac:dyDescent="0.25">
      <c r="A5091" s="199"/>
      <c r="B5091" s="199"/>
      <c r="C5091" s="199"/>
      <c r="D5091" s="199"/>
      <c r="E5091" s="192"/>
      <c r="F5091" s="186"/>
      <c r="G5091" s="53"/>
      <c r="H5091" s="53"/>
      <c r="I5091" s="53"/>
      <c r="J5091" s="53"/>
      <c r="O5091" s="53"/>
      <c r="W5091" s="53"/>
      <c r="X5091" s="53"/>
      <c r="Y5091" s="53"/>
      <c r="Z5091" s="53"/>
      <c r="AA5091" s="53"/>
    </row>
    <row r="5092" spans="1:27" x14ac:dyDescent="0.25">
      <c r="A5092" s="199"/>
      <c r="B5092" s="199"/>
      <c r="C5092" s="199"/>
      <c r="D5092" s="199"/>
      <c r="E5092" s="192"/>
      <c r="F5092" s="186"/>
      <c r="G5092" s="53"/>
      <c r="H5092" s="53"/>
      <c r="I5092" s="53"/>
      <c r="J5092" s="53"/>
      <c r="O5092" s="53"/>
      <c r="W5092" s="53"/>
      <c r="X5092" s="53"/>
      <c r="Y5092" s="53"/>
      <c r="Z5092" s="53"/>
      <c r="AA5092" s="53"/>
    </row>
    <row r="5093" spans="1:27" x14ac:dyDescent="0.25">
      <c r="A5093" s="199"/>
      <c r="B5093" s="199"/>
      <c r="C5093" s="199"/>
      <c r="D5093" s="199"/>
      <c r="E5093" s="192"/>
      <c r="F5093" s="186"/>
      <c r="G5093" s="53"/>
      <c r="H5093" s="53"/>
      <c r="I5093" s="53"/>
      <c r="J5093" s="53"/>
      <c r="O5093" s="53"/>
      <c r="W5093" s="53"/>
      <c r="X5093" s="53"/>
      <c r="Y5093" s="53"/>
      <c r="Z5093" s="53"/>
      <c r="AA5093" s="53"/>
    </row>
    <row r="5094" spans="1:27" x14ac:dyDescent="0.25">
      <c r="A5094" s="199"/>
      <c r="B5094" s="199"/>
      <c r="C5094" s="199"/>
      <c r="D5094" s="199"/>
      <c r="E5094" s="192"/>
      <c r="F5094" s="186"/>
      <c r="G5094" s="53"/>
      <c r="H5094" s="53"/>
      <c r="I5094" s="53"/>
      <c r="J5094" s="53"/>
      <c r="O5094" s="53"/>
      <c r="W5094" s="53"/>
      <c r="X5094" s="53"/>
      <c r="Y5094" s="53"/>
      <c r="Z5094" s="53"/>
      <c r="AA5094" s="53"/>
    </row>
    <row r="5095" spans="1:27" x14ac:dyDescent="0.25">
      <c r="A5095" s="199"/>
      <c r="B5095" s="199"/>
      <c r="C5095" s="199"/>
      <c r="D5095" s="199"/>
      <c r="E5095" s="192"/>
      <c r="F5095" s="186"/>
      <c r="G5095" s="53"/>
      <c r="H5095" s="53"/>
      <c r="I5095" s="53"/>
      <c r="J5095" s="53"/>
      <c r="O5095" s="53"/>
      <c r="W5095" s="53"/>
      <c r="X5095" s="53"/>
      <c r="Y5095" s="53"/>
      <c r="Z5095" s="53"/>
      <c r="AA5095" s="53"/>
    </row>
    <row r="5096" spans="1:27" x14ac:dyDescent="0.25">
      <c r="A5096" s="199"/>
      <c r="B5096" s="199"/>
      <c r="C5096" s="199"/>
      <c r="D5096" s="199"/>
      <c r="E5096" s="192"/>
      <c r="F5096" s="186"/>
      <c r="G5096" s="53"/>
      <c r="H5096" s="53"/>
      <c r="I5096" s="53"/>
      <c r="J5096" s="53"/>
      <c r="O5096" s="53"/>
      <c r="W5096" s="53"/>
      <c r="X5096" s="53"/>
      <c r="Y5096" s="53"/>
      <c r="Z5096" s="53"/>
      <c r="AA5096" s="53"/>
    </row>
    <row r="5097" spans="1:27" x14ac:dyDescent="0.25">
      <c r="A5097" s="199"/>
      <c r="B5097" s="199"/>
      <c r="C5097" s="199"/>
      <c r="D5097" s="199"/>
      <c r="E5097" s="192"/>
      <c r="F5097" s="186"/>
      <c r="G5097" s="53"/>
      <c r="H5097" s="53"/>
      <c r="I5097" s="53"/>
      <c r="J5097" s="53"/>
      <c r="O5097" s="53"/>
      <c r="W5097" s="53"/>
      <c r="X5097" s="53"/>
      <c r="Y5097" s="53"/>
      <c r="Z5097" s="53"/>
      <c r="AA5097" s="53"/>
    </row>
    <row r="5098" spans="1:27" x14ac:dyDescent="0.25">
      <c r="A5098" s="199"/>
      <c r="B5098" s="199"/>
      <c r="C5098" s="199"/>
      <c r="D5098" s="199"/>
      <c r="E5098" s="192"/>
      <c r="F5098" s="186"/>
      <c r="G5098" s="53"/>
      <c r="H5098" s="53"/>
      <c r="I5098" s="53"/>
      <c r="J5098" s="53"/>
      <c r="O5098" s="53"/>
      <c r="W5098" s="53"/>
      <c r="X5098" s="53"/>
      <c r="Y5098" s="53"/>
      <c r="Z5098" s="53"/>
      <c r="AA5098" s="53"/>
    </row>
    <row r="5099" spans="1:27" x14ac:dyDescent="0.25">
      <c r="A5099" s="199"/>
      <c r="B5099" s="199"/>
      <c r="C5099" s="199"/>
      <c r="D5099" s="199"/>
      <c r="E5099" s="192"/>
      <c r="F5099" s="186"/>
      <c r="G5099" s="53"/>
      <c r="H5099" s="53"/>
      <c r="I5099" s="53"/>
      <c r="J5099" s="53"/>
      <c r="O5099" s="53"/>
      <c r="W5099" s="53"/>
      <c r="X5099" s="53"/>
      <c r="Y5099" s="53"/>
      <c r="Z5099" s="53"/>
      <c r="AA5099" s="53"/>
    </row>
    <row r="5100" spans="1:27" x14ac:dyDescent="0.25">
      <c r="A5100" s="199"/>
      <c r="B5100" s="199"/>
      <c r="C5100" s="199"/>
      <c r="D5100" s="199"/>
      <c r="E5100" s="192"/>
      <c r="F5100" s="186"/>
      <c r="G5100" s="53"/>
      <c r="H5100" s="53"/>
      <c r="I5100" s="53"/>
      <c r="J5100" s="53"/>
      <c r="O5100" s="53"/>
      <c r="W5100" s="53"/>
      <c r="X5100" s="53"/>
      <c r="Y5100" s="53"/>
      <c r="Z5100" s="53"/>
      <c r="AA5100" s="53"/>
    </row>
    <row r="5101" spans="1:27" x14ac:dyDescent="0.25">
      <c r="A5101" s="199"/>
      <c r="B5101" s="199"/>
      <c r="C5101" s="199"/>
      <c r="D5101" s="199"/>
      <c r="E5101" s="192"/>
      <c r="F5101" s="186"/>
      <c r="G5101" s="53"/>
      <c r="H5101" s="53"/>
      <c r="I5101" s="53"/>
      <c r="J5101" s="53"/>
      <c r="O5101" s="53"/>
      <c r="W5101" s="53"/>
      <c r="X5101" s="53"/>
      <c r="Y5101" s="53"/>
      <c r="Z5101" s="53"/>
      <c r="AA5101" s="53"/>
    </row>
    <row r="5102" spans="1:27" x14ac:dyDescent="0.25">
      <c r="A5102" s="199"/>
      <c r="B5102" s="199"/>
      <c r="C5102" s="199"/>
      <c r="D5102" s="199"/>
      <c r="E5102" s="192"/>
      <c r="F5102" s="186"/>
      <c r="G5102" s="53"/>
      <c r="H5102" s="53"/>
      <c r="I5102" s="53"/>
      <c r="J5102" s="53"/>
      <c r="O5102" s="53"/>
      <c r="W5102" s="53"/>
      <c r="X5102" s="53"/>
      <c r="Y5102" s="53"/>
      <c r="Z5102" s="53"/>
      <c r="AA5102" s="53"/>
    </row>
    <row r="5103" spans="1:27" x14ac:dyDescent="0.25">
      <c r="A5103" s="199"/>
      <c r="B5103" s="199"/>
      <c r="C5103" s="199"/>
      <c r="D5103" s="199"/>
      <c r="E5103" s="192"/>
      <c r="F5103" s="186"/>
      <c r="G5103" s="53"/>
      <c r="H5103" s="53"/>
      <c r="I5103" s="53"/>
      <c r="J5103" s="53"/>
      <c r="O5103" s="53"/>
      <c r="W5103" s="53"/>
      <c r="X5103" s="53"/>
      <c r="Y5103" s="53"/>
      <c r="Z5103" s="53"/>
      <c r="AA5103" s="53"/>
    </row>
    <row r="5104" spans="1:27" x14ac:dyDescent="0.25">
      <c r="A5104" s="199"/>
      <c r="B5104" s="199"/>
      <c r="C5104" s="199"/>
      <c r="D5104" s="199"/>
      <c r="E5104" s="192"/>
      <c r="F5104" s="186"/>
      <c r="G5104" s="53"/>
      <c r="H5104" s="53"/>
      <c r="I5104" s="53"/>
      <c r="J5104" s="53"/>
      <c r="O5104" s="53"/>
      <c r="W5104" s="53"/>
      <c r="X5104" s="53"/>
      <c r="Y5104" s="53"/>
      <c r="Z5104" s="53"/>
      <c r="AA5104" s="53"/>
    </row>
    <row r="5105" spans="1:27" x14ac:dyDescent="0.25">
      <c r="A5105" s="199"/>
      <c r="B5105" s="199"/>
      <c r="C5105" s="199"/>
      <c r="D5105" s="199"/>
      <c r="E5105" s="192"/>
      <c r="F5105" s="186"/>
      <c r="G5105" s="53"/>
      <c r="H5105" s="53"/>
      <c r="I5105" s="53"/>
      <c r="J5105" s="53"/>
      <c r="O5105" s="53"/>
      <c r="W5105" s="53"/>
      <c r="X5105" s="53"/>
      <c r="Y5105" s="53"/>
      <c r="Z5105" s="53"/>
      <c r="AA5105" s="53"/>
    </row>
    <row r="5106" spans="1:27" x14ac:dyDescent="0.25">
      <c r="A5106" s="199"/>
      <c r="B5106" s="199"/>
      <c r="C5106" s="199"/>
      <c r="D5106" s="199"/>
      <c r="E5106" s="192"/>
      <c r="F5106" s="186"/>
      <c r="G5106" s="53"/>
      <c r="H5106" s="53"/>
      <c r="I5106" s="53"/>
      <c r="J5106" s="53"/>
      <c r="O5106" s="53"/>
      <c r="W5106" s="53"/>
      <c r="X5106" s="53"/>
      <c r="Y5106" s="53"/>
      <c r="Z5106" s="53"/>
      <c r="AA5106" s="53"/>
    </row>
    <row r="5107" spans="1:27" x14ac:dyDescent="0.25">
      <c r="A5107" s="199"/>
      <c r="B5107" s="199"/>
      <c r="C5107" s="199"/>
      <c r="D5107" s="199"/>
      <c r="E5107" s="192"/>
      <c r="F5107" s="186"/>
      <c r="G5107" s="53"/>
      <c r="H5107" s="53"/>
      <c r="I5107" s="53"/>
      <c r="J5107" s="53"/>
      <c r="O5107" s="53"/>
      <c r="W5107" s="53"/>
      <c r="X5107" s="53"/>
      <c r="Y5107" s="53"/>
      <c r="Z5107" s="53"/>
      <c r="AA5107" s="53"/>
    </row>
    <row r="5108" spans="1:27" x14ac:dyDescent="0.25">
      <c r="A5108" s="199"/>
      <c r="B5108" s="199"/>
      <c r="C5108" s="199"/>
      <c r="D5108" s="199"/>
      <c r="E5108" s="192"/>
      <c r="F5108" s="186"/>
      <c r="G5108" s="53"/>
      <c r="H5108" s="53"/>
      <c r="I5108" s="53"/>
      <c r="J5108" s="53"/>
      <c r="O5108" s="53"/>
      <c r="W5108" s="53"/>
      <c r="X5108" s="53"/>
      <c r="Y5108" s="53"/>
      <c r="Z5108" s="53"/>
      <c r="AA5108" s="53"/>
    </row>
    <row r="5109" spans="1:27" x14ac:dyDescent="0.25">
      <c r="A5109" s="199"/>
      <c r="B5109" s="199"/>
      <c r="C5109" s="199"/>
      <c r="D5109" s="199"/>
      <c r="E5109" s="192"/>
      <c r="F5109" s="186"/>
      <c r="G5109" s="53"/>
      <c r="H5109" s="53"/>
      <c r="I5109" s="53"/>
      <c r="J5109" s="53"/>
      <c r="O5109" s="53"/>
      <c r="W5109" s="53"/>
      <c r="X5109" s="53"/>
      <c r="Y5109" s="53"/>
      <c r="Z5109" s="53"/>
      <c r="AA5109" s="53"/>
    </row>
    <row r="5110" spans="1:27" x14ac:dyDescent="0.25">
      <c r="A5110" s="199"/>
      <c r="B5110" s="199"/>
      <c r="C5110" s="199"/>
      <c r="D5110" s="199"/>
      <c r="E5110" s="192"/>
      <c r="F5110" s="186"/>
      <c r="G5110" s="53"/>
      <c r="H5110" s="53"/>
      <c r="I5110" s="53"/>
      <c r="J5110" s="53"/>
      <c r="O5110" s="53"/>
      <c r="W5110" s="53"/>
      <c r="X5110" s="53"/>
      <c r="Y5110" s="53"/>
      <c r="Z5110" s="53"/>
      <c r="AA5110" s="53"/>
    </row>
    <row r="5111" spans="1:27" x14ac:dyDescent="0.25">
      <c r="A5111" s="199"/>
      <c r="B5111" s="199"/>
      <c r="C5111" s="199"/>
      <c r="D5111" s="199"/>
      <c r="E5111" s="192"/>
      <c r="F5111" s="186"/>
      <c r="G5111" s="53"/>
      <c r="H5111" s="53"/>
      <c r="I5111" s="53"/>
      <c r="J5111" s="53"/>
      <c r="O5111" s="53"/>
      <c r="W5111" s="53"/>
      <c r="X5111" s="53"/>
      <c r="Y5111" s="53"/>
      <c r="Z5111" s="53"/>
      <c r="AA5111" s="53"/>
    </row>
    <row r="5112" spans="1:27" x14ac:dyDescent="0.25">
      <c r="A5112" s="199"/>
      <c r="B5112" s="199"/>
      <c r="C5112" s="199"/>
      <c r="D5112" s="199"/>
      <c r="E5112" s="192"/>
      <c r="F5112" s="186"/>
      <c r="G5112" s="53"/>
      <c r="H5112" s="53"/>
      <c r="I5112" s="53"/>
      <c r="J5112" s="53"/>
      <c r="O5112" s="53"/>
      <c r="W5112" s="53"/>
      <c r="X5112" s="53"/>
      <c r="Y5112" s="53"/>
      <c r="Z5112" s="53"/>
      <c r="AA5112" s="53"/>
    </row>
    <row r="5113" spans="1:27" x14ac:dyDescent="0.25">
      <c r="A5113" s="199"/>
      <c r="B5113" s="199"/>
      <c r="C5113" s="199"/>
      <c r="D5113" s="199"/>
      <c r="E5113" s="192"/>
      <c r="F5113" s="186"/>
      <c r="G5113" s="53"/>
      <c r="H5113" s="53"/>
      <c r="I5113" s="53"/>
      <c r="J5113" s="53"/>
      <c r="O5113" s="53"/>
      <c r="W5113" s="53"/>
      <c r="X5113" s="53"/>
      <c r="Y5113" s="53"/>
      <c r="Z5113" s="53"/>
      <c r="AA5113" s="53"/>
    </row>
    <row r="5114" spans="1:27" x14ac:dyDescent="0.25">
      <c r="A5114" s="199"/>
      <c r="B5114" s="199"/>
      <c r="C5114" s="199"/>
      <c r="D5114" s="199"/>
      <c r="E5114" s="192"/>
      <c r="F5114" s="186"/>
      <c r="G5114" s="53"/>
      <c r="H5114" s="53"/>
      <c r="I5114" s="53"/>
      <c r="J5114" s="53"/>
      <c r="O5114" s="53"/>
      <c r="W5114" s="53"/>
      <c r="X5114" s="53"/>
      <c r="Y5114" s="53"/>
      <c r="Z5114" s="53"/>
      <c r="AA5114" s="53"/>
    </row>
    <row r="5115" spans="1:27" x14ac:dyDescent="0.25">
      <c r="A5115" s="199"/>
      <c r="B5115" s="199"/>
      <c r="C5115" s="199"/>
      <c r="D5115" s="199"/>
      <c r="E5115" s="192"/>
      <c r="F5115" s="186"/>
      <c r="G5115" s="53"/>
      <c r="H5115" s="53"/>
      <c r="I5115" s="53"/>
      <c r="J5115" s="53"/>
      <c r="O5115" s="53"/>
      <c r="W5115" s="53"/>
      <c r="X5115" s="53"/>
      <c r="Y5115" s="53"/>
      <c r="Z5115" s="53"/>
      <c r="AA5115" s="53"/>
    </row>
    <row r="5116" spans="1:27" x14ac:dyDescent="0.25">
      <c r="A5116" s="199"/>
      <c r="B5116" s="199"/>
      <c r="C5116" s="199"/>
      <c r="D5116" s="199"/>
      <c r="E5116" s="192"/>
      <c r="F5116" s="186"/>
      <c r="G5116" s="53"/>
      <c r="H5116" s="53"/>
      <c r="I5116" s="53"/>
      <c r="J5116" s="53"/>
      <c r="O5116" s="53"/>
      <c r="W5116" s="53"/>
      <c r="X5116" s="53"/>
      <c r="Y5116" s="53"/>
      <c r="Z5116" s="53"/>
      <c r="AA5116" s="53"/>
    </row>
    <row r="5117" spans="1:27" x14ac:dyDescent="0.25">
      <c r="A5117" s="199"/>
      <c r="B5117" s="199"/>
      <c r="C5117" s="199"/>
      <c r="D5117" s="199"/>
      <c r="E5117" s="192"/>
      <c r="F5117" s="186"/>
      <c r="G5117" s="53"/>
      <c r="H5117" s="53"/>
      <c r="I5117" s="53"/>
      <c r="J5117" s="53"/>
      <c r="O5117" s="53"/>
      <c r="W5117" s="53"/>
      <c r="X5117" s="53"/>
      <c r="Y5117" s="53"/>
      <c r="Z5117" s="53"/>
      <c r="AA5117" s="53"/>
    </row>
    <row r="5118" spans="1:27" x14ac:dyDescent="0.25">
      <c r="A5118" s="199"/>
      <c r="B5118" s="199"/>
      <c r="C5118" s="199"/>
      <c r="D5118" s="199"/>
      <c r="E5118" s="192"/>
      <c r="F5118" s="186"/>
      <c r="G5118" s="53"/>
      <c r="H5118" s="53"/>
      <c r="I5118" s="53"/>
      <c r="J5118" s="53"/>
      <c r="O5118" s="53"/>
      <c r="W5118" s="53"/>
      <c r="X5118" s="53"/>
      <c r="Y5118" s="53"/>
      <c r="Z5118" s="53"/>
      <c r="AA5118" s="53"/>
    </row>
    <row r="5119" spans="1:27" x14ac:dyDescent="0.25">
      <c r="A5119" s="199"/>
      <c r="B5119" s="199"/>
      <c r="C5119" s="199"/>
      <c r="D5119" s="199"/>
      <c r="E5119" s="192"/>
      <c r="F5119" s="186"/>
      <c r="G5119" s="53"/>
      <c r="H5119" s="53"/>
      <c r="I5119" s="53"/>
      <c r="J5119" s="53"/>
      <c r="O5119" s="53"/>
      <c r="W5119" s="53"/>
      <c r="X5119" s="53"/>
      <c r="Y5119" s="53"/>
      <c r="Z5119" s="53"/>
      <c r="AA5119" s="53"/>
    </row>
    <row r="5120" spans="1:27" x14ac:dyDescent="0.25">
      <c r="A5120" s="199"/>
      <c r="B5120" s="199"/>
      <c r="C5120" s="199"/>
      <c r="D5120" s="199"/>
      <c r="E5120" s="192"/>
      <c r="F5120" s="186"/>
      <c r="G5120" s="53"/>
      <c r="H5120" s="53"/>
      <c r="I5120" s="53"/>
      <c r="J5120" s="53"/>
      <c r="O5120" s="53"/>
      <c r="W5120" s="53"/>
      <c r="X5120" s="53"/>
      <c r="Y5120" s="53"/>
      <c r="Z5120" s="53"/>
      <c r="AA5120" s="53"/>
    </row>
    <row r="5121" spans="1:27" x14ac:dyDescent="0.25">
      <c r="A5121" s="199"/>
      <c r="B5121" s="199"/>
      <c r="C5121" s="199"/>
      <c r="D5121" s="199"/>
      <c r="E5121" s="192"/>
      <c r="F5121" s="186"/>
      <c r="G5121" s="53"/>
      <c r="H5121" s="53"/>
      <c r="I5121" s="53"/>
      <c r="J5121" s="53"/>
      <c r="O5121" s="53"/>
      <c r="W5121" s="53"/>
      <c r="X5121" s="53"/>
      <c r="Y5121" s="53"/>
      <c r="Z5121" s="53"/>
      <c r="AA5121" s="53"/>
    </row>
    <row r="5122" spans="1:27" x14ac:dyDescent="0.25">
      <c r="A5122" s="199"/>
      <c r="B5122" s="199"/>
      <c r="C5122" s="199"/>
      <c r="D5122" s="199"/>
      <c r="E5122" s="192"/>
      <c r="F5122" s="186"/>
      <c r="G5122" s="53"/>
      <c r="H5122" s="53"/>
      <c r="I5122" s="53"/>
      <c r="J5122" s="53"/>
      <c r="O5122" s="53"/>
      <c r="W5122" s="53"/>
      <c r="X5122" s="53"/>
      <c r="Y5122" s="53"/>
      <c r="Z5122" s="53"/>
      <c r="AA5122" s="53"/>
    </row>
    <row r="5123" spans="1:27" x14ac:dyDescent="0.25">
      <c r="A5123" s="199"/>
      <c r="B5123" s="199"/>
      <c r="C5123" s="199"/>
      <c r="D5123" s="199"/>
      <c r="E5123" s="192"/>
      <c r="F5123" s="186"/>
      <c r="G5123" s="53"/>
      <c r="H5123" s="53"/>
      <c r="I5123" s="53"/>
      <c r="J5123" s="53"/>
      <c r="O5123" s="53"/>
      <c r="W5123" s="53"/>
      <c r="X5123" s="53"/>
      <c r="Y5123" s="53"/>
      <c r="Z5123" s="53"/>
      <c r="AA5123" s="53"/>
    </row>
    <row r="5124" spans="1:27" x14ac:dyDescent="0.25">
      <c r="A5124" s="199"/>
      <c r="B5124" s="199"/>
      <c r="C5124" s="199"/>
      <c r="D5124" s="199"/>
      <c r="E5124" s="192"/>
      <c r="F5124" s="186"/>
      <c r="G5124" s="53"/>
      <c r="H5124" s="53"/>
      <c r="I5124" s="53"/>
      <c r="J5124" s="53"/>
      <c r="O5124" s="53"/>
      <c r="W5124" s="53"/>
      <c r="X5124" s="53"/>
      <c r="Y5124" s="53"/>
      <c r="Z5124" s="53"/>
      <c r="AA5124" s="53"/>
    </row>
    <row r="5125" spans="1:27" x14ac:dyDescent="0.25">
      <c r="A5125" s="199"/>
      <c r="B5125" s="199"/>
      <c r="C5125" s="199"/>
      <c r="D5125" s="199"/>
      <c r="E5125" s="192"/>
      <c r="F5125" s="186"/>
      <c r="G5125" s="53"/>
      <c r="H5125" s="53"/>
      <c r="I5125" s="53"/>
      <c r="J5125" s="53"/>
      <c r="O5125" s="53"/>
      <c r="W5125" s="53"/>
      <c r="X5125" s="53"/>
      <c r="Y5125" s="53"/>
      <c r="Z5125" s="53"/>
      <c r="AA5125" s="53"/>
    </row>
    <row r="5126" spans="1:27" x14ac:dyDescent="0.25">
      <c r="A5126" s="199"/>
      <c r="B5126" s="199"/>
      <c r="C5126" s="199"/>
      <c r="D5126" s="199"/>
      <c r="E5126" s="192"/>
      <c r="F5126" s="186"/>
      <c r="G5126" s="53"/>
      <c r="H5126" s="53"/>
      <c r="I5126" s="53"/>
      <c r="J5126" s="53"/>
      <c r="O5126" s="53"/>
      <c r="W5126" s="53"/>
      <c r="X5126" s="53"/>
      <c r="Y5126" s="53"/>
      <c r="Z5126" s="53"/>
      <c r="AA5126" s="53"/>
    </row>
    <row r="5127" spans="1:27" x14ac:dyDescent="0.25">
      <c r="A5127" s="199"/>
      <c r="B5127" s="199"/>
      <c r="C5127" s="199"/>
      <c r="D5127" s="199"/>
      <c r="E5127" s="192"/>
      <c r="F5127" s="186"/>
      <c r="G5127" s="53"/>
      <c r="H5127" s="53"/>
      <c r="I5127" s="53"/>
      <c r="J5127" s="53"/>
      <c r="O5127" s="53"/>
      <c r="W5127" s="53"/>
      <c r="X5127" s="53"/>
      <c r="Y5127" s="53"/>
      <c r="Z5127" s="53"/>
      <c r="AA5127" s="53"/>
    </row>
    <row r="5128" spans="1:27" x14ac:dyDescent="0.25">
      <c r="A5128" s="199"/>
      <c r="B5128" s="199"/>
      <c r="C5128" s="199"/>
      <c r="D5128" s="199"/>
      <c r="E5128" s="192"/>
      <c r="F5128" s="186"/>
      <c r="G5128" s="53"/>
      <c r="H5128" s="53"/>
      <c r="I5128" s="53"/>
      <c r="J5128" s="53"/>
      <c r="O5128" s="53"/>
      <c r="W5128" s="53"/>
      <c r="X5128" s="53"/>
      <c r="Y5128" s="53"/>
      <c r="Z5128" s="53"/>
      <c r="AA5128" s="53"/>
    </row>
    <row r="5129" spans="1:27" x14ac:dyDescent="0.25">
      <c r="A5129" s="199"/>
      <c r="B5129" s="199"/>
      <c r="C5129" s="199"/>
      <c r="D5129" s="199"/>
      <c r="E5129" s="192"/>
      <c r="F5129" s="186"/>
      <c r="G5129" s="53"/>
      <c r="H5129" s="53"/>
      <c r="I5129" s="53"/>
      <c r="J5129" s="53"/>
      <c r="O5129" s="53"/>
      <c r="W5129" s="53"/>
      <c r="X5129" s="53"/>
      <c r="Y5129" s="53"/>
      <c r="Z5129" s="53"/>
      <c r="AA5129" s="53"/>
    </row>
    <row r="5130" spans="1:27" x14ac:dyDescent="0.25">
      <c r="A5130" s="199"/>
      <c r="B5130" s="199"/>
      <c r="C5130" s="199"/>
      <c r="D5130" s="199"/>
      <c r="E5130" s="192"/>
      <c r="F5130" s="186"/>
      <c r="G5130" s="53"/>
      <c r="H5130" s="53"/>
      <c r="I5130" s="53"/>
      <c r="J5130" s="53"/>
      <c r="O5130" s="53"/>
      <c r="W5130" s="53"/>
      <c r="X5130" s="53"/>
      <c r="Y5130" s="53"/>
      <c r="Z5130" s="53"/>
      <c r="AA5130" s="53"/>
    </row>
    <row r="5131" spans="1:27" x14ac:dyDescent="0.25">
      <c r="A5131" s="199"/>
      <c r="B5131" s="199"/>
      <c r="C5131" s="199"/>
      <c r="D5131" s="199"/>
      <c r="E5131" s="192"/>
      <c r="F5131" s="186"/>
      <c r="G5131" s="53"/>
      <c r="H5131" s="53"/>
      <c r="I5131" s="53"/>
      <c r="J5131" s="53"/>
      <c r="O5131" s="53"/>
      <c r="W5131" s="53"/>
      <c r="X5131" s="53"/>
      <c r="Y5131" s="53"/>
      <c r="Z5131" s="53"/>
      <c r="AA5131" s="53"/>
    </row>
    <row r="5132" spans="1:27" x14ac:dyDescent="0.25">
      <c r="A5132" s="199"/>
      <c r="B5132" s="199"/>
      <c r="C5132" s="199"/>
      <c r="D5132" s="199"/>
      <c r="E5132" s="192"/>
      <c r="F5132" s="186"/>
      <c r="G5132" s="53"/>
      <c r="H5132" s="53"/>
      <c r="I5132" s="53"/>
      <c r="J5132" s="53"/>
      <c r="O5132" s="53"/>
      <c r="W5132" s="53"/>
      <c r="X5132" s="53"/>
      <c r="Y5132" s="53"/>
      <c r="Z5132" s="53"/>
      <c r="AA5132" s="53"/>
    </row>
    <row r="5133" spans="1:27" x14ac:dyDescent="0.25">
      <c r="A5133" s="199"/>
      <c r="B5133" s="199"/>
      <c r="C5133" s="199"/>
      <c r="D5133" s="199"/>
      <c r="E5133" s="192"/>
      <c r="F5133" s="186"/>
      <c r="G5133" s="53"/>
      <c r="H5133" s="53"/>
      <c r="I5133" s="53"/>
      <c r="J5133" s="53"/>
      <c r="O5133" s="53"/>
      <c r="W5133" s="53"/>
      <c r="X5133" s="53"/>
      <c r="Y5133" s="53"/>
      <c r="Z5133" s="53"/>
      <c r="AA5133" s="53"/>
    </row>
    <row r="5134" spans="1:27" x14ac:dyDescent="0.25">
      <c r="A5134" s="199"/>
      <c r="B5134" s="199"/>
      <c r="C5134" s="199"/>
      <c r="D5134" s="199"/>
      <c r="E5134" s="192"/>
      <c r="F5134" s="186"/>
      <c r="G5134" s="53"/>
      <c r="H5134" s="53"/>
      <c r="I5134" s="53"/>
      <c r="J5134" s="53"/>
      <c r="O5134" s="53"/>
      <c r="W5134" s="53"/>
      <c r="X5134" s="53"/>
      <c r="Y5134" s="53"/>
      <c r="Z5134" s="53"/>
      <c r="AA5134" s="53"/>
    </row>
    <row r="5135" spans="1:27" x14ac:dyDescent="0.25">
      <c r="A5135" s="199"/>
      <c r="B5135" s="199"/>
      <c r="C5135" s="199"/>
      <c r="D5135" s="199"/>
      <c r="E5135" s="192"/>
      <c r="F5135" s="186"/>
      <c r="G5135" s="53"/>
      <c r="H5135" s="53"/>
      <c r="I5135" s="53"/>
      <c r="J5135" s="53"/>
      <c r="O5135" s="53"/>
      <c r="W5135" s="53"/>
      <c r="X5135" s="53"/>
      <c r="Y5135" s="53"/>
      <c r="Z5135" s="53"/>
      <c r="AA5135" s="53"/>
    </row>
    <row r="5136" spans="1:27" x14ac:dyDescent="0.25">
      <c r="A5136" s="199"/>
      <c r="B5136" s="199"/>
      <c r="C5136" s="199"/>
      <c r="D5136" s="199"/>
      <c r="E5136" s="192"/>
      <c r="F5136" s="186"/>
      <c r="G5136" s="53"/>
      <c r="H5136" s="53"/>
      <c r="I5136" s="53"/>
      <c r="J5136" s="53"/>
      <c r="O5136" s="53"/>
      <c r="W5136" s="53"/>
      <c r="X5136" s="53"/>
      <c r="Y5136" s="53"/>
      <c r="Z5136" s="53"/>
      <c r="AA5136" s="53"/>
    </row>
    <row r="5137" spans="1:27" x14ac:dyDescent="0.25">
      <c r="A5137" s="199"/>
      <c r="B5137" s="199"/>
      <c r="C5137" s="199"/>
      <c r="D5137" s="199"/>
      <c r="E5137" s="192"/>
      <c r="F5137" s="186"/>
      <c r="G5137" s="53"/>
      <c r="H5137" s="53"/>
      <c r="I5137" s="53"/>
      <c r="J5137" s="53"/>
      <c r="O5137" s="53"/>
      <c r="W5137" s="53"/>
      <c r="X5137" s="53"/>
      <c r="Y5137" s="53"/>
      <c r="Z5137" s="53"/>
      <c r="AA5137" s="53"/>
    </row>
    <row r="5138" spans="1:27" x14ac:dyDescent="0.25">
      <c r="A5138" s="199"/>
      <c r="B5138" s="199"/>
      <c r="C5138" s="199"/>
      <c r="D5138" s="199"/>
      <c r="E5138" s="192"/>
      <c r="F5138" s="186"/>
      <c r="G5138" s="53"/>
      <c r="H5138" s="53"/>
      <c r="I5138" s="53"/>
      <c r="J5138" s="53"/>
      <c r="O5138" s="53"/>
      <c r="W5138" s="53"/>
      <c r="X5138" s="53"/>
      <c r="Y5138" s="53"/>
      <c r="Z5138" s="53"/>
      <c r="AA5138" s="53"/>
    </row>
    <row r="5139" spans="1:27" x14ac:dyDescent="0.25">
      <c r="A5139" s="199"/>
      <c r="B5139" s="199"/>
      <c r="C5139" s="199"/>
      <c r="D5139" s="199"/>
      <c r="E5139" s="192"/>
      <c r="F5139" s="186"/>
      <c r="G5139" s="53"/>
      <c r="H5139" s="53"/>
      <c r="I5139" s="53"/>
      <c r="J5139" s="53"/>
      <c r="O5139" s="53"/>
      <c r="W5139" s="53"/>
      <c r="X5139" s="53"/>
      <c r="Y5139" s="53"/>
      <c r="Z5139" s="53"/>
      <c r="AA5139" s="53"/>
    </row>
    <row r="5140" spans="1:27" x14ac:dyDescent="0.25">
      <c r="A5140" s="199"/>
      <c r="B5140" s="199"/>
      <c r="C5140" s="199"/>
      <c r="D5140" s="199"/>
      <c r="E5140" s="192"/>
      <c r="F5140" s="186"/>
      <c r="G5140" s="53"/>
      <c r="H5140" s="53"/>
      <c r="I5140" s="53"/>
      <c r="J5140" s="53"/>
      <c r="O5140" s="53"/>
      <c r="W5140" s="53"/>
      <c r="X5140" s="53"/>
      <c r="Y5140" s="53"/>
      <c r="Z5140" s="53"/>
      <c r="AA5140" s="53"/>
    </row>
    <row r="5141" spans="1:27" x14ac:dyDescent="0.25">
      <c r="A5141" s="199"/>
      <c r="B5141" s="199"/>
      <c r="C5141" s="199"/>
      <c r="D5141" s="199"/>
      <c r="E5141" s="192"/>
      <c r="F5141" s="186"/>
      <c r="G5141" s="53"/>
      <c r="H5141" s="53"/>
      <c r="I5141" s="53"/>
      <c r="J5141" s="53"/>
      <c r="O5141" s="53"/>
      <c r="W5141" s="53"/>
      <c r="X5141" s="53"/>
      <c r="Y5141" s="53"/>
      <c r="Z5141" s="53"/>
      <c r="AA5141" s="53"/>
    </row>
    <row r="5142" spans="1:27" x14ac:dyDescent="0.25">
      <c r="A5142" s="199"/>
      <c r="B5142" s="199"/>
      <c r="C5142" s="199"/>
      <c r="D5142" s="199"/>
      <c r="E5142" s="192"/>
      <c r="F5142" s="186"/>
      <c r="G5142" s="53"/>
      <c r="H5142" s="53"/>
      <c r="I5142" s="53"/>
      <c r="J5142" s="53"/>
      <c r="O5142" s="53"/>
      <c r="W5142" s="53"/>
      <c r="X5142" s="53"/>
      <c r="Y5142" s="53"/>
      <c r="Z5142" s="53"/>
      <c r="AA5142" s="53"/>
    </row>
    <row r="5143" spans="1:27" x14ac:dyDescent="0.25">
      <c r="A5143" s="199"/>
      <c r="B5143" s="199"/>
      <c r="C5143" s="199"/>
      <c r="D5143" s="199"/>
      <c r="E5143" s="192"/>
      <c r="F5143" s="186"/>
      <c r="G5143" s="53"/>
      <c r="H5143" s="53"/>
      <c r="I5143" s="53"/>
      <c r="J5143" s="53"/>
      <c r="O5143" s="53"/>
      <c r="W5143" s="53"/>
      <c r="X5143" s="53"/>
      <c r="Y5143" s="53"/>
      <c r="Z5143" s="53"/>
      <c r="AA5143" s="53"/>
    </row>
    <row r="5144" spans="1:27" x14ac:dyDescent="0.25">
      <c r="A5144" s="199"/>
      <c r="B5144" s="199"/>
      <c r="C5144" s="199"/>
      <c r="D5144" s="199"/>
      <c r="E5144" s="192"/>
      <c r="F5144" s="186"/>
      <c r="G5144" s="53"/>
      <c r="H5144" s="53"/>
      <c r="I5144" s="53"/>
      <c r="J5144" s="53"/>
      <c r="O5144" s="53"/>
      <c r="W5144" s="53"/>
      <c r="X5144" s="53"/>
      <c r="Y5144" s="53"/>
      <c r="Z5144" s="53"/>
      <c r="AA5144" s="53"/>
    </row>
    <row r="5145" spans="1:27" x14ac:dyDescent="0.25">
      <c r="A5145" s="199"/>
      <c r="B5145" s="199"/>
      <c r="C5145" s="199"/>
      <c r="D5145" s="199"/>
      <c r="E5145" s="192"/>
      <c r="F5145" s="186"/>
      <c r="G5145" s="53"/>
      <c r="H5145" s="53"/>
      <c r="I5145" s="53"/>
      <c r="J5145" s="53"/>
      <c r="O5145" s="53"/>
      <c r="W5145" s="53"/>
      <c r="X5145" s="53"/>
      <c r="Y5145" s="53"/>
      <c r="Z5145" s="53"/>
      <c r="AA5145" s="53"/>
    </row>
    <row r="5146" spans="1:27" x14ac:dyDescent="0.25">
      <c r="A5146" s="199"/>
      <c r="B5146" s="199"/>
      <c r="C5146" s="199"/>
      <c r="D5146" s="199"/>
      <c r="E5146" s="192"/>
      <c r="F5146" s="186"/>
      <c r="G5146" s="53"/>
      <c r="H5146" s="53"/>
      <c r="I5146" s="53"/>
      <c r="J5146" s="53"/>
      <c r="O5146" s="53"/>
      <c r="W5146" s="53"/>
      <c r="X5146" s="53"/>
      <c r="Y5146" s="53"/>
      <c r="Z5146" s="53"/>
      <c r="AA5146" s="53"/>
    </row>
    <row r="5147" spans="1:27" x14ac:dyDescent="0.25">
      <c r="A5147" s="199"/>
      <c r="B5147" s="199"/>
      <c r="C5147" s="199"/>
      <c r="D5147" s="199"/>
      <c r="E5147" s="192"/>
      <c r="F5147" s="186"/>
      <c r="G5147" s="53"/>
      <c r="H5147" s="53"/>
      <c r="I5147" s="53"/>
      <c r="J5147" s="53"/>
      <c r="O5147" s="53"/>
      <c r="W5147" s="53"/>
      <c r="X5147" s="53"/>
      <c r="Y5147" s="53"/>
      <c r="Z5147" s="53"/>
      <c r="AA5147" s="53"/>
    </row>
    <row r="5148" spans="1:27" x14ac:dyDescent="0.25">
      <c r="A5148" s="199"/>
      <c r="B5148" s="199"/>
      <c r="C5148" s="199"/>
      <c r="D5148" s="199"/>
      <c r="E5148" s="192"/>
      <c r="F5148" s="186"/>
      <c r="G5148" s="53"/>
      <c r="H5148" s="53"/>
      <c r="I5148" s="53"/>
      <c r="J5148" s="53"/>
      <c r="O5148" s="53"/>
      <c r="W5148" s="53"/>
      <c r="X5148" s="53"/>
      <c r="Y5148" s="53"/>
      <c r="Z5148" s="53"/>
      <c r="AA5148" s="53"/>
    </row>
    <row r="5149" spans="1:27" x14ac:dyDescent="0.25">
      <c r="A5149" s="199"/>
      <c r="B5149" s="199"/>
      <c r="C5149" s="199"/>
      <c r="D5149" s="199"/>
      <c r="E5149" s="192"/>
      <c r="F5149" s="186"/>
      <c r="G5149" s="53"/>
      <c r="H5149" s="53"/>
      <c r="I5149" s="53"/>
      <c r="J5149" s="53"/>
      <c r="O5149" s="53"/>
      <c r="W5149" s="53"/>
      <c r="X5149" s="53"/>
      <c r="Y5149" s="53"/>
      <c r="Z5149" s="53"/>
      <c r="AA5149" s="53"/>
    </row>
    <row r="5150" spans="1:27" x14ac:dyDescent="0.25">
      <c r="A5150" s="199"/>
      <c r="B5150" s="199"/>
      <c r="C5150" s="199"/>
      <c r="D5150" s="199"/>
      <c r="E5150" s="192"/>
      <c r="F5150" s="186"/>
      <c r="G5150" s="53"/>
      <c r="H5150" s="53"/>
      <c r="I5150" s="53"/>
      <c r="J5150" s="53"/>
      <c r="O5150" s="53"/>
      <c r="W5150" s="53"/>
      <c r="X5150" s="53"/>
      <c r="Y5150" s="53"/>
      <c r="Z5150" s="53"/>
      <c r="AA5150" s="53"/>
    </row>
    <row r="5151" spans="1:27" x14ac:dyDescent="0.25">
      <c r="A5151" s="199"/>
      <c r="B5151" s="199"/>
      <c r="C5151" s="199"/>
      <c r="D5151" s="199"/>
      <c r="E5151" s="192"/>
      <c r="F5151" s="186"/>
      <c r="G5151" s="53"/>
      <c r="H5151" s="53"/>
      <c r="I5151" s="53"/>
      <c r="J5151" s="53"/>
      <c r="O5151" s="53"/>
      <c r="W5151" s="53"/>
      <c r="X5151" s="53"/>
      <c r="Y5151" s="53"/>
      <c r="Z5151" s="53"/>
      <c r="AA5151" s="53"/>
    </row>
    <row r="5152" spans="1:27" x14ac:dyDescent="0.25">
      <c r="A5152" s="199"/>
      <c r="B5152" s="199"/>
      <c r="C5152" s="199"/>
      <c r="D5152" s="199"/>
      <c r="E5152" s="192"/>
      <c r="F5152" s="186"/>
      <c r="G5152" s="53"/>
      <c r="H5152" s="53"/>
      <c r="I5152" s="53"/>
      <c r="J5152" s="53"/>
      <c r="O5152" s="53"/>
      <c r="W5152" s="53"/>
      <c r="X5152" s="53"/>
      <c r="Y5152" s="53"/>
      <c r="Z5152" s="53"/>
      <c r="AA5152" s="53"/>
    </row>
    <row r="5153" spans="1:27" x14ac:dyDescent="0.25">
      <c r="A5153" s="199"/>
      <c r="B5153" s="199"/>
      <c r="C5153" s="199"/>
      <c r="D5153" s="199"/>
      <c r="E5153" s="192"/>
      <c r="F5153" s="186"/>
      <c r="G5153" s="53"/>
      <c r="H5153" s="53"/>
      <c r="I5153" s="53"/>
      <c r="J5153" s="53"/>
      <c r="O5153" s="53"/>
      <c r="W5153" s="53"/>
      <c r="X5153" s="53"/>
      <c r="Y5153" s="53"/>
      <c r="Z5153" s="53"/>
      <c r="AA5153" s="53"/>
    </row>
    <row r="5154" spans="1:27" x14ac:dyDescent="0.25">
      <c r="A5154" s="199"/>
      <c r="B5154" s="199"/>
      <c r="C5154" s="199"/>
      <c r="D5154" s="199"/>
      <c r="E5154" s="192"/>
      <c r="F5154" s="186"/>
      <c r="G5154" s="53"/>
      <c r="H5154" s="53"/>
      <c r="I5154" s="53"/>
      <c r="J5154" s="53"/>
      <c r="O5154" s="53"/>
      <c r="W5154" s="53"/>
      <c r="X5154" s="53"/>
      <c r="Y5154" s="53"/>
      <c r="Z5154" s="53"/>
      <c r="AA5154" s="53"/>
    </row>
    <row r="5155" spans="1:27" x14ac:dyDescent="0.25">
      <c r="A5155" s="199"/>
      <c r="B5155" s="199"/>
      <c r="C5155" s="199"/>
      <c r="D5155" s="199"/>
      <c r="E5155" s="192"/>
      <c r="F5155" s="186"/>
      <c r="G5155" s="53"/>
      <c r="H5155" s="53"/>
      <c r="I5155" s="53"/>
      <c r="J5155" s="53"/>
      <c r="O5155" s="53"/>
      <c r="W5155" s="53"/>
      <c r="X5155" s="53"/>
      <c r="Y5155" s="53"/>
      <c r="Z5155" s="53"/>
      <c r="AA5155" s="53"/>
    </row>
    <row r="5156" spans="1:27" x14ac:dyDescent="0.25">
      <c r="A5156" s="199"/>
      <c r="B5156" s="199"/>
      <c r="C5156" s="199"/>
      <c r="D5156" s="199"/>
      <c r="E5156" s="192"/>
      <c r="F5156" s="186"/>
      <c r="G5156" s="53"/>
      <c r="H5156" s="53"/>
      <c r="I5156" s="53"/>
      <c r="J5156" s="53"/>
      <c r="O5156" s="53"/>
      <c r="W5156" s="53"/>
      <c r="X5156" s="53"/>
      <c r="Y5156" s="53"/>
      <c r="Z5156" s="53"/>
      <c r="AA5156" s="53"/>
    </row>
    <row r="5157" spans="1:27" x14ac:dyDescent="0.25">
      <c r="A5157" s="199"/>
      <c r="B5157" s="199"/>
      <c r="C5157" s="199"/>
      <c r="D5157" s="199"/>
      <c r="E5157" s="192"/>
      <c r="F5157" s="186"/>
      <c r="G5157" s="53"/>
      <c r="H5157" s="53"/>
      <c r="I5157" s="53"/>
      <c r="J5157" s="53"/>
      <c r="O5157" s="53"/>
      <c r="W5157" s="53"/>
      <c r="X5157" s="53"/>
      <c r="Y5157" s="53"/>
      <c r="Z5157" s="53"/>
      <c r="AA5157" s="53"/>
    </row>
    <row r="5158" spans="1:27" x14ac:dyDescent="0.25">
      <c r="A5158" s="199"/>
      <c r="B5158" s="199"/>
      <c r="C5158" s="199"/>
      <c r="D5158" s="199"/>
      <c r="E5158" s="192"/>
      <c r="F5158" s="186"/>
      <c r="G5158" s="53"/>
      <c r="H5158" s="53"/>
      <c r="I5158" s="53"/>
      <c r="J5158" s="53"/>
      <c r="O5158" s="53"/>
      <c r="W5158" s="53"/>
      <c r="X5158" s="53"/>
      <c r="Y5158" s="53"/>
      <c r="Z5158" s="53"/>
      <c r="AA5158" s="53"/>
    </row>
    <row r="5159" spans="1:27" x14ac:dyDescent="0.25">
      <c r="A5159" s="199"/>
      <c r="B5159" s="199"/>
      <c r="C5159" s="199"/>
      <c r="D5159" s="199"/>
      <c r="E5159" s="192"/>
      <c r="F5159" s="186"/>
      <c r="G5159" s="53"/>
      <c r="H5159" s="53"/>
      <c r="I5159" s="53"/>
      <c r="J5159" s="53"/>
      <c r="O5159" s="53"/>
      <c r="W5159" s="53"/>
      <c r="X5159" s="53"/>
      <c r="Y5159" s="53"/>
      <c r="Z5159" s="53"/>
      <c r="AA5159" s="53"/>
    </row>
    <row r="5160" spans="1:27" x14ac:dyDescent="0.25">
      <c r="A5160" s="199"/>
      <c r="B5160" s="199"/>
      <c r="C5160" s="199"/>
      <c r="D5160" s="199"/>
      <c r="E5160" s="192"/>
      <c r="F5160" s="186"/>
      <c r="G5160" s="53"/>
      <c r="H5160" s="53"/>
      <c r="I5160" s="53"/>
      <c r="J5160" s="53"/>
      <c r="O5160" s="53"/>
      <c r="W5160" s="53"/>
      <c r="X5160" s="53"/>
      <c r="Y5160" s="53"/>
      <c r="Z5160" s="53"/>
      <c r="AA5160" s="53"/>
    </row>
    <row r="5161" spans="1:27" x14ac:dyDescent="0.25">
      <c r="A5161" s="199"/>
      <c r="B5161" s="199"/>
      <c r="C5161" s="199"/>
      <c r="D5161" s="199"/>
      <c r="E5161" s="192"/>
      <c r="F5161" s="186"/>
      <c r="G5161" s="53"/>
      <c r="H5161" s="53"/>
      <c r="I5161" s="53"/>
      <c r="J5161" s="53"/>
      <c r="O5161" s="53"/>
      <c r="W5161" s="53"/>
      <c r="X5161" s="53"/>
      <c r="Y5161" s="53"/>
      <c r="Z5161" s="53"/>
      <c r="AA5161" s="53"/>
    </row>
    <row r="5162" spans="1:27" x14ac:dyDescent="0.25">
      <c r="A5162" s="199"/>
      <c r="B5162" s="199"/>
      <c r="C5162" s="199"/>
      <c r="D5162" s="199"/>
      <c r="E5162" s="192"/>
      <c r="F5162" s="186"/>
      <c r="G5162" s="53"/>
      <c r="H5162" s="53"/>
      <c r="I5162" s="53"/>
      <c r="J5162" s="53"/>
      <c r="O5162" s="53"/>
      <c r="W5162" s="53"/>
      <c r="X5162" s="53"/>
      <c r="Y5162" s="53"/>
      <c r="Z5162" s="53"/>
      <c r="AA5162" s="53"/>
    </row>
    <row r="5163" spans="1:27" x14ac:dyDescent="0.25">
      <c r="A5163" s="199"/>
      <c r="B5163" s="199"/>
      <c r="C5163" s="199"/>
      <c r="D5163" s="199"/>
      <c r="E5163" s="192"/>
      <c r="F5163" s="186"/>
      <c r="G5163" s="53"/>
      <c r="H5163" s="53"/>
      <c r="I5163" s="53"/>
      <c r="J5163" s="53"/>
      <c r="O5163" s="53"/>
      <c r="W5163" s="53"/>
      <c r="X5163" s="53"/>
      <c r="Y5163" s="53"/>
      <c r="Z5163" s="53"/>
      <c r="AA5163" s="53"/>
    </row>
    <row r="5164" spans="1:27" x14ac:dyDescent="0.25">
      <c r="A5164" s="199"/>
      <c r="B5164" s="199"/>
      <c r="C5164" s="199"/>
      <c r="D5164" s="199"/>
      <c r="E5164" s="192"/>
      <c r="F5164" s="186"/>
      <c r="G5164" s="53"/>
      <c r="H5164" s="53"/>
      <c r="I5164" s="53"/>
      <c r="J5164" s="53"/>
      <c r="O5164" s="53"/>
      <c r="W5164" s="53"/>
      <c r="X5164" s="53"/>
      <c r="Y5164" s="53"/>
      <c r="Z5164" s="53"/>
      <c r="AA5164" s="53"/>
    </row>
    <row r="5165" spans="1:27" x14ac:dyDescent="0.25">
      <c r="A5165" s="199"/>
      <c r="B5165" s="199"/>
      <c r="C5165" s="199"/>
      <c r="D5165" s="199"/>
      <c r="E5165" s="192"/>
      <c r="F5165" s="186"/>
      <c r="G5165" s="53"/>
      <c r="H5165" s="53"/>
      <c r="I5165" s="53"/>
      <c r="J5165" s="53"/>
      <c r="O5165" s="53"/>
      <c r="W5165" s="53"/>
      <c r="X5165" s="53"/>
      <c r="Y5165" s="53"/>
      <c r="Z5165" s="53"/>
      <c r="AA5165" s="53"/>
    </row>
    <row r="5166" spans="1:27" x14ac:dyDescent="0.25">
      <c r="A5166" s="199"/>
      <c r="B5166" s="199"/>
      <c r="C5166" s="199"/>
      <c r="D5166" s="199"/>
      <c r="E5166" s="192"/>
      <c r="F5166" s="186"/>
      <c r="G5166" s="53"/>
      <c r="H5166" s="53"/>
      <c r="I5166" s="53"/>
      <c r="J5166" s="53"/>
      <c r="O5166" s="53"/>
      <c r="W5166" s="53"/>
      <c r="X5166" s="53"/>
      <c r="Y5166" s="53"/>
      <c r="Z5166" s="53"/>
      <c r="AA5166" s="53"/>
    </row>
    <row r="5167" spans="1:27" x14ac:dyDescent="0.25">
      <c r="A5167" s="199"/>
      <c r="B5167" s="199"/>
      <c r="C5167" s="199"/>
      <c r="D5167" s="199"/>
      <c r="E5167" s="192"/>
      <c r="F5167" s="186"/>
      <c r="G5167" s="53"/>
      <c r="H5167" s="53"/>
      <c r="I5167" s="53"/>
      <c r="J5167" s="53"/>
      <c r="O5167" s="53"/>
      <c r="W5167" s="53"/>
      <c r="X5167" s="53"/>
      <c r="Y5167" s="53"/>
      <c r="Z5167" s="53"/>
      <c r="AA5167" s="53"/>
    </row>
    <row r="5168" spans="1:27" x14ac:dyDescent="0.25">
      <c r="A5168" s="199"/>
      <c r="B5168" s="199"/>
      <c r="C5168" s="199"/>
      <c r="D5168" s="199"/>
      <c r="E5168" s="192"/>
      <c r="F5168" s="186"/>
      <c r="G5168" s="53"/>
      <c r="H5168" s="53"/>
      <c r="I5168" s="53"/>
      <c r="J5168" s="53"/>
      <c r="O5168" s="53"/>
      <c r="W5168" s="53"/>
      <c r="X5168" s="53"/>
      <c r="Y5168" s="53"/>
      <c r="Z5168" s="53"/>
      <c r="AA5168" s="53"/>
    </row>
    <row r="5169" spans="1:27" x14ac:dyDescent="0.25">
      <c r="A5169" s="199"/>
      <c r="B5169" s="199"/>
      <c r="C5169" s="199"/>
      <c r="D5169" s="199"/>
      <c r="E5169" s="192"/>
      <c r="F5169" s="186"/>
      <c r="G5169" s="53"/>
      <c r="H5169" s="53"/>
      <c r="I5169" s="53"/>
      <c r="J5169" s="53"/>
      <c r="O5169" s="53"/>
      <c r="W5169" s="53"/>
      <c r="X5169" s="53"/>
      <c r="Y5169" s="53"/>
      <c r="Z5169" s="53"/>
      <c r="AA5169" s="53"/>
    </row>
    <row r="5170" spans="1:27" x14ac:dyDescent="0.25">
      <c r="A5170" s="199"/>
      <c r="B5170" s="199"/>
      <c r="C5170" s="199"/>
      <c r="D5170" s="199"/>
      <c r="E5170" s="192"/>
      <c r="F5170" s="186"/>
      <c r="G5170" s="53"/>
      <c r="H5170" s="53"/>
      <c r="I5170" s="53"/>
      <c r="J5170" s="53"/>
      <c r="O5170" s="53"/>
      <c r="W5170" s="53"/>
      <c r="X5170" s="53"/>
      <c r="Y5170" s="53"/>
      <c r="Z5170" s="53"/>
      <c r="AA5170" s="53"/>
    </row>
    <row r="5171" spans="1:27" x14ac:dyDescent="0.25">
      <c r="A5171" s="199"/>
      <c r="B5171" s="199"/>
      <c r="C5171" s="199"/>
      <c r="D5171" s="199"/>
      <c r="E5171" s="192"/>
      <c r="F5171" s="186"/>
      <c r="G5171" s="53"/>
      <c r="H5171" s="53"/>
      <c r="I5171" s="53"/>
      <c r="J5171" s="53"/>
      <c r="O5171" s="53"/>
      <c r="W5171" s="53"/>
      <c r="X5171" s="53"/>
      <c r="Y5171" s="53"/>
      <c r="Z5171" s="53"/>
      <c r="AA5171" s="53"/>
    </row>
    <row r="5172" spans="1:27" x14ac:dyDescent="0.25">
      <c r="A5172" s="199"/>
      <c r="B5172" s="199"/>
      <c r="C5172" s="199"/>
      <c r="D5172" s="199"/>
      <c r="E5172" s="192"/>
      <c r="F5172" s="186"/>
      <c r="G5172" s="53"/>
      <c r="H5172" s="53"/>
      <c r="I5172" s="53"/>
      <c r="J5172" s="53"/>
      <c r="O5172" s="53"/>
      <c r="W5172" s="53"/>
      <c r="X5172" s="53"/>
      <c r="Y5172" s="53"/>
      <c r="Z5172" s="53"/>
      <c r="AA5172" s="53"/>
    </row>
    <row r="5173" spans="1:27" x14ac:dyDescent="0.25">
      <c r="A5173" s="199"/>
      <c r="B5173" s="199"/>
      <c r="C5173" s="199"/>
      <c r="D5173" s="199"/>
      <c r="E5173" s="192"/>
      <c r="F5173" s="186"/>
      <c r="G5173" s="53"/>
      <c r="H5173" s="53"/>
      <c r="I5173" s="53"/>
      <c r="J5173" s="53"/>
      <c r="O5173" s="53"/>
      <c r="W5173" s="53"/>
      <c r="X5173" s="53"/>
      <c r="Y5173" s="53"/>
      <c r="Z5173" s="53"/>
      <c r="AA5173" s="53"/>
    </row>
    <row r="5174" spans="1:27" x14ac:dyDescent="0.25">
      <c r="A5174" s="199"/>
      <c r="B5174" s="199"/>
      <c r="C5174" s="199"/>
      <c r="D5174" s="199"/>
      <c r="E5174" s="192"/>
      <c r="F5174" s="186"/>
      <c r="G5174" s="53"/>
      <c r="H5174" s="53"/>
      <c r="I5174" s="53"/>
      <c r="J5174" s="53"/>
      <c r="O5174" s="53"/>
      <c r="W5174" s="53"/>
      <c r="X5174" s="53"/>
      <c r="Y5174" s="53"/>
      <c r="Z5174" s="53"/>
      <c r="AA5174" s="53"/>
    </row>
    <row r="5175" spans="1:27" x14ac:dyDescent="0.25">
      <c r="A5175" s="199"/>
      <c r="B5175" s="199"/>
      <c r="C5175" s="199"/>
      <c r="D5175" s="199"/>
      <c r="E5175" s="192"/>
      <c r="F5175" s="186"/>
      <c r="G5175" s="53"/>
      <c r="H5175" s="53"/>
      <c r="I5175" s="53"/>
      <c r="J5175" s="53"/>
      <c r="O5175" s="53"/>
      <c r="W5175" s="53"/>
      <c r="X5175" s="53"/>
      <c r="Y5175" s="53"/>
      <c r="Z5175" s="53"/>
      <c r="AA5175" s="53"/>
    </row>
    <row r="5176" spans="1:27" x14ac:dyDescent="0.25">
      <c r="A5176" s="199"/>
      <c r="B5176" s="199"/>
      <c r="C5176" s="199"/>
      <c r="D5176" s="199"/>
      <c r="E5176" s="192"/>
      <c r="F5176" s="186"/>
      <c r="G5176" s="53"/>
      <c r="H5176" s="53"/>
      <c r="I5176" s="53"/>
      <c r="J5176" s="53"/>
      <c r="O5176" s="53"/>
      <c r="W5176" s="53"/>
      <c r="X5176" s="53"/>
      <c r="Y5176" s="53"/>
      <c r="Z5176" s="53"/>
      <c r="AA5176" s="53"/>
    </row>
    <row r="5177" spans="1:27" x14ac:dyDescent="0.25">
      <c r="A5177" s="199"/>
      <c r="B5177" s="199"/>
      <c r="C5177" s="199"/>
      <c r="D5177" s="199"/>
      <c r="E5177" s="192"/>
      <c r="F5177" s="186"/>
      <c r="G5177" s="53"/>
      <c r="H5177" s="53"/>
      <c r="I5177" s="53"/>
      <c r="J5177" s="53"/>
      <c r="O5177" s="53"/>
      <c r="W5177" s="53"/>
      <c r="X5177" s="53"/>
      <c r="Y5177" s="53"/>
      <c r="Z5177" s="53"/>
      <c r="AA5177" s="53"/>
    </row>
    <row r="5178" spans="1:27" x14ac:dyDescent="0.25">
      <c r="A5178" s="199"/>
      <c r="B5178" s="199"/>
      <c r="C5178" s="199"/>
      <c r="D5178" s="199"/>
      <c r="E5178" s="192"/>
      <c r="F5178" s="186"/>
      <c r="G5178" s="53"/>
      <c r="H5178" s="53"/>
      <c r="I5178" s="53"/>
      <c r="J5178" s="53"/>
      <c r="O5178" s="53"/>
      <c r="W5178" s="53"/>
      <c r="X5178" s="53"/>
      <c r="Y5178" s="53"/>
      <c r="Z5178" s="53"/>
      <c r="AA5178" s="53"/>
    </row>
    <row r="5179" spans="1:27" x14ac:dyDescent="0.25">
      <c r="A5179" s="199"/>
      <c r="B5179" s="199"/>
      <c r="C5179" s="199"/>
      <c r="D5179" s="199"/>
      <c r="E5179" s="192"/>
      <c r="F5179" s="186"/>
      <c r="G5179" s="53"/>
      <c r="H5179" s="53"/>
      <c r="I5179" s="53"/>
      <c r="J5179" s="53"/>
      <c r="O5179" s="53"/>
      <c r="W5179" s="53"/>
      <c r="X5179" s="53"/>
      <c r="Y5179" s="53"/>
      <c r="Z5179" s="53"/>
      <c r="AA5179" s="53"/>
    </row>
    <row r="5180" spans="1:27" x14ac:dyDescent="0.25">
      <c r="A5180" s="199"/>
      <c r="B5180" s="199"/>
      <c r="C5180" s="199"/>
      <c r="D5180" s="199"/>
      <c r="E5180" s="192"/>
      <c r="F5180" s="186"/>
      <c r="G5180" s="53"/>
      <c r="H5180" s="53"/>
      <c r="I5180" s="53"/>
      <c r="J5180" s="53"/>
      <c r="O5180" s="53"/>
      <c r="W5180" s="53"/>
      <c r="X5180" s="53"/>
      <c r="Y5180" s="53"/>
      <c r="Z5180" s="53"/>
      <c r="AA5180" s="53"/>
    </row>
    <row r="5181" spans="1:27" x14ac:dyDescent="0.25">
      <c r="A5181" s="199"/>
      <c r="B5181" s="199"/>
      <c r="C5181" s="199"/>
      <c r="D5181" s="199"/>
      <c r="E5181" s="192"/>
      <c r="F5181" s="186"/>
      <c r="G5181" s="53"/>
      <c r="H5181" s="53"/>
      <c r="I5181" s="53"/>
      <c r="J5181" s="53"/>
      <c r="O5181" s="53"/>
      <c r="W5181" s="53"/>
      <c r="X5181" s="53"/>
      <c r="Y5181" s="53"/>
      <c r="Z5181" s="53"/>
      <c r="AA5181" s="53"/>
    </row>
    <row r="5182" spans="1:27" x14ac:dyDescent="0.25">
      <c r="A5182" s="199"/>
      <c r="B5182" s="199"/>
      <c r="C5182" s="199"/>
      <c r="D5182" s="199"/>
      <c r="E5182" s="192"/>
      <c r="F5182" s="186"/>
      <c r="G5182" s="53"/>
      <c r="H5182" s="53"/>
      <c r="I5182" s="53"/>
      <c r="J5182" s="53"/>
      <c r="O5182" s="53"/>
      <c r="W5182" s="53"/>
      <c r="X5182" s="53"/>
      <c r="Y5182" s="53"/>
      <c r="Z5182" s="53"/>
      <c r="AA5182" s="53"/>
    </row>
    <row r="5183" spans="1:27" x14ac:dyDescent="0.25">
      <c r="A5183" s="199"/>
      <c r="B5183" s="199"/>
      <c r="C5183" s="199"/>
      <c r="D5183" s="199"/>
      <c r="E5183" s="192"/>
      <c r="F5183" s="186"/>
      <c r="G5183" s="53"/>
      <c r="H5183" s="53"/>
      <c r="I5183" s="53"/>
      <c r="J5183" s="53"/>
      <c r="O5183" s="53"/>
      <c r="W5183" s="53"/>
      <c r="X5183" s="53"/>
      <c r="Y5183" s="53"/>
      <c r="Z5183" s="53"/>
      <c r="AA5183" s="53"/>
    </row>
    <row r="5184" spans="1:27" x14ac:dyDescent="0.25">
      <c r="A5184" s="199"/>
      <c r="B5184" s="199"/>
      <c r="C5184" s="199"/>
      <c r="D5184" s="199"/>
      <c r="E5184" s="192"/>
      <c r="F5184" s="186"/>
      <c r="G5184" s="53"/>
      <c r="H5184" s="53"/>
      <c r="I5184" s="53"/>
      <c r="J5184" s="53"/>
      <c r="O5184" s="53"/>
      <c r="W5184" s="53"/>
      <c r="X5184" s="53"/>
      <c r="Y5184" s="53"/>
      <c r="Z5184" s="53"/>
      <c r="AA5184" s="53"/>
    </row>
    <row r="5185" spans="1:27" x14ac:dyDescent="0.25">
      <c r="A5185" s="199"/>
      <c r="B5185" s="199"/>
      <c r="C5185" s="199"/>
      <c r="D5185" s="199"/>
      <c r="E5185" s="192"/>
      <c r="F5185" s="186"/>
      <c r="G5185" s="53"/>
      <c r="H5185" s="53"/>
      <c r="I5185" s="53"/>
      <c r="J5185" s="53"/>
      <c r="O5185" s="53"/>
      <c r="W5185" s="53"/>
      <c r="X5185" s="53"/>
      <c r="Y5185" s="53"/>
      <c r="Z5185" s="53"/>
      <c r="AA5185" s="53"/>
    </row>
    <row r="5186" spans="1:27" x14ac:dyDescent="0.25">
      <c r="A5186" s="199"/>
      <c r="B5186" s="199"/>
      <c r="C5186" s="199"/>
      <c r="D5186" s="199"/>
      <c r="E5186" s="192"/>
      <c r="F5186" s="186"/>
      <c r="G5186" s="53"/>
      <c r="H5186" s="53"/>
      <c r="I5186" s="53"/>
      <c r="J5186" s="53"/>
      <c r="O5186" s="53"/>
      <c r="W5186" s="53"/>
      <c r="X5186" s="53"/>
      <c r="Y5186" s="53"/>
      <c r="Z5186" s="53"/>
      <c r="AA5186" s="53"/>
    </row>
    <row r="5187" spans="1:27" x14ac:dyDescent="0.25">
      <c r="A5187" s="199"/>
      <c r="B5187" s="199"/>
      <c r="C5187" s="199"/>
      <c r="D5187" s="199"/>
      <c r="E5187" s="192"/>
      <c r="F5187" s="186"/>
      <c r="G5187" s="53"/>
      <c r="H5187" s="53"/>
      <c r="I5187" s="53"/>
      <c r="J5187" s="53"/>
      <c r="O5187" s="53"/>
      <c r="W5187" s="53"/>
      <c r="X5187" s="53"/>
      <c r="Y5187" s="53"/>
      <c r="Z5187" s="53"/>
      <c r="AA5187" s="53"/>
    </row>
    <row r="5188" spans="1:27" x14ac:dyDescent="0.25">
      <c r="A5188" s="199"/>
      <c r="B5188" s="199"/>
      <c r="C5188" s="199"/>
      <c r="D5188" s="199"/>
      <c r="E5188" s="192"/>
      <c r="F5188" s="186"/>
      <c r="G5188" s="53"/>
      <c r="H5188" s="53"/>
      <c r="I5188" s="53"/>
      <c r="J5188" s="53"/>
      <c r="O5188" s="53"/>
      <c r="W5188" s="53"/>
      <c r="X5188" s="53"/>
      <c r="Y5188" s="53"/>
      <c r="Z5188" s="53"/>
      <c r="AA5188" s="53"/>
    </row>
    <row r="5189" spans="1:27" x14ac:dyDescent="0.25">
      <c r="A5189" s="199"/>
      <c r="B5189" s="199"/>
      <c r="C5189" s="199"/>
      <c r="D5189" s="199"/>
      <c r="E5189" s="192"/>
      <c r="F5189" s="186"/>
      <c r="G5189" s="53"/>
      <c r="H5189" s="53"/>
      <c r="I5189" s="53"/>
      <c r="J5189" s="53"/>
      <c r="O5189" s="53"/>
      <c r="W5189" s="53"/>
      <c r="X5189" s="53"/>
      <c r="Y5189" s="53"/>
      <c r="Z5189" s="53"/>
      <c r="AA5189" s="53"/>
    </row>
    <row r="5190" spans="1:27" x14ac:dyDescent="0.25">
      <c r="A5190" s="199"/>
      <c r="B5190" s="199"/>
      <c r="C5190" s="199"/>
      <c r="D5190" s="199"/>
      <c r="E5190" s="192"/>
      <c r="F5190" s="186"/>
      <c r="G5190" s="53"/>
      <c r="H5190" s="53"/>
      <c r="I5190" s="53"/>
      <c r="J5190" s="53"/>
      <c r="O5190" s="53"/>
      <c r="W5190" s="53"/>
      <c r="X5190" s="53"/>
      <c r="Y5190" s="53"/>
      <c r="Z5190" s="53"/>
      <c r="AA5190" s="53"/>
    </row>
    <row r="5191" spans="1:27" x14ac:dyDescent="0.25">
      <c r="A5191" s="199"/>
      <c r="B5191" s="199"/>
      <c r="C5191" s="199"/>
      <c r="D5191" s="199"/>
      <c r="E5191" s="192"/>
      <c r="F5191" s="186"/>
      <c r="G5191" s="53"/>
      <c r="H5191" s="53"/>
      <c r="I5191" s="53"/>
      <c r="J5191" s="53"/>
      <c r="O5191" s="53"/>
      <c r="W5191" s="53"/>
      <c r="X5191" s="53"/>
      <c r="Y5191" s="53"/>
      <c r="Z5191" s="53"/>
      <c r="AA5191" s="53"/>
    </row>
    <row r="5192" spans="1:27" x14ac:dyDescent="0.25">
      <c r="A5192" s="199"/>
      <c r="B5192" s="199"/>
      <c r="C5192" s="199"/>
      <c r="D5192" s="199"/>
      <c r="E5192" s="192"/>
      <c r="F5192" s="186"/>
      <c r="G5192" s="53"/>
      <c r="H5192" s="53"/>
      <c r="I5192" s="53"/>
      <c r="J5192" s="53"/>
      <c r="O5192" s="53"/>
      <c r="W5192" s="53"/>
      <c r="X5192" s="53"/>
      <c r="Y5192" s="53"/>
      <c r="Z5192" s="53"/>
      <c r="AA5192" s="53"/>
    </row>
    <row r="5193" spans="1:27" x14ac:dyDescent="0.25">
      <c r="A5193" s="199"/>
      <c r="B5193" s="199"/>
      <c r="C5193" s="199"/>
      <c r="D5193" s="199"/>
      <c r="E5193" s="192"/>
      <c r="F5193" s="186"/>
      <c r="G5193" s="53"/>
      <c r="H5193" s="53"/>
      <c r="I5193" s="53"/>
      <c r="J5193" s="53"/>
      <c r="O5193" s="53"/>
      <c r="W5193" s="53"/>
      <c r="X5193" s="53"/>
      <c r="Y5193" s="53"/>
      <c r="Z5193" s="53"/>
      <c r="AA5193" s="53"/>
    </row>
    <row r="5194" spans="1:27" x14ac:dyDescent="0.25">
      <c r="A5194" s="199"/>
      <c r="B5194" s="199"/>
      <c r="C5194" s="199"/>
      <c r="D5194" s="199"/>
      <c r="E5194" s="192"/>
      <c r="F5194" s="186"/>
      <c r="G5194" s="53"/>
      <c r="H5194" s="53"/>
      <c r="I5194" s="53"/>
      <c r="J5194" s="53"/>
      <c r="O5194" s="53"/>
      <c r="W5194" s="53"/>
      <c r="X5194" s="53"/>
      <c r="Y5194" s="53"/>
      <c r="Z5194" s="53"/>
      <c r="AA5194" s="53"/>
    </row>
    <row r="5195" spans="1:27" x14ac:dyDescent="0.25">
      <c r="A5195" s="199"/>
      <c r="B5195" s="199"/>
      <c r="C5195" s="199"/>
      <c r="D5195" s="199"/>
      <c r="E5195" s="192"/>
      <c r="F5195" s="186"/>
      <c r="G5195" s="53"/>
      <c r="H5195" s="53"/>
      <c r="I5195" s="53"/>
      <c r="J5195" s="53"/>
      <c r="O5195" s="53"/>
      <c r="W5195" s="53"/>
      <c r="X5195" s="53"/>
      <c r="Y5195" s="53"/>
      <c r="Z5195" s="53"/>
      <c r="AA5195" s="53"/>
    </row>
    <row r="5196" spans="1:27" x14ac:dyDescent="0.25">
      <c r="A5196" s="199"/>
      <c r="B5196" s="199"/>
      <c r="C5196" s="199"/>
      <c r="D5196" s="199"/>
      <c r="E5196" s="192"/>
      <c r="F5196" s="186"/>
      <c r="G5196" s="53"/>
      <c r="H5196" s="53"/>
      <c r="I5196" s="53"/>
      <c r="J5196" s="53"/>
      <c r="O5196" s="53"/>
      <c r="W5196" s="53"/>
      <c r="X5196" s="53"/>
      <c r="Y5196" s="53"/>
      <c r="Z5196" s="53"/>
      <c r="AA5196" s="53"/>
    </row>
    <row r="5197" spans="1:27" x14ac:dyDescent="0.25">
      <c r="A5197" s="199"/>
      <c r="B5197" s="199"/>
      <c r="C5197" s="199"/>
      <c r="D5197" s="199"/>
      <c r="E5197" s="192"/>
      <c r="F5197" s="186"/>
      <c r="G5197" s="53"/>
      <c r="H5197" s="53"/>
      <c r="I5197" s="53"/>
      <c r="J5197" s="53"/>
      <c r="O5197" s="53"/>
      <c r="W5197" s="53"/>
      <c r="X5197" s="53"/>
      <c r="Y5197" s="53"/>
      <c r="Z5197" s="53"/>
      <c r="AA5197" s="53"/>
    </row>
    <row r="5198" spans="1:27" x14ac:dyDescent="0.25">
      <c r="A5198" s="199"/>
      <c r="B5198" s="199"/>
      <c r="C5198" s="199"/>
      <c r="D5198" s="199"/>
      <c r="E5198" s="192"/>
      <c r="F5198" s="186"/>
      <c r="G5198" s="53"/>
      <c r="H5198" s="53"/>
      <c r="I5198" s="53"/>
      <c r="J5198" s="53"/>
      <c r="O5198" s="53"/>
      <c r="W5198" s="53"/>
      <c r="X5198" s="53"/>
      <c r="Y5198" s="53"/>
      <c r="Z5198" s="53"/>
      <c r="AA5198" s="53"/>
    </row>
    <row r="5199" spans="1:27" x14ac:dyDescent="0.25">
      <c r="A5199" s="199"/>
      <c r="B5199" s="199"/>
      <c r="C5199" s="199"/>
      <c r="D5199" s="199"/>
      <c r="E5199" s="192"/>
      <c r="F5199" s="186"/>
      <c r="G5199" s="53"/>
      <c r="H5199" s="53"/>
      <c r="I5199" s="53"/>
      <c r="J5199" s="53"/>
      <c r="O5199" s="53"/>
      <c r="W5199" s="53"/>
      <c r="X5199" s="53"/>
      <c r="Y5199" s="53"/>
      <c r="Z5199" s="53"/>
      <c r="AA5199" s="53"/>
    </row>
    <row r="5200" spans="1:27" x14ac:dyDescent="0.25">
      <c r="A5200" s="199"/>
      <c r="B5200" s="199"/>
      <c r="C5200" s="199"/>
      <c r="D5200" s="199"/>
      <c r="E5200" s="192"/>
      <c r="F5200" s="186"/>
      <c r="G5200" s="53"/>
      <c r="H5200" s="53"/>
      <c r="I5200" s="53"/>
      <c r="J5200" s="53"/>
      <c r="O5200" s="53"/>
      <c r="W5200" s="53"/>
      <c r="X5200" s="53"/>
      <c r="Y5200" s="53"/>
      <c r="Z5200" s="53"/>
      <c r="AA5200" s="53"/>
    </row>
    <row r="5201" spans="1:27" x14ac:dyDescent="0.25">
      <c r="A5201" s="199"/>
      <c r="B5201" s="199"/>
      <c r="C5201" s="199"/>
      <c r="D5201" s="199"/>
      <c r="E5201" s="192"/>
      <c r="F5201" s="186"/>
      <c r="G5201" s="53"/>
      <c r="H5201" s="53"/>
      <c r="I5201" s="53"/>
      <c r="J5201" s="53"/>
      <c r="O5201" s="53"/>
      <c r="W5201" s="53"/>
      <c r="X5201" s="53"/>
      <c r="Y5201" s="53"/>
      <c r="Z5201" s="53"/>
      <c r="AA5201" s="53"/>
    </row>
    <row r="5202" spans="1:27" x14ac:dyDescent="0.25">
      <c r="A5202" s="199"/>
      <c r="B5202" s="199"/>
      <c r="C5202" s="199"/>
      <c r="D5202" s="199"/>
      <c r="E5202" s="192"/>
      <c r="F5202" s="186"/>
      <c r="G5202" s="53"/>
      <c r="H5202" s="53"/>
      <c r="I5202" s="53"/>
      <c r="J5202" s="53"/>
      <c r="O5202" s="53"/>
      <c r="W5202" s="53"/>
      <c r="X5202" s="53"/>
      <c r="Y5202" s="53"/>
      <c r="Z5202" s="53"/>
      <c r="AA5202" s="53"/>
    </row>
    <row r="5203" spans="1:27" x14ac:dyDescent="0.25">
      <c r="A5203" s="199"/>
      <c r="B5203" s="199"/>
      <c r="C5203" s="199"/>
      <c r="D5203" s="199"/>
      <c r="E5203" s="192"/>
      <c r="F5203" s="186"/>
      <c r="G5203" s="53"/>
      <c r="H5203" s="53"/>
      <c r="I5203" s="53"/>
      <c r="J5203" s="53"/>
      <c r="O5203" s="53"/>
      <c r="W5203" s="53"/>
      <c r="X5203" s="53"/>
      <c r="Y5203" s="53"/>
      <c r="Z5203" s="53"/>
      <c r="AA5203" s="53"/>
    </row>
    <row r="5204" spans="1:27" x14ac:dyDescent="0.25">
      <c r="A5204" s="199"/>
      <c r="B5204" s="199"/>
      <c r="C5204" s="199"/>
      <c r="D5204" s="199"/>
      <c r="E5204" s="192"/>
      <c r="F5204" s="186"/>
      <c r="G5204" s="53"/>
      <c r="H5204" s="53"/>
      <c r="I5204" s="53"/>
      <c r="J5204" s="53"/>
      <c r="O5204" s="53"/>
      <c r="W5204" s="53"/>
      <c r="X5204" s="53"/>
      <c r="Y5204" s="53"/>
      <c r="Z5204" s="53"/>
      <c r="AA5204" s="53"/>
    </row>
    <row r="5205" spans="1:27" x14ac:dyDescent="0.25">
      <c r="A5205" s="199"/>
      <c r="B5205" s="199"/>
      <c r="C5205" s="199"/>
      <c r="D5205" s="199"/>
      <c r="E5205" s="192"/>
      <c r="F5205" s="186"/>
      <c r="G5205" s="53"/>
      <c r="H5205" s="53"/>
      <c r="I5205" s="53"/>
      <c r="J5205" s="53"/>
      <c r="O5205" s="53"/>
      <c r="W5205" s="53"/>
      <c r="X5205" s="53"/>
      <c r="Y5205" s="53"/>
      <c r="Z5205" s="53"/>
      <c r="AA5205" s="53"/>
    </row>
    <row r="5206" spans="1:27" x14ac:dyDescent="0.25">
      <c r="A5206" s="199"/>
      <c r="B5206" s="199"/>
      <c r="C5206" s="199"/>
      <c r="D5206" s="199"/>
      <c r="E5206" s="192"/>
      <c r="F5206" s="186"/>
      <c r="G5206" s="53"/>
      <c r="H5206" s="53"/>
      <c r="I5206" s="53"/>
      <c r="J5206" s="53"/>
      <c r="O5206" s="53"/>
      <c r="W5206" s="53"/>
      <c r="X5206" s="53"/>
      <c r="Y5206" s="53"/>
      <c r="Z5206" s="53"/>
      <c r="AA5206" s="53"/>
    </row>
    <row r="5207" spans="1:27" x14ac:dyDescent="0.25">
      <c r="A5207" s="199"/>
      <c r="B5207" s="199"/>
      <c r="C5207" s="199"/>
      <c r="D5207" s="199"/>
      <c r="E5207" s="192"/>
      <c r="F5207" s="186"/>
      <c r="G5207" s="53"/>
      <c r="H5207" s="53"/>
      <c r="I5207" s="53"/>
      <c r="J5207" s="53"/>
      <c r="O5207" s="53"/>
      <c r="W5207" s="53"/>
      <c r="X5207" s="53"/>
      <c r="Y5207" s="53"/>
      <c r="Z5207" s="53"/>
      <c r="AA5207" s="53"/>
    </row>
    <row r="5208" spans="1:27" x14ac:dyDescent="0.25">
      <c r="A5208" s="199"/>
      <c r="B5208" s="199"/>
      <c r="C5208" s="199"/>
      <c r="D5208" s="199"/>
      <c r="E5208" s="192"/>
      <c r="F5208" s="186"/>
      <c r="G5208" s="53"/>
      <c r="H5208" s="53"/>
      <c r="I5208" s="53"/>
      <c r="J5208" s="53"/>
      <c r="O5208" s="53"/>
      <c r="W5208" s="53"/>
      <c r="X5208" s="53"/>
      <c r="Y5208" s="53"/>
      <c r="Z5208" s="53"/>
      <c r="AA5208" s="53"/>
    </row>
    <row r="5209" spans="1:27" x14ac:dyDescent="0.25">
      <c r="A5209" s="199"/>
      <c r="B5209" s="199"/>
      <c r="C5209" s="199"/>
      <c r="D5209" s="199"/>
      <c r="E5209" s="192"/>
      <c r="F5209" s="186"/>
      <c r="G5209" s="53"/>
      <c r="H5209" s="53"/>
      <c r="I5209" s="53"/>
      <c r="J5209" s="53"/>
      <c r="O5209" s="53"/>
      <c r="W5209" s="53"/>
      <c r="X5209" s="53"/>
      <c r="Y5209" s="53"/>
      <c r="Z5209" s="53"/>
      <c r="AA5209" s="53"/>
    </row>
    <row r="5210" spans="1:27" x14ac:dyDescent="0.25">
      <c r="A5210" s="199"/>
      <c r="B5210" s="199"/>
      <c r="C5210" s="199"/>
      <c r="D5210" s="199"/>
      <c r="E5210" s="192"/>
      <c r="F5210" s="186"/>
      <c r="G5210" s="53"/>
      <c r="H5210" s="53"/>
      <c r="I5210" s="53"/>
      <c r="J5210" s="53"/>
      <c r="O5210" s="53"/>
      <c r="W5210" s="53"/>
      <c r="X5210" s="53"/>
      <c r="Y5210" s="53"/>
      <c r="Z5210" s="53"/>
      <c r="AA5210" s="53"/>
    </row>
    <row r="5211" spans="1:27" x14ac:dyDescent="0.25">
      <c r="A5211" s="199"/>
      <c r="B5211" s="199"/>
      <c r="C5211" s="199"/>
      <c r="D5211" s="199"/>
      <c r="E5211" s="192"/>
      <c r="F5211" s="186"/>
      <c r="G5211" s="53"/>
      <c r="H5211" s="53"/>
      <c r="I5211" s="53"/>
      <c r="J5211" s="53"/>
      <c r="O5211" s="53"/>
      <c r="W5211" s="53"/>
      <c r="X5211" s="53"/>
      <c r="Y5211" s="53"/>
      <c r="Z5211" s="53"/>
      <c r="AA5211" s="53"/>
    </row>
    <row r="5212" spans="1:27" x14ac:dyDescent="0.25">
      <c r="A5212" s="199"/>
      <c r="B5212" s="199"/>
      <c r="C5212" s="199"/>
      <c r="D5212" s="199"/>
      <c r="E5212" s="192"/>
      <c r="F5212" s="186"/>
      <c r="G5212" s="53"/>
      <c r="H5212" s="53"/>
      <c r="I5212" s="53"/>
      <c r="J5212" s="53"/>
      <c r="O5212" s="53"/>
      <c r="W5212" s="53"/>
      <c r="X5212" s="53"/>
      <c r="Y5212" s="53"/>
      <c r="Z5212" s="53"/>
      <c r="AA5212" s="53"/>
    </row>
    <row r="5213" spans="1:27" x14ac:dyDescent="0.25">
      <c r="A5213" s="199"/>
      <c r="B5213" s="199"/>
      <c r="C5213" s="199"/>
      <c r="D5213" s="199"/>
      <c r="E5213" s="192"/>
      <c r="F5213" s="186"/>
      <c r="G5213" s="53"/>
      <c r="H5213" s="53"/>
      <c r="I5213" s="53"/>
      <c r="J5213" s="53"/>
      <c r="O5213" s="53"/>
      <c r="W5213" s="53"/>
      <c r="X5213" s="53"/>
      <c r="Y5213" s="53"/>
      <c r="Z5213" s="53"/>
      <c r="AA5213" s="53"/>
    </row>
    <row r="5214" spans="1:27" x14ac:dyDescent="0.25">
      <c r="A5214" s="199"/>
      <c r="B5214" s="199"/>
      <c r="C5214" s="199"/>
      <c r="D5214" s="199"/>
      <c r="E5214" s="192"/>
      <c r="F5214" s="186"/>
      <c r="G5214" s="53"/>
      <c r="H5214" s="53"/>
      <c r="I5214" s="53"/>
      <c r="J5214" s="53"/>
      <c r="O5214" s="53"/>
      <c r="W5214" s="53"/>
      <c r="X5214" s="53"/>
      <c r="Y5214" s="53"/>
      <c r="Z5214" s="53"/>
      <c r="AA5214" s="53"/>
    </row>
    <row r="5215" spans="1:27" x14ac:dyDescent="0.25">
      <c r="A5215" s="199"/>
      <c r="B5215" s="199"/>
      <c r="C5215" s="199"/>
      <c r="D5215" s="199"/>
      <c r="E5215" s="192"/>
      <c r="F5215" s="186"/>
      <c r="G5215" s="53"/>
      <c r="H5215" s="53"/>
      <c r="I5215" s="53"/>
      <c r="J5215" s="53"/>
      <c r="O5215" s="53"/>
      <c r="W5215" s="53"/>
      <c r="X5215" s="53"/>
      <c r="Y5215" s="53"/>
      <c r="Z5215" s="53"/>
      <c r="AA5215" s="53"/>
    </row>
    <row r="5216" spans="1:27" x14ac:dyDescent="0.25">
      <c r="A5216" s="199"/>
      <c r="B5216" s="199"/>
      <c r="C5216" s="199"/>
      <c r="D5216" s="199"/>
      <c r="E5216" s="192"/>
      <c r="F5216" s="186"/>
      <c r="G5216" s="53"/>
      <c r="H5216" s="53"/>
      <c r="I5216" s="53"/>
      <c r="J5216" s="53"/>
      <c r="O5216" s="53"/>
      <c r="W5216" s="53"/>
      <c r="X5216" s="53"/>
      <c r="Y5216" s="53"/>
      <c r="Z5216" s="53"/>
      <c r="AA5216" s="53"/>
    </row>
    <row r="5217" spans="1:27" x14ac:dyDescent="0.25">
      <c r="A5217" s="199"/>
      <c r="B5217" s="199"/>
      <c r="C5217" s="199"/>
      <c r="D5217" s="199"/>
      <c r="E5217" s="192"/>
      <c r="F5217" s="186"/>
      <c r="G5217" s="53"/>
      <c r="H5217" s="53"/>
      <c r="I5217" s="53"/>
      <c r="J5217" s="53"/>
      <c r="O5217" s="53"/>
      <c r="W5217" s="53"/>
      <c r="X5217" s="53"/>
      <c r="Y5217" s="53"/>
      <c r="Z5217" s="53"/>
      <c r="AA5217" s="53"/>
    </row>
    <row r="5218" spans="1:27" x14ac:dyDescent="0.25">
      <c r="A5218" s="199"/>
      <c r="B5218" s="199"/>
      <c r="C5218" s="199"/>
      <c r="D5218" s="199"/>
      <c r="E5218" s="192"/>
      <c r="F5218" s="186"/>
      <c r="G5218" s="53"/>
      <c r="H5218" s="53"/>
      <c r="I5218" s="53"/>
      <c r="J5218" s="53"/>
      <c r="O5218" s="53"/>
      <c r="W5218" s="53"/>
      <c r="X5218" s="53"/>
      <c r="Y5218" s="53"/>
      <c r="Z5218" s="53"/>
      <c r="AA5218" s="53"/>
    </row>
    <row r="5219" spans="1:27" x14ac:dyDescent="0.25">
      <c r="A5219" s="199"/>
      <c r="B5219" s="199"/>
      <c r="C5219" s="199"/>
      <c r="D5219" s="199"/>
      <c r="E5219" s="192"/>
      <c r="F5219" s="186"/>
      <c r="G5219" s="53"/>
      <c r="H5219" s="53"/>
      <c r="I5219" s="53"/>
      <c r="J5219" s="53"/>
      <c r="O5219" s="53"/>
      <c r="W5219" s="53"/>
      <c r="X5219" s="53"/>
      <c r="Y5219" s="53"/>
      <c r="Z5219" s="53"/>
      <c r="AA5219" s="53"/>
    </row>
    <row r="5220" spans="1:27" x14ac:dyDescent="0.25">
      <c r="A5220" s="199"/>
      <c r="B5220" s="199"/>
      <c r="C5220" s="199"/>
      <c r="D5220" s="199"/>
      <c r="E5220" s="192"/>
      <c r="F5220" s="186"/>
      <c r="G5220" s="53"/>
      <c r="H5220" s="53"/>
      <c r="I5220" s="53"/>
      <c r="J5220" s="53"/>
      <c r="O5220" s="53"/>
      <c r="W5220" s="53"/>
      <c r="X5220" s="53"/>
      <c r="Y5220" s="53"/>
      <c r="Z5220" s="53"/>
      <c r="AA5220" s="53"/>
    </row>
    <row r="5221" spans="1:27" x14ac:dyDescent="0.25">
      <c r="A5221" s="199"/>
      <c r="B5221" s="199"/>
      <c r="C5221" s="199"/>
      <c r="D5221" s="199"/>
      <c r="E5221" s="192"/>
      <c r="F5221" s="186"/>
      <c r="G5221" s="53"/>
      <c r="H5221" s="53"/>
      <c r="I5221" s="53"/>
      <c r="J5221" s="53"/>
      <c r="O5221" s="53"/>
      <c r="W5221" s="53"/>
      <c r="X5221" s="53"/>
      <c r="Y5221" s="53"/>
      <c r="Z5221" s="53"/>
      <c r="AA5221" s="53"/>
    </row>
    <row r="5222" spans="1:27" x14ac:dyDescent="0.25">
      <c r="A5222" s="199"/>
      <c r="B5222" s="199"/>
      <c r="C5222" s="199"/>
      <c r="D5222" s="199"/>
      <c r="E5222" s="192"/>
      <c r="F5222" s="186"/>
      <c r="G5222" s="53"/>
      <c r="H5222" s="53"/>
      <c r="I5222" s="53"/>
      <c r="J5222" s="53"/>
      <c r="O5222" s="53"/>
      <c r="W5222" s="53"/>
      <c r="X5222" s="53"/>
      <c r="Y5222" s="53"/>
      <c r="Z5222" s="53"/>
      <c r="AA5222" s="53"/>
    </row>
    <row r="5223" spans="1:27" x14ac:dyDescent="0.25">
      <c r="A5223" s="199"/>
      <c r="B5223" s="199"/>
      <c r="C5223" s="199"/>
      <c r="D5223" s="199"/>
      <c r="E5223" s="192"/>
      <c r="F5223" s="186"/>
      <c r="G5223" s="53"/>
      <c r="H5223" s="53"/>
      <c r="I5223" s="53"/>
      <c r="J5223" s="53"/>
      <c r="O5223" s="53"/>
      <c r="W5223" s="53"/>
      <c r="X5223" s="53"/>
      <c r="Y5223" s="53"/>
      <c r="Z5223" s="53"/>
      <c r="AA5223" s="53"/>
    </row>
    <row r="5224" spans="1:27" x14ac:dyDescent="0.25">
      <c r="A5224" s="199"/>
      <c r="B5224" s="199"/>
      <c r="C5224" s="199"/>
      <c r="D5224" s="199"/>
      <c r="E5224" s="192"/>
      <c r="F5224" s="186"/>
      <c r="G5224" s="53"/>
      <c r="H5224" s="53"/>
      <c r="I5224" s="53"/>
      <c r="J5224" s="53"/>
      <c r="O5224" s="53"/>
      <c r="W5224" s="53"/>
      <c r="X5224" s="53"/>
      <c r="Y5224" s="53"/>
      <c r="Z5224" s="53"/>
      <c r="AA5224" s="53"/>
    </row>
    <row r="5225" spans="1:27" x14ac:dyDescent="0.25">
      <c r="A5225" s="199"/>
      <c r="B5225" s="199"/>
      <c r="C5225" s="199"/>
      <c r="D5225" s="199"/>
      <c r="E5225" s="192"/>
      <c r="F5225" s="186"/>
      <c r="G5225" s="53"/>
      <c r="H5225" s="53"/>
      <c r="I5225" s="53"/>
      <c r="J5225" s="53"/>
      <c r="O5225" s="53"/>
      <c r="W5225" s="53"/>
      <c r="X5225" s="53"/>
      <c r="Y5225" s="53"/>
      <c r="Z5225" s="53"/>
      <c r="AA5225" s="53"/>
    </row>
    <row r="5226" spans="1:27" x14ac:dyDescent="0.25">
      <c r="A5226" s="199"/>
      <c r="B5226" s="199"/>
      <c r="C5226" s="199"/>
      <c r="D5226" s="199"/>
      <c r="E5226" s="192"/>
      <c r="F5226" s="186"/>
      <c r="G5226" s="53"/>
      <c r="H5226" s="53"/>
      <c r="I5226" s="53"/>
      <c r="J5226" s="53"/>
      <c r="O5226" s="53"/>
      <c r="W5226" s="53"/>
      <c r="X5226" s="53"/>
      <c r="Y5226" s="53"/>
      <c r="Z5226" s="53"/>
      <c r="AA5226" s="53"/>
    </row>
    <row r="5227" spans="1:27" x14ac:dyDescent="0.25">
      <c r="A5227" s="199"/>
      <c r="B5227" s="199"/>
      <c r="C5227" s="199"/>
      <c r="D5227" s="199"/>
      <c r="E5227" s="192"/>
      <c r="F5227" s="186"/>
      <c r="G5227" s="53"/>
      <c r="H5227" s="53"/>
      <c r="I5227" s="53"/>
      <c r="J5227" s="53"/>
      <c r="O5227" s="53"/>
      <c r="W5227" s="53"/>
      <c r="X5227" s="53"/>
      <c r="Y5227" s="53"/>
      <c r="Z5227" s="53"/>
      <c r="AA5227" s="53"/>
    </row>
    <row r="5228" spans="1:27" x14ac:dyDescent="0.25">
      <c r="A5228" s="199"/>
      <c r="B5228" s="199"/>
      <c r="C5228" s="199"/>
      <c r="D5228" s="199"/>
      <c r="E5228" s="192"/>
      <c r="F5228" s="186"/>
      <c r="G5228" s="53"/>
      <c r="H5228" s="53"/>
      <c r="I5228" s="53"/>
      <c r="J5228" s="53"/>
      <c r="O5228" s="53"/>
      <c r="W5228" s="53"/>
      <c r="X5228" s="53"/>
      <c r="Y5228" s="53"/>
      <c r="Z5228" s="53"/>
      <c r="AA5228" s="53"/>
    </row>
    <row r="5229" spans="1:27" x14ac:dyDescent="0.25">
      <c r="A5229" s="199"/>
      <c r="B5229" s="199"/>
      <c r="C5229" s="199"/>
      <c r="D5229" s="199"/>
      <c r="E5229" s="192"/>
      <c r="F5229" s="186"/>
      <c r="G5229" s="53"/>
      <c r="H5229" s="53"/>
      <c r="I5229" s="53"/>
      <c r="J5229" s="53"/>
      <c r="O5229" s="53"/>
      <c r="W5229" s="53"/>
      <c r="X5229" s="53"/>
      <c r="Y5229" s="53"/>
      <c r="Z5229" s="53"/>
      <c r="AA5229" s="53"/>
    </row>
    <row r="5230" spans="1:27" x14ac:dyDescent="0.25">
      <c r="A5230" s="199"/>
      <c r="B5230" s="199"/>
      <c r="C5230" s="199"/>
      <c r="D5230" s="199"/>
      <c r="E5230" s="192"/>
      <c r="F5230" s="186"/>
      <c r="G5230" s="53"/>
      <c r="H5230" s="53"/>
      <c r="I5230" s="53"/>
      <c r="J5230" s="53"/>
      <c r="O5230" s="53"/>
      <c r="W5230" s="53"/>
      <c r="X5230" s="53"/>
      <c r="Y5230" s="53"/>
      <c r="Z5230" s="53"/>
      <c r="AA5230" s="53"/>
    </row>
    <row r="5231" spans="1:27" x14ac:dyDescent="0.25">
      <c r="A5231" s="199"/>
      <c r="B5231" s="199"/>
      <c r="C5231" s="199"/>
      <c r="D5231" s="199"/>
      <c r="E5231" s="192"/>
      <c r="F5231" s="186"/>
      <c r="G5231" s="53"/>
      <c r="H5231" s="53"/>
      <c r="I5231" s="53"/>
      <c r="J5231" s="53"/>
      <c r="O5231" s="53"/>
      <c r="W5231" s="53"/>
      <c r="X5231" s="53"/>
      <c r="Y5231" s="53"/>
      <c r="Z5231" s="53"/>
      <c r="AA5231" s="53"/>
    </row>
    <row r="5232" spans="1:27" x14ac:dyDescent="0.25">
      <c r="A5232" s="199"/>
      <c r="B5232" s="199"/>
      <c r="C5232" s="199"/>
      <c r="D5232" s="199"/>
      <c r="E5232" s="192"/>
      <c r="F5232" s="186"/>
      <c r="G5232" s="53"/>
      <c r="H5232" s="53"/>
      <c r="I5232" s="53"/>
      <c r="J5232" s="53"/>
      <c r="O5232" s="53"/>
      <c r="W5232" s="53"/>
      <c r="X5232" s="53"/>
      <c r="Y5232" s="53"/>
      <c r="Z5232" s="53"/>
      <c r="AA5232" s="53"/>
    </row>
    <row r="5233" spans="1:27" x14ac:dyDescent="0.25">
      <c r="A5233" s="199"/>
      <c r="B5233" s="199"/>
      <c r="C5233" s="199"/>
      <c r="D5233" s="199"/>
      <c r="E5233" s="192"/>
      <c r="F5233" s="186"/>
      <c r="G5233" s="53"/>
      <c r="H5233" s="53"/>
      <c r="I5233" s="53"/>
      <c r="J5233" s="53"/>
      <c r="O5233" s="53"/>
      <c r="W5233" s="53"/>
      <c r="X5233" s="53"/>
      <c r="Y5233" s="53"/>
      <c r="Z5233" s="53"/>
      <c r="AA5233" s="53"/>
    </row>
    <row r="5234" spans="1:27" x14ac:dyDescent="0.25">
      <c r="A5234" s="199"/>
      <c r="B5234" s="199"/>
      <c r="C5234" s="199"/>
      <c r="D5234" s="199"/>
      <c r="E5234" s="192"/>
      <c r="F5234" s="186"/>
      <c r="G5234" s="53"/>
      <c r="H5234" s="53"/>
      <c r="I5234" s="53"/>
      <c r="J5234" s="53"/>
      <c r="O5234" s="53"/>
      <c r="W5234" s="53"/>
      <c r="X5234" s="53"/>
      <c r="Y5234" s="53"/>
      <c r="Z5234" s="53"/>
      <c r="AA5234" s="53"/>
    </row>
    <row r="5235" spans="1:27" x14ac:dyDescent="0.25">
      <c r="A5235" s="199"/>
      <c r="B5235" s="199"/>
      <c r="C5235" s="199"/>
      <c r="D5235" s="199"/>
      <c r="E5235" s="192"/>
      <c r="F5235" s="186"/>
      <c r="G5235" s="53"/>
      <c r="H5235" s="53"/>
      <c r="I5235" s="53"/>
      <c r="J5235" s="53"/>
      <c r="O5235" s="53"/>
      <c r="W5235" s="53"/>
      <c r="X5235" s="53"/>
      <c r="Y5235" s="53"/>
      <c r="Z5235" s="53"/>
      <c r="AA5235" s="53"/>
    </row>
    <row r="5236" spans="1:27" x14ac:dyDescent="0.25">
      <c r="A5236" s="199"/>
      <c r="B5236" s="199"/>
      <c r="C5236" s="199"/>
      <c r="D5236" s="199"/>
      <c r="E5236" s="192"/>
      <c r="F5236" s="186"/>
      <c r="G5236" s="53"/>
      <c r="H5236" s="53"/>
      <c r="I5236" s="53"/>
      <c r="J5236" s="53"/>
      <c r="O5236" s="53"/>
      <c r="W5236" s="53"/>
      <c r="X5236" s="53"/>
      <c r="Y5236" s="53"/>
      <c r="Z5236" s="53"/>
      <c r="AA5236" s="53"/>
    </row>
    <row r="5237" spans="1:27" x14ac:dyDescent="0.25">
      <c r="A5237" s="199"/>
      <c r="B5237" s="199"/>
      <c r="C5237" s="199"/>
      <c r="D5237" s="199"/>
      <c r="E5237" s="192"/>
      <c r="F5237" s="186"/>
      <c r="G5237" s="53"/>
      <c r="H5237" s="53"/>
      <c r="I5237" s="53"/>
      <c r="J5237" s="53"/>
      <c r="O5237" s="53"/>
      <c r="W5237" s="53"/>
      <c r="X5237" s="53"/>
      <c r="Y5237" s="53"/>
      <c r="Z5237" s="53"/>
      <c r="AA5237" s="53"/>
    </row>
    <row r="5238" spans="1:27" x14ac:dyDescent="0.25">
      <c r="A5238" s="199"/>
      <c r="B5238" s="199"/>
      <c r="C5238" s="199"/>
      <c r="D5238" s="199"/>
      <c r="E5238" s="192"/>
      <c r="F5238" s="186"/>
      <c r="G5238" s="53"/>
      <c r="H5238" s="53"/>
      <c r="I5238" s="53"/>
      <c r="J5238" s="53"/>
      <c r="O5238" s="53"/>
      <c r="W5238" s="53"/>
      <c r="X5238" s="53"/>
      <c r="Y5238" s="53"/>
      <c r="Z5238" s="53"/>
      <c r="AA5238" s="53"/>
    </row>
    <row r="5239" spans="1:27" x14ac:dyDescent="0.25">
      <c r="A5239" s="199"/>
      <c r="B5239" s="199"/>
      <c r="C5239" s="199"/>
      <c r="D5239" s="199"/>
      <c r="E5239" s="192"/>
      <c r="F5239" s="186"/>
      <c r="G5239" s="53"/>
      <c r="H5239" s="53"/>
      <c r="I5239" s="53"/>
      <c r="J5239" s="53"/>
      <c r="O5239" s="53"/>
      <c r="W5239" s="53"/>
      <c r="X5239" s="53"/>
      <c r="Y5239" s="53"/>
      <c r="Z5239" s="53"/>
      <c r="AA5239" s="53"/>
    </row>
    <row r="5240" spans="1:27" x14ac:dyDescent="0.25">
      <c r="A5240" s="199"/>
      <c r="B5240" s="199"/>
      <c r="C5240" s="199"/>
      <c r="D5240" s="199"/>
      <c r="E5240" s="192"/>
      <c r="F5240" s="186"/>
      <c r="G5240" s="53"/>
      <c r="H5240" s="53"/>
      <c r="I5240" s="53"/>
      <c r="J5240" s="53"/>
      <c r="O5240" s="53"/>
      <c r="W5240" s="53"/>
      <c r="X5240" s="53"/>
      <c r="Y5240" s="53"/>
      <c r="Z5240" s="53"/>
      <c r="AA5240" s="53"/>
    </row>
    <row r="5241" spans="1:27" x14ac:dyDescent="0.25">
      <c r="A5241" s="199"/>
      <c r="B5241" s="199"/>
      <c r="C5241" s="199"/>
      <c r="D5241" s="199"/>
      <c r="E5241" s="192"/>
      <c r="F5241" s="186"/>
      <c r="G5241" s="53"/>
      <c r="H5241" s="53"/>
      <c r="I5241" s="53"/>
      <c r="J5241" s="53"/>
      <c r="O5241" s="53"/>
      <c r="W5241" s="53"/>
      <c r="X5241" s="53"/>
      <c r="Y5241" s="53"/>
      <c r="Z5241" s="53"/>
      <c r="AA5241" s="53"/>
    </row>
    <row r="5242" spans="1:27" x14ac:dyDescent="0.25">
      <c r="A5242" s="199"/>
      <c r="B5242" s="199"/>
      <c r="C5242" s="199"/>
      <c r="D5242" s="199"/>
      <c r="E5242" s="192"/>
      <c r="F5242" s="186"/>
      <c r="G5242" s="53"/>
      <c r="H5242" s="53"/>
      <c r="I5242" s="53"/>
      <c r="J5242" s="53"/>
      <c r="O5242" s="53"/>
      <c r="W5242" s="53"/>
      <c r="X5242" s="53"/>
      <c r="Y5242" s="53"/>
      <c r="Z5242" s="53"/>
      <c r="AA5242" s="53"/>
    </row>
    <row r="5243" spans="1:27" x14ac:dyDescent="0.25">
      <c r="A5243" s="199"/>
      <c r="B5243" s="199"/>
      <c r="C5243" s="199"/>
      <c r="D5243" s="199"/>
      <c r="E5243" s="192"/>
      <c r="F5243" s="186"/>
      <c r="G5243" s="53"/>
      <c r="H5243" s="53"/>
      <c r="I5243" s="53"/>
      <c r="J5243" s="53"/>
      <c r="O5243" s="53"/>
      <c r="W5243" s="53"/>
      <c r="X5243" s="53"/>
      <c r="Y5243" s="53"/>
      <c r="Z5243" s="53"/>
      <c r="AA5243" s="53"/>
    </row>
    <row r="5244" spans="1:27" x14ac:dyDescent="0.25">
      <c r="A5244" s="199"/>
      <c r="B5244" s="199"/>
      <c r="C5244" s="199"/>
      <c r="D5244" s="199"/>
      <c r="E5244" s="192"/>
      <c r="F5244" s="186"/>
      <c r="G5244" s="53"/>
      <c r="H5244" s="53"/>
      <c r="I5244" s="53"/>
      <c r="J5244" s="53"/>
      <c r="O5244" s="53"/>
      <c r="W5244" s="53"/>
      <c r="X5244" s="53"/>
      <c r="Y5244" s="53"/>
      <c r="Z5244" s="53"/>
      <c r="AA5244" s="53"/>
    </row>
    <row r="5245" spans="1:27" x14ac:dyDescent="0.25">
      <c r="A5245" s="199"/>
      <c r="B5245" s="199"/>
      <c r="C5245" s="199"/>
      <c r="D5245" s="199"/>
      <c r="E5245" s="192"/>
      <c r="F5245" s="186"/>
      <c r="G5245" s="53"/>
      <c r="H5245" s="53"/>
      <c r="I5245" s="53"/>
      <c r="J5245" s="53"/>
      <c r="O5245" s="53"/>
      <c r="W5245" s="53"/>
      <c r="X5245" s="53"/>
      <c r="Y5245" s="53"/>
      <c r="Z5245" s="53"/>
      <c r="AA5245" s="53"/>
    </row>
    <row r="5246" spans="1:27" x14ac:dyDescent="0.25">
      <c r="A5246" s="199"/>
      <c r="B5246" s="199"/>
      <c r="C5246" s="199"/>
      <c r="D5246" s="199"/>
      <c r="E5246" s="192"/>
      <c r="F5246" s="186"/>
      <c r="G5246" s="53"/>
      <c r="H5246" s="53"/>
      <c r="I5246" s="53"/>
      <c r="J5246" s="53"/>
      <c r="O5246" s="53"/>
      <c r="W5246" s="53"/>
      <c r="X5246" s="53"/>
      <c r="Y5246" s="53"/>
      <c r="Z5246" s="53"/>
      <c r="AA5246" s="53"/>
    </row>
    <row r="5247" spans="1:27" x14ac:dyDescent="0.25">
      <c r="A5247" s="199"/>
      <c r="B5247" s="199"/>
      <c r="C5247" s="199"/>
      <c r="D5247" s="199"/>
      <c r="E5247" s="192"/>
      <c r="F5247" s="186"/>
      <c r="G5247" s="53"/>
      <c r="H5247" s="53"/>
      <c r="I5247" s="53"/>
      <c r="J5247" s="53"/>
      <c r="O5247" s="53"/>
      <c r="W5247" s="53"/>
      <c r="X5247" s="53"/>
      <c r="Y5247" s="53"/>
      <c r="Z5247" s="53"/>
      <c r="AA5247" s="53"/>
    </row>
    <row r="5248" spans="1:27" x14ac:dyDescent="0.25">
      <c r="A5248" s="199"/>
      <c r="B5248" s="199"/>
      <c r="C5248" s="199"/>
      <c r="D5248" s="199"/>
      <c r="E5248" s="192"/>
      <c r="F5248" s="186"/>
      <c r="G5248" s="53"/>
      <c r="H5248" s="53"/>
      <c r="I5248" s="53"/>
      <c r="J5248" s="53"/>
      <c r="O5248" s="53"/>
      <c r="W5248" s="53"/>
      <c r="X5248" s="53"/>
      <c r="Y5248" s="53"/>
      <c r="Z5248" s="53"/>
      <c r="AA5248" s="53"/>
    </row>
    <row r="5249" spans="1:27" x14ac:dyDescent="0.25">
      <c r="A5249" s="199"/>
      <c r="B5249" s="199"/>
      <c r="C5249" s="199"/>
      <c r="D5249" s="199"/>
      <c r="E5249" s="192"/>
      <c r="F5249" s="186"/>
      <c r="G5249" s="53"/>
      <c r="H5249" s="53"/>
      <c r="I5249" s="53"/>
      <c r="J5249" s="53"/>
      <c r="O5249" s="53"/>
      <c r="W5249" s="53"/>
      <c r="X5249" s="53"/>
      <c r="Y5249" s="53"/>
      <c r="Z5249" s="53"/>
      <c r="AA5249" s="53"/>
    </row>
    <row r="5250" spans="1:27" x14ac:dyDescent="0.25">
      <c r="A5250" s="199"/>
      <c r="B5250" s="199"/>
      <c r="C5250" s="199"/>
      <c r="D5250" s="199"/>
      <c r="E5250" s="192"/>
      <c r="F5250" s="186"/>
      <c r="G5250" s="53"/>
      <c r="H5250" s="53"/>
      <c r="I5250" s="53"/>
      <c r="J5250" s="53"/>
      <c r="O5250" s="53"/>
      <c r="W5250" s="53"/>
      <c r="X5250" s="53"/>
      <c r="Y5250" s="53"/>
      <c r="Z5250" s="53"/>
      <c r="AA5250" s="53"/>
    </row>
    <row r="5251" spans="1:27" x14ac:dyDescent="0.25">
      <c r="A5251" s="199"/>
      <c r="B5251" s="199"/>
      <c r="C5251" s="199"/>
      <c r="D5251" s="199"/>
      <c r="E5251" s="192"/>
      <c r="F5251" s="186"/>
      <c r="G5251" s="53"/>
      <c r="H5251" s="53"/>
      <c r="I5251" s="53"/>
      <c r="J5251" s="53"/>
      <c r="O5251" s="53"/>
      <c r="W5251" s="53"/>
      <c r="X5251" s="53"/>
      <c r="Y5251" s="53"/>
      <c r="Z5251" s="53"/>
      <c r="AA5251" s="53"/>
    </row>
    <row r="5252" spans="1:27" x14ac:dyDescent="0.25">
      <c r="A5252" s="199"/>
      <c r="B5252" s="199"/>
      <c r="C5252" s="199"/>
      <c r="D5252" s="199"/>
      <c r="E5252" s="192"/>
      <c r="F5252" s="186"/>
      <c r="G5252" s="53"/>
      <c r="H5252" s="53"/>
      <c r="I5252" s="53"/>
      <c r="J5252" s="53"/>
      <c r="O5252" s="53"/>
      <c r="W5252" s="53"/>
      <c r="X5252" s="53"/>
      <c r="Y5252" s="53"/>
      <c r="Z5252" s="53"/>
      <c r="AA5252" s="53"/>
    </row>
    <row r="5253" spans="1:27" x14ac:dyDescent="0.25">
      <c r="A5253" s="199"/>
      <c r="B5253" s="199"/>
      <c r="C5253" s="199"/>
      <c r="D5253" s="199"/>
      <c r="E5253" s="192"/>
      <c r="F5253" s="186"/>
      <c r="G5253" s="53"/>
      <c r="H5253" s="53"/>
      <c r="I5253" s="53"/>
      <c r="J5253" s="53"/>
      <c r="O5253" s="53"/>
      <c r="W5253" s="53"/>
      <c r="X5253" s="53"/>
      <c r="Y5253" s="53"/>
      <c r="Z5253" s="53"/>
      <c r="AA5253" s="53"/>
    </row>
    <row r="5254" spans="1:27" x14ac:dyDescent="0.25">
      <c r="A5254" s="199"/>
      <c r="B5254" s="199"/>
      <c r="C5254" s="199"/>
      <c r="D5254" s="199"/>
      <c r="E5254" s="192"/>
      <c r="F5254" s="186"/>
      <c r="G5254" s="53"/>
      <c r="H5254" s="53"/>
      <c r="I5254" s="53"/>
      <c r="J5254" s="53"/>
      <c r="O5254" s="53"/>
      <c r="W5254" s="53"/>
      <c r="X5254" s="53"/>
      <c r="Y5254" s="53"/>
      <c r="Z5254" s="53"/>
      <c r="AA5254" s="53"/>
    </row>
    <row r="5255" spans="1:27" x14ac:dyDescent="0.25">
      <c r="A5255" s="199"/>
      <c r="B5255" s="199"/>
      <c r="C5255" s="199"/>
      <c r="D5255" s="199"/>
      <c r="E5255" s="192"/>
      <c r="F5255" s="186"/>
      <c r="G5255" s="53"/>
      <c r="H5255" s="53"/>
      <c r="I5255" s="53"/>
      <c r="J5255" s="53"/>
      <c r="O5255" s="53"/>
      <c r="W5255" s="53"/>
      <c r="X5255" s="53"/>
      <c r="Y5255" s="53"/>
      <c r="Z5255" s="53"/>
      <c r="AA5255" s="53"/>
    </row>
    <row r="5256" spans="1:27" x14ac:dyDescent="0.25">
      <c r="A5256" s="199"/>
      <c r="B5256" s="199"/>
      <c r="C5256" s="199"/>
      <c r="D5256" s="199"/>
      <c r="E5256" s="192"/>
      <c r="F5256" s="186"/>
      <c r="G5256" s="53"/>
      <c r="H5256" s="53"/>
      <c r="I5256" s="53"/>
      <c r="J5256" s="53"/>
      <c r="O5256" s="53"/>
      <c r="W5256" s="53"/>
      <c r="X5256" s="53"/>
      <c r="Y5256" s="53"/>
      <c r="Z5256" s="53"/>
      <c r="AA5256" s="53"/>
    </row>
    <row r="5257" spans="1:27" x14ac:dyDescent="0.25">
      <c r="A5257" s="199"/>
      <c r="B5257" s="199"/>
      <c r="C5257" s="199"/>
      <c r="D5257" s="199"/>
      <c r="E5257" s="192"/>
      <c r="F5257" s="186"/>
      <c r="G5257" s="53"/>
      <c r="H5257" s="53"/>
      <c r="I5257" s="53"/>
      <c r="J5257" s="53"/>
      <c r="O5257" s="53"/>
      <c r="W5257" s="53"/>
      <c r="X5257" s="53"/>
      <c r="Y5257" s="53"/>
      <c r="Z5257" s="53"/>
      <c r="AA5257" s="53"/>
    </row>
    <row r="5258" spans="1:27" x14ac:dyDescent="0.25">
      <c r="A5258" s="199"/>
      <c r="B5258" s="199"/>
      <c r="C5258" s="199"/>
      <c r="D5258" s="199"/>
      <c r="E5258" s="192"/>
      <c r="F5258" s="186"/>
      <c r="G5258" s="53"/>
      <c r="H5258" s="53"/>
      <c r="I5258" s="53"/>
      <c r="J5258" s="53"/>
      <c r="O5258" s="53"/>
      <c r="W5258" s="53"/>
      <c r="X5258" s="53"/>
      <c r="Y5258" s="53"/>
      <c r="Z5258" s="53"/>
      <c r="AA5258" s="53"/>
    </row>
    <row r="5259" spans="1:27" x14ac:dyDescent="0.25">
      <c r="A5259" s="199"/>
      <c r="B5259" s="199"/>
      <c r="C5259" s="199"/>
      <c r="D5259" s="199"/>
      <c r="E5259" s="192"/>
      <c r="F5259" s="186"/>
      <c r="G5259" s="53"/>
      <c r="H5259" s="53"/>
      <c r="I5259" s="53"/>
      <c r="J5259" s="53"/>
      <c r="O5259" s="53"/>
      <c r="W5259" s="53"/>
      <c r="X5259" s="53"/>
      <c r="Y5259" s="53"/>
      <c r="Z5259" s="53"/>
      <c r="AA5259" s="53"/>
    </row>
    <row r="5260" spans="1:27" x14ac:dyDescent="0.25">
      <c r="A5260" s="199"/>
      <c r="B5260" s="199"/>
      <c r="C5260" s="199"/>
      <c r="D5260" s="199"/>
      <c r="E5260" s="192"/>
      <c r="F5260" s="186"/>
      <c r="G5260" s="53"/>
      <c r="H5260" s="53"/>
      <c r="I5260" s="53"/>
      <c r="J5260" s="53"/>
      <c r="O5260" s="53"/>
      <c r="W5260" s="53"/>
      <c r="X5260" s="53"/>
      <c r="Y5260" s="53"/>
      <c r="Z5260" s="53"/>
      <c r="AA5260" s="53"/>
    </row>
    <row r="5261" spans="1:27" x14ac:dyDescent="0.25">
      <c r="A5261" s="199"/>
      <c r="B5261" s="199"/>
      <c r="C5261" s="199"/>
      <c r="D5261" s="199"/>
      <c r="E5261" s="192"/>
      <c r="F5261" s="186"/>
      <c r="G5261" s="53"/>
      <c r="H5261" s="53"/>
      <c r="I5261" s="53"/>
      <c r="J5261" s="53"/>
      <c r="O5261" s="53"/>
      <c r="W5261" s="53"/>
      <c r="X5261" s="53"/>
      <c r="Y5261" s="53"/>
      <c r="Z5261" s="53"/>
      <c r="AA5261" s="53"/>
    </row>
    <row r="5262" spans="1:27" x14ac:dyDescent="0.25">
      <c r="A5262" s="199"/>
      <c r="B5262" s="199"/>
      <c r="C5262" s="199"/>
      <c r="D5262" s="199"/>
      <c r="E5262" s="192"/>
      <c r="F5262" s="186"/>
      <c r="G5262" s="53"/>
      <c r="H5262" s="53"/>
      <c r="I5262" s="53"/>
      <c r="J5262" s="53"/>
      <c r="O5262" s="53"/>
      <c r="W5262" s="53"/>
      <c r="X5262" s="53"/>
      <c r="Y5262" s="53"/>
      <c r="Z5262" s="53"/>
      <c r="AA5262" s="53"/>
    </row>
    <row r="5263" spans="1:27" x14ac:dyDescent="0.25">
      <c r="A5263" s="199"/>
      <c r="B5263" s="199"/>
      <c r="C5263" s="199"/>
      <c r="D5263" s="199"/>
      <c r="E5263" s="192"/>
      <c r="F5263" s="186"/>
      <c r="G5263" s="53"/>
      <c r="H5263" s="53"/>
      <c r="I5263" s="53"/>
      <c r="J5263" s="53"/>
      <c r="O5263" s="53"/>
      <c r="W5263" s="53"/>
      <c r="X5263" s="53"/>
      <c r="Y5263" s="53"/>
      <c r="Z5263" s="53"/>
      <c r="AA5263" s="53"/>
    </row>
    <row r="5264" spans="1:27" x14ac:dyDescent="0.25">
      <c r="A5264" s="199"/>
      <c r="B5264" s="199"/>
      <c r="C5264" s="199"/>
      <c r="D5264" s="199"/>
      <c r="E5264" s="192"/>
      <c r="F5264" s="186"/>
      <c r="G5264" s="53"/>
      <c r="H5264" s="53"/>
      <c r="I5264" s="53"/>
      <c r="J5264" s="53"/>
      <c r="O5264" s="53"/>
      <c r="W5264" s="53"/>
      <c r="X5264" s="53"/>
      <c r="Y5264" s="53"/>
      <c r="Z5264" s="53"/>
      <c r="AA5264" s="53"/>
    </row>
    <row r="5265" spans="1:27" x14ac:dyDescent="0.25">
      <c r="A5265" s="199"/>
      <c r="B5265" s="199"/>
      <c r="C5265" s="199"/>
      <c r="D5265" s="199"/>
      <c r="E5265" s="192"/>
      <c r="F5265" s="186"/>
      <c r="G5265" s="53"/>
      <c r="H5265" s="53"/>
      <c r="I5265" s="53"/>
      <c r="J5265" s="53"/>
      <c r="O5265" s="53"/>
      <c r="W5265" s="53"/>
      <c r="X5265" s="53"/>
      <c r="Y5265" s="53"/>
      <c r="Z5265" s="53"/>
      <c r="AA5265" s="53"/>
    </row>
    <row r="5266" spans="1:27" x14ac:dyDescent="0.25">
      <c r="A5266" s="199"/>
      <c r="B5266" s="199"/>
      <c r="C5266" s="199"/>
      <c r="D5266" s="199"/>
      <c r="E5266" s="192"/>
      <c r="F5266" s="186"/>
      <c r="G5266" s="53"/>
      <c r="H5266" s="53"/>
      <c r="I5266" s="53"/>
      <c r="J5266" s="53"/>
      <c r="O5266" s="53"/>
      <c r="W5266" s="53"/>
      <c r="X5266" s="53"/>
      <c r="Y5266" s="53"/>
      <c r="Z5266" s="53"/>
      <c r="AA5266" s="53"/>
    </row>
    <row r="5267" spans="1:27" x14ac:dyDescent="0.25">
      <c r="A5267" s="199"/>
      <c r="B5267" s="199"/>
      <c r="C5267" s="199"/>
      <c r="D5267" s="199"/>
      <c r="E5267" s="192"/>
      <c r="F5267" s="186"/>
      <c r="G5267" s="53"/>
      <c r="H5267" s="53"/>
      <c r="I5267" s="53"/>
      <c r="J5267" s="53"/>
      <c r="O5267" s="53"/>
      <c r="W5267" s="53"/>
      <c r="X5267" s="53"/>
      <c r="Y5267" s="53"/>
      <c r="Z5267" s="53"/>
      <c r="AA5267" s="53"/>
    </row>
    <row r="5268" spans="1:27" x14ac:dyDescent="0.25">
      <c r="A5268" s="199"/>
      <c r="B5268" s="199"/>
      <c r="C5268" s="199"/>
      <c r="D5268" s="199"/>
      <c r="E5268" s="192"/>
      <c r="F5268" s="186"/>
      <c r="G5268" s="53"/>
      <c r="H5268" s="53"/>
      <c r="I5268" s="53"/>
      <c r="J5268" s="53"/>
      <c r="O5268" s="53"/>
      <c r="W5268" s="53"/>
      <c r="X5268" s="53"/>
      <c r="Y5268" s="53"/>
      <c r="Z5268" s="53"/>
      <c r="AA5268" s="53"/>
    </row>
    <row r="5269" spans="1:27" x14ac:dyDescent="0.25">
      <c r="A5269" s="199"/>
      <c r="B5269" s="199"/>
      <c r="C5269" s="199"/>
      <c r="D5269" s="199"/>
      <c r="E5269" s="192"/>
      <c r="F5269" s="186"/>
      <c r="G5269" s="53"/>
      <c r="H5269" s="53"/>
      <c r="I5269" s="53"/>
      <c r="J5269" s="53"/>
      <c r="O5269" s="53"/>
      <c r="W5269" s="53"/>
      <c r="X5269" s="53"/>
      <c r="Y5269" s="53"/>
      <c r="Z5269" s="53"/>
      <c r="AA5269" s="53"/>
    </row>
    <row r="5270" spans="1:27" x14ac:dyDescent="0.25">
      <c r="A5270" s="199"/>
      <c r="B5270" s="199"/>
      <c r="C5270" s="199"/>
      <c r="D5270" s="199"/>
      <c r="E5270" s="192"/>
      <c r="F5270" s="186"/>
      <c r="G5270" s="53"/>
      <c r="H5270" s="53"/>
      <c r="I5270" s="53"/>
      <c r="J5270" s="53"/>
      <c r="O5270" s="53"/>
      <c r="W5270" s="53"/>
      <c r="X5270" s="53"/>
      <c r="Y5270" s="53"/>
      <c r="Z5270" s="53"/>
      <c r="AA5270" s="53"/>
    </row>
    <row r="5271" spans="1:27" x14ac:dyDescent="0.25">
      <c r="A5271" s="199"/>
      <c r="B5271" s="199"/>
      <c r="C5271" s="199"/>
      <c r="D5271" s="199"/>
      <c r="E5271" s="192"/>
      <c r="F5271" s="186"/>
      <c r="G5271" s="53"/>
      <c r="H5271" s="53"/>
      <c r="I5271" s="53"/>
      <c r="J5271" s="53"/>
      <c r="O5271" s="53"/>
      <c r="W5271" s="53"/>
      <c r="X5271" s="53"/>
      <c r="Y5271" s="53"/>
      <c r="Z5271" s="53"/>
      <c r="AA5271" s="53"/>
    </row>
    <row r="5272" spans="1:27" x14ac:dyDescent="0.25">
      <c r="A5272" s="199"/>
      <c r="B5272" s="199"/>
      <c r="C5272" s="199"/>
      <c r="D5272" s="199"/>
      <c r="E5272" s="192"/>
      <c r="F5272" s="186"/>
      <c r="G5272" s="53"/>
      <c r="H5272" s="53"/>
      <c r="I5272" s="53"/>
      <c r="J5272" s="53"/>
      <c r="O5272" s="53"/>
      <c r="W5272" s="53"/>
      <c r="X5272" s="53"/>
      <c r="Y5272" s="53"/>
      <c r="Z5272" s="53"/>
      <c r="AA5272" s="53"/>
    </row>
    <row r="5273" spans="1:27" x14ac:dyDescent="0.25">
      <c r="A5273" s="199"/>
      <c r="B5273" s="199"/>
      <c r="C5273" s="199"/>
      <c r="D5273" s="199"/>
      <c r="E5273" s="192"/>
      <c r="F5273" s="186"/>
      <c r="G5273" s="53"/>
      <c r="H5273" s="53"/>
      <c r="I5273" s="53"/>
      <c r="J5273" s="53"/>
      <c r="O5273" s="53"/>
      <c r="W5273" s="53"/>
      <c r="X5273" s="53"/>
      <c r="Y5273" s="53"/>
      <c r="Z5273" s="53"/>
      <c r="AA5273" s="53"/>
    </row>
    <row r="5274" spans="1:27" x14ac:dyDescent="0.25">
      <c r="A5274" s="199"/>
      <c r="B5274" s="199"/>
      <c r="C5274" s="199"/>
      <c r="D5274" s="199"/>
      <c r="E5274" s="192"/>
      <c r="F5274" s="186"/>
      <c r="G5274" s="53"/>
      <c r="H5274" s="53"/>
      <c r="I5274" s="53"/>
      <c r="J5274" s="53"/>
      <c r="O5274" s="53"/>
      <c r="W5274" s="53"/>
      <c r="X5274" s="53"/>
      <c r="Y5274" s="53"/>
      <c r="Z5274" s="53"/>
      <c r="AA5274" s="53"/>
    </row>
    <row r="5275" spans="1:27" x14ac:dyDescent="0.25">
      <c r="A5275" s="199"/>
      <c r="B5275" s="199"/>
      <c r="C5275" s="199"/>
      <c r="D5275" s="199"/>
      <c r="E5275" s="192"/>
      <c r="F5275" s="186"/>
      <c r="G5275" s="53"/>
      <c r="H5275" s="53"/>
      <c r="I5275" s="53"/>
      <c r="J5275" s="53"/>
      <c r="O5275" s="53"/>
      <c r="W5275" s="53"/>
      <c r="X5275" s="53"/>
      <c r="Y5275" s="53"/>
      <c r="Z5275" s="53"/>
      <c r="AA5275" s="53"/>
    </row>
    <row r="5276" spans="1:27" x14ac:dyDescent="0.25">
      <c r="A5276" s="199"/>
      <c r="B5276" s="199"/>
      <c r="C5276" s="199"/>
      <c r="D5276" s="199"/>
      <c r="E5276" s="192"/>
      <c r="F5276" s="186"/>
      <c r="G5276" s="53"/>
      <c r="H5276" s="53"/>
      <c r="I5276" s="53"/>
      <c r="J5276" s="53"/>
      <c r="O5276" s="53"/>
      <c r="W5276" s="53"/>
      <c r="X5276" s="53"/>
      <c r="Y5276" s="53"/>
      <c r="Z5276" s="53"/>
      <c r="AA5276" s="53"/>
    </row>
    <row r="5277" spans="1:27" x14ac:dyDescent="0.25">
      <c r="A5277" s="199"/>
      <c r="B5277" s="199"/>
      <c r="C5277" s="199"/>
      <c r="D5277" s="199"/>
      <c r="E5277" s="192"/>
      <c r="F5277" s="186"/>
      <c r="G5277" s="53"/>
      <c r="H5277" s="53"/>
      <c r="I5277" s="53"/>
      <c r="J5277" s="53"/>
      <c r="O5277" s="53"/>
      <c r="W5277" s="53"/>
      <c r="X5277" s="53"/>
      <c r="Y5277" s="53"/>
      <c r="Z5277" s="53"/>
      <c r="AA5277" s="53"/>
    </row>
    <row r="5278" spans="1:27" x14ac:dyDescent="0.25">
      <c r="A5278" s="199"/>
      <c r="B5278" s="199"/>
      <c r="C5278" s="199"/>
      <c r="D5278" s="199"/>
      <c r="E5278" s="192"/>
      <c r="F5278" s="186"/>
      <c r="G5278" s="53"/>
      <c r="H5278" s="53"/>
      <c r="I5278" s="53"/>
      <c r="J5278" s="53"/>
      <c r="O5278" s="53"/>
      <c r="W5278" s="53"/>
      <c r="X5278" s="53"/>
      <c r="Y5278" s="53"/>
      <c r="Z5278" s="53"/>
      <c r="AA5278" s="53"/>
    </row>
    <row r="5279" spans="1:27" x14ac:dyDescent="0.25">
      <c r="A5279" s="199"/>
      <c r="B5279" s="199"/>
      <c r="C5279" s="199"/>
      <c r="D5279" s="199"/>
      <c r="E5279" s="192"/>
      <c r="F5279" s="186"/>
      <c r="G5279" s="53"/>
      <c r="H5279" s="53"/>
      <c r="I5279" s="53"/>
      <c r="J5279" s="53"/>
      <c r="O5279" s="53"/>
      <c r="W5279" s="53"/>
      <c r="X5279" s="53"/>
      <c r="Y5279" s="53"/>
      <c r="Z5279" s="53"/>
      <c r="AA5279" s="53"/>
    </row>
    <row r="5280" spans="1:27" x14ac:dyDescent="0.25">
      <c r="A5280" s="199"/>
      <c r="B5280" s="199"/>
      <c r="C5280" s="199"/>
      <c r="D5280" s="199"/>
      <c r="E5280" s="192"/>
      <c r="F5280" s="186"/>
      <c r="G5280" s="53"/>
      <c r="H5280" s="53"/>
      <c r="I5280" s="53"/>
      <c r="J5280" s="53"/>
      <c r="O5280" s="53"/>
      <c r="W5280" s="53"/>
      <c r="X5280" s="53"/>
      <c r="Y5280" s="53"/>
      <c r="Z5280" s="53"/>
      <c r="AA5280" s="53"/>
    </row>
    <row r="5281" spans="1:27" x14ac:dyDescent="0.25">
      <c r="A5281" s="199"/>
      <c r="B5281" s="199"/>
      <c r="C5281" s="199"/>
      <c r="D5281" s="199"/>
      <c r="E5281" s="192"/>
      <c r="F5281" s="186"/>
      <c r="G5281" s="53"/>
      <c r="H5281" s="53"/>
      <c r="I5281" s="53"/>
      <c r="J5281" s="53"/>
      <c r="O5281" s="53"/>
      <c r="W5281" s="53"/>
      <c r="X5281" s="53"/>
      <c r="Y5281" s="53"/>
      <c r="Z5281" s="53"/>
      <c r="AA5281" s="53"/>
    </row>
    <row r="5282" spans="1:27" x14ac:dyDescent="0.25">
      <c r="A5282" s="199"/>
      <c r="B5282" s="199"/>
      <c r="C5282" s="199"/>
      <c r="D5282" s="199"/>
      <c r="E5282" s="192"/>
      <c r="F5282" s="186"/>
      <c r="G5282" s="53"/>
      <c r="H5282" s="53"/>
      <c r="I5282" s="53"/>
      <c r="J5282" s="53"/>
      <c r="O5282" s="53"/>
      <c r="W5282" s="53"/>
      <c r="X5282" s="53"/>
      <c r="Y5282" s="53"/>
      <c r="Z5282" s="53"/>
      <c r="AA5282" s="53"/>
    </row>
    <row r="5283" spans="1:27" x14ac:dyDescent="0.25">
      <c r="A5283" s="199"/>
      <c r="B5283" s="199"/>
      <c r="C5283" s="199"/>
      <c r="D5283" s="199"/>
      <c r="E5283" s="192"/>
      <c r="F5283" s="186"/>
      <c r="G5283" s="53"/>
      <c r="H5283" s="53"/>
      <c r="I5283" s="53"/>
      <c r="J5283" s="53"/>
      <c r="O5283" s="53"/>
      <c r="W5283" s="53"/>
      <c r="X5283" s="53"/>
      <c r="Y5283" s="53"/>
      <c r="Z5283" s="53"/>
      <c r="AA5283" s="53"/>
    </row>
    <row r="5284" spans="1:27" x14ac:dyDescent="0.25">
      <c r="A5284" s="199"/>
      <c r="B5284" s="199"/>
      <c r="C5284" s="199"/>
      <c r="D5284" s="199"/>
      <c r="E5284" s="192"/>
      <c r="F5284" s="186"/>
      <c r="G5284" s="53"/>
      <c r="H5284" s="53"/>
      <c r="I5284" s="53"/>
      <c r="J5284" s="53"/>
      <c r="O5284" s="53"/>
      <c r="W5284" s="53"/>
      <c r="X5284" s="53"/>
      <c r="Y5284" s="53"/>
      <c r="Z5284" s="53"/>
      <c r="AA5284" s="53"/>
    </row>
    <row r="5285" spans="1:27" x14ac:dyDescent="0.25">
      <c r="A5285" s="199"/>
      <c r="B5285" s="199"/>
      <c r="C5285" s="199"/>
      <c r="D5285" s="199"/>
      <c r="E5285" s="192"/>
      <c r="F5285" s="186"/>
      <c r="G5285" s="53"/>
      <c r="H5285" s="53"/>
      <c r="I5285" s="53"/>
      <c r="J5285" s="53"/>
      <c r="O5285" s="53"/>
      <c r="W5285" s="53"/>
      <c r="X5285" s="53"/>
      <c r="Y5285" s="53"/>
      <c r="Z5285" s="53"/>
      <c r="AA5285" s="53"/>
    </row>
    <row r="5286" spans="1:27" x14ac:dyDescent="0.25">
      <c r="A5286" s="199"/>
      <c r="B5286" s="199"/>
      <c r="C5286" s="199"/>
      <c r="D5286" s="199"/>
      <c r="E5286" s="192"/>
      <c r="F5286" s="186"/>
      <c r="G5286" s="53"/>
      <c r="H5286" s="53"/>
      <c r="I5286" s="53"/>
      <c r="J5286" s="53"/>
      <c r="O5286" s="53"/>
      <c r="W5286" s="53"/>
      <c r="X5286" s="53"/>
      <c r="Y5286" s="53"/>
      <c r="Z5286" s="53"/>
      <c r="AA5286" s="53"/>
    </row>
    <row r="5287" spans="1:27" x14ac:dyDescent="0.25">
      <c r="A5287" s="199"/>
      <c r="B5287" s="199"/>
      <c r="C5287" s="199"/>
      <c r="D5287" s="199"/>
      <c r="E5287" s="192"/>
      <c r="F5287" s="186"/>
      <c r="G5287" s="53"/>
      <c r="H5287" s="53"/>
      <c r="I5287" s="53"/>
      <c r="J5287" s="53"/>
      <c r="O5287" s="53"/>
      <c r="W5287" s="53"/>
      <c r="X5287" s="53"/>
      <c r="Y5287" s="53"/>
      <c r="Z5287" s="53"/>
      <c r="AA5287" s="53"/>
    </row>
    <row r="5288" spans="1:27" x14ac:dyDescent="0.25">
      <c r="A5288" s="199"/>
      <c r="B5288" s="199"/>
      <c r="C5288" s="199"/>
      <c r="D5288" s="199"/>
      <c r="E5288" s="192"/>
      <c r="F5288" s="186"/>
      <c r="G5288" s="53"/>
      <c r="H5288" s="53"/>
      <c r="I5288" s="53"/>
      <c r="J5288" s="53"/>
      <c r="O5288" s="53"/>
      <c r="W5288" s="53"/>
      <c r="X5288" s="53"/>
      <c r="Y5288" s="53"/>
      <c r="Z5288" s="53"/>
      <c r="AA5288" s="53"/>
    </row>
    <row r="5289" spans="1:27" x14ac:dyDescent="0.25">
      <c r="A5289" s="199"/>
      <c r="B5289" s="199"/>
      <c r="C5289" s="199"/>
      <c r="D5289" s="199"/>
      <c r="E5289" s="192"/>
      <c r="F5289" s="186"/>
      <c r="G5289" s="53"/>
      <c r="H5289" s="53"/>
      <c r="I5289" s="53"/>
      <c r="J5289" s="53"/>
      <c r="O5289" s="53"/>
      <c r="W5289" s="53"/>
      <c r="X5289" s="53"/>
      <c r="Y5289" s="53"/>
      <c r="Z5289" s="53"/>
      <c r="AA5289" s="53"/>
    </row>
    <row r="5290" spans="1:27" x14ac:dyDescent="0.25">
      <c r="A5290" s="199"/>
      <c r="B5290" s="199"/>
      <c r="C5290" s="199"/>
      <c r="D5290" s="199"/>
      <c r="E5290" s="192"/>
      <c r="F5290" s="186"/>
      <c r="G5290" s="53"/>
      <c r="H5290" s="53"/>
      <c r="I5290" s="53"/>
      <c r="J5290" s="53"/>
      <c r="O5290" s="53"/>
      <c r="W5290" s="53"/>
      <c r="X5290" s="53"/>
      <c r="Y5290" s="53"/>
      <c r="Z5290" s="53"/>
      <c r="AA5290" s="53"/>
    </row>
    <row r="5291" spans="1:27" x14ac:dyDescent="0.25">
      <c r="A5291" s="199"/>
      <c r="B5291" s="199"/>
      <c r="C5291" s="199"/>
      <c r="D5291" s="199"/>
      <c r="E5291" s="192"/>
      <c r="F5291" s="186"/>
      <c r="G5291" s="53"/>
      <c r="H5291" s="53"/>
      <c r="I5291" s="53"/>
      <c r="J5291" s="53"/>
      <c r="O5291" s="53"/>
      <c r="W5291" s="53"/>
      <c r="X5291" s="53"/>
      <c r="Y5291" s="53"/>
      <c r="Z5291" s="53"/>
      <c r="AA5291" s="53"/>
    </row>
    <row r="5292" spans="1:27" x14ac:dyDescent="0.25">
      <c r="A5292" s="199"/>
      <c r="B5292" s="199"/>
      <c r="C5292" s="199"/>
      <c r="D5292" s="199"/>
      <c r="E5292" s="192"/>
      <c r="F5292" s="186"/>
      <c r="G5292" s="53"/>
      <c r="H5292" s="53"/>
      <c r="I5292" s="53"/>
      <c r="J5292" s="53"/>
      <c r="O5292" s="53"/>
      <c r="W5292" s="53"/>
      <c r="X5292" s="53"/>
      <c r="Y5292" s="53"/>
      <c r="Z5292" s="53"/>
      <c r="AA5292" s="53"/>
    </row>
    <row r="5293" spans="1:27" x14ac:dyDescent="0.25">
      <c r="A5293" s="199"/>
      <c r="B5293" s="199"/>
      <c r="C5293" s="199"/>
      <c r="D5293" s="199"/>
      <c r="E5293" s="192"/>
      <c r="F5293" s="186"/>
      <c r="G5293" s="53"/>
      <c r="H5293" s="53"/>
      <c r="I5293" s="53"/>
      <c r="J5293" s="53"/>
      <c r="O5293" s="53"/>
      <c r="W5293" s="53"/>
      <c r="X5293" s="53"/>
      <c r="Y5293" s="53"/>
      <c r="Z5293" s="53"/>
      <c r="AA5293" s="53"/>
    </row>
    <row r="5294" spans="1:27" x14ac:dyDescent="0.25">
      <c r="A5294" s="199"/>
      <c r="B5294" s="199"/>
      <c r="C5294" s="199"/>
      <c r="D5294" s="199"/>
      <c r="E5294" s="192"/>
      <c r="F5294" s="186"/>
      <c r="G5294" s="53"/>
      <c r="H5294" s="53"/>
      <c r="I5294" s="53"/>
      <c r="J5294" s="53"/>
      <c r="O5294" s="53"/>
      <c r="W5294" s="53"/>
      <c r="X5294" s="53"/>
      <c r="Y5294" s="53"/>
      <c r="Z5294" s="53"/>
      <c r="AA5294" s="53"/>
    </row>
    <row r="5295" spans="1:27" x14ac:dyDescent="0.25">
      <c r="A5295" s="199"/>
      <c r="B5295" s="199"/>
      <c r="C5295" s="199"/>
      <c r="D5295" s="199"/>
      <c r="E5295" s="192"/>
      <c r="F5295" s="186"/>
      <c r="G5295" s="53"/>
      <c r="H5295" s="53"/>
      <c r="I5295" s="53"/>
      <c r="J5295" s="53"/>
      <c r="O5295" s="53"/>
      <c r="W5295" s="53"/>
      <c r="X5295" s="53"/>
      <c r="Y5295" s="53"/>
      <c r="Z5295" s="53"/>
      <c r="AA5295" s="53"/>
    </row>
    <row r="5296" spans="1:27" x14ac:dyDescent="0.25">
      <c r="A5296" s="199"/>
      <c r="B5296" s="199"/>
      <c r="C5296" s="199"/>
      <c r="D5296" s="199"/>
      <c r="E5296" s="192"/>
      <c r="F5296" s="186"/>
      <c r="G5296" s="53"/>
      <c r="H5296" s="53"/>
      <c r="I5296" s="53"/>
      <c r="J5296" s="53"/>
      <c r="O5296" s="53"/>
      <c r="W5296" s="53"/>
      <c r="X5296" s="53"/>
      <c r="Y5296" s="53"/>
      <c r="Z5296" s="53"/>
      <c r="AA5296" s="53"/>
    </row>
    <row r="5297" spans="1:27" x14ac:dyDescent="0.25">
      <c r="A5297" s="199"/>
      <c r="B5297" s="199"/>
      <c r="C5297" s="199"/>
      <c r="D5297" s="199"/>
      <c r="E5297" s="192"/>
      <c r="F5297" s="186"/>
      <c r="G5297" s="53"/>
      <c r="H5297" s="53"/>
      <c r="I5297" s="53"/>
      <c r="J5297" s="53"/>
      <c r="O5297" s="53"/>
      <c r="W5297" s="53"/>
      <c r="X5297" s="53"/>
      <c r="Y5297" s="53"/>
      <c r="Z5297" s="53"/>
      <c r="AA5297" s="53"/>
    </row>
    <row r="5298" spans="1:27" x14ac:dyDescent="0.25">
      <c r="A5298" s="199"/>
      <c r="B5298" s="199"/>
      <c r="C5298" s="199"/>
      <c r="D5298" s="199"/>
      <c r="E5298" s="192"/>
      <c r="F5298" s="186"/>
      <c r="G5298" s="53"/>
      <c r="H5298" s="53"/>
      <c r="I5298" s="53"/>
      <c r="J5298" s="53"/>
      <c r="O5298" s="53"/>
      <c r="W5298" s="53"/>
      <c r="X5298" s="53"/>
      <c r="Y5298" s="53"/>
      <c r="Z5298" s="53"/>
      <c r="AA5298" s="53"/>
    </row>
    <row r="5299" spans="1:27" x14ac:dyDescent="0.25">
      <c r="A5299" s="199"/>
      <c r="B5299" s="199"/>
      <c r="C5299" s="199"/>
      <c r="D5299" s="199"/>
      <c r="E5299" s="192"/>
      <c r="F5299" s="186"/>
      <c r="G5299" s="53"/>
      <c r="H5299" s="53"/>
      <c r="I5299" s="53"/>
      <c r="J5299" s="53"/>
      <c r="O5299" s="53"/>
      <c r="W5299" s="53"/>
      <c r="X5299" s="53"/>
      <c r="Y5299" s="53"/>
      <c r="Z5299" s="53"/>
      <c r="AA5299" s="53"/>
    </row>
    <row r="5300" spans="1:27" x14ac:dyDescent="0.25">
      <c r="A5300" s="199"/>
      <c r="B5300" s="199"/>
      <c r="C5300" s="199"/>
      <c r="D5300" s="199"/>
      <c r="E5300" s="192"/>
      <c r="F5300" s="186"/>
      <c r="G5300" s="53"/>
      <c r="H5300" s="53"/>
      <c r="I5300" s="53"/>
      <c r="J5300" s="53"/>
      <c r="O5300" s="53"/>
      <c r="W5300" s="53"/>
      <c r="X5300" s="53"/>
      <c r="Y5300" s="53"/>
      <c r="Z5300" s="53"/>
      <c r="AA5300" s="53"/>
    </row>
    <row r="5301" spans="1:27" x14ac:dyDescent="0.25">
      <c r="A5301" s="199"/>
      <c r="B5301" s="199"/>
      <c r="C5301" s="199"/>
      <c r="D5301" s="199"/>
      <c r="E5301" s="192"/>
      <c r="F5301" s="186"/>
      <c r="G5301" s="53"/>
      <c r="H5301" s="53"/>
      <c r="I5301" s="53"/>
      <c r="J5301" s="53"/>
      <c r="O5301" s="53"/>
      <c r="W5301" s="53"/>
      <c r="X5301" s="53"/>
      <c r="Y5301" s="53"/>
      <c r="Z5301" s="53"/>
      <c r="AA5301" s="53"/>
    </row>
    <row r="5302" spans="1:27" x14ac:dyDescent="0.25">
      <c r="A5302" s="199"/>
      <c r="B5302" s="199"/>
      <c r="C5302" s="199"/>
      <c r="D5302" s="199"/>
      <c r="E5302" s="192"/>
      <c r="F5302" s="186"/>
      <c r="G5302" s="53"/>
      <c r="H5302" s="53"/>
      <c r="I5302" s="53"/>
      <c r="J5302" s="53"/>
      <c r="O5302" s="53"/>
      <c r="W5302" s="53"/>
      <c r="X5302" s="53"/>
      <c r="Y5302" s="53"/>
      <c r="Z5302" s="53"/>
      <c r="AA5302" s="53"/>
    </row>
    <row r="5303" spans="1:27" x14ac:dyDescent="0.25">
      <c r="A5303" s="199"/>
      <c r="B5303" s="199"/>
      <c r="C5303" s="199"/>
      <c r="D5303" s="199"/>
      <c r="E5303" s="192"/>
      <c r="F5303" s="186"/>
      <c r="G5303" s="53"/>
      <c r="H5303" s="53"/>
      <c r="I5303" s="53"/>
      <c r="J5303" s="53"/>
      <c r="O5303" s="53"/>
      <c r="W5303" s="53"/>
      <c r="X5303" s="53"/>
      <c r="Y5303" s="53"/>
      <c r="Z5303" s="53"/>
      <c r="AA5303" s="53"/>
    </row>
    <row r="5304" spans="1:27" x14ac:dyDescent="0.25">
      <c r="A5304" s="199"/>
      <c r="B5304" s="199"/>
      <c r="C5304" s="199"/>
      <c r="D5304" s="199"/>
      <c r="E5304" s="192"/>
      <c r="F5304" s="186"/>
      <c r="G5304" s="53"/>
      <c r="H5304" s="53"/>
      <c r="I5304" s="53"/>
      <c r="J5304" s="53"/>
      <c r="O5304" s="53"/>
      <c r="W5304" s="53"/>
      <c r="X5304" s="53"/>
      <c r="Y5304" s="53"/>
      <c r="Z5304" s="53"/>
      <c r="AA5304" s="53"/>
    </row>
    <row r="5305" spans="1:27" x14ac:dyDescent="0.25">
      <c r="A5305" s="199"/>
      <c r="B5305" s="199"/>
      <c r="C5305" s="199"/>
      <c r="D5305" s="199"/>
      <c r="E5305" s="192"/>
      <c r="F5305" s="186"/>
      <c r="G5305" s="53"/>
      <c r="H5305" s="53"/>
      <c r="I5305" s="53"/>
      <c r="J5305" s="53"/>
      <c r="O5305" s="53"/>
      <c r="W5305" s="53"/>
      <c r="X5305" s="53"/>
      <c r="Y5305" s="53"/>
      <c r="Z5305" s="53"/>
      <c r="AA5305" s="53"/>
    </row>
    <row r="5306" spans="1:27" x14ac:dyDescent="0.25">
      <c r="A5306" s="199"/>
      <c r="B5306" s="199"/>
      <c r="C5306" s="199"/>
      <c r="D5306" s="199"/>
      <c r="E5306" s="192"/>
      <c r="F5306" s="186"/>
      <c r="G5306" s="53"/>
      <c r="H5306" s="53"/>
      <c r="I5306" s="53"/>
      <c r="J5306" s="53"/>
      <c r="O5306" s="53"/>
      <c r="W5306" s="53"/>
      <c r="X5306" s="53"/>
      <c r="Y5306" s="53"/>
      <c r="Z5306" s="53"/>
      <c r="AA5306" s="53"/>
    </row>
    <row r="5307" spans="1:27" x14ac:dyDescent="0.25">
      <c r="A5307" s="199"/>
      <c r="B5307" s="199"/>
      <c r="C5307" s="199"/>
      <c r="D5307" s="199"/>
      <c r="E5307" s="192"/>
      <c r="F5307" s="186"/>
      <c r="G5307" s="53"/>
      <c r="H5307" s="53"/>
      <c r="I5307" s="53"/>
      <c r="J5307" s="53"/>
      <c r="O5307" s="53"/>
      <c r="W5307" s="53"/>
      <c r="X5307" s="53"/>
      <c r="Y5307" s="53"/>
      <c r="Z5307" s="53"/>
      <c r="AA5307" s="53"/>
    </row>
    <row r="5308" spans="1:27" x14ac:dyDescent="0.25">
      <c r="A5308" s="199"/>
      <c r="B5308" s="199"/>
      <c r="C5308" s="199"/>
      <c r="D5308" s="199"/>
      <c r="E5308" s="192"/>
      <c r="F5308" s="186"/>
      <c r="G5308" s="53"/>
      <c r="H5308" s="53"/>
      <c r="I5308" s="53"/>
      <c r="J5308" s="53"/>
      <c r="O5308" s="53"/>
      <c r="W5308" s="53"/>
      <c r="X5308" s="53"/>
      <c r="Y5308" s="53"/>
      <c r="Z5308" s="53"/>
      <c r="AA5308" s="53"/>
    </row>
    <row r="5309" spans="1:27" x14ac:dyDescent="0.25">
      <c r="A5309" s="199"/>
      <c r="B5309" s="199"/>
      <c r="C5309" s="199"/>
      <c r="D5309" s="199"/>
      <c r="E5309" s="192"/>
      <c r="F5309" s="186"/>
      <c r="G5309" s="53"/>
      <c r="H5309" s="53"/>
      <c r="I5309" s="53"/>
      <c r="J5309" s="53"/>
      <c r="O5309" s="53"/>
      <c r="W5309" s="53"/>
      <c r="X5309" s="53"/>
      <c r="Y5309" s="53"/>
      <c r="Z5309" s="53"/>
      <c r="AA5309" s="53"/>
    </row>
    <row r="5310" spans="1:27" x14ac:dyDescent="0.25">
      <c r="A5310" s="199"/>
      <c r="B5310" s="199"/>
      <c r="C5310" s="199"/>
      <c r="D5310" s="199"/>
      <c r="E5310" s="192"/>
      <c r="F5310" s="186"/>
      <c r="G5310" s="53"/>
      <c r="H5310" s="53"/>
      <c r="I5310" s="53"/>
      <c r="J5310" s="53"/>
      <c r="O5310" s="53"/>
      <c r="W5310" s="53"/>
      <c r="X5310" s="53"/>
      <c r="Y5310" s="53"/>
      <c r="Z5310" s="53"/>
      <c r="AA5310" s="53"/>
    </row>
    <row r="5311" spans="1:27" x14ac:dyDescent="0.25">
      <c r="A5311" s="199"/>
      <c r="B5311" s="199"/>
      <c r="C5311" s="199"/>
      <c r="D5311" s="199"/>
      <c r="E5311" s="192"/>
      <c r="F5311" s="186"/>
      <c r="G5311" s="53"/>
      <c r="H5311" s="53"/>
      <c r="I5311" s="53"/>
      <c r="J5311" s="53"/>
      <c r="O5311" s="53"/>
      <c r="W5311" s="53"/>
      <c r="X5311" s="53"/>
      <c r="Y5311" s="53"/>
      <c r="Z5311" s="53"/>
      <c r="AA5311" s="53"/>
    </row>
    <row r="5312" spans="1:27" x14ac:dyDescent="0.25">
      <c r="A5312" s="199"/>
      <c r="B5312" s="199"/>
      <c r="C5312" s="199"/>
      <c r="D5312" s="199"/>
      <c r="E5312" s="192"/>
      <c r="F5312" s="186"/>
      <c r="G5312" s="53"/>
      <c r="H5312" s="53"/>
      <c r="I5312" s="53"/>
      <c r="J5312" s="53"/>
      <c r="O5312" s="53"/>
      <c r="W5312" s="53"/>
      <c r="X5312" s="53"/>
      <c r="Y5312" s="53"/>
      <c r="Z5312" s="53"/>
      <c r="AA5312" s="53"/>
    </row>
    <row r="5313" spans="1:27" x14ac:dyDescent="0.25">
      <c r="A5313" s="199"/>
      <c r="B5313" s="199"/>
      <c r="C5313" s="199"/>
      <c r="D5313" s="199"/>
      <c r="E5313" s="192"/>
      <c r="F5313" s="186"/>
      <c r="G5313" s="53"/>
      <c r="H5313" s="53"/>
      <c r="I5313" s="53"/>
      <c r="J5313" s="53"/>
      <c r="O5313" s="53"/>
      <c r="W5313" s="53"/>
      <c r="X5313" s="53"/>
      <c r="Y5313" s="53"/>
      <c r="Z5313" s="53"/>
      <c r="AA5313" s="53"/>
    </row>
    <row r="5314" spans="1:27" x14ac:dyDescent="0.25">
      <c r="A5314" s="199"/>
      <c r="B5314" s="199"/>
      <c r="C5314" s="199"/>
      <c r="D5314" s="199"/>
      <c r="E5314" s="192"/>
      <c r="F5314" s="186"/>
      <c r="G5314" s="53"/>
      <c r="H5314" s="53"/>
      <c r="I5314" s="53"/>
      <c r="J5314" s="53"/>
      <c r="O5314" s="53"/>
      <c r="W5314" s="53"/>
      <c r="X5314" s="53"/>
      <c r="Y5314" s="53"/>
      <c r="Z5314" s="53"/>
      <c r="AA5314" s="53"/>
    </row>
    <row r="5315" spans="1:27" x14ac:dyDescent="0.25">
      <c r="A5315" s="199"/>
      <c r="B5315" s="199"/>
      <c r="C5315" s="199"/>
      <c r="D5315" s="199"/>
      <c r="E5315" s="192"/>
      <c r="F5315" s="186"/>
      <c r="G5315" s="53"/>
      <c r="H5315" s="53"/>
      <c r="I5315" s="53"/>
      <c r="J5315" s="53"/>
      <c r="O5315" s="53"/>
      <c r="W5315" s="53"/>
      <c r="X5315" s="53"/>
      <c r="Y5315" s="53"/>
      <c r="Z5315" s="53"/>
      <c r="AA5315" s="53"/>
    </row>
    <row r="5316" spans="1:27" x14ac:dyDescent="0.25">
      <c r="A5316" s="199"/>
      <c r="B5316" s="199"/>
      <c r="C5316" s="199"/>
      <c r="D5316" s="199"/>
      <c r="E5316" s="192"/>
      <c r="F5316" s="186"/>
      <c r="G5316" s="53"/>
      <c r="H5316" s="53"/>
      <c r="I5316" s="53"/>
      <c r="J5316" s="53"/>
      <c r="O5316" s="53"/>
      <c r="W5316" s="53"/>
      <c r="X5316" s="53"/>
      <c r="Y5316" s="53"/>
      <c r="Z5316" s="53"/>
      <c r="AA5316" s="53"/>
    </row>
    <row r="5317" spans="1:27" x14ac:dyDescent="0.25">
      <c r="A5317" s="199"/>
      <c r="B5317" s="199"/>
      <c r="C5317" s="199"/>
      <c r="D5317" s="199"/>
      <c r="E5317" s="192"/>
      <c r="F5317" s="186"/>
      <c r="G5317" s="53"/>
      <c r="H5317" s="53"/>
      <c r="I5317" s="53"/>
      <c r="J5317" s="53"/>
      <c r="O5317" s="53"/>
      <c r="W5317" s="53"/>
      <c r="X5317" s="53"/>
      <c r="Y5317" s="53"/>
      <c r="Z5317" s="53"/>
      <c r="AA5317" s="53"/>
    </row>
    <row r="5318" spans="1:27" x14ac:dyDescent="0.25">
      <c r="A5318" s="199"/>
      <c r="B5318" s="199"/>
      <c r="C5318" s="199"/>
      <c r="D5318" s="199"/>
      <c r="E5318" s="192"/>
      <c r="F5318" s="186"/>
      <c r="G5318" s="53"/>
      <c r="H5318" s="53"/>
      <c r="I5318" s="53"/>
      <c r="J5318" s="53"/>
      <c r="O5318" s="53"/>
      <c r="W5318" s="53"/>
      <c r="X5318" s="53"/>
      <c r="Y5318" s="53"/>
      <c r="Z5318" s="53"/>
      <c r="AA5318" s="53"/>
    </row>
    <row r="5319" spans="1:27" x14ac:dyDescent="0.25">
      <c r="A5319" s="199"/>
      <c r="B5319" s="199"/>
      <c r="C5319" s="199"/>
      <c r="D5319" s="199"/>
      <c r="E5319" s="192"/>
      <c r="F5319" s="186"/>
      <c r="G5319" s="53"/>
      <c r="H5319" s="53"/>
      <c r="I5319" s="53"/>
      <c r="J5319" s="53"/>
      <c r="O5319" s="53"/>
      <c r="W5319" s="53"/>
      <c r="X5319" s="53"/>
      <c r="Y5319" s="53"/>
      <c r="Z5319" s="53"/>
      <c r="AA5319" s="53"/>
    </row>
    <row r="5320" spans="1:27" x14ac:dyDescent="0.25">
      <c r="A5320" s="199"/>
      <c r="B5320" s="199"/>
      <c r="C5320" s="199"/>
      <c r="D5320" s="199"/>
      <c r="E5320" s="192"/>
      <c r="F5320" s="186"/>
      <c r="G5320" s="53"/>
      <c r="H5320" s="53"/>
      <c r="I5320" s="53"/>
      <c r="J5320" s="53"/>
      <c r="O5320" s="53"/>
      <c r="W5320" s="53"/>
      <c r="X5320" s="53"/>
      <c r="Y5320" s="53"/>
      <c r="Z5320" s="53"/>
      <c r="AA5320" s="53"/>
    </row>
    <row r="5321" spans="1:27" x14ac:dyDescent="0.25">
      <c r="A5321" s="199"/>
      <c r="B5321" s="199"/>
      <c r="C5321" s="199"/>
      <c r="D5321" s="199"/>
      <c r="E5321" s="192"/>
      <c r="F5321" s="186"/>
      <c r="G5321" s="53"/>
      <c r="H5321" s="53"/>
      <c r="I5321" s="53"/>
      <c r="J5321" s="53"/>
      <c r="O5321" s="53"/>
      <c r="W5321" s="53"/>
      <c r="X5321" s="53"/>
      <c r="Y5321" s="53"/>
      <c r="Z5321" s="53"/>
      <c r="AA5321" s="53"/>
    </row>
    <row r="5322" spans="1:27" x14ac:dyDescent="0.25">
      <c r="A5322" s="199"/>
      <c r="B5322" s="199"/>
      <c r="C5322" s="199"/>
      <c r="D5322" s="199"/>
      <c r="E5322" s="192"/>
      <c r="F5322" s="186"/>
      <c r="G5322" s="53"/>
      <c r="H5322" s="53"/>
      <c r="I5322" s="53"/>
      <c r="J5322" s="53"/>
      <c r="O5322" s="53"/>
      <c r="W5322" s="53"/>
      <c r="X5322" s="53"/>
      <c r="Y5322" s="53"/>
      <c r="Z5322" s="53"/>
      <c r="AA5322" s="53"/>
    </row>
    <row r="5323" spans="1:27" x14ac:dyDescent="0.25">
      <c r="A5323" s="199"/>
      <c r="B5323" s="199"/>
      <c r="C5323" s="199"/>
      <c r="D5323" s="199"/>
      <c r="E5323" s="192"/>
      <c r="F5323" s="186"/>
      <c r="G5323" s="53"/>
      <c r="H5323" s="53"/>
      <c r="I5323" s="53"/>
      <c r="J5323" s="53"/>
      <c r="O5323" s="53"/>
      <c r="W5323" s="53"/>
      <c r="X5323" s="53"/>
      <c r="Y5323" s="53"/>
      <c r="Z5323" s="53"/>
      <c r="AA5323" s="53"/>
    </row>
    <row r="5324" spans="1:27" x14ac:dyDescent="0.25">
      <c r="A5324" s="199"/>
      <c r="B5324" s="199"/>
      <c r="C5324" s="199"/>
      <c r="D5324" s="199"/>
      <c r="E5324" s="192"/>
      <c r="F5324" s="186"/>
      <c r="G5324" s="53"/>
      <c r="H5324" s="53"/>
      <c r="I5324" s="53"/>
      <c r="J5324" s="53"/>
      <c r="O5324" s="53"/>
      <c r="W5324" s="53"/>
      <c r="X5324" s="53"/>
      <c r="Y5324" s="53"/>
      <c r="Z5324" s="53"/>
      <c r="AA5324" s="53"/>
    </row>
    <row r="5325" spans="1:27" x14ac:dyDescent="0.25">
      <c r="A5325" s="199"/>
      <c r="B5325" s="199"/>
      <c r="C5325" s="199"/>
      <c r="D5325" s="199"/>
      <c r="E5325" s="192"/>
      <c r="F5325" s="186"/>
      <c r="G5325" s="53"/>
      <c r="H5325" s="53"/>
      <c r="I5325" s="53"/>
      <c r="J5325" s="53"/>
      <c r="O5325" s="53"/>
      <c r="W5325" s="53"/>
      <c r="X5325" s="53"/>
      <c r="Y5325" s="53"/>
      <c r="Z5325" s="53"/>
      <c r="AA5325" s="53"/>
    </row>
    <row r="5326" spans="1:27" x14ac:dyDescent="0.25">
      <c r="A5326" s="199"/>
      <c r="B5326" s="199"/>
      <c r="C5326" s="199"/>
      <c r="D5326" s="199"/>
      <c r="E5326" s="192"/>
      <c r="F5326" s="186"/>
      <c r="G5326" s="53"/>
      <c r="H5326" s="53"/>
      <c r="I5326" s="53"/>
      <c r="J5326" s="53"/>
      <c r="O5326" s="53"/>
      <c r="W5326" s="53"/>
      <c r="X5326" s="53"/>
      <c r="Y5326" s="53"/>
      <c r="Z5326" s="53"/>
      <c r="AA5326" s="53"/>
    </row>
    <row r="5327" spans="1:27" x14ac:dyDescent="0.25">
      <c r="A5327" s="199"/>
      <c r="B5327" s="199"/>
      <c r="C5327" s="199"/>
      <c r="D5327" s="199"/>
      <c r="E5327" s="192"/>
      <c r="F5327" s="186"/>
      <c r="G5327" s="53"/>
      <c r="H5327" s="53"/>
      <c r="I5327" s="53"/>
      <c r="J5327" s="53"/>
      <c r="O5327" s="53"/>
      <c r="W5327" s="53"/>
      <c r="X5327" s="53"/>
      <c r="Y5327" s="53"/>
      <c r="Z5327" s="53"/>
      <c r="AA5327" s="53"/>
    </row>
    <row r="5328" spans="1:27" x14ac:dyDescent="0.25">
      <c r="A5328" s="199"/>
      <c r="B5328" s="199"/>
      <c r="C5328" s="199"/>
      <c r="D5328" s="199"/>
      <c r="E5328" s="192"/>
      <c r="F5328" s="186"/>
      <c r="G5328" s="53"/>
      <c r="H5328" s="53"/>
      <c r="I5328" s="53"/>
      <c r="J5328" s="53"/>
      <c r="O5328" s="53"/>
      <c r="W5328" s="53"/>
      <c r="X5328" s="53"/>
      <c r="Y5328" s="53"/>
      <c r="Z5328" s="53"/>
      <c r="AA5328" s="53"/>
    </row>
    <row r="5329" spans="1:27" x14ac:dyDescent="0.25">
      <c r="A5329" s="199"/>
      <c r="B5329" s="199"/>
      <c r="C5329" s="199"/>
      <c r="D5329" s="199"/>
      <c r="E5329" s="192"/>
      <c r="F5329" s="186"/>
      <c r="G5329" s="53"/>
      <c r="H5329" s="53"/>
      <c r="I5329" s="53"/>
      <c r="J5329" s="53"/>
      <c r="O5329" s="53"/>
      <c r="W5329" s="53"/>
      <c r="X5329" s="53"/>
      <c r="Y5329" s="53"/>
      <c r="Z5329" s="53"/>
      <c r="AA5329" s="53"/>
    </row>
    <row r="5330" spans="1:27" x14ac:dyDescent="0.25">
      <c r="A5330" s="199"/>
      <c r="B5330" s="199"/>
      <c r="C5330" s="199"/>
      <c r="D5330" s="199"/>
      <c r="E5330" s="192"/>
      <c r="F5330" s="186"/>
      <c r="G5330" s="53"/>
      <c r="H5330" s="53"/>
      <c r="I5330" s="53"/>
      <c r="J5330" s="53"/>
      <c r="O5330" s="53"/>
      <c r="W5330" s="53"/>
      <c r="X5330" s="53"/>
      <c r="Y5330" s="53"/>
      <c r="Z5330" s="53"/>
      <c r="AA5330" s="53"/>
    </row>
    <row r="5331" spans="1:27" x14ac:dyDescent="0.25">
      <c r="A5331" s="199"/>
      <c r="B5331" s="199"/>
      <c r="C5331" s="199"/>
      <c r="D5331" s="199"/>
      <c r="E5331" s="192"/>
      <c r="F5331" s="186"/>
      <c r="G5331" s="53"/>
      <c r="H5331" s="53"/>
      <c r="I5331" s="53"/>
      <c r="J5331" s="53"/>
      <c r="O5331" s="53"/>
      <c r="W5331" s="53"/>
      <c r="X5331" s="53"/>
      <c r="Y5331" s="53"/>
      <c r="Z5331" s="53"/>
      <c r="AA5331" s="53"/>
    </row>
    <row r="5332" spans="1:27" x14ac:dyDescent="0.25">
      <c r="A5332" s="199"/>
      <c r="B5332" s="199"/>
      <c r="C5332" s="199"/>
      <c r="D5332" s="199"/>
      <c r="E5332" s="192"/>
      <c r="F5332" s="186"/>
      <c r="G5332" s="53"/>
      <c r="H5332" s="53"/>
      <c r="I5332" s="53"/>
      <c r="J5332" s="53"/>
      <c r="O5332" s="53"/>
      <c r="W5332" s="53"/>
      <c r="X5332" s="53"/>
      <c r="Y5332" s="53"/>
      <c r="Z5332" s="53"/>
      <c r="AA5332" s="53"/>
    </row>
    <row r="5333" spans="1:27" x14ac:dyDescent="0.25">
      <c r="A5333" s="199"/>
      <c r="B5333" s="199"/>
      <c r="C5333" s="199"/>
      <c r="D5333" s="199"/>
      <c r="E5333" s="192"/>
      <c r="F5333" s="186"/>
      <c r="G5333" s="53"/>
      <c r="H5333" s="53"/>
      <c r="I5333" s="53"/>
      <c r="J5333" s="53"/>
      <c r="O5333" s="53"/>
      <c r="W5333" s="53"/>
      <c r="X5333" s="53"/>
      <c r="Y5333" s="53"/>
      <c r="Z5333" s="53"/>
      <c r="AA5333" s="53"/>
    </row>
    <row r="5334" spans="1:27" x14ac:dyDescent="0.25">
      <c r="A5334" s="199"/>
      <c r="B5334" s="199"/>
      <c r="C5334" s="199"/>
      <c r="D5334" s="199"/>
      <c r="E5334" s="192"/>
      <c r="F5334" s="186"/>
      <c r="G5334" s="53"/>
      <c r="H5334" s="53"/>
      <c r="I5334" s="53"/>
      <c r="J5334" s="53"/>
      <c r="O5334" s="53"/>
      <c r="W5334" s="53"/>
      <c r="X5334" s="53"/>
      <c r="Y5334" s="53"/>
      <c r="Z5334" s="53"/>
      <c r="AA5334" s="53"/>
    </row>
    <row r="5335" spans="1:27" x14ac:dyDescent="0.25">
      <c r="A5335" s="199"/>
      <c r="B5335" s="199"/>
      <c r="C5335" s="199"/>
      <c r="D5335" s="199"/>
      <c r="E5335" s="192"/>
      <c r="F5335" s="186"/>
      <c r="G5335" s="53"/>
      <c r="H5335" s="53"/>
      <c r="I5335" s="53"/>
      <c r="J5335" s="53"/>
      <c r="O5335" s="53"/>
      <c r="W5335" s="53"/>
      <c r="X5335" s="53"/>
      <c r="Y5335" s="53"/>
      <c r="Z5335" s="53"/>
      <c r="AA5335" s="53"/>
    </row>
    <row r="5336" spans="1:27" x14ac:dyDescent="0.25">
      <c r="A5336" s="199"/>
      <c r="B5336" s="199"/>
      <c r="C5336" s="199"/>
      <c r="D5336" s="199"/>
      <c r="E5336" s="192"/>
      <c r="F5336" s="186"/>
      <c r="G5336" s="53"/>
      <c r="H5336" s="53"/>
      <c r="I5336" s="53"/>
      <c r="J5336" s="53"/>
      <c r="O5336" s="53"/>
      <c r="W5336" s="53"/>
      <c r="X5336" s="53"/>
      <c r="Y5336" s="53"/>
      <c r="Z5336" s="53"/>
      <c r="AA5336" s="53"/>
    </row>
    <row r="5337" spans="1:27" x14ac:dyDescent="0.25">
      <c r="A5337" s="199"/>
      <c r="B5337" s="199"/>
      <c r="C5337" s="199"/>
      <c r="D5337" s="199"/>
      <c r="E5337" s="192"/>
      <c r="F5337" s="186"/>
      <c r="G5337" s="53"/>
      <c r="H5337" s="53"/>
      <c r="I5337" s="53"/>
      <c r="J5337" s="53"/>
      <c r="O5337" s="53"/>
      <c r="W5337" s="53"/>
      <c r="X5337" s="53"/>
      <c r="Y5337" s="53"/>
      <c r="Z5337" s="53"/>
      <c r="AA5337" s="53"/>
    </row>
    <row r="5338" spans="1:27" x14ac:dyDescent="0.25">
      <c r="A5338" s="199"/>
      <c r="B5338" s="199"/>
      <c r="C5338" s="199"/>
      <c r="D5338" s="199"/>
      <c r="E5338" s="192"/>
      <c r="F5338" s="186"/>
      <c r="G5338" s="53"/>
      <c r="H5338" s="53"/>
      <c r="I5338" s="53"/>
      <c r="J5338" s="53"/>
      <c r="O5338" s="53"/>
      <c r="W5338" s="53"/>
      <c r="X5338" s="53"/>
      <c r="Y5338" s="53"/>
      <c r="Z5338" s="53"/>
      <c r="AA5338" s="53"/>
    </row>
    <row r="5339" spans="1:27" x14ac:dyDescent="0.25">
      <c r="A5339" s="199"/>
      <c r="B5339" s="199"/>
      <c r="C5339" s="199"/>
      <c r="D5339" s="199"/>
      <c r="E5339" s="192"/>
      <c r="F5339" s="186"/>
      <c r="G5339" s="53"/>
      <c r="H5339" s="53"/>
      <c r="I5339" s="53"/>
      <c r="J5339" s="53"/>
      <c r="O5339" s="53"/>
      <c r="W5339" s="53"/>
      <c r="X5339" s="53"/>
      <c r="Y5339" s="53"/>
      <c r="Z5339" s="53"/>
      <c r="AA5339" s="53"/>
    </row>
    <row r="5340" spans="1:27" x14ac:dyDescent="0.25">
      <c r="A5340" s="199"/>
      <c r="B5340" s="199"/>
      <c r="C5340" s="199"/>
      <c r="D5340" s="199"/>
      <c r="E5340" s="192"/>
      <c r="F5340" s="186"/>
      <c r="G5340" s="53"/>
      <c r="H5340" s="53"/>
      <c r="I5340" s="53"/>
      <c r="J5340" s="53"/>
      <c r="O5340" s="53"/>
      <c r="W5340" s="53"/>
      <c r="X5340" s="53"/>
      <c r="Y5340" s="53"/>
      <c r="Z5340" s="53"/>
      <c r="AA5340" s="53"/>
    </row>
    <row r="5341" spans="1:27" x14ac:dyDescent="0.25">
      <c r="A5341" s="199"/>
      <c r="B5341" s="199"/>
      <c r="C5341" s="199"/>
      <c r="D5341" s="199"/>
      <c r="E5341" s="192"/>
      <c r="F5341" s="186"/>
      <c r="G5341" s="53"/>
      <c r="H5341" s="53"/>
      <c r="I5341" s="53"/>
      <c r="J5341" s="53"/>
      <c r="O5341" s="53"/>
      <c r="W5341" s="53"/>
      <c r="X5341" s="53"/>
      <c r="Y5341" s="53"/>
      <c r="Z5341" s="53"/>
      <c r="AA5341" s="53"/>
    </row>
    <row r="5342" spans="1:27" x14ac:dyDescent="0.25">
      <c r="A5342" s="199"/>
      <c r="B5342" s="199"/>
      <c r="C5342" s="199"/>
      <c r="D5342" s="199"/>
      <c r="E5342" s="192"/>
      <c r="F5342" s="186"/>
      <c r="G5342" s="53"/>
      <c r="H5342" s="53"/>
      <c r="I5342" s="53"/>
      <c r="J5342" s="53"/>
      <c r="O5342" s="53"/>
      <c r="W5342" s="53"/>
      <c r="X5342" s="53"/>
      <c r="Y5342" s="53"/>
      <c r="Z5342" s="53"/>
      <c r="AA5342" s="53"/>
    </row>
    <row r="5343" spans="1:27" x14ac:dyDescent="0.25">
      <c r="A5343" s="199"/>
      <c r="B5343" s="199"/>
      <c r="C5343" s="199"/>
      <c r="D5343" s="199"/>
      <c r="E5343" s="192"/>
      <c r="F5343" s="186"/>
      <c r="G5343" s="53"/>
      <c r="H5343" s="53"/>
      <c r="I5343" s="53"/>
      <c r="J5343" s="53"/>
      <c r="O5343" s="53"/>
      <c r="W5343" s="53"/>
      <c r="X5343" s="53"/>
      <c r="Y5343" s="53"/>
      <c r="Z5343" s="53"/>
      <c r="AA5343" s="53"/>
    </row>
    <row r="5344" spans="1:27" x14ac:dyDescent="0.25">
      <c r="A5344" s="199"/>
      <c r="B5344" s="199"/>
      <c r="C5344" s="199"/>
      <c r="D5344" s="199"/>
      <c r="E5344" s="192"/>
      <c r="F5344" s="186"/>
      <c r="G5344" s="53"/>
      <c r="H5344" s="53"/>
      <c r="I5344" s="53"/>
      <c r="J5344" s="53"/>
      <c r="O5344" s="53"/>
      <c r="W5344" s="53"/>
      <c r="X5344" s="53"/>
      <c r="Y5344" s="53"/>
      <c r="Z5344" s="53"/>
      <c r="AA5344" s="53"/>
    </row>
    <row r="5345" spans="1:27" x14ac:dyDescent="0.25">
      <c r="A5345" s="199"/>
      <c r="B5345" s="199"/>
      <c r="C5345" s="199"/>
      <c r="D5345" s="199"/>
      <c r="E5345" s="192"/>
      <c r="F5345" s="186"/>
      <c r="G5345" s="53"/>
      <c r="H5345" s="53"/>
      <c r="I5345" s="53"/>
      <c r="J5345" s="53"/>
      <c r="O5345" s="53"/>
      <c r="W5345" s="53"/>
      <c r="X5345" s="53"/>
      <c r="Y5345" s="53"/>
      <c r="Z5345" s="53"/>
      <c r="AA5345" s="53"/>
    </row>
    <row r="5346" spans="1:27" x14ac:dyDescent="0.25">
      <c r="A5346" s="199"/>
      <c r="B5346" s="199"/>
      <c r="C5346" s="199"/>
      <c r="D5346" s="199"/>
      <c r="E5346" s="192"/>
      <c r="F5346" s="186"/>
      <c r="G5346" s="53"/>
      <c r="H5346" s="53"/>
      <c r="I5346" s="53"/>
      <c r="J5346" s="53"/>
      <c r="O5346" s="53"/>
      <c r="W5346" s="53"/>
      <c r="X5346" s="53"/>
      <c r="Y5346" s="53"/>
      <c r="Z5346" s="53"/>
      <c r="AA5346" s="53"/>
    </row>
    <row r="5347" spans="1:27" x14ac:dyDescent="0.25">
      <c r="A5347" s="199"/>
      <c r="B5347" s="199"/>
      <c r="C5347" s="199"/>
      <c r="D5347" s="199"/>
      <c r="E5347" s="192"/>
      <c r="F5347" s="186"/>
      <c r="G5347" s="53"/>
      <c r="H5347" s="53"/>
      <c r="I5347" s="53"/>
      <c r="J5347" s="53"/>
      <c r="O5347" s="53"/>
      <c r="W5347" s="53"/>
      <c r="X5347" s="53"/>
      <c r="Y5347" s="53"/>
      <c r="Z5347" s="53"/>
      <c r="AA5347" s="53"/>
    </row>
    <row r="5348" spans="1:27" x14ac:dyDescent="0.25">
      <c r="A5348" s="199"/>
      <c r="B5348" s="199"/>
      <c r="C5348" s="199"/>
      <c r="D5348" s="199"/>
      <c r="E5348" s="192"/>
      <c r="F5348" s="186"/>
      <c r="G5348" s="53"/>
      <c r="H5348" s="53"/>
      <c r="I5348" s="53"/>
      <c r="J5348" s="53"/>
      <c r="O5348" s="53"/>
      <c r="W5348" s="53"/>
      <c r="X5348" s="53"/>
      <c r="Y5348" s="53"/>
      <c r="Z5348" s="53"/>
      <c r="AA5348" s="53"/>
    </row>
    <row r="5349" spans="1:27" x14ac:dyDescent="0.25">
      <c r="A5349" s="199"/>
      <c r="B5349" s="199"/>
      <c r="C5349" s="199"/>
      <c r="D5349" s="199"/>
      <c r="E5349" s="192"/>
      <c r="F5349" s="186"/>
      <c r="G5349" s="53"/>
      <c r="H5349" s="53"/>
      <c r="I5349" s="53"/>
      <c r="J5349" s="53"/>
      <c r="O5349" s="53"/>
      <c r="W5349" s="53"/>
      <c r="X5349" s="53"/>
      <c r="Y5349" s="53"/>
      <c r="Z5349" s="53"/>
      <c r="AA5349" s="53"/>
    </row>
    <row r="5350" spans="1:27" x14ac:dyDescent="0.25">
      <c r="A5350" s="199"/>
      <c r="B5350" s="199"/>
      <c r="C5350" s="199"/>
      <c r="D5350" s="199"/>
      <c r="E5350" s="192"/>
      <c r="F5350" s="186"/>
      <c r="G5350" s="53"/>
      <c r="H5350" s="53"/>
      <c r="I5350" s="53"/>
      <c r="J5350" s="53"/>
      <c r="O5350" s="53"/>
      <c r="W5350" s="53"/>
      <c r="X5350" s="53"/>
      <c r="Y5350" s="53"/>
      <c r="Z5350" s="53"/>
      <c r="AA5350" s="53"/>
    </row>
    <row r="5351" spans="1:27" x14ac:dyDescent="0.25">
      <c r="A5351" s="199"/>
      <c r="B5351" s="199"/>
      <c r="C5351" s="199"/>
      <c r="D5351" s="199"/>
      <c r="E5351" s="192"/>
      <c r="F5351" s="186"/>
      <c r="G5351" s="53"/>
      <c r="H5351" s="53"/>
      <c r="I5351" s="53"/>
      <c r="J5351" s="53"/>
      <c r="O5351" s="53"/>
      <c r="W5351" s="53"/>
      <c r="X5351" s="53"/>
      <c r="Y5351" s="53"/>
      <c r="Z5351" s="53"/>
      <c r="AA5351" s="53"/>
    </row>
    <row r="5352" spans="1:27" x14ac:dyDescent="0.25">
      <c r="A5352" s="199"/>
      <c r="B5352" s="199"/>
      <c r="C5352" s="199"/>
      <c r="D5352" s="199"/>
      <c r="E5352" s="192"/>
      <c r="F5352" s="186"/>
      <c r="G5352" s="53"/>
      <c r="H5352" s="53"/>
      <c r="I5352" s="53"/>
      <c r="J5352" s="53"/>
      <c r="O5352" s="53"/>
      <c r="W5352" s="53"/>
      <c r="X5352" s="53"/>
      <c r="Y5352" s="53"/>
      <c r="Z5352" s="53"/>
      <c r="AA5352" s="53"/>
    </row>
    <row r="5353" spans="1:27" x14ac:dyDescent="0.25">
      <c r="A5353" s="199"/>
      <c r="B5353" s="199"/>
      <c r="C5353" s="199"/>
      <c r="D5353" s="199"/>
      <c r="E5353" s="192"/>
      <c r="F5353" s="186"/>
      <c r="G5353" s="53"/>
      <c r="H5353" s="53"/>
      <c r="I5353" s="53"/>
      <c r="J5353" s="53"/>
      <c r="O5353" s="53"/>
      <c r="W5353" s="53"/>
      <c r="X5353" s="53"/>
      <c r="Y5353" s="53"/>
      <c r="Z5353" s="53"/>
      <c r="AA5353" s="53"/>
    </row>
    <row r="5354" spans="1:27" x14ac:dyDescent="0.25">
      <c r="A5354" s="199"/>
      <c r="B5354" s="199"/>
      <c r="C5354" s="199"/>
      <c r="D5354" s="199"/>
      <c r="E5354" s="192"/>
      <c r="F5354" s="186"/>
      <c r="G5354" s="53"/>
      <c r="H5354" s="53"/>
      <c r="I5354" s="53"/>
      <c r="J5354" s="53"/>
      <c r="O5354" s="53"/>
      <c r="W5354" s="53"/>
      <c r="X5354" s="53"/>
      <c r="Y5354" s="53"/>
      <c r="Z5354" s="53"/>
      <c r="AA5354" s="53"/>
    </row>
    <row r="5355" spans="1:27" x14ac:dyDescent="0.25">
      <c r="A5355" s="199"/>
      <c r="B5355" s="199"/>
      <c r="C5355" s="199"/>
      <c r="D5355" s="199"/>
      <c r="E5355" s="192"/>
      <c r="F5355" s="186"/>
      <c r="G5355" s="53"/>
      <c r="H5355" s="53"/>
      <c r="I5355" s="53"/>
      <c r="J5355" s="53"/>
      <c r="O5355" s="53"/>
      <c r="W5355" s="53"/>
      <c r="X5355" s="53"/>
      <c r="Y5355" s="53"/>
      <c r="Z5355" s="53"/>
      <c r="AA5355" s="53"/>
    </row>
    <row r="5356" spans="1:27" x14ac:dyDescent="0.25">
      <c r="A5356" s="199"/>
      <c r="B5356" s="199"/>
      <c r="C5356" s="199"/>
      <c r="D5356" s="199"/>
      <c r="E5356" s="192"/>
      <c r="F5356" s="186"/>
      <c r="G5356" s="53"/>
      <c r="H5356" s="53"/>
      <c r="I5356" s="53"/>
      <c r="J5356" s="53"/>
      <c r="O5356" s="53"/>
      <c r="W5356" s="53"/>
      <c r="X5356" s="53"/>
      <c r="Y5356" s="53"/>
      <c r="Z5356" s="53"/>
      <c r="AA5356" s="53"/>
    </row>
    <row r="5357" spans="1:27" x14ac:dyDescent="0.25">
      <c r="A5357" s="199"/>
      <c r="B5357" s="199"/>
      <c r="C5357" s="199"/>
      <c r="D5357" s="199"/>
      <c r="E5357" s="192"/>
      <c r="F5357" s="186"/>
      <c r="G5357" s="53"/>
      <c r="H5357" s="53"/>
      <c r="I5357" s="53"/>
      <c r="J5357" s="53"/>
      <c r="O5357" s="53"/>
      <c r="W5357" s="53"/>
      <c r="X5357" s="53"/>
      <c r="Y5357" s="53"/>
      <c r="Z5357" s="53"/>
      <c r="AA5357" s="53"/>
    </row>
    <row r="5358" spans="1:27" x14ac:dyDescent="0.25">
      <c r="A5358" s="199"/>
      <c r="B5358" s="199"/>
      <c r="C5358" s="199"/>
      <c r="D5358" s="199"/>
      <c r="E5358" s="192"/>
      <c r="F5358" s="186"/>
      <c r="G5358" s="53"/>
      <c r="H5358" s="53"/>
      <c r="I5358" s="53"/>
      <c r="J5358" s="53"/>
      <c r="O5358" s="53"/>
      <c r="W5358" s="53"/>
      <c r="X5358" s="53"/>
      <c r="Y5358" s="53"/>
      <c r="Z5358" s="53"/>
      <c r="AA5358" s="53"/>
    </row>
    <row r="5359" spans="1:27" x14ac:dyDescent="0.25">
      <c r="A5359" s="199"/>
      <c r="B5359" s="199"/>
      <c r="C5359" s="199"/>
      <c r="D5359" s="199"/>
      <c r="E5359" s="192"/>
      <c r="F5359" s="186"/>
      <c r="G5359" s="53"/>
      <c r="H5359" s="53"/>
      <c r="I5359" s="53"/>
      <c r="J5359" s="53"/>
      <c r="O5359" s="53"/>
      <c r="W5359" s="53"/>
      <c r="X5359" s="53"/>
      <c r="Y5359" s="53"/>
      <c r="Z5359" s="53"/>
      <c r="AA5359" s="53"/>
    </row>
    <row r="5360" spans="1:27" x14ac:dyDescent="0.25">
      <c r="A5360" s="199"/>
      <c r="B5360" s="199"/>
      <c r="C5360" s="199"/>
      <c r="D5360" s="199"/>
      <c r="E5360" s="192"/>
      <c r="F5360" s="186"/>
      <c r="G5360" s="53"/>
      <c r="H5360" s="53"/>
      <c r="I5360" s="53"/>
      <c r="J5360" s="53"/>
      <c r="O5360" s="53"/>
      <c r="W5360" s="53"/>
      <c r="X5360" s="53"/>
      <c r="Y5360" s="53"/>
      <c r="Z5360" s="53"/>
      <c r="AA5360" s="53"/>
    </row>
    <row r="5361" spans="1:27" x14ac:dyDescent="0.25">
      <c r="A5361" s="199"/>
      <c r="B5361" s="199"/>
      <c r="C5361" s="199"/>
      <c r="D5361" s="199"/>
      <c r="E5361" s="192"/>
      <c r="F5361" s="186"/>
      <c r="G5361" s="53"/>
      <c r="H5361" s="53"/>
      <c r="I5361" s="53"/>
      <c r="J5361" s="53"/>
      <c r="O5361" s="53"/>
      <c r="W5361" s="53"/>
      <c r="X5361" s="53"/>
      <c r="Y5361" s="53"/>
      <c r="Z5361" s="53"/>
      <c r="AA5361" s="53"/>
    </row>
    <row r="5362" spans="1:27" x14ac:dyDescent="0.25">
      <c r="A5362" s="199"/>
      <c r="B5362" s="199"/>
      <c r="C5362" s="199"/>
      <c r="D5362" s="199"/>
      <c r="E5362" s="192"/>
      <c r="F5362" s="186"/>
      <c r="G5362" s="53"/>
      <c r="H5362" s="53"/>
      <c r="I5362" s="53"/>
      <c r="J5362" s="53"/>
      <c r="O5362" s="53"/>
      <c r="W5362" s="53"/>
      <c r="X5362" s="53"/>
      <c r="Y5362" s="53"/>
      <c r="Z5362" s="53"/>
      <c r="AA5362" s="53"/>
    </row>
    <row r="5363" spans="1:27" x14ac:dyDescent="0.25">
      <c r="A5363" s="199"/>
      <c r="B5363" s="199"/>
      <c r="C5363" s="199"/>
      <c r="D5363" s="199"/>
      <c r="E5363" s="192"/>
      <c r="F5363" s="186"/>
      <c r="G5363" s="53"/>
      <c r="H5363" s="53"/>
      <c r="I5363" s="53"/>
      <c r="J5363" s="53"/>
      <c r="O5363" s="53"/>
      <c r="W5363" s="53"/>
      <c r="X5363" s="53"/>
      <c r="Y5363" s="53"/>
      <c r="Z5363" s="53"/>
      <c r="AA5363" s="53"/>
    </row>
    <row r="5364" spans="1:27" x14ac:dyDescent="0.25">
      <c r="A5364" s="199"/>
      <c r="B5364" s="199"/>
      <c r="C5364" s="199"/>
      <c r="D5364" s="199"/>
      <c r="E5364" s="192"/>
      <c r="F5364" s="186"/>
      <c r="G5364" s="53"/>
      <c r="H5364" s="53"/>
      <c r="I5364" s="53"/>
      <c r="J5364" s="53"/>
      <c r="O5364" s="53"/>
      <c r="W5364" s="53"/>
      <c r="X5364" s="53"/>
      <c r="Y5364" s="53"/>
      <c r="Z5364" s="53"/>
      <c r="AA5364" s="53"/>
    </row>
    <row r="5365" spans="1:27" x14ac:dyDescent="0.25">
      <c r="A5365" s="199"/>
      <c r="B5365" s="199"/>
      <c r="C5365" s="199"/>
      <c r="D5365" s="199"/>
      <c r="E5365" s="192"/>
      <c r="F5365" s="186"/>
      <c r="G5365" s="53"/>
      <c r="H5365" s="53"/>
      <c r="I5365" s="53"/>
      <c r="J5365" s="53"/>
      <c r="O5365" s="53"/>
      <c r="W5365" s="53"/>
      <c r="X5365" s="53"/>
      <c r="Y5365" s="53"/>
      <c r="Z5365" s="53"/>
      <c r="AA5365" s="53"/>
    </row>
    <row r="5366" spans="1:27" x14ac:dyDescent="0.25">
      <c r="A5366" s="199"/>
      <c r="B5366" s="199"/>
      <c r="C5366" s="199"/>
      <c r="D5366" s="199"/>
      <c r="E5366" s="192"/>
      <c r="F5366" s="186"/>
      <c r="G5366" s="53"/>
      <c r="H5366" s="53"/>
      <c r="I5366" s="53"/>
      <c r="J5366" s="53"/>
      <c r="O5366" s="53"/>
      <c r="W5366" s="53"/>
      <c r="X5366" s="53"/>
      <c r="Y5366" s="53"/>
      <c r="Z5366" s="53"/>
      <c r="AA5366" s="53"/>
    </row>
    <row r="5367" spans="1:27" x14ac:dyDescent="0.25">
      <c r="A5367" s="199"/>
      <c r="B5367" s="199"/>
      <c r="C5367" s="199"/>
      <c r="D5367" s="199"/>
      <c r="E5367" s="192"/>
      <c r="F5367" s="186"/>
      <c r="G5367" s="53"/>
      <c r="H5367" s="53"/>
      <c r="I5367" s="53"/>
      <c r="J5367" s="53"/>
      <c r="O5367" s="53"/>
      <c r="W5367" s="53"/>
      <c r="X5367" s="53"/>
      <c r="Y5367" s="53"/>
      <c r="Z5367" s="53"/>
      <c r="AA5367" s="53"/>
    </row>
    <row r="5368" spans="1:27" x14ac:dyDescent="0.25">
      <c r="A5368" s="199"/>
      <c r="B5368" s="199"/>
      <c r="C5368" s="199"/>
      <c r="D5368" s="199"/>
      <c r="E5368" s="192"/>
      <c r="F5368" s="186"/>
      <c r="G5368" s="53"/>
      <c r="H5368" s="53"/>
      <c r="I5368" s="53"/>
      <c r="J5368" s="53"/>
      <c r="O5368" s="53"/>
      <c r="W5368" s="53"/>
      <c r="X5368" s="53"/>
      <c r="Y5368" s="53"/>
      <c r="Z5368" s="53"/>
      <c r="AA5368" s="53"/>
    </row>
    <row r="5369" spans="1:27" x14ac:dyDescent="0.25">
      <c r="A5369" s="199"/>
      <c r="B5369" s="199"/>
      <c r="C5369" s="199"/>
      <c r="D5369" s="199"/>
      <c r="E5369" s="192"/>
      <c r="F5369" s="186"/>
      <c r="G5369" s="53"/>
      <c r="H5369" s="53"/>
      <c r="I5369" s="53"/>
      <c r="J5369" s="53"/>
      <c r="O5369" s="53"/>
      <c r="W5369" s="53"/>
      <c r="X5369" s="53"/>
      <c r="Y5369" s="53"/>
      <c r="Z5369" s="53"/>
      <c r="AA5369" s="53"/>
    </row>
    <row r="5370" spans="1:27" x14ac:dyDescent="0.25">
      <c r="A5370" s="199"/>
      <c r="B5370" s="199"/>
      <c r="C5370" s="199"/>
      <c r="D5370" s="199"/>
      <c r="E5370" s="192"/>
      <c r="F5370" s="186"/>
      <c r="G5370" s="53"/>
      <c r="H5370" s="53"/>
      <c r="I5370" s="53"/>
      <c r="J5370" s="53"/>
      <c r="O5370" s="53"/>
      <c r="W5370" s="53"/>
      <c r="X5370" s="53"/>
      <c r="Y5370" s="53"/>
      <c r="Z5370" s="53"/>
      <c r="AA5370" s="53"/>
    </row>
    <row r="5371" spans="1:27" x14ac:dyDescent="0.25">
      <c r="A5371" s="199"/>
      <c r="B5371" s="199"/>
      <c r="C5371" s="199"/>
      <c r="D5371" s="199"/>
      <c r="E5371" s="192"/>
      <c r="F5371" s="186"/>
      <c r="G5371" s="53"/>
      <c r="H5371" s="53"/>
      <c r="I5371" s="53"/>
      <c r="J5371" s="53"/>
      <c r="O5371" s="53"/>
      <c r="W5371" s="53"/>
      <c r="X5371" s="53"/>
      <c r="Y5371" s="53"/>
      <c r="Z5371" s="53"/>
      <c r="AA5371" s="53"/>
    </row>
    <row r="5372" spans="1:27" x14ac:dyDescent="0.25">
      <c r="A5372" s="199"/>
      <c r="B5372" s="199"/>
      <c r="C5372" s="199"/>
      <c r="D5372" s="199"/>
      <c r="E5372" s="192"/>
      <c r="F5372" s="186"/>
      <c r="G5372" s="53"/>
      <c r="H5372" s="53"/>
      <c r="I5372" s="53"/>
      <c r="J5372" s="53"/>
      <c r="O5372" s="53"/>
      <c r="W5372" s="53"/>
      <c r="X5372" s="53"/>
      <c r="Y5372" s="53"/>
      <c r="Z5372" s="53"/>
      <c r="AA5372" s="53"/>
    </row>
    <row r="5373" spans="1:27" x14ac:dyDescent="0.25">
      <c r="A5373" s="199"/>
      <c r="B5373" s="199"/>
      <c r="C5373" s="199"/>
      <c r="D5373" s="199"/>
      <c r="E5373" s="192"/>
      <c r="F5373" s="186"/>
      <c r="G5373" s="53"/>
      <c r="H5373" s="53"/>
      <c r="I5373" s="53"/>
      <c r="J5373" s="53"/>
      <c r="O5373" s="53"/>
      <c r="W5373" s="53"/>
      <c r="X5373" s="53"/>
      <c r="Y5373" s="53"/>
      <c r="Z5373" s="53"/>
      <c r="AA5373" s="53"/>
    </row>
    <row r="5374" spans="1:27" x14ac:dyDescent="0.25">
      <c r="A5374" s="199"/>
      <c r="B5374" s="199"/>
      <c r="C5374" s="199"/>
      <c r="D5374" s="199"/>
      <c r="E5374" s="192"/>
      <c r="F5374" s="186"/>
      <c r="G5374" s="53"/>
      <c r="H5374" s="53"/>
      <c r="I5374" s="53"/>
      <c r="J5374" s="53"/>
      <c r="O5374" s="53"/>
      <c r="W5374" s="53"/>
      <c r="X5374" s="53"/>
      <c r="Y5374" s="53"/>
      <c r="Z5374" s="53"/>
      <c r="AA5374" s="53"/>
    </row>
    <row r="5375" spans="1:27" x14ac:dyDescent="0.25">
      <c r="A5375" s="199"/>
      <c r="B5375" s="199"/>
      <c r="C5375" s="199"/>
      <c r="D5375" s="199"/>
      <c r="E5375" s="192"/>
      <c r="F5375" s="186"/>
      <c r="G5375" s="53"/>
      <c r="H5375" s="53"/>
      <c r="I5375" s="53"/>
      <c r="J5375" s="53"/>
      <c r="O5375" s="53"/>
      <c r="W5375" s="53"/>
      <c r="X5375" s="53"/>
      <c r="Y5375" s="53"/>
      <c r="Z5375" s="53"/>
      <c r="AA5375" s="53"/>
    </row>
    <row r="5376" spans="1:27" x14ac:dyDescent="0.25">
      <c r="A5376" s="199"/>
      <c r="B5376" s="199"/>
      <c r="C5376" s="199"/>
      <c r="D5376" s="199"/>
      <c r="E5376" s="192"/>
      <c r="F5376" s="186"/>
      <c r="G5376" s="53"/>
      <c r="H5376" s="53"/>
      <c r="I5376" s="53"/>
      <c r="J5376" s="53"/>
      <c r="O5376" s="53"/>
      <c r="W5376" s="53"/>
      <c r="X5376" s="53"/>
      <c r="Y5376" s="53"/>
      <c r="Z5376" s="53"/>
      <c r="AA5376" s="53"/>
    </row>
    <row r="5377" spans="1:27" x14ac:dyDescent="0.25">
      <c r="A5377" s="199"/>
      <c r="B5377" s="199"/>
      <c r="C5377" s="199"/>
      <c r="D5377" s="199"/>
      <c r="E5377" s="192"/>
      <c r="F5377" s="186"/>
      <c r="G5377" s="53"/>
      <c r="H5377" s="53"/>
      <c r="I5377" s="53"/>
      <c r="J5377" s="53"/>
      <c r="O5377" s="53"/>
      <c r="W5377" s="53"/>
      <c r="X5377" s="53"/>
      <c r="Y5377" s="53"/>
      <c r="Z5377" s="53"/>
      <c r="AA5377" s="53"/>
    </row>
    <row r="5378" spans="1:27" x14ac:dyDescent="0.25">
      <c r="A5378" s="199"/>
      <c r="B5378" s="199"/>
      <c r="C5378" s="199"/>
      <c r="D5378" s="199"/>
      <c r="E5378" s="192"/>
      <c r="F5378" s="186"/>
      <c r="G5378" s="53"/>
      <c r="H5378" s="53"/>
      <c r="I5378" s="53"/>
      <c r="J5378" s="53"/>
      <c r="O5378" s="53"/>
      <c r="W5378" s="53"/>
      <c r="X5378" s="53"/>
      <c r="Y5378" s="53"/>
      <c r="Z5378" s="53"/>
      <c r="AA5378" s="53"/>
    </row>
    <row r="5379" spans="1:27" x14ac:dyDescent="0.25">
      <c r="A5379" s="199"/>
      <c r="B5379" s="199"/>
      <c r="C5379" s="199"/>
      <c r="D5379" s="199"/>
      <c r="E5379" s="192"/>
      <c r="F5379" s="186"/>
      <c r="G5379" s="53"/>
      <c r="H5379" s="53"/>
      <c r="I5379" s="53"/>
      <c r="J5379" s="53"/>
      <c r="O5379" s="53"/>
      <c r="W5379" s="53"/>
      <c r="X5379" s="53"/>
      <c r="Y5379" s="53"/>
      <c r="Z5379" s="53"/>
      <c r="AA5379" s="53"/>
    </row>
    <row r="5380" spans="1:27" x14ac:dyDescent="0.25">
      <c r="A5380" s="199"/>
      <c r="B5380" s="199"/>
      <c r="C5380" s="199"/>
      <c r="D5380" s="199"/>
      <c r="E5380" s="192"/>
      <c r="F5380" s="186"/>
      <c r="G5380" s="53"/>
      <c r="H5380" s="53"/>
      <c r="I5380" s="53"/>
      <c r="J5380" s="53"/>
      <c r="O5380" s="53"/>
      <c r="W5380" s="53"/>
      <c r="X5380" s="53"/>
      <c r="Y5380" s="53"/>
      <c r="Z5380" s="53"/>
      <c r="AA5380" s="53"/>
    </row>
    <row r="5381" spans="1:27" x14ac:dyDescent="0.25">
      <c r="A5381" s="199"/>
      <c r="B5381" s="199"/>
      <c r="C5381" s="199"/>
      <c r="D5381" s="199"/>
      <c r="E5381" s="192"/>
      <c r="F5381" s="186"/>
      <c r="G5381" s="53"/>
      <c r="H5381" s="53"/>
      <c r="I5381" s="53"/>
      <c r="J5381" s="53"/>
      <c r="O5381" s="53"/>
      <c r="W5381" s="53"/>
      <c r="X5381" s="53"/>
      <c r="Y5381" s="53"/>
      <c r="Z5381" s="53"/>
      <c r="AA5381" s="53"/>
    </row>
    <row r="5382" spans="1:27" x14ac:dyDescent="0.25">
      <c r="A5382" s="199"/>
      <c r="B5382" s="199"/>
      <c r="C5382" s="199"/>
      <c r="D5382" s="199"/>
      <c r="E5382" s="192"/>
      <c r="F5382" s="186"/>
      <c r="G5382" s="53"/>
      <c r="H5382" s="53"/>
      <c r="I5382" s="53"/>
      <c r="J5382" s="53"/>
      <c r="O5382" s="53"/>
      <c r="W5382" s="53"/>
      <c r="X5382" s="53"/>
      <c r="Y5382" s="53"/>
      <c r="Z5382" s="53"/>
      <c r="AA5382" s="53"/>
    </row>
    <row r="5383" spans="1:27" x14ac:dyDescent="0.25">
      <c r="A5383" s="199"/>
      <c r="B5383" s="199"/>
      <c r="C5383" s="199"/>
      <c r="D5383" s="199"/>
      <c r="E5383" s="192"/>
      <c r="F5383" s="186"/>
      <c r="G5383" s="53"/>
      <c r="H5383" s="53"/>
      <c r="I5383" s="53"/>
      <c r="J5383" s="53"/>
      <c r="O5383" s="53"/>
      <c r="W5383" s="53"/>
      <c r="X5383" s="53"/>
      <c r="Y5383" s="53"/>
      <c r="Z5383" s="53"/>
      <c r="AA5383" s="53"/>
    </row>
    <row r="5384" spans="1:27" x14ac:dyDescent="0.25">
      <c r="A5384" s="199"/>
      <c r="B5384" s="199"/>
      <c r="C5384" s="199"/>
      <c r="D5384" s="199"/>
      <c r="E5384" s="192"/>
      <c r="F5384" s="186"/>
      <c r="G5384" s="53"/>
      <c r="H5384" s="53"/>
      <c r="I5384" s="53"/>
      <c r="J5384" s="53"/>
      <c r="O5384" s="53"/>
      <c r="W5384" s="53"/>
      <c r="X5384" s="53"/>
      <c r="Y5384" s="53"/>
      <c r="Z5384" s="53"/>
      <c r="AA5384" s="53"/>
    </row>
    <row r="5385" spans="1:27" x14ac:dyDescent="0.25">
      <c r="A5385" s="199"/>
      <c r="B5385" s="199"/>
      <c r="C5385" s="199"/>
      <c r="D5385" s="199"/>
      <c r="E5385" s="192"/>
      <c r="F5385" s="186"/>
      <c r="G5385" s="53"/>
      <c r="H5385" s="53"/>
      <c r="I5385" s="53"/>
      <c r="J5385" s="53"/>
      <c r="O5385" s="53"/>
      <c r="W5385" s="53"/>
      <c r="X5385" s="53"/>
      <c r="Y5385" s="53"/>
      <c r="Z5385" s="53"/>
      <c r="AA5385" s="53"/>
    </row>
    <row r="5386" spans="1:27" x14ac:dyDescent="0.25">
      <c r="A5386" s="199"/>
      <c r="B5386" s="199"/>
      <c r="C5386" s="199"/>
      <c r="D5386" s="199"/>
      <c r="E5386" s="192"/>
      <c r="F5386" s="186"/>
      <c r="G5386" s="53"/>
      <c r="H5386" s="53"/>
      <c r="I5386" s="53"/>
      <c r="J5386" s="53"/>
      <c r="O5386" s="53"/>
      <c r="W5386" s="53"/>
      <c r="X5386" s="53"/>
      <c r="Y5386" s="53"/>
      <c r="Z5386" s="53"/>
      <c r="AA5386" s="53"/>
    </row>
    <row r="5387" spans="1:27" x14ac:dyDescent="0.25">
      <c r="A5387" s="199"/>
      <c r="B5387" s="199"/>
      <c r="C5387" s="199"/>
      <c r="D5387" s="199"/>
      <c r="E5387" s="192"/>
      <c r="F5387" s="186"/>
      <c r="G5387" s="53"/>
      <c r="H5387" s="53"/>
      <c r="I5387" s="53"/>
      <c r="J5387" s="53"/>
      <c r="O5387" s="53"/>
      <c r="W5387" s="53"/>
      <c r="X5387" s="53"/>
      <c r="Y5387" s="53"/>
      <c r="Z5387" s="53"/>
      <c r="AA5387" s="53"/>
    </row>
    <row r="5388" spans="1:27" x14ac:dyDescent="0.25">
      <c r="A5388" s="199"/>
      <c r="B5388" s="199"/>
      <c r="C5388" s="199"/>
      <c r="D5388" s="199"/>
      <c r="E5388" s="192"/>
      <c r="F5388" s="186"/>
      <c r="G5388" s="53"/>
      <c r="H5388" s="53"/>
      <c r="I5388" s="53"/>
      <c r="J5388" s="53"/>
      <c r="O5388" s="53"/>
      <c r="W5388" s="53"/>
      <c r="X5388" s="53"/>
      <c r="Y5388" s="53"/>
      <c r="Z5388" s="53"/>
      <c r="AA5388" s="53"/>
    </row>
    <row r="5389" spans="1:27" x14ac:dyDescent="0.25">
      <c r="A5389" s="199"/>
      <c r="B5389" s="199"/>
      <c r="C5389" s="199"/>
      <c r="D5389" s="199"/>
      <c r="E5389" s="192"/>
      <c r="F5389" s="186"/>
      <c r="G5389" s="53"/>
      <c r="H5389" s="53"/>
      <c r="I5389" s="53"/>
      <c r="J5389" s="53"/>
      <c r="O5389" s="53"/>
      <c r="W5389" s="53"/>
      <c r="X5389" s="53"/>
      <c r="Y5389" s="53"/>
      <c r="Z5389" s="53"/>
      <c r="AA5389" s="53"/>
    </row>
    <row r="5390" spans="1:27" x14ac:dyDescent="0.25">
      <c r="A5390" s="199"/>
      <c r="B5390" s="199"/>
      <c r="C5390" s="199"/>
      <c r="D5390" s="199"/>
      <c r="E5390" s="192"/>
      <c r="F5390" s="186"/>
      <c r="G5390" s="53"/>
      <c r="H5390" s="53"/>
      <c r="I5390" s="53"/>
      <c r="J5390" s="53"/>
      <c r="O5390" s="53"/>
      <c r="W5390" s="53"/>
      <c r="X5390" s="53"/>
      <c r="Y5390" s="53"/>
      <c r="Z5390" s="53"/>
      <c r="AA5390" s="53"/>
    </row>
    <row r="5391" spans="1:27" x14ac:dyDescent="0.25">
      <c r="A5391" s="199"/>
      <c r="B5391" s="199"/>
      <c r="C5391" s="199"/>
      <c r="D5391" s="199"/>
      <c r="E5391" s="192"/>
      <c r="F5391" s="186"/>
      <c r="G5391" s="53"/>
      <c r="H5391" s="53"/>
      <c r="I5391" s="53"/>
      <c r="J5391" s="53"/>
      <c r="O5391" s="53"/>
      <c r="W5391" s="53"/>
      <c r="X5391" s="53"/>
      <c r="Y5391" s="53"/>
      <c r="Z5391" s="53"/>
      <c r="AA5391" s="53"/>
    </row>
    <row r="5392" spans="1:27" x14ac:dyDescent="0.25">
      <c r="A5392" s="199"/>
      <c r="B5392" s="199"/>
      <c r="C5392" s="199"/>
      <c r="D5392" s="199"/>
      <c r="E5392" s="192"/>
      <c r="F5392" s="186"/>
      <c r="G5392" s="53"/>
      <c r="H5392" s="53"/>
      <c r="I5392" s="53"/>
      <c r="J5392" s="53"/>
      <c r="O5392" s="53"/>
      <c r="W5392" s="53"/>
      <c r="X5392" s="53"/>
      <c r="Y5392" s="53"/>
      <c r="Z5392" s="53"/>
      <c r="AA5392" s="53"/>
    </row>
    <row r="5393" spans="1:27" x14ac:dyDescent="0.25">
      <c r="A5393" s="199"/>
      <c r="B5393" s="199"/>
      <c r="C5393" s="199"/>
      <c r="D5393" s="199"/>
      <c r="E5393" s="192"/>
      <c r="F5393" s="186"/>
      <c r="G5393" s="53"/>
      <c r="H5393" s="53"/>
      <c r="I5393" s="53"/>
      <c r="J5393" s="53"/>
      <c r="O5393" s="53"/>
      <c r="W5393" s="53"/>
      <c r="X5393" s="53"/>
      <c r="Y5393" s="53"/>
      <c r="Z5393" s="53"/>
      <c r="AA5393" s="53"/>
    </row>
    <row r="5394" spans="1:27" x14ac:dyDescent="0.25">
      <c r="A5394" s="199"/>
      <c r="B5394" s="199"/>
      <c r="C5394" s="199"/>
      <c r="D5394" s="199"/>
      <c r="E5394" s="192"/>
      <c r="F5394" s="186"/>
      <c r="G5394" s="53"/>
      <c r="H5394" s="53"/>
      <c r="I5394" s="53"/>
      <c r="J5394" s="53"/>
      <c r="O5394" s="53"/>
      <c r="W5394" s="53"/>
      <c r="X5394" s="53"/>
      <c r="Y5394" s="53"/>
      <c r="Z5394" s="53"/>
      <c r="AA5394" s="53"/>
    </row>
    <row r="5395" spans="1:27" x14ac:dyDescent="0.25">
      <c r="A5395" s="199"/>
      <c r="B5395" s="199"/>
      <c r="C5395" s="199"/>
      <c r="D5395" s="199"/>
      <c r="E5395" s="192"/>
      <c r="F5395" s="186"/>
      <c r="G5395" s="53"/>
      <c r="H5395" s="53"/>
      <c r="I5395" s="53"/>
      <c r="J5395" s="53"/>
      <c r="O5395" s="53"/>
      <c r="W5395" s="53"/>
      <c r="X5395" s="53"/>
      <c r="Y5395" s="53"/>
      <c r="Z5395" s="53"/>
      <c r="AA5395" s="53"/>
    </row>
    <row r="5396" spans="1:27" x14ac:dyDescent="0.25">
      <c r="A5396" s="199"/>
      <c r="B5396" s="199"/>
      <c r="C5396" s="199"/>
      <c r="D5396" s="199"/>
      <c r="E5396" s="192"/>
      <c r="F5396" s="186"/>
      <c r="G5396" s="53"/>
      <c r="H5396" s="53"/>
      <c r="I5396" s="53"/>
      <c r="J5396" s="53"/>
      <c r="O5396" s="53"/>
      <c r="W5396" s="53"/>
      <c r="X5396" s="53"/>
      <c r="Y5396" s="53"/>
      <c r="Z5396" s="53"/>
      <c r="AA5396" s="53"/>
    </row>
    <row r="5397" spans="1:27" x14ac:dyDescent="0.25">
      <c r="A5397" s="199"/>
      <c r="B5397" s="199"/>
      <c r="C5397" s="199"/>
      <c r="D5397" s="199"/>
      <c r="E5397" s="192"/>
      <c r="F5397" s="186"/>
      <c r="G5397" s="53"/>
      <c r="H5397" s="53"/>
      <c r="I5397" s="53"/>
      <c r="J5397" s="53"/>
      <c r="O5397" s="53"/>
      <c r="W5397" s="53"/>
      <c r="X5397" s="53"/>
      <c r="Y5397" s="53"/>
      <c r="Z5397" s="53"/>
      <c r="AA5397" s="53"/>
    </row>
    <row r="5398" spans="1:27" x14ac:dyDescent="0.25">
      <c r="A5398" s="199"/>
      <c r="B5398" s="199"/>
      <c r="C5398" s="199"/>
      <c r="D5398" s="199"/>
      <c r="E5398" s="192"/>
      <c r="F5398" s="186"/>
      <c r="G5398" s="53"/>
      <c r="H5398" s="53"/>
      <c r="I5398" s="53"/>
      <c r="J5398" s="53"/>
      <c r="O5398" s="53"/>
      <c r="W5398" s="53"/>
      <c r="X5398" s="53"/>
      <c r="Y5398" s="53"/>
      <c r="Z5398" s="53"/>
      <c r="AA5398" s="53"/>
    </row>
    <row r="5399" spans="1:27" x14ac:dyDescent="0.25">
      <c r="A5399" s="199"/>
      <c r="B5399" s="199"/>
      <c r="C5399" s="199"/>
      <c r="D5399" s="199"/>
      <c r="E5399" s="192"/>
      <c r="F5399" s="186"/>
      <c r="G5399" s="53"/>
      <c r="H5399" s="53"/>
      <c r="I5399" s="53"/>
      <c r="J5399" s="53"/>
      <c r="O5399" s="53"/>
      <c r="W5399" s="53"/>
      <c r="X5399" s="53"/>
      <c r="Y5399" s="53"/>
      <c r="Z5399" s="53"/>
      <c r="AA5399" s="53"/>
    </row>
    <row r="5400" spans="1:27" x14ac:dyDescent="0.25">
      <c r="A5400" s="199"/>
      <c r="B5400" s="199"/>
      <c r="C5400" s="199"/>
      <c r="D5400" s="199"/>
      <c r="E5400" s="192"/>
      <c r="F5400" s="186"/>
      <c r="G5400" s="53"/>
      <c r="H5400" s="53"/>
      <c r="I5400" s="53"/>
      <c r="J5400" s="53"/>
      <c r="O5400" s="53"/>
      <c r="W5400" s="53"/>
      <c r="X5400" s="53"/>
      <c r="Y5400" s="53"/>
      <c r="Z5400" s="53"/>
      <c r="AA5400" s="53"/>
    </row>
    <row r="5401" spans="1:27" x14ac:dyDescent="0.25">
      <c r="A5401" s="199"/>
      <c r="B5401" s="199"/>
      <c r="C5401" s="199"/>
      <c r="D5401" s="199"/>
      <c r="E5401" s="192"/>
      <c r="F5401" s="186"/>
      <c r="G5401" s="53"/>
      <c r="H5401" s="53"/>
      <c r="I5401" s="53"/>
      <c r="J5401" s="53"/>
      <c r="O5401" s="53"/>
      <c r="W5401" s="53"/>
      <c r="X5401" s="53"/>
      <c r="Y5401" s="53"/>
      <c r="Z5401" s="53"/>
      <c r="AA5401" s="53"/>
    </row>
    <row r="5402" spans="1:27" x14ac:dyDescent="0.25">
      <c r="A5402" s="199"/>
      <c r="B5402" s="199"/>
      <c r="C5402" s="199"/>
      <c r="D5402" s="199"/>
      <c r="E5402" s="192"/>
      <c r="F5402" s="186"/>
      <c r="G5402" s="53"/>
      <c r="H5402" s="53"/>
      <c r="I5402" s="53"/>
      <c r="J5402" s="53"/>
      <c r="O5402" s="53"/>
      <c r="W5402" s="53"/>
      <c r="X5402" s="53"/>
      <c r="Y5402" s="53"/>
      <c r="Z5402" s="53"/>
      <c r="AA5402" s="53"/>
    </row>
    <row r="5403" spans="1:27" x14ac:dyDescent="0.25">
      <c r="A5403" s="199"/>
      <c r="B5403" s="199"/>
      <c r="C5403" s="199"/>
      <c r="D5403" s="199"/>
      <c r="E5403" s="192"/>
      <c r="F5403" s="186"/>
      <c r="G5403" s="53"/>
      <c r="H5403" s="53"/>
      <c r="I5403" s="53"/>
      <c r="J5403" s="53"/>
      <c r="O5403" s="53"/>
      <c r="W5403" s="53"/>
      <c r="X5403" s="53"/>
      <c r="Y5403" s="53"/>
      <c r="Z5403" s="53"/>
      <c r="AA5403" s="53"/>
    </row>
    <row r="5404" spans="1:27" x14ac:dyDescent="0.25">
      <c r="A5404" s="199"/>
      <c r="B5404" s="199"/>
      <c r="C5404" s="199"/>
      <c r="D5404" s="199"/>
      <c r="E5404" s="192"/>
      <c r="F5404" s="186"/>
      <c r="G5404" s="53"/>
      <c r="H5404" s="53"/>
      <c r="I5404" s="53"/>
      <c r="J5404" s="53"/>
      <c r="O5404" s="53"/>
      <c r="W5404" s="53"/>
      <c r="X5404" s="53"/>
      <c r="Y5404" s="53"/>
      <c r="Z5404" s="53"/>
      <c r="AA5404" s="53"/>
    </row>
    <row r="5405" spans="1:27" x14ac:dyDescent="0.25">
      <c r="A5405" s="199"/>
      <c r="B5405" s="199"/>
      <c r="C5405" s="199"/>
      <c r="D5405" s="199"/>
      <c r="E5405" s="192"/>
      <c r="F5405" s="186"/>
      <c r="G5405" s="53"/>
      <c r="H5405" s="53"/>
      <c r="I5405" s="53"/>
      <c r="J5405" s="53"/>
      <c r="O5405" s="53"/>
      <c r="W5405" s="53"/>
      <c r="X5405" s="53"/>
      <c r="Y5405" s="53"/>
      <c r="Z5405" s="53"/>
      <c r="AA5405" s="53"/>
    </row>
    <row r="5406" spans="1:27" x14ac:dyDescent="0.25">
      <c r="A5406" s="199"/>
      <c r="B5406" s="199"/>
      <c r="C5406" s="199"/>
      <c r="D5406" s="199"/>
      <c r="E5406" s="192"/>
      <c r="F5406" s="186"/>
      <c r="G5406" s="53"/>
      <c r="H5406" s="53"/>
      <c r="I5406" s="53"/>
      <c r="J5406" s="53"/>
      <c r="O5406" s="53"/>
      <c r="W5406" s="53"/>
      <c r="X5406" s="53"/>
      <c r="Y5406" s="53"/>
      <c r="Z5406" s="53"/>
      <c r="AA5406" s="53"/>
    </row>
    <row r="5407" spans="1:27" x14ac:dyDescent="0.25">
      <c r="A5407" s="199"/>
      <c r="B5407" s="199"/>
      <c r="C5407" s="199"/>
      <c r="D5407" s="199"/>
      <c r="E5407" s="192"/>
      <c r="F5407" s="186"/>
      <c r="G5407" s="53"/>
      <c r="H5407" s="53"/>
      <c r="I5407" s="53"/>
      <c r="J5407" s="53"/>
      <c r="O5407" s="53"/>
      <c r="W5407" s="53"/>
      <c r="X5407" s="53"/>
      <c r="Y5407" s="53"/>
      <c r="Z5407" s="53"/>
      <c r="AA5407" s="53"/>
    </row>
    <row r="5408" spans="1:27" x14ac:dyDescent="0.25">
      <c r="A5408" s="199"/>
      <c r="B5408" s="199"/>
      <c r="C5408" s="199"/>
      <c r="D5408" s="199"/>
      <c r="E5408" s="192"/>
      <c r="F5408" s="186"/>
      <c r="G5408" s="53"/>
      <c r="H5408" s="53"/>
      <c r="I5408" s="53"/>
      <c r="J5408" s="53"/>
      <c r="O5408" s="53"/>
      <c r="W5408" s="53"/>
      <c r="X5408" s="53"/>
      <c r="Y5408" s="53"/>
      <c r="Z5408" s="53"/>
      <c r="AA5408" s="53"/>
    </row>
    <row r="5409" spans="1:27" x14ac:dyDescent="0.25">
      <c r="A5409" s="199"/>
      <c r="B5409" s="199"/>
      <c r="C5409" s="199"/>
      <c r="D5409" s="199"/>
      <c r="E5409" s="192"/>
      <c r="F5409" s="186"/>
      <c r="G5409" s="53"/>
      <c r="H5409" s="53"/>
      <c r="I5409" s="53"/>
      <c r="J5409" s="53"/>
      <c r="O5409" s="53"/>
      <c r="W5409" s="53"/>
      <c r="X5409" s="53"/>
      <c r="Y5409" s="53"/>
      <c r="Z5409" s="53"/>
      <c r="AA5409" s="53"/>
    </row>
    <row r="5410" spans="1:27" x14ac:dyDescent="0.25">
      <c r="A5410" s="199"/>
      <c r="B5410" s="199"/>
      <c r="C5410" s="199"/>
      <c r="D5410" s="199"/>
      <c r="E5410" s="192"/>
      <c r="F5410" s="186"/>
      <c r="G5410" s="53"/>
      <c r="H5410" s="53"/>
      <c r="I5410" s="53"/>
      <c r="J5410" s="53"/>
      <c r="O5410" s="53"/>
      <c r="W5410" s="53"/>
      <c r="X5410" s="53"/>
      <c r="Y5410" s="53"/>
      <c r="Z5410" s="53"/>
      <c r="AA5410" s="53"/>
    </row>
    <row r="5411" spans="1:27" x14ac:dyDescent="0.25">
      <c r="A5411" s="199"/>
      <c r="B5411" s="199"/>
      <c r="C5411" s="199"/>
      <c r="D5411" s="199"/>
      <c r="E5411" s="192"/>
      <c r="F5411" s="186"/>
      <c r="G5411" s="53"/>
      <c r="H5411" s="53"/>
      <c r="I5411" s="53"/>
      <c r="J5411" s="53"/>
      <c r="O5411" s="53"/>
      <c r="W5411" s="53"/>
      <c r="X5411" s="53"/>
      <c r="Y5411" s="53"/>
      <c r="Z5411" s="53"/>
      <c r="AA5411" s="53"/>
    </row>
    <row r="5412" spans="1:27" x14ac:dyDescent="0.25">
      <c r="A5412" s="199"/>
      <c r="B5412" s="199"/>
      <c r="C5412" s="199"/>
      <c r="D5412" s="199"/>
      <c r="E5412" s="192"/>
      <c r="F5412" s="186"/>
      <c r="G5412" s="53"/>
      <c r="H5412" s="53"/>
      <c r="I5412" s="53"/>
      <c r="J5412" s="53"/>
      <c r="O5412" s="53"/>
      <c r="W5412" s="53"/>
      <c r="X5412" s="53"/>
      <c r="Y5412" s="53"/>
      <c r="Z5412" s="53"/>
      <c r="AA5412" s="53"/>
    </row>
    <row r="5413" spans="1:27" x14ac:dyDescent="0.25">
      <c r="A5413" s="199"/>
      <c r="B5413" s="199"/>
      <c r="C5413" s="199"/>
      <c r="D5413" s="199"/>
      <c r="E5413" s="192"/>
      <c r="F5413" s="186"/>
      <c r="G5413" s="53"/>
      <c r="H5413" s="53"/>
      <c r="I5413" s="53"/>
      <c r="J5413" s="53"/>
      <c r="O5413" s="53"/>
      <c r="W5413" s="53"/>
      <c r="X5413" s="53"/>
      <c r="Y5413" s="53"/>
      <c r="Z5413" s="53"/>
      <c r="AA5413" s="53"/>
    </row>
    <row r="5414" spans="1:27" x14ac:dyDescent="0.25">
      <c r="A5414" s="199"/>
      <c r="B5414" s="199"/>
      <c r="C5414" s="199"/>
      <c r="D5414" s="199"/>
      <c r="E5414" s="192"/>
      <c r="F5414" s="186"/>
      <c r="G5414" s="53"/>
      <c r="H5414" s="53"/>
      <c r="I5414" s="53"/>
      <c r="J5414" s="53"/>
      <c r="O5414" s="53"/>
      <c r="W5414" s="53"/>
      <c r="X5414" s="53"/>
      <c r="Y5414" s="53"/>
      <c r="Z5414" s="53"/>
      <c r="AA5414" s="53"/>
    </row>
    <row r="5415" spans="1:27" x14ac:dyDescent="0.25">
      <c r="A5415" s="199"/>
      <c r="B5415" s="199"/>
      <c r="C5415" s="199"/>
      <c r="D5415" s="199"/>
      <c r="E5415" s="192"/>
      <c r="F5415" s="186"/>
      <c r="G5415" s="53"/>
      <c r="H5415" s="53"/>
      <c r="I5415" s="53"/>
      <c r="J5415" s="53"/>
      <c r="O5415" s="53"/>
      <c r="W5415" s="53"/>
      <c r="X5415" s="53"/>
      <c r="Y5415" s="53"/>
      <c r="Z5415" s="53"/>
      <c r="AA5415" s="53"/>
    </row>
    <row r="5416" spans="1:27" x14ac:dyDescent="0.25">
      <c r="A5416" s="199"/>
      <c r="B5416" s="199"/>
      <c r="C5416" s="199"/>
      <c r="D5416" s="199"/>
      <c r="E5416" s="192"/>
      <c r="F5416" s="186"/>
      <c r="G5416" s="53"/>
      <c r="H5416" s="53"/>
      <c r="I5416" s="53"/>
      <c r="J5416" s="53"/>
      <c r="O5416" s="53"/>
      <c r="W5416" s="53"/>
      <c r="X5416" s="53"/>
      <c r="Y5416" s="53"/>
      <c r="Z5416" s="53"/>
      <c r="AA5416" s="53"/>
    </row>
    <row r="5417" spans="1:27" x14ac:dyDescent="0.25">
      <c r="A5417" s="199"/>
      <c r="B5417" s="199"/>
      <c r="C5417" s="199"/>
      <c r="D5417" s="199"/>
      <c r="E5417" s="192"/>
      <c r="F5417" s="186"/>
      <c r="G5417" s="53"/>
      <c r="H5417" s="53"/>
      <c r="I5417" s="53"/>
      <c r="J5417" s="53"/>
      <c r="O5417" s="53"/>
      <c r="W5417" s="53"/>
      <c r="X5417" s="53"/>
      <c r="Y5417" s="53"/>
      <c r="Z5417" s="53"/>
      <c r="AA5417" s="53"/>
    </row>
    <row r="5418" spans="1:27" x14ac:dyDescent="0.25">
      <c r="A5418" s="199"/>
      <c r="B5418" s="199"/>
      <c r="C5418" s="199"/>
      <c r="D5418" s="199"/>
      <c r="E5418" s="192"/>
      <c r="F5418" s="186"/>
      <c r="G5418" s="53"/>
      <c r="H5418" s="53"/>
      <c r="I5418" s="53"/>
      <c r="J5418" s="53"/>
      <c r="O5418" s="53"/>
      <c r="W5418" s="53"/>
      <c r="X5418" s="53"/>
      <c r="Y5418" s="53"/>
      <c r="Z5418" s="53"/>
      <c r="AA5418" s="53"/>
    </row>
    <row r="5419" spans="1:27" x14ac:dyDescent="0.25">
      <c r="A5419" s="199"/>
      <c r="B5419" s="199"/>
      <c r="C5419" s="199"/>
      <c r="D5419" s="199"/>
      <c r="E5419" s="192"/>
      <c r="F5419" s="186"/>
      <c r="G5419" s="53"/>
      <c r="H5419" s="53"/>
      <c r="I5419" s="53"/>
      <c r="J5419" s="53"/>
      <c r="O5419" s="53"/>
      <c r="W5419" s="53"/>
      <c r="X5419" s="53"/>
      <c r="Y5419" s="53"/>
      <c r="Z5419" s="53"/>
      <c r="AA5419" s="53"/>
    </row>
    <row r="5420" spans="1:27" x14ac:dyDescent="0.25">
      <c r="A5420" s="199"/>
      <c r="B5420" s="199"/>
      <c r="C5420" s="199"/>
      <c r="D5420" s="199"/>
      <c r="E5420" s="192"/>
      <c r="F5420" s="186"/>
      <c r="G5420" s="53"/>
      <c r="H5420" s="53"/>
      <c r="I5420" s="53"/>
      <c r="J5420" s="53"/>
      <c r="O5420" s="53"/>
      <c r="W5420" s="53"/>
      <c r="X5420" s="53"/>
      <c r="Y5420" s="53"/>
      <c r="Z5420" s="53"/>
      <c r="AA5420" s="53"/>
    </row>
    <row r="5421" spans="1:27" x14ac:dyDescent="0.25">
      <c r="A5421" s="199"/>
      <c r="B5421" s="199"/>
      <c r="C5421" s="199"/>
      <c r="D5421" s="199"/>
      <c r="E5421" s="192"/>
      <c r="F5421" s="186"/>
      <c r="G5421" s="53"/>
      <c r="H5421" s="53"/>
      <c r="I5421" s="53"/>
      <c r="J5421" s="53"/>
      <c r="O5421" s="53"/>
      <c r="W5421" s="53"/>
      <c r="X5421" s="53"/>
      <c r="Y5421" s="53"/>
      <c r="Z5421" s="53"/>
      <c r="AA5421" s="53"/>
    </row>
    <row r="5422" spans="1:27" x14ac:dyDescent="0.25">
      <c r="A5422" s="199"/>
      <c r="B5422" s="199"/>
      <c r="C5422" s="199"/>
      <c r="D5422" s="199"/>
      <c r="E5422" s="192"/>
      <c r="F5422" s="186"/>
      <c r="G5422" s="53"/>
      <c r="H5422" s="53"/>
      <c r="I5422" s="53"/>
      <c r="J5422" s="53"/>
      <c r="O5422" s="53"/>
      <c r="W5422" s="53"/>
      <c r="X5422" s="53"/>
      <c r="Y5422" s="53"/>
      <c r="Z5422" s="53"/>
      <c r="AA5422" s="53"/>
    </row>
    <row r="5423" spans="1:27" x14ac:dyDescent="0.25">
      <c r="A5423" s="199"/>
      <c r="B5423" s="199"/>
      <c r="C5423" s="199"/>
      <c r="D5423" s="199"/>
      <c r="E5423" s="192"/>
      <c r="F5423" s="186"/>
      <c r="G5423" s="53"/>
      <c r="H5423" s="53"/>
      <c r="I5423" s="53"/>
      <c r="J5423" s="53"/>
      <c r="O5423" s="53"/>
      <c r="W5423" s="53"/>
      <c r="X5423" s="53"/>
      <c r="Y5423" s="53"/>
      <c r="Z5423" s="53"/>
      <c r="AA5423" s="53"/>
    </row>
    <row r="5424" spans="1:27" x14ac:dyDescent="0.25">
      <c r="A5424" s="199"/>
      <c r="B5424" s="199"/>
      <c r="C5424" s="199"/>
      <c r="D5424" s="199"/>
      <c r="E5424" s="192"/>
      <c r="F5424" s="186"/>
      <c r="G5424" s="53"/>
      <c r="H5424" s="53"/>
      <c r="I5424" s="53"/>
      <c r="J5424" s="53"/>
      <c r="O5424" s="53"/>
      <c r="W5424" s="53"/>
      <c r="X5424" s="53"/>
      <c r="Y5424" s="53"/>
      <c r="Z5424" s="53"/>
      <c r="AA5424" s="53"/>
    </row>
    <row r="5425" spans="1:27" x14ac:dyDescent="0.25">
      <c r="A5425" s="199"/>
      <c r="B5425" s="199"/>
      <c r="C5425" s="199"/>
      <c r="D5425" s="199"/>
      <c r="E5425" s="192"/>
      <c r="F5425" s="186"/>
      <c r="G5425" s="53"/>
      <c r="H5425" s="53"/>
      <c r="I5425" s="53"/>
      <c r="J5425" s="53"/>
      <c r="O5425" s="53"/>
      <c r="W5425" s="53"/>
      <c r="X5425" s="53"/>
      <c r="Y5425" s="53"/>
      <c r="Z5425" s="53"/>
      <c r="AA5425" s="53"/>
    </row>
    <row r="5426" spans="1:27" x14ac:dyDescent="0.25">
      <c r="A5426" s="199"/>
      <c r="B5426" s="199"/>
      <c r="C5426" s="199"/>
      <c r="D5426" s="199"/>
      <c r="E5426" s="192"/>
      <c r="F5426" s="186"/>
      <c r="G5426" s="53"/>
      <c r="H5426" s="53"/>
      <c r="I5426" s="53"/>
      <c r="J5426" s="53"/>
      <c r="O5426" s="53"/>
      <c r="W5426" s="53"/>
      <c r="X5426" s="53"/>
      <c r="Y5426" s="53"/>
      <c r="Z5426" s="53"/>
      <c r="AA5426" s="53"/>
    </row>
    <row r="5427" spans="1:27" x14ac:dyDescent="0.25">
      <c r="A5427" s="199"/>
      <c r="B5427" s="199"/>
      <c r="C5427" s="199"/>
      <c r="D5427" s="199"/>
      <c r="E5427" s="192"/>
      <c r="F5427" s="186"/>
      <c r="G5427" s="53"/>
      <c r="H5427" s="53"/>
      <c r="I5427" s="53"/>
      <c r="J5427" s="53"/>
      <c r="O5427" s="53"/>
      <c r="W5427" s="53"/>
      <c r="X5427" s="53"/>
      <c r="Y5427" s="53"/>
      <c r="Z5427" s="53"/>
      <c r="AA5427" s="53"/>
    </row>
    <row r="5428" spans="1:27" x14ac:dyDescent="0.25">
      <c r="A5428" s="199"/>
      <c r="B5428" s="199"/>
      <c r="C5428" s="199"/>
      <c r="D5428" s="199"/>
      <c r="E5428" s="192"/>
      <c r="F5428" s="186"/>
      <c r="G5428" s="53"/>
      <c r="H5428" s="53"/>
      <c r="I5428" s="53"/>
      <c r="J5428" s="53"/>
      <c r="O5428" s="53"/>
      <c r="W5428" s="53"/>
      <c r="X5428" s="53"/>
      <c r="Y5428" s="53"/>
      <c r="Z5428" s="53"/>
      <c r="AA5428" s="53"/>
    </row>
    <row r="5429" spans="1:27" x14ac:dyDescent="0.25">
      <c r="A5429" s="199"/>
      <c r="B5429" s="199"/>
      <c r="C5429" s="199"/>
      <c r="D5429" s="199"/>
      <c r="E5429" s="192"/>
      <c r="F5429" s="186"/>
      <c r="G5429" s="53"/>
      <c r="H5429" s="53"/>
      <c r="I5429" s="53"/>
      <c r="J5429" s="53"/>
      <c r="O5429" s="53"/>
      <c r="W5429" s="53"/>
      <c r="X5429" s="53"/>
      <c r="Y5429" s="53"/>
      <c r="Z5429" s="53"/>
      <c r="AA5429" s="53"/>
    </row>
    <row r="5430" spans="1:27" x14ac:dyDescent="0.25">
      <c r="A5430" s="199"/>
      <c r="B5430" s="199"/>
      <c r="C5430" s="199"/>
      <c r="D5430" s="199"/>
      <c r="E5430" s="192"/>
      <c r="F5430" s="186"/>
      <c r="G5430" s="53"/>
      <c r="H5430" s="53"/>
      <c r="I5430" s="53"/>
      <c r="J5430" s="53"/>
      <c r="O5430" s="53"/>
      <c r="W5430" s="53"/>
      <c r="X5430" s="53"/>
      <c r="Y5430" s="53"/>
      <c r="Z5430" s="53"/>
      <c r="AA5430" s="53"/>
    </row>
    <row r="5431" spans="1:27" x14ac:dyDescent="0.25">
      <c r="A5431" s="199"/>
      <c r="B5431" s="199"/>
      <c r="C5431" s="199"/>
      <c r="D5431" s="199"/>
      <c r="E5431" s="192"/>
      <c r="F5431" s="186"/>
      <c r="G5431" s="53"/>
      <c r="H5431" s="53"/>
      <c r="I5431" s="53"/>
      <c r="J5431" s="53"/>
      <c r="O5431" s="53"/>
      <c r="W5431" s="53"/>
      <c r="X5431" s="53"/>
      <c r="Y5431" s="53"/>
      <c r="Z5431" s="53"/>
      <c r="AA5431" s="53"/>
    </row>
    <row r="5432" spans="1:27" x14ac:dyDescent="0.25">
      <c r="A5432" s="199"/>
      <c r="B5432" s="199"/>
      <c r="C5432" s="199"/>
      <c r="D5432" s="199"/>
      <c r="E5432" s="192"/>
      <c r="F5432" s="186"/>
      <c r="G5432" s="53"/>
      <c r="H5432" s="53"/>
      <c r="I5432" s="53"/>
      <c r="J5432" s="53"/>
      <c r="O5432" s="53"/>
      <c r="W5432" s="53"/>
      <c r="X5432" s="53"/>
      <c r="Y5432" s="53"/>
      <c r="Z5432" s="53"/>
      <c r="AA5432" s="53"/>
    </row>
    <row r="5433" spans="1:27" x14ac:dyDescent="0.25">
      <c r="A5433" s="199"/>
      <c r="B5433" s="199"/>
      <c r="C5433" s="199"/>
      <c r="D5433" s="199"/>
      <c r="E5433" s="192"/>
      <c r="F5433" s="186"/>
      <c r="G5433" s="53"/>
      <c r="H5433" s="53"/>
      <c r="I5433" s="53"/>
      <c r="J5433" s="53"/>
      <c r="O5433" s="53"/>
      <c r="W5433" s="53"/>
      <c r="X5433" s="53"/>
      <c r="Y5433" s="53"/>
      <c r="Z5433" s="53"/>
      <c r="AA5433" s="53"/>
    </row>
    <row r="5434" spans="1:27" x14ac:dyDescent="0.25">
      <c r="A5434" s="199"/>
      <c r="B5434" s="199"/>
      <c r="C5434" s="199"/>
      <c r="D5434" s="199"/>
      <c r="E5434" s="192"/>
      <c r="F5434" s="186"/>
      <c r="G5434" s="53"/>
      <c r="H5434" s="53"/>
      <c r="I5434" s="53"/>
      <c r="J5434" s="53"/>
      <c r="O5434" s="53"/>
      <c r="W5434" s="53"/>
      <c r="X5434" s="53"/>
      <c r="Y5434" s="53"/>
      <c r="Z5434" s="53"/>
      <c r="AA5434" s="53"/>
    </row>
    <row r="5435" spans="1:27" x14ac:dyDescent="0.25">
      <c r="A5435" s="199"/>
      <c r="B5435" s="199"/>
      <c r="C5435" s="199"/>
      <c r="D5435" s="199"/>
      <c r="E5435" s="192"/>
      <c r="F5435" s="186"/>
      <c r="G5435" s="53"/>
      <c r="H5435" s="53"/>
      <c r="I5435" s="53"/>
      <c r="J5435" s="53"/>
      <c r="O5435" s="53"/>
      <c r="W5435" s="53"/>
      <c r="X5435" s="53"/>
      <c r="Y5435" s="53"/>
      <c r="Z5435" s="53"/>
      <c r="AA5435" s="53"/>
    </row>
    <row r="5436" spans="1:27" x14ac:dyDescent="0.25">
      <c r="A5436" s="199"/>
      <c r="B5436" s="199"/>
      <c r="C5436" s="199"/>
      <c r="D5436" s="199"/>
      <c r="E5436" s="192"/>
      <c r="F5436" s="186"/>
      <c r="G5436" s="53"/>
      <c r="H5436" s="53"/>
      <c r="I5436" s="53"/>
      <c r="J5436" s="53"/>
      <c r="O5436" s="53"/>
      <c r="W5436" s="53"/>
      <c r="X5436" s="53"/>
      <c r="Y5436" s="53"/>
      <c r="Z5436" s="53"/>
      <c r="AA5436" s="53"/>
    </row>
    <row r="5437" spans="1:27" x14ac:dyDescent="0.25">
      <c r="A5437" s="199"/>
      <c r="B5437" s="199"/>
      <c r="C5437" s="199"/>
      <c r="D5437" s="199"/>
      <c r="E5437" s="192"/>
      <c r="F5437" s="186"/>
      <c r="G5437" s="53"/>
      <c r="H5437" s="53"/>
      <c r="I5437" s="53"/>
      <c r="J5437" s="53"/>
      <c r="O5437" s="53"/>
      <c r="W5437" s="53"/>
      <c r="X5437" s="53"/>
      <c r="Y5437" s="53"/>
      <c r="Z5437" s="53"/>
      <c r="AA5437" s="53"/>
    </row>
    <row r="5438" spans="1:27" x14ac:dyDescent="0.25">
      <c r="A5438" s="199"/>
      <c r="B5438" s="199"/>
      <c r="C5438" s="199"/>
      <c r="D5438" s="199"/>
      <c r="E5438" s="192"/>
      <c r="F5438" s="186"/>
      <c r="G5438" s="53"/>
      <c r="H5438" s="53"/>
      <c r="I5438" s="53"/>
      <c r="J5438" s="53"/>
      <c r="O5438" s="53"/>
      <c r="W5438" s="53"/>
      <c r="X5438" s="53"/>
      <c r="Y5438" s="53"/>
      <c r="Z5438" s="53"/>
      <c r="AA5438" s="53"/>
    </row>
    <row r="5439" spans="1:27" x14ac:dyDescent="0.25">
      <c r="A5439" s="199"/>
      <c r="B5439" s="199"/>
      <c r="C5439" s="199"/>
      <c r="D5439" s="199"/>
      <c r="E5439" s="192"/>
      <c r="F5439" s="186"/>
      <c r="G5439" s="53"/>
      <c r="H5439" s="53"/>
      <c r="I5439" s="53"/>
      <c r="J5439" s="53"/>
      <c r="O5439" s="53"/>
      <c r="W5439" s="53"/>
      <c r="X5439" s="53"/>
      <c r="Y5439" s="53"/>
      <c r="Z5439" s="53"/>
      <c r="AA5439" s="53"/>
    </row>
    <row r="5440" spans="1:27" x14ac:dyDescent="0.25">
      <c r="A5440" s="199"/>
      <c r="B5440" s="199"/>
      <c r="C5440" s="199"/>
      <c r="D5440" s="199"/>
      <c r="E5440" s="192"/>
      <c r="F5440" s="186"/>
      <c r="G5440" s="53"/>
      <c r="H5440" s="53"/>
      <c r="I5440" s="53"/>
      <c r="J5440" s="53"/>
      <c r="O5440" s="53"/>
      <c r="W5440" s="53"/>
      <c r="X5440" s="53"/>
      <c r="Y5440" s="53"/>
      <c r="Z5440" s="53"/>
      <c r="AA5440" s="53"/>
    </row>
    <row r="5441" spans="1:27" x14ac:dyDescent="0.25">
      <c r="A5441" s="199"/>
      <c r="B5441" s="199"/>
      <c r="C5441" s="199"/>
      <c r="D5441" s="199"/>
      <c r="E5441" s="192"/>
      <c r="F5441" s="186"/>
      <c r="G5441" s="53"/>
      <c r="H5441" s="53"/>
      <c r="I5441" s="53"/>
      <c r="J5441" s="53"/>
      <c r="O5441" s="53"/>
      <c r="W5441" s="53"/>
      <c r="X5441" s="53"/>
      <c r="Y5441" s="53"/>
      <c r="Z5441" s="53"/>
      <c r="AA5441" s="53"/>
    </row>
    <row r="5442" spans="1:27" x14ac:dyDescent="0.25">
      <c r="A5442" s="199"/>
      <c r="B5442" s="199"/>
      <c r="C5442" s="199"/>
      <c r="D5442" s="199"/>
      <c r="E5442" s="192"/>
      <c r="F5442" s="186"/>
      <c r="G5442" s="53"/>
      <c r="H5442" s="53"/>
      <c r="I5442" s="53"/>
      <c r="J5442" s="53"/>
      <c r="O5442" s="53"/>
      <c r="W5442" s="53"/>
      <c r="X5442" s="53"/>
      <c r="Y5442" s="53"/>
      <c r="Z5442" s="53"/>
      <c r="AA5442" s="53"/>
    </row>
    <row r="5443" spans="1:27" x14ac:dyDescent="0.25">
      <c r="A5443" s="199"/>
      <c r="B5443" s="199"/>
      <c r="C5443" s="199"/>
      <c r="D5443" s="199"/>
      <c r="E5443" s="192"/>
      <c r="F5443" s="186"/>
      <c r="G5443" s="53"/>
      <c r="H5443" s="53"/>
      <c r="I5443" s="53"/>
      <c r="J5443" s="53"/>
      <c r="O5443" s="53"/>
      <c r="W5443" s="53"/>
      <c r="X5443" s="53"/>
      <c r="Y5443" s="53"/>
      <c r="Z5443" s="53"/>
      <c r="AA5443" s="53"/>
    </row>
    <row r="5444" spans="1:27" x14ac:dyDescent="0.25">
      <c r="A5444" s="199"/>
      <c r="B5444" s="199"/>
      <c r="C5444" s="199"/>
      <c r="D5444" s="199"/>
      <c r="E5444" s="192"/>
      <c r="F5444" s="186"/>
      <c r="G5444" s="53"/>
      <c r="H5444" s="53"/>
      <c r="I5444" s="53"/>
      <c r="J5444" s="53"/>
      <c r="O5444" s="53"/>
      <c r="W5444" s="53"/>
      <c r="X5444" s="53"/>
      <c r="Y5444" s="53"/>
      <c r="Z5444" s="53"/>
      <c r="AA5444" s="53"/>
    </row>
    <row r="5445" spans="1:27" x14ac:dyDescent="0.25">
      <c r="A5445" s="199"/>
      <c r="B5445" s="199"/>
      <c r="C5445" s="199"/>
      <c r="D5445" s="199"/>
      <c r="E5445" s="192"/>
      <c r="F5445" s="186"/>
      <c r="G5445" s="53"/>
      <c r="H5445" s="53"/>
      <c r="I5445" s="53"/>
      <c r="J5445" s="53"/>
      <c r="O5445" s="53"/>
      <c r="W5445" s="53"/>
      <c r="X5445" s="53"/>
      <c r="Y5445" s="53"/>
      <c r="Z5445" s="53"/>
      <c r="AA5445" s="53"/>
    </row>
    <row r="5446" spans="1:27" x14ac:dyDescent="0.25">
      <c r="A5446" s="199"/>
      <c r="B5446" s="199"/>
      <c r="C5446" s="199"/>
      <c r="D5446" s="199"/>
      <c r="E5446" s="192"/>
      <c r="F5446" s="186"/>
      <c r="G5446" s="53"/>
      <c r="H5446" s="53"/>
      <c r="I5446" s="53"/>
      <c r="J5446" s="53"/>
      <c r="O5446" s="53"/>
      <c r="W5446" s="53"/>
      <c r="X5446" s="53"/>
      <c r="Y5446" s="53"/>
      <c r="Z5446" s="53"/>
      <c r="AA5446" s="53"/>
    </row>
    <row r="5447" spans="1:27" x14ac:dyDescent="0.25">
      <c r="A5447" s="199"/>
      <c r="B5447" s="199"/>
      <c r="C5447" s="199"/>
      <c r="D5447" s="199"/>
      <c r="E5447" s="192"/>
      <c r="F5447" s="186"/>
      <c r="G5447" s="53"/>
      <c r="H5447" s="53"/>
      <c r="I5447" s="53"/>
      <c r="J5447" s="53"/>
      <c r="O5447" s="53"/>
      <c r="W5447" s="53"/>
      <c r="X5447" s="53"/>
      <c r="Y5447" s="53"/>
      <c r="Z5447" s="53"/>
      <c r="AA5447" s="53"/>
    </row>
    <row r="5448" spans="1:27" x14ac:dyDescent="0.25">
      <c r="A5448" s="199"/>
      <c r="B5448" s="199"/>
      <c r="C5448" s="199"/>
      <c r="D5448" s="199"/>
      <c r="E5448" s="192"/>
      <c r="F5448" s="186"/>
      <c r="G5448" s="53"/>
      <c r="H5448" s="53"/>
      <c r="I5448" s="53"/>
      <c r="J5448" s="53"/>
      <c r="O5448" s="53"/>
      <c r="W5448" s="53"/>
      <c r="X5448" s="53"/>
      <c r="Y5448" s="53"/>
      <c r="Z5448" s="53"/>
      <c r="AA5448" s="53"/>
    </row>
    <row r="5449" spans="1:27" x14ac:dyDescent="0.25">
      <c r="A5449" s="199"/>
      <c r="B5449" s="199"/>
      <c r="C5449" s="199"/>
      <c r="D5449" s="199"/>
      <c r="E5449" s="192"/>
      <c r="F5449" s="186"/>
      <c r="G5449" s="53"/>
      <c r="H5449" s="53"/>
      <c r="I5449" s="53"/>
      <c r="J5449" s="53"/>
      <c r="O5449" s="53"/>
      <c r="W5449" s="53"/>
      <c r="X5449" s="53"/>
      <c r="Y5449" s="53"/>
      <c r="Z5449" s="53"/>
      <c r="AA5449" s="53"/>
    </row>
    <row r="5450" spans="1:27" x14ac:dyDescent="0.25">
      <c r="A5450" s="199"/>
      <c r="B5450" s="199"/>
      <c r="C5450" s="199"/>
      <c r="D5450" s="199"/>
      <c r="E5450" s="192"/>
      <c r="F5450" s="186"/>
      <c r="G5450" s="53"/>
      <c r="H5450" s="53"/>
      <c r="I5450" s="53"/>
      <c r="J5450" s="53"/>
      <c r="O5450" s="53"/>
      <c r="W5450" s="53"/>
      <c r="X5450" s="53"/>
      <c r="Y5450" s="53"/>
      <c r="Z5450" s="53"/>
      <c r="AA5450" s="53"/>
    </row>
    <row r="5451" spans="1:27" x14ac:dyDescent="0.25">
      <c r="A5451" s="199"/>
      <c r="B5451" s="199"/>
      <c r="C5451" s="199"/>
      <c r="D5451" s="199"/>
      <c r="E5451" s="192"/>
      <c r="F5451" s="186"/>
      <c r="G5451" s="53"/>
      <c r="H5451" s="53"/>
      <c r="I5451" s="53"/>
      <c r="J5451" s="53"/>
      <c r="O5451" s="53"/>
      <c r="W5451" s="53"/>
      <c r="X5451" s="53"/>
      <c r="Y5451" s="53"/>
      <c r="Z5451" s="53"/>
      <c r="AA5451" s="53"/>
    </row>
    <row r="5452" spans="1:27" x14ac:dyDescent="0.25">
      <c r="A5452" s="199"/>
      <c r="B5452" s="199"/>
      <c r="C5452" s="199"/>
      <c r="D5452" s="199"/>
      <c r="E5452" s="192"/>
      <c r="F5452" s="186"/>
      <c r="G5452" s="53"/>
      <c r="H5452" s="53"/>
      <c r="I5452" s="53"/>
      <c r="J5452" s="53"/>
      <c r="O5452" s="53"/>
      <c r="W5452" s="53"/>
      <c r="X5452" s="53"/>
      <c r="Y5452" s="53"/>
      <c r="Z5452" s="53"/>
      <c r="AA5452" s="53"/>
    </row>
    <row r="5453" spans="1:27" x14ac:dyDescent="0.25">
      <c r="A5453" s="199"/>
      <c r="B5453" s="199"/>
      <c r="C5453" s="199"/>
      <c r="D5453" s="199"/>
      <c r="E5453" s="192"/>
      <c r="F5453" s="186"/>
      <c r="G5453" s="53"/>
      <c r="H5453" s="53"/>
      <c r="I5453" s="53"/>
      <c r="J5453" s="53"/>
      <c r="O5453" s="53"/>
      <c r="W5453" s="53"/>
      <c r="X5453" s="53"/>
      <c r="Y5453" s="53"/>
      <c r="Z5453" s="53"/>
      <c r="AA5453" s="53"/>
    </row>
    <row r="5454" spans="1:27" x14ac:dyDescent="0.25">
      <c r="A5454" s="199"/>
      <c r="B5454" s="199"/>
      <c r="C5454" s="199"/>
      <c r="D5454" s="199"/>
      <c r="E5454" s="192"/>
      <c r="F5454" s="186"/>
      <c r="G5454" s="53"/>
      <c r="H5454" s="53"/>
      <c r="I5454" s="53"/>
      <c r="J5454" s="53"/>
      <c r="O5454" s="53"/>
      <c r="W5454" s="53"/>
      <c r="X5454" s="53"/>
      <c r="Y5454" s="53"/>
      <c r="Z5454" s="53"/>
      <c r="AA5454" s="53"/>
    </row>
    <row r="5455" spans="1:27" x14ac:dyDescent="0.25">
      <c r="A5455" s="199"/>
      <c r="B5455" s="199"/>
      <c r="C5455" s="199"/>
      <c r="D5455" s="199"/>
      <c r="E5455" s="192"/>
      <c r="F5455" s="186"/>
      <c r="G5455" s="53"/>
      <c r="H5455" s="53"/>
      <c r="I5455" s="53"/>
      <c r="J5455" s="53"/>
      <c r="O5455" s="53"/>
      <c r="W5455" s="53"/>
      <c r="X5455" s="53"/>
      <c r="Y5455" s="53"/>
      <c r="Z5455" s="53"/>
      <c r="AA5455" s="53"/>
    </row>
    <row r="5456" spans="1:27" x14ac:dyDescent="0.25">
      <c r="A5456" s="199"/>
      <c r="B5456" s="199"/>
      <c r="C5456" s="199"/>
      <c r="D5456" s="199"/>
      <c r="E5456" s="192"/>
      <c r="F5456" s="186"/>
      <c r="G5456" s="53"/>
      <c r="H5456" s="53"/>
      <c r="I5456" s="53"/>
      <c r="J5456" s="53"/>
      <c r="O5456" s="53"/>
      <c r="W5456" s="53"/>
      <c r="X5456" s="53"/>
      <c r="Y5456" s="53"/>
      <c r="Z5456" s="53"/>
      <c r="AA5456" s="53"/>
    </row>
    <row r="5457" spans="1:27" x14ac:dyDescent="0.25">
      <c r="A5457" s="199"/>
      <c r="B5457" s="199"/>
      <c r="C5457" s="199"/>
      <c r="D5457" s="199"/>
      <c r="E5457" s="192"/>
      <c r="F5457" s="186"/>
      <c r="G5457" s="53"/>
      <c r="H5457" s="53"/>
      <c r="I5457" s="53"/>
      <c r="J5457" s="53"/>
      <c r="O5457" s="53"/>
      <c r="W5457" s="53"/>
      <c r="X5457" s="53"/>
      <c r="Y5457" s="53"/>
      <c r="Z5457" s="53"/>
      <c r="AA5457" s="53"/>
    </row>
    <row r="5458" spans="1:27" x14ac:dyDescent="0.25">
      <c r="A5458" s="199"/>
      <c r="B5458" s="199"/>
      <c r="C5458" s="199"/>
      <c r="D5458" s="199"/>
      <c r="E5458" s="192"/>
      <c r="F5458" s="186"/>
      <c r="G5458" s="53"/>
      <c r="H5458" s="53"/>
      <c r="I5458" s="53"/>
      <c r="J5458" s="53"/>
      <c r="O5458" s="53"/>
      <c r="W5458" s="53"/>
      <c r="X5458" s="53"/>
      <c r="Y5458" s="53"/>
      <c r="Z5458" s="53"/>
      <c r="AA5458" s="53"/>
    </row>
    <row r="5459" spans="1:27" x14ac:dyDescent="0.25">
      <c r="A5459" s="199"/>
      <c r="B5459" s="199"/>
      <c r="C5459" s="199"/>
      <c r="D5459" s="199"/>
      <c r="E5459" s="192"/>
      <c r="F5459" s="186"/>
      <c r="G5459" s="53"/>
      <c r="H5459" s="53"/>
      <c r="I5459" s="53"/>
      <c r="J5459" s="53"/>
      <c r="O5459" s="53"/>
      <c r="W5459" s="53"/>
      <c r="X5459" s="53"/>
      <c r="Y5459" s="53"/>
      <c r="Z5459" s="53"/>
      <c r="AA5459" s="53"/>
    </row>
    <row r="5460" spans="1:27" x14ac:dyDescent="0.25">
      <c r="A5460" s="199"/>
      <c r="B5460" s="199"/>
      <c r="C5460" s="199"/>
      <c r="D5460" s="199"/>
      <c r="E5460" s="192"/>
      <c r="F5460" s="186"/>
      <c r="G5460" s="53"/>
      <c r="H5460" s="53"/>
      <c r="I5460" s="53"/>
      <c r="J5460" s="53"/>
      <c r="O5460" s="53"/>
      <c r="W5460" s="53"/>
      <c r="X5460" s="53"/>
      <c r="Y5460" s="53"/>
      <c r="Z5460" s="53"/>
      <c r="AA5460" s="53"/>
    </row>
    <row r="5461" spans="1:27" x14ac:dyDescent="0.25">
      <c r="A5461" s="199"/>
      <c r="B5461" s="199"/>
      <c r="C5461" s="199"/>
      <c r="D5461" s="199"/>
      <c r="E5461" s="192"/>
      <c r="F5461" s="186"/>
      <c r="G5461" s="53"/>
      <c r="H5461" s="53"/>
      <c r="I5461" s="53"/>
      <c r="J5461" s="53"/>
      <c r="O5461" s="53"/>
      <c r="W5461" s="53"/>
      <c r="X5461" s="53"/>
      <c r="Y5461" s="53"/>
      <c r="Z5461" s="53"/>
      <c r="AA5461" s="53"/>
    </row>
    <row r="5462" spans="1:27" x14ac:dyDescent="0.25">
      <c r="A5462" s="199"/>
      <c r="B5462" s="199"/>
      <c r="C5462" s="199"/>
      <c r="D5462" s="199"/>
      <c r="E5462" s="192"/>
      <c r="F5462" s="186"/>
      <c r="G5462" s="53"/>
      <c r="H5462" s="53"/>
      <c r="I5462" s="53"/>
      <c r="J5462" s="53"/>
      <c r="O5462" s="53"/>
      <c r="W5462" s="53"/>
      <c r="X5462" s="53"/>
      <c r="Y5462" s="53"/>
      <c r="Z5462" s="53"/>
      <c r="AA5462" s="53"/>
    </row>
    <row r="5463" spans="1:27" x14ac:dyDescent="0.25">
      <c r="A5463" s="199"/>
      <c r="B5463" s="199"/>
      <c r="C5463" s="199"/>
      <c r="D5463" s="199"/>
      <c r="E5463" s="192"/>
      <c r="F5463" s="186"/>
      <c r="G5463" s="53"/>
      <c r="H5463" s="53"/>
      <c r="I5463" s="53"/>
      <c r="J5463" s="53"/>
      <c r="O5463" s="53"/>
      <c r="W5463" s="53"/>
      <c r="X5463" s="53"/>
      <c r="Y5463" s="53"/>
      <c r="Z5463" s="53"/>
      <c r="AA5463" s="53"/>
    </row>
    <row r="5464" spans="1:27" x14ac:dyDescent="0.25">
      <c r="A5464" s="199"/>
      <c r="B5464" s="199"/>
      <c r="C5464" s="199"/>
      <c r="D5464" s="199"/>
      <c r="E5464" s="192"/>
      <c r="F5464" s="186"/>
      <c r="G5464" s="53"/>
      <c r="H5464" s="53"/>
      <c r="I5464" s="53"/>
      <c r="J5464" s="53"/>
      <c r="O5464" s="53"/>
      <c r="W5464" s="53"/>
      <c r="X5464" s="53"/>
      <c r="Y5464" s="53"/>
      <c r="Z5464" s="53"/>
      <c r="AA5464" s="53"/>
    </row>
    <row r="5465" spans="1:27" x14ac:dyDescent="0.25">
      <c r="A5465" s="199"/>
      <c r="B5465" s="199"/>
      <c r="C5465" s="199"/>
      <c r="D5465" s="199"/>
      <c r="E5465" s="192"/>
      <c r="F5465" s="186"/>
      <c r="G5465" s="53"/>
      <c r="H5465" s="53"/>
      <c r="I5465" s="53"/>
      <c r="J5465" s="53"/>
      <c r="O5465" s="53"/>
      <c r="W5465" s="53"/>
      <c r="X5465" s="53"/>
      <c r="Y5465" s="53"/>
      <c r="Z5465" s="53"/>
      <c r="AA5465" s="53"/>
    </row>
    <row r="5466" spans="1:27" x14ac:dyDescent="0.25">
      <c r="A5466" s="199"/>
      <c r="B5466" s="199"/>
      <c r="C5466" s="199"/>
      <c r="D5466" s="199"/>
      <c r="E5466" s="192"/>
      <c r="F5466" s="186"/>
      <c r="G5466" s="53"/>
      <c r="H5466" s="53"/>
      <c r="I5466" s="53"/>
      <c r="J5466" s="53"/>
      <c r="O5466" s="53"/>
      <c r="W5466" s="53"/>
      <c r="X5466" s="53"/>
      <c r="Y5466" s="53"/>
      <c r="Z5466" s="53"/>
      <c r="AA5466" s="53"/>
    </row>
    <row r="5467" spans="1:27" x14ac:dyDescent="0.25">
      <c r="A5467" s="199"/>
      <c r="B5467" s="199"/>
      <c r="C5467" s="199"/>
      <c r="D5467" s="199"/>
      <c r="E5467" s="192"/>
      <c r="F5467" s="186"/>
      <c r="G5467" s="53"/>
      <c r="H5467" s="53"/>
      <c r="I5467" s="53"/>
      <c r="J5467" s="53"/>
      <c r="O5467" s="53"/>
      <c r="W5467" s="53"/>
      <c r="X5467" s="53"/>
      <c r="Y5467" s="53"/>
      <c r="Z5467" s="53"/>
      <c r="AA5467" s="53"/>
    </row>
    <row r="5468" spans="1:27" x14ac:dyDescent="0.25">
      <c r="A5468" s="199"/>
      <c r="B5468" s="199"/>
      <c r="C5468" s="199"/>
      <c r="D5468" s="199"/>
      <c r="E5468" s="192"/>
      <c r="F5468" s="186"/>
      <c r="G5468" s="53"/>
      <c r="H5468" s="53"/>
      <c r="I5468" s="53"/>
      <c r="J5468" s="53"/>
      <c r="O5468" s="53"/>
      <c r="W5468" s="53"/>
      <c r="X5468" s="53"/>
      <c r="Y5468" s="53"/>
      <c r="Z5468" s="53"/>
      <c r="AA5468" s="53"/>
    </row>
    <row r="5469" spans="1:27" x14ac:dyDescent="0.25">
      <c r="A5469" s="199"/>
      <c r="B5469" s="199"/>
      <c r="C5469" s="199"/>
      <c r="D5469" s="199"/>
      <c r="E5469" s="192"/>
      <c r="F5469" s="186"/>
      <c r="G5469" s="53"/>
      <c r="H5469" s="53"/>
      <c r="I5469" s="53"/>
      <c r="J5469" s="53"/>
      <c r="O5469" s="53"/>
      <c r="W5469" s="53"/>
      <c r="X5469" s="53"/>
      <c r="Y5469" s="53"/>
      <c r="Z5469" s="53"/>
      <c r="AA5469" s="53"/>
    </row>
    <row r="5470" spans="1:27" x14ac:dyDescent="0.25">
      <c r="A5470" s="199"/>
      <c r="B5470" s="199"/>
      <c r="C5470" s="199"/>
      <c r="D5470" s="199"/>
      <c r="E5470" s="192"/>
      <c r="F5470" s="186"/>
      <c r="G5470" s="53"/>
      <c r="H5470" s="53"/>
      <c r="I5470" s="53"/>
      <c r="J5470" s="53"/>
      <c r="O5470" s="53"/>
      <c r="W5470" s="53"/>
      <c r="X5470" s="53"/>
      <c r="Y5470" s="53"/>
      <c r="Z5470" s="53"/>
      <c r="AA5470" s="53"/>
    </row>
    <row r="5471" spans="1:27" x14ac:dyDescent="0.25">
      <c r="A5471" s="199"/>
      <c r="B5471" s="199"/>
      <c r="C5471" s="199"/>
      <c r="D5471" s="199"/>
      <c r="E5471" s="192"/>
      <c r="F5471" s="186"/>
      <c r="G5471" s="53"/>
      <c r="H5471" s="53"/>
      <c r="I5471" s="53"/>
      <c r="J5471" s="53"/>
      <c r="O5471" s="53"/>
      <c r="W5471" s="53"/>
      <c r="X5471" s="53"/>
      <c r="Y5471" s="53"/>
      <c r="Z5471" s="53"/>
      <c r="AA5471" s="53"/>
    </row>
    <row r="5472" spans="1:27" x14ac:dyDescent="0.25">
      <c r="A5472" s="199"/>
      <c r="B5472" s="199"/>
      <c r="C5472" s="199"/>
      <c r="D5472" s="199"/>
      <c r="E5472" s="192"/>
      <c r="F5472" s="186"/>
      <c r="G5472" s="53"/>
      <c r="H5472" s="53"/>
      <c r="I5472" s="53"/>
      <c r="J5472" s="53"/>
      <c r="O5472" s="53"/>
      <c r="W5472" s="53"/>
      <c r="X5472" s="53"/>
      <c r="Y5472" s="53"/>
      <c r="Z5472" s="53"/>
      <c r="AA5472" s="53"/>
    </row>
    <row r="5473" spans="1:27" x14ac:dyDescent="0.25">
      <c r="A5473" s="199"/>
      <c r="B5473" s="199"/>
      <c r="C5473" s="199"/>
      <c r="D5473" s="199"/>
      <c r="E5473" s="192"/>
      <c r="F5473" s="186"/>
      <c r="G5473" s="53"/>
      <c r="H5473" s="53"/>
      <c r="I5473" s="53"/>
      <c r="J5473" s="53"/>
      <c r="O5473" s="53"/>
      <c r="W5473" s="53"/>
      <c r="X5473" s="53"/>
      <c r="Y5473" s="53"/>
      <c r="Z5473" s="53"/>
      <c r="AA5473" s="53"/>
    </row>
    <row r="5474" spans="1:27" x14ac:dyDescent="0.25">
      <c r="A5474" s="199"/>
      <c r="B5474" s="199"/>
      <c r="C5474" s="199"/>
      <c r="D5474" s="199"/>
      <c r="E5474" s="192"/>
      <c r="F5474" s="186"/>
      <c r="G5474" s="53"/>
      <c r="H5474" s="53"/>
      <c r="I5474" s="53"/>
      <c r="J5474" s="53"/>
      <c r="O5474" s="53"/>
      <c r="W5474" s="53"/>
      <c r="X5474" s="53"/>
      <c r="Y5474" s="53"/>
      <c r="Z5474" s="53"/>
      <c r="AA5474" s="53"/>
    </row>
    <row r="5475" spans="1:27" x14ac:dyDescent="0.25">
      <c r="A5475" s="199"/>
      <c r="B5475" s="199"/>
      <c r="C5475" s="199"/>
      <c r="D5475" s="199"/>
      <c r="E5475" s="192"/>
      <c r="F5475" s="186"/>
      <c r="G5475" s="53"/>
      <c r="H5475" s="53"/>
      <c r="I5475" s="53"/>
      <c r="J5475" s="53"/>
      <c r="O5475" s="53"/>
      <c r="W5475" s="53"/>
      <c r="X5475" s="53"/>
      <c r="Y5475" s="53"/>
      <c r="Z5475" s="53"/>
      <c r="AA5475" s="53"/>
    </row>
    <row r="5476" spans="1:27" x14ac:dyDescent="0.25">
      <c r="A5476" s="199"/>
      <c r="B5476" s="199"/>
      <c r="C5476" s="199"/>
      <c r="D5476" s="199"/>
      <c r="E5476" s="192"/>
      <c r="F5476" s="186"/>
      <c r="G5476" s="53"/>
      <c r="H5476" s="53"/>
      <c r="I5476" s="53"/>
      <c r="J5476" s="53"/>
      <c r="O5476" s="53"/>
      <c r="W5476" s="53"/>
      <c r="X5476" s="53"/>
      <c r="Y5476" s="53"/>
      <c r="Z5476" s="53"/>
      <c r="AA5476" s="53"/>
    </row>
    <row r="5477" spans="1:27" x14ac:dyDescent="0.25">
      <c r="A5477" s="199"/>
      <c r="B5477" s="199"/>
      <c r="C5477" s="199"/>
      <c r="D5477" s="199"/>
      <c r="E5477" s="192"/>
      <c r="F5477" s="186"/>
      <c r="G5477" s="53"/>
      <c r="H5477" s="53"/>
      <c r="I5477" s="53"/>
      <c r="J5477" s="53"/>
      <c r="O5477" s="53"/>
      <c r="W5477" s="53"/>
      <c r="X5477" s="53"/>
      <c r="Y5477" s="53"/>
      <c r="Z5477" s="53"/>
      <c r="AA5477" s="53"/>
    </row>
    <row r="5478" spans="1:27" x14ac:dyDescent="0.25">
      <c r="A5478" s="199"/>
      <c r="B5478" s="199"/>
      <c r="C5478" s="199"/>
      <c r="D5478" s="199"/>
      <c r="E5478" s="192"/>
      <c r="F5478" s="186"/>
      <c r="G5478" s="53"/>
      <c r="H5478" s="53"/>
      <c r="I5478" s="53"/>
      <c r="J5478" s="53"/>
      <c r="O5478" s="53"/>
      <c r="W5478" s="53"/>
      <c r="X5478" s="53"/>
      <c r="Y5478" s="53"/>
      <c r="Z5478" s="53"/>
      <c r="AA5478" s="53"/>
    </row>
    <row r="5479" spans="1:27" x14ac:dyDescent="0.25">
      <c r="A5479" s="199"/>
      <c r="B5479" s="199"/>
      <c r="C5479" s="199"/>
      <c r="D5479" s="199"/>
      <c r="E5479" s="192"/>
      <c r="F5479" s="186"/>
      <c r="G5479" s="53"/>
      <c r="H5479" s="53"/>
      <c r="I5479" s="53"/>
      <c r="J5479" s="53"/>
      <c r="O5479" s="53"/>
      <c r="W5479" s="53"/>
      <c r="X5479" s="53"/>
      <c r="Y5479" s="53"/>
      <c r="Z5479" s="53"/>
      <c r="AA5479" s="53"/>
    </row>
    <row r="5480" spans="1:27" x14ac:dyDescent="0.25">
      <c r="A5480" s="199"/>
      <c r="B5480" s="199"/>
      <c r="C5480" s="199"/>
      <c r="D5480" s="199"/>
      <c r="E5480" s="192"/>
      <c r="F5480" s="186"/>
      <c r="G5480" s="53"/>
      <c r="H5480" s="53"/>
      <c r="I5480" s="53"/>
      <c r="J5480" s="53"/>
      <c r="O5480" s="53"/>
      <c r="W5480" s="53"/>
      <c r="X5480" s="53"/>
      <c r="Y5480" s="53"/>
      <c r="Z5480" s="53"/>
      <c r="AA5480" s="53"/>
    </row>
    <row r="5481" spans="1:27" x14ac:dyDescent="0.25">
      <c r="A5481" s="199"/>
      <c r="B5481" s="199"/>
      <c r="C5481" s="199"/>
      <c r="D5481" s="199"/>
      <c r="E5481" s="192"/>
      <c r="F5481" s="186"/>
      <c r="G5481" s="53"/>
      <c r="H5481" s="53"/>
      <c r="I5481" s="53"/>
      <c r="J5481" s="53"/>
      <c r="O5481" s="53"/>
      <c r="W5481" s="53"/>
      <c r="X5481" s="53"/>
      <c r="Y5481" s="53"/>
      <c r="Z5481" s="53"/>
      <c r="AA5481" s="53"/>
    </row>
    <row r="5482" spans="1:27" x14ac:dyDescent="0.25">
      <c r="A5482" s="199"/>
      <c r="B5482" s="199"/>
      <c r="C5482" s="199"/>
      <c r="D5482" s="199"/>
      <c r="E5482" s="192"/>
      <c r="F5482" s="186"/>
      <c r="G5482" s="53"/>
      <c r="H5482" s="53"/>
      <c r="I5482" s="53"/>
      <c r="J5482" s="53"/>
      <c r="O5482" s="53"/>
      <c r="W5482" s="53"/>
      <c r="X5482" s="53"/>
      <c r="Y5482" s="53"/>
      <c r="Z5482" s="53"/>
      <c r="AA5482" s="53"/>
    </row>
    <row r="5483" spans="1:27" x14ac:dyDescent="0.25">
      <c r="A5483" s="199"/>
      <c r="B5483" s="199"/>
      <c r="C5483" s="199"/>
      <c r="D5483" s="199"/>
      <c r="E5483" s="192"/>
      <c r="F5483" s="186"/>
      <c r="G5483" s="53"/>
      <c r="H5483" s="53"/>
      <c r="I5483" s="53"/>
      <c r="J5483" s="53"/>
      <c r="O5483" s="53"/>
      <c r="W5483" s="53"/>
      <c r="X5483" s="53"/>
      <c r="Y5483" s="53"/>
      <c r="Z5483" s="53"/>
      <c r="AA5483" s="53"/>
    </row>
    <row r="5484" spans="1:27" x14ac:dyDescent="0.25">
      <c r="A5484" s="199"/>
      <c r="B5484" s="199"/>
      <c r="C5484" s="199"/>
      <c r="D5484" s="199"/>
      <c r="E5484" s="192"/>
      <c r="F5484" s="186"/>
      <c r="G5484" s="53"/>
      <c r="H5484" s="53"/>
      <c r="I5484" s="53"/>
      <c r="J5484" s="53"/>
      <c r="O5484" s="53"/>
      <c r="W5484" s="53"/>
      <c r="X5484" s="53"/>
      <c r="Y5484" s="53"/>
      <c r="Z5484" s="53"/>
      <c r="AA5484" s="53"/>
    </row>
    <row r="5485" spans="1:27" x14ac:dyDescent="0.25">
      <c r="A5485" s="199"/>
      <c r="B5485" s="199"/>
      <c r="C5485" s="199"/>
      <c r="D5485" s="199"/>
      <c r="E5485" s="192"/>
      <c r="F5485" s="186"/>
      <c r="G5485" s="53"/>
      <c r="H5485" s="53"/>
      <c r="I5485" s="53"/>
      <c r="J5485" s="53"/>
      <c r="O5485" s="53"/>
      <c r="W5485" s="53"/>
      <c r="X5485" s="53"/>
      <c r="Y5485" s="53"/>
      <c r="Z5485" s="53"/>
      <c r="AA5485" s="53"/>
    </row>
    <row r="5486" spans="1:27" x14ac:dyDescent="0.25">
      <c r="A5486" s="199"/>
      <c r="B5486" s="199"/>
      <c r="C5486" s="199"/>
      <c r="D5486" s="199"/>
      <c r="E5486" s="192"/>
      <c r="F5486" s="186"/>
      <c r="G5486" s="53"/>
      <c r="H5486" s="53"/>
      <c r="I5486" s="53"/>
      <c r="J5486" s="53"/>
      <c r="O5486" s="53"/>
      <c r="W5486" s="53"/>
      <c r="X5486" s="53"/>
      <c r="Y5486" s="53"/>
      <c r="Z5486" s="53"/>
      <c r="AA5486" s="53"/>
    </row>
    <row r="5487" spans="1:27" x14ac:dyDescent="0.25">
      <c r="A5487" s="199"/>
      <c r="B5487" s="199"/>
      <c r="C5487" s="199"/>
      <c r="D5487" s="199"/>
      <c r="E5487" s="192"/>
      <c r="F5487" s="186"/>
      <c r="G5487" s="53"/>
      <c r="H5487" s="53"/>
      <c r="I5487" s="53"/>
      <c r="J5487" s="53"/>
      <c r="O5487" s="53"/>
      <c r="W5487" s="53"/>
      <c r="X5487" s="53"/>
      <c r="Y5487" s="53"/>
      <c r="Z5487" s="53"/>
      <c r="AA5487" s="53"/>
    </row>
    <row r="5488" spans="1:27" x14ac:dyDescent="0.25">
      <c r="A5488" s="199"/>
      <c r="B5488" s="199"/>
      <c r="C5488" s="199"/>
      <c r="D5488" s="199"/>
      <c r="E5488" s="192"/>
      <c r="F5488" s="186"/>
      <c r="G5488" s="53"/>
      <c r="H5488" s="53"/>
      <c r="I5488" s="53"/>
      <c r="J5488" s="53"/>
      <c r="O5488" s="53"/>
      <c r="W5488" s="53"/>
      <c r="X5488" s="53"/>
      <c r="Y5488" s="53"/>
      <c r="Z5488" s="53"/>
      <c r="AA5488" s="53"/>
    </row>
    <row r="5489" spans="1:27" x14ac:dyDescent="0.25">
      <c r="A5489" s="199"/>
      <c r="B5489" s="199"/>
      <c r="C5489" s="199"/>
      <c r="D5489" s="199"/>
      <c r="E5489" s="192"/>
      <c r="F5489" s="186"/>
      <c r="G5489" s="53"/>
      <c r="H5489" s="53"/>
      <c r="I5489" s="53"/>
      <c r="J5489" s="53"/>
      <c r="O5489" s="53"/>
      <c r="W5489" s="53"/>
      <c r="X5489" s="53"/>
      <c r="Y5489" s="53"/>
      <c r="Z5489" s="53"/>
      <c r="AA5489" s="53"/>
    </row>
    <row r="5490" spans="1:27" x14ac:dyDescent="0.25">
      <c r="A5490" s="199"/>
      <c r="B5490" s="199"/>
      <c r="C5490" s="199"/>
      <c r="D5490" s="199"/>
      <c r="E5490" s="192"/>
      <c r="F5490" s="186"/>
      <c r="G5490" s="53"/>
      <c r="H5490" s="53"/>
      <c r="I5490" s="53"/>
      <c r="J5490" s="53"/>
      <c r="O5490" s="53"/>
      <c r="W5490" s="53"/>
      <c r="X5490" s="53"/>
      <c r="Y5490" s="53"/>
      <c r="Z5490" s="53"/>
      <c r="AA5490" s="53"/>
    </row>
    <row r="5491" spans="1:27" x14ac:dyDescent="0.25">
      <c r="A5491" s="199"/>
      <c r="B5491" s="199"/>
      <c r="C5491" s="199"/>
      <c r="D5491" s="199"/>
      <c r="E5491" s="192"/>
      <c r="F5491" s="186"/>
      <c r="G5491" s="53"/>
      <c r="H5491" s="53"/>
      <c r="I5491" s="53"/>
      <c r="J5491" s="53"/>
      <c r="O5491" s="53"/>
      <c r="W5491" s="53"/>
      <c r="X5491" s="53"/>
      <c r="Y5491" s="53"/>
      <c r="Z5491" s="53"/>
      <c r="AA5491" s="53"/>
    </row>
    <row r="5492" spans="1:27" x14ac:dyDescent="0.25">
      <c r="A5492" s="199"/>
      <c r="B5492" s="199"/>
      <c r="C5492" s="199"/>
      <c r="D5492" s="199"/>
      <c r="E5492" s="192"/>
      <c r="F5492" s="186"/>
      <c r="G5492" s="53"/>
      <c r="H5492" s="53"/>
      <c r="I5492" s="53"/>
      <c r="J5492" s="53"/>
      <c r="O5492" s="53"/>
      <c r="W5492" s="53"/>
      <c r="X5492" s="53"/>
      <c r="Y5492" s="53"/>
      <c r="Z5492" s="53"/>
      <c r="AA5492" s="53"/>
    </row>
    <row r="5493" spans="1:27" x14ac:dyDescent="0.25">
      <c r="A5493" s="199"/>
      <c r="B5493" s="199"/>
      <c r="C5493" s="199"/>
      <c r="D5493" s="199"/>
      <c r="E5493" s="192"/>
      <c r="F5493" s="186"/>
      <c r="G5493" s="53"/>
      <c r="H5493" s="53"/>
      <c r="I5493" s="53"/>
      <c r="J5493" s="53"/>
      <c r="O5493" s="53"/>
      <c r="W5493" s="53"/>
      <c r="X5493" s="53"/>
      <c r="Y5493" s="53"/>
      <c r="Z5493" s="53"/>
      <c r="AA5493" s="53"/>
    </row>
    <row r="5494" spans="1:27" x14ac:dyDescent="0.25">
      <c r="A5494" s="199"/>
      <c r="B5494" s="199"/>
      <c r="C5494" s="199"/>
      <c r="D5494" s="199"/>
      <c r="E5494" s="192"/>
      <c r="F5494" s="186"/>
      <c r="G5494" s="53"/>
      <c r="H5494" s="53"/>
      <c r="I5494" s="53"/>
      <c r="J5494" s="53"/>
      <c r="O5494" s="53"/>
      <c r="W5494" s="53"/>
      <c r="X5494" s="53"/>
      <c r="Y5494" s="53"/>
      <c r="Z5494" s="53"/>
      <c r="AA5494" s="53"/>
    </row>
    <row r="5495" spans="1:27" x14ac:dyDescent="0.25">
      <c r="A5495" s="199"/>
      <c r="B5495" s="199"/>
      <c r="C5495" s="199"/>
      <c r="D5495" s="199"/>
      <c r="E5495" s="192"/>
      <c r="F5495" s="186"/>
      <c r="G5495" s="53"/>
      <c r="H5495" s="53"/>
      <c r="I5495" s="53"/>
      <c r="J5495" s="53"/>
      <c r="O5495" s="53"/>
      <c r="W5495" s="53"/>
      <c r="X5495" s="53"/>
      <c r="Y5495" s="53"/>
      <c r="Z5495" s="53"/>
      <c r="AA5495" s="53"/>
    </row>
    <row r="5496" spans="1:27" x14ac:dyDescent="0.25">
      <c r="A5496" s="199"/>
      <c r="B5496" s="199"/>
      <c r="C5496" s="199"/>
      <c r="D5496" s="199"/>
      <c r="E5496" s="192"/>
      <c r="F5496" s="186"/>
      <c r="G5496" s="53"/>
      <c r="H5496" s="53"/>
      <c r="I5496" s="53"/>
      <c r="J5496" s="53"/>
      <c r="O5496" s="53"/>
      <c r="W5496" s="53"/>
      <c r="X5496" s="53"/>
      <c r="Y5496" s="53"/>
      <c r="Z5496" s="53"/>
      <c r="AA5496" s="53"/>
    </row>
    <row r="5497" spans="1:27" x14ac:dyDescent="0.25">
      <c r="A5497" s="199"/>
      <c r="B5497" s="199"/>
      <c r="C5497" s="199"/>
      <c r="D5497" s="199"/>
      <c r="E5497" s="192"/>
      <c r="F5497" s="186"/>
      <c r="G5497" s="53"/>
      <c r="H5497" s="53"/>
      <c r="I5497" s="53"/>
      <c r="J5497" s="53"/>
      <c r="O5497" s="53"/>
      <c r="W5497" s="53"/>
      <c r="X5497" s="53"/>
      <c r="Y5497" s="53"/>
      <c r="Z5497" s="53"/>
      <c r="AA5497" s="53"/>
    </row>
    <row r="5498" spans="1:27" x14ac:dyDescent="0.25">
      <c r="A5498" s="199"/>
      <c r="B5498" s="199"/>
      <c r="C5498" s="199"/>
      <c r="D5498" s="199"/>
      <c r="E5498" s="192"/>
      <c r="F5498" s="186"/>
      <c r="G5498" s="53"/>
      <c r="H5498" s="53"/>
      <c r="I5498" s="53"/>
      <c r="J5498" s="53"/>
      <c r="O5498" s="53"/>
      <c r="W5498" s="53"/>
      <c r="X5498" s="53"/>
      <c r="Y5498" s="53"/>
      <c r="Z5498" s="53"/>
      <c r="AA5498" s="53"/>
    </row>
    <row r="5499" spans="1:27" x14ac:dyDescent="0.25">
      <c r="A5499" s="199"/>
      <c r="B5499" s="199"/>
      <c r="C5499" s="199"/>
      <c r="D5499" s="199"/>
      <c r="E5499" s="192"/>
      <c r="F5499" s="186"/>
      <c r="G5499" s="53"/>
      <c r="H5499" s="53"/>
      <c r="I5499" s="53"/>
      <c r="J5499" s="53"/>
      <c r="O5499" s="53"/>
      <c r="W5499" s="53"/>
      <c r="X5499" s="53"/>
      <c r="Y5499" s="53"/>
      <c r="Z5499" s="53"/>
      <c r="AA5499" s="53"/>
    </row>
    <row r="5500" spans="1:27" x14ac:dyDescent="0.25">
      <c r="A5500" s="199"/>
      <c r="B5500" s="199"/>
      <c r="C5500" s="199"/>
      <c r="D5500" s="199"/>
      <c r="E5500" s="192"/>
      <c r="F5500" s="186"/>
      <c r="G5500" s="53"/>
      <c r="H5500" s="53"/>
      <c r="I5500" s="53"/>
      <c r="J5500" s="53"/>
      <c r="O5500" s="53"/>
      <c r="W5500" s="53"/>
      <c r="X5500" s="53"/>
      <c r="Y5500" s="53"/>
      <c r="Z5500" s="53"/>
      <c r="AA5500" s="53"/>
    </row>
    <row r="5501" spans="1:27" x14ac:dyDescent="0.25">
      <c r="A5501" s="199"/>
      <c r="B5501" s="199"/>
      <c r="C5501" s="199"/>
      <c r="D5501" s="199"/>
      <c r="E5501" s="192"/>
      <c r="F5501" s="186"/>
      <c r="G5501" s="53"/>
      <c r="H5501" s="53"/>
      <c r="I5501" s="53"/>
      <c r="J5501" s="53"/>
      <c r="O5501" s="53"/>
      <c r="W5501" s="53"/>
      <c r="X5501" s="53"/>
      <c r="Y5501" s="53"/>
      <c r="Z5501" s="53"/>
      <c r="AA5501" s="53"/>
    </row>
    <row r="5502" spans="1:27" x14ac:dyDescent="0.25">
      <c r="A5502" s="199"/>
      <c r="B5502" s="199"/>
      <c r="C5502" s="199"/>
      <c r="D5502" s="199"/>
      <c r="E5502" s="192"/>
      <c r="F5502" s="186"/>
      <c r="G5502" s="53"/>
      <c r="H5502" s="53"/>
      <c r="I5502" s="53"/>
      <c r="J5502" s="53"/>
      <c r="O5502" s="53"/>
      <c r="W5502" s="53"/>
      <c r="X5502" s="53"/>
      <c r="Y5502" s="53"/>
      <c r="Z5502" s="53"/>
      <c r="AA5502" s="53"/>
    </row>
    <row r="5503" spans="1:27" x14ac:dyDescent="0.25">
      <c r="A5503" s="199"/>
      <c r="B5503" s="199"/>
      <c r="C5503" s="199"/>
      <c r="D5503" s="199"/>
      <c r="E5503" s="192"/>
      <c r="F5503" s="186"/>
      <c r="G5503" s="53"/>
      <c r="H5503" s="53"/>
      <c r="I5503" s="53"/>
      <c r="J5503" s="53"/>
      <c r="O5503" s="53"/>
      <c r="W5503" s="53"/>
      <c r="X5503" s="53"/>
      <c r="Y5503" s="53"/>
      <c r="Z5503" s="53"/>
      <c r="AA5503" s="53"/>
    </row>
    <row r="5504" spans="1:27" x14ac:dyDescent="0.25">
      <c r="A5504" s="199"/>
      <c r="B5504" s="199"/>
      <c r="C5504" s="199"/>
      <c r="D5504" s="199"/>
      <c r="E5504" s="192"/>
      <c r="F5504" s="186"/>
      <c r="G5504" s="53"/>
      <c r="H5504" s="53"/>
      <c r="I5504" s="53"/>
      <c r="J5504" s="53"/>
      <c r="O5504" s="53"/>
      <c r="W5504" s="53"/>
      <c r="X5504" s="53"/>
      <c r="Y5504" s="53"/>
      <c r="Z5504" s="53"/>
      <c r="AA5504" s="53"/>
    </row>
    <row r="5505" spans="1:27" x14ac:dyDescent="0.25">
      <c r="A5505" s="199"/>
      <c r="B5505" s="199"/>
      <c r="C5505" s="199"/>
      <c r="D5505" s="199"/>
      <c r="E5505" s="192"/>
      <c r="F5505" s="186"/>
      <c r="G5505" s="53"/>
      <c r="H5505" s="53"/>
      <c r="I5505" s="53"/>
      <c r="J5505" s="53"/>
      <c r="O5505" s="53"/>
      <c r="W5505" s="53"/>
      <c r="X5505" s="53"/>
      <c r="Y5505" s="53"/>
      <c r="Z5505" s="53"/>
      <c r="AA5505" s="53"/>
    </row>
    <row r="5506" spans="1:27" x14ac:dyDescent="0.25">
      <c r="A5506" s="199"/>
      <c r="B5506" s="199"/>
      <c r="C5506" s="199"/>
      <c r="D5506" s="199"/>
      <c r="E5506" s="192"/>
      <c r="F5506" s="186"/>
      <c r="G5506" s="53"/>
      <c r="H5506" s="53"/>
      <c r="I5506" s="53"/>
      <c r="J5506" s="53"/>
      <c r="O5506" s="53"/>
      <c r="W5506" s="53"/>
      <c r="X5506" s="53"/>
      <c r="Y5506" s="53"/>
      <c r="Z5506" s="53"/>
      <c r="AA5506" s="53"/>
    </row>
    <row r="5507" spans="1:27" x14ac:dyDescent="0.25">
      <c r="A5507" s="199"/>
      <c r="B5507" s="199"/>
      <c r="C5507" s="199"/>
      <c r="D5507" s="199"/>
      <c r="E5507" s="192"/>
      <c r="F5507" s="186"/>
      <c r="G5507" s="53"/>
      <c r="H5507" s="53"/>
      <c r="I5507" s="53"/>
      <c r="J5507" s="53"/>
      <c r="O5507" s="53"/>
      <c r="W5507" s="53"/>
      <c r="X5507" s="53"/>
      <c r="Y5507" s="53"/>
      <c r="Z5507" s="53"/>
      <c r="AA5507" s="53"/>
    </row>
    <row r="5508" spans="1:27" x14ac:dyDescent="0.25">
      <c r="A5508" s="199"/>
      <c r="B5508" s="199"/>
      <c r="C5508" s="199"/>
      <c r="D5508" s="199"/>
      <c r="E5508" s="192"/>
      <c r="F5508" s="186"/>
      <c r="G5508" s="53"/>
      <c r="H5508" s="53"/>
      <c r="I5508" s="53"/>
      <c r="J5508" s="53"/>
      <c r="O5508" s="53"/>
      <c r="W5508" s="53"/>
      <c r="X5508" s="53"/>
      <c r="Y5508" s="53"/>
      <c r="Z5508" s="53"/>
      <c r="AA5508" s="53"/>
    </row>
    <row r="5509" spans="1:27" x14ac:dyDescent="0.25">
      <c r="A5509" s="199"/>
      <c r="B5509" s="199"/>
      <c r="C5509" s="199"/>
      <c r="D5509" s="199"/>
      <c r="E5509" s="192"/>
      <c r="F5509" s="186"/>
      <c r="G5509" s="53"/>
      <c r="H5509" s="53"/>
      <c r="I5509" s="53"/>
      <c r="J5509" s="53"/>
      <c r="O5509" s="53"/>
      <c r="W5509" s="53"/>
      <c r="X5509" s="53"/>
      <c r="Y5509" s="53"/>
      <c r="Z5509" s="53"/>
      <c r="AA5509" s="53"/>
    </row>
    <row r="5510" spans="1:27" x14ac:dyDescent="0.25">
      <c r="A5510" s="199"/>
      <c r="B5510" s="199"/>
      <c r="C5510" s="199"/>
      <c r="D5510" s="199"/>
      <c r="E5510" s="192"/>
      <c r="F5510" s="186"/>
      <c r="G5510" s="53"/>
      <c r="H5510" s="53"/>
      <c r="I5510" s="53"/>
      <c r="J5510" s="53"/>
      <c r="O5510" s="53"/>
      <c r="W5510" s="53"/>
      <c r="X5510" s="53"/>
      <c r="Y5510" s="53"/>
      <c r="Z5510" s="53"/>
      <c r="AA5510" s="53"/>
    </row>
    <row r="5511" spans="1:27" x14ac:dyDescent="0.25">
      <c r="A5511" s="199"/>
      <c r="B5511" s="199"/>
      <c r="C5511" s="199"/>
      <c r="D5511" s="199"/>
      <c r="E5511" s="192"/>
      <c r="F5511" s="186"/>
      <c r="G5511" s="53"/>
      <c r="H5511" s="53"/>
      <c r="I5511" s="53"/>
      <c r="J5511" s="53"/>
      <c r="O5511" s="53"/>
      <c r="W5511" s="53"/>
      <c r="X5511" s="53"/>
      <c r="Y5511" s="53"/>
      <c r="Z5511" s="53"/>
      <c r="AA5511" s="53"/>
    </row>
    <row r="5512" spans="1:27" x14ac:dyDescent="0.25">
      <c r="A5512" s="199"/>
      <c r="B5512" s="199"/>
      <c r="C5512" s="199"/>
      <c r="D5512" s="199"/>
      <c r="E5512" s="192"/>
      <c r="F5512" s="186"/>
      <c r="G5512" s="53"/>
      <c r="H5512" s="53"/>
      <c r="I5512" s="53"/>
      <c r="J5512" s="53"/>
      <c r="O5512" s="53"/>
      <c r="W5512" s="53"/>
      <c r="X5512" s="53"/>
      <c r="Y5512" s="53"/>
      <c r="Z5512" s="53"/>
      <c r="AA5512" s="53"/>
    </row>
    <row r="5513" spans="1:27" x14ac:dyDescent="0.25">
      <c r="A5513" s="199"/>
      <c r="B5513" s="199"/>
      <c r="C5513" s="199"/>
      <c r="D5513" s="199"/>
      <c r="E5513" s="192"/>
      <c r="F5513" s="186"/>
      <c r="G5513" s="53"/>
      <c r="H5513" s="53"/>
      <c r="I5513" s="53"/>
      <c r="J5513" s="53"/>
      <c r="O5513" s="53"/>
      <c r="W5513" s="53"/>
      <c r="X5513" s="53"/>
      <c r="Y5513" s="53"/>
      <c r="Z5513" s="53"/>
      <c r="AA5513" s="53"/>
    </row>
    <row r="5514" spans="1:27" x14ac:dyDescent="0.25">
      <c r="A5514" s="199"/>
      <c r="B5514" s="199"/>
      <c r="C5514" s="199"/>
      <c r="D5514" s="199"/>
      <c r="E5514" s="192"/>
      <c r="F5514" s="186"/>
      <c r="G5514" s="53"/>
      <c r="H5514" s="53"/>
      <c r="I5514" s="53"/>
      <c r="J5514" s="53"/>
      <c r="O5514" s="53"/>
      <c r="W5514" s="53"/>
      <c r="X5514" s="53"/>
      <c r="Y5514" s="53"/>
      <c r="Z5514" s="53"/>
      <c r="AA5514" s="53"/>
    </row>
    <row r="5515" spans="1:27" x14ac:dyDescent="0.25">
      <c r="A5515" s="199"/>
      <c r="B5515" s="199"/>
      <c r="C5515" s="199"/>
      <c r="D5515" s="199"/>
      <c r="E5515" s="192"/>
      <c r="F5515" s="186"/>
      <c r="G5515" s="53"/>
      <c r="H5515" s="53"/>
      <c r="I5515" s="53"/>
      <c r="J5515" s="53"/>
      <c r="O5515" s="53"/>
      <c r="W5515" s="53"/>
      <c r="X5515" s="53"/>
      <c r="Y5515" s="53"/>
      <c r="Z5515" s="53"/>
      <c r="AA5515" s="53"/>
    </row>
    <row r="5516" spans="1:27" x14ac:dyDescent="0.25">
      <c r="A5516" s="199"/>
      <c r="B5516" s="199"/>
      <c r="C5516" s="199"/>
      <c r="D5516" s="199"/>
      <c r="E5516" s="192"/>
      <c r="F5516" s="186"/>
      <c r="G5516" s="53"/>
      <c r="H5516" s="53"/>
      <c r="I5516" s="53"/>
      <c r="J5516" s="53"/>
      <c r="O5516" s="53"/>
      <c r="W5516" s="53"/>
      <c r="X5516" s="53"/>
      <c r="Y5516" s="53"/>
      <c r="Z5516" s="53"/>
      <c r="AA5516" s="53"/>
    </row>
    <row r="5517" spans="1:27" x14ac:dyDescent="0.25">
      <c r="A5517" s="199"/>
      <c r="B5517" s="199"/>
      <c r="C5517" s="199"/>
      <c r="D5517" s="199"/>
      <c r="E5517" s="192"/>
      <c r="F5517" s="186"/>
      <c r="G5517" s="53"/>
      <c r="H5517" s="53"/>
      <c r="I5517" s="53"/>
      <c r="J5517" s="53"/>
      <c r="O5517" s="53"/>
      <c r="W5517" s="53"/>
      <c r="X5517" s="53"/>
      <c r="Y5517" s="53"/>
      <c r="Z5517" s="53"/>
      <c r="AA5517" s="53"/>
    </row>
    <row r="5518" spans="1:27" x14ac:dyDescent="0.25">
      <c r="A5518" s="199"/>
      <c r="B5518" s="199"/>
      <c r="C5518" s="199"/>
      <c r="D5518" s="199"/>
      <c r="E5518" s="192"/>
      <c r="F5518" s="186"/>
      <c r="G5518" s="53"/>
      <c r="H5518" s="53"/>
      <c r="I5518" s="53"/>
      <c r="J5518" s="53"/>
      <c r="O5518" s="53"/>
      <c r="W5518" s="53"/>
      <c r="X5518" s="53"/>
      <c r="Y5518" s="53"/>
      <c r="Z5518" s="53"/>
      <c r="AA5518" s="53"/>
    </row>
    <row r="5519" spans="1:27" x14ac:dyDescent="0.25">
      <c r="A5519" s="199"/>
      <c r="B5519" s="199"/>
      <c r="C5519" s="199"/>
      <c r="D5519" s="199"/>
      <c r="E5519" s="192"/>
      <c r="F5519" s="186"/>
      <c r="G5519" s="53"/>
      <c r="H5519" s="53"/>
      <c r="I5519" s="53"/>
      <c r="J5519" s="53"/>
      <c r="O5519" s="53"/>
      <c r="W5519" s="53"/>
      <c r="X5519" s="53"/>
      <c r="Y5519" s="53"/>
      <c r="Z5519" s="53"/>
      <c r="AA5519" s="53"/>
    </row>
    <row r="5520" spans="1:27" x14ac:dyDescent="0.25">
      <c r="A5520" s="199"/>
      <c r="B5520" s="199"/>
      <c r="C5520" s="199"/>
      <c r="D5520" s="199"/>
      <c r="E5520" s="192"/>
      <c r="F5520" s="186"/>
      <c r="G5520" s="53"/>
      <c r="H5520" s="53"/>
      <c r="I5520" s="53"/>
      <c r="J5520" s="53"/>
      <c r="O5520" s="53"/>
      <c r="W5520" s="53"/>
      <c r="X5520" s="53"/>
      <c r="Y5520" s="53"/>
      <c r="Z5520" s="53"/>
      <c r="AA5520" s="53"/>
    </row>
    <row r="5521" spans="1:27" x14ac:dyDescent="0.25">
      <c r="A5521" s="199"/>
      <c r="B5521" s="199"/>
      <c r="C5521" s="199"/>
      <c r="D5521" s="199"/>
      <c r="E5521" s="192"/>
      <c r="F5521" s="186"/>
      <c r="G5521" s="53"/>
      <c r="H5521" s="53"/>
      <c r="I5521" s="53"/>
      <c r="J5521" s="53"/>
      <c r="O5521" s="53"/>
      <c r="W5521" s="53"/>
      <c r="X5521" s="53"/>
      <c r="Y5521" s="53"/>
      <c r="Z5521" s="53"/>
      <c r="AA5521" s="53"/>
    </row>
    <row r="5522" spans="1:27" x14ac:dyDescent="0.25">
      <c r="A5522" s="199"/>
      <c r="B5522" s="199"/>
      <c r="C5522" s="199"/>
      <c r="D5522" s="199"/>
      <c r="E5522" s="192"/>
      <c r="F5522" s="186"/>
      <c r="G5522" s="53"/>
      <c r="H5522" s="53"/>
      <c r="I5522" s="53"/>
      <c r="J5522" s="53"/>
      <c r="O5522" s="53"/>
      <c r="W5522" s="53"/>
      <c r="X5522" s="53"/>
      <c r="Y5522" s="53"/>
      <c r="Z5522" s="53"/>
      <c r="AA5522" s="53"/>
    </row>
    <row r="5523" spans="1:27" x14ac:dyDescent="0.25">
      <c r="A5523" s="199"/>
      <c r="B5523" s="199"/>
      <c r="C5523" s="199"/>
      <c r="D5523" s="199"/>
      <c r="E5523" s="192"/>
      <c r="F5523" s="186"/>
      <c r="G5523" s="53"/>
      <c r="H5523" s="53"/>
      <c r="I5523" s="53"/>
      <c r="J5523" s="53"/>
      <c r="O5523" s="53"/>
      <c r="W5523" s="53"/>
      <c r="X5523" s="53"/>
      <c r="Y5523" s="53"/>
      <c r="Z5523" s="53"/>
      <c r="AA5523" s="53"/>
    </row>
    <row r="5524" spans="1:27" x14ac:dyDescent="0.25">
      <c r="A5524" s="199"/>
      <c r="B5524" s="199"/>
      <c r="C5524" s="199"/>
      <c r="D5524" s="199"/>
      <c r="E5524" s="192"/>
      <c r="F5524" s="186"/>
      <c r="G5524" s="53"/>
      <c r="H5524" s="53"/>
      <c r="I5524" s="53"/>
      <c r="J5524" s="53"/>
      <c r="O5524" s="53"/>
      <c r="W5524" s="53"/>
      <c r="X5524" s="53"/>
      <c r="Y5524" s="53"/>
      <c r="Z5524" s="53"/>
      <c r="AA5524" s="53"/>
    </row>
    <row r="5525" spans="1:27" x14ac:dyDescent="0.25">
      <c r="A5525" s="199"/>
      <c r="B5525" s="199"/>
      <c r="C5525" s="199"/>
      <c r="D5525" s="199"/>
      <c r="E5525" s="192"/>
      <c r="F5525" s="186"/>
      <c r="G5525" s="53"/>
      <c r="H5525" s="53"/>
      <c r="I5525" s="53"/>
      <c r="J5525" s="53"/>
      <c r="O5525" s="53"/>
      <c r="W5525" s="53"/>
      <c r="X5525" s="53"/>
      <c r="Y5525" s="53"/>
      <c r="Z5525" s="53"/>
      <c r="AA5525" s="53"/>
    </row>
    <row r="5526" spans="1:27" x14ac:dyDescent="0.25">
      <c r="A5526" s="199"/>
      <c r="B5526" s="199"/>
      <c r="C5526" s="199"/>
      <c r="D5526" s="199"/>
      <c r="E5526" s="192"/>
      <c r="F5526" s="186"/>
      <c r="G5526" s="53"/>
      <c r="H5526" s="53"/>
      <c r="I5526" s="53"/>
      <c r="J5526" s="53"/>
      <c r="O5526" s="53"/>
      <c r="W5526" s="53"/>
      <c r="X5526" s="53"/>
      <c r="Y5526" s="53"/>
      <c r="Z5526" s="53"/>
      <c r="AA5526" s="53"/>
    </row>
    <row r="5527" spans="1:27" x14ac:dyDescent="0.25">
      <c r="A5527" s="199"/>
      <c r="B5527" s="199"/>
      <c r="C5527" s="199"/>
      <c r="D5527" s="199"/>
      <c r="E5527" s="192"/>
      <c r="F5527" s="186"/>
      <c r="G5527" s="53"/>
      <c r="H5527" s="53"/>
      <c r="I5527" s="53"/>
      <c r="J5527" s="53"/>
      <c r="O5527" s="53"/>
      <c r="W5527" s="53"/>
      <c r="X5527" s="53"/>
      <c r="Y5527" s="53"/>
      <c r="Z5527" s="53"/>
      <c r="AA5527" s="53"/>
    </row>
    <row r="5528" spans="1:27" x14ac:dyDescent="0.25">
      <c r="A5528" s="199"/>
      <c r="B5528" s="199"/>
      <c r="C5528" s="199"/>
      <c r="D5528" s="199"/>
      <c r="E5528" s="192"/>
      <c r="F5528" s="186"/>
      <c r="G5528" s="53"/>
      <c r="H5528" s="53"/>
      <c r="I5528" s="53"/>
      <c r="J5528" s="53"/>
      <c r="O5528" s="53"/>
      <c r="W5528" s="53"/>
      <c r="X5528" s="53"/>
      <c r="Y5528" s="53"/>
      <c r="Z5528" s="53"/>
      <c r="AA5528" s="53"/>
    </row>
    <row r="5529" spans="1:27" x14ac:dyDescent="0.25">
      <c r="A5529" s="199"/>
      <c r="B5529" s="199"/>
      <c r="C5529" s="199"/>
      <c r="D5529" s="199"/>
      <c r="E5529" s="192"/>
      <c r="F5529" s="186"/>
      <c r="G5529" s="53"/>
      <c r="H5529" s="53"/>
      <c r="I5529" s="53"/>
      <c r="J5529" s="53"/>
      <c r="O5529" s="53"/>
      <c r="W5529" s="53"/>
      <c r="X5529" s="53"/>
      <c r="Y5529" s="53"/>
      <c r="Z5529" s="53"/>
      <c r="AA5529" s="53"/>
    </row>
    <row r="5530" spans="1:27" x14ac:dyDescent="0.25">
      <c r="A5530" s="199"/>
      <c r="B5530" s="199"/>
      <c r="C5530" s="199"/>
      <c r="D5530" s="199"/>
      <c r="E5530" s="192"/>
      <c r="F5530" s="186"/>
      <c r="G5530" s="53"/>
      <c r="H5530" s="53"/>
      <c r="I5530" s="53"/>
      <c r="J5530" s="53"/>
      <c r="O5530" s="53"/>
      <c r="W5530" s="53"/>
      <c r="X5530" s="53"/>
      <c r="Y5530" s="53"/>
      <c r="Z5530" s="53"/>
      <c r="AA5530" s="53"/>
    </row>
    <row r="5531" spans="1:27" x14ac:dyDescent="0.25">
      <c r="A5531" s="199"/>
      <c r="B5531" s="199"/>
      <c r="C5531" s="199"/>
      <c r="D5531" s="199"/>
      <c r="E5531" s="192"/>
      <c r="F5531" s="186"/>
      <c r="G5531" s="53"/>
      <c r="H5531" s="53"/>
      <c r="I5531" s="53"/>
      <c r="J5531" s="53"/>
      <c r="O5531" s="53"/>
      <c r="W5531" s="53"/>
      <c r="X5531" s="53"/>
      <c r="Y5531" s="53"/>
      <c r="Z5531" s="53"/>
      <c r="AA5531" s="53"/>
    </row>
    <row r="5532" spans="1:27" x14ac:dyDescent="0.25">
      <c r="A5532" s="199"/>
      <c r="B5532" s="199"/>
      <c r="C5532" s="199"/>
      <c r="D5532" s="199"/>
      <c r="E5532" s="192"/>
      <c r="F5532" s="186"/>
      <c r="G5532" s="53"/>
      <c r="H5532" s="53"/>
      <c r="I5532" s="53"/>
      <c r="J5532" s="53"/>
      <c r="O5532" s="53"/>
      <c r="W5532" s="53"/>
      <c r="X5532" s="53"/>
      <c r="Y5532" s="53"/>
      <c r="Z5532" s="53"/>
      <c r="AA5532" s="53"/>
    </row>
    <row r="5533" spans="1:27" x14ac:dyDescent="0.25">
      <c r="A5533" s="199"/>
      <c r="B5533" s="199"/>
      <c r="C5533" s="199"/>
      <c r="D5533" s="199"/>
      <c r="E5533" s="192"/>
      <c r="F5533" s="186"/>
      <c r="G5533" s="53"/>
      <c r="H5533" s="53"/>
      <c r="I5533" s="53"/>
      <c r="J5533" s="53"/>
      <c r="O5533" s="53"/>
      <c r="W5533" s="53"/>
      <c r="X5533" s="53"/>
      <c r="Y5533" s="53"/>
      <c r="Z5533" s="53"/>
      <c r="AA5533" s="53"/>
    </row>
    <row r="5534" spans="1:27" x14ac:dyDescent="0.25">
      <c r="A5534" s="199"/>
      <c r="B5534" s="199"/>
      <c r="C5534" s="199"/>
      <c r="D5534" s="199"/>
      <c r="E5534" s="192"/>
      <c r="F5534" s="186"/>
      <c r="G5534" s="53"/>
      <c r="H5534" s="53"/>
      <c r="I5534" s="53"/>
      <c r="J5534" s="53"/>
      <c r="O5534" s="53"/>
      <c r="W5534" s="53"/>
      <c r="X5534" s="53"/>
      <c r="Y5534" s="53"/>
      <c r="Z5534" s="53"/>
      <c r="AA5534" s="53"/>
    </row>
    <row r="5535" spans="1:27" x14ac:dyDescent="0.25">
      <c r="A5535" s="199"/>
      <c r="B5535" s="199"/>
      <c r="C5535" s="199"/>
      <c r="D5535" s="199"/>
      <c r="E5535" s="192"/>
      <c r="F5535" s="186"/>
      <c r="G5535" s="53"/>
      <c r="H5535" s="53"/>
      <c r="I5535" s="53"/>
      <c r="J5535" s="53"/>
      <c r="O5535" s="53"/>
      <c r="W5535" s="53"/>
      <c r="X5535" s="53"/>
      <c r="Y5535" s="53"/>
      <c r="Z5535" s="53"/>
      <c r="AA5535" s="53"/>
    </row>
    <row r="5536" spans="1:27" x14ac:dyDescent="0.25">
      <c r="A5536" s="199"/>
      <c r="B5536" s="199"/>
      <c r="C5536" s="199"/>
      <c r="D5536" s="199"/>
      <c r="E5536" s="192"/>
      <c r="F5536" s="186"/>
      <c r="G5536" s="53"/>
      <c r="H5536" s="53"/>
      <c r="I5536" s="53"/>
      <c r="J5536" s="53"/>
      <c r="O5536" s="53"/>
      <c r="W5536" s="53"/>
      <c r="X5536" s="53"/>
      <c r="Y5536" s="53"/>
      <c r="Z5536" s="53"/>
      <c r="AA5536" s="53"/>
    </row>
    <row r="5537" spans="1:27" x14ac:dyDescent="0.25">
      <c r="A5537" s="199"/>
      <c r="B5537" s="199"/>
      <c r="C5537" s="199"/>
      <c r="D5537" s="199"/>
      <c r="E5537" s="192"/>
      <c r="F5537" s="186"/>
      <c r="G5537" s="53"/>
      <c r="H5537" s="53"/>
      <c r="I5537" s="53"/>
      <c r="J5537" s="53"/>
      <c r="O5537" s="53"/>
      <c r="W5537" s="53"/>
      <c r="X5537" s="53"/>
      <c r="Y5537" s="53"/>
      <c r="Z5537" s="53"/>
      <c r="AA5537" s="53"/>
    </row>
    <row r="5538" spans="1:27" x14ac:dyDescent="0.25">
      <c r="A5538" s="199"/>
      <c r="B5538" s="199"/>
      <c r="C5538" s="199"/>
      <c r="D5538" s="199"/>
      <c r="E5538" s="192"/>
      <c r="F5538" s="186"/>
      <c r="G5538" s="53"/>
      <c r="H5538" s="53"/>
      <c r="I5538" s="53"/>
      <c r="J5538" s="53"/>
      <c r="O5538" s="53"/>
      <c r="W5538" s="53"/>
      <c r="X5538" s="53"/>
      <c r="Y5538" s="53"/>
      <c r="Z5538" s="53"/>
      <c r="AA5538" s="53"/>
    </row>
    <row r="5539" spans="1:27" x14ac:dyDescent="0.25">
      <c r="A5539" s="199"/>
      <c r="B5539" s="199"/>
      <c r="C5539" s="199"/>
      <c r="D5539" s="199"/>
      <c r="E5539" s="192"/>
      <c r="F5539" s="186"/>
      <c r="G5539" s="53"/>
      <c r="H5539" s="53"/>
      <c r="I5539" s="53"/>
      <c r="J5539" s="53"/>
      <c r="O5539" s="53"/>
      <c r="W5539" s="53"/>
      <c r="X5539" s="53"/>
      <c r="Y5539" s="53"/>
      <c r="Z5539" s="53"/>
      <c r="AA5539" s="53"/>
    </row>
    <row r="5540" spans="1:27" x14ac:dyDescent="0.25">
      <c r="A5540" s="199"/>
      <c r="B5540" s="199"/>
      <c r="C5540" s="199"/>
      <c r="D5540" s="199"/>
      <c r="E5540" s="192"/>
      <c r="F5540" s="186"/>
      <c r="G5540" s="53"/>
      <c r="H5540" s="53"/>
      <c r="I5540" s="53"/>
      <c r="J5540" s="53"/>
      <c r="O5540" s="53"/>
      <c r="W5540" s="53"/>
      <c r="X5540" s="53"/>
      <c r="Y5540" s="53"/>
      <c r="Z5540" s="53"/>
      <c r="AA5540" s="53"/>
    </row>
    <row r="5541" spans="1:27" x14ac:dyDescent="0.25">
      <c r="A5541" s="199"/>
      <c r="B5541" s="199"/>
      <c r="C5541" s="199"/>
      <c r="D5541" s="199"/>
      <c r="E5541" s="192"/>
      <c r="F5541" s="186"/>
      <c r="G5541" s="53"/>
      <c r="H5541" s="53"/>
      <c r="I5541" s="53"/>
      <c r="J5541" s="53"/>
      <c r="O5541" s="53"/>
      <c r="W5541" s="53"/>
      <c r="X5541" s="53"/>
      <c r="Y5541" s="53"/>
      <c r="Z5541" s="53"/>
      <c r="AA5541" s="53"/>
    </row>
    <row r="5542" spans="1:27" x14ac:dyDescent="0.25">
      <c r="A5542" s="199"/>
      <c r="B5542" s="199"/>
      <c r="C5542" s="199"/>
      <c r="D5542" s="199"/>
      <c r="E5542" s="192"/>
      <c r="F5542" s="186"/>
      <c r="G5542" s="53"/>
      <c r="H5542" s="53"/>
      <c r="I5542" s="53"/>
      <c r="J5542" s="53"/>
      <c r="O5542" s="53"/>
      <c r="W5542" s="53"/>
      <c r="X5542" s="53"/>
      <c r="Y5542" s="53"/>
      <c r="Z5542" s="53"/>
      <c r="AA5542" s="53"/>
    </row>
    <row r="5543" spans="1:27" x14ac:dyDescent="0.25">
      <c r="A5543" s="199"/>
      <c r="B5543" s="199"/>
      <c r="C5543" s="199"/>
      <c r="D5543" s="199"/>
      <c r="E5543" s="192"/>
      <c r="F5543" s="186"/>
      <c r="G5543" s="53"/>
      <c r="H5543" s="53"/>
      <c r="I5543" s="53"/>
      <c r="J5543" s="53"/>
      <c r="O5543" s="53"/>
      <c r="W5543" s="53"/>
      <c r="X5543" s="53"/>
      <c r="Y5543" s="53"/>
      <c r="Z5543" s="53"/>
      <c r="AA5543" s="53"/>
    </row>
    <row r="5544" spans="1:27" x14ac:dyDescent="0.25">
      <c r="A5544" s="199"/>
      <c r="B5544" s="199"/>
      <c r="C5544" s="199"/>
      <c r="D5544" s="199"/>
      <c r="E5544" s="192"/>
      <c r="F5544" s="186"/>
      <c r="G5544" s="53"/>
      <c r="H5544" s="53"/>
      <c r="I5544" s="53"/>
      <c r="J5544" s="53"/>
      <c r="O5544" s="53"/>
      <c r="W5544" s="53"/>
      <c r="X5544" s="53"/>
      <c r="Y5544" s="53"/>
      <c r="Z5544" s="53"/>
      <c r="AA5544" s="53"/>
    </row>
    <row r="5545" spans="1:27" x14ac:dyDescent="0.25">
      <c r="A5545" s="199"/>
      <c r="B5545" s="199"/>
      <c r="C5545" s="199"/>
      <c r="D5545" s="199"/>
      <c r="E5545" s="192"/>
      <c r="F5545" s="186"/>
      <c r="G5545" s="53"/>
      <c r="H5545" s="53"/>
      <c r="I5545" s="53"/>
      <c r="J5545" s="53"/>
      <c r="O5545" s="53"/>
      <c r="W5545" s="53"/>
      <c r="X5545" s="53"/>
      <c r="Y5545" s="53"/>
      <c r="Z5545" s="53"/>
      <c r="AA5545" s="53"/>
    </row>
    <row r="5546" spans="1:27" x14ac:dyDescent="0.25">
      <c r="A5546" s="199"/>
      <c r="B5546" s="199"/>
      <c r="C5546" s="199"/>
      <c r="D5546" s="199"/>
      <c r="E5546" s="192"/>
      <c r="F5546" s="186"/>
      <c r="G5546" s="53"/>
      <c r="H5546" s="53"/>
      <c r="I5546" s="53"/>
      <c r="J5546" s="53"/>
      <c r="O5546" s="53"/>
      <c r="W5546" s="53"/>
      <c r="X5546" s="53"/>
      <c r="Y5546" s="53"/>
      <c r="Z5546" s="53"/>
      <c r="AA5546" s="53"/>
    </row>
    <row r="5547" spans="1:27" x14ac:dyDescent="0.25">
      <c r="A5547" s="199"/>
      <c r="B5547" s="199"/>
      <c r="C5547" s="199"/>
      <c r="D5547" s="199"/>
      <c r="E5547" s="192"/>
      <c r="F5547" s="186"/>
      <c r="G5547" s="53"/>
      <c r="H5547" s="53"/>
      <c r="I5547" s="53"/>
      <c r="J5547" s="53"/>
      <c r="O5547" s="53"/>
      <c r="W5547" s="53"/>
      <c r="X5547" s="53"/>
      <c r="Y5547" s="53"/>
      <c r="Z5547" s="53"/>
      <c r="AA5547" s="53"/>
    </row>
    <row r="5548" spans="1:27" x14ac:dyDescent="0.25">
      <c r="A5548" s="199"/>
      <c r="B5548" s="199"/>
      <c r="C5548" s="199"/>
      <c r="D5548" s="199"/>
      <c r="E5548" s="192"/>
      <c r="F5548" s="186"/>
      <c r="G5548" s="53"/>
      <c r="H5548" s="53"/>
      <c r="I5548" s="53"/>
      <c r="J5548" s="53"/>
      <c r="O5548" s="53"/>
      <c r="W5548" s="53"/>
      <c r="X5548" s="53"/>
      <c r="Y5548" s="53"/>
      <c r="Z5548" s="53"/>
      <c r="AA5548" s="53"/>
    </row>
    <row r="5549" spans="1:27" x14ac:dyDescent="0.25">
      <c r="A5549" s="199"/>
      <c r="B5549" s="199"/>
      <c r="C5549" s="199"/>
      <c r="D5549" s="199"/>
      <c r="E5549" s="192"/>
      <c r="F5549" s="186"/>
      <c r="G5549" s="53"/>
      <c r="H5549" s="53"/>
      <c r="I5549" s="53"/>
      <c r="J5549" s="53"/>
      <c r="O5549" s="53"/>
      <c r="W5549" s="53"/>
      <c r="X5549" s="53"/>
      <c r="Y5549" s="53"/>
      <c r="Z5549" s="53"/>
      <c r="AA5549" s="53"/>
    </row>
    <row r="5550" spans="1:27" x14ac:dyDescent="0.25">
      <c r="A5550" s="199"/>
      <c r="B5550" s="199"/>
      <c r="C5550" s="199"/>
      <c r="D5550" s="199"/>
      <c r="E5550" s="192"/>
      <c r="F5550" s="186"/>
      <c r="G5550" s="53"/>
      <c r="H5550" s="53"/>
      <c r="I5550" s="53"/>
      <c r="J5550" s="53"/>
      <c r="O5550" s="53"/>
      <c r="W5550" s="53"/>
      <c r="X5550" s="53"/>
      <c r="Y5550" s="53"/>
      <c r="Z5550" s="53"/>
      <c r="AA5550" s="53"/>
    </row>
    <row r="5551" spans="1:27" x14ac:dyDescent="0.25">
      <c r="A5551" s="199"/>
      <c r="B5551" s="199"/>
      <c r="C5551" s="199"/>
      <c r="D5551" s="199"/>
      <c r="E5551" s="192"/>
      <c r="F5551" s="186"/>
      <c r="G5551" s="53"/>
      <c r="H5551" s="53"/>
      <c r="I5551" s="53"/>
      <c r="J5551" s="53"/>
      <c r="O5551" s="53"/>
      <c r="W5551" s="53"/>
      <c r="X5551" s="53"/>
      <c r="Y5551" s="53"/>
      <c r="Z5551" s="53"/>
      <c r="AA5551" s="53"/>
    </row>
    <row r="5552" spans="1:27" x14ac:dyDescent="0.25">
      <c r="A5552" s="199"/>
      <c r="B5552" s="199"/>
      <c r="C5552" s="199"/>
      <c r="D5552" s="199"/>
      <c r="E5552" s="192"/>
      <c r="F5552" s="186"/>
      <c r="G5552" s="53"/>
      <c r="H5552" s="53"/>
      <c r="I5552" s="53"/>
      <c r="J5552" s="53"/>
      <c r="O5552" s="53"/>
      <c r="W5552" s="53"/>
      <c r="X5552" s="53"/>
      <c r="Y5552" s="53"/>
      <c r="Z5552" s="53"/>
      <c r="AA5552" s="53"/>
    </row>
    <row r="5553" spans="1:27" x14ac:dyDescent="0.25">
      <c r="A5553" s="199"/>
      <c r="B5553" s="199"/>
      <c r="C5553" s="199"/>
      <c r="D5553" s="199"/>
      <c r="E5553" s="192"/>
      <c r="F5553" s="186"/>
      <c r="G5553" s="53"/>
      <c r="H5553" s="53"/>
      <c r="I5553" s="53"/>
      <c r="J5553" s="53"/>
      <c r="O5553" s="53"/>
      <c r="W5553" s="53"/>
      <c r="X5553" s="53"/>
      <c r="Y5553" s="53"/>
      <c r="Z5553" s="53"/>
      <c r="AA5553" s="53"/>
    </row>
    <row r="5554" spans="1:27" x14ac:dyDescent="0.25">
      <c r="A5554" s="199"/>
      <c r="B5554" s="199"/>
      <c r="C5554" s="199"/>
      <c r="D5554" s="199"/>
      <c r="E5554" s="192"/>
      <c r="F5554" s="186"/>
      <c r="G5554" s="53"/>
      <c r="H5554" s="53"/>
      <c r="I5554" s="53"/>
      <c r="J5554" s="53"/>
      <c r="O5554" s="53"/>
      <c r="W5554" s="53"/>
      <c r="X5554" s="53"/>
      <c r="Y5554" s="53"/>
      <c r="Z5554" s="53"/>
      <c r="AA5554" s="53"/>
    </row>
    <row r="5555" spans="1:27" x14ac:dyDescent="0.25">
      <c r="A5555" s="199"/>
      <c r="B5555" s="199"/>
      <c r="C5555" s="199"/>
      <c r="D5555" s="199"/>
      <c r="E5555" s="192"/>
      <c r="F5555" s="186"/>
      <c r="G5555" s="53"/>
      <c r="H5555" s="53"/>
      <c r="I5555" s="53"/>
      <c r="J5555" s="53"/>
      <c r="O5555" s="53"/>
      <c r="W5555" s="53"/>
      <c r="X5555" s="53"/>
      <c r="Y5555" s="53"/>
      <c r="Z5555" s="53"/>
      <c r="AA5555" s="53"/>
    </row>
    <row r="5556" spans="1:27" x14ac:dyDescent="0.25">
      <c r="A5556" s="199"/>
      <c r="B5556" s="199"/>
      <c r="C5556" s="199"/>
      <c r="D5556" s="199"/>
      <c r="E5556" s="192"/>
      <c r="F5556" s="186"/>
      <c r="G5556" s="53"/>
      <c r="H5556" s="53"/>
      <c r="I5556" s="53"/>
      <c r="J5556" s="53"/>
      <c r="O5556" s="53"/>
      <c r="W5556" s="53"/>
      <c r="X5556" s="53"/>
      <c r="Y5556" s="53"/>
      <c r="Z5556" s="53"/>
      <c r="AA5556" s="53"/>
    </row>
    <row r="5557" spans="1:27" x14ac:dyDescent="0.25">
      <c r="A5557" s="199"/>
      <c r="B5557" s="199"/>
      <c r="C5557" s="199"/>
      <c r="D5557" s="199"/>
      <c r="E5557" s="192"/>
      <c r="F5557" s="186"/>
      <c r="G5557" s="53"/>
      <c r="H5557" s="53"/>
      <c r="I5557" s="53"/>
      <c r="J5557" s="53"/>
      <c r="O5557" s="53"/>
      <c r="W5557" s="53"/>
      <c r="X5557" s="53"/>
      <c r="Y5557" s="53"/>
      <c r="Z5557" s="53"/>
      <c r="AA5557" s="53"/>
    </row>
    <row r="5558" spans="1:27" x14ac:dyDescent="0.25">
      <c r="A5558" s="199"/>
      <c r="B5558" s="199"/>
      <c r="C5558" s="199"/>
      <c r="D5558" s="199"/>
      <c r="E5558" s="192"/>
      <c r="F5558" s="186"/>
      <c r="G5558" s="53"/>
      <c r="H5558" s="53"/>
      <c r="I5558" s="53"/>
      <c r="J5558" s="53"/>
      <c r="O5558" s="53"/>
      <c r="W5558" s="53"/>
      <c r="X5558" s="53"/>
      <c r="Y5558" s="53"/>
      <c r="Z5558" s="53"/>
      <c r="AA5558" s="53"/>
    </row>
    <row r="5559" spans="1:27" x14ac:dyDescent="0.25">
      <c r="A5559" s="199"/>
      <c r="B5559" s="199"/>
      <c r="C5559" s="199"/>
      <c r="D5559" s="199"/>
      <c r="E5559" s="192"/>
      <c r="F5559" s="186"/>
      <c r="G5559" s="53"/>
      <c r="H5559" s="53"/>
      <c r="I5559" s="53"/>
      <c r="J5559" s="53"/>
      <c r="O5559" s="53"/>
      <c r="W5559" s="53"/>
      <c r="X5559" s="53"/>
      <c r="Y5559" s="53"/>
      <c r="Z5559" s="53"/>
      <c r="AA5559" s="53"/>
    </row>
    <row r="5560" spans="1:27" x14ac:dyDescent="0.25">
      <c r="A5560" s="199"/>
      <c r="B5560" s="199"/>
      <c r="C5560" s="199"/>
      <c r="D5560" s="199"/>
      <c r="E5560" s="192"/>
      <c r="F5560" s="186"/>
      <c r="G5560" s="53"/>
      <c r="H5560" s="53"/>
      <c r="I5560" s="53"/>
      <c r="J5560" s="53"/>
      <c r="O5560" s="53"/>
      <c r="W5560" s="53"/>
      <c r="X5560" s="53"/>
      <c r="Y5560" s="53"/>
      <c r="Z5560" s="53"/>
      <c r="AA5560" s="53"/>
    </row>
    <row r="5561" spans="1:27" x14ac:dyDescent="0.25">
      <c r="A5561" s="199"/>
      <c r="B5561" s="199"/>
      <c r="C5561" s="199"/>
      <c r="D5561" s="199"/>
      <c r="E5561" s="192"/>
      <c r="F5561" s="186"/>
      <c r="G5561" s="53"/>
      <c r="H5561" s="53"/>
      <c r="I5561" s="53"/>
      <c r="J5561" s="53"/>
      <c r="O5561" s="53"/>
      <c r="W5561" s="53"/>
      <c r="X5561" s="53"/>
      <c r="Y5561" s="53"/>
      <c r="Z5561" s="53"/>
      <c r="AA5561" s="53"/>
    </row>
    <row r="5562" spans="1:27" x14ac:dyDescent="0.25">
      <c r="A5562" s="199"/>
      <c r="B5562" s="199"/>
      <c r="C5562" s="199"/>
      <c r="D5562" s="199"/>
      <c r="E5562" s="192"/>
      <c r="F5562" s="186"/>
      <c r="G5562" s="53"/>
      <c r="H5562" s="53"/>
      <c r="I5562" s="53"/>
      <c r="J5562" s="53"/>
      <c r="O5562" s="53"/>
      <c r="W5562" s="53"/>
      <c r="X5562" s="53"/>
      <c r="Y5562" s="53"/>
      <c r="Z5562" s="53"/>
      <c r="AA5562" s="53"/>
    </row>
    <row r="5563" spans="1:27" x14ac:dyDescent="0.25">
      <c r="A5563" s="199"/>
      <c r="B5563" s="199"/>
      <c r="C5563" s="199"/>
      <c r="D5563" s="199"/>
      <c r="E5563" s="192"/>
      <c r="F5563" s="186"/>
      <c r="G5563" s="53"/>
      <c r="H5563" s="53"/>
      <c r="I5563" s="53"/>
      <c r="J5563" s="53"/>
      <c r="O5563" s="53"/>
      <c r="W5563" s="53"/>
      <c r="X5563" s="53"/>
      <c r="Y5563" s="53"/>
      <c r="Z5563" s="53"/>
      <c r="AA5563" s="53"/>
    </row>
    <row r="5564" spans="1:27" x14ac:dyDescent="0.25">
      <c r="A5564" s="199"/>
      <c r="B5564" s="199"/>
      <c r="C5564" s="199"/>
      <c r="D5564" s="199"/>
      <c r="E5564" s="192"/>
      <c r="F5564" s="186"/>
      <c r="G5564" s="53"/>
      <c r="H5564" s="53"/>
      <c r="I5564" s="53"/>
      <c r="J5564" s="53"/>
      <c r="O5564" s="53"/>
      <c r="W5564" s="53"/>
      <c r="X5564" s="53"/>
      <c r="Y5564" s="53"/>
      <c r="Z5564" s="53"/>
      <c r="AA5564" s="53"/>
    </row>
    <row r="5565" spans="1:27" x14ac:dyDescent="0.25">
      <c r="A5565" s="199"/>
      <c r="B5565" s="199"/>
      <c r="C5565" s="199"/>
      <c r="D5565" s="199"/>
      <c r="E5565" s="192"/>
      <c r="F5565" s="186"/>
      <c r="G5565" s="53"/>
      <c r="H5565" s="53"/>
      <c r="I5565" s="53"/>
      <c r="J5565" s="53"/>
      <c r="O5565" s="53"/>
      <c r="W5565" s="53"/>
      <c r="X5565" s="53"/>
      <c r="Y5565" s="53"/>
      <c r="Z5565" s="53"/>
      <c r="AA5565" s="53"/>
    </row>
    <row r="5566" spans="1:27" x14ac:dyDescent="0.25">
      <c r="A5566" s="199"/>
      <c r="B5566" s="199"/>
      <c r="C5566" s="199"/>
      <c r="D5566" s="199"/>
      <c r="E5566" s="192"/>
      <c r="F5566" s="186"/>
      <c r="G5566" s="53"/>
      <c r="H5566" s="53"/>
      <c r="I5566" s="53"/>
      <c r="J5566" s="53"/>
      <c r="O5566" s="53"/>
      <c r="W5566" s="53"/>
      <c r="X5566" s="53"/>
      <c r="Y5566" s="53"/>
      <c r="Z5566" s="53"/>
      <c r="AA5566" s="53"/>
    </row>
    <row r="5567" spans="1:27" x14ac:dyDescent="0.25">
      <c r="A5567" s="199"/>
      <c r="B5567" s="199"/>
      <c r="C5567" s="199"/>
      <c r="D5567" s="199"/>
      <c r="E5567" s="192"/>
      <c r="F5567" s="186"/>
      <c r="G5567" s="53"/>
      <c r="H5567" s="53"/>
      <c r="I5567" s="53"/>
      <c r="J5567" s="53"/>
      <c r="O5567" s="53"/>
      <c r="W5567" s="53"/>
      <c r="X5567" s="53"/>
      <c r="Y5567" s="53"/>
      <c r="Z5567" s="53"/>
      <c r="AA5567" s="53"/>
    </row>
    <row r="5568" spans="1:27" x14ac:dyDescent="0.25">
      <c r="A5568" s="199"/>
      <c r="B5568" s="199"/>
      <c r="C5568" s="199"/>
      <c r="D5568" s="199"/>
      <c r="E5568" s="192"/>
      <c r="F5568" s="186"/>
      <c r="G5568" s="53"/>
      <c r="H5568" s="53"/>
      <c r="I5568" s="53"/>
      <c r="J5568" s="53"/>
      <c r="O5568" s="53"/>
      <c r="W5568" s="53"/>
      <c r="X5568" s="53"/>
      <c r="Y5568" s="53"/>
      <c r="Z5568" s="53"/>
      <c r="AA5568" s="53"/>
    </row>
    <row r="5569" spans="1:27" x14ac:dyDescent="0.25">
      <c r="A5569" s="199"/>
      <c r="B5569" s="199"/>
      <c r="C5569" s="199"/>
      <c r="D5569" s="199"/>
      <c r="E5569" s="192"/>
      <c r="F5569" s="186"/>
      <c r="G5569" s="53"/>
      <c r="H5569" s="53"/>
      <c r="I5569" s="53"/>
      <c r="J5569" s="53"/>
      <c r="O5569" s="53"/>
      <c r="W5569" s="53"/>
      <c r="X5569" s="53"/>
      <c r="Y5569" s="53"/>
      <c r="Z5569" s="53"/>
      <c r="AA5569" s="53"/>
    </row>
    <row r="5570" spans="1:27" x14ac:dyDescent="0.25">
      <c r="A5570" s="199"/>
      <c r="B5570" s="199"/>
      <c r="C5570" s="199"/>
      <c r="D5570" s="199"/>
      <c r="E5570" s="192"/>
      <c r="F5570" s="186"/>
      <c r="G5570" s="53"/>
      <c r="H5570" s="53"/>
      <c r="I5570" s="53"/>
      <c r="J5570" s="53"/>
      <c r="O5570" s="53"/>
      <c r="W5570" s="53"/>
      <c r="X5570" s="53"/>
      <c r="Y5570" s="53"/>
      <c r="Z5570" s="53"/>
      <c r="AA5570" s="53"/>
    </row>
    <row r="5571" spans="1:27" x14ac:dyDescent="0.25">
      <c r="A5571" s="199"/>
      <c r="B5571" s="199"/>
      <c r="C5571" s="199"/>
      <c r="D5571" s="199"/>
      <c r="E5571" s="192"/>
      <c r="F5571" s="186"/>
      <c r="G5571" s="53"/>
      <c r="H5571" s="53"/>
      <c r="I5571" s="53"/>
      <c r="J5571" s="53"/>
      <c r="O5571" s="53"/>
      <c r="W5571" s="53"/>
      <c r="X5571" s="53"/>
      <c r="Y5571" s="53"/>
      <c r="Z5571" s="53"/>
      <c r="AA5571" s="53"/>
    </row>
    <row r="5572" spans="1:27" x14ac:dyDescent="0.25">
      <c r="A5572" s="199"/>
      <c r="B5572" s="199"/>
      <c r="C5572" s="199"/>
      <c r="D5572" s="199"/>
      <c r="E5572" s="192"/>
      <c r="F5572" s="186"/>
      <c r="G5572" s="53"/>
      <c r="H5572" s="53"/>
      <c r="I5572" s="53"/>
      <c r="J5572" s="53"/>
      <c r="O5572" s="53"/>
      <c r="W5572" s="53"/>
      <c r="X5572" s="53"/>
      <c r="Y5572" s="53"/>
      <c r="Z5572" s="53"/>
      <c r="AA5572" s="53"/>
    </row>
    <row r="5573" spans="1:27" x14ac:dyDescent="0.25">
      <c r="A5573" s="199"/>
      <c r="B5573" s="199"/>
      <c r="C5573" s="199"/>
      <c r="D5573" s="199"/>
      <c r="E5573" s="192"/>
      <c r="F5573" s="186"/>
      <c r="G5573" s="53"/>
      <c r="H5573" s="53"/>
      <c r="I5573" s="53"/>
      <c r="J5573" s="53"/>
      <c r="O5573" s="53"/>
      <c r="W5573" s="53"/>
      <c r="X5573" s="53"/>
      <c r="Y5573" s="53"/>
      <c r="Z5573" s="53"/>
      <c r="AA5573" s="53"/>
    </row>
    <row r="5574" spans="1:27" x14ac:dyDescent="0.25">
      <c r="A5574" s="199"/>
      <c r="B5574" s="199"/>
      <c r="C5574" s="199"/>
      <c r="D5574" s="199"/>
      <c r="E5574" s="192"/>
      <c r="F5574" s="186"/>
      <c r="G5574" s="53"/>
      <c r="H5574" s="53"/>
      <c r="I5574" s="53"/>
      <c r="J5574" s="53"/>
      <c r="O5574" s="53"/>
      <c r="W5574" s="53"/>
      <c r="X5574" s="53"/>
      <c r="Y5574" s="53"/>
      <c r="Z5574" s="53"/>
      <c r="AA5574" s="53"/>
    </row>
    <row r="5575" spans="1:27" x14ac:dyDescent="0.25">
      <c r="A5575" s="199"/>
      <c r="B5575" s="199"/>
      <c r="C5575" s="199"/>
      <c r="D5575" s="199"/>
      <c r="E5575" s="192"/>
      <c r="F5575" s="186"/>
      <c r="G5575" s="53"/>
      <c r="H5575" s="53"/>
      <c r="I5575" s="53"/>
      <c r="J5575" s="53"/>
      <c r="O5575" s="53"/>
      <c r="W5575" s="53"/>
      <c r="X5575" s="53"/>
      <c r="Y5575" s="53"/>
      <c r="Z5575" s="53"/>
      <c r="AA5575" s="53"/>
    </row>
    <row r="5576" spans="1:27" x14ac:dyDescent="0.25">
      <c r="A5576" s="199"/>
      <c r="B5576" s="199"/>
      <c r="C5576" s="199"/>
      <c r="D5576" s="199"/>
      <c r="E5576" s="192"/>
      <c r="F5576" s="186"/>
      <c r="G5576" s="53"/>
      <c r="H5576" s="53"/>
      <c r="I5576" s="53"/>
      <c r="J5576" s="53"/>
      <c r="O5576" s="53"/>
      <c r="W5576" s="53"/>
      <c r="X5576" s="53"/>
      <c r="Y5576" s="53"/>
      <c r="Z5576" s="53"/>
      <c r="AA5576" s="53"/>
    </row>
    <row r="5577" spans="1:27" x14ac:dyDescent="0.25">
      <c r="A5577" s="199"/>
      <c r="B5577" s="199"/>
      <c r="C5577" s="199"/>
      <c r="D5577" s="199"/>
      <c r="E5577" s="192"/>
      <c r="F5577" s="186"/>
      <c r="G5577" s="53"/>
      <c r="H5577" s="53"/>
      <c r="I5577" s="53"/>
      <c r="J5577" s="53"/>
      <c r="O5577" s="53"/>
      <c r="W5577" s="53"/>
      <c r="X5577" s="53"/>
      <c r="Y5577" s="53"/>
      <c r="Z5577" s="53"/>
      <c r="AA5577" s="53"/>
    </row>
    <row r="5578" spans="1:27" x14ac:dyDescent="0.25">
      <c r="A5578" s="199"/>
      <c r="B5578" s="199"/>
      <c r="C5578" s="199"/>
      <c r="D5578" s="199"/>
      <c r="E5578" s="192"/>
      <c r="F5578" s="186"/>
      <c r="G5578" s="53"/>
      <c r="H5578" s="53"/>
      <c r="I5578" s="53"/>
      <c r="J5578" s="53"/>
      <c r="O5578" s="53"/>
      <c r="W5578" s="53"/>
      <c r="X5578" s="53"/>
      <c r="Y5578" s="53"/>
      <c r="Z5578" s="53"/>
      <c r="AA5578" s="53"/>
    </row>
    <row r="5579" spans="1:27" x14ac:dyDescent="0.25">
      <c r="A5579" s="199"/>
      <c r="B5579" s="199"/>
      <c r="C5579" s="199"/>
      <c r="D5579" s="199"/>
      <c r="E5579" s="192"/>
      <c r="F5579" s="186"/>
      <c r="G5579" s="53"/>
      <c r="H5579" s="53"/>
      <c r="I5579" s="53"/>
      <c r="J5579" s="53"/>
      <c r="O5579" s="53"/>
      <c r="W5579" s="53"/>
      <c r="X5579" s="53"/>
      <c r="Y5579" s="53"/>
      <c r="Z5579" s="53"/>
      <c r="AA5579" s="53"/>
    </row>
    <row r="5580" spans="1:27" x14ac:dyDescent="0.25">
      <c r="A5580" s="199"/>
      <c r="B5580" s="199"/>
      <c r="C5580" s="199"/>
      <c r="D5580" s="199"/>
      <c r="E5580" s="192"/>
      <c r="F5580" s="186"/>
      <c r="G5580" s="53"/>
      <c r="H5580" s="53"/>
      <c r="I5580" s="53"/>
      <c r="J5580" s="53"/>
      <c r="O5580" s="53"/>
      <c r="W5580" s="53"/>
      <c r="X5580" s="53"/>
      <c r="Y5580" s="53"/>
      <c r="Z5580" s="53"/>
      <c r="AA5580" s="53"/>
    </row>
    <row r="5581" spans="1:27" x14ac:dyDescent="0.25">
      <c r="A5581" s="199"/>
      <c r="B5581" s="199"/>
      <c r="C5581" s="199"/>
      <c r="D5581" s="199"/>
      <c r="E5581" s="192"/>
      <c r="F5581" s="186"/>
      <c r="G5581" s="53"/>
      <c r="H5581" s="53"/>
      <c r="I5581" s="53"/>
      <c r="J5581" s="53"/>
      <c r="O5581" s="53"/>
      <c r="W5581" s="53"/>
      <c r="X5581" s="53"/>
      <c r="Y5581" s="53"/>
      <c r="Z5581" s="53"/>
      <c r="AA5581" s="53"/>
    </row>
    <row r="5582" spans="1:27" x14ac:dyDescent="0.25">
      <c r="A5582" s="199"/>
      <c r="B5582" s="199"/>
      <c r="C5582" s="199"/>
      <c r="D5582" s="199"/>
      <c r="E5582" s="192"/>
      <c r="F5582" s="186"/>
      <c r="G5582" s="53"/>
      <c r="H5582" s="53"/>
      <c r="I5582" s="53"/>
      <c r="J5582" s="53"/>
      <c r="O5582" s="53"/>
      <c r="W5582" s="53"/>
      <c r="X5582" s="53"/>
      <c r="Y5582" s="53"/>
      <c r="Z5582" s="53"/>
      <c r="AA5582" s="53"/>
    </row>
    <row r="5583" spans="1:27" x14ac:dyDescent="0.25">
      <c r="A5583" s="199"/>
      <c r="B5583" s="199"/>
      <c r="C5583" s="199"/>
      <c r="D5583" s="199"/>
      <c r="E5583" s="192"/>
      <c r="F5583" s="186"/>
      <c r="G5583" s="53"/>
      <c r="H5583" s="53"/>
      <c r="I5583" s="53"/>
      <c r="J5583" s="53"/>
      <c r="O5583" s="53"/>
      <c r="W5583" s="53"/>
      <c r="X5583" s="53"/>
      <c r="Y5583" s="53"/>
      <c r="Z5583" s="53"/>
      <c r="AA5583" s="53"/>
    </row>
    <row r="5584" spans="1:27" x14ac:dyDescent="0.25">
      <c r="A5584" s="199"/>
      <c r="B5584" s="199"/>
      <c r="C5584" s="199"/>
      <c r="D5584" s="199"/>
      <c r="E5584" s="192"/>
      <c r="F5584" s="186"/>
      <c r="G5584" s="53"/>
      <c r="H5584" s="53"/>
      <c r="I5584" s="53"/>
      <c r="J5584" s="53"/>
      <c r="O5584" s="53"/>
      <c r="W5584" s="53"/>
      <c r="X5584" s="53"/>
      <c r="Y5584" s="53"/>
      <c r="Z5584" s="53"/>
      <c r="AA5584" s="53"/>
    </row>
    <row r="5585" spans="1:27" x14ac:dyDescent="0.25">
      <c r="A5585" s="199"/>
      <c r="B5585" s="199"/>
      <c r="C5585" s="199"/>
      <c r="D5585" s="199"/>
      <c r="E5585" s="192"/>
      <c r="F5585" s="186"/>
      <c r="G5585" s="53"/>
      <c r="H5585" s="53"/>
      <c r="I5585" s="53"/>
      <c r="J5585" s="53"/>
      <c r="O5585" s="53"/>
      <c r="W5585" s="53"/>
      <c r="X5585" s="53"/>
      <c r="Y5585" s="53"/>
      <c r="Z5585" s="53"/>
      <c r="AA5585" s="53"/>
    </row>
    <row r="5586" spans="1:27" x14ac:dyDescent="0.25">
      <c r="A5586" s="199"/>
      <c r="B5586" s="199"/>
      <c r="C5586" s="199"/>
      <c r="D5586" s="199"/>
      <c r="E5586" s="192"/>
      <c r="F5586" s="186"/>
      <c r="G5586" s="53"/>
      <c r="H5586" s="53"/>
      <c r="I5586" s="53"/>
      <c r="J5586" s="53"/>
      <c r="O5586" s="53"/>
      <c r="W5586" s="53"/>
      <c r="X5586" s="53"/>
      <c r="Y5586" s="53"/>
      <c r="Z5586" s="53"/>
      <c r="AA5586" s="53"/>
    </row>
    <row r="5587" spans="1:27" x14ac:dyDescent="0.25">
      <c r="A5587" s="199"/>
      <c r="B5587" s="199"/>
      <c r="C5587" s="199"/>
      <c r="D5587" s="199"/>
      <c r="E5587" s="192"/>
      <c r="F5587" s="186"/>
      <c r="G5587" s="53"/>
      <c r="H5587" s="53"/>
      <c r="I5587" s="53"/>
      <c r="J5587" s="53"/>
      <c r="O5587" s="53"/>
      <c r="W5587" s="53"/>
      <c r="X5587" s="53"/>
      <c r="Y5587" s="53"/>
      <c r="Z5587" s="53"/>
      <c r="AA5587" s="53"/>
    </row>
    <row r="5588" spans="1:27" x14ac:dyDescent="0.25">
      <c r="A5588" s="199"/>
      <c r="B5588" s="199"/>
      <c r="C5588" s="199"/>
      <c r="D5588" s="199"/>
      <c r="E5588" s="192"/>
      <c r="F5588" s="186"/>
      <c r="G5588" s="53"/>
      <c r="H5588" s="53"/>
      <c r="I5588" s="53"/>
      <c r="J5588" s="53"/>
      <c r="O5588" s="53"/>
      <c r="W5588" s="53"/>
      <c r="X5588" s="53"/>
      <c r="Y5588" s="53"/>
      <c r="Z5588" s="53"/>
      <c r="AA5588" s="53"/>
    </row>
    <row r="5589" spans="1:27" x14ac:dyDescent="0.25">
      <c r="A5589" s="199"/>
      <c r="B5589" s="199"/>
      <c r="C5589" s="199"/>
      <c r="D5589" s="199"/>
      <c r="E5589" s="192"/>
      <c r="F5589" s="186"/>
      <c r="G5589" s="53"/>
      <c r="H5589" s="53"/>
      <c r="I5589" s="53"/>
      <c r="J5589" s="53"/>
      <c r="O5589" s="53"/>
      <c r="W5589" s="53"/>
      <c r="X5589" s="53"/>
      <c r="Y5589" s="53"/>
      <c r="Z5589" s="53"/>
      <c r="AA5589" s="53"/>
    </row>
    <row r="5590" spans="1:27" x14ac:dyDescent="0.25">
      <c r="A5590" s="199"/>
      <c r="B5590" s="199"/>
      <c r="C5590" s="199"/>
      <c r="D5590" s="199"/>
      <c r="E5590" s="192"/>
      <c r="F5590" s="186"/>
      <c r="G5590" s="53"/>
      <c r="H5590" s="53"/>
      <c r="I5590" s="53"/>
      <c r="J5590" s="53"/>
      <c r="O5590" s="53"/>
      <c r="W5590" s="53"/>
      <c r="X5590" s="53"/>
      <c r="Y5590" s="53"/>
      <c r="Z5590" s="53"/>
      <c r="AA5590" s="53"/>
    </row>
    <row r="5591" spans="1:27" x14ac:dyDescent="0.25">
      <c r="A5591" s="199"/>
      <c r="B5591" s="199"/>
      <c r="C5591" s="199"/>
      <c r="D5591" s="199"/>
      <c r="E5591" s="192"/>
      <c r="F5591" s="186"/>
      <c r="G5591" s="53"/>
      <c r="H5591" s="53"/>
      <c r="I5591" s="53"/>
      <c r="J5591" s="53"/>
      <c r="O5591" s="53"/>
      <c r="W5591" s="53"/>
      <c r="X5591" s="53"/>
      <c r="Y5591" s="53"/>
      <c r="Z5591" s="53"/>
      <c r="AA5591" s="53"/>
    </row>
    <row r="5592" spans="1:27" x14ac:dyDescent="0.25">
      <c r="A5592" s="199"/>
      <c r="B5592" s="199"/>
      <c r="C5592" s="199"/>
      <c r="D5592" s="199"/>
      <c r="E5592" s="192"/>
      <c r="F5592" s="186"/>
      <c r="G5592" s="53"/>
      <c r="H5592" s="53"/>
      <c r="I5592" s="53"/>
      <c r="J5592" s="53"/>
      <c r="O5592" s="53"/>
      <c r="W5592" s="53"/>
      <c r="X5592" s="53"/>
      <c r="Y5592" s="53"/>
      <c r="Z5592" s="53"/>
      <c r="AA5592" s="53"/>
    </row>
    <row r="5593" spans="1:27" x14ac:dyDescent="0.25">
      <c r="A5593" s="199"/>
      <c r="B5593" s="199"/>
      <c r="C5593" s="199"/>
      <c r="D5593" s="199"/>
      <c r="E5593" s="192"/>
      <c r="F5593" s="186"/>
      <c r="G5593" s="53"/>
      <c r="H5593" s="53"/>
      <c r="I5593" s="53"/>
      <c r="J5593" s="53"/>
      <c r="O5593" s="53"/>
      <c r="W5593" s="53"/>
      <c r="X5593" s="53"/>
      <c r="Y5593" s="53"/>
      <c r="Z5593" s="53"/>
      <c r="AA5593" s="53"/>
    </row>
    <row r="5594" spans="1:27" x14ac:dyDescent="0.25">
      <c r="A5594" s="199"/>
      <c r="B5594" s="199"/>
      <c r="C5594" s="199"/>
      <c r="D5594" s="199"/>
      <c r="E5594" s="192"/>
      <c r="F5594" s="186"/>
      <c r="G5594" s="53"/>
      <c r="H5594" s="53"/>
      <c r="I5594" s="53"/>
      <c r="J5594" s="53"/>
      <c r="O5594" s="53"/>
      <c r="W5594" s="53"/>
      <c r="X5594" s="53"/>
      <c r="Y5594" s="53"/>
      <c r="Z5594" s="53"/>
      <c r="AA5594" s="53"/>
    </row>
    <row r="5595" spans="1:27" x14ac:dyDescent="0.25">
      <c r="A5595" s="199"/>
      <c r="B5595" s="199"/>
      <c r="C5595" s="199"/>
      <c r="D5595" s="199"/>
      <c r="E5595" s="192"/>
      <c r="F5595" s="186"/>
      <c r="G5595" s="53"/>
      <c r="H5595" s="53"/>
      <c r="I5595" s="53"/>
      <c r="J5595" s="53"/>
      <c r="O5595" s="53"/>
      <c r="W5595" s="53"/>
      <c r="X5595" s="53"/>
      <c r="Y5595" s="53"/>
      <c r="Z5595" s="53"/>
      <c r="AA5595" s="53"/>
    </row>
    <row r="5596" spans="1:27" x14ac:dyDescent="0.25">
      <c r="A5596" s="199"/>
      <c r="B5596" s="199"/>
      <c r="C5596" s="199"/>
      <c r="D5596" s="199"/>
      <c r="E5596" s="192"/>
      <c r="F5596" s="186"/>
      <c r="G5596" s="53"/>
      <c r="H5596" s="53"/>
      <c r="I5596" s="53"/>
      <c r="J5596" s="53"/>
      <c r="O5596" s="53"/>
      <c r="W5596" s="53"/>
      <c r="X5596" s="53"/>
      <c r="Y5596" s="53"/>
      <c r="Z5596" s="53"/>
      <c r="AA5596" s="53"/>
    </row>
    <row r="5597" spans="1:27" x14ac:dyDescent="0.25">
      <c r="A5597" s="199"/>
      <c r="B5597" s="199"/>
      <c r="C5597" s="199"/>
      <c r="D5597" s="199"/>
      <c r="E5597" s="192"/>
      <c r="F5597" s="186"/>
      <c r="G5597" s="53"/>
      <c r="H5597" s="53"/>
      <c r="I5597" s="53"/>
      <c r="J5597" s="53"/>
      <c r="O5597" s="53"/>
      <c r="W5597" s="53"/>
      <c r="X5597" s="53"/>
      <c r="Y5597" s="53"/>
      <c r="Z5597" s="53"/>
      <c r="AA5597" s="53"/>
    </row>
    <row r="5598" spans="1:27" x14ac:dyDescent="0.25">
      <c r="A5598" s="199"/>
      <c r="B5598" s="199"/>
      <c r="C5598" s="199"/>
      <c r="D5598" s="199"/>
      <c r="E5598" s="192"/>
      <c r="F5598" s="186"/>
      <c r="G5598" s="53"/>
      <c r="H5598" s="53"/>
      <c r="I5598" s="53"/>
      <c r="J5598" s="53"/>
      <c r="O5598" s="53"/>
      <c r="W5598" s="53"/>
      <c r="X5598" s="53"/>
      <c r="Y5598" s="53"/>
      <c r="Z5598" s="53"/>
      <c r="AA5598" s="53"/>
    </row>
    <row r="5599" spans="1:27" x14ac:dyDescent="0.25">
      <c r="A5599" s="199"/>
      <c r="B5599" s="199"/>
      <c r="C5599" s="199"/>
      <c r="D5599" s="199"/>
      <c r="E5599" s="192"/>
      <c r="F5599" s="186"/>
      <c r="G5599" s="53"/>
      <c r="H5599" s="53"/>
      <c r="I5599" s="53"/>
      <c r="J5599" s="53"/>
      <c r="O5599" s="53"/>
      <c r="W5599" s="53"/>
      <c r="X5599" s="53"/>
      <c r="Y5599" s="53"/>
      <c r="Z5599" s="53"/>
      <c r="AA5599" s="53"/>
    </row>
    <row r="5600" spans="1:27" x14ac:dyDescent="0.25">
      <c r="A5600" s="199"/>
      <c r="B5600" s="199"/>
      <c r="C5600" s="199"/>
      <c r="D5600" s="199"/>
      <c r="E5600" s="192"/>
      <c r="F5600" s="186"/>
      <c r="G5600" s="53"/>
      <c r="H5600" s="53"/>
      <c r="I5600" s="53"/>
      <c r="J5600" s="53"/>
      <c r="O5600" s="53"/>
      <c r="W5600" s="53"/>
      <c r="X5600" s="53"/>
      <c r="Y5600" s="53"/>
      <c r="Z5600" s="53"/>
      <c r="AA5600" s="53"/>
    </row>
    <row r="5601" spans="1:27" x14ac:dyDescent="0.25">
      <c r="A5601" s="199"/>
      <c r="B5601" s="199"/>
      <c r="C5601" s="199"/>
      <c r="D5601" s="199"/>
      <c r="E5601" s="192"/>
      <c r="F5601" s="186"/>
      <c r="G5601" s="53"/>
      <c r="H5601" s="53"/>
      <c r="I5601" s="53"/>
      <c r="J5601" s="53"/>
      <c r="O5601" s="53"/>
      <c r="W5601" s="53"/>
      <c r="X5601" s="53"/>
      <c r="Y5601" s="53"/>
      <c r="Z5601" s="53"/>
      <c r="AA5601" s="53"/>
    </row>
    <row r="5602" spans="1:27" x14ac:dyDescent="0.25">
      <c r="A5602" s="199"/>
      <c r="B5602" s="199"/>
      <c r="C5602" s="199"/>
      <c r="D5602" s="199"/>
      <c r="E5602" s="192"/>
      <c r="F5602" s="186"/>
      <c r="G5602" s="53"/>
      <c r="H5602" s="53"/>
      <c r="I5602" s="53"/>
      <c r="J5602" s="53"/>
      <c r="O5602" s="53"/>
      <c r="W5602" s="53"/>
      <c r="X5602" s="53"/>
      <c r="Y5602" s="53"/>
      <c r="Z5602" s="53"/>
      <c r="AA5602" s="53"/>
    </row>
    <row r="5603" spans="1:27" x14ac:dyDescent="0.25">
      <c r="A5603" s="199"/>
      <c r="B5603" s="199"/>
      <c r="C5603" s="199"/>
      <c r="D5603" s="199"/>
      <c r="E5603" s="192"/>
      <c r="F5603" s="186"/>
      <c r="G5603" s="53"/>
      <c r="H5603" s="53"/>
      <c r="I5603" s="53"/>
      <c r="J5603" s="53"/>
      <c r="O5603" s="53"/>
      <c r="W5603" s="53"/>
      <c r="X5603" s="53"/>
      <c r="Y5603" s="53"/>
      <c r="Z5603" s="53"/>
      <c r="AA5603" s="53"/>
    </row>
    <row r="5604" spans="1:27" x14ac:dyDescent="0.25">
      <c r="A5604" s="199"/>
      <c r="B5604" s="199"/>
      <c r="C5604" s="199"/>
      <c r="D5604" s="199"/>
      <c r="E5604" s="192"/>
      <c r="F5604" s="186"/>
      <c r="G5604" s="53"/>
      <c r="H5604" s="53"/>
      <c r="I5604" s="53"/>
      <c r="J5604" s="53"/>
      <c r="O5604" s="53"/>
      <c r="W5604" s="53"/>
      <c r="X5604" s="53"/>
      <c r="Y5604" s="53"/>
      <c r="Z5604" s="53"/>
      <c r="AA5604" s="53"/>
    </row>
    <row r="5605" spans="1:27" x14ac:dyDescent="0.25">
      <c r="A5605" s="199"/>
      <c r="B5605" s="199"/>
      <c r="C5605" s="199"/>
      <c r="D5605" s="199"/>
      <c r="E5605" s="192"/>
      <c r="F5605" s="186"/>
      <c r="G5605" s="53"/>
      <c r="H5605" s="53"/>
      <c r="I5605" s="53"/>
      <c r="J5605" s="53"/>
      <c r="O5605" s="53"/>
      <c r="W5605" s="53"/>
      <c r="X5605" s="53"/>
      <c r="Y5605" s="53"/>
      <c r="Z5605" s="53"/>
      <c r="AA5605" s="53"/>
    </row>
    <row r="5606" spans="1:27" x14ac:dyDescent="0.25">
      <c r="A5606" s="199"/>
      <c r="B5606" s="199"/>
      <c r="C5606" s="199"/>
      <c r="D5606" s="199"/>
      <c r="E5606" s="192"/>
      <c r="F5606" s="186"/>
      <c r="G5606" s="53"/>
      <c r="H5606" s="53"/>
      <c r="I5606" s="53"/>
      <c r="J5606" s="53"/>
      <c r="O5606" s="53"/>
      <c r="W5606" s="53"/>
      <c r="X5606" s="53"/>
      <c r="Y5606" s="53"/>
      <c r="Z5606" s="53"/>
      <c r="AA5606" s="53"/>
    </row>
    <row r="5607" spans="1:27" x14ac:dyDescent="0.25">
      <c r="A5607" s="199"/>
      <c r="B5607" s="199"/>
      <c r="C5607" s="199"/>
      <c r="D5607" s="199"/>
      <c r="E5607" s="192"/>
      <c r="F5607" s="186"/>
      <c r="G5607" s="53"/>
      <c r="H5607" s="53"/>
      <c r="I5607" s="53"/>
      <c r="J5607" s="53"/>
      <c r="O5607" s="53"/>
      <c r="W5607" s="53"/>
      <c r="X5607" s="53"/>
      <c r="Y5607" s="53"/>
      <c r="Z5607" s="53"/>
      <c r="AA5607" s="53"/>
    </row>
    <row r="5608" spans="1:27" x14ac:dyDescent="0.25">
      <c r="A5608" s="199"/>
      <c r="B5608" s="199"/>
      <c r="C5608" s="199"/>
      <c r="D5608" s="199"/>
      <c r="E5608" s="192"/>
      <c r="F5608" s="186"/>
      <c r="G5608" s="53"/>
      <c r="H5608" s="53"/>
      <c r="I5608" s="53"/>
      <c r="J5608" s="53"/>
      <c r="O5608" s="53"/>
      <c r="W5608" s="53"/>
      <c r="X5608" s="53"/>
      <c r="Y5608" s="53"/>
      <c r="Z5608" s="53"/>
      <c r="AA5608" s="53"/>
    </row>
    <row r="5609" spans="1:27" x14ac:dyDescent="0.25">
      <c r="A5609" s="199"/>
      <c r="B5609" s="199"/>
      <c r="C5609" s="199"/>
      <c r="D5609" s="199"/>
      <c r="E5609" s="192"/>
      <c r="F5609" s="186"/>
      <c r="G5609" s="53"/>
      <c r="H5609" s="53"/>
      <c r="I5609" s="53"/>
      <c r="J5609" s="53"/>
      <c r="O5609" s="53"/>
      <c r="W5609" s="53"/>
      <c r="X5609" s="53"/>
      <c r="Y5609" s="53"/>
      <c r="Z5609" s="53"/>
      <c r="AA5609" s="53"/>
    </row>
    <row r="5610" spans="1:27" x14ac:dyDescent="0.25">
      <c r="A5610" s="199"/>
      <c r="B5610" s="199"/>
      <c r="C5610" s="199"/>
      <c r="D5610" s="199"/>
      <c r="E5610" s="192"/>
      <c r="F5610" s="186"/>
      <c r="G5610" s="53"/>
      <c r="H5610" s="53"/>
      <c r="I5610" s="53"/>
      <c r="J5610" s="53"/>
      <c r="O5610" s="53"/>
      <c r="W5610" s="53"/>
      <c r="X5610" s="53"/>
      <c r="Y5610" s="53"/>
      <c r="Z5610" s="53"/>
      <c r="AA5610" s="53"/>
    </row>
    <row r="5611" spans="1:27" x14ac:dyDescent="0.25">
      <c r="A5611" s="199"/>
      <c r="B5611" s="199"/>
      <c r="C5611" s="199"/>
      <c r="D5611" s="199"/>
      <c r="E5611" s="192"/>
      <c r="F5611" s="186"/>
      <c r="G5611" s="53"/>
      <c r="H5611" s="53"/>
      <c r="I5611" s="53"/>
      <c r="J5611" s="53"/>
      <c r="O5611" s="53"/>
      <c r="W5611" s="53"/>
      <c r="X5611" s="53"/>
      <c r="Y5611" s="53"/>
      <c r="Z5611" s="53"/>
      <c r="AA5611" s="53"/>
    </row>
    <row r="5612" spans="1:27" x14ac:dyDescent="0.25">
      <c r="A5612" s="199"/>
      <c r="B5612" s="199"/>
      <c r="C5612" s="199"/>
      <c r="D5612" s="199"/>
      <c r="E5612" s="192"/>
      <c r="F5612" s="186"/>
      <c r="G5612" s="53"/>
      <c r="H5612" s="53"/>
      <c r="I5612" s="53"/>
      <c r="J5612" s="53"/>
      <c r="O5612" s="53"/>
      <c r="W5612" s="53"/>
      <c r="X5612" s="53"/>
      <c r="Y5612" s="53"/>
      <c r="Z5612" s="53"/>
      <c r="AA5612" s="53"/>
    </row>
    <row r="5613" spans="1:27" x14ac:dyDescent="0.25">
      <c r="A5613" s="199"/>
      <c r="B5613" s="199"/>
      <c r="C5613" s="199"/>
      <c r="D5613" s="199"/>
      <c r="E5613" s="192"/>
      <c r="F5613" s="186"/>
      <c r="G5613" s="53"/>
      <c r="H5613" s="53"/>
      <c r="I5613" s="53"/>
      <c r="J5613" s="53"/>
      <c r="O5613" s="53"/>
      <c r="W5613" s="53"/>
      <c r="X5613" s="53"/>
      <c r="Y5613" s="53"/>
      <c r="Z5613" s="53"/>
      <c r="AA5613" s="53"/>
    </row>
    <row r="5614" spans="1:27" x14ac:dyDescent="0.25">
      <c r="A5614" s="199"/>
      <c r="B5614" s="199"/>
      <c r="C5614" s="199"/>
      <c r="D5614" s="199"/>
      <c r="E5614" s="192"/>
      <c r="F5614" s="186"/>
      <c r="G5614" s="53"/>
      <c r="H5614" s="53"/>
      <c r="I5614" s="53"/>
      <c r="J5614" s="53"/>
      <c r="O5614" s="53"/>
      <c r="W5614" s="53"/>
      <c r="X5614" s="53"/>
      <c r="Y5614" s="53"/>
      <c r="Z5614" s="53"/>
      <c r="AA5614" s="53"/>
    </row>
    <row r="5615" spans="1:27" x14ac:dyDescent="0.25">
      <c r="A5615" s="199"/>
      <c r="B5615" s="199"/>
      <c r="C5615" s="199"/>
      <c r="D5615" s="199"/>
      <c r="E5615" s="192"/>
      <c r="F5615" s="186"/>
      <c r="G5615" s="53"/>
      <c r="H5615" s="53"/>
      <c r="I5615" s="53"/>
      <c r="J5615" s="53"/>
      <c r="O5615" s="53"/>
      <c r="W5615" s="53"/>
      <c r="X5615" s="53"/>
      <c r="Y5615" s="53"/>
      <c r="Z5615" s="53"/>
      <c r="AA5615" s="53"/>
    </row>
    <row r="5616" spans="1:27" x14ac:dyDescent="0.25">
      <c r="A5616" s="199"/>
      <c r="B5616" s="199"/>
      <c r="C5616" s="199"/>
      <c r="D5616" s="199"/>
      <c r="E5616" s="192"/>
      <c r="F5616" s="186"/>
      <c r="G5616" s="53"/>
      <c r="H5616" s="53"/>
      <c r="I5616" s="53"/>
      <c r="J5616" s="53"/>
      <c r="O5616" s="53"/>
      <c r="W5616" s="53"/>
      <c r="X5616" s="53"/>
      <c r="Y5616" s="53"/>
      <c r="Z5616" s="53"/>
      <c r="AA5616" s="53"/>
    </row>
    <row r="5617" spans="1:27" x14ac:dyDescent="0.25">
      <c r="A5617" s="199"/>
      <c r="B5617" s="199"/>
      <c r="C5617" s="199"/>
      <c r="D5617" s="199"/>
      <c r="E5617" s="192"/>
      <c r="F5617" s="186"/>
      <c r="G5617" s="53"/>
      <c r="H5617" s="53"/>
      <c r="I5617" s="53"/>
      <c r="J5617" s="53"/>
      <c r="O5617" s="53"/>
      <c r="W5617" s="53"/>
      <c r="X5617" s="53"/>
      <c r="Y5617" s="53"/>
      <c r="Z5617" s="53"/>
      <c r="AA5617" s="53"/>
    </row>
    <row r="5618" spans="1:27" x14ac:dyDescent="0.25">
      <c r="A5618" s="199"/>
      <c r="B5618" s="199"/>
      <c r="C5618" s="199"/>
      <c r="D5618" s="199"/>
      <c r="E5618" s="192"/>
      <c r="F5618" s="186"/>
      <c r="G5618" s="53"/>
      <c r="H5618" s="53"/>
      <c r="I5618" s="53"/>
      <c r="J5618" s="53"/>
      <c r="O5618" s="53"/>
      <c r="W5618" s="53"/>
      <c r="X5618" s="53"/>
      <c r="Y5618" s="53"/>
      <c r="Z5618" s="53"/>
      <c r="AA5618" s="53"/>
    </row>
    <row r="5619" spans="1:27" x14ac:dyDescent="0.25">
      <c r="A5619" s="199"/>
      <c r="B5619" s="199"/>
      <c r="C5619" s="199"/>
      <c r="D5619" s="199"/>
      <c r="E5619" s="192"/>
      <c r="F5619" s="186"/>
      <c r="G5619" s="53"/>
      <c r="H5619" s="53"/>
      <c r="I5619" s="53"/>
      <c r="J5619" s="53"/>
      <c r="O5619" s="53"/>
      <c r="W5619" s="53"/>
      <c r="X5619" s="53"/>
      <c r="Y5619" s="53"/>
      <c r="Z5619" s="53"/>
      <c r="AA5619" s="53"/>
    </row>
    <row r="5620" spans="1:27" x14ac:dyDescent="0.25">
      <c r="A5620" s="199"/>
      <c r="B5620" s="199"/>
      <c r="C5620" s="199"/>
      <c r="D5620" s="199"/>
      <c r="E5620" s="192"/>
      <c r="F5620" s="186"/>
      <c r="G5620" s="53"/>
      <c r="H5620" s="53"/>
      <c r="I5620" s="53"/>
      <c r="J5620" s="53"/>
      <c r="O5620" s="53"/>
      <c r="W5620" s="53"/>
      <c r="X5620" s="53"/>
      <c r="Y5620" s="53"/>
      <c r="Z5620" s="53"/>
      <c r="AA5620" s="53"/>
    </row>
    <row r="5621" spans="1:27" x14ac:dyDescent="0.25">
      <c r="A5621" s="199"/>
      <c r="B5621" s="199"/>
      <c r="C5621" s="199"/>
      <c r="D5621" s="199"/>
      <c r="E5621" s="192"/>
      <c r="F5621" s="186"/>
      <c r="G5621" s="53"/>
      <c r="H5621" s="53"/>
      <c r="I5621" s="53"/>
      <c r="J5621" s="53"/>
      <c r="O5621" s="53"/>
      <c r="W5621" s="53"/>
      <c r="X5621" s="53"/>
      <c r="Y5621" s="53"/>
      <c r="Z5621" s="53"/>
      <c r="AA5621" s="53"/>
    </row>
    <row r="5622" spans="1:27" x14ac:dyDescent="0.25">
      <c r="A5622" s="199"/>
      <c r="B5622" s="199"/>
      <c r="C5622" s="199"/>
      <c r="D5622" s="199"/>
      <c r="E5622" s="192"/>
      <c r="F5622" s="186"/>
      <c r="G5622" s="53"/>
      <c r="H5622" s="53"/>
      <c r="I5622" s="53"/>
      <c r="J5622" s="53"/>
      <c r="O5622" s="53"/>
      <c r="W5622" s="53"/>
      <c r="X5622" s="53"/>
      <c r="Y5622" s="53"/>
      <c r="Z5622" s="53"/>
      <c r="AA5622" s="53"/>
    </row>
    <row r="5623" spans="1:27" x14ac:dyDescent="0.25">
      <c r="A5623" s="199"/>
      <c r="B5623" s="199"/>
      <c r="C5623" s="199"/>
      <c r="D5623" s="199"/>
      <c r="E5623" s="192"/>
      <c r="F5623" s="186"/>
      <c r="G5623" s="53"/>
      <c r="H5623" s="53"/>
      <c r="I5623" s="53"/>
      <c r="J5623" s="53"/>
      <c r="O5623" s="53"/>
      <c r="W5623" s="53"/>
      <c r="X5623" s="53"/>
      <c r="Y5623" s="53"/>
      <c r="Z5623" s="53"/>
      <c r="AA5623" s="53"/>
    </row>
    <row r="5624" spans="1:27" x14ac:dyDescent="0.25">
      <c r="A5624" s="199"/>
      <c r="B5624" s="199"/>
      <c r="C5624" s="199"/>
      <c r="D5624" s="199"/>
      <c r="E5624" s="192"/>
      <c r="F5624" s="186"/>
      <c r="G5624" s="53"/>
      <c r="H5624" s="53"/>
      <c r="I5624" s="53"/>
      <c r="J5624" s="53"/>
      <c r="O5624" s="53"/>
      <c r="W5624" s="53"/>
      <c r="X5624" s="53"/>
      <c r="Y5624" s="53"/>
      <c r="Z5624" s="53"/>
      <c r="AA5624" s="53"/>
    </row>
    <row r="5625" spans="1:27" x14ac:dyDescent="0.25">
      <c r="A5625" s="199"/>
      <c r="B5625" s="199"/>
      <c r="C5625" s="199"/>
      <c r="D5625" s="199"/>
      <c r="E5625" s="192"/>
      <c r="F5625" s="186"/>
      <c r="G5625" s="53"/>
      <c r="H5625" s="53"/>
      <c r="I5625" s="53"/>
      <c r="J5625" s="53"/>
      <c r="O5625" s="53"/>
      <c r="W5625" s="53"/>
      <c r="X5625" s="53"/>
      <c r="Y5625" s="53"/>
      <c r="Z5625" s="53"/>
      <c r="AA5625" s="53"/>
    </row>
    <row r="5626" spans="1:27" x14ac:dyDescent="0.25">
      <c r="A5626" s="199"/>
      <c r="B5626" s="199"/>
      <c r="C5626" s="199"/>
      <c r="D5626" s="199"/>
      <c r="E5626" s="192"/>
      <c r="F5626" s="186"/>
      <c r="G5626" s="53"/>
      <c r="H5626" s="53"/>
      <c r="I5626" s="53"/>
      <c r="J5626" s="53"/>
      <c r="O5626" s="53"/>
      <c r="W5626" s="53"/>
      <c r="X5626" s="53"/>
      <c r="Y5626" s="53"/>
      <c r="Z5626" s="53"/>
      <c r="AA5626" s="53"/>
    </row>
    <row r="5627" spans="1:27" x14ac:dyDescent="0.25">
      <c r="A5627" s="199"/>
      <c r="B5627" s="199"/>
      <c r="C5627" s="199"/>
      <c r="D5627" s="199"/>
      <c r="E5627" s="192"/>
      <c r="F5627" s="186"/>
      <c r="G5627" s="53"/>
      <c r="H5627" s="53"/>
      <c r="I5627" s="53"/>
      <c r="J5627" s="53"/>
      <c r="O5627" s="53"/>
      <c r="W5627" s="53"/>
      <c r="X5627" s="53"/>
      <c r="Y5627" s="53"/>
      <c r="Z5627" s="53"/>
      <c r="AA5627" s="53"/>
    </row>
    <row r="5628" spans="1:27" x14ac:dyDescent="0.25">
      <c r="A5628" s="199"/>
      <c r="B5628" s="199"/>
      <c r="C5628" s="199"/>
      <c r="D5628" s="199"/>
      <c r="E5628" s="192"/>
      <c r="F5628" s="186"/>
      <c r="G5628" s="53"/>
      <c r="H5628" s="53"/>
      <c r="I5628" s="53"/>
      <c r="J5628" s="53"/>
      <c r="O5628" s="53"/>
      <c r="W5628" s="53"/>
      <c r="X5628" s="53"/>
      <c r="Y5628" s="53"/>
      <c r="Z5628" s="53"/>
      <c r="AA5628" s="53"/>
    </row>
    <row r="5629" spans="1:27" x14ac:dyDescent="0.25">
      <c r="A5629" s="199"/>
      <c r="B5629" s="199"/>
      <c r="C5629" s="199"/>
      <c r="D5629" s="199"/>
      <c r="E5629" s="192"/>
      <c r="F5629" s="186"/>
      <c r="G5629" s="53"/>
      <c r="H5629" s="53"/>
      <c r="I5629" s="53"/>
      <c r="J5629" s="53"/>
      <c r="O5629" s="53"/>
      <c r="W5629" s="53"/>
      <c r="X5629" s="53"/>
      <c r="Y5629" s="53"/>
      <c r="Z5629" s="53"/>
      <c r="AA5629" s="53"/>
    </row>
    <row r="5630" spans="1:27" x14ac:dyDescent="0.25">
      <c r="A5630" s="199"/>
      <c r="B5630" s="199"/>
      <c r="C5630" s="199"/>
      <c r="D5630" s="199"/>
      <c r="E5630" s="192"/>
      <c r="F5630" s="186"/>
      <c r="G5630" s="53"/>
      <c r="H5630" s="53"/>
      <c r="I5630" s="53"/>
      <c r="J5630" s="53"/>
      <c r="O5630" s="53"/>
      <c r="W5630" s="53"/>
      <c r="X5630" s="53"/>
      <c r="Y5630" s="53"/>
      <c r="Z5630" s="53"/>
      <c r="AA5630" s="53"/>
    </row>
    <row r="5631" spans="1:27" x14ac:dyDescent="0.25">
      <c r="A5631" s="199"/>
      <c r="B5631" s="199"/>
      <c r="C5631" s="199"/>
      <c r="D5631" s="199"/>
      <c r="E5631" s="192"/>
      <c r="F5631" s="186"/>
      <c r="G5631" s="53"/>
      <c r="H5631" s="53"/>
      <c r="I5631" s="53"/>
      <c r="J5631" s="53"/>
      <c r="O5631" s="53"/>
      <c r="W5631" s="53"/>
      <c r="X5631" s="53"/>
      <c r="Y5631" s="53"/>
      <c r="Z5631" s="53"/>
      <c r="AA5631" s="53"/>
    </row>
    <row r="5632" spans="1:27" x14ac:dyDescent="0.25">
      <c r="A5632" s="199"/>
      <c r="B5632" s="199"/>
      <c r="C5632" s="199"/>
      <c r="D5632" s="199"/>
      <c r="E5632" s="192"/>
      <c r="F5632" s="186"/>
      <c r="G5632" s="53"/>
      <c r="H5632" s="53"/>
      <c r="I5632" s="53"/>
      <c r="J5632" s="53"/>
      <c r="O5632" s="53"/>
      <c r="W5632" s="53"/>
      <c r="X5632" s="53"/>
      <c r="Y5632" s="53"/>
      <c r="Z5632" s="53"/>
      <c r="AA5632" s="53"/>
    </row>
    <row r="5633" spans="1:27" x14ac:dyDescent="0.25">
      <c r="A5633" s="199"/>
      <c r="B5633" s="199"/>
      <c r="C5633" s="199"/>
      <c r="D5633" s="199"/>
      <c r="E5633" s="192"/>
      <c r="F5633" s="186"/>
      <c r="G5633" s="53"/>
      <c r="H5633" s="53"/>
      <c r="I5633" s="53"/>
      <c r="J5633" s="53"/>
      <c r="O5633" s="53"/>
      <c r="W5633" s="53"/>
      <c r="X5633" s="53"/>
      <c r="Y5633" s="53"/>
      <c r="Z5633" s="53"/>
      <c r="AA5633" s="53"/>
    </row>
    <row r="5634" spans="1:27" x14ac:dyDescent="0.25">
      <c r="A5634" s="199"/>
      <c r="B5634" s="199"/>
      <c r="C5634" s="199"/>
      <c r="D5634" s="199"/>
      <c r="E5634" s="192"/>
      <c r="F5634" s="186"/>
      <c r="G5634" s="53"/>
      <c r="H5634" s="53"/>
      <c r="I5634" s="53"/>
      <c r="J5634" s="53"/>
      <c r="O5634" s="53"/>
      <c r="W5634" s="53"/>
      <c r="X5634" s="53"/>
      <c r="Y5634" s="53"/>
      <c r="Z5634" s="53"/>
      <c r="AA5634" s="53"/>
    </row>
    <row r="5635" spans="1:27" x14ac:dyDescent="0.25">
      <c r="A5635" s="199"/>
      <c r="B5635" s="199"/>
      <c r="C5635" s="199"/>
      <c r="D5635" s="199"/>
      <c r="E5635" s="192"/>
      <c r="F5635" s="186"/>
      <c r="G5635" s="53"/>
      <c r="H5635" s="53"/>
      <c r="I5635" s="53"/>
      <c r="J5635" s="53"/>
      <c r="O5635" s="53"/>
      <c r="W5635" s="53"/>
      <c r="X5635" s="53"/>
      <c r="Y5635" s="53"/>
      <c r="Z5635" s="53"/>
      <c r="AA5635" s="53"/>
    </row>
    <row r="5636" spans="1:27" x14ac:dyDescent="0.25">
      <c r="A5636" s="199"/>
      <c r="B5636" s="199"/>
      <c r="C5636" s="199"/>
      <c r="D5636" s="199"/>
      <c r="E5636" s="192"/>
      <c r="F5636" s="186"/>
      <c r="G5636" s="53"/>
      <c r="H5636" s="53"/>
      <c r="I5636" s="53"/>
      <c r="J5636" s="53"/>
      <c r="O5636" s="53"/>
      <c r="W5636" s="53"/>
      <c r="X5636" s="53"/>
      <c r="Y5636" s="53"/>
      <c r="Z5636" s="53"/>
      <c r="AA5636" s="53"/>
    </row>
    <row r="5637" spans="1:27" x14ac:dyDescent="0.25">
      <c r="A5637" s="199"/>
      <c r="B5637" s="199"/>
      <c r="C5637" s="199"/>
      <c r="D5637" s="199"/>
      <c r="E5637" s="192"/>
      <c r="F5637" s="186"/>
      <c r="G5637" s="53"/>
      <c r="H5637" s="53"/>
      <c r="I5637" s="53"/>
      <c r="J5637" s="53"/>
      <c r="O5637" s="53"/>
      <c r="W5637" s="53"/>
      <c r="X5637" s="53"/>
      <c r="Y5637" s="53"/>
      <c r="Z5637" s="53"/>
      <c r="AA5637" s="53"/>
    </row>
    <row r="5638" spans="1:27" x14ac:dyDescent="0.25">
      <c r="A5638" s="199"/>
      <c r="B5638" s="199"/>
      <c r="C5638" s="199"/>
      <c r="D5638" s="199"/>
      <c r="E5638" s="192"/>
      <c r="F5638" s="186"/>
      <c r="G5638" s="53"/>
      <c r="H5638" s="53"/>
      <c r="I5638" s="53"/>
      <c r="J5638" s="53"/>
      <c r="O5638" s="53"/>
      <c r="W5638" s="53"/>
      <c r="X5638" s="53"/>
      <c r="Y5638" s="53"/>
      <c r="Z5638" s="53"/>
      <c r="AA5638" s="53"/>
    </row>
    <row r="5639" spans="1:27" x14ac:dyDescent="0.25">
      <c r="A5639" s="199"/>
      <c r="B5639" s="199"/>
      <c r="C5639" s="199"/>
      <c r="D5639" s="199"/>
      <c r="E5639" s="192"/>
      <c r="F5639" s="186"/>
      <c r="G5639" s="53"/>
      <c r="H5639" s="53"/>
      <c r="I5639" s="53"/>
      <c r="J5639" s="53"/>
      <c r="O5639" s="53"/>
      <c r="W5639" s="53"/>
      <c r="X5639" s="53"/>
      <c r="Y5639" s="53"/>
      <c r="Z5639" s="53"/>
      <c r="AA5639" s="53"/>
    </row>
    <row r="5640" spans="1:27" x14ac:dyDescent="0.25">
      <c r="A5640" s="199"/>
      <c r="B5640" s="199"/>
      <c r="C5640" s="199"/>
      <c r="D5640" s="199"/>
      <c r="E5640" s="192"/>
      <c r="F5640" s="186"/>
      <c r="G5640" s="53"/>
      <c r="H5640" s="53"/>
      <c r="I5640" s="53"/>
      <c r="J5640" s="53"/>
      <c r="O5640" s="53"/>
      <c r="W5640" s="53"/>
      <c r="X5640" s="53"/>
      <c r="Y5640" s="53"/>
      <c r="Z5640" s="53"/>
      <c r="AA5640" s="53"/>
    </row>
    <row r="5641" spans="1:27" x14ac:dyDescent="0.25">
      <c r="A5641" s="199"/>
      <c r="B5641" s="199"/>
      <c r="C5641" s="199"/>
      <c r="D5641" s="199"/>
      <c r="E5641" s="192"/>
      <c r="F5641" s="186"/>
      <c r="G5641" s="53"/>
      <c r="H5641" s="53"/>
      <c r="I5641" s="53"/>
      <c r="J5641" s="53"/>
      <c r="O5641" s="53"/>
      <c r="W5641" s="53"/>
      <c r="X5641" s="53"/>
      <c r="Y5641" s="53"/>
      <c r="Z5641" s="53"/>
      <c r="AA5641" s="53"/>
    </row>
    <row r="5642" spans="1:27" x14ac:dyDescent="0.25">
      <c r="A5642" s="199"/>
      <c r="B5642" s="199"/>
      <c r="C5642" s="199"/>
      <c r="D5642" s="199"/>
      <c r="E5642" s="192"/>
      <c r="F5642" s="186"/>
      <c r="G5642" s="53"/>
      <c r="H5642" s="53"/>
      <c r="I5642" s="53"/>
      <c r="J5642" s="53"/>
      <c r="O5642" s="53"/>
      <c r="W5642" s="53"/>
      <c r="X5642" s="53"/>
      <c r="Y5642" s="53"/>
      <c r="Z5642" s="53"/>
      <c r="AA5642" s="53"/>
    </row>
    <row r="5643" spans="1:27" x14ac:dyDescent="0.25">
      <c r="A5643" s="199"/>
      <c r="B5643" s="199"/>
      <c r="C5643" s="199"/>
      <c r="D5643" s="199"/>
      <c r="E5643" s="192"/>
      <c r="F5643" s="186"/>
      <c r="G5643" s="53"/>
      <c r="H5643" s="53"/>
      <c r="I5643" s="53"/>
      <c r="J5643" s="53"/>
      <c r="O5643" s="53"/>
      <c r="W5643" s="53"/>
      <c r="X5643" s="53"/>
      <c r="Y5643" s="53"/>
      <c r="Z5643" s="53"/>
      <c r="AA5643" s="53"/>
    </row>
    <row r="5644" spans="1:27" x14ac:dyDescent="0.25">
      <c r="A5644" s="199"/>
      <c r="B5644" s="199"/>
      <c r="C5644" s="199"/>
      <c r="D5644" s="199"/>
      <c r="E5644" s="192"/>
      <c r="F5644" s="186"/>
      <c r="G5644" s="53"/>
      <c r="H5644" s="53"/>
      <c r="I5644" s="53"/>
      <c r="J5644" s="53"/>
      <c r="O5644" s="53"/>
      <c r="W5644" s="53"/>
      <c r="X5644" s="53"/>
      <c r="Y5644" s="53"/>
      <c r="Z5644" s="53"/>
      <c r="AA5644" s="53"/>
    </row>
    <row r="5645" spans="1:27" x14ac:dyDescent="0.25">
      <c r="A5645" s="199"/>
      <c r="B5645" s="199"/>
      <c r="C5645" s="199"/>
      <c r="D5645" s="199"/>
      <c r="E5645" s="192"/>
      <c r="F5645" s="186"/>
      <c r="G5645" s="53"/>
      <c r="H5645" s="53"/>
      <c r="I5645" s="53"/>
      <c r="J5645" s="53"/>
      <c r="O5645" s="53"/>
      <c r="W5645" s="53"/>
      <c r="X5645" s="53"/>
      <c r="Y5645" s="53"/>
      <c r="Z5645" s="53"/>
      <c r="AA5645" s="53"/>
    </row>
    <row r="5646" spans="1:27" x14ac:dyDescent="0.25">
      <c r="A5646" s="199"/>
      <c r="B5646" s="199"/>
      <c r="C5646" s="199"/>
      <c r="D5646" s="199"/>
      <c r="E5646" s="192"/>
      <c r="F5646" s="186"/>
      <c r="G5646" s="53"/>
      <c r="H5646" s="53"/>
      <c r="I5646" s="53"/>
      <c r="J5646" s="53"/>
      <c r="O5646" s="53"/>
      <c r="W5646" s="53"/>
      <c r="X5646" s="53"/>
      <c r="Y5646" s="53"/>
      <c r="Z5646" s="53"/>
      <c r="AA5646" s="53"/>
    </row>
    <row r="5647" spans="1:27" x14ac:dyDescent="0.25">
      <c r="A5647" s="199"/>
      <c r="B5647" s="199"/>
      <c r="C5647" s="199"/>
      <c r="D5647" s="199"/>
      <c r="E5647" s="192"/>
      <c r="F5647" s="186"/>
      <c r="G5647" s="53"/>
      <c r="H5647" s="53"/>
      <c r="I5647" s="53"/>
      <c r="J5647" s="53"/>
      <c r="O5647" s="53"/>
      <c r="W5647" s="53"/>
      <c r="X5647" s="53"/>
      <c r="Y5647" s="53"/>
      <c r="Z5647" s="53"/>
      <c r="AA5647" s="53"/>
    </row>
    <row r="5648" spans="1:27" x14ac:dyDescent="0.25">
      <c r="A5648" s="199"/>
      <c r="B5648" s="199"/>
      <c r="C5648" s="199"/>
      <c r="D5648" s="199"/>
      <c r="E5648" s="192"/>
      <c r="F5648" s="186"/>
      <c r="G5648" s="53"/>
      <c r="H5648" s="53"/>
      <c r="I5648" s="53"/>
      <c r="J5648" s="53"/>
      <c r="O5648" s="53"/>
      <c r="W5648" s="53"/>
      <c r="X5648" s="53"/>
      <c r="Y5648" s="53"/>
      <c r="Z5648" s="53"/>
      <c r="AA5648" s="53"/>
    </row>
    <row r="5649" spans="1:27" x14ac:dyDescent="0.25">
      <c r="A5649" s="199"/>
      <c r="B5649" s="199"/>
      <c r="C5649" s="199"/>
      <c r="D5649" s="199"/>
      <c r="E5649" s="192"/>
      <c r="F5649" s="186"/>
      <c r="G5649" s="53"/>
      <c r="H5649" s="53"/>
      <c r="I5649" s="53"/>
      <c r="J5649" s="53"/>
      <c r="O5649" s="53"/>
      <c r="W5649" s="53"/>
      <c r="X5649" s="53"/>
      <c r="Y5649" s="53"/>
      <c r="Z5649" s="53"/>
      <c r="AA5649" s="53"/>
    </row>
    <row r="5650" spans="1:27" x14ac:dyDescent="0.25">
      <c r="A5650" s="199"/>
      <c r="B5650" s="199"/>
      <c r="C5650" s="199"/>
      <c r="D5650" s="199"/>
      <c r="E5650" s="192"/>
      <c r="F5650" s="186"/>
      <c r="G5650" s="53"/>
      <c r="H5650" s="53"/>
      <c r="I5650" s="53"/>
      <c r="J5650" s="53"/>
      <c r="O5650" s="53"/>
      <c r="W5650" s="53"/>
      <c r="X5650" s="53"/>
      <c r="Y5650" s="53"/>
      <c r="Z5650" s="53"/>
      <c r="AA5650" s="53"/>
    </row>
    <row r="5651" spans="1:27" x14ac:dyDescent="0.25">
      <c r="A5651" s="199"/>
      <c r="B5651" s="199"/>
      <c r="C5651" s="199"/>
      <c r="D5651" s="199"/>
      <c r="E5651" s="192"/>
      <c r="F5651" s="186"/>
      <c r="G5651" s="53"/>
      <c r="H5651" s="53"/>
      <c r="I5651" s="53"/>
      <c r="J5651" s="53"/>
      <c r="O5651" s="53"/>
      <c r="W5651" s="53"/>
      <c r="X5651" s="53"/>
      <c r="Y5651" s="53"/>
      <c r="Z5651" s="53"/>
      <c r="AA5651" s="53"/>
    </row>
    <row r="5652" spans="1:27" x14ac:dyDescent="0.25">
      <c r="A5652" s="199"/>
      <c r="B5652" s="199"/>
      <c r="C5652" s="199"/>
      <c r="D5652" s="199"/>
      <c r="E5652" s="192"/>
      <c r="F5652" s="186"/>
      <c r="G5652" s="53"/>
      <c r="H5652" s="53"/>
      <c r="I5652" s="53"/>
      <c r="J5652" s="53"/>
      <c r="O5652" s="53"/>
      <c r="W5652" s="53"/>
      <c r="X5652" s="53"/>
      <c r="Y5652" s="53"/>
      <c r="Z5652" s="53"/>
      <c r="AA5652" s="53"/>
    </row>
    <row r="5653" spans="1:27" x14ac:dyDescent="0.25">
      <c r="A5653" s="199"/>
      <c r="B5653" s="199"/>
      <c r="C5653" s="199"/>
      <c r="D5653" s="199"/>
      <c r="E5653" s="192"/>
      <c r="F5653" s="186"/>
      <c r="G5653" s="53"/>
      <c r="H5653" s="53"/>
      <c r="I5653" s="53"/>
      <c r="J5653" s="53"/>
      <c r="O5653" s="53"/>
      <c r="W5653" s="53"/>
      <c r="X5653" s="53"/>
      <c r="Y5653" s="53"/>
      <c r="Z5653" s="53"/>
      <c r="AA5653" s="53"/>
    </row>
    <row r="5654" spans="1:27" x14ac:dyDescent="0.25">
      <c r="A5654" s="199"/>
      <c r="B5654" s="199"/>
      <c r="C5654" s="199"/>
      <c r="D5654" s="199"/>
      <c r="E5654" s="192"/>
      <c r="F5654" s="186"/>
      <c r="G5654" s="53"/>
      <c r="H5654" s="53"/>
      <c r="I5654" s="53"/>
      <c r="J5654" s="53"/>
      <c r="O5654" s="53"/>
      <c r="W5654" s="53"/>
      <c r="X5654" s="53"/>
      <c r="Y5654" s="53"/>
      <c r="Z5654" s="53"/>
      <c r="AA5654" s="53"/>
    </row>
    <row r="5655" spans="1:27" x14ac:dyDescent="0.25">
      <c r="A5655" s="199"/>
      <c r="B5655" s="199"/>
      <c r="C5655" s="199"/>
      <c r="D5655" s="199"/>
      <c r="E5655" s="192"/>
      <c r="F5655" s="186"/>
      <c r="G5655" s="53"/>
      <c r="H5655" s="53"/>
      <c r="I5655" s="53"/>
      <c r="J5655" s="53"/>
      <c r="O5655" s="53"/>
      <c r="W5655" s="53"/>
      <c r="X5655" s="53"/>
      <c r="Y5655" s="53"/>
      <c r="Z5655" s="53"/>
      <c r="AA5655" s="53"/>
    </row>
    <row r="5656" spans="1:27" x14ac:dyDescent="0.25">
      <c r="A5656" s="199"/>
      <c r="B5656" s="199"/>
      <c r="C5656" s="199"/>
      <c r="D5656" s="199"/>
      <c r="E5656" s="192"/>
      <c r="F5656" s="186"/>
      <c r="G5656" s="53"/>
      <c r="H5656" s="53"/>
      <c r="I5656" s="53"/>
      <c r="J5656" s="53"/>
      <c r="O5656" s="53"/>
      <c r="W5656" s="53"/>
      <c r="X5656" s="53"/>
      <c r="Y5656" s="53"/>
      <c r="Z5656" s="53"/>
      <c r="AA5656" s="53"/>
    </row>
    <row r="5657" spans="1:27" x14ac:dyDescent="0.25">
      <c r="A5657" s="199"/>
      <c r="B5657" s="199"/>
      <c r="C5657" s="199"/>
      <c r="D5657" s="199"/>
      <c r="E5657" s="192"/>
      <c r="F5657" s="186"/>
      <c r="G5657" s="53"/>
      <c r="H5657" s="53"/>
      <c r="I5657" s="53"/>
      <c r="J5657" s="53"/>
      <c r="O5657" s="53"/>
      <c r="W5657" s="53"/>
      <c r="X5657" s="53"/>
      <c r="Y5657" s="53"/>
      <c r="Z5657" s="53"/>
      <c r="AA5657" s="53"/>
    </row>
    <row r="5658" spans="1:27" x14ac:dyDescent="0.25">
      <c r="A5658" s="199"/>
      <c r="B5658" s="199"/>
      <c r="C5658" s="199"/>
      <c r="D5658" s="199"/>
      <c r="E5658" s="192"/>
      <c r="F5658" s="186"/>
      <c r="G5658" s="53"/>
      <c r="H5658" s="53"/>
      <c r="I5658" s="53"/>
      <c r="J5658" s="53"/>
      <c r="O5658" s="53"/>
      <c r="W5658" s="53"/>
      <c r="X5658" s="53"/>
      <c r="Y5658" s="53"/>
      <c r="Z5658" s="53"/>
      <c r="AA5658" s="53"/>
    </row>
    <row r="5659" spans="1:27" x14ac:dyDescent="0.25">
      <c r="A5659" s="199"/>
      <c r="B5659" s="199"/>
      <c r="C5659" s="199"/>
      <c r="D5659" s="199"/>
      <c r="E5659" s="192"/>
      <c r="F5659" s="186"/>
      <c r="G5659" s="53"/>
      <c r="H5659" s="53"/>
      <c r="I5659" s="53"/>
      <c r="J5659" s="53"/>
      <c r="O5659" s="53"/>
      <c r="W5659" s="53"/>
      <c r="X5659" s="53"/>
      <c r="Y5659" s="53"/>
      <c r="Z5659" s="53"/>
      <c r="AA5659" s="53"/>
    </row>
    <row r="5660" spans="1:27" x14ac:dyDescent="0.25">
      <c r="A5660" s="199"/>
      <c r="B5660" s="199"/>
      <c r="C5660" s="199"/>
      <c r="D5660" s="199"/>
      <c r="E5660" s="192"/>
      <c r="F5660" s="186"/>
      <c r="G5660" s="53"/>
      <c r="H5660" s="53"/>
      <c r="I5660" s="53"/>
      <c r="J5660" s="53"/>
      <c r="O5660" s="53"/>
      <c r="W5660" s="53"/>
      <c r="X5660" s="53"/>
      <c r="Y5660" s="53"/>
      <c r="Z5660" s="53"/>
      <c r="AA5660" s="53"/>
    </row>
    <row r="5661" spans="1:27" x14ac:dyDescent="0.25">
      <c r="A5661" s="199"/>
      <c r="B5661" s="199"/>
      <c r="C5661" s="199"/>
      <c r="D5661" s="199"/>
      <c r="E5661" s="192"/>
      <c r="F5661" s="186"/>
      <c r="G5661" s="53"/>
      <c r="H5661" s="53"/>
      <c r="I5661" s="53"/>
      <c r="J5661" s="53"/>
      <c r="O5661" s="53"/>
      <c r="W5661" s="53"/>
      <c r="X5661" s="53"/>
      <c r="Y5661" s="53"/>
      <c r="Z5661" s="53"/>
      <c r="AA5661" s="53"/>
    </row>
    <row r="5662" spans="1:27" x14ac:dyDescent="0.25">
      <c r="A5662" s="199"/>
      <c r="B5662" s="199"/>
      <c r="C5662" s="199"/>
      <c r="D5662" s="199"/>
      <c r="E5662" s="192"/>
      <c r="F5662" s="186"/>
      <c r="G5662" s="53"/>
      <c r="H5662" s="53"/>
      <c r="I5662" s="53"/>
      <c r="J5662" s="53"/>
      <c r="O5662" s="53"/>
      <c r="W5662" s="53"/>
      <c r="X5662" s="53"/>
      <c r="Y5662" s="53"/>
      <c r="Z5662" s="53"/>
      <c r="AA5662" s="53"/>
    </row>
    <row r="5663" spans="1:27" x14ac:dyDescent="0.25">
      <c r="A5663" s="199"/>
      <c r="B5663" s="199"/>
      <c r="C5663" s="199"/>
      <c r="D5663" s="199"/>
      <c r="E5663" s="192"/>
      <c r="F5663" s="186"/>
      <c r="G5663" s="53"/>
      <c r="H5663" s="53"/>
      <c r="I5663" s="53"/>
      <c r="J5663" s="53"/>
      <c r="O5663" s="53"/>
      <c r="W5663" s="53"/>
      <c r="X5663" s="53"/>
      <c r="Y5663" s="53"/>
      <c r="Z5663" s="53"/>
      <c r="AA5663" s="53"/>
    </row>
    <row r="5664" spans="1:27" x14ac:dyDescent="0.25">
      <c r="A5664" s="199"/>
      <c r="B5664" s="199"/>
      <c r="C5664" s="199"/>
      <c r="D5664" s="199"/>
      <c r="E5664" s="192"/>
      <c r="F5664" s="186"/>
      <c r="G5664" s="53"/>
      <c r="H5664" s="53"/>
      <c r="I5664" s="53"/>
      <c r="J5664" s="53"/>
      <c r="O5664" s="53"/>
      <c r="W5664" s="53"/>
      <c r="X5664" s="53"/>
      <c r="Y5664" s="53"/>
      <c r="Z5664" s="53"/>
      <c r="AA5664" s="53"/>
    </row>
    <row r="5665" spans="1:27" x14ac:dyDescent="0.25">
      <c r="A5665" s="199"/>
      <c r="B5665" s="199"/>
      <c r="C5665" s="199"/>
      <c r="D5665" s="199"/>
      <c r="E5665" s="192"/>
      <c r="F5665" s="186"/>
      <c r="G5665" s="53"/>
      <c r="H5665" s="53"/>
      <c r="I5665" s="53"/>
      <c r="J5665" s="53"/>
      <c r="O5665" s="53"/>
      <c r="W5665" s="53"/>
      <c r="X5665" s="53"/>
      <c r="Y5665" s="53"/>
      <c r="Z5665" s="53"/>
      <c r="AA5665" s="53"/>
    </row>
    <row r="5666" spans="1:27" x14ac:dyDescent="0.25">
      <c r="A5666" s="199"/>
      <c r="B5666" s="199"/>
      <c r="C5666" s="199"/>
      <c r="D5666" s="199"/>
      <c r="E5666" s="192"/>
      <c r="F5666" s="186"/>
      <c r="G5666" s="53"/>
      <c r="H5666" s="53"/>
      <c r="I5666" s="53"/>
      <c r="J5666" s="53"/>
      <c r="O5666" s="53"/>
      <c r="W5666" s="53"/>
      <c r="X5666" s="53"/>
      <c r="Y5666" s="53"/>
      <c r="Z5666" s="53"/>
      <c r="AA5666" s="53"/>
    </row>
    <row r="5667" spans="1:27" x14ac:dyDescent="0.25">
      <c r="A5667" s="199"/>
      <c r="B5667" s="199"/>
      <c r="C5667" s="199"/>
      <c r="D5667" s="199"/>
      <c r="E5667" s="192"/>
      <c r="F5667" s="186"/>
      <c r="G5667" s="53"/>
      <c r="H5667" s="53"/>
      <c r="I5667" s="53"/>
      <c r="J5667" s="53"/>
      <c r="O5667" s="53"/>
      <c r="W5667" s="53"/>
      <c r="X5667" s="53"/>
      <c r="Y5667" s="53"/>
      <c r="Z5667" s="53"/>
      <c r="AA5667" s="53"/>
    </row>
    <row r="5668" spans="1:27" x14ac:dyDescent="0.25">
      <c r="A5668" s="199"/>
      <c r="B5668" s="199"/>
      <c r="C5668" s="199"/>
      <c r="D5668" s="199"/>
      <c r="E5668" s="192"/>
      <c r="F5668" s="186"/>
      <c r="G5668" s="53"/>
      <c r="H5668" s="53"/>
      <c r="I5668" s="53"/>
      <c r="J5668" s="53"/>
      <c r="O5668" s="53"/>
      <c r="W5668" s="53"/>
      <c r="X5668" s="53"/>
      <c r="Y5668" s="53"/>
      <c r="Z5668" s="53"/>
      <c r="AA5668" s="53"/>
    </row>
    <row r="5669" spans="1:27" x14ac:dyDescent="0.25">
      <c r="A5669" s="199"/>
      <c r="B5669" s="199"/>
      <c r="C5669" s="199"/>
      <c r="D5669" s="199"/>
      <c r="E5669" s="192"/>
      <c r="F5669" s="186"/>
      <c r="G5669" s="53"/>
      <c r="H5669" s="53"/>
      <c r="I5669" s="53"/>
      <c r="J5669" s="53"/>
      <c r="O5669" s="53"/>
      <c r="W5669" s="53"/>
      <c r="X5669" s="53"/>
      <c r="Y5669" s="53"/>
      <c r="Z5669" s="53"/>
      <c r="AA5669" s="53"/>
    </row>
    <row r="5670" spans="1:27" x14ac:dyDescent="0.25">
      <c r="A5670" s="199"/>
      <c r="B5670" s="199"/>
      <c r="C5670" s="199"/>
      <c r="D5670" s="199"/>
      <c r="E5670" s="192"/>
      <c r="F5670" s="186"/>
      <c r="G5670" s="53"/>
      <c r="H5670" s="53"/>
      <c r="I5670" s="53"/>
      <c r="J5670" s="53"/>
      <c r="O5670" s="53"/>
      <c r="W5670" s="53"/>
      <c r="X5670" s="53"/>
      <c r="Y5670" s="53"/>
      <c r="Z5670" s="53"/>
      <c r="AA5670" s="53"/>
    </row>
    <row r="5671" spans="1:27" x14ac:dyDescent="0.25">
      <c r="A5671" s="199"/>
      <c r="B5671" s="199"/>
      <c r="C5671" s="199"/>
      <c r="D5671" s="199"/>
      <c r="E5671" s="192"/>
      <c r="F5671" s="186"/>
      <c r="G5671" s="53"/>
      <c r="H5671" s="53"/>
      <c r="I5671" s="53"/>
      <c r="J5671" s="53"/>
      <c r="O5671" s="53"/>
      <c r="W5671" s="53"/>
      <c r="X5671" s="53"/>
      <c r="Y5671" s="53"/>
      <c r="Z5671" s="53"/>
      <c r="AA5671" s="53"/>
    </row>
    <row r="5672" spans="1:27" x14ac:dyDescent="0.25">
      <c r="A5672" s="199"/>
      <c r="B5672" s="199"/>
      <c r="C5672" s="199"/>
      <c r="D5672" s="199"/>
      <c r="E5672" s="192"/>
      <c r="F5672" s="186"/>
      <c r="G5672" s="53"/>
      <c r="H5672" s="53"/>
      <c r="I5672" s="53"/>
      <c r="J5672" s="53"/>
      <c r="O5672" s="53"/>
      <c r="W5672" s="53"/>
      <c r="X5672" s="53"/>
      <c r="Y5672" s="53"/>
      <c r="Z5672" s="53"/>
      <c r="AA5672" s="53"/>
    </row>
    <row r="5673" spans="1:27" x14ac:dyDescent="0.25">
      <c r="A5673" s="199"/>
      <c r="B5673" s="199"/>
      <c r="C5673" s="199"/>
      <c r="D5673" s="199"/>
      <c r="E5673" s="192"/>
      <c r="F5673" s="186"/>
      <c r="G5673" s="53"/>
      <c r="H5673" s="53"/>
      <c r="I5673" s="53"/>
      <c r="J5673" s="53"/>
      <c r="O5673" s="53"/>
      <c r="W5673" s="53"/>
      <c r="X5673" s="53"/>
      <c r="Y5673" s="53"/>
      <c r="Z5673" s="53"/>
      <c r="AA5673" s="53"/>
    </row>
    <row r="5674" spans="1:27" x14ac:dyDescent="0.25">
      <c r="A5674" s="199"/>
      <c r="B5674" s="199"/>
      <c r="C5674" s="199"/>
      <c r="D5674" s="199"/>
      <c r="E5674" s="192"/>
      <c r="F5674" s="186"/>
      <c r="G5674" s="53"/>
      <c r="H5674" s="53"/>
      <c r="I5674" s="53"/>
      <c r="J5674" s="53"/>
      <c r="O5674" s="53"/>
      <c r="W5674" s="53"/>
      <c r="X5674" s="53"/>
      <c r="Y5674" s="53"/>
      <c r="Z5674" s="53"/>
      <c r="AA5674" s="53"/>
    </row>
    <row r="5675" spans="1:27" x14ac:dyDescent="0.25">
      <c r="A5675" s="199"/>
      <c r="B5675" s="199"/>
      <c r="C5675" s="199"/>
      <c r="D5675" s="199"/>
      <c r="E5675" s="192"/>
      <c r="F5675" s="186"/>
      <c r="G5675" s="53"/>
      <c r="H5675" s="53"/>
      <c r="I5675" s="53"/>
      <c r="J5675" s="53"/>
      <c r="O5675" s="53"/>
      <c r="W5675" s="53"/>
      <c r="X5675" s="53"/>
      <c r="Y5675" s="53"/>
      <c r="Z5675" s="53"/>
      <c r="AA5675" s="53"/>
    </row>
    <row r="5676" spans="1:27" x14ac:dyDescent="0.25">
      <c r="A5676" s="199"/>
      <c r="B5676" s="199"/>
      <c r="C5676" s="199"/>
      <c r="D5676" s="199"/>
      <c r="E5676" s="192"/>
      <c r="F5676" s="186"/>
      <c r="G5676" s="53"/>
      <c r="H5676" s="53"/>
      <c r="I5676" s="53"/>
      <c r="J5676" s="53"/>
      <c r="O5676" s="53"/>
      <c r="W5676" s="53"/>
      <c r="X5676" s="53"/>
      <c r="Y5676" s="53"/>
      <c r="Z5676" s="53"/>
      <c r="AA5676" s="53"/>
    </row>
    <row r="5677" spans="1:27" x14ac:dyDescent="0.25">
      <c r="A5677" s="199"/>
      <c r="B5677" s="199"/>
      <c r="C5677" s="199"/>
      <c r="D5677" s="199"/>
      <c r="E5677" s="192"/>
      <c r="F5677" s="186"/>
      <c r="G5677" s="53"/>
      <c r="H5677" s="53"/>
      <c r="I5677" s="53"/>
      <c r="J5677" s="53"/>
      <c r="O5677" s="53"/>
      <c r="W5677" s="53"/>
      <c r="X5677" s="53"/>
      <c r="Y5677" s="53"/>
      <c r="Z5677" s="53"/>
      <c r="AA5677" s="53"/>
    </row>
    <row r="5678" spans="1:27" x14ac:dyDescent="0.25">
      <c r="A5678" s="199"/>
      <c r="B5678" s="199"/>
      <c r="C5678" s="199"/>
      <c r="D5678" s="199"/>
      <c r="E5678" s="192"/>
      <c r="F5678" s="186"/>
      <c r="G5678" s="53"/>
      <c r="H5678" s="53"/>
      <c r="I5678" s="53"/>
      <c r="J5678" s="53"/>
      <c r="O5678" s="53"/>
      <c r="W5678" s="53"/>
      <c r="X5678" s="53"/>
      <c r="Y5678" s="53"/>
      <c r="Z5678" s="53"/>
      <c r="AA5678" s="53"/>
    </row>
    <row r="5679" spans="1:27" x14ac:dyDescent="0.25">
      <c r="A5679" s="199"/>
      <c r="B5679" s="199"/>
      <c r="C5679" s="199"/>
      <c r="D5679" s="199"/>
      <c r="E5679" s="192"/>
      <c r="F5679" s="186"/>
      <c r="G5679" s="53"/>
      <c r="H5679" s="53"/>
      <c r="I5679" s="53"/>
      <c r="J5679" s="53"/>
      <c r="O5679" s="53"/>
      <c r="W5679" s="53"/>
      <c r="X5679" s="53"/>
      <c r="Y5679" s="53"/>
      <c r="Z5679" s="53"/>
      <c r="AA5679" s="53"/>
    </row>
    <row r="5680" spans="1:27" x14ac:dyDescent="0.25">
      <c r="A5680" s="199"/>
      <c r="B5680" s="199"/>
      <c r="C5680" s="199"/>
      <c r="D5680" s="199"/>
      <c r="E5680" s="192"/>
      <c r="F5680" s="186"/>
      <c r="G5680" s="53"/>
      <c r="H5680" s="53"/>
      <c r="I5680" s="53"/>
      <c r="J5680" s="53"/>
      <c r="O5680" s="53"/>
      <c r="W5680" s="53"/>
      <c r="X5680" s="53"/>
      <c r="Y5680" s="53"/>
      <c r="Z5680" s="53"/>
      <c r="AA5680" s="53"/>
    </row>
    <row r="5681" spans="1:27" x14ac:dyDescent="0.25">
      <c r="A5681" s="199"/>
      <c r="B5681" s="199"/>
      <c r="C5681" s="199"/>
      <c r="D5681" s="199"/>
      <c r="E5681" s="192"/>
      <c r="F5681" s="186"/>
      <c r="G5681" s="53"/>
      <c r="H5681" s="53"/>
      <c r="I5681" s="53"/>
      <c r="J5681" s="53"/>
      <c r="O5681" s="53"/>
      <c r="W5681" s="53"/>
      <c r="X5681" s="53"/>
      <c r="Y5681" s="53"/>
      <c r="Z5681" s="53"/>
      <c r="AA5681" s="53"/>
    </row>
    <row r="5682" spans="1:27" x14ac:dyDescent="0.25">
      <c r="A5682" s="199"/>
      <c r="B5682" s="199"/>
      <c r="C5682" s="199"/>
      <c r="D5682" s="199"/>
      <c r="E5682" s="192"/>
      <c r="F5682" s="186"/>
      <c r="G5682" s="53"/>
      <c r="H5682" s="53"/>
      <c r="I5682" s="53"/>
      <c r="J5682" s="53"/>
      <c r="O5682" s="53"/>
      <c r="W5682" s="53"/>
      <c r="X5682" s="53"/>
      <c r="Y5682" s="53"/>
      <c r="Z5682" s="53"/>
      <c r="AA5682" s="53"/>
    </row>
    <row r="5683" spans="1:27" x14ac:dyDescent="0.25">
      <c r="A5683" s="199"/>
      <c r="B5683" s="199"/>
      <c r="C5683" s="199"/>
      <c r="D5683" s="199"/>
      <c r="E5683" s="192"/>
      <c r="F5683" s="186"/>
      <c r="G5683" s="53"/>
      <c r="H5683" s="53"/>
      <c r="I5683" s="53"/>
      <c r="J5683" s="53"/>
      <c r="O5683" s="53"/>
      <c r="W5683" s="53"/>
      <c r="X5683" s="53"/>
      <c r="Y5683" s="53"/>
      <c r="Z5683" s="53"/>
      <c r="AA5683" s="53"/>
    </row>
    <row r="5684" spans="1:27" x14ac:dyDescent="0.25">
      <c r="A5684" s="199"/>
      <c r="B5684" s="199"/>
      <c r="C5684" s="199"/>
      <c r="D5684" s="199"/>
      <c r="E5684" s="192"/>
      <c r="F5684" s="186"/>
      <c r="G5684" s="53"/>
      <c r="H5684" s="53"/>
      <c r="I5684" s="53"/>
      <c r="J5684" s="53"/>
      <c r="O5684" s="53"/>
      <c r="W5684" s="53"/>
      <c r="X5684" s="53"/>
      <c r="Y5684" s="53"/>
      <c r="Z5684" s="53"/>
      <c r="AA5684" s="53"/>
    </row>
    <row r="5685" spans="1:27" x14ac:dyDescent="0.25">
      <c r="A5685" s="199"/>
      <c r="B5685" s="199"/>
      <c r="C5685" s="199"/>
      <c r="D5685" s="199"/>
      <c r="E5685" s="192"/>
      <c r="F5685" s="186"/>
      <c r="G5685" s="53"/>
      <c r="H5685" s="53"/>
      <c r="I5685" s="53"/>
      <c r="J5685" s="53"/>
      <c r="O5685" s="53"/>
      <c r="W5685" s="53"/>
      <c r="X5685" s="53"/>
      <c r="Y5685" s="53"/>
      <c r="Z5685" s="53"/>
      <c r="AA5685" s="53"/>
    </row>
    <row r="5686" spans="1:27" x14ac:dyDescent="0.25">
      <c r="A5686" s="199"/>
      <c r="B5686" s="199"/>
      <c r="C5686" s="199"/>
      <c r="D5686" s="199"/>
      <c r="E5686" s="192"/>
      <c r="F5686" s="186"/>
      <c r="G5686" s="53"/>
      <c r="H5686" s="53"/>
      <c r="I5686" s="53"/>
      <c r="J5686" s="53"/>
      <c r="O5686" s="53"/>
      <c r="W5686" s="53"/>
      <c r="X5686" s="53"/>
      <c r="Y5686" s="53"/>
      <c r="Z5686" s="53"/>
      <c r="AA5686" s="53"/>
    </row>
    <row r="5687" spans="1:27" x14ac:dyDescent="0.25">
      <c r="A5687" s="199"/>
      <c r="B5687" s="199"/>
      <c r="C5687" s="199"/>
      <c r="D5687" s="199"/>
      <c r="E5687" s="192"/>
      <c r="F5687" s="186"/>
      <c r="G5687" s="53"/>
      <c r="H5687" s="53"/>
      <c r="I5687" s="53"/>
      <c r="J5687" s="53"/>
      <c r="O5687" s="53"/>
      <c r="W5687" s="53"/>
      <c r="X5687" s="53"/>
      <c r="Y5687" s="53"/>
      <c r="Z5687" s="53"/>
      <c r="AA5687" s="53"/>
    </row>
    <row r="5688" spans="1:27" x14ac:dyDescent="0.25">
      <c r="A5688" s="199"/>
      <c r="B5688" s="199"/>
      <c r="C5688" s="199"/>
      <c r="D5688" s="199"/>
      <c r="E5688" s="192"/>
      <c r="F5688" s="186"/>
      <c r="G5688" s="53"/>
      <c r="H5688" s="53"/>
      <c r="I5688" s="53"/>
      <c r="J5688" s="53"/>
      <c r="O5688" s="53"/>
      <c r="W5688" s="53"/>
      <c r="X5688" s="53"/>
      <c r="Y5688" s="53"/>
      <c r="Z5688" s="53"/>
      <c r="AA5688" s="53"/>
    </row>
    <row r="5689" spans="1:27" x14ac:dyDescent="0.25">
      <c r="A5689" s="199"/>
      <c r="B5689" s="199"/>
      <c r="C5689" s="199"/>
      <c r="D5689" s="199"/>
      <c r="E5689" s="192"/>
      <c r="F5689" s="186"/>
      <c r="G5689" s="53"/>
      <c r="H5689" s="53"/>
      <c r="I5689" s="53"/>
      <c r="J5689" s="53"/>
      <c r="O5689" s="53"/>
      <c r="W5689" s="53"/>
      <c r="X5689" s="53"/>
      <c r="Y5689" s="53"/>
      <c r="Z5689" s="53"/>
      <c r="AA5689" s="53"/>
    </row>
    <row r="5690" spans="1:27" x14ac:dyDescent="0.25">
      <c r="A5690" s="199"/>
      <c r="B5690" s="199"/>
      <c r="C5690" s="199"/>
      <c r="D5690" s="199"/>
      <c r="E5690" s="192"/>
      <c r="F5690" s="186"/>
      <c r="G5690" s="53"/>
      <c r="H5690" s="53"/>
      <c r="I5690" s="53"/>
      <c r="J5690" s="53"/>
      <c r="O5690" s="53"/>
      <c r="W5690" s="53"/>
      <c r="X5690" s="53"/>
      <c r="Y5690" s="53"/>
      <c r="Z5690" s="53"/>
      <c r="AA5690" s="53"/>
    </row>
    <row r="5691" spans="1:27" x14ac:dyDescent="0.25">
      <c r="A5691" s="199"/>
      <c r="B5691" s="199"/>
      <c r="C5691" s="199"/>
      <c r="D5691" s="199"/>
      <c r="E5691" s="192"/>
      <c r="F5691" s="186"/>
      <c r="G5691" s="53"/>
      <c r="H5691" s="53"/>
      <c r="I5691" s="53"/>
      <c r="J5691" s="53"/>
      <c r="O5691" s="53"/>
      <c r="W5691" s="53"/>
      <c r="X5691" s="53"/>
      <c r="Y5691" s="53"/>
      <c r="Z5691" s="53"/>
      <c r="AA5691" s="53"/>
    </row>
    <row r="5692" spans="1:27" x14ac:dyDescent="0.25">
      <c r="A5692" s="199"/>
      <c r="B5692" s="199"/>
      <c r="C5692" s="199"/>
      <c r="D5692" s="199"/>
      <c r="E5692" s="192"/>
      <c r="F5692" s="186"/>
      <c r="G5692" s="53"/>
      <c r="H5692" s="53"/>
      <c r="I5692" s="53"/>
      <c r="J5692" s="53"/>
      <c r="O5692" s="53"/>
      <c r="W5692" s="53"/>
      <c r="X5692" s="53"/>
      <c r="Y5692" s="53"/>
      <c r="Z5692" s="53"/>
      <c r="AA5692" s="53"/>
    </row>
    <row r="5693" spans="1:27" x14ac:dyDescent="0.25">
      <c r="A5693" s="199"/>
      <c r="B5693" s="199"/>
      <c r="C5693" s="199"/>
      <c r="D5693" s="199"/>
      <c r="E5693" s="192"/>
      <c r="F5693" s="186"/>
      <c r="G5693" s="53"/>
      <c r="H5693" s="53"/>
      <c r="I5693" s="53"/>
      <c r="J5693" s="53"/>
      <c r="O5693" s="53"/>
      <c r="W5693" s="53"/>
      <c r="X5693" s="53"/>
      <c r="Y5693" s="53"/>
      <c r="Z5693" s="53"/>
      <c r="AA5693" s="53"/>
    </row>
    <row r="5694" spans="1:27" x14ac:dyDescent="0.25">
      <c r="A5694" s="199"/>
      <c r="B5694" s="199"/>
      <c r="C5694" s="199"/>
      <c r="D5694" s="199"/>
      <c r="E5694" s="192"/>
      <c r="F5694" s="186"/>
      <c r="G5694" s="53"/>
      <c r="H5694" s="53"/>
      <c r="I5694" s="53"/>
      <c r="J5694" s="53"/>
      <c r="O5694" s="53"/>
      <c r="W5694" s="53"/>
      <c r="X5694" s="53"/>
      <c r="Y5694" s="53"/>
      <c r="Z5694" s="53"/>
      <c r="AA5694" s="53"/>
    </row>
    <row r="5695" spans="1:27" x14ac:dyDescent="0.25">
      <c r="A5695" s="199"/>
      <c r="B5695" s="199"/>
      <c r="C5695" s="199"/>
      <c r="D5695" s="199"/>
      <c r="E5695" s="192"/>
      <c r="F5695" s="186"/>
      <c r="G5695" s="53"/>
      <c r="H5695" s="53"/>
      <c r="I5695" s="53"/>
      <c r="J5695" s="53"/>
      <c r="O5695" s="53"/>
      <c r="W5695" s="53"/>
      <c r="X5695" s="53"/>
      <c r="Y5695" s="53"/>
      <c r="Z5695" s="53"/>
      <c r="AA5695" s="53"/>
    </row>
    <row r="5696" spans="1:27" x14ac:dyDescent="0.25">
      <c r="A5696" s="199"/>
      <c r="B5696" s="199"/>
      <c r="C5696" s="199"/>
      <c r="D5696" s="199"/>
      <c r="E5696" s="192"/>
      <c r="F5696" s="186"/>
      <c r="G5696" s="53"/>
      <c r="H5696" s="53"/>
      <c r="I5696" s="53"/>
      <c r="J5696" s="53"/>
      <c r="O5696" s="53"/>
      <c r="W5696" s="53"/>
      <c r="X5696" s="53"/>
      <c r="Y5696" s="53"/>
      <c r="Z5696" s="53"/>
      <c r="AA5696" s="53"/>
    </row>
    <row r="5697" spans="1:27" x14ac:dyDescent="0.25">
      <c r="A5697" s="199"/>
      <c r="B5697" s="199"/>
      <c r="C5697" s="199"/>
      <c r="D5697" s="199"/>
      <c r="E5697" s="192"/>
      <c r="F5697" s="186"/>
      <c r="G5697" s="53"/>
      <c r="H5697" s="53"/>
      <c r="I5697" s="53"/>
      <c r="J5697" s="53"/>
      <c r="O5697" s="53"/>
      <c r="W5697" s="53"/>
      <c r="X5697" s="53"/>
      <c r="Y5697" s="53"/>
      <c r="Z5697" s="53"/>
      <c r="AA5697" s="53"/>
    </row>
    <row r="5698" spans="1:27" x14ac:dyDescent="0.25">
      <c r="A5698" s="199"/>
      <c r="B5698" s="199"/>
      <c r="C5698" s="199"/>
      <c r="D5698" s="199"/>
      <c r="E5698" s="192"/>
      <c r="F5698" s="186"/>
      <c r="G5698" s="53"/>
      <c r="H5698" s="53"/>
      <c r="I5698" s="53"/>
      <c r="J5698" s="53"/>
      <c r="O5698" s="53"/>
      <c r="W5698" s="53"/>
      <c r="X5698" s="53"/>
      <c r="Y5698" s="53"/>
      <c r="Z5698" s="53"/>
      <c r="AA5698" s="53"/>
    </row>
    <row r="5699" spans="1:27" x14ac:dyDescent="0.25">
      <c r="A5699" s="199"/>
      <c r="B5699" s="199"/>
      <c r="C5699" s="199"/>
      <c r="D5699" s="199"/>
      <c r="E5699" s="192"/>
      <c r="F5699" s="186"/>
      <c r="G5699" s="53"/>
      <c r="H5699" s="53"/>
      <c r="I5699" s="53"/>
      <c r="J5699" s="53"/>
      <c r="O5699" s="53"/>
      <c r="W5699" s="53"/>
      <c r="X5699" s="53"/>
      <c r="Y5699" s="53"/>
      <c r="Z5699" s="53"/>
      <c r="AA5699" s="53"/>
    </row>
    <row r="5700" spans="1:27" x14ac:dyDescent="0.25">
      <c r="A5700" s="199"/>
      <c r="B5700" s="199"/>
      <c r="C5700" s="199"/>
      <c r="D5700" s="199"/>
      <c r="E5700" s="192"/>
      <c r="F5700" s="186"/>
      <c r="G5700" s="53"/>
      <c r="H5700" s="53"/>
      <c r="I5700" s="53"/>
      <c r="J5700" s="53"/>
      <c r="O5700" s="53"/>
      <c r="W5700" s="53"/>
      <c r="X5700" s="53"/>
      <c r="Y5700" s="53"/>
      <c r="Z5700" s="53"/>
      <c r="AA5700" s="53"/>
    </row>
    <row r="5701" spans="1:27" x14ac:dyDescent="0.25">
      <c r="A5701" s="199"/>
      <c r="B5701" s="199"/>
      <c r="C5701" s="199"/>
      <c r="D5701" s="199"/>
      <c r="E5701" s="192"/>
      <c r="F5701" s="186"/>
      <c r="G5701" s="53"/>
      <c r="H5701" s="53"/>
      <c r="I5701" s="53"/>
      <c r="J5701" s="53"/>
      <c r="O5701" s="53"/>
      <c r="W5701" s="53"/>
      <c r="X5701" s="53"/>
      <c r="Y5701" s="53"/>
      <c r="Z5701" s="53"/>
      <c r="AA5701" s="53"/>
    </row>
    <row r="5702" spans="1:27" x14ac:dyDescent="0.25">
      <c r="A5702" s="199"/>
      <c r="B5702" s="199"/>
      <c r="C5702" s="199"/>
      <c r="D5702" s="199"/>
      <c r="E5702" s="192"/>
      <c r="F5702" s="186"/>
      <c r="G5702" s="53"/>
      <c r="H5702" s="53"/>
      <c r="I5702" s="53"/>
      <c r="J5702" s="53"/>
      <c r="O5702" s="53"/>
      <c r="W5702" s="53"/>
      <c r="X5702" s="53"/>
      <c r="Y5702" s="53"/>
      <c r="Z5702" s="53"/>
      <c r="AA5702" s="53"/>
    </row>
    <row r="5703" spans="1:27" x14ac:dyDescent="0.25">
      <c r="A5703" s="199"/>
      <c r="B5703" s="199"/>
      <c r="C5703" s="199"/>
      <c r="D5703" s="199"/>
      <c r="E5703" s="192"/>
      <c r="F5703" s="186"/>
      <c r="G5703" s="53"/>
      <c r="H5703" s="53"/>
      <c r="I5703" s="53"/>
      <c r="J5703" s="53"/>
      <c r="O5703" s="53"/>
      <c r="W5703" s="53"/>
      <c r="X5703" s="53"/>
      <c r="Y5703" s="53"/>
      <c r="Z5703" s="53"/>
      <c r="AA5703" s="53"/>
    </row>
    <row r="5704" spans="1:27" x14ac:dyDescent="0.25">
      <c r="A5704" s="199"/>
      <c r="B5704" s="199"/>
      <c r="C5704" s="199"/>
      <c r="D5704" s="199"/>
      <c r="E5704" s="192"/>
      <c r="F5704" s="186"/>
      <c r="G5704" s="53"/>
      <c r="H5704" s="53"/>
      <c r="I5704" s="53"/>
      <c r="J5704" s="53"/>
      <c r="O5704" s="53"/>
      <c r="W5704" s="53"/>
      <c r="X5704" s="53"/>
      <c r="Y5704" s="53"/>
      <c r="Z5704" s="53"/>
      <c r="AA5704" s="53"/>
    </row>
    <row r="5705" spans="1:27" x14ac:dyDescent="0.25">
      <c r="A5705" s="199"/>
      <c r="B5705" s="199"/>
      <c r="C5705" s="199"/>
      <c r="D5705" s="199"/>
      <c r="E5705" s="192"/>
      <c r="F5705" s="186"/>
      <c r="G5705" s="53"/>
      <c r="H5705" s="53"/>
      <c r="I5705" s="53"/>
      <c r="J5705" s="53"/>
      <c r="O5705" s="53"/>
      <c r="W5705" s="53"/>
      <c r="X5705" s="53"/>
      <c r="Y5705" s="53"/>
      <c r="Z5705" s="53"/>
      <c r="AA5705" s="53"/>
    </row>
    <row r="5706" spans="1:27" x14ac:dyDescent="0.25">
      <c r="A5706" s="199"/>
      <c r="B5706" s="199"/>
      <c r="C5706" s="199"/>
      <c r="D5706" s="199"/>
      <c r="E5706" s="192"/>
      <c r="F5706" s="186"/>
      <c r="G5706" s="53"/>
      <c r="H5706" s="53"/>
      <c r="I5706" s="53"/>
      <c r="J5706" s="53"/>
      <c r="O5706" s="53"/>
      <c r="W5706" s="53"/>
      <c r="X5706" s="53"/>
      <c r="Y5706" s="53"/>
      <c r="Z5706" s="53"/>
      <c r="AA5706" s="53"/>
    </row>
    <row r="5707" spans="1:27" x14ac:dyDescent="0.25">
      <c r="A5707" s="199"/>
      <c r="B5707" s="199"/>
      <c r="C5707" s="199"/>
      <c r="D5707" s="199"/>
      <c r="E5707" s="192"/>
      <c r="F5707" s="186"/>
      <c r="G5707" s="53"/>
      <c r="H5707" s="53"/>
      <c r="I5707" s="53"/>
      <c r="J5707" s="53"/>
      <c r="O5707" s="53"/>
      <c r="W5707" s="53"/>
      <c r="X5707" s="53"/>
      <c r="Y5707" s="53"/>
      <c r="Z5707" s="53"/>
      <c r="AA5707" s="53"/>
    </row>
    <row r="5708" spans="1:27" x14ac:dyDescent="0.25">
      <c r="A5708" s="199"/>
      <c r="B5708" s="199"/>
      <c r="C5708" s="199"/>
      <c r="D5708" s="199"/>
      <c r="E5708" s="192"/>
      <c r="F5708" s="186"/>
      <c r="G5708" s="53"/>
      <c r="H5708" s="53"/>
      <c r="I5708" s="53"/>
      <c r="J5708" s="53"/>
      <c r="O5708" s="53"/>
      <c r="W5708" s="53"/>
      <c r="X5708" s="53"/>
      <c r="Y5708" s="53"/>
      <c r="Z5708" s="53"/>
      <c r="AA5708" s="53"/>
    </row>
    <row r="5709" spans="1:27" x14ac:dyDescent="0.25">
      <c r="A5709" s="199"/>
      <c r="B5709" s="199"/>
      <c r="C5709" s="199"/>
      <c r="D5709" s="199"/>
      <c r="E5709" s="192"/>
      <c r="F5709" s="186"/>
      <c r="G5709" s="53"/>
      <c r="H5709" s="53"/>
      <c r="I5709" s="53"/>
      <c r="J5709" s="53"/>
      <c r="O5709" s="53"/>
      <c r="W5709" s="53"/>
      <c r="X5709" s="53"/>
      <c r="Y5709" s="53"/>
      <c r="Z5709" s="53"/>
      <c r="AA5709" s="53"/>
    </row>
    <row r="5710" spans="1:27" x14ac:dyDescent="0.25">
      <c r="A5710" s="199"/>
      <c r="B5710" s="199"/>
      <c r="C5710" s="199"/>
      <c r="D5710" s="199"/>
      <c r="E5710" s="192"/>
      <c r="F5710" s="186"/>
      <c r="G5710" s="53"/>
      <c r="H5710" s="53"/>
      <c r="I5710" s="53"/>
      <c r="J5710" s="53"/>
      <c r="O5710" s="53"/>
      <c r="W5710" s="53"/>
      <c r="X5710" s="53"/>
      <c r="Y5710" s="53"/>
      <c r="Z5710" s="53"/>
      <c r="AA5710" s="53"/>
    </row>
    <row r="5711" spans="1:27" x14ac:dyDescent="0.25">
      <c r="A5711" s="199"/>
      <c r="B5711" s="199"/>
      <c r="C5711" s="199"/>
      <c r="D5711" s="199"/>
      <c r="E5711" s="192"/>
      <c r="F5711" s="186"/>
      <c r="G5711" s="53"/>
      <c r="H5711" s="53"/>
      <c r="I5711" s="53"/>
      <c r="J5711" s="53"/>
      <c r="O5711" s="53"/>
      <c r="W5711" s="53"/>
      <c r="X5711" s="53"/>
      <c r="Y5711" s="53"/>
      <c r="Z5711" s="53"/>
      <c r="AA5711" s="53"/>
    </row>
    <row r="5712" spans="1:27" x14ac:dyDescent="0.25">
      <c r="A5712" s="199"/>
      <c r="B5712" s="199"/>
      <c r="C5712" s="199"/>
      <c r="D5712" s="199"/>
      <c r="E5712" s="192"/>
      <c r="F5712" s="186"/>
      <c r="G5712" s="53"/>
      <c r="H5712" s="53"/>
      <c r="I5712" s="53"/>
      <c r="J5712" s="53"/>
      <c r="O5712" s="53"/>
      <c r="W5712" s="53"/>
      <c r="X5712" s="53"/>
      <c r="Y5712" s="53"/>
      <c r="Z5712" s="53"/>
      <c r="AA5712" s="53"/>
    </row>
    <row r="5713" spans="1:27" x14ac:dyDescent="0.25">
      <c r="A5713" s="199"/>
      <c r="B5713" s="199"/>
      <c r="C5713" s="199"/>
      <c r="D5713" s="199"/>
      <c r="E5713" s="192"/>
      <c r="F5713" s="186"/>
      <c r="G5713" s="53"/>
      <c r="H5713" s="53"/>
      <c r="I5713" s="53"/>
      <c r="J5713" s="53"/>
      <c r="O5713" s="53"/>
      <c r="W5713" s="53"/>
      <c r="X5713" s="53"/>
      <c r="Y5713" s="53"/>
      <c r="Z5713" s="53"/>
      <c r="AA5713" s="53"/>
    </row>
    <row r="5714" spans="1:27" x14ac:dyDescent="0.25">
      <c r="A5714" s="199"/>
      <c r="B5714" s="199"/>
      <c r="C5714" s="199"/>
      <c r="D5714" s="199"/>
      <c r="E5714" s="192"/>
      <c r="F5714" s="186"/>
      <c r="G5714" s="53"/>
      <c r="H5714" s="53"/>
      <c r="I5714" s="53"/>
      <c r="J5714" s="53"/>
      <c r="O5714" s="53"/>
      <c r="W5714" s="53"/>
      <c r="X5714" s="53"/>
      <c r="Y5714" s="53"/>
      <c r="Z5714" s="53"/>
      <c r="AA5714" s="53"/>
    </row>
    <row r="5715" spans="1:27" x14ac:dyDescent="0.25">
      <c r="A5715" s="199"/>
      <c r="B5715" s="199"/>
      <c r="C5715" s="199"/>
      <c r="D5715" s="199"/>
      <c r="E5715" s="192"/>
      <c r="F5715" s="186"/>
      <c r="G5715" s="53"/>
      <c r="H5715" s="53"/>
      <c r="I5715" s="53"/>
      <c r="J5715" s="53"/>
      <c r="O5715" s="53"/>
      <c r="W5715" s="53"/>
      <c r="X5715" s="53"/>
      <c r="Y5715" s="53"/>
      <c r="Z5715" s="53"/>
      <c r="AA5715" s="53"/>
    </row>
    <row r="5716" spans="1:27" x14ac:dyDescent="0.25">
      <c r="A5716" s="199"/>
      <c r="B5716" s="199"/>
      <c r="C5716" s="199"/>
      <c r="D5716" s="199"/>
      <c r="E5716" s="192"/>
      <c r="F5716" s="186"/>
      <c r="G5716" s="53"/>
      <c r="H5716" s="53"/>
      <c r="I5716" s="53"/>
      <c r="J5716" s="53"/>
      <c r="O5716" s="53"/>
      <c r="W5716" s="53"/>
      <c r="X5716" s="53"/>
      <c r="Y5716" s="53"/>
      <c r="Z5716" s="53"/>
      <c r="AA5716" s="53"/>
    </row>
    <row r="5717" spans="1:27" x14ac:dyDescent="0.25">
      <c r="A5717" s="199"/>
      <c r="B5717" s="199"/>
      <c r="C5717" s="199"/>
      <c r="D5717" s="199"/>
      <c r="E5717" s="192"/>
      <c r="F5717" s="186"/>
      <c r="G5717" s="53"/>
      <c r="H5717" s="53"/>
      <c r="I5717" s="53"/>
      <c r="J5717" s="53"/>
      <c r="O5717" s="53"/>
      <c r="W5717" s="53"/>
      <c r="X5717" s="53"/>
      <c r="Y5717" s="53"/>
      <c r="Z5717" s="53"/>
      <c r="AA5717" s="53"/>
    </row>
    <row r="5718" spans="1:27" x14ac:dyDescent="0.25">
      <c r="A5718" s="199"/>
      <c r="B5718" s="199"/>
      <c r="C5718" s="199"/>
      <c r="D5718" s="199"/>
      <c r="E5718" s="192"/>
      <c r="F5718" s="186"/>
      <c r="G5718" s="53"/>
      <c r="H5718" s="53"/>
      <c r="I5718" s="53"/>
      <c r="J5718" s="53"/>
      <c r="O5718" s="53"/>
      <c r="W5718" s="53"/>
      <c r="X5718" s="53"/>
      <c r="Y5718" s="53"/>
      <c r="Z5718" s="53"/>
      <c r="AA5718" s="53"/>
    </row>
    <row r="5719" spans="1:27" x14ac:dyDescent="0.25">
      <c r="A5719" s="199"/>
      <c r="B5719" s="199"/>
      <c r="C5719" s="199"/>
      <c r="D5719" s="199"/>
      <c r="E5719" s="192"/>
      <c r="F5719" s="186"/>
      <c r="G5719" s="53"/>
      <c r="H5719" s="53"/>
      <c r="I5719" s="53"/>
      <c r="J5719" s="53"/>
      <c r="O5719" s="53"/>
      <c r="W5719" s="53"/>
      <c r="X5719" s="53"/>
      <c r="Y5719" s="53"/>
      <c r="Z5719" s="53"/>
      <c r="AA5719" s="53"/>
    </row>
    <row r="5720" spans="1:27" x14ac:dyDescent="0.25">
      <c r="A5720" s="199"/>
      <c r="B5720" s="199"/>
      <c r="C5720" s="199"/>
      <c r="D5720" s="199"/>
      <c r="E5720" s="192"/>
      <c r="F5720" s="186"/>
      <c r="G5720" s="53"/>
      <c r="H5720" s="53"/>
      <c r="I5720" s="53"/>
      <c r="J5720" s="53"/>
      <c r="O5720" s="53"/>
      <c r="W5720" s="53"/>
      <c r="X5720" s="53"/>
      <c r="Y5720" s="53"/>
      <c r="Z5720" s="53"/>
      <c r="AA5720" s="53"/>
    </row>
    <row r="5721" spans="1:27" x14ac:dyDescent="0.25">
      <c r="A5721" s="199"/>
      <c r="B5721" s="199"/>
      <c r="C5721" s="199"/>
      <c r="D5721" s="199"/>
      <c r="E5721" s="192"/>
      <c r="F5721" s="186"/>
      <c r="G5721" s="53"/>
      <c r="H5721" s="53"/>
      <c r="I5721" s="53"/>
      <c r="J5721" s="53"/>
      <c r="O5721" s="53"/>
      <c r="W5721" s="53"/>
      <c r="X5721" s="53"/>
      <c r="Y5721" s="53"/>
      <c r="Z5721" s="53"/>
      <c r="AA5721" s="53"/>
    </row>
    <row r="5722" spans="1:27" x14ac:dyDescent="0.25">
      <c r="A5722" s="199"/>
      <c r="B5722" s="199"/>
      <c r="C5722" s="199"/>
      <c r="D5722" s="199"/>
      <c r="E5722" s="192"/>
      <c r="F5722" s="186"/>
      <c r="G5722" s="53"/>
      <c r="H5722" s="53"/>
      <c r="I5722" s="53"/>
      <c r="J5722" s="53"/>
      <c r="O5722" s="53"/>
      <c r="W5722" s="53"/>
      <c r="X5722" s="53"/>
      <c r="Y5722" s="53"/>
      <c r="Z5722" s="53"/>
      <c r="AA5722" s="53"/>
    </row>
    <row r="5723" spans="1:27" x14ac:dyDescent="0.25">
      <c r="A5723" s="199"/>
      <c r="B5723" s="199"/>
      <c r="C5723" s="199"/>
      <c r="D5723" s="199"/>
      <c r="E5723" s="192"/>
      <c r="F5723" s="186"/>
      <c r="G5723" s="53"/>
      <c r="H5723" s="53"/>
      <c r="I5723" s="53"/>
      <c r="J5723" s="53"/>
      <c r="O5723" s="53"/>
      <c r="W5723" s="53"/>
      <c r="X5723" s="53"/>
      <c r="Y5723" s="53"/>
      <c r="Z5723" s="53"/>
      <c r="AA5723" s="53"/>
    </row>
    <row r="5724" spans="1:27" x14ac:dyDescent="0.25">
      <c r="A5724" s="199"/>
      <c r="B5724" s="199"/>
      <c r="C5724" s="199"/>
      <c r="D5724" s="199"/>
      <c r="E5724" s="192"/>
      <c r="F5724" s="186"/>
      <c r="G5724" s="53"/>
      <c r="H5724" s="53"/>
      <c r="I5724" s="53"/>
      <c r="J5724" s="53"/>
      <c r="O5724" s="53"/>
      <c r="W5724" s="53"/>
      <c r="X5724" s="53"/>
      <c r="Y5724" s="53"/>
      <c r="Z5724" s="53"/>
      <c r="AA5724" s="53"/>
    </row>
    <row r="5725" spans="1:27" x14ac:dyDescent="0.25">
      <c r="A5725" s="199"/>
      <c r="B5725" s="199"/>
      <c r="C5725" s="199"/>
      <c r="D5725" s="199"/>
      <c r="E5725" s="192"/>
      <c r="F5725" s="186"/>
      <c r="G5725" s="53"/>
      <c r="H5725" s="53"/>
      <c r="I5725" s="53"/>
      <c r="J5725" s="53"/>
      <c r="O5725" s="53"/>
      <c r="W5725" s="53"/>
      <c r="X5725" s="53"/>
      <c r="Y5725" s="53"/>
      <c r="Z5725" s="53"/>
      <c r="AA5725" s="53"/>
    </row>
    <row r="5726" spans="1:27" x14ac:dyDescent="0.25">
      <c r="A5726" s="199"/>
      <c r="B5726" s="199"/>
      <c r="C5726" s="199"/>
      <c r="D5726" s="199"/>
      <c r="E5726" s="192"/>
      <c r="F5726" s="186"/>
      <c r="G5726" s="53"/>
      <c r="H5726" s="53"/>
      <c r="I5726" s="53"/>
      <c r="J5726" s="53"/>
      <c r="O5726" s="53"/>
      <c r="W5726" s="53"/>
      <c r="X5726" s="53"/>
      <c r="Y5726" s="53"/>
      <c r="Z5726" s="53"/>
      <c r="AA5726" s="53"/>
    </row>
    <row r="5727" spans="1:27" x14ac:dyDescent="0.25">
      <c r="A5727" s="199"/>
      <c r="B5727" s="199"/>
      <c r="C5727" s="199"/>
      <c r="D5727" s="199"/>
      <c r="E5727" s="192"/>
      <c r="F5727" s="186"/>
      <c r="G5727" s="53"/>
      <c r="H5727" s="53"/>
      <c r="I5727" s="53"/>
      <c r="J5727" s="53"/>
      <c r="O5727" s="53"/>
      <c r="W5727" s="53"/>
      <c r="X5727" s="53"/>
      <c r="Y5727" s="53"/>
      <c r="Z5727" s="53"/>
      <c r="AA5727" s="53"/>
    </row>
    <row r="5728" spans="1:27" x14ac:dyDescent="0.25">
      <c r="A5728" s="199"/>
      <c r="B5728" s="199"/>
      <c r="C5728" s="199"/>
      <c r="D5728" s="199"/>
      <c r="E5728" s="192"/>
      <c r="F5728" s="186"/>
      <c r="G5728" s="53"/>
      <c r="H5728" s="53"/>
      <c r="I5728" s="53"/>
      <c r="J5728" s="53"/>
      <c r="O5728" s="53"/>
      <c r="W5728" s="53"/>
      <c r="X5728" s="53"/>
      <c r="Y5728" s="53"/>
      <c r="Z5728" s="53"/>
      <c r="AA5728" s="53"/>
    </row>
    <row r="5729" spans="1:27" x14ac:dyDescent="0.25">
      <c r="A5729" s="199"/>
      <c r="B5729" s="199"/>
      <c r="C5729" s="199"/>
      <c r="D5729" s="199"/>
      <c r="E5729" s="192"/>
      <c r="F5729" s="186"/>
      <c r="G5729" s="53"/>
      <c r="H5729" s="53"/>
      <c r="I5729" s="53"/>
      <c r="J5729" s="53"/>
      <c r="O5729" s="53"/>
      <c r="W5729" s="53"/>
      <c r="X5729" s="53"/>
      <c r="Y5729" s="53"/>
      <c r="Z5729" s="53"/>
      <c r="AA5729" s="53"/>
    </row>
    <row r="5730" spans="1:27" x14ac:dyDescent="0.25">
      <c r="A5730" s="199"/>
      <c r="B5730" s="199"/>
      <c r="C5730" s="199"/>
      <c r="D5730" s="199"/>
      <c r="E5730" s="192"/>
      <c r="F5730" s="186"/>
      <c r="G5730" s="53"/>
      <c r="H5730" s="53"/>
      <c r="I5730" s="53"/>
      <c r="J5730" s="53"/>
      <c r="O5730" s="53"/>
      <c r="W5730" s="53"/>
      <c r="X5730" s="53"/>
      <c r="Y5730" s="53"/>
      <c r="Z5730" s="53"/>
      <c r="AA5730" s="53"/>
    </row>
    <row r="5731" spans="1:27" x14ac:dyDescent="0.25">
      <c r="A5731" s="199"/>
      <c r="B5731" s="199"/>
      <c r="C5731" s="199"/>
      <c r="D5731" s="199"/>
      <c r="E5731" s="192"/>
      <c r="F5731" s="186"/>
      <c r="G5731" s="53"/>
      <c r="H5731" s="53"/>
      <c r="I5731" s="53"/>
      <c r="J5731" s="53"/>
      <c r="O5731" s="53"/>
      <c r="W5731" s="53"/>
      <c r="X5731" s="53"/>
      <c r="Y5731" s="53"/>
      <c r="Z5731" s="53"/>
      <c r="AA5731" s="53"/>
    </row>
    <row r="5732" spans="1:27" x14ac:dyDescent="0.25">
      <c r="A5732" s="199"/>
      <c r="B5732" s="199"/>
      <c r="C5732" s="199"/>
      <c r="D5732" s="199"/>
      <c r="E5732" s="192"/>
      <c r="F5732" s="186"/>
      <c r="G5732" s="53"/>
      <c r="H5732" s="53"/>
      <c r="I5732" s="53"/>
      <c r="J5732" s="53"/>
      <c r="O5732" s="53"/>
      <c r="W5732" s="53"/>
      <c r="X5732" s="53"/>
      <c r="Y5732" s="53"/>
      <c r="Z5732" s="53"/>
      <c r="AA5732" s="53"/>
    </row>
    <row r="5733" spans="1:27" x14ac:dyDescent="0.25">
      <c r="A5733" s="199"/>
      <c r="B5733" s="199"/>
      <c r="C5733" s="199"/>
      <c r="D5733" s="199"/>
      <c r="E5733" s="192"/>
      <c r="F5733" s="186"/>
      <c r="G5733" s="53"/>
      <c r="H5733" s="53"/>
      <c r="I5733" s="53"/>
      <c r="J5733" s="53"/>
      <c r="O5733" s="53"/>
      <c r="W5733" s="53"/>
      <c r="X5733" s="53"/>
      <c r="Y5733" s="53"/>
      <c r="Z5733" s="53"/>
      <c r="AA5733" s="53"/>
    </row>
    <row r="5734" spans="1:27" x14ac:dyDescent="0.25">
      <c r="A5734" s="199"/>
      <c r="B5734" s="199"/>
      <c r="C5734" s="199"/>
      <c r="D5734" s="199"/>
      <c r="E5734" s="192"/>
      <c r="F5734" s="186"/>
      <c r="G5734" s="53"/>
      <c r="H5734" s="53"/>
      <c r="I5734" s="53"/>
      <c r="J5734" s="53"/>
      <c r="O5734" s="53"/>
      <c r="W5734" s="53"/>
      <c r="X5734" s="53"/>
      <c r="Y5734" s="53"/>
      <c r="Z5734" s="53"/>
      <c r="AA5734" s="53"/>
    </row>
    <row r="5735" spans="1:27" x14ac:dyDescent="0.25">
      <c r="A5735" s="199"/>
      <c r="B5735" s="199"/>
      <c r="C5735" s="199"/>
      <c r="D5735" s="199"/>
      <c r="E5735" s="192"/>
      <c r="F5735" s="186"/>
      <c r="G5735" s="53"/>
      <c r="H5735" s="53"/>
      <c r="I5735" s="53"/>
      <c r="J5735" s="53"/>
      <c r="O5735" s="53"/>
      <c r="W5735" s="53"/>
      <c r="X5735" s="53"/>
      <c r="Y5735" s="53"/>
      <c r="Z5735" s="53"/>
      <c r="AA5735" s="53"/>
    </row>
    <row r="5736" spans="1:27" x14ac:dyDescent="0.25">
      <c r="A5736" s="199"/>
      <c r="B5736" s="199"/>
      <c r="C5736" s="199"/>
      <c r="D5736" s="199"/>
      <c r="E5736" s="192"/>
      <c r="F5736" s="186"/>
      <c r="G5736" s="53"/>
      <c r="H5736" s="53"/>
      <c r="I5736" s="53"/>
      <c r="J5736" s="53"/>
      <c r="O5736" s="53"/>
      <c r="W5736" s="53"/>
      <c r="X5736" s="53"/>
      <c r="Y5736" s="53"/>
      <c r="Z5736" s="53"/>
      <c r="AA5736" s="53"/>
    </row>
    <row r="5737" spans="1:27" x14ac:dyDescent="0.25">
      <c r="A5737" s="199"/>
      <c r="B5737" s="199"/>
      <c r="C5737" s="199"/>
      <c r="D5737" s="199"/>
      <c r="E5737" s="192"/>
      <c r="F5737" s="186"/>
      <c r="G5737" s="53"/>
      <c r="H5737" s="53"/>
      <c r="I5737" s="53"/>
      <c r="J5737" s="53"/>
      <c r="O5737" s="53"/>
      <c r="W5737" s="53"/>
      <c r="X5737" s="53"/>
      <c r="Y5737" s="53"/>
      <c r="Z5737" s="53"/>
      <c r="AA5737" s="53"/>
    </row>
    <row r="5738" spans="1:27" x14ac:dyDescent="0.25">
      <c r="A5738" s="199"/>
      <c r="B5738" s="199"/>
      <c r="C5738" s="199"/>
      <c r="D5738" s="199"/>
      <c r="E5738" s="192"/>
      <c r="F5738" s="186"/>
      <c r="G5738" s="53"/>
      <c r="H5738" s="53"/>
      <c r="I5738" s="53"/>
      <c r="J5738" s="53"/>
      <c r="O5738" s="53"/>
      <c r="W5738" s="53"/>
      <c r="X5738" s="53"/>
      <c r="Y5738" s="53"/>
      <c r="Z5738" s="53"/>
      <c r="AA5738" s="53"/>
    </row>
    <row r="5739" spans="1:27" x14ac:dyDescent="0.25">
      <c r="A5739" s="199"/>
      <c r="B5739" s="199"/>
      <c r="C5739" s="199"/>
      <c r="D5739" s="199"/>
      <c r="E5739" s="192"/>
      <c r="F5739" s="186"/>
      <c r="G5739" s="53"/>
      <c r="H5739" s="53"/>
      <c r="I5739" s="53"/>
      <c r="J5739" s="53"/>
      <c r="O5739" s="53"/>
      <c r="W5739" s="53"/>
      <c r="X5739" s="53"/>
      <c r="Y5739" s="53"/>
      <c r="Z5739" s="53"/>
      <c r="AA5739" s="53"/>
    </row>
    <row r="5740" spans="1:27" x14ac:dyDescent="0.25">
      <c r="A5740" s="199"/>
      <c r="B5740" s="199"/>
      <c r="C5740" s="199"/>
      <c r="D5740" s="199"/>
      <c r="E5740" s="192"/>
      <c r="F5740" s="186"/>
      <c r="G5740" s="53"/>
      <c r="H5740" s="53"/>
      <c r="I5740" s="53"/>
      <c r="J5740" s="53"/>
      <c r="O5740" s="53"/>
      <c r="W5740" s="53"/>
      <c r="X5740" s="53"/>
      <c r="Y5740" s="53"/>
      <c r="Z5740" s="53"/>
      <c r="AA5740" s="53"/>
    </row>
    <row r="5741" spans="1:27" x14ac:dyDescent="0.25">
      <c r="A5741" s="199"/>
      <c r="B5741" s="199"/>
      <c r="C5741" s="199"/>
      <c r="D5741" s="199"/>
      <c r="E5741" s="192"/>
      <c r="F5741" s="186"/>
      <c r="G5741" s="53"/>
      <c r="H5741" s="53"/>
      <c r="I5741" s="53"/>
      <c r="J5741" s="53"/>
      <c r="O5741" s="53"/>
      <c r="W5741" s="53"/>
      <c r="X5741" s="53"/>
      <c r="Y5741" s="53"/>
      <c r="Z5741" s="53"/>
      <c r="AA5741" s="53"/>
    </row>
    <row r="5742" spans="1:27" x14ac:dyDescent="0.25">
      <c r="A5742" s="199"/>
      <c r="B5742" s="199"/>
      <c r="C5742" s="199"/>
      <c r="D5742" s="199"/>
      <c r="E5742" s="192"/>
      <c r="F5742" s="186"/>
      <c r="G5742" s="53"/>
      <c r="H5742" s="53"/>
      <c r="I5742" s="53"/>
      <c r="J5742" s="53"/>
      <c r="O5742" s="53"/>
      <c r="W5742" s="53"/>
      <c r="X5742" s="53"/>
      <c r="Y5742" s="53"/>
      <c r="Z5742" s="53"/>
      <c r="AA5742" s="53"/>
    </row>
    <row r="5743" spans="1:27" x14ac:dyDescent="0.25">
      <c r="A5743" s="199"/>
      <c r="B5743" s="199"/>
      <c r="C5743" s="199"/>
      <c r="D5743" s="199"/>
      <c r="E5743" s="192"/>
      <c r="F5743" s="186"/>
      <c r="G5743" s="53"/>
      <c r="H5743" s="53"/>
      <c r="I5743" s="53"/>
      <c r="J5743" s="53"/>
      <c r="O5743" s="53"/>
      <c r="W5743" s="53"/>
      <c r="X5743" s="53"/>
      <c r="Y5743" s="53"/>
      <c r="Z5743" s="53"/>
      <c r="AA5743" s="53"/>
    </row>
    <row r="5744" spans="1:27" x14ac:dyDescent="0.25">
      <c r="A5744" s="199"/>
      <c r="B5744" s="199"/>
      <c r="C5744" s="199"/>
      <c r="D5744" s="199"/>
      <c r="E5744" s="192"/>
      <c r="F5744" s="186"/>
      <c r="G5744" s="53"/>
      <c r="H5744" s="53"/>
      <c r="I5744" s="53"/>
      <c r="J5744" s="53"/>
      <c r="O5744" s="53"/>
      <c r="W5744" s="53"/>
      <c r="X5744" s="53"/>
      <c r="Y5744" s="53"/>
      <c r="Z5744" s="53"/>
      <c r="AA5744" s="53"/>
    </row>
    <row r="5745" spans="1:27" x14ac:dyDescent="0.25">
      <c r="A5745" s="199"/>
      <c r="B5745" s="199"/>
      <c r="C5745" s="199"/>
      <c r="D5745" s="199"/>
      <c r="E5745" s="192"/>
      <c r="F5745" s="186"/>
      <c r="G5745" s="53"/>
      <c r="H5745" s="53"/>
      <c r="I5745" s="53"/>
      <c r="J5745" s="53"/>
      <c r="O5745" s="53"/>
      <c r="W5745" s="53"/>
      <c r="X5745" s="53"/>
      <c r="Y5745" s="53"/>
      <c r="Z5745" s="53"/>
      <c r="AA5745" s="53"/>
    </row>
    <row r="5746" spans="1:27" x14ac:dyDescent="0.25">
      <c r="A5746" s="199"/>
      <c r="B5746" s="199"/>
      <c r="C5746" s="199"/>
      <c r="D5746" s="199"/>
      <c r="E5746" s="192"/>
      <c r="F5746" s="186"/>
      <c r="G5746" s="53"/>
      <c r="H5746" s="53"/>
      <c r="I5746" s="53"/>
      <c r="J5746" s="53"/>
      <c r="O5746" s="53"/>
      <c r="W5746" s="53"/>
      <c r="X5746" s="53"/>
      <c r="Y5746" s="53"/>
      <c r="Z5746" s="53"/>
      <c r="AA5746" s="53"/>
    </row>
    <row r="5747" spans="1:27" x14ac:dyDescent="0.25">
      <c r="A5747" s="199"/>
      <c r="B5747" s="199"/>
      <c r="C5747" s="199"/>
      <c r="D5747" s="199"/>
      <c r="E5747" s="192"/>
      <c r="F5747" s="186"/>
      <c r="G5747" s="53"/>
      <c r="H5747" s="53"/>
      <c r="I5747" s="53"/>
      <c r="J5747" s="53"/>
      <c r="O5747" s="53"/>
      <c r="W5747" s="53"/>
      <c r="X5747" s="53"/>
      <c r="Y5747" s="53"/>
      <c r="Z5747" s="53"/>
      <c r="AA5747" s="53"/>
    </row>
    <row r="5748" spans="1:27" x14ac:dyDescent="0.25">
      <c r="A5748" s="199"/>
      <c r="B5748" s="199"/>
      <c r="C5748" s="199"/>
      <c r="D5748" s="199"/>
      <c r="E5748" s="192"/>
      <c r="F5748" s="186"/>
      <c r="G5748" s="53"/>
      <c r="H5748" s="53"/>
      <c r="I5748" s="53"/>
      <c r="J5748" s="53"/>
      <c r="O5748" s="53"/>
      <c r="W5748" s="53"/>
      <c r="X5748" s="53"/>
      <c r="Y5748" s="53"/>
      <c r="Z5748" s="53"/>
      <c r="AA5748" s="53"/>
    </row>
    <row r="5749" spans="1:27" x14ac:dyDescent="0.25">
      <c r="A5749" s="199"/>
      <c r="B5749" s="199"/>
      <c r="C5749" s="199"/>
      <c r="D5749" s="199"/>
      <c r="E5749" s="192"/>
      <c r="F5749" s="186"/>
      <c r="G5749" s="53"/>
      <c r="H5749" s="53"/>
      <c r="I5749" s="53"/>
      <c r="J5749" s="53"/>
      <c r="O5749" s="53"/>
      <c r="W5749" s="53"/>
      <c r="X5749" s="53"/>
      <c r="Y5749" s="53"/>
      <c r="Z5749" s="53"/>
      <c r="AA5749" s="53"/>
    </row>
    <row r="5750" spans="1:27" x14ac:dyDescent="0.25">
      <c r="A5750" s="199"/>
      <c r="B5750" s="199"/>
      <c r="C5750" s="199"/>
      <c r="D5750" s="199"/>
      <c r="E5750" s="192"/>
      <c r="F5750" s="186"/>
      <c r="G5750" s="53"/>
      <c r="H5750" s="53"/>
      <c r="I5750" s="53"/>
      <c r="J5750" s="53"/>
      <c r="O5750" s="53"/>
      <c r="W5750" s="53"/>
      <c r="X5750" s="53"/>
      <c r="Y5750" s="53"/>
      <c r="Z5750" s="53"/>
      <c r="AA5750" s="53"/>
    </row>
    <row r="5751" spans="1:27" x14ac:dyDescent="0.25">
      <c r="A5751" s="199"/>
      <c r="B5751" s="199"/>
      <c r="C5751" s="199"/>
      <c r="D5751" s="199"/>
      <c r="E5751" s="192"/>
      <c r="F5751" s="186"/>
      <c r="G5751" s="53"/>
      <c r="H5751" s="53"/>
      <c r="I5751" s="53"/>
      <c r="J5751" s="53"/>
      <c r="O5751" s="53"/>
      <c r="W5751" s="53"/>
      <c r="X5751" s="53"/>
      <c r="Y5751" s="53"/>
      <c r="Z5751" s="53"/>
      <c r="AA5751" s="53"/>
    </row>
    <row r="5752" spans="1:27" x14ac:dyDescent="0.25">
      <c r="A5752" s="199"/>
      <c r="B5752" s="199"/>
      <c r="C5752" s="199"/>
      <c r="D5752" s="199"/>
      <c r="E5752" s="192"/>
      <c r="F5752" s="186"/>
      <c r="G5752" s="53"/>
      <c r="H5752" s="53"/>
      <c r="I5752" s="53"/>
      <c r="J5752" s="53"/>
      <c r="O5752" s="53"/>
      <c r="W5752" s="53"/>
      <c r="X5752" s="53"/>
      <c r="Y5752" s="53"/>
      <c r="Z5752" s="53"/>
      <c r="AA5752" s="53"/>
    </row>
    <row r="5753" spans="1:27" x14ac:dyDescent="0.25">
      <c r="A5753" s="199"/>
      <c r="B5753" s="199"/>
      <c r="C5753" s="199"/>
      <c r="D5753" s="199"/>
      <c r="E5753" s="192"/>
      <c r="F5753" s="186"/>
      <c r="G5753" s="53"/>
      <c r="H5753" s="53"/>
      <c r="I5753" s="53"/>
      <c r="J5753" s="53"/>
      <c r="O5753" s="53"/>
      <c r="W5753" s="53"/>
      <c r="X5753" s="53"/>
      <c r="Y5753" s="53"/>
      <c r="Z5753" s="53"/>
      <c r="AA5753" s="53"/>
    </row>
    <row r="5754" spans="1:27" x14ac:dyDescent="0.25">
      <c r="A5754" s="199"/>
      <c r="B5754" s="199"/>
      <c r="C5754" s="199"/>
      <c r="D5754" s="199"/>
      <c r="E5754" s="192"/>
      <c r="F5754" s="186"/>
      <c r="G5754" s="53"/>
      <c r="H5754" s="53"/>
      <c r="I5754" s="53"/>
      <c r="J5754" s="53"/>
      <c r="O5754" s="53"/>
      <c r="W5754" s="53"/>
      <c r="X5754" s="53"/>
      <c r="Y5754" s="53"/>
      <c r="Z5754" s="53"/>
      <c r="AA5754" s="53"/>
    </row>
    <row r="5755" spans="1:27" x14ac:dyDescent="0.25">
      <c r="A5755" s="199"/>
      <c r="B5755" s="199"/>
      <c r="C5755" s="199"/>
      <c r="D5755" s="199"/>
      <c r="E5755" s="192"/>
      <c r="F5755" s="186"/>
      <c r="G5755" s="53"/>
      <c r="H5755" s="53"/>
      <c r="I5755" s="53"/>
      <c r="J5755" s="53"/>
      <c r="O5755" s="53"/>
      <c r="W5755" s="53"/>
      <c r="X5755" s="53"/>
      <c r="Y5755" s="53"/>
      <c r="Z5755" s="53"/>
      <c r="AA5755" s="53"/>
    </row>
    <row r="5756" spans="1:27" x14ac:dyDescent="0.25">
      <c r="A5756" s="199"/>
      <c r="B5756" s="199"/>
      <c r="C5756" s="199"/>
      <c r="D5756" s="199"/>
      <c r="E5756" s="192"/>
      <c r="F5756" s="186"/>
      <c r="G5756" s="53"/>
      <c r="H5756" s="53"/>
      <c r="I5756" s="53"/>
      <c r="J5756" s="53"/>
      <c r="O5756" s="53"/>
      <c r="W5756" s="53"/>
      <c r="X5756" s="53"/>
      <c r="Y5756" s="53"/>
      <c r="Z5756" s="53"/>
      <c r="AA5756" s="53"/>
    </row>
    <row r="5757" spans="1:27" x14ac:dyDescent="0.25">
      <c r="A5757" s="199"/>
      <c r="B5757" s="199"/>
      <c r="C5757" s="199"/>
      <c r="D5757" s="199"/>
      <c r="E5757" s="192"/>
      <c r="F5757" s="186"/>
      <c r="G5757" s="53"/>
      <c r="H5757" s="53"/>
      <c r="I5757" s="53"/>
      <c r="J5757" s="53"/>
      <c r="O5757" s="53"/>
      <c r="W5757" s="53"/>
      <c r="X5757" s="53"/>
      <c r="Y5757" s="53"/>
      <c r="Z5757" s="53"/>
      <c r="AA5757" s="53"/>
    </row>
    <row r="5758" spans="1:27" x14ac:dyDescent="0.25">
      <c r="A5758" s="199"/>
      <c r="B5758" s="199"/>
      <c r="C5758" s="199"/>
      <c r="D5758" s="199"/>
      <c r="E5758" s="192"/>
      <c r="F5758" s="186"/>
      <c r="G5758" s="53"/>
      <c r="H5758" s="53"/>
      <c r="I5758" s="53"/>
      <c r="J5758" s="53"/>
      <c r="O5758" s="53"/>
      <c r="W5758" s="53"/>
      <c r="X5758" s="53"/>
      <c r="Y5758" s="53"/>
      <c r="Z5758" s="53"/>
      <c r="AA5758" s="53"/>
    </row>
    <row r="5759" spans="1:27" x14ac:dyDescent="0.25">
      <c r="A5759" s="199"/>
      <c r="B5759" s="199"/>
      <c r="C5759" s="199"/>
      <c r="D5759" s="199"/>
      <c r="E5759" s="192"/>
      <c r="F5759" s="186"/>
      <c r="G5759" s="53"/>
      <c r="H5759" s="53"/>
      <c r="I5759" s="53"/>
      <c r="J5759" s="53"/>
      <c r="O5759" s="53"/>
      <c r="W5759" s="53"/>
      <c r="X5759" s="53"/>
      <c r="Y5759" s="53"/>
      <c r="Z5759" s="53"/>
      <c r="AA5759" s="53"/>
    </row>
    <row r="5760" spans="1:27" x14ac:dyDescent="0.25">
      <c r="A5760" s="199"/>
      <c r="B5760" s="199"/>
      <c r="C5760" s="199"/>
      <c r="D5760" s="199"/>
      <c r="E5760" s="192"/>
      <c r="F5760" s="186"/>
      <c r="G5760" s="53"/>
      <c r="H5760" s="53"/>
      <c r="I5760" s="53"/>
      <c r="J5760" s="53"/>
      <c r="O5760" s="53"/>
      <c r="W5760" s="53"/>
      <c r="X5760" s="53"/>
      <c r="Y5760" s="53"/>
      <c r="Z5760" s="53"/>
      <c r="AA5760" s="53"/>
    </row>
    <row r="5761" spans="1:27" x14ac:dyDescent="0.25">
      <c r="A5761" s="199"/>
      <c r="B5761" s="199"/>
      <c r="C5761" s="199"/>
      <c r="D5761" s="199"/>
      <c r="E5761" s="192"/>
      <c r="F5761" s="186"/>
      <c r="G5761" s="53"/>
      <c r="H5761" s="53"/>
      <c r="I5761" s="53"/>
      <c r="J5761" s="53"/>
      <c r="O5761" s="53"/>
      <c r="W5761" s="53"/>
      <c r="X5761" s="53"/>
      <c r="Y5761" s="53"/>
      <c r="Z5761" s="53"/>
      <c r="AA5761" s="53"/>
    </row>
    <row r="5762" spans="1:27" x14ac:dyDescent="0.25">
      <c r="A5762" s="199"/>
      <c r="B5762" s="199"/>
      <c r="C5762" s="199"/>
      <c r="D5762" s="199"/>
      <c r="E5762" s="192"/>
      <c r="F5762" s="186"/>
      <c r="G5762" s="53"/>
      <c r="H5762" s="53"/>
      <c r="I5762" s="53"/>
      <c r="J5762" s="53"/>
      <c r="O5762" s="53"/>
      <c r="W5762" s="53"/>
      <c r="X5762" s="53"/>
      <c r="Y5762" s="53"/>
      <c r="Z5762" s="53"/>
      <c r="AA5762" s="53"/>
    </row>
    <row r="5763" spans="1:27" x14ac:dyDescent="0.25">
      <c r="A5763" s="199"/>
      <c r="B5763" s="199"/>
      <c r="C5763" s="199"/>
      <c r="D5763" s="199"/>
      <c r="E5763" s="192"/>
      <c r="F5763" s="186"/>
      <c r="G5763" s="53"/>
      <c r="H5763" s="53"/>
      <c r="I5763" s="53"/>
      <c r="J5763" s="53"/>
      <c r="O5763" s="53"/>
      <c r="W5763" s="53"/>
      <c r="X5763" s="53"/>
      <c r="Y5763" s="53"/>
      <c r="Z5763" s="53"/>
      <c r="AA5763" s="53"/>
    </row>
    <row r="5764" spans="1:27" x14ac:dyDescent="0.25">
      <c r="A5764" s="199"/>
      <c r="B5764" s="199"/>
      <c r="C5764" s="199"/>
      <c r="D5764" s="199"/>
      <c r="E5764" s="192"/>
      <c r="F5764" s="186"/>
      <c r="G5764" s="53"/>
      <c r="H5764" s="53"/>
      <c r="I5764" s="53"/>
      <c r="J5764" s="53"/>
      <c r="O5764" s="53"/>
      <c r="W5764" s="53"/>
      <c r="X5764" s="53"/>
      <c r="Y5764" s="53"/>
      <c r="Z5764" s="53"/>
      <c r="AA5764" s="53"/>
    </row>
    <row r="5765" spans="1:27" x14ac:dyDescent="0.25">
      <c r="A5765" s="199"/>
      <c r="B5765" s="199"/>
      <c r="C5765" s="199"/>
      <c r="D5765" s="199"/>
      <c r="E5765" s="192"/>
      <c r="F5765" s="186"/>
      <c r="G5765" s="53"/>
      <c r="H5765" s="53"/>
      <c r="I5765" s="53"/>
      <c r="J5765" s="53"/>
      <c r="O5765" s="53"/>
      <c r="W5765" s="53"/>
      <c r="X5765" s="53"/>
      <c r="Y5765" s="53"/>
      <c r="Z5765" s="53"/>
      <c r="AA5765" s="53"/>
    </row>
    <row r="5766" spans="1:27" x14ac:dyDescent="0.25">
      <c r="A5766" s="199"/>
      <c r="B5766" s="199"/>
      <c r="C5766" s="199"/>
      <c r="D5766" s="199"/>
      <c r="E5766" s="192"/>
      <c r="F5766" s="186"/>
      <c r="G5766" s="53"/>
      <c r="H5766" s="53"/>
      <c r="I5766" s="53"/>
      <c r="J5766" s="53"/>
      <c r="O5766" s="53"/>
      <c r="W5766" s="53"/>
      <c r="X5766" s="53"/>
      <c r="Y5766" s="53"/>
      <c r="Z5766" s="53"/>
      <c r="AA5766" s="53"/>
    </row>
    <row r="5767" spans="1:27" x14ac:dyDescent="0.25">
      <c r="A5767" s="199"/>
      <c r="B5767" s="199"/>
      <c r="C5767" s="199"/>
      <c r="D5767" s="199"/>
      <c r="E5767" s="192"/>
      <c r="F5767" s="186"/>
      <c r="G5767" s="53"/>
      <c r="H5767" s="53"/>
      <c r="I5767" s="53"/>
      <c r="J5767" s="53"/>
      <c r="O5767" s="53"/>
      <c r="W5767" s="53"/>
      <c r="X5767" s="53"/>
      <c r="Y5767" s="53"/>
      <c r="Z5767" s="53"/>
      <c r="AA5767" s="53"/>
    </row>
    <row r="5768" spans="1:27" x14ac:dyDescent="0.25">
      <c r="A5768" s="199"/>
      <c r="B5768" s="199"/>
      <c r="C5768" s="199"/>
      <c r="D5768" s="199"/>
      <c r="E5768" s="192"/>
      <c r="F5768" s="186"/>
      <c r="G5768" s="53"/>
      <c r="H5768" s="53"/>
      <c r="I5768" s="53"/>
      <c r="J5768" s="53"/>
      <c r="O5768" s="53"/>
      <c r="W5768" s="53"/>
      <c r="X5768" s="53"/>
      <c r="Y5768" s="53"/>
      <c r="Z5768" s="53"/>
      <c r="AA5768" s="53"/>
    </row>
    <row r="5769" spans="1:27" x14ac:dyDescent="0.25">
      <c r="A5769" s="199"/>
      <c r="B5769" s="199"/>
      <c r="C5769" s="199"/>
      <c r="D5769" s="199"/>
      <c r="E5769" s="192"/>
      <c r="F5769" s="186"/>
      <c r="G5769" s="53"/>
      <c r="H5769" s="53"/>
      <c r="I5769" s="53"/>
      <c r="J5769" s="53"/>
      <c r="O5769" s="53"/>
      <c r="W5769" s="53"/>
      <c r="X5769" s="53"/>
      <c r="Y5769" s="53"/>
      <c r="Z5769" s="53"/>
      <c r="AA5769" s="53"/>
    </row>
    <row r="5770" spans="1:27" x14ac:dyDescent="0.25">
      <c r="A5770" s="199"/>
      <c r="B5770" s="199"/>
      <c r="C5770" s="199"/>
      <c r="D5770" s="199"/>
      <c r="E5770" s="192"/>
      <c r="F5770" s="186"/>
      <c r="G5770" s="53"/>
      <c r="H5770" s="53"/>
      <c r="I5770" s="53"/>
      <c r="J5770" s="53"/>
      <c r="O5770" s="53"/>
      <c r="W5770" s="53"/>
      <c r="X5770" s="53"/>
      <c r="Y5770" s="53"/>
      <c r="Z5770" s="53"/>
      <c r="AA5770" s="53"/>
    </row>
    <row r="5771" spans="1:27" x14ac:dyDescent="0.25">
      <c r="A5771" s="199"/>
      <c r="B5771" s="199"/>
      <c r="C5771" s="199"/>
      <c r="D5771" s="199"/>
      <c r="E5771" s="192"/>
      <c r="F5771" s="186"/>
      <c r="G5771" s="53"/>
      <c r="H5771" s="53"/>
      <c r="I5771" s="53"/>
      <c r="J5771" s="53"/>
      <c r="O5771" s="53"/>
      <c r="W5771" s="53"/>
      <c r="X5771" s="53"/>
      <c r="Y5771" s="53"/>
      <c r="Z5771" s="53"/>
      <c r="AA5771" s="53"/>
    </row>
    <row r="5772" spans="1:27" x14ac:dyDescent="0.25">
      <c r="A5772" s="199"/>
      <c r="B5772" s="199"/>
      <c r="C5772" s="199"/>
      <c r="D5772" s="199"/>
      <c r="E5772" s="192"/>
      <c r="F5772" s="186"/>
      <c r="G5772" s="53"/>
      <c r="H5772" s="53"/>
      <c r="I5772" s="53"/>
      <c r="J5772" s="53"/>
      <c r="O5772" s="53"/>
      <c r="W5772" s="53"/>
      <c r="X5772" s="53"/>
      <c r="Y5772" s="53"/>
      <c r="Z5772" s="53"/>
      <c r="AA5772" s="53"/>
    </row>
    <row r="5773" spans="1:27" x14ac:dyDescent="0.25">
      <c r="A5773" s="199"/>
      <c r="B5773" s="199"/>
      <c r="C5773" s="199"/>
      <c r="D5773" s="199"/>
      <c r="E5773" s="192"/>
      <c r="F5773" s="186"/>
      <c r="G5773" s="53"/>
      <c r="H5773" s="53"/>
      <c r="I5773" s="53"/>
      <c r="J5773" s="53"/>
      <c r="O5773" s="53"/>
      <c r="W5773" s="53"/>
      <c r="X5773" s="53"/>
      <c r="Y5773" s="53"/>
      <c r="Z5773" s="53"/>
      <c r="AA5773" s="53"/>
    </row>
    <row r="5774" spans="1:27" x14ac:dyDescent="0.25">
      <c r="A5774" s="199"/>
      <c r="B5774" s="199"/>
      <c r="C5774" s="199"/>
      <c r="D5774" s="199"/>
      <c r="E5774" s="192"/>
      <c r="F5774" s="186"/>
      <c r="G5774" s="53"/>
      <c r="H5774" s="53"/>
      <c r="I5774" s="53"/>
      <c r="J5774" s="53"/>
      <c r="O5774" s="53"/>
      <c r="W5774" s="53"/>
      <c r="X5774" s="53"/>
      <c r="Y5774" s="53"/>
      <c r="Z5774" s="53"/>
      <c r="AA5774" s="53"/>
    </row>
    <row r="5775" spans="1:27" x14ac:dyDescent="0.25">
      <c r="A5775" s="199"/>
      <c r="B5775" s="199"/>
      <c r="C5775" s="199"/>
      <c r="D5775" s="199"/>
      <c r="E5775" s="192"/>
      <c r="F5775" s="186"/>
      <c r="G5775" s="53"/>
      <c r="H5775" s="53"/>
      <c r="I5775" s="53"/>
      <c r="J5775" s="53"/>
      <c r="O5775" s="53"/>
      <c r="W5775" s="53"/>
      <c r="X5775" s="53"/>
      <c r="Y5775" s="53"/>
      <c r="Z5775" s="53"/>
      <c r="AA5775" s="53"/>
    </row>
    <row r="5776" spans="1:27" x14ac:dyDescent="0.25">
      <c r="A5776" s="199"/>
      <c r="B5776" s="199"/>
      <c r="C5776" s="199"/>
      <c r="D5776" s="199"/>
      <c r="E5776" s="192"/>
      <c r="F5776" s="186"/>
      <c r="G5776" s="53"/>
      <c r="H5776" s="53"/>
      <c r="I5776" s="53"/>
      <c r="J5776" s="53"/>
      <c r="O5776" s="53"/>
      <c r="W5776" s="53"/>
      <c r="X5776" s="53"/>
      <c r="Y5776" s="53"/>
      <c r="Z5776" s="53"/>
      <c r="AA5776" s="53"/>
    </row>
    <row r="5777" spans="1:27" x14ac:dyDescent="0.25">
      <c r="A5777" s="199"/>
      <c r="B5777" s="199"/>
      <c r="C5777" s="199"/>
      <c r="D5777" s="199"/>
      <c r="E5777" s="192"/>
      <c r="F5777" s="186"/>
      <c r="G5777" s="53"/>
      <c r="H5777" s="53"/>
      <c r="I5777" s="53"/>
      <c r="J5777" s="53"/>
      <c r="O5777" s="53"/>
      <c r="W5777" s="53"/>
      <c r="X5777" s="53"/>
      <c r="Y5777" s="53"/>
      <c r="Z5777" s="53"/>
      <c r="AA5777" s="53"/>
    </row>
    <row r="5778" spans="1:27" x14ac:dyDescent="0.25">
      <c r="A5778" s="199"/>
      <c r="B5778" s="199"/>
      <c r="C5778" s="199"/>
      <c r="D5778" s="199"/>
      <c r="E5778" s="192"/>
      <c r="F5778" s="186"/>
      <c r="G5778" s="53"/>
      <c r="H5778" s="53"/>
      <c r="I5778" s="53"/>
      <c r="J5778" s="53"/>
      <c r="O5778" s="53"/>
      <c r="W5778" s="53"/>
      <c r="X5778" s="53"/>
      <c r="Y5778" s="53"/>
      <c r="Z5778" s="53"/>
      <c r="AA5778" s="53"/>
    </row>
    <row r="5779" spans="1:27" x14ac:dyDescent="0.25">
      <c r="A5779" s="199"/>
      <c r="B5779" s="199"/>
      <c r="C5779" s="199"/>
      <c r="D5779" s="199"/>
      <c r="E5779" s="192"/>
      <c r="F5779" s="186"/>
      <c r="G5779" s="53"/>
      <c r="H5779" s="53"/>
      <c r="I5779" s="53"/>
      <c r="J5779" s="53"/>
      <c r="O5779" s="53"/>
      <c r="W5779" s="53"/>
      <c r="X5779" s="53"/>
      <c r="Y5779" s="53"/>
      <c r="Z5779" s="53"/>
      <c r="AA5779" s="53"/>
    </row>
    <row r="5780" spans="1:27" x14ac:dyDescent="0.25">
      <c r="A5780" s="199"/>
      <c r="B5780" s="199"/>
      <c r="C5780" s="199"/>
      <c r="D5780" s="199"/>
      <c r="E5780" s="192"/>
      <c r="F5780" s="186"/>
      <c r="G5780" s="53"/>
      <c r="H5780" s="53"/>
      <c r="I5780" s="53"/>
      <c r="J5780" s="53"/>
      <c r="O5780" s="53"/>
      <c r="W5780" s="53"/>
      <c r="X5780" s="53"/>
      <c r="Y5780" s="53"/>
      <c r="Z5780" s="53"/>
      <c r="AA5780" s="53"/>
    </row>
    <row r="5781" spans="1:27" x14ac:dyDescent="0.25">
      <c r="A5781" s="199"/>
      <c r="B5781" s="199"/>
      <c r="C5781" s="199"/>
      <c r="D5781" s="199"/>
      <c r="E5781" s="192"/>
      <c r="F5781" s="186"/>
      <c r="G5781" s="53"/>
      <c r="H5781" s="53"/>
      <c r="I5781" s="53"/>
      <c r="J5781" s="53"/>
      <c r="O5781" s="53"/>
      <c r="W5781" s="53"/>
      <c r="X5781" s="53"/>
      <c r="Y5781" s="53"/>
      <c r="Z5781" s="53"/>
      <c r="AA5781" s="53"/>
    </row>
    <row r="5782" spans="1:27" x14ac:dyDescent="0.25">
      <c r="A5782" s="199"/>
      <c r="B5782" s="199"/>
      <c r="C5782" s="199"/>
      <c r="D5782" s="199"/>
      <c r="E5782" s="192"/>
      <c r="F5782" s="186"/>
      <c r="G5782" s="53"/>
      <c r="H5782" s="53"/>
      <c r="I5782" s="53"/>
      <c r="J5782" s="53"/>
      <c r="O5782" s="53"/>
      <c r="W5782" s="53"/>
      <c r="X5782" s="53"/>
      <c r="Y5782" s="53"/>
      <c r="Z5782" s="53"/>
      <c r="AA5782" s="53"/>
    </row>
    <row r="5783" spans="1:27" x14ac:dyDescent="0.25">
      <c r="A5783" s="199"/>
      <c r="B5783" s="199"/>
      <c r="C5783" s="199"/>
      <c r="D5783" s="199"/>
      <c r="E5783" s="192"/>
      <c r="F5783" s="186"/>
      <c r="G5783" s="53"/>
      <c r="H5783" s="53"/>
      <c r="I5783" s="53"/>
      <c r="J5783" s="53"/>
      <c r="O5783" s="53"/>
      <c r="W5783" s="53"/>
      <c r="X5783" s="53"/>
      <c r="Y5783" s="53"/>
      <c r="Z5783" s="53"/>
      <c r="AA5783" s="53"/>
    </row>
    <row r="5784" spans="1:27" x14ac:dyDescent="0.25">
      <c r="A5784" s="199"/>
      <c r="B5784" s="199"/>
      <c r="C5784" s="199"/>
      <c r="D5784" s="199"/>
      <c r="E5784" s="192"/>
      <c r="F5784" s="186"/>
      <c r="G5784" s="53"/>
      <c r="H5784" s="53"/>
      <c r="I5784" s="53"/>
      <c r="J5784" s="53"/>
      <c r="O5784" s="53"/>
      <c r="W5784" s="53"/>
      <c r="X5784" s="53"/>
      <c r="Y5784" s="53"/>
      <c r="Z5784" s="53"/>
      <c r="AA5784" s="53"/>
    </row>
    <row r="5785" spans="1:27" x14ac:dyDescent="0.25">
      <c r="A5785" s="199"/>
      <c r="B5785" s="199"/>
      <c r="C5785" s="199"/>
      <c r="D5785" s="199"/>
      <c r="E5785" s="192"/>
      <c r="F5785" s="186"/>
      <c r="G5785" s="53"/>
      <c r="H5785" s="53"/>
      <c r="I5785" s="53"/>
      <c r="J5785" s="53"/>
      <c r="O5785" s="53"/>
      <c r="W5785" s="53"/>
      <c r="X5785" s="53"/>
      <c r="Y5785" s="53"/>
      <c r="Z5785" s="53"/>
      <c r="AA5785" s="53"/>
    </row>
    <row r="5786" spans="1:27" x14ac:dyDescent="0.25">
      <c r="A5786" s="199"/>
      <c r="B5786" s="199"/>
      <c r="C5786" s="199"/>
      <c r="D5786" s="199"/>
      <c r="E5786" s="192"/>
      <c r="F5786" s="186"/>
      <c r="G5786" s="53"/>
      <c r="H5786" s="53"/>
      <c r="I5786" s="53"/>
      <c r="J5786" s="53"/>
      <c r="O5786" s="53"/>
      <c r="W5786" s="53"/>
      <c r="X5786" s="53"/>
      <c r="Y5786" s="53"/>
      <c r="Z5786" s="53"/>
      <c r="AA5786" s="53"/>
    </row>
    <row r="5787" spans="1:27" x14ac:dyDescent="0.25">
      <c r="A5787" s="199"/>
      <c r="B5787" s="199"/>
      <c r="C5787" s="199"/>
      <c r="D5787" s="199"/>
      <c r="E5787" s="192"/>
      <c r="F5787" s="186"/>
      <c r="G5787" s="53"/>
      <c r="H5787" s="53"/>
      <c r="I5787" s="53"/>
      <c r="J5787" s="53"/>
      <c r="O5787" s="53"/>
      <c r="W5787" s="53"/>
      <c r="X5787" s="53"/>
      <c r="Y5787" s="53"/>
      <c r="Z5787" s="53"/>
      <c r="AA5787" s="53"/>
    </row>
    <row r="5788" spans="1:27" x14ac:dyDescent="0.25">
      <c r="A5788" s="199"/>
      <c r="B5788" s="199"/>
      <c r="C5788" s="199"/>
      <c r="D5788" s="199"/>
      <c r="E5788" s="192"/>
      <c r="F5788" s="186"/>
      <c r="G5788" s="53"/>
      <c r="H5788" s="53"/>
      <c r="I5788" s="53"/>
      <c r="J5788" s="53"/>
      <c r="O5788" s="53"/>
      <c r="W5788" s="53"/>
      <c r="X5788" s="53"/>
      <c r="Y5788" s="53"/>
      <c r="Z5788" s="53"/>
      <c r="AA5788" s="53"/>
    </row>
    <row r="5789" spans="1:27" x14ac:dyDescent="0.25">
      <c r="A5789" s="199"/>
      <c r="B5789" s="199"/>
      <c r="C5789" s="199"/>
      <c r="D5789" s="199"/>
      <c r="E5789" s="192"/>
      <c r="F5789" s="186"/>
      <c r="G5789" s="53"/>
      <c r="H5789" s="53"/>
      <c r="I5789" s="53"/>
      <c r="J5789" s="53"/>
      <c r="O5789" s="53"/>
      <c r="W5789" s="53"/>
      <c r="X5789" s="53"/>
      <c r="Y5789" s="53"/>
      <c r="Z5789" s="53"/>
      <c r="AA5789" s="53"/>
    </row>
    <row r="5790" spans="1:27" x14ac:dyDescent="0.25">
      <c r="A5790" s="199"/>
      <c r="B5790" s="199"/>
      <c r="C5790" s="199"/>
      <c r="D5790" s="199"/>
      <c r="E5790" s="192"/>
      <c r="F5790" s="186"/>
      <c r="G5790" s="53"/>
      <c r="H5790" s="53"/>
      <c r="I5790" s="53"/>
      <c r="J5790" s="53"/>
      <c r="O5790" s="53"/>
      <c r="W5790" s="53"/>
      <c r="X5790" s="53"/>
      <c r="Y5790" s="53"/>
      <c r="Z5790" s="53"/>
      <c r="AA5790" s="53"/>
    </row>
    <row r="5791" spans="1:27" x14ac:dyDescent="0.25">
      <c r="A5791" s="199"/>
      <c r="B5791" s="199"/>
      <c r="C5791" s="199"/>
      <c r="D5791" s="199"/>
      <c r="E5791" s="192"/>
      <c r="F5791" s="186"/>
      <c r="G5791" s="53"/>
      <c r="H5791" s="53"/>
      <c r="I5791" s="53"/>
      <c r="J5791" s="53"/>
      <c r="O5791" s="53"/>
      <c r="W5791" s="53"/>
      <c r="X5791" s="53"/>
      <c r="Y5791" s="53"/>
      <c r="Z5791" s="53"/>
      <c r="AA5791" s="53"/>
    </row>
    <row r="5792" spans="1:27" x14ac:dyDescent="0.25">
      <c r="A5792" s="199"/>
      <c r="B5792" s="199"/>
      <c r="C5792" s="199"/>
      <c r="D5792" s="199"/>
      <c r="E5792" s="192"/>
      <c r="F5792" s="186"/>
      <c r="G5792" s="53"/>
      <c r="H5792" s="53"/>
      <c r="I5792" s="53"/>
      <c r="J5792" s="53"/>
      <c r="O5792" s="53"/>
      <c r="W5792" s="53"/>
      <c r="X5792" s="53"/>
      <c r="Y5792" s="53"/>
      <c r="Z5792" s="53"/>
      <c r="AA5792" s="53"/>
    </row>
    <row r="5793" spans="1:27" x14ac:dyDescent="0.25">
      <c r="A5793" s="199"/>
      <c r="B5793" s="199"/>
      <c r="C5793" s="199"/>
      <c r="D5793" s="199"/>
      <c r="E5793" s="192"/>
      <c r="F5793" s="186"/>
      <c r="G5793" s="53"/>
      <c r="H5793" s="53"/>
      <c r="I5793" s="53"/>
      <c r="J5793" s="53"/>
      <c r="O5793" s="53"/>
      <c r="W5793" s="53"/>
      <c r="X5793" s="53"/>
      <c r="Y5793" s="53"/>
      <c r="Z5793" s="53"/>
      <c r="AA5793" s="53"/>
    </row>
    <row r="5794" spans="1:27" x14ac:dyDescent="0.25">
      <c r="A5794" s="199"/>
      <c r="B5794" s="199"/>
      <c r="C5794" s="199"/>
      <c r="D5794" s="199"/>
      <c r="E5794" s="192"/>
      <c r="F5794" s="186"/>
      <c r="G5794" s="53"/>
      <c r="H5794" s="53"/>
      <c r="I5794" s="53"/>
      <c r="J5794" s="53"/>
      <c r="O5794" s="53"/>
      <c r="W5794" s="53"/>
      <c r="X5794" s="53"/>
      <c r="Y5794" s="53"/>
      <c r="Z5794" s="53"/>
      <c r="AA5794" s="53"/>
    </row>
    <row r="5795" spans="1:27" x14ac:dyDescent="0.25">
      <c r="A5795" s="199"/>
      <c r="B5795" s="199"/>
      <c r="C5795" s="199"/>
      <c r="D5795" s="199"/>
      <c r="E5795" s="192"/>
      <c r="F5795" s="186"/>
      <c r="G5795" s="53"/>
      <c r="H5795" s="53"/>
      <c r="I5795" s="53"/>
      <c r="J5795" s="53"/>
      <c r="O5795" s="53"/>
      <c r="W5795" s="53"/>
      <c r="X5795" s="53"/>
      <c r="Y5795" s="53"/>
      <c r="Z5795" s="53"/>
      <c r="AA5795" s="53"/>
    </row>
    <row r="5796" spans="1:27" x14ac:dyDescent="0.25">
      <c r="A5796" s="199"/>
      <c r="B5796" s="199"/>
      <c r="C5796" s="199"/>
      <c r="D5796" s="199"/>
      <c r="E5796" s="192"/>
      <c r="F5796" s="186"/>
      <c r="G5796" s="53"/>
      <c r="H5796" s="53"/>
      <c r="I5796" s="53"/>
      <c r="J5796" s="53"/>
      <c r="O5796" s="53"/>
      <c r="W5796" s="53"/>
      <c r="X5796" s="53"/>
      <c r="Y5796" s="53"/>
      <c r="Z5796" s="53"/>
      <c r="AA5796" s="53"/>
    </row>
    <row r="5797" spans="1:27" x14ac:dyDescent="0.25">
      <c r="A5797" s="199"/>
      <c r="B5797" s="199"/>
      <c r="C5797" s="199"/>
      <c r="D5797" s="199"/>
      <c r="E5797" s="192"/>
      <c r="F5797" s="186"/>
      <c r="G5797" s="53"/>
      <c r="H5797" s="53"/>
      <c r="I5797" s="53"/>
      <c r="J5797" s="53"/>
      <c r="O5797" s="53"/>
      <c r="W5797" s="53"/>
      <c r="X5797" s="53"/>
      <c r="Y5797" s="53"/>
      <c r="Z5797" s="53"/>
      <c r="AA5797" s="53"/>
    </row>
    <row r="5798" spans="1:27" x14ac:dyDescent="0.25">
      <c r="A5798" s="199"/>
      <c r="B5798" s="199"/>
      <c r="C5798" s="199"/>
      <c r="D5798" s="199"/>
      <c r="E5798" s="192"/>
      <c r="F5798" s="186"/>
      <c r="G5798" s="53"/>
      <c r="H5798" s="53"/>
      <c r="I5798" s="53"/>
      <c r="J5798" s="53"/>
      <c r="O5798" s="53"/>
      <c r="W5798" s="53"/>
      <c r="X5798" s="53"/>
      <c r="Y5798" s="53"/>
      <c r="Z5798" s="53"/>
      <c r="AA5798" s="53"/>
    </row>
    <row r="5799" spans="1:27" x14ac:dyDescent="0.25">
      <c r="A5799" s="199"/>
      <c r="B5799" s="199"/>
      <c r="C5799" s="199"/>
      <c r="D5799" s="199"/>
      <c r="E5799" s="192"/>
      <c r="F5799" s="186"/>
      <c r="G5799" s="53"/>
      <c r="H5799" s="53"/>
      <c r="I5799" s="53"/>
      <c r="J5799" s="53"/>
      <c r="O5799" s="53"/>
      <c r="W5799" s="53"/>
      <c r="X5799" s="53"/>
      <c r="Y5799" s="53"/>
      <c r="Z5799" s="53"/>
      <c r="AA5799" s="53"/>
    </row>
    <row r="5800" spans="1:27" x14ac:dyDescent="0.25">
      <c r="A5800" s="199"/>
      <c r="B5800" s="199"/>
      <c r="C5800" s="199"/>
      <c r="D5800" s="199"/>
      <c r="E5800" s="192"/>
      <c r="F5800" s="186"/>
      <c r="G5800" s="53"/>
      <c r="H5800" s="53"/>
      <c r="I5800" s="53"/>
      <c r="J5800" s="53"/>
      <c r="O5800" s="53"/>
      <c r="W5800" s="53"/>
      <c r="X5800" s="53"/>
      <c r="Y5800" s="53"/>
      <c r="Z5800" s="53"/>
      <c r="AA5800" s="53"/>
    </row>
    <row r="5801" spans="1:27" x14ac:dyDescent="0.25">
      <c r="A5801" s="199"/>
      <c r="B5801" s="199"/>
      <c r="C5801" s="199"/>
      <c r="D5801" s="199"/>
      <c r="E5801" s="192"/>
      <c r="F5801" s="186"/>
      <c r="G5801" s="53"/>
      <c r="H5801" s="53"/>
      <c r="I5801" s="53"/>
      <c r="J5801" s="53"/>
      <c r="O5801" s="53"/>
      <c r="W5801" s="53"/>
      <c r="X5801" s="53"/>
      <c r="Y5801" s="53"/>
      <c r="Z5801" s="53"/>
      <c r="AA5801" s="53"/>
    </row>
    <row r="5802" spans="1:27" x14ac:dyDescent="0.25">
      <c r="A5802" s="199"/>
      <c r="B5802" s="199"/>
      <c r="C5802" s="199"/>
      <c r="D5802" s="199"/>
      <c r="E5802" s="192"/>
      <c r="F5802" s="186"/>
      <c r="G5802" s="53"/>
      <c r="H5802" s="53"/>
      <c r="I5802" s="53"/>
      <c r="J5802" s="53"/>
      <c r="O5802" s="53"/>
      <c r="W5802" s="53"/>
      <c r="X5802" s="53"/>
      <c r="Y5802" s="53"/>
      <c r="Z5802" s="53"/>
      <c r="AA5802" s="53"/>
    </row>
    <row r="5803" spans="1:27" x14ac:dyDescent="0.25">
      <c r="A5803" s="199"/>
      <c r="B5803" s="199"/>
      <c r="C5803" s="199"/>
      <c r="D5803" s="199"/>
      <c r="E5803" s="192"/>
      <c r="F5803" s="186"/>
      <c r="G5803" s="53"/>
      <c r="H5803" s="53"/>
      <c r="I5803" s="53"/>
      <c r="J5803" s="53"/>
      <c r="O5803" s="53"/>
      <c r="W5803" s="53"/>
      <c r="X5803" s="53"/>
      <c r="Y5803" s="53"/>
      <c r="Z5803" s="53"/>
      <c r="AA5803" s="53"/>
    </row>
    <row r="5804" spans="1:27" x14ac:dyDescent="0.25">
      <c r="A5804" s="199"/>
      <c r="B5804" s="199"/>
      <c r="C5804" s="199"/>
      <c r="D5804" s="199"/>
      <c r="E5804" s="192"/>
      <c r="F5804" s="186"/>
      <c r="G5804" s="53"/>
      <c r="H5804" s="53"/>
      <c r="I5804" s="53"/>
      <c r="J5804" s="53"/>
      <c r="O5804" s="53"/>
      <c r="W5804" s="53"/>
      <c r="X5804" s="53"/>
      <c r="Y5804" s="53"/>
      <c r="Z5804" s="53"/>
      <c r="AA5804" s="53"/>
    </row>
    <row r="5805" spans="1:27" x14ac:dyDescent="0.25">
      <c r="A5805" s="199"/>
      <c r="B5805" s="199"/>
      <c r="C5805" s="199"/>
      <c r="D5805" s="199"/>
      <c r="E5805" s="192"/>
      <c r="F5805" s="186"/>
      <c r="G5805" s="53"/>
      <c r="H5805" s="53"/>
      <c r="I5805" s="53"/>
      <c r="J5805" s="53"/>
      <c r="O5805" s="53"/>
      <c r="W5805" s="53"/>
      <c r="X5805" s="53"/>
      <c r="Y5805" s="53"/>
      <c r="Z5805" s="53"/>
      <c r="AA5805" s="53"/>
    </row>
    <row r="5806" spans="1:27" x14ac:dyDescent="0.25">
      <c r="A5806" s="199"/>
      <c r="B5806" s="199"/>
      <c r="C5806" s="199"/>
      <c r="D5806" s="199"/>
      <c r="E5806" s="192"/>
      <c r="F5806" s="186"/>
      <c r="G5806" s="53"/>
      <c r="H5806" s="53"/>
      <c r="I5806" s="53"/>
      <c r="J5806" s="53"/>
      <c r="O5806" s="53"/>
      <c r="W5806" s="53"/>
      <c r="X5806" s="53"/>
      <c r="Y5806" s="53"/>
      <c r="Z5806" s="53"/>
      <c r="AA5806" s="53"/>
    </row>
    <row r="5807" spans="1:27" x14ac:dyDescent="0.25">
      <c r="A5807" s="199"/>
      <c r="B5807" s="199"/>
      <c r="C5807" s="199"/>
      <c r="D5807" s="199"/>
      <c r="E5807" s="192"/>
      <c r="F5807" s="186"/>
      <c r="G5807" s="53"/>
      <c r="H5807" s="53"/>
      <c r="I5807" s="53"/>
      <c r="J5807" s="53"/>
      <c r="O5807" s="53"/>
      <c r="W5807" s="53"/>
      <c r="X5807" s="53"/>
      <c r="Y5807" s="53"/>
      <c r="Z5807" s="53"/>
      <c r="AA5807" s="53"/>
    </row>
    <row r="5808" spans="1:27" x14ac:dyDescent="0.25">
      <c r="A5808" s="199"/>
      <c r="B5808" s="199"/>
      <c r="C5808" s="199"/>
      <c r="D5808" s="199"/>
      <c r="E5808" s="192"/>
      <c r="F5808" s="186"/>
      <c r="G5808" s="53"/>
      <c r="H5808" s="53"/>
      <c r="I5808" s="53"/>
      <c r="J5808" s="53"/>
      <c r="O5808" s="53"/>
      <c r="W5808" s="53"/>
      <c r="X5808" s="53"/>
      <c r="Y5808" s="53"/>
      <c r="Z5808" s="53"/>
      <c r="AA5808" s="53"/>
    </row>
    <row r="5809" spans="1:27" x14ac:dyDescent="0.25">
      <c r="A5809" s="199"/>
      <c r="B5809" s="199"/>
      <c r="C5809" s="199"/>
      <c r="D5809" s="199"/>
      <c r="E5809" s="192"/>
      <c r="F5809" s="186"/>
      <c r="G5809" s="53"/>
      <c r="H5809" s="53"/>
      <c r="I5809" s="53"/>
      <c r="J5809" s="53"/>
      <c r="O5809" s="53"/>
      <c r="W5809" s="53"/>
      <c r="X5809" s="53"/>
      <c r="Y5809" s="53"/>
      <c r="Z5809" s="53"/>
      <c r="AA5809" s="53"/>
    </row>
    <row r="5810" spans="1:27" x14ac:dyDescent="0.25">
      <c r="A5810" s="199"/>
      <c r="B5810" s="199"/>
      <c r="C5810" s="199"/>
      <c r="D5810" s="199"/>
      <c r="E5810" s="192"/>
      <c r="F5810" s="186"/>
      <c r="G5810" s="53"/>
      <c r="H5810" s="53"/>
      <c r="I5810" s="53"/>
      <c r="J5810" s="53"/>
      <c r="O5810" s="53"/>
      <c r="W5810" s="53"/>
      <c r="X5810" s="53"/>
      <c r="Y5810" s="53"/>
      <c r="Z5810" s="53"/>
      <c r="AA5810" s="53"/>
    </row>
    <row r="5811" spans="1:27" x14ac:dyDescent="0.25">
      <c r="A5811" s="199"/>
      <c r="B5811" s="199"/>
      <c r="C5811" s="199"/>
      <c r="D5811" s="199"/>
      <c r="E5811" s="192"/>
      <c r="F5811" s="186"/>
      <c r="G5811" s="53"/>
      <c r="H5811" s="53"/>
      <c r="I5811" s="53"/>
      <c r="J5811" s="53"/>
      <c r="O5811" s="53"/>
      <c r="W5811" s="53"/>
      <c r="X5811" s="53"/>
      <c r="Y5811" s="53"/>
      <c r="Z5811" s="53"/>
      <c r="AA5811" s="53"/>
    </row>
    <row r="5812" spans="1:27" x14ac:dyDescent="0.25">
      <c r="A5812" s="199"/>
      <c r="B5812" s="199"/>
      <c r="C5812" s="199"/>
      <c r="D5812" s="199"/>
      <c r="E5812" s="192"/>
      <c r="F5812" s="186"/>
      <c r="G5812" s="53"/>
      <c r="H5812" s="53"/>
      <c r="I5812" s="53"/>
      <c r="J5812" s="53"/>
      <c r="O5812" s="53"/>
      <c r="W5812" s="53"/>
      <c r="X5812" s="53"/>
      <c r="Y5812" s="53"/>
      <c r="Z5812" s="53"/>
      <c r="AA5812" s="53"/>
    </row>
    <row r="5813" spans="1:27" x14ac:dyDescent="0.25">
      <c r="A5813" s="199"/>
      <c r="B5813" s="199"/>
      <c r="C5813" s="199"/>
      <c r="D5813" s="199"/>
      <c r="E5813" s="192"/>
      <c r="F5813" s="186"/>
      <c r="G5813" s="53"/>
      <c r="H5813" s="53"/>
      <c r="I5813" s="53"/>
      <c r="J5813" s="53"/>
      <c r="O5813" s="53"/>
      <c r="W5813" s="53"/>
      <c r="X5813" s="53"/>
      <c r="Y5813" s="53"/>
      <c r="Z5813" s="53"/>
      <c r="AA5813" s="53"/>
    </row>
    <row r="5814" spans="1:27" x14ac:dyDescent="0.25">
      <c r="A5814" s="199"/>
      <c r="B5814" s="199"/>
      <c r="C5814" s="199"/>
      <c r="D5814" s="199"/>
      <c r="E5814" s="192"/>
      <c r="F5814" s="186"/>
      <c r="G5814" s="53"/>
      <c r="H5814" s="53"/>
      <c r="I5814" s="53"/>
      <c r="J5814" s="53"/>
      <c r="O5814" s="53"/>
      <c r="W5814" s="53"/>
      <c r="X5814" s="53"/>
      <c r="Y5814" s="53"/>
      <c r="Z5814" s="53"/>
      <c r="AA5814" s="53"/>
    </row>
    <row r="5815" spans="1:27" x14ac:dyDescent="0.25">
      <c r="A5815" s="199"/>
      <c r="B5815" s="199"/>
      <c r="C5815" s="199"/>
      <c r="D5815" s="199"/>
      <c r="E5815" s="192"/>
      <c r="F5815" s="186"/>
      <c r="G5815" s="53"/>
      <c r="H5815" s="53"/>
      <c r="I5815" s="53"/>
      <c r="J5815" s="53"/>
      <c r="O5815" s="53"/>
      <c r="W5815" s="53"/>
      <c r="X5815" s="53"/>
      <c r="Y5815" s="53"/>
      <c r="Z5815" s="53"/>
      <c r="AA5815" s="53"/>
    </row>
    <row r="5816" spans="1:27" x14ac:dyDescent="0.25">
      <c r="A5816" s="199"/>
      <c r="B5816" s="199"/>
      <c r="C5816" s="199"/>
      <c r="D5816" s="199"/>
      <c r="E5816" s="192"/>
      <c r="F5816" s="186"/>
      <c r="G5816" s="53"/>
      <c r="H5816" s="53"/>
      <c r="I5816" s="53"/>
      <c r="J5816" s="53"/>
      <c r="O5816" s="53"/>
      <c r="W5816" s="53"/>
      <c r="X5816" s="53"/>
      <c r="Y5816" s="53"/>
      <c r="Z5816" s="53"/>
      <c r="AA5816" s="53"/>
    </row>
    <row r="5817" spans="1:27" x14ac:dyDescent="0.25">
      <c r="A5817" s="199"/>
      <c r="B5817" s="199"/>
      <c r="C5817" s="199"/>
      <c r="D5817" s="199"/>
      <c r="E5817" s="192"/>
      <c r="F5817" s="186"/>
      <c r="G5817" s="53"/>
      <c r="H5817" s="53"/>
      <c r="I5817" s="53"/>
      <c r="J5817" s="53"/>
      <c r="O5817" s="53"/>
      <c r="W5817" s="53"/>
      <c r="X5817" s="53"/>
      <c r="Y5817" s="53"/>
      <c r="Z5817" s="53"/>
      <c r="AA5817" s="53"/>
    </row>
    <row r="5818" spans="1:27" x14ac:dyDescent="0.25">
      <c r="A5818" s="199"/>
      <c r="B5818" s="199"/>
      <c r="C5818" s="199"/>
      <c r="D5818" s="199"/>
      <c r="E5818" s="192"/>
      <c r="F5818" s="186"/>
      <c r="G5818" s="53"/>
      <c r="H5818" s="53"/>
      <c r="I5818" s="53"/>
      <c r="J5818" s="53"/>
      <c r="O5818" s="53"/>
      <c r="W5818" s="53"/>
      <c r="X5818" s="53"/>
      <c r="Y5818" s="53"/>
      <c r="Z5818" s="53"/>
      <c r="AA5818" s="53"/>
    </row>
    <row r="5819" spans="1:27" x14ac:dyDescent="0.25">
      <c r="A5819" s="199"/>
      <c r="B5819" s="199"/>
      <c r="C5819" s="199"/>
      <c r="D5819" s="199"/>
      <c r="E5819" s="192"/>
      <c r="F5819" s="186"/>
      <c r="G5819" s="53"/>
      <c r="H5819" s="53"/>
      <c r="I5819" s="53"/>
      <c r="J5819" s="53"/>
      <c r="O5819" s="53"/>
      <c r="W5819" s="53"/>
      <c r="X5819" s="53"/>
      <c r="Y5819" s="53"/>
      <c r="Z5819" s="53"/>
      <c r="AA5819" s="53"/>
    </row>
    <row r="5820" spans="1:27" x14ac:dyDescent="0.25">
      <c r="A5820" s="199"/>
      <c r="B5820" s="199"/>
      <c r="C5820" s="199"/>
      <c r="D5820" s="199"/>
      <c r="E5820" s="192"/>
      <c r="F5820" s="186"/>
      <c r="G5820" s="53"/>
      <c r="H5820" s="53"/>
      <c r="I5820" s="53"/>
      <c r="J5820" s="53"/>
      <c r="O5820" s="53"/>
      <c r="W5820" s="53"/>
      <c r="X5820" s="53"/>
      <c r="Y5820" s="53"/>
      <c r="Z5820" s="53"/>
      <c r="AA5820" s="53"/>
    </row>
    <row r="5821" spans="1:27" x14ac:dyDescent="0.25">
      <c r="A5821" s="199"/>
      <c r="B5821" s="199"/>
      <c r="C5821" s="199"/>
      <c r="D5821" s="199"/>
      <c r="E5821" s="192"/>
      <c r="F5821" s="186"/>
      <c r="G5821" s="53"/>
      <c r="H5821" s="53"/>
      <c r="I5821" s="53"/>
      <c r="J5821" s="53"/>
      <c r="O5821" s="53"/>
      <c r="W5821" s="53"/>
      <c r="X5821" s="53"/>
      <c r="Y5821" s="53"/>
      <c r="Z5821" s="53"/>
      <c r="AA5821" s="53"/>
    </row>
    <row r="5822" spans="1:27" x14ac:dyDescent="0.25">
      <c r="A5822" s="199"/>
      <c r="B5822" s="199"/>
      <c r="C5822" s="199"/>
      <c r="D5822" s="199"/>
      <c r="E5822" s="192"/>
      <c r="F5822" s="186"/>
      <c r="G5822" s="53"/>
      <c r="H5822" s="53"/>
      <c r="I5822" s="53"/>
      <c r="J5822" s="53"/>
      <c r="O5822" s="53"/>
      <c r="W5822" s="53"/>
      <c r="X5822" s="53"/>
      <c r="Y5822" s="53"/>
      <c r="Z5822" s="53"/>
      <c r="AA5822" s="53"/>
    </row>
    <row r="5823" spans="1:27" x14ac:dyDescent="0.25">
      <c r="A5823" s="199"/>
      <c r="B5823" s="199"/>
      <c r="C5823" s="199"/>
      <c r="D5823" s="199"/>
      <c r="E5823" s="192"/>
      <c r="F5823" s="186"/>
      <c r="G5823" s="53"/>
      <c r="H5823" s="53"/>
      <c r="I5823" s="53"/>
      <c r="J5823" s="53"/>
      <c r="O5823" s="53"/>
      <c r="W5823" s="53"/>
      <c r="X5823" s="53"/>
      <c r="Y5823" s="53"/>
      <c r="Z5823" s="53"/>
      <c r="AA5823" s="53"/>
    </row>
    <row r="5824" spans="1:27" x14ac:dyDescent="0.25">
      <c r="A5824" s="199"/>
      <c r="B5824" s="199"/>
      <c r="C5824" s="199"/>
      <c r="D5824" s="199"/>
      <c r="E5824" s="192"/>
      <c r="F5824" s="186"/>
      <c r="G5824" s="53"/>
      <c r="H5824" s="53"/>
      <c r="I5824" s="53"/>
      <c r="J5824" s="53"/>
      <c r="O5824" s="53"/>
      <c r="W5824" s="53"/>
      <c r="X5824" s="53"/>
      <c r="Y5824" s="53"/>
      <c r="Z5824" s="53"/>
      <c r="AA5824" s="53"/>
    </row>
    <row r="5825" spans="1:27" x14ac:dyDescent="0.25">
      <c r="A5825" s="199"/>
      <c r="B5825" s="199"/>
      <c r="C5825" s="199"/>
      <c r="D5825" s="199"/>
      <c r="E5825" s="192"/>
      <c r="F5825" s="186"/>
      <c r="G5825" s="53"/>
      <c r="H5825" s="53"/>
      <c r="I5825" s="53"/>
      <c r="J5825" s="53"/>
      <c r="O5825" s="53"/>
      <c r="W5825" s="53"/>
      <c r="X5825" s="53"/>
      <c r="Y5825" s="53"/>
      <c r="Z5825" s="53"/>
      <c r="AA5825" s="53"/>
    </row>
    <row r="5826" spans="1:27" x14ac:dyDescent="0.25">
      <c r="A5826" s="199"/>
      <c r="B5826" s="199"/>
      <c r="C5826" s="199"/>
      <c r="D5826" s="199"/>
      <c r="E5826" s="192"/>
      <c r="F5826" s="186"/>
      <c r="G5826" s="53"/>
      <c r="H5826" s="53"/>
      <c r="I5826" s="53"/>
      <c r="J5826" s="53"/>
      <c r="O5826" s="53"/>
      <c r="W5826" s="53"/>
      <c r="X5826" s="53"/>
      <c r="Y5826" s="53"/>
      <c r="Z5826" s="53"/>
      <c r="AA5826" s="53"/>
    </row>
    <row r="5827" spans="1:27" x14ac:dyDescent="0.25">
      <c r="A5827" s="199"/>
      <c r="B5827" s="199"/>
      <c r="C5827" s="199"/>
      <c r="D5827" s="199"/>
      <c r="E5827" s="192"/>
      <c r="F5827" s="186"/>
      <c r="G5827" s="53"/>
      <c r="H5827" s="53"/>
      <c r="I5827" s="53"/>
      <c r="J5827" s="53"/>
      <c r="O5827" s="53"/>
      <c r="W5827" s="53"/>
      <c r="X5827" s="53"/>
      <c r="Y5827" s="53"/>
      <c r="Z5827" s="53"/>
      <c r="AA5827" s="53"/>
    </row>
    <row r="5828" spans="1:27" x14ac:dyDescent="0.25">
      <c r="A5828" s="199"/>
      <c r="B5828" s="199"/>
      <c r="C5828" s="199"/>
      <c r="D5828" s="199"/>
      <c r="E5828" s="192"/>
      <c r="F5828" s="186"/>
      <c r="G5828" s="53"/>
      <c r="H5828" s="53"/>
      <c r="I5828" s="53"/>
      <c r="J5828" s="53"/>
      <c r="O5828" s="53"/>
      <c r="W5828" s="53"/>
      <c r="X5828" s="53"/>
      <c r="Y5828" s="53"/>
      <c r="Z5828" s="53"/>
      <c r="AA5828" s="53"/>
    </row>
    <row r="5829" spans="1:27" x14ac:dyDescent="0.25">
      <c r="A5829" s="199"/>
      <c r="B5829" s="199"/>
      <c r="C5829" s="199"/>
      <c r="D5829" s="199"/>
      <c r="E5829" s="192"/>
      <c r="F5829" s="186"/>
      <c r="G5829" s="53"/>
      <c r="H5829" s="53"/>
      <c r="I5829" s="53"/>
      <c r="J5829" s="53"/>
      <c r="O5829" s="53"/>
      <c r="W5829" s="53"/>
      <c r="X5829" s="53"/>
      <c r="Y5829" s="53"/>
      <c r="Z5829" s="53"/>
      <c r="AA5829" s="53"/>
    </row>
    <row r="5830" spans="1:27" x14ac:dyDescent="0.25">
      <c r="A5830" s="199"/>
      <c r="B5830" s="199"/>
      <c r="C5830" s="199"/>
      <c r="D5830" s="199"/>
      <c r="E5830" s="192"/>
      <c r="F5830" s="186"/>
      <c r="G5830" s="53"/>
      <c r="H5830" s="53"/>
      <c r="I5830" s="53"/>
      <c r="J5830" s="53"/>
      <c r="O5830" s="53"/>
      <c r="W5830" s="53"/>
      <c r="X5830" s="53"/>
      <c r="Y5830" s="53"/>
      <c r="Z5830" s="53"/>
      <c r="AA5830" s="53"/>
    </row>
    <row r="5831" spans="1:27" x14ac:dyDescent="0.25">
      <c r="A5831" s="199"/>
      <c r="B5831" s="199"/>
      <c r="C5831" s="199"/>
      <c r="D5831" s="199"/>
      <c r="E5831" s="192"/>
      <c r="F5831" s="186"/>
      <c r="G5831" s="53"/>
      <c r="H5831" s="53"/>
      <c r="I5831" s="53"/>
      <c r="J5831" s="53"/>
      <c r="O5831" s="53"/>
      <c r="W5831" s="53"/>
      <c r="X5831" s="53"/>
      <c r="Y5831" s="53"/>
      <c r="Z5831" s="53"/>
      <c r="AA5831" s="53"/>
    </row>
    <row r="5832" spans="1:27" x14ac:dyDescent="0.25">
      <c r="A5832" s="199"/>
      <c r="B5832" s="199"/>
      <c r="C5832" s="199"/>
      <c r="D5832" s="199"/>
      <c r="E5832" s="192"/>
      <c r="F5832" s="186"/>
      <c r="G5832" s="53"/>
      <c r="H5832" s="53"/>
      <c r="I5832" s="53"/>
      <c r="J5832" s="53"/>
      <c r="O5832" s="53"/>
      <c r="W5832" s="53"/>
      <c r="X5832" s="53"/>
      <c r="Y5832" s="53"/>
      <c r="Z5832" s="53"/>
      <c r="AA5832" s="53"/>
    </row>
    <row r="5833" spans="1:27" x14ac:dyDescent="0.25">
      <c r="A5833" s="199"/>
      <c r="B5833" s="199"/>
      <c r="C5833" s="199"/>
      <c r="D5833" s="199"/>
      <c r="E5833" s="192"/>
      <c r="F5833" s="186"/>
      <c r="G5833" s="53"/>
      <c r="H5833" s="53"/>
      <c r="I5833" s="53"/>
      <c r="J5833" s="53"/>
      <c r="O5833" s="53"/>
      <c r="W5833" s="53"/>
      <c r="X5833" s="53"/>
      <c r="Y5833" s="53"/>
      <c r="Z5833" s="53"/>
      <c r="AA5833" s="53"/>
    </row>
    <row r="5834" spans="1:27" x14ac:dyDescent="0.25">
      <c r="A5834" s="199"/>
      <c r="B5834" s="199"/>
      <c r="C5834" s="199"/>
      <c r="D5834" s="199"/>
      <c r="E5834" s="192"/>
      <c r="F5834" s="186"/>
      <c r="G5834" s="53"/>
      <c r="H5834" s="53"/>
      <c r="I5834" s="53"/>
      <c r="J5834" s="53"/>
      <c r="O5834" s="53"/>
      <c r="W5834" s="53"/>
      <c r="X5834" s="53"/>
      <c r="Y5834" s="53"/>
      <c r="Z5834" s="53"/>
      <c r="AA5834" s="53"/>
    </row>
    <row r="5835" spans="1:27" x14ac:dyDescent="0.25">
      <c r="A5835" s="199"/>
      <c r="B5835" s="199"/>
      <c r="C5835" s="199"/>
      <c r="D5835" s="199"/>
      <c r="E5835" s="192"/>
      <c r="F5835" s="186"/>
      <c r="G5835" s="53"/>
      <c r="H5835" s="53"/>
      <c r="I5835" s="53"/>
      <c r="J5835" s="53"/>
      <c r="O5835" s="53"/>
      <c r="W5835" s="53"/>
      <c r="X5835" s="53"/>
      <c r="Y5835" s="53"/>
      <c r="Z5835" s="53"/>
      <c r="AA5835" s="53"/>
    </row>
    <row r="5836" spans="1:27" x14ac:dyDescent="0.25">
      <c r="A5836" s="199"/>
      <c r="B5836" s="199"/>
      <c r="C5836" s="199"/>
      <c r="D5836" s="199"/>
      <c r="E5836" s="192"/>
      <c r="F5836" s="186"/>
      <c r="G5836" s="53"/>
      <c r="H5836" s="53"/>
      <c r="I5836" s="53"/>
      <c r="J5836" s="53"/>
      <c r="O5836" s="53"/>
      <c r="W5836" s="53"/>
      <c r="X5836" s="53"/>
      <c r="Y5836" s="53"/>
      <c r="Z5836" s="53"/>
      <c r="AA5836" s="53"/>
    </row>
    <row r="5837" spans="1:27" x14ac:dyDescent="0.25">
      <c r="A5837" s="199"/>
      <c r="B5837" s="199"/>
      <c r="C5837" s="199"/>
      <c r="D5837" s="199"/>
      <c r="E5837" s="192"/>
      <c r="F5837" s="186"/>
      <c r="G5837" s="53"/>
      <c r="H5837" s="53"/>
      <c r="I5837" s="53"/>
      <c r="J5837" s="53"/>
      <c r="O5837" s="53"/>
      <c r="W5837" s="53"/>
      <c r="X5837" s="53"/>
      <c r="Y5837" s="53"/>
      <c r="Z5837" s="53"/>
      <c r="AA5837" s="53"/>
    </row>
    <row r="5838" spans="1:27" x14ac:dyDescent="0.25">
      <c r="A5838" s="199"/>
      <c r="B5838" s="199"/>
      <c r="C5838" s="199"/>
      <c r="D5838" s="199"/>
      <c r="E5838" s="192"/>
      <c r="F5838" s="186"/>
      <c r="G5838" s="53"/>
      <c r="H5838" s="53"/>
      <c r="I5838" s="53"/>
      <c r="J5838" s="53"/>
      <c r="O5838" s="53"/>
      <c r="W5838" s="53"/>
      <c r="X5838" s="53"/>
      <c r="Y5838" s="53"/>
      <c r="Z5838" s="53"/>
      <c r="AA5838" s="53"/>
    </row>
    <row r="5839" spans="1:27" x14ac:dyDescent="0.25">
      <c r="A5839" s="199"/>
      <c r="B5839" s="199"/>
      <c r="C5839" s="199"/>
      <c r="D5839" s="199"/>
      <c r="E5839" s="192"/>
      <c r="F5839" s="186"/>
      <c r="G5839" s="53"/>
      <c r="H5839" s="53"/>
      <c r="I5839" s="53"/>
      <c r="J5839" s="53"/>
      <c r="O5839" s="53"/>
      <c r="W5839" s="53"/>
      <c r="X5839" s="53"/>
      <c r="Y5839" s="53"/>
      <c r="Z5839" s="53"/>
      <c r="AA5839" s="53"/>
    </row>
    <row r="5840" spans="1:27" x14ac:dyDescent="0.25">
      <c r="A5840" s="199"/>
      <c r="B5840" s="199"/>
      <c r="C5840" s="199"/>
      <c r="D5840" s="199"/>
      <c r="E5840" s="192"/>
      <c r="F5840" s="186"/>
      <c r="G5840" s="53"/>
      <c r="H5840" s="53"/>
      <c r="I5840" s="53"/>
      <c r="J5840" s="53"/>
      <c r="O5840" s="53"/>
      <c r="W5840" s="53"/>
      <c r="X5840" s="53"/>
      <c r="Y5840" s="53"/>
      <c r="Z5840" s="53"/>
      <c r="AA5840" s="53"/>
    </row>
    <row r="5841" spans="1:27" x14ac:dyDescent="0.25">
      <c r="A5841" s="199"/>
      <c r="B5841" s="199"/>
      <c r="C5841" s="199"/>
      <c r="D5841" s="199"/>
      <c r="E5841" s="192"/>
      <c r="F5841" s="186"/>
      <c r="G5841" s="53"/>
      <c r="H5841" s="53"/>
      <c r="I5841" s="53"/>
      <c r="J5841" s="53"/>
      <c r="O5841" s="53"/>
      <c r="W5841" s="53"/>
      <c r="X5841" s="53"/>
      <c r="Y5841" s="53"/>
      <c r="Z5841" s="53"/>
      <c r="AA5841" s="53"/>
    </row>
    <row r="5842" spans="1:27" x14ac:dyDescent="0.25">
      <c r="A5842" s="199"/>
      <c r="B5842" s="199"/>
      <c r="C5842" s="199"/>
      <c r="D5842" s="199"/>
      <c r="E5842" s="192"/>
      <c r="F5842" s="186"/>
      <c r="G5842" s="53"/>
      <c r="H5842" s="53"/>
      <c r="I5842" s="53"/>
      <c r="J5842" s="53"/>
      <c r="O5842" s="53"/>
      <c r="W5842" s="53"/>
      <c r="X5842" s="53"/>
      <c r="Y5842" s="53"/>
      <c r="Z5842" s="53"/>
      <c r="AA5842" s="53"/>
    </row>
    <row r="5843" spans="1:27" x14ac:dyDescent="0.25">
      <c r="A5843" s="199"/>
      <c r="B5843" s="199"/>
      <c r="C5843" s="199"/>
      <c r="D5843" s="199"/>
      <c r="E5843" s="192"/>
      <c r="F5843" s="186"/>
      <c r="G5843" s="53"/>
      <c r="H5843" s="53"/>
      <c r="I5843" s="53"/>
      <c r="J5843" s="53"/>
      <c r="O5843" s="53"/>
      <c r="W5843" s="53"/>
      <c r="X5843" s="53"/>
      <c r="Y5843" s="53"/>
      <c r="Z5843" s="53"/>
      <c r="AA5843" s="53"/>
    </row>
    <row r="5844" spans="1:27" x14ac:dyDescent="0.25">
      <c r="A5844" s="199"/>
      <c r="B5844" s="199"/>
      <c r="C5844" s="199"/>
      <c r="D5844" s="199"/>
      <c r="E5844" s="192"/>
      <c r="F5844" s="186"/>
      <c r="G5844" s="53"/>
      <c r="H5844" s="53"/>
      <c r="I5844" s="53"/>
      <c r="J5844" s="53"/>
      <c r="O5844" s="53"/>
      <c r="W5844" s="53"/>
      <c r="X5844" s="53"/>
      <c r="Y5844" s="53"/>
      <c r="Z5844" s="53"/>
      <c r="AA5844" s="53"/>
    </row>
    <row r="5845" spans="1:27" x14ac:dyDescent="0.25">
      <c r="A5845" s="199"/>
      <c r="B5845" s="199"/>
      <c r="C5845" s="199"/>
      <c r="D5845" s="199"/>
      <c r="E5845" s="192"/>
      <c r="F5845" s="186"/>
      <c r="G5845" s="53"/>
      <c r="H5845" s="53"/>
      <c r="I5845" s="53"/>
      <c r="J5845" s="53"/>
      <c r="O5845" s="53"/>
      <c r="W5845" s="53"/>
      <c r="X5845" s="53"/>
      <c r="Y5845" s="53"/>
      <c r="Z5845" s="53"/>
      <c r="AA5845" s="53"/>
    </row>
    <row r="5846" spans="1:27" x14ac:dyDescent="0.25">
      <c r="A5846" s="199"/>
      <c r="B5846" s="199"/>
      <c r="C5846" s="199"/>
      <c r="D5846" s="199"/>
      <c r="E5846" s="192"/>
      <c r="F5846" s="186"/>
      <c r="G5846" s="53"/>
      <c r="H5846" s="53"/>
      <c r="I5846" s="53"/>
      <c r="J5846" s="53"/>
      <c r="O5846" s="53"/>
      <c r="W5846" s="53"/>
      <c r="X5846" s="53"/>
      <c r="Y5846" s="53"/>
      <c r="Z5846" s="53"/>
      <c r="AA5846" s="53"/>
    </row>
    <row r="5847" spans="1:27" x14ac:dyDescent="0.25">
      <c r="A5847" s="199"/>
      <c r="B5847" s="199"/>
      <c r="C5847" s="199"/>
      <c r="D5847" s="199"/>
      <c r="E5847" s="192"/>
      <c r="F5847" s="186"/>
      <c r="G5847" s="53"/>
      <c r="H5847" s="53"/>
      <c r="I5847" s="53"/>
      <c r="J5847" s="53"/>
      <c r="O5847" s="53"/>
      <c r="W5847" s="53"/>
      <c r="X5847" s="53"/>
      <c r="Y5847" s="53"/>
      <c r="Z5847" s="53"/>
      <c r="AA5847" s="53"/>
    </row>
    <row r="5848" spans="1:27" x14ac:dyDescent="0.25">
      <c r="A5848" s="199"/>
      <c r="B5848" s="199"/>
      <c r="C5848" s="199"/>
      <c r="D5848" s="199"/>
      <c r="E5848" s="192"/>
      <c r="F5848" s="186"/>
      <c r="G5848" s="53"/>
      <c r="H5848" s="53"/>
      <c r="I5848" s="53"/>
      <c r="J5848" s="53"/>
      <c r="O5848" s="53"/>
      <c r="W5848" s="53"/>
      <c r="X5848" s="53"/>
      <c r="Y5848" s="53"/>
      <c r="Z5848" s="53"/>
      <c r="AA5848" s="53"/>
    </row>
    <row r="5849" spans="1:27" x14ac:dyDescent="0.25">
      <c r="A5849" s="199"/>
      <c r="B5849" s="199"/>
      <c r="C5849" s="199"/>
      <c r="D5849" s="199"/>
      <c r="E5849" s="192"/>
      <c r="F5849" s="186"/>
      <c r="G5849" s="53"/>
      <c r="H5849" s="53"/>
      <c r="I5849" s="53"/>
      <c r="J5849" s="53"/>
      <c r="O5849" s="53"/>
      <c r="W5849" s="53"/>
      <c r="X5849" s="53"/>
      <c r="Y5849" s="53"/>
      <c r="Z5849" s="53"/>
      <c r="AA5849" s="53"/>
    </row>
    <row r="5850" spans="1:27" x14ac:dyDescent="0.25">
      <c r="A5850" s="199"/>
      <c r="B5850" s="199"/>
      <c r="C5850" s="199"/>
      <c r="D5850" s="199"/>
      <c r="E5850" s="192"/>
      <c r="F5850" s="186"/>
      <c r="G5850" s="53"/>
      <c r="H5850" s="53"/>
      <c r="I5850" s="53"/>
      <c r="J5850" s="53"/>
      <c r="O5850" s="53"/>
      <c r="W5850" s="53"/>
      <c r="X5850" s="53"/>
      <c r="Y5850" s="53"/>
      <c r="Z5850" s="53"/>
      <c r="AA5850" s="53"/>
    </row>
    <row r="5851" spans="1:27" x14ac:dyDescent="0.25">
      <c r="A5851" s="199"/>
      <c r="B5851" s="199"/>
      <c r="C5851" s="199"/>
      <c r="D5851" s="199"/>
      <c r="E5851" s="192"/>
      <c r="F5851" s="186"/>
      <c r="G5851" s="53"/>
      <c r="H5851" s="53"/>
      <c r="I5851" s="53"/>
      <c r="J5851" s="53"/>
      <c r="O5851" s="53"/>
      <c r="W5851" s="53"/>
      <c r="X5851" s="53"/>
      <c r="Y5851" s="53"/>
      <c r="Z5851" s="53"/>
      <c r="AA5851" s="53"/>
    </row>
    <row r="5852" spans="1:27" x14ac:dyDescent="0.25">
      <c r="A5852" s="199"/>
      <c r="B5852" s="199"/>
      <c r="C5852" s="199"/>
      <c r="D5852" s="199"/>
      <c r="E5852" s="192"/>
      <c r="F5852" s="186"/>
      <c r="G5852" s="53"/>
      <c r="H5852" s="53"/>
      <c r="I5852" s="53"/>
      <c r="J5852" s="53"/>
      <c r="O5852" s="53"/>
      <c r="W5852" s="53"/>
      <c r="X5852" s="53"/>
      <c r="Y5852" s="53"/>
      <c r="Z5852" s="53"/>
      <c r="AA5852" s="53"/>
    </row>
    <row r="5853" spans="1:27" x14ac:dyDescent="0.25">
      <c r="A5853" s="199"/>
      <c r="B5853" s="199"/>
      <c r="C5853" s="199"/>
      <c r="D5853" s="199"/>
      <c r="E5853" s="192"/>
      <c r="F5853" s="186"/>
      <c r="G5853" s="53"/>
      <c r="H5853" s="53"/>
      <c r="I5853" s="53"/>
      <c r="J5853" s="53"/>
      <c r="O5853" s="53"/>
      <c r="W5853" s="53"/>
      <c r="X5853" s="53"/>
      <c r="Y5853" s="53"/>
      <c r="Z5853" s="53"/>
      <c r="AA5853" s="53"/>
    </row>
    <row r="5854" spans="1:27" x14ac:dyDescent="0.25">
      <c r="A5854" s="199"/>
      <c r="B5854" s="199"/>
      <c r="C5854" s="199"/>
      <c r="D5854" s="199"/>
      <c r="E5854" s="192"/>
      <c r="F5854" s="186"/>
      <c r="G5854" s="53"/>
      <c r="H5854" s="53"/>
      <c r="I5854" s="53"/>
      <c r="J5854" s="53"/>
      <c r="O5854" s="53"/>
      <c r="W5854" s="53"/>
      <c r="X5854" s="53"/>
      <c r="Y5854" s="53"/>
      <c r="Z5854" s="53"/>
      <c r="AA5854" s="53"/>
    </row>
    <row r="5855" spans="1:27" x14ac:dyDescent="0.25">
      <c r="A5855" s="199"/>
      <c r="B5855" s="199"/>
      <c r="C5855" s="199"/>
      <c r="D5855" s="199"/>
      <c r="E5855" s="192"/>
      <c r="F5855" s="186"/>
      <c r="G5855" s="53"/>
      <c r="H5855" s="53"/>
      <c r="I5855" s="53"/>
      <c r="J5855" s="53"/>
      <c r="O5855" s="53"/>
      <c r="W5855" s="53"/>
      <c r="X5855" s="53"/>
      <c r="Y5855" s="53"/>
      <c r="Z5855" s="53"/>
      <c r="AA5855" s="53"/>
    </row>
    <row r="5856" spans="1:27" x14ac:dyDescent="0.25">
      <c r="A5856" s="199"/>
      <c r="B5856" s="199"/>
      <c r="C5856" s="199"/>
      <c r="D5856" s="199"/>
      <c r="E5856" s="192"/>
      <c r="F5856" s="186"/>
      <c r="G5856" s="53"/>
      <c r="H5856" s="53"/>
      <c r="I5856" s="53"/>
      <c r="J5856" s="53"/>
      <c r="O5856" s="53"/>
      <c r="W5856" s="53"/>
      <c r="X5856" s="53"/>
      <c r="Y5856" s="53"/>
      <c r="Z5856" s="53"/>
      <c r="AA5856" s="53"/>
    </row>
    <row r="5857" spans="1:27" x14ac:dyDescent="0.25">
      <c r="A5857" s="199"/>
      <c r="B5857" s="199"/>
      <c r="C5857" s="199"/>
      <c r="D5857" s="199"/>
      <c r="E5857" s="192"/>
      <c r="F5857" s="186"/>
      <c r="G5857" s="53"/>
      <c r="H5857" s="53"/>
      <c r="I5857" s="53"/>
      <c r="J5857" s="53"/>
      <c r="O5857" s="53"/>
      <c r="W5857" s="53"/>
      <c r="X5857" s="53"/>
      <c r="Y5857" s="53"/>
      <c r="Z5857" s="53"/>
      <c r="AA5857" s="53"/>
    </row>
    <row r="5858" spans="1:27" x14ac:dyDescent="0.25">
      <c r="A5858" s="199"/>
      <c r="B5858" s="199"/>
      <c r="C5858" s="199"/>
      <c r="D5858" s="199"/>
      <c r="E5858" s="192"/>
      <c r="F5858" s="186"/>
      <c r="G5858" s="53"/>
      <c r="H5858" s="53"/>
      <c r="I5858" s="53"/>
      <c r="J5858" s="53"/>
      <c r="O5858" s="53"/>
      <c r="W5858" s="53"/>
      <c r="X5858" s="53"/>
      <c r="Y5858" s="53"/>
      <c r="Z5858" s="53"/>
      <c r="AA5858" s="53"/>
    </row>
    <row r="5859" spans="1:27" x14ac:dyDescent="0.25">
      <c r="A5859" s="199"/>
      <c r="B5859" s="199"/>
      <c r="C5859" s="199"/>
      <c r="D5859" s="199"/>
      <c r="E5859" s="192"/>
      <c r="F5859" s="186"/>
      <c r="G5859" s="53"/>
      <c r="H5859" s="53"/>
      <c r="I5859" s="53"/>
      <c r="J5859" s="53"/>
      <c r="O5859" s="53"/>
      <c r="W5859" s="53"/>
      <c r="X5859" s="53"/>
      <c r="Y5859" s="53"/>
      <c r="Z5859" s="53"/>
      <c r="AA5859" s="53"/>
    </row>
    <row r="5860" spans="1:27" x14ac:dyDescent="0.25">
      <c r="A5860" s="199"/>
      <c r="B5860" s="199"/>
      <c r="C5860" s="199"/>
      <c r="D5860" s="199"/>
      <c r="E5860" s="192"/>
      <c r="F5860" s="186"/>
      <c r="G5860" s="53"/>
      <c r="H5860" s="53"/>
      <c r="I5860" s="53"/>
      <c r="J5860" s="53"/>
      <c r="O5860" s="53"/>
      <c r="W5860" s="53"/>
      <c r="X5860" s="53"/>
      <c r="Y5860" s="53"/>
      <c r="Z5860" s="53"/>
      <c r="AA5860" s="53"/>
    </row>
    <row r="5861" spans="1:27" x14ac:dyDescent="0.25">
      <c r="A5861" s="199"/>
      <c r="B5861" s="199"/>
      <c r="C5861" s="199"/>
      <c r="D5861" s="199"/>
      <c r="E5861" s="192"/>
      <c r="F5861" s="186"/>
      <c r="G5861" s="53"/>
      <c r="H5861" s="53"/>
      <c r="I5861" s="53"/>
      <c r="J5861" s="53"/>
      <c r="O5861" s="53"/>
      <c r="W5861" s="53"/>
      <c r="X5861" s="53"/>
      <c r="Y5861" s="53"/>
      <c r="Z5861" s="53"/>
      <c r="AA5861" s="53"/>
    </row>
    <row r="5862" spans="1:27" x14ac:dyDescent="0.25">
      <c r="A5862" s="199"/>
      <c r="B5862" s="199"/>
      <c r="C5862" s="199"/>
      <c r="D5862" s="199"/>
      <c r="E5862" s="192"/>
      <c r="F5862" s="186"/>
      <c r="G5862" s="53"/>
      <c r="H5862" s="53"/>
      <c r="I5862" s="53"/>
      <c r="J5862" s="53"/>
      <c r="O5862" s="53"/>
      <c r="W5862" s="53"/>
      <c r="X5862" s="53"/>
      <c r="Y5862" s="53"/>
      <c r="Z5862" s="53"/>
      <c r="AA5862" s="53"/>
    </row>
    <row r="5863" spans="1:27" x14ac:dyDescent="0.25">
      <c r="A5863" s="199"/>
      <c r="B5863" s="199"/>
      <c r="C5863" s="199"/>
      <c r="D5863" s="199"/>
      <c r="E5863" s="192"/>
      <c r="F5863" s="186"/>
      <c r="G5863" s="53"/>
      <c r="H5863" s="53"/>
      <c r="I5863" s="53"/>
      <c r="J5863" s="53"/>
      <c r="O5863" s="53"/>
      <c r="W5863" s="53"/>
      <c r="X5863" s="53"/>
      <c r="Y5863" s="53"/>
      <c r="Z5863" s="53"/>
      <c r="AA5863" s="53"/>
    </row>
    <row r="5864" spans="1:27" x14ac:dyDescent="0.25">
      <c r="A5864" s="199"/>
      <c r="B5864" s="199"/>
      <c r="C5864" s="199"/>
      <c r="D5864" s="199"/>
      <c r="E5864" s="192"/>
      <c r="F5864" s="186"/>
      <c r="G5864" s="53"/>
      <c r="H5864" s="53"/>
      <c r="I5864" s="53"/>
      <c r="J5864" s="53"/>
      <c r="O5864" s="53"/>
      <c r="W5864" s="53"/>
      <c r="X5864" s="53"/>
      <c r="Y5864" s="53"/>
      <c r="Z5864" s="53"/>
      <c r="AA5864" s="53"/>
    </row>
    <row r="5865" spans="1:27" x14ac:dyDescent="0.25">
      <c r="A5865" s="199"/>
      <c r="B5865" s="199"/>
      <c r="C5865" s="199"/>
      <c r="D5865" s="199"/>
      <c r="E5865" s="192"/>
      <c r="F5865" s="186"/>
      <c r="G5865" s="53"/>
      <c r="H5865" s="53"/>
      <c r="I5865" s="53"/>
      <c r="J5865" s="53"/>
      <c r="O5865" s="53"/>
      <c r="W5865" s="53"/>
      <c r="X5865" s="53"/>
      <c r="Y5865" s="53"/>
      <c r="Z5865" s="53"/>
      <c r="AA5865" s="53"/>
    </row>
    <row r="5866" spans="1:27" x14ac:dyDescent="0.25">
      <c r="A5866" s="199"/>
      <c r="B5866" s="199"/>
      <c r="C5866" s="199"/>
      <c r="D5866" s="199"/>
      <c r="E5866" s="192"/>
      <c r="F5866" s="186"/>
      <c r="G5866" s="53"/>
      <c r="H5866" s="53"/>
      <c r="I5866" s="53"/>
      <c r="J5866" s="53"/>
      <c r="O5866" s="53"/>
      <c r="W5866" s="53"/>
      <c r="X5866" s="53"/>
      <c r="Y5866" s="53"/>
      <c r="Z5866" s="53"/>
      <c r="AA5866" s="53"/>
    </row>
    <row r="5867" spans="1:27" x14ac:dyDescent="0.25">
      <c r="A5867" s="199"/>
      <c r="B5867" s="199"/>
      <c r="C5867" s="199"/>
      <c r="D5867" s="199"/>
      <c r="E5867" s="192"/>
      <c r="F5867" s="186"/>
      <c r="G5867" s="53"/>
      <c r="H5867" s="53"/>
      <c r="I5867" s="53"/>
      <c r="J5867" s="53"/>
      <c r="O5867" s="53"/>
      <c r="W5867" s="53"/>
      <c r="X5867" s="53"/>
      <c r="Y5867" s="53"/>
      <c r="Z5867" s="53"/>
      <c r="AA5867" s="53"/>
    </row>
    <row r="5868" spans="1:27" x14ac:dyDescent="0.25">
      <c r="A5868" s="199"/>
      <c r="B5868" s="199"/>
      <c r="C5868" s="199"/>
      <c r="D5868" s="199"/>
      <c r="E5868" s="192"/>
      <c r="F5868" s="186"/>
      <c r="G5868" s="53"/>
      <c r="H5868" s="53"/>
      <c r="I5868" s="53"/>
      <c r="J5868" s="53"/>
      <c r="O5868" s="53"/>
      <c r="W5868" s="53"/>
      <c r="X5868" s="53"/>
      <c r="Y5868" s="53"/>
      <c r="Z5868" s="53"/>
      <c r="AA5868" s="53"/>
    </row>
    <row r="5869" spans="1:27" x14ac:dyDescent="0.25">
      <c r="A5869" s="199"/>
      <c r="B5869" s="199"/>
      <c r="C5869" s="199"/>
      <c r="D5869" s="199"/>
      <c r="E5869" s="192"/>
      <c r="F5869" s="186"/>
      <c r="G5869" s="53"/>
      <c r="H5869" s="53"/>
      <c r="I5869" s="53"/>
      <c r="J5869" s="53"/>
      <c r="O5869" s="53"/>
      <c r="W5869" s="53"/>
      <c r="X5869" s="53"/>
      <c r="Y5869" s="53"/>
      <c r="Z5869" s="53"/>
      <c r="AA5869" s="53"/>
    </row>
    <row r="5870" spans="1:27" x14ac:dyDescent="0.25">
      <c r="A5870" s="199"/>
      <c r="B5870" s="199"/>
      <c r="C5870" s="199"/>
      <c r="D5870" s="199"/>
      <c r="E5870" s="192"/>
      <c r="F5870" s="186"/>
      <c r="G5870" s="53"/>
      <c r="H5870" s="53"/>
      <c r="I5870" s="53"/>
      <c r="J5870" s="53"/>
      <c r="O5870" s="53"/>
      <c r="W5870" s="53"/>
      <c r="X5870" s="53"/>
      <c r="Y5870" s="53"/>
      <c r="Z5870" s="53"/>
      <c r="AA5870" s="53"/>
    </row>
    <row r="5871" spans="1:27" x14ac:dyDescent="0.25">
      <c r="A5871" s="199"/>
      <c r="B5871" s="199"/>
      <c r="C5871" s="199"/>
      <c r="D5871" s="199"/>
      <c r="E5871" s="192"/>
      <c r="F5871" s="186"/>
      <c r="G5871" s="53"/>
      <c r="H5871" s="53"/>
      <c r="I5871" s="53"/>
      <c r="J5871" s="53"/>
      <c r="O5871" s="53"/>
      <c r="W5871" s="53"/>
      <c r="X5871" s="53"/>
      <c r="Y5871" s="53"/>
      <c r="Z5871" s="53"/>
      <c r="AA5871" s="53"/>
    </row>
    <row r="5872" spans="1:27" x14ac:dyDescent="0.25">
      <c r="A5872" s="199"/>
      <c r="B5872" s="199"/>
      <c r="C5872" s="199"/>
      <c r="D5872" s="199"/>
      <c r="E5872" s="192"/>
      <c r="F5872" s="186"/>
      <c r="G5872" s="53"/>
      <c r="H5872" s="53"/>
      <c r="I5872" s="53"/>
      <c r="J5872" s="53"/>
      <c r="O5872" s="53"/>
      <c r="W5872" s="53"/>
      <c r="X5872" s="53"/>
      <c r="Y5872" s="53"/>
      <c r="Z5872" s="53"/>
      <c r="AA5872" s="53"/>
    </row>
    <row r="5873" spans="1:27" x14ac:dyDescent="0.25">
      <c r="A5873" s="199"/>
      <c r="B5873" s="199"/>
      <c r="C5873" s="199"/>
      <c r="D5873" s="199"/>
      <c r="E5873" s="192"/>
      <c r="F5873" s="186"/>
      <c r="G5873" s="53"/>
      <c r="H5873" s="53"/>
      <c r="I5873" s="53"/>
      <c r="J5873" s="53"/>
      <c r="O5873" s="53"/>
      <c r="W5873" s="53"/>
      <c r="X5873" s="53"/>
      <c r="Y5873" s="53"/>
      <c r="Z5873" s="53"/>
      <c r="AA5873" s="53"/>
    </row>
    <row r="5874" spans="1:27" x14ac:dyDescent="0.25">
      <c r="A5874" s="199"/>
      <c r="B5874" s="199"/>
      <c r="C5874" s="199"/>
      <c r="D5874" s="199"/>
      <c r="E5874" s="192"/>
      <c r="F5874" s="186"/>
      <c r="G5874" s="53"/>
      <c r="H5874" s="53"/>
      <c r="I5874" s="53"/>
      <c r="J5874" s="53"/>
      <c r="O5874" s="53"/>
      <c r="W5874" s="53"/>
      <c r="X5874" s="53"/>
      <c r="Y5874" s="53"/>
      <c r="Z5874" s="53"/>
      <c r="AA5874" s="53"/>
    </row>
    <row r="5875" spans="1:27" x14ac:dyDescent="0.25">
      <c r="A5875" s="199"/>
      <c r="B5875" s="199"/>
      <c r="C5875" s="199"/>
      <c r="D5875" s="199"/>
      <c r="E5875" s="192"/>
      <c r="F5875" s="186"/>
      <c r="G5875" s="53"/>
      <c r="H5875" s="53"/>
      <c r="I5875" s="53"/>
      <c r="J5875" s="53"/>
      <c r="O5875" s="53"/>
      <c r="W5875" s="53"/>
      <c r="X5875" s="53"/>
      <c r="Y5875" s="53"/>
      <c r="Z5875" s="53"/>
      <c r="AA5875" s="53"/>
    </row>
    <row r="5876" spans="1:27" x14ac:dyDescent="0.25">
      <c r="A5876" s="199"/>
      <c r="B5876" s="199"/>
      <c r="C5876" s="199"/>
      <c r="D5876" s="199"/>
      <c r="E5876" s="192"/>
      <c r="F5876" s="186"/>
      <c r="G5876" s="53"/>
      <c r="H5876" s="53"/>
      <c r="I5876" s="53"/>
      <c r="J5876" s="53"/>
      <c r="O5876" s="53"/>
      <c r="W5876" s="53"/>
      <c r="X5876" s="53"/>
      <c r="Y5876" s="53"/>
      <c r="Z5876" s="53"/>
      <c r="AA5876" s="53"/>
    </row>
    <row r="5877" spans="1:27" x14ac:dyDescent="0.25">
      <c r="A5877" s="199"/>
      <c r="B5877" s="199"/>
      <c r="C5877" s="199"/>
      <c r="D5877" s="199"/>
      <c r="E5877" s="192"/>
      <c r="F5877" s="186"/>
      <c r="G5877" s="53"/>
      <c r="H5877" s="53"/>
      <c r="I5877" s="53"/>
      <c r="J5877" s="53"/>
      <c r="O5877" s="53"/>
      <c r="W5877" s="53"/>
      <c r="X5877" s="53"/>
      <c r="Y5877" s="53"/>
      <c r="Z5877" s="53"/>
      <c r="AA5877" s="53"/>
    </row>
    <row r="5878" spans="1:27" x14ac:dyDescent="0.25">
      <c r="A5878" s="199"/>
      <c r="B5878" s="199"/>
      <c r="C5878" s="199"/>
      <c r="D5878" s="199"/>
      <c r="E5878" s="192"/>
      <c r="F5878" s="186"/>
      <c r="G5878" s="53"/>
      <c r="H5878" s="53"/>
      <c r="I5878" s="53"/>
      <c r="J5878" s="53"/>
      <c r="O5878" s="53"/>
      <c r="W5878" s="53"/>
      <c r="X5878" s="53"/>
      <c r="Y5878" s="53"/>
      <c r="Z5878" s="53"/>
      <c r="AA5878" s="53"/>
    </row>
    <row r="5879" spans="1:27" x14ac:dyDescent="0.25">
      <c r="A5879" s="199"/>
      <c r="B5879" s="199"/>
      <c r="C5879" s="199"/>
      <c r="D5879" s="199"/>
      <c r="E5879" s="192"/>
      <c r="F5879" s="186"/>
      <c r="G5879" s="53"/>
      <c r="H5879" s="53"/>
      <c r="I5879" s="53"/>
      <c r="J5879" s="53"/>
      <c r="O5879" s="53"/>
      <c r="W5879" s="53"/>
      <c r="X5879" s="53"/>
      <c r="Y5879" s="53"/>
      <c r="Z5879" s="53"/>
      <c r="AA5879" s="53"/>
    </row>
    <row r="5880" spans="1:27" x14ac:dyDescent="0.25">
      <c r="A5880" s="199"/>
      <c r="B5880" s="199"/>
      <c r="C5880" s="199"/>
      <c r="D5880" s="199"/>
      <c r="E5880" s="192"/>
      <c r="F5880" s="186"/>
      <c r="G5880" s="53"/>
      <c r="H5880" s="53"/>
      <c r="I5880" s="53"/>
      <c r="J5880" s="53"/>
      <c r="O5880" s="53"/>
      <c r="W5880" s="53"/>
      <c r="X5880" s="53"/>
      <c r="Y5880" s="53"/>
      <c r="Z5880" s="53"/>
      <c r="AA5880" s="53"/>
    </row>
    <row r="5881" spans="1:27" x14ac:dyDescent="0.25">
      <c r="A5881" s="199"/>
      <c r="B5881" s="199"/>
      <c r="C5881" s="199"/>
      <c r="D5881" s="199"/>
      <c r="E5881" s="192"/>
      <c r="F5881" s="186"/>
      <c r="G5881" s="53"/>
      <c r="H5881" s="53"/>
      <c r="I5881" s="53"/>
      <c r="J5881" s="53"/>
      <c r="O5881" s="53"/>
      <c r="W5881" s="53"/>
      <c r="X5881" s="53"/>
      <c r="Y5881" s="53"/>
      <c r="Z5881" s="53"/>
      <c r="AA5881" s="53"/>
    </row>
    <row r="5882" spans="1:27" x14ac:dyDescent="0.25">
      <c r="A5882" s="199"/>
      <c r="B5882" s="199"/>
      <c r="C5882" s="199"/>
      <c r="D5882" s="199"/>
      <c r="E5882" s="192"/>
      <c r="F5882" s="186"/>
      <c r="G5882" s="53"/>
      <c r="H5882" s="53"/>
      <c r="I5882" s="53"/>
      <c r="J5882" s="53"/>
      <c r="O5882" s="53"/>
      <c r="W5882" s="53"/>
      <c r="X5882" s="53"/>
      <c r="Y5882" s="53"/>
      <c r="Z5882" s="53"/>
      <c r="AA5882" s="53"/>
    </row>
    <row r="5883" spans="1:27" x14ac:dyDescent="0.25">
      <c r="A5883" s="199"/>
      <c r="B5883" s="199"/>
      <c r="C5883" s="199"/>
      <c r="D5883" s="199"/>
      <c r="E5883" s="192"/>
      <c r="F5883" s="186"/>
      <c r="G5883" s="53"/>
      <c r="H5883" s="53"/>
      <c r="I5883" s="53"/>
      <c r="J5883" s="53"/>
      <c r="O5883" s="53"/>
      <c r="W5883" s="53"/>
      <c r="X5883" s="53"/>
      <c r="Y5883" s="53"/>
      <c r="Z5883" s="53"/>
      <c r="AA5883" s="53"/>
    </row>
    <row r="5884" spans="1:27" x14ac:dyDescent="0.25">
      <c r="A5884" s="199"/>
      <c r="B5884" s="199"/>
      <c r="C5884" s="199"/>
      <c r="D5884" s="199"/>
      <c r="E5884" s="192"/>
      <c r="F5884" s="186"/>
      <c r="G5884" s="53"/>
      <c r="H5884" s="53"/>
      <c r="I5884" s="53"/>
      <c r="J5884" s="53"/>
      <c r="O5884" s="53"/>
      <c r="W5884" s="53"/>
      <c r="X5884" s="53"/>
      <c r="Y5884" s="53"/>
      <c r="Z5884" s="53"/>
      <c r="AA5884" s="53"/>
    </row>
    <row r="5885" spans="1:27" x14ac:dyDescent="0.25">
      <c r="A5885" s="199"/>
      <c r="B5885" s="199"/>
      <c r="C5885" s="199"/>
      <c r="D5885" s="199"/>
      <c r="E5885" s="192"/>
      <c r="F5885" s="186"/>
      <c r="G5885" s="53"/>
      <c r="H5885" s="53"/>
      <c r="I5885" s="53"/>
      <c r="J5885" s="53"/>
      <c r="O5885" s="53"/>
      <c r="W5885" s="53"/>
      <c r="X5885" s="53"/>
      <c r="Y5885" s="53"/>
      <c r="Z5885" s="53"/>
      <c r="AA5885" s="53"/>
    </row>
    <row r="5886" spans="1:27" x14ac:dyDescent="0.25">
      <c r="A5886" s="199"/>
      <c r="B5886" s="199"/>
      <c r="C5886" s="199"/>
      <c r="D5886" s="199"/>
      <c r="E5886" s="192"/>
      <c r="F5886" s="186"/>
      <c r="G5886" s="53"/>
      <c r="H5886" s="53"/>
      <c r="I5886" s="53"/>
      <c r="J5886" s="53"/>
      <c r="O5886" s="53"/>
      <c r="W5886" s="53"/>
      <c r="X5886" s="53"/>
      <c r="Y5886" s="53"/>
      <c r="Z5886" s="53"/>
      <c r="AA5886" s="53"/>
    </row>
    <row r="5887" spans="1:27" x14ac:dyDescent="0.25">
      <c r="A5887" s="199"/>
      <c r="B5887" s="199"/>
      <c r="C5887" s="199"/>
      <c r="D5887" s="199"/>
      <c r="E5887" s="192"/>
      <c r="F5887" s="186"/>
      <c r="G5887" s="53"/>
      <c r="H5887" s="53"/>
      <c r="I5887" s="53"/>
      <c r="J5887" s="53"/>
      <c r="O5887" s="53"/>
      <c r="W5887" s="53"/>
      <c r="X5887" s="53"/>
      <c r="Y5887" s="53"/>
      <c r="Z5887" s="53"/>
      <c r="AA5887" s="53"/>
    </row>
    <row r="5888" spans="1:27" x14ac:dyDescent="0.25">
      <c r="A5888" s="199"/>
      <c r="B5888" s="199"/>
      <c r="C5888" s="199"/>
      <c r="D5888" s="199"/>
      <c r="E5888" s="192"/>
      <c r="F5888" s="186"/>
      <c r="G5888" s="53"/>
      <c r="H5888" s="53"/>
      <c r="I5888" s="53"/>
      <c r="J5888" s="53"/>
      <c r="O5888" s="53"/>
      <c r="W5888" s="53"/>
      <c r="X5888" s="53"/>
      <c r="Y5888" s="53"/>
      <c r="Z5888" s="53"/>
      <c r="AA5888" s="53"/>
    </row>
    <row r="5889" spans="1:27" x14ac:dyDescent="0.25">
      <c r="A5889" s="199"/>
      <c r="B5889" s="199"/>
      <c r="C5889" s="199"/>
      <c r="D5889" s="199"/>
      <c r="E5889" s="192"/>
      <c r="F5889" s="186"/>
      <c r="G5889" s="53"/>
      <c r="H5889" s="53"/>
      <c r="I5889" s="53"/>
      <c r="J5889" s="53"/>
      <c r="O5889" s="53"/>
      <c r="W5889" s="53"/>
      <c r="X5889" s="53"/>
      <c r="Y5889" s="53"/>
      <c r="Z5889" s="53"/>
      <c r="AA5889" s="53"/>
    </row>
    <row r="5890" spans="1:27" x14ac:dyDescent="0.25">
      <c r="A5890" s="199"/>
      <c r="B5890" s="199"/>
      <c r="C5890" s="199"/>
      <c r="D5890" s="199"/>
      <c r="E5890" s="192"/>
      <c r="F5890" s="186"/>
      <c r="G5890" s="53"/>
      <c r="H5890" s="53"/>
      <c r="I5890" s="53"/>
      <c r="J5890" s="53"/>
      <c r="O5890" s="53"/>
      <c r="W5890" s="53"/>
      <c r="X5890" s="53"/>
      <c r="Y5890" s="53"/>
      <c r="Z5890" s="53"/>
      <c r="AA5890" s="53"/>
    </row>
    <row r="5891" spans="1:27" x14ac:dyDescent="0.25">
      <c r="A5891" s="199"/>
      <c r="B5891" s="199"/>
      <c r="C5891" s="199"/>
      <c r="D5891" s="199"/>
      <c r="E5891" s="192"/>
      <c r="F5891" s="186"/>
      <c r="G5891" s="53"/>
      <c r="H5891" s="53"/>
      <c r="I5891" s="53"/>
      <c r="J5891" s="53"/>
      <c r="O5891" s="53"/>
      <c r="W5891" s="53"/>
      <c r="X5891" s="53"/>
      <c r="Y5891" s="53"/>
      <c r="Z5891" s="53"/>
      <c r="AA5891" s="53"/>
    </row>
    <row r="5892" spans="1:27" x14ac:dyDescent="0.25">
      <c r="A5892" s="199"/>
      <c r="B5892" s="199"/>
      <c r="C5892" s="199"/>
      <c r="D5892" s="199"/>
      <c r="E5892" s="192"/>
      <c r="F5892" s="186"/>
      <c r="G5892" s="53"/>
      <c r="H5892" s="53"/>
      <c r="I5892" s="53"/>
      <c r="J5892" s="53"/>
      <c r="O5892" s="53"/>
      <c r="W5892" s="53"/>
      <c r="X5892" s="53"/>
      <c r="Y5892" s="53"/>
      <c r="Z5892" s="53"/>
      <c r="AA5892" s="53"/>
    </row>
    <row r="5893" spans="1:27" x14ac:dyDescent="0.25">
      <c r="A5893" s="199"/>
      <c r="B5893" s="199"/>
      <c r="C5893" s="199"/>
      <c r="D5893" s="199"/>
      <c r="E5893" s="192"/>
      <c r="F5893" s="186"/>
      <c r="G5893" s="53"/>
      <c r="H5893" s="53"/>
      <c r="I5893" s="53"/>
      <c r="J5893" s="53"/>
      <c r="O5893" s="53"/>
      <c r="W5893" s="53"/>
      <c r="X5893" s="53"/>
      <c r="Y5893" s="53"/>
      <c r="Z5893" s="53"/>
      <c r="AA5893" s="53"/>
    </row>
    <row r="5894" spans="1:27" x14ac:dyDescent="0.25">
      <c r="A5894" s="199"/>
      <c r="B5894" s="199"/>
      <c r="C5894" s="199"/>
      <c r="D5894" s="199"/>
      <c r="E5894" s="192"/>
      <c r="F5894" s="186"/>
      <c r="G5894" s="53"/>
      <c r="H5894" s="53"/>
      <c r="I5894" s="53"/>
      <c r="J5894" s="53"/>
      <c r="O5894" s="53"/>
      <c r="W5894" s="53"/>
      <c r="X5894" s="53"/>
      <c r="Y5894" s="53"/>
      <c r="Z5894" s="53"/>
      <c r="AA5894" s="53"/>
    </row>
    <row r="5895" spans="1:27" x14ac:dyDescent="0.25">
      <c r="A5895" s="199"/>
      <c r="B5895" s="199"/>
      <c r="C5895" s="199"/>
      <c r="D5895" s="199"/>
      <c r="E5895" s="192"/>
      <c r="F5895" s="186"/>
      <c r="G5895" s="53"/>
      <c r="H5895" s="53"/>
      <c r="I5895" s="53"/>
      <c r="J5895" s="53"/>
      <c r="O5895" s="53"/>
      <c r="W5895" s="53"/>
      <c r="X5895" s="53"/>
      <c r="Y5895" s="53"/>
      <c r="Z5895" s="53"/>
      <c r="AA5895" s="53"/>
    </row>
    <row r="5896" spans="1:27" x14ac:dyDescent="0.25">
      <c r="A5896" s="199"/>
      <c r="B5896" s="199"/>
      <c r="C5896" s="199"/>
      <c r="D5896" s="199"/>
      <c r="E5896" s="192"/>
      <c r="F5896" s="186"/>
      <c r="G5896" s="53"/>
      <c r="H5896" s="53"/>
      <c r="I5896" s="53"/>
      <c r="J5896" s="53"/>
      <c r="O5896" s="53"/>
      <c r="W5896" s="53"/>
      <c r="X5896" s="53"/>
      <c r="Y5896" s="53"/>
      <c r="Z5896" s="53"/>
      <c r="AA5896" s="53"/>
    </row>
    <row r="5897" spans="1:27" x14ac:dyDescent="0.25">
      <c r="A5897" s="199"/>
      <c r="B5897" s="199"/>
      <c r="C5897" s="199"/>
      <c r="D5897" s="199"/>
      <c r="E5897" s="192"/>
      <c r="F5897" s="186"/>
      <c r="G5897" s="53"/>
      <c r="H5897" s="53"/>
      <c r="I5897" s="53"/>
      <c r="J5897" s="53"/>
      <c r="O5897" s="53"/>
      <c r="W5897" s="53"/>
      <c r="X5897" s="53"/>
      <c r="Y5897" s="53"/>
      <c r="Z5897" s="53"/>
      <c r="AA5897" s="53"/>
    </row>
    <row r="5898" spans="1:27" x14ac:dyDescent="0.25">
      <c r="A5898" s="199"/>
      <c r="B5898" s="199"/>
      <c r="C5898" s="199"/>
      <c r="D5898" s="199"/>
      <c r="E5898" s="192"/>
      <c r="F5898" s="186"/>
      <c r="G5898" s="53"/>
      <c r="H5898" s="53"/>
      <c r="I5898" s="53"/>
      <c r="J5898" s="53"/>
      <c r="O5898" s="53"/>
      <c r="W5898" s="53"/>
      <c r="X5898" s="53"/>
      <c r="Y5898" s="53"/>
      <c r="Z5898" s="53"/>
      <c r="AA5898" s="53"/>
    </row>
    <row r="5899" spans="1:27" x14ac:dyDescent="0.25">
      <c r="A5899" s="199"/>
      <c r="B5899" s="199"/>
      <c r="C5899" s="199"/>
      <c r="D5899" s="199"/>
      <c r="E5899" s="192"/>
      <c r="F5899" s="186"/>
      <c r="G5899" s="53"/>
      <c r="H5899" s="53"/>
      <c r="I5899" s="53"/>
      <c r="J5899" s="53"/>
      <c r="O5899" s="53"/>
      <c r="W5899" s="53"/>
      <c r="X5899" s="53"/>
      <c r="Y5899" s="53"/>
      <c r="Z5899" s="53"/>
      <c r="AA5899" s="53"/>
    </row>
    <row r="5900" spans="1:27" x14ac:dyDescent="0.25">
      <c r="A5900" s="199"/>
      <c r="B5900" s="199"/>
      <c r="C5900" s="199"/>
      <c r="D5900" s="199"/>
      <c r="E5900" s="192"/>
      <c r="F5900" s="186"/>
      <c r="G5900" s="53"/>
      <c r="H5900" s="53"/>
      <c r="I5900" s="53"/>
      <c r="J5900" s="53"/>
      <c r="O5900" s="53"/>
      <c r="W5900" s="53"/>
      <c r="X5900" s="53"/>
      <c r="Y5900" s="53"/>
      <c r="Z5900" s="53"/>
      <c r="AA5900" s="53"/>
    </row>
    <row r="5901" spans="1:27" x14ac:dyDescent="0.25">
      <c r="A5901" s="199"/>
      <c r="B5901" s="199"/>
      <c r="C5901" s="199"/>
      <c r="D5901" s="199"/>
      <c r="E5901" s="192"/>
      <c r="F5901" s="186"/>
      <c r="G5901" s="53"/>
      <c r="H5901" s="53"/>
      <c r="I5901" s="53"/>
      <c r="J5901" s="53"/>
      <c r="O5901" s="53"/>
      <c r="W5901" s="53"/>
      <c r="X5901" s="53"/>
      <c r="Y5901" s="53"/>
      <c r="Z5901" s="53"/>
      <c r="AA5901" s="53"/>
    </row>
    <row r="5902" spans="1:27" x14ac:dyDescent="0.25">
      <c r="A5902" s="199"/>
      <c r="B5902" s="199"/>
      <c r="C5902" s="199"/>
      <c r="D5902" s="199"/>
      <c r="E5902" s="192"/>
      <c r="F5902" s="186"/>
      <c r="G5902" s="53"/>
      <c r="H5902" s="53"/>
      <c r="I5902" s="53"/>
      <c r="J5902" s="53"/>
      <c r="O5902" s="53"/>
      <c r="W5902" s="53"/>
      <c r="X5902" s="53"/>
      <c r="Y5902" s="53"/>
      <c r="Z5902" s="53"/>
      <c r="AA5902" s="53"/>
    </row>
    <row r="5903" spans="1:27" x14ac:dyDescent="0.25">
      <c r="A5903" s="199"/>
      <c r="B5903" s="199"/>
      <c r="C5903" s="199"/>
      <c r="D5903" s="199"/>
      <c r="E5903" s="192"/>
      <c r="F5903" s="186"/>
      <c r="G5903" s="53"/>
      <c r="H5903" s="53"/>
      <c r="I5903" s="53"/>
      <c r="J5903" s="53"/>
      <c r="O5903" s="53"/>
      <c r="W5903" s="53"/>
      <c r="X5903" s="53"/>
      <c r="Y5903" s="53"/>
      <c r="Z5903" s="53"/>
      <c r="AA5903" s="53"/>
    </row>
    <row r="5904" spans="1:27" x14ac:dyDescent="0.25">
      <c r="A5904" s="199"/>
      <c r="B5904" s="199"/>
      <c r="C5904" s="199"/>
      <c r="D5904" s="199"/>
      <c r="E5904" s="192"/>
      <c r="F5904" s="186"/>
      <c r="G5904" s="53"/>
      <c r="H5904" s="53"/>
      <c r="I5904" s="53"/>
      <c r="J5904" s="53"/>
      <c r="O5904" s="53"/>
      <c r="W5904" s="53"/>
      <c r="X5904" s="53"/>
      <c r="Y5904" s="53"/>
      <c r="Z5904" s="53"/>
      <c r="AA5904" s="53"/>
    </row>
    <row r="5905" spans="1:27" x14ac:dyDescent="0.25">
      <c r="A5905" s="199"/>
      <c r="B5905" s="199"/>
      <c r="C5905" s="199"/>
      <c r="D5905" s="199"/>
      <c r="E5905" s="192"/>
      <c r="F5905" s="186"/>
      <c r="G5905" s="53"/>
      <c r="H5905" s="53"/>
      <c r="I5905" s="53"/>
      <c r="J5905" s="53"/>
      <c r="O5905" s="53"/>
      <c r="W5905" s="53"/>
      <c r="X5905" s="53"/>
      <c r="Y5905" s="53"/>
      <c r="Z5905" s="53"/>
      <c r="AA5905" s="53"/>
    </row>
    <row r="5906" spans="1:27" x14ac:dyDescent="0.25">
      <c r="A5906" s="199"/>
      <c r="B5906" s="199"/>
      <c r="C5906" s="199"/>
      <c r="D5906" s="199"/>
      <c r="E5906" s="192"/>
      <c r="F5906" s="186"/>
      <c r="G5906" s="53"/>
      <c r="H5906" s="53"/>
      <c r="I5906" s="53"/>
      <c r="J5906" s="53"/>
      <c r="O5906" s="53"/>
      <c r="W5906" s="53"/>
      <c r="X5906" s="53"/>
      <c r="Y5906" s="53"/>
      <c r="Z5906" s="53"/>
      <c r="AA5906" s="53"/>
    </row>
    <row r="5907" spans="1:27" x14ac:dyDescent="0.25">
      <c r="A5907" s="199"/>
      <c r="B5907" s="199"/>
      <c r="C5907" s="199"/>
      <c r="D5907" s="199"/>
      <c r="E5907" s="192"/>
      <c r="F5907" s="186"/>
      <c r="G5907" s="53"/>
      <c r="H5907" s="53"/>
      <c r="I5907" s="53"/>
      <c r="J5907" s="53"/>
      <c r="O5907" s="53"/>
      <c r="W5907" s="53"/>
      <c r="X5907" s="53"/>
      <c r="Y5907" s="53"/>
      <c r="Z5907" s="53"/>
      <c r="AA5907" s="53"/>
    </row>
    <row r="5908" spans="1:27" x14ac:dyDescent="0.25">
      <c r="A5908" s="199"/>
      <c r="B5908" s="199"/>
      <c r="C5908" s="199"/>
      <c r="D5908" s="199"/>
      <c r="E5908" s="192"/>
      <c r="F5908" s="186"/>
      <c r="G5908" s="53"/>
      <c r="H5908" s="53"/>
      <c r="I5908" s="53"/>
      <c r="J5908" s="53"/>
      <c r="O5908" s="53"/>
      <c r="W5908" s="53"/>
      <c r="X5908" s="53"/>
      <c r="Y5908" s="53"/>
      <c r="Z5908" s="53"/>
      <c r="AA5908" s="53"/>
    </row>
    <row r="5909" spans="1:27" x14ac:dyDescent="0.25">
      <c r="A5909" s="199"/>
      <c r="B5909" s="199"/>
      <c r="C5909" s="199"/>
      <c r="D5909" s="199"/>
      <c r="E5909" s="192"/>
      <c r="F5909" s="186"/>
      <c r="G5909" s="53"/>
      <c r="H5909" s="53"/>
      <c r="I5909" s="53"/>
      <c r="J5909" s="53"/>
      <c r="O5909" s="53"/>
      <c r="W5909" s="53"/>
      <c r="X5909" s="53"/>
      <c r="Y5909" s="53"/>
      <c r="Z5909" s="53"/>
      <c r="AA5909" s="53"/>
    </row>
    <row r="5910" spans="1:27" x14ac:dyDescent="0.25">
      <c r="A5910" s="199"/>
      <c r="B5910" s="199"/>
      <c r="C5910" s="199"/>
      <c r="D5910" s="199"/>
      <c r="E5910" s="192"/>
      <c r="F5910" s="186"/>
      <c r="G5910" s="53"/>
      <c r="H5910" s="53"/>
      <c r="I5910" s="53"/>
      <c r="J5910" s="53"/>
      <c r="O5910" s="53"/>
      <c r="W5910" s="53"/>
      <c r="X5910" s="53"/>
      <c r="Y5910" s="53"/>
      <c r="Z5910" s="53"/>
      <c r="AA5910" s="53"/>
    </row>
    <row r="5911" spans="1:27" x14ac:dyDescent="0.25">
      <c r="A5911" s="199"/>
      <c r="B5911" s="199"/>
      <c r="C5911" s="199"/>
      <c r="D5911" s="199"/>
      <c r="E5911" s="192"/>
      <c r="F5911" s="186"/>
      <c r="G5911" s="53"/>
      <c r="H5911" s="53"/>
      <c r="I5911" s="53"/>
      <c r="J5911" s="53"/>
      <c r="O5911" s="53"/>
      <c r="W5911" s="53"/>
      <c r="X5911" s="53"/>
      <c r="Y5911" s="53"/>
      <c r="Z5911" s="53"/>
      <c r="AA5911" s="53"/>
    </row>
    <row r="5912" spans="1:27" x14ac:dyDescent="0.25">
      <c r="A5912" s="199"/>
      <c r="B5912" s="199"/>
      <c r="C5912" s="199"/>
      <c r="D5912" s="199"/>
      <c r="E5912" s="192"/>
      <c r="F5912" s="186"/>
      <c r="G5912" s="53"/>
      <c r="H5912" s="53"/>
      <c r="I5912" s="53"/>
      <c r="J5912" s="53"/>
      <c r="O5912" s="53"/>
      <c r="W5912" s="53"/>
      <c r="X5912" s="53"/>
      <c r="Y5912" s="53"/>
      <c r="Z5912" s="53"/>
      <c r="AA5912" s="53"/>
    </row>
    <row r="5913" spans="1:27" x14ac:dyDescent="0.25">
      <c r="A5913" s="199"/>
      <c r="B5913" s="199"/>
      <c r="C5913" s="199"/>
      <c r="D5913" s="199"/>
      <c r="E5913" s="192"/>
      <c r="F5913" s="186"/>
      <c r="G5913" s="53"/>
      <c r="H5913" s="53"/>
      <c r="I5913" s="53"/>
      <c r="J5913" s="53"/>
      <c r="O5913" s="53"/>
      <c r="W5913" s="53"/>
      <c r="X5913" s="53"/>
      <c r="Y5913" s="53"/>
      <c r="Z5913" s="53"/>
      <c r="AA5913" s="53"/>
    </row>
    <row r="5914" spans="1:27" x14ac:dyDescent="0.25">
      <c r="A5914" s="199"/>
      <c r="B5914" s="199"/>
      <c r="C5914" s="199"/>
      <c r="D5914" s="199"/>
      <c r="E5914" s="192"/>
      <c r="F5914" s="186"/>
      <c r="G5914" s="53"/>
      <c r="H5914" s="53"/>
      <c r="I5914" s="53"/>
      <c r="J5914" s="53"/>
      <c r="O5914" s="53"/>
      <c r="W5914" s="53"/>
      <c r="X5914" s="53"/>
      <c r="Y5914" s="53"/>
      <c r="Z5914" s="53"/>
      <c r="AA5914" s="53"/>
    </row>
    <row r="5915" spans="1:27" x14ac:dyDescent="0.25">
      <c r="A5915" s="199"/>
      <c r="B5915" s="199"/>
      <c r="C5915" s="199"/>
      <c r="D5915" s="199"/>
      <c r="E5915" s="192"/>
      <c r="F5915" s="186"/>
      <c r="G5915" s="53"/>
      <c r="H5915" s="53"/>
      <c r="I5915" s="53"/>
      <c r="J5915" s="53"/>
      <c r="O5915" s="53"/>
      <c r="W5915" s="53"/>
      <c r="X5915" s="53"/>
      <c r="Y5915" s="53"/>
      <c r="Z5915" s="53"/>
      <c r="AA5915" s="53"/>
    </row>
    <row r="5916" spans="1:27" x14ac:dyDescent="0.25">
      <c r="A5916" s="199"/>
      <c r="B5916" s="199"/>
      <c r="C5916" s="199"/>
      <c r="D5916" s="199"/>
      <c r="E5916" s="192"/>
      <c r="F5916" s="186"/>
      <c r="G5916" s="53"/>
      <c r="H5916" s="53"/>
      <c r="I5916" s="53"/>
      <c r="J5916" s="53"/>
      <c r="O5916" s="53"/>
      <c r="W5916" s="53"/>
      <c r="X5916" s="53"/>
      <c r="Y5916" s="53"/>
      <c r="Z5916" s="53"/>
      <c r="AA5916" s="53"/>
    </row>
    <row r="5917" spans="1:27" x14ac:dyDescent="0.25">
      <c r="A5917" s="199"/>
      <c r="B5917" s="199"/>
      <c r="C5917" s="199"/>
      <c r="D5917" s="199"/>
      <c r="E5917" s="192"/>
      <c r="F5917" s="186"/>
      <c r="G5917" s="53"/>
      <c r="H5917" s="53"/>
      <c r="I5917" s="53"/>
      <c r="J5917" s="53"/>
      <c r="O5917" s="53"/>
      <c r="W5917" s="53"/>
      <c r="X5917" s="53"/>
      <c r="Y5917" s="53"/>
      <c r="Z5917" s="53"/>
      <c r="AA5917" s="53"/>
    </row>
    <row r="5918" spans="1:27" x14ac:dyDescent="0.25">
      <c r="A5918" s="199"/>
      <c r="B5918" s="199"/>
      <c r="C5918" s="199"/>
      <c r="D5918" s="199"/>
      <c r="E5918" s="192"/>
      <c r="F5918" s="186"/>
      <c r="G5918" s="53"/>
      <c r="H5918" s="53"/>
      <c r="I5918" s="53"/>
      <c r="J5918" s="53"/>
      <c r="O5918" s="53"/>
      <c r="W5918" s="53"/>
      <c r="X5918" s="53"/>
      <c r="Y5918" s="53"/>
      <c r="Z5918" s="53"/>
      <c r="AA5918" s="53"/>
    </row>
    <row r="5919" spans="1:27" x14ac:dyDescent="0.25">
      <c r="A5919" s="199"/>
      <c r="B5919" s="199"/>
      <c r="C5919" s="199"/>
      <c r="D5919" s="199"/>
      <c r="E5919" s="192"/>
      <c r="F5919" s="186"/>
      <c r="G5919" s="53"/>
      <c r="H5919" s="53"/>
      <c r="I5919" s="53"/>
      <c r="J5919" s="53"/>
      <c r="O5919" s="53"/>
      <c r="W5919" s="53"/>
      <c r="X5919" s="53"/>
      <c r="Y5919" s="53"/>
      <c r="Z5919" s="53"/>
      <c r="AA5919" s="53"/>
    </row>
    <row r="5920" spans="1:27" x14ac:dyDescent="0.25">
      <c r="A5920" s="199"/>
      <c r="B5920" s="199"/>
      <c r="C5920" s="199"/>
      <c r="D5920" s="199"/>
      <c r="E5920" s="192"/>
      <c r="F5920" s="186"/>
      <c r="G5920" s="53"/>
      <c r="H5920" s="53"/>
      <c r="I5920" s="53"/>
      <c r="J5920" s="53"/>
      <c r="O5920" s="53"/>
      <c r="W5920" s="53"/>
      <c r="X5920" s="53"/>
      <c r="Y5920" s="53"/>
      <c r="Z5920" s="53"/>
      <c r="AA5920" s="53"/>
    </row>
    <row r="5921" spans="1:27" x14ac:dyDescent="0.25">
      <c r="A5921" s="199"/>
      <c r="B5921" s="199"/>
      <c r="C5921" s="199"/>
      <c r="D5921" s="199"/>
      <c r="E5921" s="192"/>
      <c r="F5921" s="186"/>
      <c r="G5921" s="53"/>
      <c r="H5921" s="53"/>
      <c r="I5921" s="53"/>
      <c r="J5921" s="53"/>
      <c r="O5921" s="53"/>
      <c r="W5921" s="53"/>
      <c r="X5921" s="53"/>
      <c r="Y5921" s="53"/>
      <c r="Z5921" s="53"/>
      <c r="AA5921" s="53"/>
    </row>
    <row r="5922" spans="1:27" x14ac:dyDescent="0.25">
      <c r="A5922" s="199"/>
      <c r="B5922" s="199"/>
      <c r="C5922" s="199"/>
      <c r="D5922" s="199"/>
      <c r="E5922" s="192"/>
      <c r="F5922" s="186"/>
      <c r="G5922" s="53"/>
      <c r="H5922" s="53"/>
      <c r="I5922" s="53"/>
      <c r="J5922" s="53"/>
      <c r="O5922" s="53"/>
      <c r="W5922" s="53"/>
      <c r="X5922" s="53"/>
      <c r="Y5922" s="53"/>
      <c r="Z5922" s="53"/>
      <c r="AA5922" s="53"/>
    </row>
    <row r="5923" spans="1:27" x14ac:dyDescent="0.25">
      <c r="A5923" s="199"/>
      <c r="B5923" s="199"/>
      <c r="C5923" s="199"/>
      <c r="D5923" s="199"/>
      <c r="E5923" s="192"/>
      <c r="F5923" s="186"/>
      <c r="G5923" s="53"/>
      <c r="H5923" s="53"/>
      <c r="I5923" s="53"/>
      <c r="J5923" s="53"/>
      <c r="O5923" s="53"/>
      <c r="W5923" s="53"/>
      <c r="X5923" s="53"/>
      <c r="Y5923" s="53"/>
      <c r="Z5923" s="53"/>
      <c r="AA5923" s="53"/>
    </row>
    <row r="5924" spans="1:27" x14ac:dyDescent="0.25">
      <c r="A5924" s="199"/>
      <c r="B5924" s="199"/>
      <c r="C5924" s="199"/>
      <c r="D5924" s="199"/>
      <c r="E5924" s="192"/>
      <c r="F5924" s="186"/>
      <c r="G5924" s="53"/>
      <c r="H5924" s="53"/>
      <c r="I5924" s="53"/>
      <c r="J5924" s="53"/>
      <c r="O5924" s="53"/>
      <c r="W5924" s="53"/>
      <c r="X5924" s="53"/>
      <c r="Y5924" s="53"/>
      <c r="Z5924" s="53"/>
      <c r="AA5924" s="53"/>
    </row>
    <row r="5925" spans="1:27" x14ac:dyDescent="0.25">
      <c r="A5925" s="199"/>
      <c r="B5925" s="199"/>
      <c r="C5925" s="199"/>
      <c r="D5925" s="199"/>
      <c r="E5925" s="192"/>
      <c r="F5925" s="186"/>
      <c r="G5925" s="53"/>
      <c r="H5925" s="53"/>
      <c r="I5925" s="53"/>
      <c r="J5925" s="53"/>
      <c r="O5925" s="53"/>
      <c r="W5925" s="53"/>
      <c r="X5925" s="53"/>
      <c r="Y5925" s="53"/>
      <c r="Z5925" s="53"/>
      <c r="AA5925" s="53"/>
    </row>
    <row r="5926" spans="1:27" x14ac:dyDescent="0.25">
      <c r="A5926" s="199"/>
      <c r="B5926" s="199"/>
      <c r="C5926" s="199"/>
      <c r="D5926" s="199"/>
      <c r="E5926" s="192"/>
      <c r="F5926" s="186"/>
      <c r="G5926" s="53"/>
      <c r="H5926" s="53"/>
      <c r="I5926" s="53"/>
      <c r="J5926" s="53"/>
      <c r="O5926" s="53"/>
      <c r="W5926" s="53"/>
      <c r="X5926" s="53"/>
      <c r="Y5926" s="53"/>
      <c r="Z5926" s="53"/>
      <c r="AA5926" s="53"/>
    </row>
    <row r="5927" spans="1:27" x14ac:dyDescent="0.25">
      <c r="A5927" s="199"/>
      <c r="B5927" s="199"/>
      <c r="C5927" s="199"/>
      <c r="D5927" s="199"/>
      <c r="E5927" s="192"/>
      <c r="F5927" s="186"/>
      <c r="G5927" s="53"/>
      <c r="H5927" s="53"/>
      <c r="I5927" s="53"/>
      <c r="J5927" s="53"/>
      <c r="O5927" s="53"/>
      <c r="W5927" s="53"/>
      <c r="X5927" s="53"/>
      <c r="Y5927" s="53"/>
      <c r="Z5927" s="53"/>
      <c r="AA5927" s="53"/>
    </row>
    <row r="5928" spans="1:27" x14ac:dyDescent="0.25">
      <c r="A5928" s="199"/>
      <c r="B5928" s="199"/>
      <c r="C5928" s="199"/>
      <c r="D5928" s="199"/>
      <c r="E5928" s="192"/>
      <c r="F5928" s="186"/>
      <c r="G5928" s="53"/>
      <c r="H5928" s="53"/>
      <c r="I5928" s="53"/>
      <c r="J5928" s="53"/>
      <c r="O5928" s="53"/>
      <c r="W5928" s="53"/>
      <c r="X5928" s="53"/>
      <c r="Y5928" s="53"/>
      <c r="Z5928" s="53"/>
      <c r="AA5928" s="53"/>
    </row>
    <row r="5929" spans="1:27" x14ac:dyDescent="0.25">
      <c r="A5929" s="199"/>
      <c r="B5929" s="199"/>
      <c r="C5929" s="199"/>
      <c r="D5929" s="199"/>
      <c r="E5929" s="192"/>
      <c r="F5929" s="186"/>
      <c r="G5929" s="53"/>
      <c r="H5929" s="53"/>
      <c r="I5929" s="53"/>
      <c r="J5929" s="53"/>
      <c r="O5929" s="53"/>
      <c r="W5929" s="53"/>
      <c r="X5929" s="53"/>
      <c r="Y5929" s="53"/>
      <c r="Z5929" s="53"/>
      <c r="AA5929" s="53"/>
    </row>
    <row r="5930" spans="1:27" x14ac:dyDescent="0.25">
      <c r="A5930" s="199"/>
      <c r="B5930" s="199"/>
      <c r="C5930" s="199"/>
      <c r="D5930" s="199"/>
      <c r="E5930" s="192"/>
      <c r="F5930" s="186"/>
      <c r="G5930" s="53"/>
      <c r="H5930" s="53"/>
      <c r="I5930" s="53"/>
      <c r="J5930" s="53"/>
      <c r="O5930" s="53"/>
      <c r="W5930" s="53"/>
      <c r="X5930" s="53"/>
      <c r="Y5930" s="53"/>
      <c r="Z5930" s="53"/>
      <c r="AA5930" s="53"/>
    </row>
    <row r="5931" spans="1:27" x14ac:dyDescent="0.25">
      <c r="A5931" s="199"/>
      <c r="B5931" s="199"/>
      <c r="C5931" s="199"/>
      <c r="D5931" s="199"/>
      <c r="E5931" s="192"/>
      <c r="F5931" s="186"/>
      <c r="G5931" s="53"/>
      <c r="H5931" s="53"/>
      <c r="I5931" s="53"/>
      <c r="J5931" s="53"/>
      <c r="O5931" s="53"/>
      <c r="W5931" s="53"/>
      <c r="X5931" s="53"/>
      <c r="Y5931" s="53"/>
      <c r="Z5931" s="53"/>
      <c r="AA5931" s="53"/>
    </row>
    <row r="5932" spans="1:27" x14ac:dyDescent="0.25">
      <c r="A5932" s="199"/>
      <c r="B5932" s="199"/>
      <c r="C5932" s="199"/>
      <c r="D5932" s="199"/>
      <c r="E5932" s="192"/>
      <c r="F5932" s="186"/>
      <c r="G5932" s="53"/>
      <c r="H5932" s="53"/>
      <c r="I5932" s="53"/>
      <c r="J5932" s="53"/>
      <c r="O5932" s="53"/>
      <c r="W5932" s="53"/>
      <c r="X5932" s="53"/>
      <c r="Y5932" s="53"/>
      <c r="Z5932" s="53"/>
      <c r="AA5932" s="53"/>
    </row>
    <row r="5933" spans="1:27" x14ac:dyDescent="0.25">
      <c r="A5933" s="199"/>
      <c r="B5933" s="199"/>
      <c r="C5933" s="199"/>
      <c r="D5933" s="199"/>
      <c r="E5933" s="192"/>
      <c r="F5933" s="186"/>
      <c r="G5933" s="53"/>
      <c r="H5933" s="53"/>
      <c r="I5933" s="53"/>
      <c r="J5933" s="53"/>
      <c r="O5933" s="53"/>
      <c r="W5933" s="53"/>
      <c r="X5933" s="53"/>
      <c r="Y5933" s="53"/>
      <c r="Z5933" s="53"/>
      <c r="AA5933" s="53"/>
    </row>
    <row r="5934" spans="1:27" x14ac:dyDescent="0.25">
      <c r="A5934" s="199"/>
      <c r="B5934" s="199"/>
      <c r="C5934" s="199"/>
      <c r="D5934" s="199"/>
      <c r="E5934" s="192"/>
      <c r="F5934" s="186"/>
      <c r="G5934" s="53"/>
      <c r="H5934" s="53"/>
      <c r="I5934" s="53"/>
      <c r="J5934" s="53"/>
      <c r="O5934" s="53"/>
      <c r="W5934" s="53"/>
      <c r="X5934" s="53"/>
      <c r="Y5934" s="53"/>
      <c r="Z5934" s="53"/>
      <c r="AA5934" s="53"/>
    </row>
    <row r="5935" spans="1:27" x14ac:dyDescent="0.25">
      <c r="A5935" s="199"/>
      <c r="B5935" s="199"/>
      <c r="C5935" s="199"/>
      <c r="D5935" s="199"/>
      <c r="E5935" s="192"/>
      <c r="F5935" s="186"/>
      <c r="G5935" s="53"/>
      <c r="H5935" s="53"/>
      <c r="I5935" s="53"/>
      <c r="J5935" s="53"/>
      <c r="O5935" s="53"/>
      <c r="W5935" s="53"/>
      <c r="X5935" s="53"/>
      <c r="Y5935" s="53"/>
      <c r="Z5935" s="53"/>
      <c r="AA5935" s="53"/>
    </row>
    <row r="5936" spans="1:27" x14ac:dyDescent="0.25">
      <c r="A5936" s="199"/>
      <c r="B5936" s="199"/>
      <c r="C5936" s="199"/>
      <c r="D5936" s="199"/>
      <c r="E5936" s="192"/>
      <c r="F5936" s="186"/>
      <c r="G5936" s="53"/>
      <c r="H5936" s="53"/>
      <c r="I5936" s="53"/>
      <c r="J5936" s="53"/>
      <c r="O5936" s="53"/>
      <c r="W5936" s="53"/>
      <c r="X5936" s="53"/>
      <c r="Y5936" s="53"/>
      <c r="Z5936" s="53"/>
      <c r="AA5936" s="53"/>
    </row>
    <row r="5937" spans="1:27" x14ac:dyDescent="0.25">
      <c r="A5937" s="199"/>
      <c r="B5937" s="199"/>
      <c r="C5937" s="199"/>
      <c r="D5937" s="199"/>
      <c r="E5937" s="192"/>
      <c r="F5937" s="186"/>
      <c r="G5937" s="53"/>
      <c r="H5937" s="53"/>
      <c r="I5937" s="53"/>
      <c r="J5937" s="53"/>
      <c r="O5937" s="53"/>
      <c r="W5937" s="53"/>
      <c r="X5937" s="53"/>
      <c r="Y5937" s="53"/>
      <c r="Z5937" s="53"/>
      <c r="AA5937" s="53"/>
    </row>
    <row r="5938" spans="1:27" x14ac:dyDescent="0.25">
      <c r="A5938" s="199"/>
      <c r="B5938" s="199"/>
      <c r="C5938" s="199"/>
      <c r="D5938" s="199"/>
      <c r="E5938" s="192"/>
      <c r="F5938" s="186"/>
      <c r="G5938" s="53"/>
      <c r="H5938" s="53"/>
      <c r="I5938" s="53"/>
      <c r="J5938" s="53"/>
      <c r="O5938" s="53"/>
      <c r="W5938" s="53"/>
      <c r="X5938" s="53"/>
      <c r="Y5938" s="53"/>
      <c r="Z5938" s="53"/>
      <c r="AA5938" s="53"/>
    </row>
    <row r="5939" spans="1:27" x14ac:dyDescent="0.25">
      <c r="A5939" s="199"/>
      <c r="B5939" s="199"/>
      <c r="C5939" s="199"/>
      <c r="D5939" s="199"/>
      <c r="E5939" s="192"/>
      <c r="F5939" s="186"/>
      <c r="G5939" s="53"/>
      <c r="H5939" s="53"/>
      <c r="I5939" s="53"/>
      <c r="J5939" s="53"/>
      <c r="O5939" s="53"/>
      <c r="W5939" s="53"/>
      <c r="X5939" s="53"/>
      <c r="Y5939" s="53"/>
      <c r="Z5939" s="53"/>
      <c r="AA5939" s="53"/>
    </row>
    <row r="5940" spans="1:27" x14ac:dyDescent="0.25">
      <c r="A5940" s="199"/>
      <c r="B5940" s="199"/>
      <c r="C5940" s="199"/>
      <c r="D5940" s="199"/>
      <c r="E5940" s="192"/>
      <c r="F5940" s="186"/>
      <c r="G5940" s="53"/>
      <c r="H5940" s="53"/>
      <c r="I5940" s="53"/>
      <c r="J5940" s="53"/>
      <c r="O5940" s="53"/>
      <c r="W5940" s="53"/>
      <c r="X5940" s="53"/>
      <c r="Y5940" s="53"/>
      <c r="Z5940" s="53"/>
      <c r="AA5940" s="53"/>
    </row>
    <row r="5941" spans="1:27" x14ac:dyDescent="0.25">
      <c r="A5941" s="199"/>
      <c r="B5941" s="199"/>
      <c r="C5941" s="199"/>
      <c r="D5941" s="199"/>
      <c r="E5941" s="192"/>
      <c r="F5941" s="186"/>
      <c r="G5941" s="53"/>
      <c r="H5941" s="53"/>
      <c r="I5941" s="53"/>
      <c r="J5941" s="53"/>
      <c r="O5941" s="53"/>
      <c r="W5941" s="53"/>
      <c r="X5941" s="53"/>
      <c r="Y5941" s="53"/>
      <c r="Z5941" s="53"/>
      <c r="AA5941" s="53"/>
    </row>
    <row r="5942" spans="1:27" x14ac:dyDescent="0.25">
      <c r="A5942" s="199"/>
      <c r="B5942" s="199"/>
      <c r="C5942" s="199"/>
      <c r="D5942" s="199"/>
      <c r="E5942" s="192"/>
      <c r="F5942" s="186"/>
      <c r="G5942" s="53"/>
      <c r="H5942" s="53"/>
      <c r="I5942" s="53"/>
      <c r="J5942" s="53"/>
      <c r="O5942" s="53"/>
      <c r="W5942" s="53"/>
      <c r="X5942" s="53"/>
      <c r="Y5942" s="53"/>
      <c r="Z5942" s="53"/>
      <c r="AA5942" s="53"/>
    </row>
    <row r="5943" spans="1:27" x14ac:dyDescent="0.25">
      <c r="A5943" s="199"/>
      <c r="B5943" s="199"/>
      <c r="C5943" s="199"/>
      <c r="D5943" s="199"/>
      <c r="E5943" s="192"/>
      <c r="F5943" s="186"/>
      <c r="G5943" s="53"/>
      <c r="H5943" s="53"/>
      <c r="I5943" s="53"/>
      <c r="J5943" s="53"/>
      <c r="O5943" s="53"/>
      <c r="W5943" s="53"/>
      <c r="X5943" s="53"/>
      <c r="Y5943" s="53"/>
      <c r="Z5943" s="53"/>
      <c r="AA5943" s="53"/>
    </row>
    <row r="5944" spans="1:27" x14ac:dyDescent="0.25">
      <c r="A5944" s="199"/>
      <c r="B5944" s="199"/>
      <c r="C5944" s="199"/>
      <c r="D5944" s="199"/>
      <c r="E5944" s="192"/>
      <c r="F5944" s="186"/>
      <c r="G5944" s="53"/>
      <c r="H5944" s="53"/>
      <c r="I5944" s="53"/>
      <c r="J5944" s="53"/>
      <c r="O5944" s="53"/>
      <c r="W5944" s="53"/>
      <c r="X5944" s="53"/>
      <c r="Y5944" s="53"/>
      <c r="Z5944" s="53"/>
      <c r="AA5944" s="53"/>
    </row>
    <row r="5945" spans="1:27" x14ac:dyDescent="0.25">
      <c r="A5945" s="199"/>
      <c r="B5945" s="199"/>
      <c r="C5945" s="199"/>
      <c r="D5945" s="199"/>
      <c r="E5945" s="192"/>
      <c r="F5945" s="186"/>
      <c r="G5945" s="53"/>
      <c r="H5945" s="53"/>
      <c r="I5945" s="53"/>
      <c r="J5945" s="53"/>
      <c r="O5945" s="53"/>
      <c r="W5945" s="53"/>
      <c r="X5945" s="53"/>
      <c r="Y5945" s="53"/>
      <c r="Z5945" s="53"/>
      <c r="AA5945" s="53"/>
    </row>
    <row r="5946" spans="1:27" x14ac:dyDescent="0.25">
      <c r="A5946" s="199"/>
      <c r="B5946" s="199"/>
      <c r="C5946" s="199"/>
      <c r="D5946" s="199"/>
      <c r="E5946" s="192"/>
      <c r="F5946" s="186"/>
      <c r="G5946" s="53"/>
      <c r="H5946" s="53"/>
      <c r="I5946" s="53"/>
      <c r="J5946" s="53"/>
      <c r="O5946" s="53"/>
      <c r="W5946" s="53"/>
      <c r="X5946" s="53"/>
      <c r="Y5946" s="53"/>
      <c r="Z5946" s="53"/>
      <c r="AA5946" s="53"/>
    </row>
    <row r="5947" spans="1:27" x14ac:dyDescent="0.25">
      <c r="A5947" s="199"/>
      <c r="B5947" s="199"/>
      <c r="C5947" s="199"/>
      <c r="D5947" s="199"/>
      <c r="E5947" s="192"/>
      <c r="F5947" s="186"/>
      <c r="G5947" s="53"/>
      <c r="H5947" s="53"/>
      <c r="I5947" s="53"/>
      <c r="J5947" s="53"/>
      <c r="O5947" s="53"/>
      <c r="W5947" s="53"/>
      <c r="X5947" s="53"/>
      <c r="Y5947" s="53"/>
      <c r="Z5947" s="53"/>
      <c r="AA5947" s="53"/>
    </row>
    <row r="5948" spans="1:27" x14ac:dyDescent="0.25">
      <c r="A5948" s="199"/>
      <c r="B5948" s="199"/>
      <c r="C5948" s="199"/>
      <c r="D5948" s="199"/>
      <c r="E5948" s="192"/>
      <c r="F5948" s="186"/>
      <c r="G5948" s="53"/>
      <c r="H5948" s="53"/>
      <c r="I5948" s="53"/>
      <c r="J5948" s="53"/>
      <c r="O5948" s="53"/>
      <c r="W5948" s="53"/>
      <c r="X5948" s="53"/>
      <c r="Y5948" s="53"/>
      <c r="Z5948" s="53"/>
      <c r="AA5948" s="53"/>
    </row>
    <row r="5949" spans="1:27" x14ac:dyDescent="0.25">
      <c r="A5949" s="199"/>
      <c r="B5949" s="199"/>
      <c r="C5949" s="199"/>
      <c r="D5949" s="199"/>
      <c r="E5949" s="192"/>
      <c r="F5949" s="186"/>
      <c r="G5949" s="53"/>
      <c r="H5949" s="53"/>
      <c r="I5949" s="53"/>
      <c r="J5949" s="53"/>
      <c r="O5949" s="53"/>
      <c r="W5949" s="53"/>
      <c r="X5949" s="53"/>
      <c r="Y5949" s="53"/>
      <c r="Z5949" s="53"/>
      <c r="AA5949" s="53"/>
    </row>
    <row r="5950" spans="1:27" x14ac:dyDescent="0.25">
      <c r="A5950" s="199"/>
      <c r="B5950" s="199"/>
      <c r="C5950" s="199"/>
      <c r="D5950" s="199"/>
      <c r="E5950" s="192"/>
      <c r="F5950" s="186"/>
      <c r="G5950" s="53"/>
      <c r="H5950" s="53"/>
      <c r="I5950" s="53"/>
      <c r="J5950" s="53"/>
      <c r="O5950" s="53"/>
      <c r="W5950" s="53"/>
      <c r="X5950" s="53"/>
      <c r="Y5950" s="53"/>
      <c r="Z5950" s="53"/>
      <c r="AA5950" s="53"/>
    </row>
    <row r="5951" spans="1:27" x14ac:dyDescent="0.25">
      <c r="A5951" s="199"/>
      <c r="B5951" s="199"/>
      <c r="C5951" s="199"/>
      <c r="D5951" s="199"/>
      <c r="E5951" s="192"/>
      <c r="F5951" s="186"/>
      <c r="G5951" s="53"/>
      <c r="H5951" s="53"/>
      <c r="I5951" s="53"/>
      <c r="J5951" s="53"/>
      <c r="O5951" s="53"/>
      <c r="W5951" s="53"/>
      <c r="X5951" s="53"/>
      <c r="Y5951" s="53"/>
      <c r="Z5951" s="53"/>
      <c r="AA5951" s="53"/>
    </row>
    <row r="5952" spans="1:27" x14ac:dyDescent="0.25">
      <c r="A5952" s="199"/>
      <c r="B5952" s="199"/>
      <c r="C5952" s="199"/>
      <c r="D5952" s="199"/>
      <c r="E5952" s="192"/>
      <c r="F5952" s="186"/>
      <c r="G5952" s="53"/>
      <c r="H5952" s="53"/>
      <c r="I5952" s="53"/>
      <c r="J5952" s="53"/>
      <c r="O5952" s="53"/>
      <c r="W5952" s="53"/>
      <c r="X5952" s="53"/>
      <c r="Y5952" s="53"/>
      <c r="Z5952" s="53"/>
      <c r="AA5952" s="53"/>
    </row>
    <row r="5953" spans="1:27" x14ac:dyDescent="0.25">
      <c r="A5953" s="199"/>
      <c r="B5953" s="199"/>
      <c r="C5953" s="199"/>
      <c r="D5953" s="199"/>
      <c r="E5953" s="192"/>
      <c r="F5953" s="186"/>
      <c r="G5953" s="53"/>
      <c r="H5953" s="53"/>
      <c r="I5953" s="53"/>
      <c r="J5953" s="53"/>
      <c r="O5953" s="53"/>
      <c r="W5953" s="53"/>
      <c r="X5953" s="53"/>
      <c r="Y5953" s="53"/>
      <c r="Z5953" s="53"/>
      <c r="AA5953" s="53"/>
    </row>
    <row r="5954" spans="1:27" x14ac:dyDescent="0.25">
      <c r="A5954" s="199"/>
      <c r="B5954" s="199"/>
      <c r="C5954" s="199"/>
      <c r="D5954" s="199"/>
      <c r="E5954" s="192"/>
      <c r="F5954" s="186"/>
      <c r="G5954" s="53"/>
      <c r="H5954" s="53"/>
      <c r="I5954" s="53"/>
      <c r="J5954" s="53"/>
      <c r="O5954" s="53"/>
      <c r="W5954" s="53"/>
      <c r="X5954" s="53"/>
      <c r="Y5954" s="53"/>
      <c r="Z5954" s="53"/>
      <c r="AA5954" s="53"/>
    </row>
    <row r="5955" spans="1:27" x14ac:dyDescent="0.25">
      <c r="A5955" s="199"/>
      <c r="B5955" s="199"/>
      <c r="C5955" s="199"/>
      <c r="D5955" s="199"/>
      <c r="E5955" s="192"/>
      <c r="F5955" s="186"/>
      <c r="G5955" s="53"/>
      <c r="H5955" s="53"/>
      <c r="I5955" s="53"/>
      <c r="J5955" s="53"/>
      <c r="O5955" s="53"/>
      <c r="W5955" s="53"/>
      <c r="X5955" s="53"/>
      <c r="Y5955" s="53"/>
      <c r="Z5955" s="53"/>
      <c r="AA5955" s="53"/>
    </row>
    <row r="5956" spans="1:27" x14ac:dyDescent="0.25">
      <c r="A5956" s="199"/>
      <c r="B5956" s="199"/>
      <c r="C5956" s="199"/>
      <c r="D5956" s="199"/>
      <c r="E5956" s="192"/>
      <c r="F5956" s="186"/>
      <c r="G5956" s="53"/>
      <c r="H5956" s="53"/>
      <c r="I5956" s="53"/>
      <c r="J5956" s="53"/>
      <c r="O5956" s="53"/>
      <c r="W5956" s="53"/>
      <c r="X5956" s="53"/>
      <c r="Y5956" s="53"/>
      <c r="Z5956" s="53"/>
      <c r="AA5956" s="53"/>
    </row>
    <row r="5957" spans="1:27" x14ac:dyDescent="0.25">
      <c r="A5957" s="199"/>
      <c r="B5957" s="199"/>
      <c r="C5957" s="199"/>
      <c r="D5957" s="199"/>
      <c r="E5957" s="192"/>
      <c r="F5957" s="186"/>
      <c r="G5957" s="53"/>
      <c r="H5957" s="53"/>
      <c r="I5957" s="53"/>
      <c r="J5957" s="53"/>
      <c r="O5957" s="53"/>
      <c r="W5957" s="53"/>
      <c r="X5957" s="53"/>
      <c r="Y5957" s="53"/>
      <c r="Z5957" s="53"/>
      <c r="AA5957" s="53"/>
    </row>
    <row r="5958" spans="1:27" x14ac:dyDescent="0.25">
      <c r="A5958" s="199"/>
      <c r="B5958" s="199"/>
      <c r="C5958" s="199"/>
      <c r="D5958" s="199"/>
      <c r="E5958" s="192"/>
      <c r="F5958" s="186"/>
      <c r="G5958" s="53"/>
      <c r="H5958" s="53"/>
      <c r="I5958" s="53"/>
      <c r="J5958" s="53"/>
      <c r="O5958" s="53"/>
      <c r="W5958" s="53"/>
      <c r="X5958" s="53"/>
      <c r="Y5958" s="53"/>
      <c r="Z5958" s="53"/>
      <c r="AA5958" s="53"/>
    </row>
    <row r="5959" spans="1:27" x14ac:dyDescent="0.25">
      <c r="A5959" s="199"/>
      <c r="B5959" s="199"/>
      <c r="C5959" s="199"/>
      <c r="D5959" s="199"/>
      <c r="E5959" s="192"/>
      <c r="F5959" s="186"/>
      <c r="G5959" s="53"/>
      <c r="H5959" s="53"/>
      <c r="I5959" s="53"/>
      <c r="J5959" s="53"/>
      <c r="O5959" s="53"/>
      <c r="W5959" s="53"/>
      <c r="X5959" s="53"/>
      <c r="Y5959" s="53"/>
      <c r="Z5959" s="53"/>
      <c r="AA5959" s="53"/>
    </row>
    <row r="5960" spans="1:27" x14ac:dyDescent="0.25">
      <c r="A5960" s="199"/>
      <c r="B5960" s="199"/>
      <c r="C5960" s="199"/>
      <c r="D5960" s="199"/>
      <c r="E5960" s="192"/>
      <c r="F5960" s="186"/>
      <c r="G5960" s="53"/>
      <c r="H5960" s="53"/>
      <c r="I5960" s="53"/>
      <c r="J5960" s="53"/>
      <c r="O5960" s="53"/>
      <c r="W5960" s="53"/>
      <c r="X5960" s="53"/>
      <c r="Y5960" s="53"/>
      <c r="Z5960" s="53"/>
      <c r="AA5960" s="53"/>
    </row>
    <row r="5961" spans="1:27" x14ac:dyDescent="0.25">
      <c r="A5961" s="199"/>
      <c r="B5961" s="199"/>
      <c r="C5961" s="199"/>
      <c r="D5961" s="199"/>
      <c r="E5961" s="192"/>
      <c r="F5961" s="186"/>
      <c r="G5961" s="53"/>
      <c r="H5961" s="53"/>
      <c r="I5961" s="53"/>
      <c r="J5961" s="53"/>
      <c r="O5961" s="53"/>
      <c r="W5961" s="53"/>
      <c r="X5961" s="53"/>
      <c r="Y5961" s="53"/>
      <c r="Z5961" s="53"/>
      <c r="AA5961" s="53"/>
    </row>
    <row r="5962" spans="1:27" x14ac:dyDescent="0.25">
      <c r="A5962" s="199"/>
      <c r="B5962" s="199"/>
      <c r="C5962" s="199"/>
      <c r="D5962" s="199"/>
      <c r="E5962" s="192"/>
      <c r="F5962" s="186"/>
      <c r="G5962" s="53"/>
      <c r="H5962" s="53"/>
      <c r="I5962" s="53"/>
      <c r="J5962" s="53"/>
      <c r="O5962" s="53"/>
      <c r="W5962" s="53"/>
      <c r="X5962" s="53"/>
      <c r="Y5962" s="53"/>
      <c r="Z5962" s="53"/>
      <c r="AA5962" s="53"/>
    </row>
    <row r="5963" spans="1:27" x14ac:dyDescent="0.25">
      <c r="A5963" s="199"/>
      <c r="B5963" s="199"/>
      <c r="C5963" s="199"/>
      <c r="D5963" s="199"/>
      <c r="E5963" s="192"/>
      <c r="F5963" s="186"/>
      <c r="G5963" s="53"/>
      <c r="H5963" s="53"/>
      <c r="I5963" s="53"/>
      <c r="J5963" s="53"/>
      <c r="O5963" s="53"/>
      <c r="W5963" s="53"/>
      <c r="X5963" s="53"/>
      <c r="Y5963" s="53"/>
      <c r="Z5963" s="53"/>
      <c r="AA5963" s="53"/>
    </row>
    <row r="5964" spans="1:27" x14ac:dyDescent="0.25">
      <c r="A5964" s="199"/>
      <c r="B5964" s="199"/>
      <c r="C5964" s="199"/>
      <c r="D5964" s="199"/>
      <c r="E5964" s="192"/>
      <c r="F5964" s="186"/>
      <c r="G5964" s="53"/>
      <c r="H5964" s="53"/>
      <c r="I5964" s="53"/>
      <c r="J5964" s="53"/>
      <c r="O5964" s="53"/>
      <c r="W5964" s="53"/>
      <c r="X5964" s="53"/>
      <c r="Y5964" s="53"/>
      <c r="Z5964" s="53"/>
      <c r="AA5964" s="53"/>
    </row>
    <row r="5965" spans="1:27" x14ac:dyDescent="0.25">
      <c r="A5965" s="199"/>
      <c r="B5965" s="199"/>
      <c r="C5965" s="199"/>
      <c r="D5965" s="199"/>
      <c r="E5965" s="192"/>
      <c r="F5965" s="186"/>
      <c r="G5965" s="53"/>
      <c r="H5965" s="53"/>
      <c r="I5965" s="53"/>
      <c r="J5965" s="53"/>
      <c r="O5965" s="53"/>
      <c r="W5965" s="53"/>
      <c r="X5965" s="53"/>
      <c r="Y5965" s="53"/>
      <c r="Z5965" s="53"/>
      <c r="AA5965" s="53"/>
    </row>
    <row r="5966" spans="1:27" x14ac:dyDescent="0.25">
      <c r="A5966" s="199"/>
      <c r="B5966" s="199"/>
      <c r="C5966" s="199"/>
      <c r="D5966" s="199"/>
      <c r="E5966" s="192"/>
      <c r="F5966" s="186"/>
      <c r="G5966" s="53"/>
      <c r="H5966" s="53"/>
      <c r="I5966" s="53"/>
      <c r="J5966" s="53"/>
      <c r="O5966" s="53"/>
      <c r="W5966" s="53"/>
      <c r="X5966" s="53"/>
      <c r="Y5966" s="53"/>
      <c r="Z5966" s="53"/>
      <c r="AA5966" s="53"/>
    </row>
    <row r="5967" spans="1:27" x14ac:dyDescent="0.25">
      <c r="A5967" s="199"/>
      <c r="B5967" s="199"/>
      <c r="C5967" s="199"/>
      <c r="D5967" s="199"/>
      <c r="E5967" s="192"/>
      <c r="F5967" s="186"/>
      <c r="G5967" s="53"/>
      <c r="H5967" s="53"/>
      <c r="I5967" s="53"/>
      <c r="J5967" s="53"/>
      <c r="O5967" s="53"/>
      <c r="W5967" s="53"/>
      <c r="X5967" s="53"/>
      <c r="Y5967" s="53"/>
      <c r="Z5967" s="53"/>
      <c r="AA5967" s="53"/>
    </row>
    <row r="5968" spans="1:27" x14ac:dyDescent="0.25">
      <c r="A5968" s="199"/>
      <c r="B5968" s="199"/>
      <c r="C5968" s="199"/>
      <c r="D5968" s="199"/>
      <c r="E5968" s="192"/>
      <c r="F5968" s="186"/>
      <c r="G5968" s="53"/>
      <c r="H5968" s="53"/>
      <c r="I5968" s="53"/>
      <c r="J5968" s="53"/>
      <c r="O5968" s="53"/>
      <c r="W5968" s="53"/>
      <c r="X5968" s="53"/>
      <c r="Y5968" s="53"/>
      <c r="Z5968" s="53"/>
      <c r="AA5968" s="53"/>
    </row>
    <row r="5969" spans="1:27" x14ac:dyDescent="0.25">
      <c r="A5969" s="199"/>
      <c r="B5969" s="199"/>
      <c r="C5969" s="199"/>
      <c r="D5969" s="199"/>
      <c r="E5969" s="192"/>
      <c r="F5969" s="186"/>
      <c r="G5969" s="53"/>
      <c r="H5969" s="53"/>
      <c r="I5969" s="53"/>
      <c r="J5969" s="53"/>
      <c r="O5969" s="53"/>
      <c r="W5969" s="53"/>
      <c r="X5969" s="53"/>
      <c r="Y5969" s="53"/>
      <c r="Z5969" s="53"/>
      <c r="AA5969" s="53"/>
    </row>
    <row r="5970" spans="1:27" x14ac:dyDescent="0.25">
      <c r="A5970" s="199"/>
      <c r="B5970" s="199"/>
      <c r="C5970" s="199"/>
      <c r="D5970" s="199"/>
      <c r="E5970" s="192"/>
      <c r="F5970" s="186"/>
      <c r="G5970" s="53"/>
      <c r="H5970" s="53"/>
      <c r="I5970" s="53"/>
      <c r="J5970" s="53"/>
      <c r="O5970" s="53"/>
      <c r="W5970" s="53"/>
      <c r="X5970" s="53"/>
      <c r="Y5970" s="53"/>
      <c r="Z5970" s="53"/>
      <c r="AA5970" s="53"/>
    </row>
    <row r="5971" spans="1:27" x14ac:dyDescent="0.25">
      <c r="A5971" s="199"/>
      <c r="B5971" s="199"/>
      <c r="C5971" s="199"/>
      <c r="D5971" s="199"/>
      <c r="E5971" s="192"/>
      <c r="F5971" s="186"/>
      <c r="G5971" s="53"/>
      <c r="H5971" s="53"/>
      <c r="I5971" s="53"/>
      <c r="J5971" s="53"/>
      <c r="O5971" s="53"/>
      <c r="W5971" s="53"/>
      <c r="X5971" s="53"/>
      <c r="Y5971" s="53"/>
      <c r="Z5971" s="53"/>
      <c r="AA5971" s="53"/>
    </row>
    <row r="5972" spans="1:27" x14ac:dyDescent="0.25">
      <c r="A5972" s="199"/>
      <c r="B5972" s="199"/>
      <c r="C5972" s="199"/>
      <c r="D5972" s="199"/>
      <c r="E5972" s="192"/>
      <c r="F5972" s="186"/>
      <c r="G5972" s="53"/>
      <c r="H5972" s="53"/>
      <c r="I5972" s="53"/>
      <c r="J5972" s="53"/>
      <c r="O5972" s="53"/>
      <c r="W5972" s="53"/>
      <c r="X5972" s="53"/>
      <c r="Y5972" s="53"/>
      <c r="Z5972" s="53"/>
      <c r="AA5972" s="53"/>
    </row>
    <row r="5973" spans="1:27" x14ac:dyDescent="0.25">
      <c r="A5973" s="199"/>
      <c r="B5973" s="199"/>
      <c r="C5973" s="199"/>
      <c r="D5973" s="199"/>
      <c r="E5973" s="192"/>
      <c r="F5973" s="186"/>
      <c r="G5973" s="53"/>
      <c r="H5973" s="53"/>
      <c r="I5973" s="53"/>
      <c r="J5973" s="53"/>
      <c r="O5973" s="53"/>
      <c r="W5973" s="53"/>
      <c r="X5973" s="53"/>
      <c r="Y5973" s="53"/>
      <c r="Z5973" s="53"/>
      <c r="AA5973" s="53"/>
    </row>
    <row r="5974" spans="1:27" x14ac:dyDescent="0.25">
      <c r="A5974" s="199"/>
      <c r="B5974" s="199"/>
      <c r="C5974" s="199"/>
      <c r="D5974" s="199"/>
      <c r="E5974" s="192"/>
      <c r="F5974" s="186"/>
      <c r="G5974" s="53"/>
      <c r="H5974" s="53"/>
      <c r="I5974" s="53"/>
      <c r="J5974" s="53"/>
      <c r="O5974" s="53"/>
      <c r="W5974" s="53"/>
      <c r="X5974" s="53"/>
      <c r="Y5974" s="53"/>
      <c r="Z5974" s="53"/>
      <c r="AA5974" s="53"/>
    </row>
    <row r="5975" spans="1:27" x14ac:dyDescent="0.25">
      <c r="A5975" s="199"/>
      <c r="B5975" s="199"/>
      <c r="C5975" s="199"/>
      <c r="D5975" s="199"/>
      <c r="E5975" s="192"/>
      <c r="F5975" s="186"/>
      <c r="G5975" s="53"/>
      <c r="H5975" s="53"/>
      <c r="I5975" s="53"/>
      <c r="J5975" s="53"/>
      <c r="O5975" s="53"/>
      <c r="W5975" s="53"/>
      <c r="X5975" s="53"/>
      <c r="Y5975" s="53"/>
      <c r="Z5975" s="53"/>
      <c r="AA5975" s="53"/>
    </row>
    <row r="5976" spans="1:27" x14ac:dyDescent="0.25">
      <c r="A5976" s="199"/>
      <c r="B5976" s="199"/>
      <c r="C5976" s="199"/>
      <c r="D5976" s="199"/>
      <c r="E5976" s="192"/>
      <c r="F5976" s="186"/>
      <c r="G5976" s="53"/>
      <c r="H5976" s="53"/>
      <c r="I5976" s="53"/>
      <c r="J5976" s="53"/>
      <c r="O5976" s="53"/>
      <c r="W5976" s="53"/>
      <c r="X5976" s="53"/>
      <c r="Y5976" s="53"/>
      <c r="Z5976" s="53"/>
      <c r="AA5976" s="53"/>
    </row>
    <row r="5977" spans="1:27" x14ac:dyDescent="0.25">
      <c r="A5977" s="199"/>
      <c r="B5977" s="199"/>
      <c r="C5977" s="199"/>
      <c r="D5977" s="199"/>
      <c r="E5977" s="192"/>
      <c r="F5977" s="186"/>
      <c r="G5977" s="53"/>
      <c r="H5977" s="53"/>
      <c r="I5977" s="53"/>
      <c r="J5977" s="53"/>
      <c r="O5977" s="53"/>
      <c r="W5977" s="53"/>
      <c r="X5977" s="53"/>
      <c r="Y5977" s="53"/>
      <c r="Z5977" s="53"/>
      <c r="AA5977" s="53"/>
    </row>
    <row r="5978" spans="1:27" x14ac:dyDescent="0.25">
      <c r="A5978" s="199"/>
      <c r="B5978" s="199"/>
      <c r="C5978" s="199"/>
      <c r="D5978" s="199"/>
      <c r="E5978" s="192"/>
      <c r="F5978" s="186"/>
      <c r="G5978" s="53"/>
      <c r="H5978" s="53"/>
      <c r="I5978" s="53"/>
      <c r="J5978" s="53"/>
      <c r="O5978" s="53"/>
      <c r="W5978" s="53"/>
      <c r="X5978" s="53"/>
      <c r="Y5978" s="53"/>
      <c r="Z5978" s="53"/>
      <c r="AA5978" s="53"/>
    </row>
    <row r="5979" spans="1:27" x14ac:dyDescent="0.25">
      <c r="A5979" s="199"/>
      <c r="B5979" s="199"/>
      <c r="C5979" s="199"/>
      <c r="D5979" s="199"/>
      <c r="E5979" s="192"/>
      <c r="F5979" s="186"/>
      <c r="G5979" s="53"/>
      <c r="H5979" s="53"/>
      <c r="I5979" s="53"/>
      <c r="J5979" s="53"/>
      <c r="O5979" s="53"/>
      <c r="W5979" s="53"/>
      <c r="X5979" s="53"/>
      <c r="Y5979" s="53"/>
      <c r="Z5979" s="53"/>
      <c r="AA5979" s="53"/>
    </row>
    <row r="5980" spans="1:27" x14ac:dyDescent="0.25">
      <c r="A5980" s="199"/>
      <c r="B5980" s="199"/>
      <c r="C5980" s="199"/>
      <c r="D5980" s="199"/>
      <c r="E5980" s="192"/>
      <c r="F5980" s="186"/>
      <c r="G5980" s="53"/>
      <c r="H5980" s="53"/>
      <c r="I5980" s="53"/>
      <c r="J5980" s="53"/>
      <c r="O5980" s="53"/>
      <c r="W5980" s="53"/>
      <c r="X5980" s="53"/>
      <c r="Y5980" s="53"/>
      <c r="Z5980" s="53"/>
      <c r="AA5980" s="53"/>
    </row>
    <row r="5981" spans="1:27" x14ac:dyDescent="0.25">
      <c r="A5981" s="199"/>
      <c r="B5981" s="199"/>
      <c r="C5981" s="199"/>
      <c r="D5981" s="199"/>
      <c r="E5981" s="192"/>
      <c r="F5981" s="186"/>
      <c r="G5981" s="53"/>
      <c r="H5981" s="53"/>
      <c r="I5981" s="53"/>
      <c r="J5981" s="53"/>
      <c r="O5981" s="53"/>
      <c r="W5981" s="53"/>
      <c r="X5981" s="53"/>
      <c r="Y5981" s="53"/>
      <c r="Z5981" s="53"/>
      <c r="AA5981" s="53"/>
    </row>
    <row r="5982" spans="1:27" x14ac:dyDescent="0.25">
      <c r="A5982" s="199"/>
      <c r="B5982" s="199"/>
      <c r="C5982" s="199"/>
      <c r="D5982" s="199"/>
      <c r="E5982" s="192"/>
      <c r="F5982" s="186"/>
      <c r="G5982" s="53"/>
      <c r="H5982" s="53"/>
      <c r="I5982" s="53"/>
      <c r="J5982" s="53"/>
      <c r="O5982" s="53"/>
      <c r="W5982" s="53"/>
      <c r="X5982" s="53"/>
      <c r="Y5982" s="53"/>
      <c r="Z5982" s="53"/>
      <c r="AA5982" s="53"/>
    </row>
    <row r="5983" spans="1:27" x14ac:dyDescent="0.25">
      <c r="A5983" s="199"/>
      <c r="B5983" s="199"/>
      <c r="C5983" s="199"/>
      <c r="D5983" s="199"/>
      <c r="E5983" s="192"/>
      <c r="F5983" s="186"/>
      <c r="G5983" s="53"/>
      <c r="H5983" s="53"/>
      <c r="I5983" s="53"/>
      <c r="J5983" s="53"/>
      <c r="O5983" s="53"/>
      <c r="W5983" s="53"/>
      <c r="X5983" s="53"/>
      <c r="Y5983" s="53"/>
      <c r="Z5983" s="53"/>
      <c r="AA5983" s="53"/>
    </row>
    <row r="5984" spans="1:27" x14ac:dyDescent="0.25">
      <c r="A5984" s="199"/>
      <c r="B5984" s="199"/>
      <c r="C5984" s="199"/>
      <c r="D5984" s="199"/>
      <c r="E5984" s="192"/>
      <c r="F5984" s="186"/>
      <c r="G5984" s="53"/>
      <c r="H5984" s="53"/>
      <c r="I5984" s="53"/>
      <c r="J5984" s="53"/>
      <c r="O5984" s="53"/>
      <c r="W5984" s="53"/>
      <c r="X5984" s="53"/>
      <c r="Y5984" s="53"/>
      <c r="Z5984" s="53"/>
      <c r="AA5984" s="53"/>
    </row>
    <row r="5985" spans="1:27" x14ac:dyDescent="0.25">
      <c r="A5985" s="199"/>
      <c r="B5985" s="199"/>
      <c r="C5985" s="199"/>
      <c r="D5985" s="199"/>
      <c r="E5985" s="192"/>
      <c r="F5985" s="186"/>
      <c r="G5985" s="53"/>
      <c r="H5985" s="53"/>
      <c r="I5985" s="53"/>
      <c r="J5985" s="53"/>
      <c r="O5985" s="53"/>
      <c r="W5985" s="53"/>
      <c r="X5985" s="53"/>
      <c r="Y5985" s="53"/>
      <c r="Z5985" s="53"/>
      <c r="AA5985" s="53"/>
    </row>
    <row r="5986" spans="1:27" x14ac:dyDescent="0.25">
      <c r="A5986" s="199"/>
      <c r="B5986" s="199"/>
      <c r="C5986" s="199"/>
      <c r="D5986" s="199"/>
      <c r="E5986" s="192"/>
      <c r="F5986" s="186"/>
      <c r="G5986" s="53"/>
      <c r="H5986" s="53"/>
      <c r="I5986" s="53"/>
      <c r="J5986" s="53"/>
      <c r="O5986" s="53"/>
      <c r="W5986" s="53"/>
      <c r="X5986" s="53"/>
      <c r="Y5986" s="53"/>
      <c r="Z5986" s="53"/>
      <c r="AA5986" s="53"/>
    </row>
    <row r="5987" spans="1:27" x14ac:dyDescent="0.25">
      <c r="A5987" s="199"/>
      <c r="B5987" s="199"/>
      <c r="C5987" s="199"/>
      <c r="D5987" s="199"/>
      <c r="E5987" s="192"/>
      <c r="F5987" s="186"/>
      <c r="G5987" s="53"/>
      <c r="H5987" s="53"/>
      <c r="I5987" s="53"/>
      <c r="J5987" s="53"/>
      <c r="O5987" s="53"/>
      <c r="W5987" s="53"/>
      <c r="X5987" s="53"/>
      <c r="Y5987" s="53"/>
      <c r="Z5987" s="53"/>
      <c r="AA5987" s="53"/>
    </row>
    <row r="5988" spans="1:27" x14ac:dyDescent="0.25">
      <c r="A5988" s="199"/>
      <c r="B5988" s="199"/>
      <c r="C5988" s="199"/>
      <c r="D5988" s="199"/>
      <c r="E5988" s="192"/>
      <c r="F5988" s="186"/>
      <c r="G5988" s="53"/>
      <c r="H5988" s="53"/>
      <c r="I5988" s="53"/>
      <c r="J5988" s="53"/>
      <c r="O5988" s="53"/>
      <c r="W5988" s="53"/>
      <c r="X5988" s="53"/>
      <c r="Y5988" s="53"/>
      <c r="Z5988" s="53"/>
      <c r="AA5988" s="53"/>
    </row>
    <row r="5989" spans="1:27" x14ac:dyDescent="0.25">
      <c r="A5989" s="199"/>
      <c r="B5989" s="199"/>
      <c r="C5989" s="199"/>
      <c r="D5989" s="199"/>
      <c r="E5989" s="192"/>
      <c r="F5989" s="186"/>
      <c r="G5989" s="53"/>
      <c r="H5989" s="53"/>
      <c r="I5989" s="53"/>
      <c r="J5989" s="53"/>
      <c r="O5989" s="53"/>
      <c r="W5989" s="53"/>
      <c r="X5989" s="53"/>
      <c r="Y5989" s="53"/>
      <c r="Z5989" s="53"/>
      <c r="AA5989" s="53"/>
    </row>
    <row r="5990" spans="1:27" x14ac:dyDescent="0.25">
      <c r="A5990" s="199"/>
      <c r="B5990" s="199"/>
      <c r="C5990" s="199"/>
      <c r="D5990" s="199"/>
      <c r="E5990" s="192"/>
      <c r="F5990" s="186"/>
      <c r="G5990" s="53"/>
      <c r="H5990" s="53"/>
      <c r="I5990" s="53"/>
      <c r="J5990" s="53"/>
      <c r="O5990" s="53"/>
      <c r="W5990" s="53"/>
      <c r="X5990" s="53"/>
      <c r="Y5990" s="53"/>
      <c r="Z5990" s="53"/>
      <c r="AA5990" s="53"/>
    </row>
    <row r="5991" spans="1:27" x14ac:dyDescent="0.25">
      <c r="A5991" s="199"/>
      <c r="B5991" s="199"/>
      <c r="C5991" s="199"/>
      <c r="D5991" s="199"/>
      <c r="E5991" s="192"/>
      <c r="F5991" s="186"/>
      <c r="G5991" s="53"/>
      <c r="H5991" s="53"/>
      <c r="I5991" s="53"/>
      <c r="J5991" s="53"/>
      <c r="O5991" s="53"/>
      <c r="W5991" s="53"/>
      <c r="X5991" s="53"/>
      <c r="Y5991" s="53"/>
      <c r="Z5991" s="53"/>
      <c r="AA5991" s="53"/>
    </row>
    <row r="5992" spans="1:27" x14ac:dyDescent="0.25">
      <c r="A5992" s="199"/>
      <c r="B5992" s="199"/>
      <c r="C5992" s="199"/>
      <c r="D5992" s="199"/>
      <c r="E5992" s="192"/>
      <c r="F5992" s="186"/>
      <c r="G5992" s="53"/>
      <c r="H5992" s="53"/>
      <c r="I5992" s="53"/>
      <c r="J5992" s="53"/>
      <c r="O5992" s="53"/>
      <c r="W5992" s="53"/>
      <c r="X5992" s="53"/>
      <c r="Y5992" s="53"/>
      <c r="Z5992" s="53"/>
      <c r="AA5992" s="53"/>
    </row>
    <row r="5993" spans="1:27" x14ac:dyDescent="0.25">
      <c r="A5993" s="199"/>
      <c r="B5993" s="199"/>
      <c r="C5993" s="199"/>
      <c r="D5993" s="199"/>
      <c r="E5993" s="192"/>
      <c r="F5993" s="186"/>
      <c r="G5993" s="53"/>
      <c r="H5993" s="53"/>
      <c r="I5993" s="53"/>
      <c r="J5993" s="53"/>
      <c r="O5993" s="53"/>
      <c r="W5993" s="53"/>
      <c r="X5993" s="53"/>
      <c r="Y5993" s="53"/>
      <c r="Z5993" s="53"/>
      <c r="AA5993" s="53"/>
    </row>
    <row r="5994" spans="1:27" x14ac:dyDescent="0.25">
      <c r="A5994" s="199"/>
      <c r="B5994" s="199"/>
      <c r="C5994" s="199"/>
      <c r="D5994" s="199"/>
      <c r="E5994" s="192"/>
      <c r="F5994" s="186"/>
      <c r="G5994" s="53"/>
      <c r="H5994" s="53"/>
      <c r="I5994" s="53"/>
      <c r="J5994" s="53"/>
      <c r="O5994" s="53"/>
      <c r="W5994" s="53"/>
      <c r="X5994" s="53"/>
      <c r="Y5994" s="53"/>
      <c r="Z5994" s="53"/>
      <c r="AA5994" s="53"/>
    </row>
    <row r="5995" spans="1:27" x14ac:dyDescent="0.25">
      <c r="A5995" s="199"/>
      <c r="B5995" s="199"/>
      <c r="C5995" s="199"/>
      <c r="D5995" s="199"/>
      <c r="E5995" s="192"/>
      <c r="F5995" s="186"/>
      <c r="G5995" s="53"/>
      <c r="H5995" s="53"/>
      <c r="I5995" s="53"/>
      <c r="J5995" s="53"/>
      <c r="O5995" s="53"/>
      <c r="W5995" s="53"/>
      <c r="X5995" s="53"/>
      <c r="Y5995" s="53"/>
      <c r="Z5995" s="53"/>
      <c r="AA5995" s="53"/>
    </row>
    <row r="5996" spans="1:27" x14ac:dyDescent="0.25">
      <c r="A5996" s="199"/>
      <c r="B5996" s="199"/>
      <c r="C5996" s="199"/>
      <c r="D5996" s="199"/>
      <c r="E5996" s="192"/>
      <c r="F5996" s="186"/>
      <c r="G5996" s="53"/>
      <c r="H5996" s="53"/>
      <c r="I5996" s="53"/>
      <c r="J5996" s="53"/>
      <c r="O5996" s="53"/>
      <c r="W5996" s="53"/>
      <c r="X5996" s="53"/>
      <c r="Y5996" s="53"/>
      <c r="Z5996" s="53"/>
      <c r="AA5996" s="53"/>
    </row>
    <row r="5997" spans="1:27" x14ac:dyDescent="0.25">
      <c r="A5997" s="199"/>
      <c r="B5997" s="199"/>
      <c r="C5997" s="199"/>
      <c r="D5997" s="199"/>
      <c r="E5997" s="192"/>
      <c r="F5997" s="186"/>
      <c r="G5997" s="53"/>
      <c r="H5997" s="53"/>
      <c r="I5997" s="53"/>
      <c r="J5997" s="53"/>
      <c r="O5997" s="53"/>
      <c r="W5997" s="53"/>
      <c r="X5997" s="53"/>
      <c r="Y5997" s="53"/>
      <c r="Z5997" s="53"/>
      <c r="AA5997" s="53"/>
    </row>
    <row r="5998" spans="1:27" x14ac:dyDescent="0.25">
      <c r="A5998" s="199"/>
      <c r="B5998" s="199"/>
      <c r="C5998" s="199"/>
      <c r="D5998" s="199"/>
      <c r="E5998" s="192"/>
      <c r="F5998" s="186"/>
      <c r="G5998" s="53"/>
      <c r="H5998" s="53"/>
      <c r="I5998" s="53"/>
      <c r="J5998" s="53"/>
      <c r="O5998" s="53"/>
      <c r="W5998" s="53"/>
      <c r="X5998" s="53"/>
      <c r="Y5998" s="53"/>
      <c r="Z5998" s="53"/>
      <c r="AA5998" s="53"/>
    </row>
    <row r="5999" spans="1:27" x14ac:dyDescent="0.25">
      <c r="A5999" s="199"/>
      <c r="B5999" s="199"/>
      <c r="C5999" s="199"/>
      <c r="D5999" s="199"/>
      <c r="E5999" s="192"/>
      <c r="F5999" s="186"/>
      <c r="G5999" s="53"/>
      <c r="H5999" s="53"/>
      <c r="I5999" s="53"/>
      <c r="J5999" s="53"/>
      <c r="O5999" s="53"/>
      <c r="W5999" s="53"/>
      <c r="X5999" s="53"/>
      <c r="Y5999" s="53"/>
      <c r="Z5999" s="53"/>
      <c r="AA5999" s="53"/>
    </row>
    <row r="6000" spans="1:27" x14ac:dyDescent="0.25">
      <c r="A6000" s="199"/>
      <c r="B6000" s="199"/>
      <c r="C6000" s="199"/>
      <c r="D6000" s="199"/>
      <c r="E6000" s="192"/>
      <c r="F6000" s="186"/>
      <c r="G6000" s="53"/>
      <c r="H6000" s="53"/>
      <c r="I6000" s="53"/>
      <c r="J6000" s="53"/>
      <c r="O6000" s="53"/>
      <c r="W6000" s="53"/>
      <c r="X6000" s="53"/>
      <c r="Y6000" s="53"/>
      <c r="Z6000" s="53"/>
      <c r="AA6000" s="53"/>
    </row>
    <row r="6001" spans="1:27" x14ac:dyDescent="0.25">
      <c r="A6001" s="199"/>
      <c r="B6001" s="199"/>
      <c r="C6001" s="199"/>
      <c r="D6001" s="199"/>
      <c r="E6001" s="192"/>
      <c r="F6001" s="186"/>
      <c r="G6001" s="53"/>
      <c r="H6001" s="53"/>
      <c r="I6001" s="53"/>
      <c r="J6001" s="53"/>
      <c r="O6001" s="53"/>
      <c r="W6001" s="53"/>
      <c r="X6001" s="53"/>
      <c r="Y6001" s="53"/>
      <c r="Z6001" s="53"/>
      <c r="AA6001" s="53"/>
    </row>
    <row r="6002" spans="1:27" x14ac:dyDescent="0.25">
      <c r="A6002" s="199"/>
      <c r="B6002" s="199"/>
      <c r="C6002" s="199"/>
      <c r="D6002" s="199"/>
      <c r="E6002" s="192"/>
      <c r="F6002" s="186"/>
      <c r="G6002" s="53"/>
      <c r="H6002" s="53"/>
      <c r="I6002" s="53"/>
      <c r="J6002" s="53"/>
      <c r="O6002" s="53"/>
      <c r="W6002" s="53"/>
      <c r="X6002" s="53"/>
      <c r="Y6002" s="53"/>
      <c r="Z6002" s="53"/>
      <c r="AA6002" s="53"/>
    </row>
    <row r="6003" spans="1:27" x14ac:dyDescent="0.25">
      <c r="A6003" s="199"/>
      <c r="B6003" s="199"/>
      <c r="C6003" s="199"/>
      <c r="D6003" s="199"/>
      <c r="E6003" s="192"/>
      <c r="F6003" s="186"/>
      <c r="G6003" s="53"/>
      <c r="H6003" s="53"/>
      <c r="I6003" s="53"/>
      <c r="J6003" s="53"/>
      <c r="O6003" s="53"/>
      <c r="W6003" s="53"/>
      <c r="X6003" s="53"/>
      <c r="Y6003" s="53"/>
      <c r="Z6003" s="53"/>
      <c r="AA6003" s="53"/>
    </row>
    <row r="6004" spans="1:27" x14ac:dyDescent="0.25">
      <c r="A6004" s="199"/>
      <c r="B6004" s="199"/>
      <c r="C6004" s="199"/>
      <c r="D6004" s="199"/>
      <c r="E6004" s="192"/>
      <c r="F6004" s="186"/>
      <c r="G6004" s="53"/>
      <c r="H6004" s="53"/>
      <c r="I6004" s="53"/>
      <c r="J6004" s="53"/>
      <c r="O6004" s="53"/>
      <c r="W6004" s="53"/>
      <c r="X6004" s="53"/>
      <c r="Y6004" s="53"/>
      <c r="Z6004" s="53"/>
      <c r="AA6004" s="53"/>
    </row>
    <row r="6005" spans="1:27" x14ac:dyDescent="0.25">
      <c r="A6005" s="199"/>
      <c r="B6005" s="199"/>
      <c r="C6005" s="199"/>
      <c r="D6005" s="199"/>
      <c r="E6005" s="192"/>
      <c r="F6005" s="186"/>
      <c r="G6005" s="53"/>
      <c r="H6005" s="53"/>
      <c r="I6005" s="53"/>
      <c r="J6005" s="53"/>
      <c r="O6005" s="53"/>
      <c r="W6005" s="53"/>
      <c r="X6005" s="53"/>
      <c r="Y6005" s="53"/>
      <c r="Z6005" s="53"/>
      <c r="AA6005" s="53"/>
    </row>
    <row r="6006" spans="1:27" x14ac:dyDescent="0.25">
      <c r="A6006" s="199"/>
      <c r="B6006" s="199"/>
      <c r="C6006" s="199"/>
      <c r="D6006" s="199"/>
      <c r="E6006" s="192"/>
      <c r="F6006" s="186"/>
      <c r="G6006" s="53"/>
      <c r="H6006" s="53"/>
      <c r="I6006" s="53"/>
      <c r="J6006" s="53"/>
      <c r="O6006" s="53"/>
      <c r="W6006" s="53"/>
      <c r="X6006" s="53"/>
      <c r="Y6006" s="53"/>
      <c r="Z6006" s="53"/>
      <c r="AA6006" s="53"/>
    </row>
    <row r="6007" spans="1:27" x14ac:dyDescent="0.25">
      <c r="A6007" s="199"/>
      <c r="B6007" s="199"/>
      <c r="C6007" s="199"/>
      <c r="D6007" s="199"/>
      <c r="E6007" s="192"/>
      <c r="F6007" s="186"/>
      <c r="G6007" s="53"/>
      <c r="H6007" s="53"/>
      <c r="I6007" s="53"/>
      <c r="J6007" s="53"/>
      <c r="O6007" s="53"/>
      <c r="W6007" s="53"/>
      <c r="X6007" s="53"/>
      <c r="Y6007" s="53"/>
      <c r="Z6007" s="53"/>
      <c r="AA6007" s="53"/>
    </row>
    <row r="6008" spans="1:27" x14ac:dyDescent="0.25">
      <c r="A6008" s="199"/>
      <c r="B6008" s="199"/>
      <c r="C6008" s="199"/>
      <c r="D6008" s="199"/>
      <c r="E6008" s="192"/>
      <c r="F6008" s="186"/>
      <c r="G6008" s="53"/>
      <c r="H6008" s="53"/>
      <c r="I6008" s="53"/>
      <c r="J6008" s="53"/>
      <c r="O6008" s="53"/>
      <c r="W6008" s="53"/>
      <c r="X6008" s="53"/>
      <c r="Y6008" s="53"/>
      <c r="Z6008" s="53"/>
      <c r="AA6008" s="53"/>
    </row>
    <row r="6009" spans="1:27" x14ac:dyDescent="0.25">
      <c r="A6009" s="199"/>
      <c r="B6009" s="199"/>
      <c r="C6009" s="199"/>
      <c r="D6009" s="199"/>
      <c r="E6009" s="192"/>
      <c r="F6009" s="186"/>
      <c r="G6009" s="53"/>
      <c r="H6009" s="53"/>
      <c r="I6009" s="53"/>
      <c r="J6009" s="53"/>
      <c r="O6009" s="53"/>
      <c r="W6009" s="53"/>
      <c r="X6009" s="53"/>
      <c r="Y6009" s="53"/>
      <c r="Z6009" s="53"/>
      <c r="AA6009" s="53"/>
    </row>
    <row r="6010" spans="1:27" x14ac:dyDescent="0.25">
      <c r="A6010" s="199"/>
      <c r="B6010" s="199"/>
      <c r="C6010" s="199"/>
      <c r="D6010" s="199"/>
      <c r="E6010" s="192"/>
      <c r="F6010" s="186"/>
      <c r="G6010" s="53"/>
      <c r="H6010" s="53"/>
      <c r="I6010" s="53"/>
      <c r="J6010" s="53"/>
      <c r="O6010" s="53"/>
      <c r="W6010" s="53"/>
      <c r="X6010" s="53"/>
      <c r="Y6010" s="53"/>
      <c r="Z6010" s="53"/>
      <c r="AA6010" s="53"/>
    </row>
    <row r="6011" spans="1:27" x14ac:dyDescent="0.25">
      <c r="A6011" s="199"/>
      <c r="B6011" s="199"/>
      <c r="C6011" s="199"/>
      <c r="D6011" s="199"/>
      <c r="E6011" s="192"/>
      <c r="F6011" s="186"/>
      <c r="G6011" s="53"/>
      <c r="H6011" s="53"/>
      <c r="I6011" s="53"/>
      <c r="J6011" s="53"/>
      <c r="O6011" s="53"/>
      <c r="W6011" s="53"/>
      <c r="X6011" s="53"/>
      <c r="Y6011" s="53"/>
      <c r="Z6011" s="53"/>
      <c r="AA6011" s="53"/>
    </row>
    <row r="6012" spans="1:27" x14ac:dyDescent="0.25">
      <c r="A6012" s="199"/>
      <c r="B6012" s="199"/>
      <c r="C6012" s="199"/>
      <c r="D6012" s="199"/>
      <c r="E6012" s="192"/>
      <c r="F6012" s="186"/>
      <c r="G6012" s="53"/>
      <c r="H6012" s="53"/>
      <c r="I6012" s="53"/>
      <c r="J6012" s="53"/>
      <c r="O6012" s="53"/>
      <c r="W6012" s="53"/>
      <c r="X6012" s="53"/>
      <c r="Y6012" s="53"/>
      <c r="Z6012" s="53"/>
      <c r="AA6012" s="53"/>
    </row>
    <row r="6013" spans="1:27" x14ac:dyDescent="0.25">
      <c r="A6013" s="199"/>
      <c r="B6013" s="199"/>
      <c r="C6013" s="199"/>
      <c r="D6013" s="199"/>
      <c r="E6013" s="192"/>
      <c r="F6013" s="186"/>
      <c r="G6013" s="53"/>
      <c r="H6013" s="53"/>
      <c r="I6013" s="53"/>
      <c r="J6013" s="53"/>
      <c r="O6013" s="53"/>
      <c r="W6013" s="53"/>
      <c r="X6013" s="53"/>
      <c r="Y6013" s="53"/>
      <c r="Z6013" s="53"/>
      <c r="AA6013" s="53"/>
    </row>
    <row r="6014" spans="1:27" x14ac:dyDescent="0.25">
      <c r="A6014" s="199"/>
      <c r="B6014" s="199"/>
      <c r="C6014" s="199"/>
      <c r="D6014" s="199"/>
      <c r="E6014" s="192"/>
      <c r="F6014" s="186"/>
      <c r="G6014" s="53"/>
      <c r="H6014" s="53"/>
      <c r="I6014" s="53"/>
      <c r="J6014" s="53"/>
      <c r="O6014" s="53"/>
      <c r="W6014" s="53"/>
      <c r="X6014" s="53"/>
      <c r="Y6014" s="53"/>
      <c r="Z6014" s="53"/>
      <c r="AA6014" s="53"/>
    </row>
    <row r="6015" spans="1:27" x14ac:dyDescent="0.25">
      <c r="A6015" s="199"/>
      <c r="B6015" s="199"/>
      <c r="C6015" s="199"/>
      <c r="D6015" s="199"/>
      <c r="E6015" s="192"/>
      <c r="F6015" s="186"/>
      <c r="G6015" s="53"/>
      <c r="H6015" s="53"/>
      <c r="I6015" s="53"/>
      <c r="J6015" s="53"/>
      <c r="O6015" s="53"/>
      <c r="W6015" s="53"/>
      <c r="X6015" s="53"/>
      <c r="Y6015" s="53"/>
      <c r="Z6015" s="53"/>
      <c r="AA6015" s="53"/>
    </row>
    <row r="6016" spans="1:27" x14ac:dyDescent="0.25">
      <c r="A6016" s="199"/>
      <c r="B6016" s="199"/>
      <c r="C6016" s="199"/>
      <c r="D6016" s="199"/>
      <c r="E6016" s="192"/>
      <c r="F6016" s="186"/>
      <c r="G6016" s="53"/>
      <c r="H6016" s="53"/>
      <c r="I6016" s="53"/>
      <c r="J6016" s="53"/>
      <c r="O6016" s="53"/>
      <c r="W6016" s="53"/>
      <c r="X6016" s="53"/>
      <c r="Y6016" s="53"/>
      <c r="Z6016" s="53"/>
      <c r="AA6016" s="53"/>
    </row>
    <row r="6017" spans="1:27" x14ac:dyDescent="0.25">
      <c r="A6017" s="199"/>
      <c r="B6017" s="199"/>
      <c r="C6017" s="199"/>
      <c r="D6017" s="199"/>
      <c r="E6017" s="192"/>
      <c r="F6017" s="186"/>
      <c r="G6017" s="53"/>
      <c r="H6017" s="53"/>
      <c r="I6017" s="53"/>
      <c r="J6017" s="53"/>
      <c r="O6017" s="53"/>
      <c r="W6017" s="53"/>
      <c r="X6017" s="53"/>
      <c r="Y6017" s="53"/>
      <c r="Z6017" s="53"/>
      <c r="AA6017" s="53"/>
    </row>
    <row r="6018" spans="1:27" x14ac:dyDescent="0.25">
      <c r="A6018" s="199"/>
      <c r="B6018" s="199"/>
      <c r="C6018" s="199"/>
      <c r="D6018" s="199"/>
      <c r="E6018" s="192"/>
      <c r="F6018" s="186"/>
      <c r="G6018" s="53"/>
      <c r="H6018" s="53"/>
      <c r="I6018" s="53"/>
      <c r="J6018" s="53"/>
      <c r="O6018" s="53"/>
      <c r="W6018" s="53"/>
      <c r="X6018" s="53"/>
      <c r="Y6018" s="53"/>
      <c r="Z6018" s="53"/>
      <c r="AA6018" s="53"/>
    </row>
    <row r="6019" spans="1:27" x14ac:dyDescent="0.25">
      <c r="A6019" s="199"/>
      <c r="B6019" s="199"/>
      <c r="C6019" s="199"/>
      <c r="D6019" s="199"/>
      <c r="E6019" s="192"/>
      <c r="F6019" s="186"/>
      <c r="G6019" s="53"/>
      <c r="H6019" s="53"/>
      <c r="I6019" s="53"/>
      <c r="J6019" s="53"/>
      <c r="O6019" s="53"/>
      <c r="W6019" s="53"/>
      <c r="X6019" s="53"/>
      <c r="Y6019" s="53"/>
      <c r="Z6019" s="53"/>
      <c r="AA6019" s="53"/>
    </row>
    <row r="6020" spans="1:27" x14ac:dyDescent="0.25">
      <c r="A6020" s="199"/>
      <c r="B6020" s="199"/>
      <c r="C6020" s="199"/>
      <c r="D6020" s="199"/>
      <c r="E6020" s="192"/>
      <c r="F6020" s="186"/>
      <c r="G6020" s="53"/>
      <c r="H6020" s="53"/>
      <c r="I6020" s="53"/>
      <c r="J6020" s="53"/>
      <c r="O6020" s="53"/>
      <c r="W6020" s="53"/>
      <c r="X6020" s="53"/>
      <c r="Y6020" s="53"/>
      <c r="Z6020" s="53"/>
      <c r="AA6020" s="53"/>
    </row>
    <row r="6021" spans="1:27" x14ac:dyDescent="0.25">
      <c r="A6021" s="199"/>
      <c r="B6021" s="199"/>
      <c r="C6021" s="199"/>
      <c r="D6021" s="199"/>
      <c r="E6021" s="192"/>
      <c r="F6021" s="186"/>
      <c r="G6021" s="53"/>
      <c r="H6021" s="53"/>
      <c r="I6021" s="53"/>
      <c r="J6021" s="53"/>
      <c r="O6021" s="53"/>
      <c r="W6021" s="53"/>
      <c r="X6021" s="53"/>
      <c r="Y6021" s="53"/>
      <c r="Z6021" s="53"/>
      <c r="AA6021" s="53"/>
    </row>
    <row r="6022" spans="1:27" x14ac:dyDescent="0.25">
      <c r="A6022" s="199"/>
      <c r="B6022" s="199"/>
      <c r="C6022" s="199"/>
      <c r="D6022" s="199"/>
      <c r="E6022" s="192"/>
      <c r="F6022" s="186"/>
      <c r="G6022" s="53"/>
      <c r="H6022" s="53"/>
      <c r="I6022" s="53"/>
      <c r="J6022" s="53"/>
      <c r="O6022" s="53"/>
      <c r="W6022" s="53"/>
      <c r="X6022" s="53"/>
      <c r="Y6022" s="53"/>
      <c r="Z6022" s="53"/>
      <c r="AA6022" s="53"/>
    </row>
    <row r="6023" spans="1:27" x14ac:dyDescent="0.25">
      <c r="A6023" s="199"/>
      <c r="B6023" s="199"/>
      <c r="C6023" s="199"/>
      <c r="D6023" s="199"/>
      <c r="E6023" s="192"/>
      <c r="F6023" s="186"/>
      <c r="G6023" s="53"/>
      <c r="H6023" s="53"/>
      <c r="I6023" s="53"/>
      <c r="J6023" s="53"/>
      <c r="O6023" s="53"/>
      <c r="W6023" s="53"/>
      <c r="X6023" s="53"/>
      <c r="Y6023" s="53"/>
      <c r="Z6023" s="53"/>
      <c r="AA6023" s="53"/>
    </row>
    <row r="6024" spans="1:27" x14ac:dyDescent="0.25">
      <c r="A6024" s="199"/>
      <c r="B6024" s="199"/>
      <c r="C6024" s="199"/>
      <c r="D6024" s="199"/>
      <c r="E6024" s="192"/>
      <c r="F6024" s="186"/>
      <c r="G6024" s="53"/>
      <c r="H6024" s="53"/>
      <c r="I6024" s="53"/>
      <c r="J6024" s="53"/>
      <c r="O6024" s="53"/>
      <c r="W6024" s="53"/>
      <c r="X6024" s="53"/>
      <c r="Y6024" s="53"/>
      <c r="Z6024" s="53"/>
      <c r="AA6024" s="53"/>
    </row>
    <row r="6025" spans="1:27" x14ac:dyDescent="0.25">
      <c r="A6025" s="199"/>
      <c r="B6025" s="199"/>
      <c r="C6025" s="199"/>
      <c r="D6025" s="199"/>
      <c r="E6025" s="192"/>
      <c r="F6025" s="186"/>
      <c r="G6025" s="53"/>
      <c r="H6025" s="53"/>
      <c r="I6025" s="53"/>
      <c r="J6025" s="53"/>
      <c r="O6025" s="53"/>
      <c r="W6025" s="53"/>
      <c r="X6025" s="53"/>
      <c r="Y6025" s="53"/>
      <c r="Z6025" s="53"/>
      <c r="AA6025" s="53"/>
    </row>
    <row r="6026" spans="1:27" x14ac:dyDescent="0.25">
      <c r="A6026" s="199"/>
      <c r="B6026" s="199"/>
      <c r="C6026" s="199"/>
      <c r="D6026" s="199"/>
      <c r="E6026" s="192"/>
      <c r="F6026" s="186"/>
      <c r="G6026" s="53"/>
      <c r="H6026" s="53"/>
      <c r="I6026" s="53"/>
      <c r="J6026" s="53"/>
      <c r="O6026" s="53"/>
      <c r="W6026" s="53"/>
      <c r="X6026" s="53"/>
      <c r="Y6026" s="53"/>
      <c r="Z6026" s="53"/>
      <c r="AA6026" s="53"/>
    </row>
    <row r="6027" spans="1:27" x14ac:dyDescent="0.25">
      <c r="A6027" s="199"/>
      <c r="B6027" s="199"/>
      <c r="C6027" s="199"/>
      <c r="D6027" s="199"/>
      <c r="E6027" s="192"/>
      <c r="F6027" s="186"/>
      <c r="G6027" s="53"/>
      <c r="H6027" s="53"/>
      <c r="I6027" s="53"/>
      <c r="J6027" s="53"/>
      <c r="O6027" s="53"/>
      <c r="W6027" s="53"/>
      <c r="X6027" s="53"/>
      <c r="Y6027" s="53"/>
      <c r="Z6027" s="53"/>
      <c r="AA6027" s="53"/>
    </row>
    <row r="6028" spans="1:27" x14ac:dyDescent="0.25">
      <c r="A6028" s="199"/>
      <c r="B6028" s="199"/>
      <c r="C6028" s="199"/>
      <c r="D6028" s="199"/>
      <c r="E6028" s="192"/>
      <c r="F6028" s="186"/>
      <c r="G6028" s="53"/>
      <c r="H6028" s="53"/>
      <c r="I6028" s="53"/>
      <c r="J6028" s="53"/>
      <c r="O6028" s="53"/>
      <c r="W6028" s="53"/>
      <c r="X6028" s="53"/>
      <c r="Y6028" s="53"/>
      <c r="Z6028" s="53"/>
      <c r="AA6028" s="53"/>
    </row>
    <row r="6029" spans="1:27" x14ac:dyDescent="0.25">
      <c r="A6029" s="199"/>
      <c r="B6029" s="199"/>
      <c r="C6029" s="199"/>
      <c r="D6029" s="199"/>
      <c r="E6029" s="192"/>
      <c r="F6029" s="186"/>
      <c r="G6029" s="53"/>
      <c r="H6029" s="53"/>
      <c r="I6029" s="53"/>
      <c r="J6029" s="53"/>
      <c r="O6029" s="53"/>
      <c r="W6029" s="53"/>
      <c r="X6029" s="53"/>
      <c r="Y6029" s="53"/>
      <c r="Z6029" s="53"/>
      <c r="AA6029" s="53"/>
    </row>
    <row r="6030" spans="1:27" x14ac:dyDescent="0.25">
      <c r="A6030" s="199"/>
      <c r="B6030" s="199"/>
      <c r="C6030" s="199"/>
      <c r="D6030" s="199"/>
      <c r="E6030" s="192"/>
      <c r="F6030" s="186"/>
      <c r="G6030" s="53"/>
      <c r="H6030" s="53"/>
      <c r="I6030" s="53"/>
      <c r="J6030" s="53"/>
      <c r="O6030" s="53"/>
      <c r="W6030" s="53"/>
      <c r="X6030" s="53"/>
      <c r="Y6030" s="53"/>
      <c r="Z6030" s="53"/>
      <c r="AA6030" s="53"/>
    </row>
    <row r="6031" spans="1:27" x14ac:dyDescent="0.25">
      <c r="A6031" s="199"/>
      <c r="B6031" s="199"/>
      <c r="C6031" s="199"/>
      <c r="D6031" s="199"/>
      <c r="E6031" s="192"/>
      <c r="F6031" s="186"/>
      <c r="G6031" s="53"/>
      <c r="H6031" s="53"/>
      <c r="I6031" s="53"/>
      <c r="J6031" s="53"/>
      <c r="O6031" s="53"/>
      <c r="W6031" s="53"/>
      <c r="X6031" s="53"/>
      <c r="Y6031" s="53"/>
      <c r="Z6031" s="53"/>
      <c r="AA6031" s="53"/>
    </row>
    <row r="6032" spans="1:27" x14ac:dyDescent="0.25">
      <c r="A6032" s="199"/>
      <c r="B6032" s="199"/>
      <c r="C6032" s="199"/>
      <c r="D6032" s="199"/>
      <c r="E6032" s="192"/>
      <c r="F6032" s="186"/>
      <c r="G6032" s="53"/>
      <c r="H6032" s="53"/>
      <c r="I6032" s="53"/>
      <c r="J6032" s="53"/>
      <c r="O6032" s="53"/>
      <c r="W6032" s="53"/>
      <c r="X6032" s="53"/>
      <c r="Y6032" s="53"/>
      <c r="Z6032" s="53"/>
      <c r="AA6032" s="53"/>
    </row>
    <row r="6033" spans="1:27" x14ac:dyDescent="0.25">
      <c r="A6033" s="199"/>
      <c r="B6033" s="199"/>
      <c r="C6033" s="199"/>
      <c r="D6033" s="199"/>
      <c r="E6033" s="192"/>
      <c r="F6033" s="186"/>
      <c r="G6033" s="53"/>
      <c r="H6033" s="53"/>
      <c r="I6033" s="53"/>
      <c r="J6033" s="53"/>
      <c r="O6033" s="53"/>
      <c r="W6033" s="53"/>
      <c r="X6033" s="53"/>
      <c r="Y6033" s="53"/>
      <c r="Z6033" s="53"/>
      <c r="AA6033" s="53"/>
    </row>
    <row r="6034" spans="1:27" x14ac:dyDescent="0.25">
      <c r="A6034" s="199"/>
      <c r="B6034" s="199"/>
      <c r="C6034" s="199"/>
      <c r="D6034" s="199"/>
      <c r="E6034" s="192"/>
      <c r="F6034" s="186"/>
      <c r="G6034" s="53"/>
      <c r="H6034" s="53"/>
      <c r="I6034" s="53"/>
      <c r="J6034" s="53"/>
      <c r="O6034" s="53"/>
      <c r="W6034" s="53"/>
      <c r="X6034" s="53"/>
      <c r="Y6034" s="53"/>
      <c r="Z6034" s="53"/>
      <c r="AA6034" s="53"/>
    </row>
    <row r="6035" spans="1:27" x14ac:dyDescent="0.25">
      <c r="A6035" s="199"/>
      <c r="B6035" s="199"/>
      <c r="C6035" s="199"/>
      <c r="D6035" s="199"/>
      <c r="E6035" s="192"/>
      <c r="F6035" s="186"/>
      <c r="G6035" s="53"/>
      <c r="H6035" s="53"/>
      <c r="I6035" s="53"/>
      <c r="J6035" s="53"/>
      <c r="O6035" s="53"/>
      <c r="W6035" s="53"/>
      <c r="X6035" s="53"/>
      <c r="Y6035" s="53"/>
      <c r="Z6035" s="53"/>
      <c r="AA6035" s="53"/>
    </row>
    <row r="6036" spans="1:27" x14ac:dyDescent="0.25">
      <c r="A6036" s="199"/>
      <c r="B6036" s="199"/>
      <c r="C6036" s="199"/>
      <c r="D6036" s="199"/>
      <c r="E6036" s="192"/>
      <c r="F6036" s="186"/>
      <c r="G6036" s="53"/>
      <c r="H6036" s="53"/>
      <c r="I6036" s="53"/>
      <c r="J6036" s="53"/>
      <c r="O6036" s="53"/>
      <c r="W6036" s="53"/>
      <c r="X6036" s="53"/>
      <c r="Y6036" s="53"/>
      <c r="Z6036" s="53"/>
      <c r="AA6036" s="53"/>
    </row>
    <row r="6037" spans="1:27" x14ac:dyDescent="0.25">
      <c r="A6037" s="199"/>
      <c r="B6037" s="199"/>
      <c r="C6037" s="199"/>
      <c r="D6037" s="199"/>
      <c r="E6037" s="192"/>
      <c r="F6037" s="186"/>
      <c r="G6037" s="53"/>
      <c r="H6037" s="53"/>
      <c r="I6037" s="53"/>
      <c r="J6037" s="53"/>
      <c r="O6037" s="53"/>
      <c r="W6037" s="53"/>
      <c r="X6037" s="53"/>
      <c r="Y6037" s="53"/>
      <c r="Z6037" s="53"/>
      <c r="AA6037" s="53"/>
    </row>
    <row r="6038" spans="1:27" x14ac:dyDescent="0.25">
      <c r="A6038" s="199"/>
      <c r="B6038" s="199"/>
      <c r="C6038" s="199"/>
      <c r="D6038" s="199"/>
      <c r="E6038" s="192"/>
      <c r="F6038" s="186"/>
      <c r="G6038" s="53"/>
      <c r="H6038" s="53"/>
      <c r="I6038" s="53"/>
      <c r="J6038" s="53"/>
      <c r="O6038" s="53"/>
      <c r="W6038" s="53"/>
      <c r="X6038" s="53"/>
      <c r="Y6038" s="53"/>
      <c r="Z6038" s="53"/>
      <c r="AA6038" s="53"/>
    </row>
    <row r="6039" spans="1:27" x14ac:dyDescent="0.25">
      <c r="A6039" s="199"/>
      <c r="B6039" s="199"/>
      <c r="C6039" s="199"/>
      <c r="D6039" s="199"/>
      <c r="E6039" s="192"/>
      <c r="F6039" s="186"/>
      <c r="G6039" s="53"/>
      <c r="H6039" s="53"/>
      <c r="I6039" s="53"/>
      <c r="J6039" s="53"/>
      <c r="O6039" s="53"/>
      <c r="W6039" s="53"/>
      <c r="X6039" s="53"/>
      <c r="Y6039" s="53"/>
      <c r="Z6039" s="53"/>
      <c r="AA6039" s="53"/>
    </row>
    <row r="6040" spans="1:27" x14ac:dyDescent="0.25">
      <c r="A6040" s="199"/>
      <c r="B6040" s="199"/>
      <c r="C6040" s="199"/>
      <c r="D6040" s="199"/>
      <c r="E6040" s="192"/>
      <c r="F6040" s="186"/>
      <c r="G6040" s="53"/>
      <c r="H6040" s="53"/>
      <c r="I6040" s="53"/>
      <c r="J6040" s="53"/>
      <c r="O6040" s="53"/>
      <c r="W6040" s="53"/>
      <c r="X6040" s="53"/>
      <c r="Y6040" s="53"/>
      <c r="Z6040" s="53"/>
      <c r="AA6040" s="53"/>
    </row>
    <row r="6041" spans="1:27" x14ac:dyDescent="0.25">
      <c r="A6041" s="199"/>
      <c r="B6041" s="199"/>
      <c r="C6041" s="199"/>
      <c r="D6041" s="199"/>
      <c r="E6041" s="192"/>
      <c r="F6041" s="186"/>
      <c r="G6041" s="53"/>
      <c r="H6041" s="53"/>
      <c r="I6041" s="53"/>
      <c r="J6041" s="53"/>
      <c r="O6041" s="53"/>
      <c r="W6041" s="53"/>
      <c r="X6041" s="53"/>
      <c r="Y6041" s="53"/>
      <c r="Z6041" s="53"/>
      <c r="AA6041" s="53"/>
    </row>
    <row r="6042" spans="1:27" x14ac:dyDescent="0.25">
      <c r="A6042" s="199"/>
      <c r="B6042" s="199"/>
      <c r="C6042" s="199"/>
      <c r="D6042" s="199"/>
      <c r="E6042" s="192"/>
      <c r="F6042" s="186"/>
      <c r="G6042" s="53"/>
      <c r="H6042" s="53"/>
      <c r="I6042" s="53"/>
      <c r="J6042" s="53"/>
      <c r="O6042" s="53"/>
      <c r="W6042" s="53"/>
      <c r="X6042" s="53"/>
      <c r="Y6042" s="53"/>
      <c r="Z6042" s="53"/>
      <c r="AA6042" s="53"/>
    </row>
    <row r="6043" spans="1:27" x14ac:dyDescent="0.25">
      <c r="A6043" s="199"/>
      <c r="B6043" s="199"/>
      <c r="C6043" s="199"/>
      <c r="D6043" s="199"/>
      <c r="E6043" s="192"/>
      <c r="F6043" s="186"/>
      <c r="G6043" s="53"/>
      <c r="H6043" s="53"/>
      <c r="I6043" s="53"/>
      <c r="J6043" s="53"/>
      <c r="O6043" s="53"/>
      <c r="W6043" s="53"/>
      <c r="X6043" s="53"/>
      <c r="Y6043" s="53"/>
      <c r="Z6043" s="53"/>
      <c r="AA6043" s="53"/>
    </row>
    <row r="6044" spans="1:27" x14ac:dyDescent="0.25">
      <c r="A6044" s="199"/>
      <c r="B6044" s="199"/>
      <c r="C6044" s="199"/>
      <c r="D6044" s="199"/>
      <c r="E6044" s="192"/>
      <c r="F6044" s="186"/>
      <c r="G6044" s="53"/>
      <c r="H6044" s="53"/>
      <c r="I6044" s="53"/>
      <c r="J6044" s="53"/>
      <c r="O6044" s="53"/>
      <c r="W6044" s="53"/>
      <c r="X6044" s="53"/>
      <c r="Y6044" s="53"/>
      <c r="Z6044" s="53"/>
      <c r="AA6044" s="53"/>
    </row>
    <row r="6045" spans="1:27" x14ac:dyDescent="0.25">
      <c r="A6045" s="199"/>
      <c r="B6045" s="199"/>
      <c r="C6045" s="199"/>
      <c r="D6045" s="199"/>
      <c r="E6045" s="192"/>
      <c r="F6045" s="186"/>
      <c r="G6045" s="53"/>
      <c r="H6045" s="53"/>
      <c r="I6045" s="53"/>
      <c r="J6045" s="53"/>
      <c r="O6045" s="53"/>
      <c r="W6045" s="53"/>
      <c r="X6045" s="53"/>
      <c r="Y6045" s="53"/>
      <c r="Z6045" s="53"/>
      <c r="AA6045" s="53"/>
    </row>
    <row r="6046" spans="1:27" x14ac:dyDescent="0.25">
      <c r="A6046" s="199"/>
      <c r="B6046" s="199"/>
      <c r="C6046" s="199"/>
      <c r="D6046" s="199"/>
      <c r="E6046" s="192"/>
      <c r="F6046" s="186"/>
      <c r="G6046" s="53"/>
      <c r="H6046" s="53"/>
      <c r="I6046" s="53"/>
      <c r="J6046" s="53"/>
      <c r="O6046" s="53"/>
      <c r="W6046" s="53"/>
      <c r="X6046" s="53"/>
      <c r="Y6046" s="53"/>
      <c r="Z6046" s="53"/>
      <c r="AA6046" s="53"/>
    </row>
    <row r="6047" spans="1:27" x14ac:dyDescent="0.25">
      <c r="A6047" s="199"/>
      <c r="B6047" s="199"/>
      <c r="C6047" s="199"/>
      <c r="D6047" s="199"/>
      <c r="E6047" s="192"/>
      <c r="F6047" s="186"/>
      <c r="G6047" s="53"/>
      <c r="H6047" s="53"/>
      <c r="I6047" s="53"/>
      <c r="J6047" s="53"/>
      <c r="O6047" s="53"/>
      <c r="W6047" s="53"/>
      <c r="X6047" s="53"/>
      <c r="Y6047" s="53"/>
      <c r="Z6047" s="53"/>
      <c r="AA6047" s="53"/>
    </row>
    <row r="6048" spans="1:27" x14ac:dyDescent="0.25">
      <c r="A6048" s="199"/>
      <c r="B6048" s="199"/>
      <c r="C6048" s="199"/>
      <c r="D6048" s="199"/>
      <c r="E6048" s="192"/>
      <c r="F6048" s="186"/>
      <c r="G6048" s="53"/>
      <c r="H6048" s="53"/>
      <c r="I6048" s="53"/>
      <c r="J6048" s="53"/>
      <c r="O6048" s="53"/>
      <c r="W6048" s="53"/>
      <c r="X6048" s="53"/>
      <c r="Y6048" s="53"/>
      <c r="Z6048" s="53"/>
      <c r="AA6048" s="53"/>
    </row>
    <row r="6049" spans="1:27" x14ac:dyDescent="0.25">
      <c r="A6049" s="199"/>
      <c r="B6049" s="199"/>
      <c r="C6049" s="199"/>
      <c r="D6049" s="199"/>
      <c r="E6049" s="192"/>
      <c r="F6049" s="186"/>
      <c r="G6049" s="53"/>
      <c r="H6049" s="53"/>
      <c r="I6049" s="53"/>
      <c r="J6049" s="53"/>
      <c r="O6049" s="53"/>
      <c r="W6049" s="53"/>
      <c r="X6049" s="53"/>
      <c r="Y6049" s="53"/>
      <c r="Z6049" s="53"/>
      <c r="AA6049" s="53"/>
    </row>
    <row r="6050" spans="1:27" x14ac:dyDescent="0.25">
      <c r="A6050" s="199"/>
      <c r="B6050" s="199"/>
      <c r="C6050" s="199"/>
      <c r="D6050" s="199"/>
      <c r="E6050" s="192"/>
      <c r="F6050" s="186"/>
      <c r="G6050" s="53"/>
      <c r="H6050" s="53"/>
      <c r="I6050" s="53"/>
      <c r="J6050" s="53"/>
      <c r="O6050" s="53"/>
      <c r="W6050" s="53"/>
      <c r="X6050" s="53"/>
      <c r="Y6050" s="53"/>
      <c r="Z6050" s="53"/>
      <c r="AA6050" s="53"/>
    </row>
    <row r="6051" spans="1:27" x14ac:dyDescent="0.25">
      <c r="A6051" s="199"/>
      <c r="B6051" s="199"/>
      <c r="C6051" s="199"/>
      <c r="D6051" s="199"/>
      <c r="E6051" s="192"/>
      <c r="F6051" s="186"/>
      <c r="G6051" s="53"/>
      <c r="H6051" s="53"/>
      <c r="I6051" s="53"/>
      <c r="J6051" s="53"/>
      <c r="O6051" s="53"/>
      <c r="W6051" s="53"/>
      <c r="X6051" s="53"/>
      <c r="Y6051" s="53"/>
      <c r="Z6051" s="53"/>
      <c r="AA6051" s="53"/>
    </row>
    <row r="6052" spans="1:27" x14ac:dyDescent="0.25">
      <c r="A6052" s="199"/>
      <c r="B6052" s="199"/>
      <c r="C6052" s="199"/>
      <c r="D6052" s="199"/>
      <c r="E6052" s="192"/>
      <c r="F6052" s="186"/>
      <c r="G6052" s="53"/>
      <c r="H6052" s="53"/>
      <c r="I6052" s="53"/>
      <c r="J6052" s="53"/>
      <c r="O6052" s="53"/>
      <c r="W6052" s="53"/>
      <c r="X6052" s="53"/>
      <c r="Y6052" s="53"/>
      <c r="Z6052" s="53"/>
      <c r="AA6052" s="53"/>
    </row>
    <row r="6053" spans="1:27" x14ac:dyDescent="0.25">
      <c r="A6053" s="199"/>
      <c r="B6053" s="199"/>
      <c r="C6053" s="199"/>
      <c r="D6053" s="199"/>
      <c r="E6053" s="192"/>
      <c r="F6053" s="186"/>
      <c r="G6053" s="53"/>
      <c r="H6053" s="53"/>
      <c r="I6053" s="53"/>
      <c r="J6053" s="53"/>
      <c r="O6053" s="53"/>
      <c r="W6053" s="53"/>
      <c r="X6053" s="53"/>
      <c r="Y6053" s="53"/>
      <c r="Z6053" s="53"/>
      <c r="AA6053" s="53"/>
    </row>
    <row r="6054" spans="1:27" x14ac:dyDescent="0.25">
      <c r="A6054" s="199"/>
      <c r="B6054" s="199"/>
      <c r="C6054" s="199"/>
      <c r="D6054" s="199"/>
      <c r="E6054" s="192"/>
      <c r="F6054" s="186"/>
      <c r="G6054" s="53"/>
      <c r="H6054" s="53"/>
      <c r="I6054" s="53"/>
      <c r="J6054" s="53"/>
      <c r="O6054" s="53"/>
      <c r="W6054" s="53"/>
      <c r="X6054" s="53"/>
      <c r="Y6054" s="53"/>
      <c r="Z6054" s="53"/>
      <c r="AA6054" s="53"/>
    </row>
    <row r="6055" spans="1:27" x14ac:dyDescent="0.25">
      <c r="A6055" s="199"/>
      <c r="B6055" s="199"/>
      <c r="C6055" s="199"/>
      <c r="D6055" s="199"/>
      <c r="E6055" s="192"/>
      <c r="F6055" s="186"/>
      <c r="G6055" s="53"/>
      <c r="H6055" s="53"/>
      <c r="I6055" s="53"/>
      <c r="J6055" s="53"/>
      <c r="O6055" s="53"/>
      <c r="W6055" s="53"/>
      <c r="X6055" s="53"/>
      <c r="Y6055" s="53"/>
      <c r="Z6055" s="53"/>
      <c r="AA6055" s="53"/>
    </row>
    <row r="6056" spans="1:27" x14ac:dyDescent="0.25">
      <c r="A6056" s="199"/>
      <c r="B6056" s="199"/>
      <c r="C6056" s="199"/>
      <c r="D6056" s="199"/>
      <c r="E6056" s="192"/>
      <c r="F6056" s="186"/>
      <c r="G6056" s="53"/>
      <c r="H6056" s="53"/>
      <c r="I6056" s="53"/>
      <c r="J6056" s="53"/>
      <c r="O6056" s="53"/>
      <c r="W6056" s="53"/>
      <c r="X6056" s="53"/>
      <c r="Y6056" s="53"/>
      <c r="Z6056" s="53"/>
      <c r="AA6056" s="53"/>
    </row>
    <row r="6057" spans="1:27" x14ac:dyDescent="0.25">
      <c r="A6057" s="199"/>
      <c r="B6057" s="199"/>
      <c r="C6057" s="199"/>
      <c r="D6057" s="199"/>
      <c r="E6057" s="192"/>
      <c r="F6057" s="186"/>
      <c r="G6057" s="53"/>
      <c r="H6057" s="53"/>
      <c r="I6057" s="53"/>
      <c r="J6057" s="53"/>
      <c r="O6057" s="53"/>
      <c r="W6057" s="53"/>
      <c r="X6057" s="53"/>
      <c r="Y6057" s="53"/>
      <c r="Z6057" s="53"/>
      <c r="AA6057" s="53"/>
    </row>
    <row r="6058" spans="1:27" x14ac:dyDescent="0.25">
      <c r="A6058" s="199"/>
      <c r="B6058" s="199"/>
      <c r="C6058" s="199"/>
      <c r="D6058" s="199"/>
      <c r="E6058" s="192"/>
      <c r="F6058" s="186"/>
      <c r="G6058" s="53"/>
      <c r="H6058" s="53"/>
      <c r="I6058" s="53"/>
      <c r="J6058" s="53"/>
      <c r="O6058" s="53"/>
      <c r="W6058" s="53"/>
      <c r="X6058" s="53"/>
      <c r="Y6058" s="53"/>
      <c r="Z6058" s="53"/>
      <c r="AA6058" s="53"/>
    </row>
    <row r="6059" spans="1:27" x14ac:dyDescent="0.25">
      <c r="A6059" s="199"/>
      <c r="B6059" s="199"/>
      <c r="C6059" s="199"/>
      <c r="D6059" s="199"/>
      <c r="E6059" s="192"/>
      <c r="F6059" s="186"/>
      <c r="G6059" s="53"/>
      <c r="H6059" s="53"/>
      <c r="I6059" s="53"/>
      <c r="J6059" s="53"/>
      <c r="O6059" s="53"/>
      <c r="W6059" s="53"/>
      <c r="X6059" s="53"/>
      <c r="Y6059" s="53"/>
      <c r="Z6059" s="53"/>
      <c r="AA6059" s="53"/>
    </row>
    <row r="6060" spans="1:27" x14ac:dyDescent="0.25">
      <c r="A6060" s="199"/>
      <c r="B6060" s="199"/>
      <c r="C6060" s="199"/>
      <c r="D6060" s="199"/>
      <c r="E6060" s="192"/>
      <c r="F6060" s="186"/>
      <c r="G6060" s="53"/>
      <c r="H6060" s="53"/>
      <c r="I6060" s="53"/>
      <c r="J6060" s="53"/>
      <c r="O6060" s="53"/>
      <c r="W6060" s="53"/>
      <c r="X6060" s="53"/>
      <c r="Y6060" s="53"/>
      <c r="Z6060" s="53"/>
      <c r="AA6060" s="53"/>
    </row>
    <row r="6061" spans="1:27" x14ac:dyDescent="0.25">
      <c r="A6061" s="199"/>
      <c r="B6061" s="199"/>
      <c r="C6061" s="199"/>
      <c r="D6061" s="199"/>
      <c r="E6061" s="192"/>
      <c r="F6061" s="186"/>
      <c r="G6061" s="53"/>
      <c r="H6061" s="53"/>
      <c r="I6061" s="53"/>
      <c r="J6061" s="53"/>
      <c r="O6061" s="53"/>
      <c r="W6061" s="53"/>
      <c r="X6061" s="53"/>
      <c r="Y6061" s="53"/>
      <c r="Z6061" s="53"/>
      <c r="AA6061" s="53"/>
    </row>
    <row r="6062" spans="1:27" x14ac:dyDescent="0.25">
      <c r="A6062" s="199"/>
      <c r="B6062" s="199"/>
      <c r="C6062" s="199"/>
      <c r="D6062" s="199"/>
      <c r="E6062" s="192"/>
      <c r="F6062" s="186"/>
      <c r="G6062" s="53"/>
      <c r="H6062" s="53"/>
      <c r="I6062" s="53"/>
      <c r="J6062" s="53"/>
      <c r="O6062" s="53"/>
      <c r="W6062" s="53"/>
      <c r="X6062" s="53"/>
      <c r="Y6062" s="53"/>
      <c r="Z6062" s="53"/>
      <c r="AA6062" s="53"/>
    </row>
    <row r="6063" spans="1:27" x14ac:dyDescent="0.25">
      <c r="A6063" s="199"/>
      <c r="B6063" s="199"/>
      <c r="C6063" s="199"/>
      <c r="D6063" s="199"/>
      <c r="E6063" s="192"/>
      <c r="F6063" s="186"/>
      <c r="G6063" s="53"/>
      <c r="H6063" s="53"/>
      <c r="I6063" s="53"/>
      <c r="J6063" s="53"/>
      <c r="O6063" s="53"/>
      <c r="W6063" s="53"/>
      <c r="X6063" s="53"/>
      <c r="Y6063" s="53"/>
      <c r="Z6063" s="53"/>
      <c r="AA6063" s="53"/>
    </row>
    <row r="6064" spans="1:27" x14ac:dyDescent="0.25">
      <c r="A6064" s="199"/>
      <c r="B6064" s="199"/>
      <c r="C6064" s="199"/>
      <c r="D6064" s="199"/>
      <c r="E6064" s="192"/>
      <c r="F6064" s="186"/>
      <c r="G6064" s="53"/>
      <c r="H6064" s="53"/>
      <c r="I6064" s="53"/>
      <c r="J6064" s="53"/>
      <c r="O6064" s="53"/>
      <c r="W6064" s="53"/>
      <c r="X6064" s="53"/>
      <c r="Y6064" s="53"/>
      <c r="Z6064" s="53"/>
      <c r="AA6064" s="53"/>
    </row>
    <row r="6065" spans="1:27" x14ac:dyDescent="0.25">
      <c r="A6065" s="199"/>
      <c r="B6065" s="199"/>
      <c r="C6065" s="199"/>
      <c r="D6065" s="199"/>
      <c r="E6065" s="192"/>
      <c r="F6065" s="186"/>
      <c r="G6065" s="53"/>
      <c r="H6065" s="53"/>
      <c r="I6065" s="53"/>
      <c r="J6065" s="53"/>
      <c r="O6065" s="53"/>
      <c r="W6065" s="53"/>
      <c r="X6065" s="53"/>
      <c r="Y6065" s="53"/>
      <c r="Z6065" s="53"/>
      <c r="AA6065" s="53"/>
    </row>
    <row r="6066" spans="1:27" x14ac:dyDescent="0.25">
      <c r="A6066" s="199"/>
      <c r="B6066" s="199"/>
      <c r="C6066" s="199"/>
      <c r="D6066" s="199"/>
      <c r="E6066" s="192"/>
      <c r="F6066" s="186"/>
      <c r="G6066" s="53"/>
      <c r="H6066" s="53"/>
      <c r="I6066" s="53"/>
      <c r="J6066" s="53"/>
      <c r="O6066" s="53"/>
      <c r="W6066" s="53"/>
      <c r="X6066" s="53"/>
      <c r="Y6066" s="53"/>
      <c r="Z6066" s="53"/>
      <c r="AA6066" s="53"/>
    </row>
    <row r="6067" spans="1:27" x14ac:dyDescent="0.25">
      <c r="A6067" s="199"/>
      <c r="B6067" s="199"/>
      <c r="C6067" s="199"/>
      <c r="D6067" s="199"/>
      <c r="E6067" s="192"/>
      <c r="F6067" s="186"/>
      <c r="G6067" s="53"/>
      <c r="H6067" s="53"/>
      <c r="I6067" s="53"/>
      <c r="J6067" s="53"/>
      <c r="O6067" s="53"/>
      <c r="W6067" s="53"/>
      <c r="X6067" s="53"/>
      <c r="Y6067" s="53"/>
      <c r="Z6067" s="53"/>
      <c r="AA6067" s="53"/>
    </row>
    <row r="6068" spans="1:27" x14ac:dyDescent="0.25">
      <c r="A6068" s="199"/>
      <c r="B6068" s="199"/>
      <c r="C6068" s="199"/>
      <c r="D6068" s="199"/>
      <c r="E6068" s="192"/>
      <c r="F6068" s="186"/>
      <c r="G6068" s="53"/>
      <c r="H6068" s="53"/>
      <c r="I6068" s="53"/>
      <c r="J6068" s="53"/>
      <c r="O6068" s="53"/>
      <c r="W6068" s="53"/>
      <c r="X6068" s="53"/>
      <c r="Y6068" s="53"/>
      <c r="Z6068" s="53"/>
      <c r="AA6068" s="53"/>
    </row>
    <row r="6069" spans="1:27" x14ac:dyDescent="0.25">
      <c r="A6069" s="199"/>
      <c r="B6069" s="199"/>
      <c r="C6069" s="199"/>
      <c r="D6069" s="199"/>
      <c r="E6069" s="192"/>
      <c r="F6069" s="186"/>
      <c r="G6069" s="53"/>
      <c r="H6069" s="53"/>
      <c r="I6069" s="53"/>
      <c r="J6069" s="53"/>
      <c r="O6069" s="53"/>
      <c r="W6069" s="53"/>
      <c r="X6069" s="53"/>
      <c r="Y6069" s="53"/>
      <c r="Z6069" s="53"/>
      <c r="AA6069" s="53"/>
    </row>
    <row r="6070" spans="1:27" x14ac:dyDescent="0.25">
      <c r="A6070" s="199"/>
      <c r="B6070" s="199"/>
      <c r="C6070" s="199"/>
      <c r="D6070" s="199"/>
      <c r="E6070" s="192"/>
      <c r="F6070" s="186"/>
      <c r="G6070" s="53"/>
      <c r="H6070" s="53"/>
      <c r="I6070" s="53"/>
      <c r="J6070" s="53"/>
      <c r="O6070" s="53"/>
      <c r="W6070" s="53"/>
      <c r="X6070" s="53"/>
      <c r="Y6070" s="53"/>
      <c r="Z6070" s="53"/>
      <c r="AA6070" s="53"/>
    </row>
    <row r="6071" spans="1:27" x14ac:dyDescent="0.25">
      <c r="A6071" s="199"/>
      <c r="B6071" s="199"/>
      <c r="C6071" s="199"/>
      <c r="D6071" s="199"/>
      <c r="E6071" s="192"/>
      <c r="F6071" s="186"/>
      <c r="G6071" s="53"/>
      <c r="H6071" s="53"/>
      <c r="I6071" s="53"/>
      <c r="J6071" s="53"/>
      <c r="O6071" s="53"/>
      <c r="W6071" s="53"/>
      <c r="X6071" s="53"/>
      <c r="Y6071" s="53"/>
      <c r="Z6071" s="53"/>
      <c r="AA6071" s="53"/>
    </row>
    <row r="6072" spans="1:27" x14ac:dyDescent="0.25">
      <c r="A6072" s="199"/>
      <c r="B6072" s="199"/>
      <c r="C6072" s="199"/>
      <c r="D6072" s="199"/>
      <c r="E6072" s="192"/>
      <c r="F6072" s="186"/>
      <c r="G6072" s="53"/>
      <c r="H6072" s="53"/>
      <c r="I6072" s="53"/>
      <c r="J6072" s="53"/>
      <c r="O6072" s="53"/>
      <c r="W6072" s="53"/>
      <c r="X6072" s="53"/>
      <c r="Y6072" s="53"/>
      <c r="Z6072" s="53"/>
      <c r="AA6072" s="53"/>
    </row>
    <row r="6073" spans="1:27" x14ac:dyDescent="0.25">
      <c r="A6073" s="199"/>
      <c r="B6073" s="199"/>
      <c r="C6073" s="199"/>
      <c r="D6073" s="199"/>
      <c r="E6073" s="192"/>
      <c r="F6073" s="186"/>
      <c r="G6073" s="53"/>
      <c r="H6073" s="53"/>
      <c r="I6073" s="53"/>
      <c r="J6073" s="53"/>
      <c r="O6073" s="53"/>
      <c r="W6073" s="53"/>
      <c r="X6073" s="53"/>
      <c r="Y6073" s="53"/>
      <c r="Z6073" s="53"/>
      <c r="AA6073" s="53"/>
    </row>
    <row r="6074" spans="1:27" x14ac:dyDescent="0.25">
      <c r="A6074" s="199"/>
      <c r="B6074" s="199"/>
      <c r="C6074" s="199"/>
      <c r="D6074" s="199"/>
      <c r="E6074" s="192"/>
      <c r="F6074" s="186"/>
      <c r="G6074" s="53"/>
      <c r="H6074" s="53"/>
      <c r="I6074" s="53"/>
      <c r="J6074" s="53"/>
      <c r="O6074" s="53"/>
      <c r="W6074" s="53"/>
      <c r="X6074" s="53"/>
      <c r="Y6074" s="53"/>
      <c r="Z6074" s="53"/>
      <c r="AA6074" s="53"/>
    </row>
    <row r="6075" spans="1:27" x14ac:dyDescent="0.25">
      <c r="A6075" s="199"/>
      <c r="B6075" s="199"/>
      <c r="C6075" s="199"/>
      <c r="D6075" s="199"/>
      <c r="E6075" s="192"/>
      <c r="F6075" s="186"/>
      <c r="G6075" s="53"/>
      <c r="H6075" s="53"/>
      <c r="I6075" s="53"/>
      <c r="J6075" s="53"/>
      <c r="O6075" s="53"/>
      <c r="W6075" s="53"/>
      <c r="X6075" s="53"/>
      <c r="Y6075" s="53"/>
      <c r="Z6075" s="53"/>
      <c r="AA6075" s="53"/>
    </row>
    <row r="6076" spans="1:27" x14ac:dyDescent="0.25">
      <c r="A6076" s="199"/>
      <c r="B6076" s="199"/>
      <c r="C6076" s="199"/>
      <c r="D6076" s="199"/>
      <c r="E6076" s="192"/>
      <c r="F6076" s="186"/>
      <c r="G6076" s="53"/>
      <c r="H6076" s="53"/>
      <c r="I6076" s="53"/>
      <c r="J6076" s="53"/>
      <c r="O6076" s="53"/>
      <c r="W6076" s="53"/>
      <c r="X6076" s="53"/>
      <c r="Y6076" s="53"/>
      <c r="Z6076" s="53"/>
      <c r="AA6076" s="53"/>
    </row>
    <row r="6077" spans="1:27" x14ac:dyDescent="0.25">
      <c r="A6077" s="199"/>
      <c r="B6077" s="199"/>
      <c r="C6077" s="199"/>
      <c r="D6077" s="199"/>
      <c r="E6077" s="192"/>
      <c r="F6077" s="186"/>
      <c r="G6077" s="53"/>
      <c r="H6077" s="53"/>
      <c r="I6077" s="53"/>
      <c r="J6077" s="53"/>
      <c r="O6077" s="53"/>
      <c r="W6077" s="53"/>
      <c r="X6077" s="53"/>
      <c r="Y6077" s="53"/>
      <c r="Z6077" s="53"/>
      <c r="AA6077" s="53"/>
    </row>
    <row r="6078" spans="1:27" x14ac:dyDescent="0.25">
      <c r="A6078" s="199"/>
      <c r="B6078" s="199"/>
      <c r="C6078" s="199"/>
      <c r="D6078" s="199"/>
      <c r="E6078" s="192"/>
      <c r="F6078" s="186"/>
      <c r="G6078" s="53"/>
      <c r="H6078" s="53"/>
      <c r="I6078" s="53"/>
      <c r="J6078" s="53"/>
      <c r="O6078" s="53"/>
      <c r="W6078" s="53"/>
      <c r="X6078" s="53"/>
      <c r="Y6078" s="53"/>
      <c r="Z6078" s="53"/>
      <c r="AA6078" s="53"/>
    </row>
    <row r="6079" spans="1:27" x14ac:dyDescent="0.25">
      <c r="A6079" s="199"/>
      <c r="B6079" s="199"/>
      <c r="C6079" s="199"/>
      <c r="D6079" s="199"/>
      <c r="E6079" s="192"/>
      <c r="F6079" s="186"/>
      <c r="G6079" s="53"/>
      <c r="H6079" s="53"/>
      <c r="I6079" s="53"/>
      <c r="J6079" s="53"/>
      <c r="O6079" s="53"/>
      <c r="W6079" s="53"/>
      <c r="X6079" s="53"/>
      <c r="Y6079" s="53"/>
      <c r="Z6079" s="53"/>
      <c r="AA6079" s="53"/>
    </row>
    <row r="6080" spans="1:27" x14ac:dyDescent="0.25">
      <c r="A6080" s="199"/>
      <c r="B6080" s="199"/>
      <c r="C6080" s="199"/>
      <c r="D6080" s="199"/>
      <c r="E6080" s="192"/>
      <c r="F6080" s="186"/>
      <c r="G6080" s="53"/>
      <c r="H6080" s="53"/>
      <c r="I6080" s="53"/>
      <c r="J6080" s="53"/>
      <c r="O6080" s="53"/>
      <c r="W6080" s="53"/>
      <c r="X6080" s="53"/>
      <c r="Y6080" s="53"/>
      <c r="Z6080" s="53"/>
      <c r="AA6080" s="53"/>
    </row>
    <row r="6081" spans="1:27" x14ac:dyDescent="0.25">
      <c r="A6081" s="199"/>
      <c r="B6081" s="199"/>
      <c r="C6081" s="199"/>
      <c r="D6081" s="199"/>
      <c r="E6081" s="192"/>
      <c r="F6081" s="186"/>
      <c r="G6081" s="53"/>
      <c r="H6081" s="53"/>
      <c r="I6081" s="53"/>
      <c r="J6081" s="53"/>
      <c r="O6081" s="53"/>
      <c r="W6081" s="53"/>
      <c r="X6081" s="53"/>
      <c r="Y6081" s="53"/>
      <c r="Z6081" s="53"/>
      <c r="AA6081" s="53"/>
    </row>
    <row r="6082" spans="1:27" x14ac:dyDescent="0.25">
      <c r="A6082" s="199"/>
      <c r="B6082" s="199"/>
      <c r="C6082" s="199"/>
      <c r="D6082" s="199"/>
      <c r="E6082" s="192"/>
      <c r="F6082" s="186"/>
      <c r="G6082" s="53"/>
      <c r="H6082" s="53"/>
      <c r="I6082" s="53"/>
      <c r="J6082" s="53"/>
      <c r="O6082" s="53"/>
      <c r="W6082" s="53"/>
      <c r="X6082" s="53"/>
      <c r="Y6082" s="53"/>
      <c r="Z6082" s="53"/>
      <c r="AA6082" s="53"/>
    </row>
    <row r="6083" spans="1:27" x14ac:dyDescent="0.25">
      <c r="A6083" s="199"/>
      <c r="B6083" s="199"/>
      <c r="C6083" s="199"/>
      <c r="D6083" s="199"/>
      <c r="E6083" s="192"/>
      <c r="F6083" s="186"/>
      <c r="G6083" s="53"/>
      <c r="H6083" s="53"/>
      <c r="I6083" s="53"/>
      <c r="J6083" s="53"/>
      <c r="O6083" s="53"/>
      <c r="W6083" s="53"/>
      <c r="X6083" s="53"/>
      <c r="Y6083" s="53"/>
      <c r="Z6083" s="53"/>
      <c r="AA6083" s="53"/>
    </row>
    <row r="6084" spans="1:27" x14ac:dyDescent="0.25">
      <c r="A6084" s="199"/>
      <c r="B6084" s="199"/>
      <c r="C6084" s="199"/>
      <c r="D6084" s="199"/>
      <c r="E6084" s="192"/>
      <c r="F6084" s="186"/>
      <c r="G6084" s="53"/>
      <c r="H6084" s="53"/>
      <c r="I6084" s="53"/>
      <c r="J6084" s="53"/>
      <c r="O6084" s="53"/>
      <c r="W6084" s="53"/>
      <c r="X6084" s="53"/>
      <c r="Y6084" s="53"/>
      <c r="Z6084" s="53"/>
      <c r="AA6084" s="53"/>
    </row>
    <row r="6085" spans="1:27" x14ac:dyDescent="0.25">
      <c r="A6085" s="199"/>
      <c r="B6085" s="199"/>
      <c r="C6085" s="199"/>
      <c r="D6085" s="199"/>
      <c r="E6085" s="192"/>
      <c r="F6085" s="186"/>
      <c r="G6085" s="53"/>
      <c r="H6085" s="53"/>
      <c r="I6085" s="53"/>
      <c r="J6085" s="53"/>
      <c r="O6085" s="53"/>
      <c r="W6085" s="53"/>
      <c r="X6085" s="53"/>
      <c r="Y6085" s="53"/>
      <c r="Z6085" s="53"/>
      <c r="AA6085" s="53"/>
    </row>
    <row r="6086" spans="1:27" x14ac:dyDescent="0.25">
      <c r="A6086" s="199"/>
      <c r="B6086" s="199"/>
      <c r="C6086" s="199"/>
      <c r="D6086" s="199"/>
      <c r="E6086" s="192"/>
      <c r="F6086" s="186"/>
      <c r="G6086" s="53"/>
      <c r="H6086" s="53"/>
      <c r="I6086" s="53"/>
      <c r="J6086" s="53"/>
      <c r="O6086" s="53"/>
      <c r="W6086" s="53"/>
      <c r="X6086" s="53"/>
      <c r="Y6086" s="53"/>
      <c r="Z6086" s="53"/>
      <c r="AA6086" s="53"/>
    </row>
    <row r="6087" spans="1:27" x14ac:dyDescent="0.25">
      <c r="A6087" s="199"/>
      <c r="B6087" s="199"/>
      <c r="C6087" s="199"/>
      <c r="D6087" s="199"/>
      <c r="E6087" s="192"/>
      <c r="F6087" s="186"/>
      <c r="G6087" s="53"/>
      <c r="H6087" s="53"/>
      <c r="I6087" s="53"/>
      <c r="J6087" s="53"/>
      <c r="O6087" s="53"/>
      <c r="W6087" s="53"/>
      <c r="X6087" s="53"/>
      <c r="Y6087" s="53"/>
      <c r="Z6087" s="53"/>
      <c r="AA6087" s="53"/>
    </row>
    <row r="6088" spans="1:27" x14ac:dyDescent="0.25">
      <c r="A6088" s="199"/>
      <c r="B6088" s="199"/>
      <c r="C6088" s="199"/>
      <c r="D6088" s="199"/>
      <c r="E6088" s="192"/>
      <c r="F6088" s="186"/>
      <c r="G6088" s="53"/>
      <c r="H6088" s="53"/>
      <c r="I6088" s="53"/>
      <c r="J6088" s="53"/>
      <c r="O6088" s="53"/>
      <c r="W6088" s="53"/>
      <c r="X6088" s="53"/>
      <c r="Y6088" s="53"/>
      <c r="Z6088" s="53"/>
      <c r="AA6088" s="53"/>
    </row>
    <row r="6089" spans="1:27" x14ac:dyDescent="0.25">
      <c r="A6089" s="199"/>
      <c r="B6089" s="199"/>
      <c r="C6089" s="199"/>
      <c r="D6089" s="199"/>
      <c r="E6089" s="192"/>
      <c r="F6089" s="186"/>
      <c r="G6089" s="53"/>
      <c r="H6089" s="53"/>
      <c r="I6089" s="53"/>
      <c r="J6089" s="53"/>
      <c r="O6089" s="53"/>
      <c r="W6089" s="53"/>
      <c r="X6089" s="53"/>
      <c r="Y6089" s="53"/>
      <c r="Z6089" s="53"/>
      <c r="AA6089" s="53"/>
    </row>
    <row r="6090" spans="1:27" x14ac:dyDescent="0.25">
      <c r="A6090" s="199"/>
      <c r="B6090" s="199"/>
      <c r="C6090" s="199"/>
      <c r="D6090" s="199"/>
      <c r="E6090" s="192"/>
      <c r="F6090" s="186"/>
      <c r="G6090" s="53"/>
      <c r="H6090" s="53"/>
      <c r="I6090" s="53"/>
      <c r="J6090" s="53"/>
      <c r="O6090" s="53"/>
      <c r="W6090" s="53"/>
      <c r="X6090" s="53"/>
      <c r="Y6090" s="53"/>
      <c r="Z6090" s="53"/>
      <c r="AA6090" s="53"/>
    </row>
    <row r="6091" spans="1:27" x14ac:dyDescent="0.25">
      <c r="A6091" s="199"/>
      <c r="B6091" s="199"/>
      <c r="C6091" s="199"/>
      <c r="D6091" s="199"/>
      <c r="E6091" s="192"/>
      <c r="F6091" s="186"/>
      <c r="G6091" s="53"/>
      <c r="H6091" s="53"/>
      <c r="I6091" s="53"/>
      <c r="J6091" s="53"/>
      <c r="O6091" s="53"/>
      <c r="W6091" s="53"/>
      <c r="X6091" s="53"/>
      <c r="Y6091" s="53"/>
      <c r="Z6091" s="53"/>
      <c r="AA6091" s="53"/>
    </row>
    <row r="6092" spans="1:27" x14ac:dyDescent="0.25">
      <c r="A6092" s="199"/>
      <c r="B6092" s="199"/>
      <c r="C6092" s="199"/>
      <c r="D6092" s="199"/>
      <c r="E6092" s="192"/>
      <c r="F6092" s="186"/>
      <c r="G6092" s="53"/>
      <c r="H6092" s="53"/>
      <c r="I6092" s="53"/>
      <c r="J6092" s="53"/>
      <c r="O6092" s="53"/>
      <c r="W6092" s="53"/>
      <c r="X6092" s="53"/>
      <c r="Y6092" s="53"/>
      <c r="Z6092" s="53"/>
      <c r="AA6092" s="53"/>
    </row>
    <row r="6093" spans="1:27" x14ac:dyDescent="0.25">
      <c r="A6093" s="199"/>
      <c r="B6093" s="199"/>
      <c r="C6093" s="199"/>
      <c r="D6093" s="199"/>
      <c r="E6093" s="192"/>
      <c r="F6093" s="186"/>
      <c r="G6093" s="53"/>
      <c r="H6093" s="53"/>
      <c r="I6093" s="53"/>
      <c r="J6093" s="53"/>
      <c r="O6093" s="53"/>
      <c r="W6093" s="53"/>
      <c r="X6093" s="53"/>
      <c r="Y6093" s="53"/>
      <c r="Z6093" s="53"/>
      <c r="AA6093" s="53"/>
    </row>
    <row r="6094" spans="1:27" x14ac:dyDescent="0.25">
      <c r="A6094" s="199"/>
      <c r="B6094" s="199"/>
      <c r="C6094" s="199"/>
      <c r="D6094" s="199"/>
      <c r="E6094" s="192"/>
      <c r="F6094" s="186"/>
      <c r="G6094" s="53"/>
      <c r="H6094" s="53"/>
      <c r="I6094" s="53"/>
      <c r="J6094" s="53"/>
      <c r="O6094" s="53"/>
      <c r="W6094" s="53"/>
      <c r="X6094" s="53"/>
      <c r="Y6094" s="53"/>
      <c r="Z6094" s="53"/>
      <c r="AA6094" s="53"/>
    </row>
    <row r="6095" spans="1:27" x14ac:dyDescent="0.25">
      <c r="A6095" s="199"/>
      <c r="B6095" s="199"/>
      <c r="C6095" s="199"/>
      <c r="D6095" s="199"/>
      <c r="E6095" s="192"/>
      <c r="F6095" s="186"/>
      <c r="G6095" s="53"/>
      <c r="H6095" s="53"/>
      <c r="I6095" s="53"/>
      <c r="J6095" s="53"/>
      <c r="O6095" s="53"/>
      <c r="W6095" s="53"/>
      <c r="X6095" s="53"/>
      <c r="Y6095" s="53"/>
      <c r="Z6095" s="53"/>
      <c r="AA6095" s="53"/>
    </row>
    <row r="6096" spans="1:27" x14ac:dyDescent="0.25">
      <c r="A6096" s="199"/>
      <c r="B6096" s="199"/>
      <c r="C6096" s="199"/>
      <c r="D6096" s="199"/>
      <c r="E6096" s="192"/>
      <c r="F6096" s="186"/>
      <c r="G6096" s="53"/>
      <c r="H6096" s="53"/>
      <c r="I6096" s="53"/>
      <c r="J6096" s="53"/>
      <c r="O6096" s="53"/>
      <c r="W6096" s="53"/>
      <c r="X6096" s="53"/>
      <c r="Y6096" s="53"/>
      <c r="Z6096" s="53"/>
      <c r="AA6096" s="53"/>
    </row>
    <row r="6097" spans="1:27" x14ac:dyDescent="0.25">
      <c r="A6097" s="199"/>
      <c r="B6097" s="199"/>
      <c r="C6097" s="199"/>
      <c r="D6097" s="199"/>
      <c r="E6097" s="192"/>
      <c r="F6097" s="186"/>
      <c r="G6097" s="53"/>
      <c r="H6097" s="53"/>
      <c r="I6097" s="53"/>
      <c r="J6097" s="53"/>
      <c r="O6097" s="53"/>
      <c r="W6097" s="53"/>
      <c r="X6097" s="53"/>
      <c r="Y6097" s="53"/>
      <c r="Z6097" s="53"/>
      <c r="AA6097" s="53"/>
    </row>
    <row r="6098" spans="1:27" x14ac:dyDescent="0.25">
      <c r="A6098" s="199"/>
      <c r="B6098" s="199"/>
      <c r="C6098" s="199"/>
      <c r="D6098" s="199"/>
      <c r="E6098" s="192"/>
      <c r="F6098" s="186"/>
      <c r="G6098" s="53"/>
      <c r="H6098" s="53"/>
      <c r="I6098" s="53"/>
      <c r="J6098" s="53"/>
      <c r="O6098" s="53"/>
      <c r="W6098" s="53"/>
      <c r="X6098" s="53"/>
      <c r="Y6098" s="53"/>
      <c r="Z6098" s="53"/>
      <c r="AA6098" s="53"/>
    </row>
    <row r="6099" spans="1:27" x14ac:dyDescent="0.25">
      <c r="A6099" s="199"/>
      <c r="B6099" s="199"/>
      <c r="C6099" s="199"/>
      <c r="D6099" s="199"/>
      <c r="E6099" s="192"/>
      <c r="F6099" s="186"/>
      <c r="G6099" s="53"/>
      <c r="H6099" s="53"/>
      <c r="I6099" s="53"/>
      <c r="J6099" s="53"/>
      <c r="O6099" s="53"/>
      <c r="W6099" s="53"/>
      <c r="X6099" s="53"/>
      <c r="Y6099" s="53"/>
      <c r="Z6099" s="53"/>
      <c r="AA6099" s="53"/>
    </row>
    <row r="6100" spans="1:27" x14ac:dyDescent="0.25">
      <c r="A6100" s="199"/>
      <c r="B6100" s="199"/>
      <c r="C6100" s="199"/>
      <c r="D6100" s="199"/>
      <c r="E6100" s="192"/>
      <c r="F6100" s="186"/>
      <c r="G6100" s="53"/>
      <c r="H6100" s="53"/>
      <c r="I6100" s="53"/>
      <c r="J6100" s="53"/>
      <c r="O6100" s="53"/>
      <c r="W6100" s="53"/>
      <c r="X6100" s="53"/>
      <c r="Y6100" s="53"/>
      <c r="Z6100" s="53"/>
      <c r="AA6100" s="53"/>
    </row>
  </sheetData>
  <conditionalFormatting sqref="G23">
    <cfRule type="expression" dxfId="2" priority="1">
      <formula>COUNTIF(G32:G61, G23)&gt;1</formula>
    </cfRule>
  </conditionalFormatting>
  <conditionalFormatting sqref="G3:G5 G7:G22 G24:G32">
    <cfRule type="expression" dxfId="1" priority="2">
      <formula>COUNTIF(G3:G32, G3)&gt;1</formula>
    </cfRule>
  </conditionalFormatting>
  <conditionalFormatting sqref="G3:H32">
    <cfRule type="expression" dxfId="0" priority="3">
      <formula>H3&lt;100</formula>
    </cfRule>
  </conditionalFormatting>
  <dataValidations count="1">
    <dataValidation type="custom" allowBlank="1" showDropDown="1" sqref="G23" xr:uid="{00000000-0002-0000-0600-000000000000}">
      <formula1>COUNTIF(G$2:G53,G23)=1</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Clan Members</vt:lpstr>
      <vt:lpstr>Clan Resources</vt:lpstr>
      <vt:lpstr>February 2022 Battle Log</vt:lpstr>
      <vt:lpstr>Future Banners</vt:lpstr>
      <vt:lpstr>Sample log</vt:lpstr>
      <vt:lpstr>January 2022 Battle Log</vt:lpstr>
      <vt:lpstr>2021 Archive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 Pham</cp:lastModifiedBy>
  <dcterms:modified xsi:type="dcterms:W3CDTF">2022-02-23T11:06:06Z</dcterms:modified>
</cp:coreProperties>
</file>