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SocioPath\מעבדות\תנועה הרמונית\"/>
    </mc:Choice>
  </mc:AlternateContent>
  <bookViews>
    <workbookView xWindow="0" yWindow="0" windowWidth="19368" windowHeight="9408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3" i="3" l="1"/>
  <c r="E31" i="3" l="1"/>
  <c r="E32" i="3"/>
  <c r="E33" i="3"/>
  <c r="E34" i="3"/>
  <c r="E35" i="3"/>
  <c r="E36" i="3"/>
  <c r="E38" i="3"/>
  <c r="E39" i="3"/>
  <c r="E40" i="3"/>
  <c r="E41" i="3"/>
  <c r="E42" i="3"/>
  <c r="D31" i="3"/>
  <c r="D32" i="3"/>
  <c r="D33" i="3"/>
  <c r="D34" i="3"/>
  <c r="D35" i="3"/>
  <c r="D36" i="3"/>
  <c r="D38" i="3"/>
  <c r="D39" i="3"/>
  <c r="D40" i="3"/>
  <c r="D41" i="3"/>
  <c r="D42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9" i="3"/>
  <c r="B35" i="3"/>
  <c r="B42" i="3"/>
  <c r="B40" i="3"/>
  <c r="B41" i="3"/>
  <c r="B38" i="3"/>
  <c r="B39" i="3"/>
  <c r="B30" i="3"/>
  <c r="B31" i="3"/>
  <c r="B32" i="3"/>
  <c r="B33" i="3"/>
  <c r="B34" i="3"/>
  <c r="B36" i="3"/>
  <c r="B37" i="3"/>
  <c r="B29" i="3"/>
  <c r="K4" i="3"/>
  <c r="I4" i="3"/>
  <c r="J4" i="3" s="1"/>
  <c r="D29" i="3" s="1"/>
  <c r="D29" i="1"/>
  <c r="L17" i="3"/>
  <c r="K17" i="3"/>
  <c r="I17" i="3"/>
  <c r="L16" i="3"/>
  <c r="K16" i="3"/>
  <c r="M16" i="3" s="1"/>
  <c r="I16" i="3"/>
  <c r="J16" i="3" s="1"/>
  <c r="L15" i="3"/>
  <c r="K15" i="3"/>
  <c r="I15" i="3"/>
  <c r="J15" i="3" s="1"/>
  <c r="L14" i="3"/>
  <c r="K14" i="3"/>
  <c r="I14" i="3"/>
  <c r="J14" i="3" s="1"/>
  <c r="L13" i="3"/>
  <c r="K13" i="3"/>
  <c r="M13" i="3" s="1"/>
  <c r="I13" i="3"/>
  <c r="L12" i="3"/>
  <c r="K12" i="3"/>
  <c r="I12" i="3"/>
  <c r="J12" i="3" s="1"/>
  <c r="D37" i="3" s="1"/>
  <c r="L11" i="3"/>
  <c r="K11" i="3"/>
  <c r="I11" i="3"/>
  <c r="J11" i="3" s="1"/>
  <c r="L10" i="3"/>
  <c r="K10" i="3"/>
  <c r="I10" i="3"/>
  <c r="J10" i="3" s="1"/>
  <c r="L9" i="3"/>
  <c r="K9" i="3"/>
  <c r="I9" i="3"/>
  <c r="L8" i="3"/>
  <c r="K8" i="3"/>
  <c r="M8" i="3" s="1"/>
  <c r="I8" i="3"/>
  <c r="J8" i="3" s="1"/>
  <c r="L7" i="3"/>
  <c r="K7" i="3"/>
  <c r="I7" i="3"/>
  <c r="J7" i="3" s="1"/>
  <c r="L6" i="3"/>
  <c r="K6" i="3"/>
  <c r="I6" i="3"/>
  <c r="J6" i="3" s="1"/>
  <c r="L5" i="3"/>
  <c r="K5" i="3"/>
  <c r="I5" i="3"/>
  <c r="L4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M15" i="3" l="1"/>
  <c r="M12" i="3"/>
  <c r="N12" i="3" s="1"/>
  <c r="E37" i="3" s="1"/>
  <c r="M10" i="3"/>
  <c r="M11" i="3"/>
  <c r="N11" i="3" s="1"/>
  <c r="M9" i="3"/>
  <c r="N15" i="3"/>
  <c r="M5" i="3"/>
  <c r="N5" i="3" s="1"/>
  <c r="E30" i="3" s="1"/>
  <c r="M4" i="3"/>
  <c r="N4" i="3" s="1"/>
  <c r="E29" i="3" s="1"/>
  <c r="N16" i="3"/>
  <c r="M6" i="3"/>
  <c r="N6" i="3" s="1"/>
  <c r="N8" i="3"/>
  <c r="M14" i="3"/>
  <c r="N14" i="3" s="1"/>
  <c r="M7" i="3"/>
  <c r="N7" i="3" s="1"/>
  <c r="M17" i="3"/>
  <c r="N17" i="3" s="1"/>
  <c r="N9" i="3"/>
  <c r="N13" i="3"/>
  <c r="J9" i="3"/>
  <c r="J17" i="3"/>
  <c r="N10" i="3"/>
  <c r="J5" i="3"/>
  <c r="D30" i="3" s="1"/>
  <c r="J13" i="3"/>
  <c r="C30" i="1"/>
  <c r="C31" i="1"/>
  <c r="C32" i="1"/>
  <c r="C33" i="1"/>
  <c r="C34" i="1"/>
  <c r="C35" i="1"/>
  <c r="C36" i="1"/>
  <c r="C37" i="1"/>
  <c r="C38" i="1"/>
  <c r="C39" i="1"/>
  <c r="I42" i="1"/>
  <c r="C41" i="1"/>
  <c r="C42" i="1"/>
  <c r="C43" i="1"/>
  <c r="I43" i="1"/>
  <c r="C45" i="1"/>
  <c r="I44" i="1"/>
  <c r="C47" i="1"/>
  <c r="I41" i="1"/>
  <c r="C29" i="1"/>
  <c r="L4" i="1"/>
  <c r="C4" i="1"/>
  <c r="D4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L8" i="1" l="1"/>
  <c r="N8" i="1" s="1"/>
  <c r="L5" i="1"/>
  <c r="N5" i="1" s="1"/>
  <c r="L6" i="1"/>
  <c r="N6" i="1" s="1"/>
  <c r="L7" i="1"/>
  <c r="N7" i="1" s="1"/>
  <c r="L9" i="1"/>
  <c r="N9" i="1" s="1"/>
  <c r="L10" i="1"/>
  <c r="N10" i="1" s="1"/>
  <c r="L11" i="1"/>
  <c r="N11" i="1" s="1"/>
  <c r="L12" i="1"/>
  <c r="N12" i="1" s="1"/>
  <c r="O12" i="1" s="1"/>
  <c r="L13" i="1"/>
  <c r="N13" i="1" s="1"/>
  <c r="L14" i="1"/>
  <c r="N14" i="1" s="1"/>
  <c r="L15" i="1"/>
  <c r="N15" i="1" s="1"/>
  <c r="L16" i="1"/>
  <c r="N16" i="1" s="1"/>
  <c r="L17" i="1"/>
  <c r="N17" i="1" s="1"/>
  <c r="O17" i="1" s="1"/>
  <c r="L18" i="1"/>
  <c r="N18" i="1" s="1"/>
  <c r="O18" i="1" s="1"/>
  <c r="L19" i="1"/>
  <c r="N19" i="1" s="1"/>
  <c r="L20" i="1"/>
  <c r="N20" i="1" s="1"/>
  <c r="O20" i="1" s="1"/>
  <c r="L21" i="1"/>
  <c r="N21" i="1" s="1"/>
  <c r="L22" i="1"/>
  <c r="N22" i="1" s="1"/>
  <c r="L23" i="1"/>
  <c r="N23" i="1" s="1"/>
  <c r="N4" i="1"/>
  <c r="J5" i="1"/>
  <c r="K5" i="1" s="1"/>
  <c r="D30" i="1" s="1"/>
  <c r="J6" i="1"/>
  <c r="K6" i="1" s="1"/>
  <c r="D31" i="1" s="1"/>
  <c r="J7" i="1"/>
  <c r="K7" i="1" s="1"/>
  <c r="D32" i="1" s="1"/>
  <c r="J8" i="1"/>
  <c r="K8" i="1" s="1"/>
  <c r="D33" i="1" s="1"/>
  <c r="J9" i="1"/>
  <c r="K9" i="1" s="1"/>
  <c r="D34" i="1" s="1"/>
  <c r="J10" i="1"/>
  <c r="J11" i="1"/>
  <c r="K11" i="1" s="1"/>
  <c r="D36" i="1" s="1"/>
  <c r="J12" i="1"/>
  <c r="K12" i="1" s="1"/>
  <c r="D37" i="1" s="1"/>
  <c r="J13" i="1"/>
  <c r="K13" i="1" s="1"/>
  <c r="D38" i="1" s="1"/>
  <c r="J14" i="1"/>
  <c r="K14" i="1" s="1"/>
  <c r="D39" i="1" s="1"/>
  <c r="J15" i="1"/>
  <c r="K15" i="1" s="1"/>
  <c r="J42" i="1" s="1"/>
  <c r="J16" i="1"/>
  <c r="K16" i="1" s="1"/>
  <c r="D41" i="1" s="1"/>
  <c r="J17" i="1"/>
  <c r="K17" i="1" s="1"/>
  <c r="D42" i="1" s="1"/>
  <c r="J18" i="1"/>
  <c r="J19" i="1"/>
  <c r="K19" i="1" s="1"/>
  <c r="J43" i="1" s="1"/>
  <c r="J20" i="1"/>
  <c r="K20" i="1" s="1"/>
  <c r="D45" i="1" s="1"/>
  <c r="J21" i="1"/>
  <c r="K21" i="1" s="1"/>
  <c r="J44" i="1" s="1"/>
  <c r="J22" i="1"/>
  <c r="K22" i="1" s="1"/>
  <c r="D47" i="1" s="1"/>
  <c r="J23" i="1"/>
  <c r="K23" i="1" s="1"/>
  <c r="J41" i="1" s="1"/>
  <c r="J4" i="1"/>
  <c r="K4" i="1" s="1"/>
  <c r="K10" i="1"/>
  <c r="D35" i="1" s="1"/>
  <c r="K18" i="1"/>
  <c r="D43" i="1" s="1"/>
  <c r="O10" i="1" l="1"/>
  <c r="O9" i="1"/>
  <c r="O7" i="1"/>
  <c r="O19" i="1"/>
  <c r="O11" i="1"/>
  <c r="O16" i="1"/>
  <c r="O4" i="1"/>
  <c r="E29" i="1" s="1"/>
  <c r="O23" i="1"/>
  <c r="O15" i="1"/>
  <c r="O6" i="1"/>
  <c r="O22" i="1"/>
  <c r="O14" i="1"/>
  <c r="O5" i="1"/>
  <c r="O21" i="1"/>
  <c r="O13" i="1"/>
  <c r="O8" i="1"/>
</calcChain>
</file>

<file path=xl/sharedStrings.xml><?xml version="1.0" encoding="utf-8"?>
<sst xmlns="http://schemas.openxmlformats.org/spreadsheetml/2006/main" count="57" uniqueCount="35">
  <si>
    <t>T1</t>
  </si>
  <si>
    <t>T2</t>
  </si>
  <si>
    <t>T3</t>
  </si>
  <si>
    <t>T4</t>
  </si>
  <si>
    <t>L</t>
  </si>
  <si>
    <t>dl</t>
  </si>
  <si>
    <t>Δt_stat[sec]</t>
  </si>
  <si>
    <t>T- AVRAGE[sec]</t>
  </si>
  <si>
    <t>(T-AVRAGE)^2[sec^2]</t>
  </si>
  <si>
    <t>Δt_inst[sec]</t>
  </si>
  <si>
    <t>Δt_final[sec]</t>
  </si>
  <si>
    <t>l-Ycm</t>
  </si>
  <si>
    <t>l-&gt;Ycm</t>
  </si>
  <si>
    <t>מרכז מסה מהקצה של הסרגל</t>
  </si>
  <si>
    <t>המרחק של הוו מהמרכז מסה</t>
  </si>
  <si>
    <t>שקר</t>
  </si>
  <si>
    <t>Δt_avg^2[sec^2]</t>
  </si>
  <si>
    <t>Total mass</t>
  </si>
  <si>
    <t xml:space="preserve">a1 = 0.470000  a2 = 0.001200  a3 = 0.100000  </t>
  </si>
  <si>
    <t>fitted parameters' values:</t>
  </si>
  <si>
    <t>a1 = 0.6197848 ± 0.002804598</t>
  </si>
  <si>
    <t>a2 = 0.001004806 ± 1.918712e-05</t>
  </si>
  <si>
    <t>a3 = 0.1018373 ± 0.009120134</t>
  </si>
  <si>
    <t>cov(a1,a2) = 5.968489e-09</t>
  </si>
  <si>
    <t>cov(a1,a3) = -1.881031e-05</t>
  </si>
  <si>
    <t>cov(a2,a3) = -1.027765e-06</t>
  </si>
  <si>
    <t>chi^2 = 13.806</t>
  </si>
  <si>
    <t>ndf = 11</t>
  </si>
  <si>
    <t>chi^2_reduced = 1.2551</t>
  </si>
  <si>
    <t>p probability = 0.24394</t>
  </si>
  <si>
    <t>rod masss</t>
  </si>
  <si>
    <t>disc</t>
  </si>
  <si>
    <t>hook</t>
  </si>
  <si>
    <t>I0</t>
  </si>
  <si>
    <t>rod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</si>
</sst>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zoomScale="85" zoomScaleNormal="85" workbookViewId="0">
      <selection activeCell="D29" sqref="D29"/>
    </sheetView>
  </sheetViews>
  <sheetFormatPr defaultRowHeight="14.4" x14ac:dyDescent="0.3"/>
  <cols>
    <col min="2" max="2" width="10" bestFit="1" customWidth="1"/>
    <col min="3" max="3" width="14.88671875" bestFit="1" customWidth="1"/>
    <col min="4" max="4" width="14.88671875" customWidth="1"/>
    <col min="5" max="5" width="8.44140625" bestFit="1" customWidth="1"/>
    <col min="7" max="7" width="8.88671875" customWidth="1"/>
    <col min="9" max="9" width="11.88671875" bestFit="1" customWidth="1"/>
    <col min="10" max="10" width="19.109375" customWidth="1"/>
    <col min="11" max="11" width="20" bestFit="1" customWidth="1"/>
    <col min="12" max="12" width="16.88671875" customWidth="1"/>
    <col min="13" max="13" width="18" customWidth="1"/>
    <col min="14" max="14" width="18.6640625" customWidth="1"/>
    <col min="15" max="15" width="7" bestFit="1" customWidth="1"/>
    <col min="16" max="17" width="7" customWidth="1"/>
    <col min="18" max="18" width="23.109375" bestFit="1" customWidth="1"/>
    <col min="19" max="19" width="17.88671875" customWidth="1"/>
    <col min="20" max="20" width="19.5546875" customWidth="1"/>
    <col min="21" max="21" width="23.109375" bestFit="1" customWidth="1"/>
  </cols>
  <sheetData>
    <row r="2" spans="2:20" x14ac:dyDescent="0.3">
      <c r="C2" t="s">
        <v>13</v>
      </c>
      <c r="D2" t="s">
        <v>14</v>
      </c>
      <c r="E2" t="s">
        <v>15</v>
      </c>
      <c r="O2" s="2"/>
      <c r="P2" s="2"/>
      <c r="Q2" s="2"/>
      <c r="R2" s="2"/>
      <c r="S2" s="2"/>
      <c r="T2" s="2"/>
    </row>
    <row r="3" spans="2:20" x14ac:dyDescent="0.3">
      <c r="B3" s="1" t="s">
        <v>4</v>
      </c>
      <c r="C3" s="1" t="s">
        <v>11</v>
      </c>
      <c r="D3" s="1" t="s">
        <v>12</v>
      </c>
      <c r="E3" s="1" t="s">
        <v>5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7</v>
      </c>
      <c r="K3" s="1" t="s">
        <v>8</v>
      </c>
      <c r="L3" s="1" t="s">
        <v>6</v>
      </c>
      <c r="M3" s="1" t="s">
        <v>9</v>
      </c>
      <c r="N3" s="1" t="s">
        <v>10</v>
      </c>
      <c r="O3" s="3" t="s">
        <v>16</v>
      </c>
      <c r="P3" s="2"/>
      <c r="Q3" s="2"/>
      <c r="R3" s="2"/>
      <c r="S3" s="2"/>
      <c r="T3" s="2"/>
    </row>
    <row r="4" spans="2:20" x14ac:dyDescent="0.3">
      <c r="B4">
        <v>10</v>
      </c>
      <c r="C4">
        <f>0.0125*B4+63.675</f>
        <v>63.8</v>
      </c>
      <c r="D4">
        <f>ABS(B4-C4)</f>
        <v>53.8</v>
      </c>
      <c r="E4">
        <v>2.8867513000000001E-2</v>
      </c>
      <c r="F4">
        <v>1.6045</v>
      </c>
      <c r="G4">
        <v>1.6045</v>
      </c>
      <c r="H4">
        <v>1.6054999999999999</v>
      </c>
      <c r="I4">
        <v>1.6065</v>
      </c>
      <c r="J4">
        <f>AVERAGE(F4:I4)</f>
        <v>1.6052499999999998</v>
      </c>
      <c r="K4">
        <f t="shared" ref="K4:K23" si="0">J4^2</f>
        <v>2.5768275624999997</v>
      </c>
      <c r="L4">
        <f>STDEV(F4:I4)/SQRT(4)</f>
        <v>4.7871355387816466E-4</v>
      </c>
      <c r="M4">
        <f>0.001</f>
        <v>1E-3</v>
      </c>
      <c r="N4">
        <f>SQRT((L4)^2+(M4)^2)</f>
        <v>1.1086778913041706E-3</v>
      </c>
      <c r="O4" s="2">
        <f>2*J4*N4</f>
        <v>3.5594103700320396E-3</v>
      </c>
      <c r="P4" s="2"/>
      <c r="Q4" s="2"/>
      <c r="R4" s="2"/>
      <c r="S4" s="2"/>
      <c r="T4" s="2"/>
    </row>
    <row r="5" spans="2:20" x14ac:dyDescent="0.3">
      <c r="B5">
        <v>15</v>
      </c>
      <c r="C5">
        <f t="shared" ref="C5:C22" si="1">0.0125*B5+63.675</f>
        <v>63.862499999999997</v>
      </c>
      <c r="D5">
        <f t="shared" ref="D5:D23" si="2">ABS(B5-C5)</f>
        <v>48.862499999999997</v>
      </c>
      <c r="E5">
        <v>2.8867513000000001E-2</v>
      </c>
      <c r="F5">
        <v>1.5475000000000001</v>
      </c>
      <c r="G5">
        <v>1.5475000000000001</v>
      </c>
      <c r="H5">
        <v>1.5475000000000001</v>
      </c>
      <c r="I5">
        <v>1.5476000000000001</v>
      </c>
      <c r="J5">
        <f t="shared" ref="J5:J23" si="3">AVERAGE(F5:I5)</f>
        <v>1.547525</v>
      </c>
      <c r="K5">
        <f t="shared" si="0"/>
        <v>2.394833625625</v>
      </c>
      <c r="L5">
        <f t="shared" ref="L5:L23" si="4">STDEV(F5:I5)/SQRT(4)</f>
        <v>2.4999999999997247E-5</v>
      </c>
      <c r="M5">
        <f t="shared" ref="M5:M23" si="5">0.001</f>
        <v>1E-3</v>
      </c>
      <c r="N5">
        <f t="shared" ref="N5:N23" si="6">SQRT((L5)^2+(M5)^2)</f>
        <v>1.0003124511871278E-3</v>
      </c>
      <c r="O5" s="2">
        <f t="shared" ref="O5:O23" si="7">2*J5*N5</f>
        <v>3.0960170520467198E-3</v>
      </c>
    </row>
    <row r="6" spans="2:20" x14ac:dyDescent="0.3">
      <c r="B6">
        <v>20</v>
      </c>
      <c r="C6">
        <f t="shared" si="1"/>
        <v>63.924999999999997</v>
      </c>
      <c r="D6">
        <f t="shared" si="2"/>
        <v>43.924999999999997</v>
      </c>
      <c r="E6">
        <v>2.8867513000000001E-2</v>
      </c>
      <c r="F6">
        <v>1.4955000000000001</v>
      </c>
      <c r="G6">
        <v>1.4955000000000001</v>
      </c>
      <c r="H6">
        <v>1.4955000000000001</v>
      </c>
      <c r="I6">
        <v>1.4964999999999999</v>
      </c>
      <c r="J6">
        <f t="shared" si="3"/>
        <v>1.4957500000000001</v>
      </c>
      <c r="K6">
        <f t="shared" si="0"/>
        <v>2.2372680625000005</v>
      </c>
      <c r="L6">
        <f t="shared" si="4"/>
        <v>2.4999999999997247E-4</v>
      </c>
      <c r="M6">
        <f t="shared" si="5"/>
        <v>1E-3</v>
      </c>
      <c r="N6">
        <f t="shared" si="6"/>
        <v>1.0307764064044086E-3</v>
      </c>
      <c r="O6" s="2">
        <f t="shared" si="7"/>
        <v>3.0835676197587883E-3</v>
      </c>
    </row>
    <row r="7" spans="2:20" x14ac:dyDescent="0.3">
      <c r="B7">
        <v>25</v>
      </c>
      <c r="C7">
        <f t="shared" si="1"/>
        <v>63.987499999999997</v>
      </c>
      <c r="D7">
        <f t="shared" si="2"/>
        <v>38.987499999999997</v>
      </c>
      <c r="E7">
        <v>2.8867513000000001E-2</v>
      </c>
      <c r="F7">
        <v>1.4404999999999999</v>
      </c>
      <c r="G7">
        <v>1.4384999999999999</v>
      </c>
      <c r="H7">
        <v>1.4424999999999999</v>
      </c>
      <c r="I7">
        <v>1.4424999999999999</v>
      </c>
      <c r="J7">
        <f t="shared" si="3"/>
        <v>1.4409999999999998</v>
      </c>
      <c r="K7">
        <f t="shared" si="0"/>
        <v>2.0764809999999994</v>
      </c>
      <c r="L7">
        <f t="shared" si="4"/>
        <v>9.5742710775633896E-4</v>
      </c>
      <c r="M7">
        <f t="shared" si="5"/>
        <v>1E-3</v>
      </c>
      <c r="N7">
        <f t="shared" si="6"/>
        <v>1.3844373104863463E-3</v>
      </c>
      <c r="O7" s="2">
        <f t="shared" si="7"/>
        <v>3.9899483288216497E-3</v>
      </c>
    </row>
    <row r="8" spans="2:20" x14ac:dyDescent="0.3">
      <c r="B8">
        <v>30</v>
      </c>
      <c r="C8">
        <f t="shared" si="1"/>
        <v>64.05</v>
      </c>
      <c r="D8">
        <f t="shared" si="2"/>
        <v>34.049999999999997</v>
      </c>
      <c r="E8">
        <v>2.8867513000000001E-2</v>
      </c>
      <c r="F8">
        <v>1.3945000000000001</v>
      </c>
      <c r="G8">
        <v>1.39455</v>
      </c>
      <c r="H8">
        <v>1.3946499999999999</v>
      </c>
      <c r="I8">
        <v>1.3945000000000001</v>
      </c>
      <c r="J8">
        <f t="shared" si="3"/>
        <v>1.39455</v>
      </c>
      <c r="K8">
        <f t="shared" si="0"/>
        <v>1.9447697024999999</v>
      </c>
      <c r="L8">
        <f>STDEV(F8:I8)/SQRT(4)</f>
        <v>3.5355339059297317E-5</v>
      </c>
      <c r="M8">
        <f t="shared" si="5"/>
        <v>1E-3</v>
      </c>
      <c r="N8">
        <f t="shared" si="6"/>
        <v>1.0006248048094739E-3</v>
      </c>
      <c r="O8" s="2">
        <f t="shared" si="7"/>
        <v>2.7908426430941036E-3</v>
      </c>
    </row>
    <row r="9" spans="2:20" x14ac:dyDescent="0.3">
      <c r="B9">
        <v>35</v>
      </c>
      <c r="C9">
        <f t="shared" si="1"/>
        <v>64.112499999999997</v>
      </c>
      <c r="D9">
        <f t="shared" si="2"/>
        <v>29.112499999999997</v>
      </c>
      <c r="E9">
        <v>2.8867513000000001E-2</v>
      </c>
      <c r="F9">
        <v>1.3585</v>
      </c>
      <c r="G9">
        <v>1.3594999999999999</v>
      </c>
      <c r="H9">
        <v>1.3585</v>
      </c>
      <c r="I9">
        <v>1.3594999999999999</v>
      </c>
      <c r="J9">
        <f t="shared" si="3"/>
        <v>1.359</v>
      </c>
      <c r="K9">
        <f t="shared" si="0"/>
        <v>1.846881</v>
      </c>
      <c r="L9">
        <f t="shared" si="4"/>
        <v>2.8867513459478108E-4</v>
      </c>
      <c r="M9">
        <f t="shared" si="5"/>
        <v>1E-3</v>
      </c>
      <c r="N9">
        <f t="shared" si="6"/>
        <v>1.0408329997330574E-3</v>
      </c>
      <c r="O9" s="2">
        <f t="shared" si="7"/>
        <v>2.8289840932744499E-3</v>
      </c>
    </row>
    <row r="10" spans="2:20" x14ac:dyDescent="0.3">
      <c r="B10">
        <v>40</v>
      </c>
      <c r="C10">
        <f t="shared" si="1"/>
        <v>64.174999999999997</v>
      </c>
      <c r="D10">
        <f t="shared" si="2"/>
        <v>24.174999999999997</v>
      </c>
      <c r="E10">
        <v>2.8867513000000001E-2</v>
      </c>
      <c r="F10">
        <v>1.3345</v>
      </c>
      <c r="G10">
        <v>1.3345</v>
      </c>
      <c r="H10">
        <v>1.3345</v>
      </c>
      <c r="I10">
        <v>1.3345</v>
      </c>
      <c r="J10">
        <f t="shared" si="3"/>
        <v>1.3345</v>
      </c>
      <c r="K10">
        <f t="shared" si="0"/>
        <v>1.7808902500000001</v>
      </c>
      <c r="L10">
        <f t="shared" si="4"/>
        <v>0</v>
      </c>
      <c r="M10">
        <f t="shared" si="5"/>
        <v>1E-3</v>
      </c>
      <c r="N10">
        <f t="shared" si="6"/>
        <v>1E-3</v>
      </c>
      <c r="O10" s="2">
        <f t="shared" si="7"/>
        <v>2.6689999999999999E-3</v>
      </c>
    </row>
    <row r="11" spans="2:20" x14ac:dyDescent="0.3">
      <c r="B11">
        <v>45</v>
      </c>
      <c r="C11">
        <f t="shared" si="1"/>
        <v>64.237499999999997</v>
      </c>
      <c r="D11">
        <f t="shared" si="2"/>
        <v>19.237499999999997</v>
      </c>
      <c r="E11">
        <v>2.8867513000000001E-2</v>
      </c>
      <c r="F11">
        <v>1.3314999999999999</v>
      </c>
      <c r="G11">
        <v>1.3305</v>
      </c>
      <c r="H11">
        <v>1.3325</v>
      </c>
      <c r="I11">
        <v>1.3314999999999999</v>
      </c>
      <c r="J11">
        <f t="shared" si="3"/>
        <v>1.3314999999999999</v>
      </c>
      <c r="K11">
        <f t="shared" si="0"/>
        <v>1.7728922499999997</v>
      </c>
      <c r="L11">
        <f t="shared" si="4"/>
        <v>4.0824829046386341E-4</v>
      </c>
      <c r="M11">
        <f t="shared" si="5"/>
        <v>1E-3</v>
      </c>
      <c r="N11">
        <f t="shared" si="6"/>
        <v>1.0801234497346435E-3</v>
      </c>
      <c r="O11" s="2">
        <f t="shared" si="7"/>
        <v>2.8763687466433555E-3</v>
      </c>
    </row>
    <row r="12" spans="2:20" x14ac:dyDescent="0.3">
      <c r="B12">
        <v>50</v>
      </c>
      <c r="C12">
        <f t="shared" si="1"/>
        <v>64.3</v>
      </c>
      <c r="D12">
        <f t="shared" si="2"/>
        <v>14.299999999999997</v>
      </c>
      <c r="E12">
        <v>2.8867513000000001E-2</v>
      </c>
      <c r="F12">
        <v>1.3754999999999999</v>
      </c>
      <c r="G12">
        <v>1.3794999999999999</v>
      </c>
      <c r="H12">
        <v>1.3785000000000001</v>
      </c>
      <c r="I12">
        <v>1.3785000000000001</v>
      </c>
      <c r="J12">
        <f t="shared" si="3"/>
        <v>1.3779999999999999</v>
      </c>
      <c r="K12">
        <f t="shared" si="0"/>
        <v>1.8988839999999998</v>
      </c>
      <c r="L12">
        <f t="shared" si="4"/>
        <v>8.6602540378445019E-4</v>
      </c>
      <c r="M12">
        <f t="shared" si="5"/>
        <v>1E-3</v>
      </c>
      <c r="N12">
        <f t="shared" si="6"/>
        <v>1.322875655532303E-3</v>
      </c>
      <c r="O12" s="2">
        <f t="shared" si="7"/>
        <v>3.6458453066470268E-3</v>
      </c>
    </row>
    <row r="13" spans="2:20" x14ac:dyDescent="0.3">
      <c r="B13">
        <v>55</v>
      </c>
      <c r="C13">
        <f t="shared" si="1"/>
        <v>64.362499999999997</v>
      </c>
      <c r="D13">
        <f t="shared" si="2"/>
        <v>9.3624999999999972</v>
      </c>
      <c r="E13">
        <v>2.8867513000000001E-2</v>
      </c>
      <c r="F13">
        <v>1.5375000000000001</v>
      </c>
      <c r="G13">
        <v>1.5405</v>
      </c>
      <c r="H13">
        <v>1.5395000000000001</v>
      </c>
      <c r="I13">
        <v>1.5385</v>
      </c>
      <c r="J13">
        <f t="shared" si="3"/>
        <v>1.5390000000000001</v>
      </c>
      <c r="K13">
        <f t="shared" si="0"/>
        <v>2.3685210000000003</v>
      </c>
      <c r="L13">
        <f t="shared" si="4"/>
        <v>6.4549722436788915E-4</v>
      </c>
      <c r="M13">
        <f t="shared" si="5"/>
        <v>1E-3</v>
      </c>
      <c r="N13">
        <f t="shared" si="6"/>
        <v>1.1902380714238008E-3</v>
      </c>
      <c r="O13" s="2">
        <f t="shared" si="7"/>
        <v>3.6635527838424593E-3</v>
      </c>
    </row>
    <row r="14" spans="2:20" x14ac:dyDescent="0.3">
      <c r="B14">
        <v>60</v>
      </c>
      <c r="C14">
        <f t="shared" si="1"/>
        <v>64.424999999999997</v>
      </c>
      <c r="D14">
        <f t="shared" si="2"/>
        <v>4.4249999999999972</v>
      </c>
      <c r="E14">
        <v>2.8867513000000001E-2</v>
      </c>
      <c r="F14">
        <v>2.0764999999999998</v>
      </c>
      <c r="G14">
        <v>2.0865</v>
      </c>
      <c r="H14">
        <v>2.0844999999999998</v>
      </c>
      <c r="I14">
        <v>2.0815000000000001</v>
      </c>
      <c r="J14">
        <f t="shared" si="3"/>
        <v>2.0822500000000002</v>
      </c>
      <c r="K14">
        <f t="shared" si="0"/>
        <v>4.335765062500001</v>
      </c>
      <c r="L14">
        <f t="shared" si="4"/>
        <v>2.1746647251166765E-3</v>
      </c>
      <c r="M14">
        <f t="shared" si="5"/>
        <v>1E-3</v>
      </c>
      <c r="N14">
        <f t="shared" si="6"/>
        <v>2.393567769390871E-3</v>
      </c>
      <c r="O14" s="2">
        <f t="shared" si="7"/>
        <v>9.9680129756282831E-3</v>
      </c>
    </row>
    <row r="15" spans="2:20" x14ac:dyDescent="0.3">
      <c r="B15">
        <v>80</v>
      </c>
      <c r="C15">
        <f t="shared" si="1"/>
        <v>64.674999999999997</v>
      </c>
      <c r="D15">
        <f t="shared" si="2"/>
        <v>15.325000000000003</v>
      </c>
      <c r="E15">
        <v>2.8867513000000001E-2</v>
      </c>
      <c r="F15">
        <v>1.3654999999999999</v>
      </c>
      <c r="G15">
        <v>1.3645</v>
      </c>
      <c r="H15">
        <v>1.3645</v>
      </c>
      <c r="I15">
        <v>1.3665</v>
      </c>
      <c r="J15">
        <f t="shared" si="3"/>
        <v>1.3652500000000001</v>
      </c>
      <c r="K15">
        <f t="shared" si="0"/>
        <v>1.8639075625000001</v>
      </c>
      <c r="L15">
        <f t="shared" si="4"/>
        <v>4.7871355387816466E-4</v>
      </c>
      <c r="M15">
        <f t="shared" si="5"/>
        <v>1E-3</v>
      </c>
      <c r="N15">
        <f t="shared" si="6"/>
        <v>1.1086778913041706E-3</v>
      </c>
      <c r="O15" s="2">
        <f t="shared" si="7"/>
        <v>3.027244982206038E-3</v>
      </c>
    </row>
    <row r="16" spans="2:20" x14ac:dyDescent="0.3">
      <c r="B16">
        <v>85</v>
      </c>
      <c r="C16">
        <f t="shared" si="1"/>
        <v>64.737499999999997</v>
      </c>
      <c r="D16">
        <f t="shared" si="2"/>
        <v>20.262500000000003</v>
      </c>
      <c r="E16">
        <v>2.8867513000000001E-2</v>
      </c>
      <c r="F16">
        <v>1.3354999999999999</v>
      </c>
      <c r="G16">
        <v>1.3325</v>
      </c>
      <c r="H16">
        <v>1.3325</v>
      </c>
      <c r="I16">
        <v>1.3334999999999999</v>
      </c>
      <c r="J16">
        <f t="shared" si="3"/>
        <v>1.3335000000000001</v>
      </c>
      <c r="K16">
        <f t="shared" si="0"/>
        <v>1.7782222500000004</v>
      </c>
      <c r="L16">
        <f t="shared" si="4"/>
        <v>7.0710678118652193E-4</v>
      </c>
      <c r="M16">
        <f t="shared" si="5"/>
        <v>1E-3</v>
      </c>
      <c r="N16">
        <f t="shared" si="6"/>
        <v>1.2247448713915742E-3</v>
      </c>
      <c r="O16" s="2">
        <f t="shared" si="7"/>
        <v>3.2663945720013288E-3</v>
      </c>
    </row>
    <row r="17" spans="2:15" x14ac:dyDescent="0.3">
      <c r="B17">
        <v>90</v>
      </c>
      <c r="C17">
        <f t="shared" si="1"/>
        <v>64.8</v>
      </c>
      <c r="D17">
        <f t="shared" si="2"/>
        <v>25.200000000000003</v>
      </c>
      <c r="E17">
        <v>2.8867513000000001E-2</v>
      </c>
      <c r="F17">
        <v>1.3414999999999999</v>
      </c>
      <c r="G17">
        <v>1.3405</v>
      </c>
      <c r="H17">
        <v>1.3414999999999999</v>
      </c>
      <c r="I17">
        <v>1.3405</v>
      </c>
      <c r="J17">
        <f t="shared" si="3"/>
        <v>1.3410000000000002</v>
      </c>
      <c r="K17">
        <f t="shared" si="0"/>
        <v>1.7982810000000005</v>
      </c>
      <c r="L17">
        <f t="shared" si="4"/>
        <v>2.8867513459478108E-4</v>
      </c>
      <c r="M17">
        <f t="shared" si="5"/>
        <v>1E-3</v>
      </c>
      <c r="N17">
        <f t="shared" si="6"/>
        <v>1.0408329997330574E-3</v>
      </c>
      <c r="O17" s="2">
        <f t="shared" si="7"/>
        <v>2.7915141052840603E-3</v>
      </c>
    </row>
    <row r="18" spans="2:15" x14ac:dyDescent="0.3">
      <c r="B18">
        <v>42.5</v>
      </c>
      <c r="C18">
        <f t="shared" si="1"/>
        <v>64.206249999999997</v>
      </c>
      <c r="D18">
        <f t="shared" si="2"/>
        <v>21.706249999999997</v>
      </c>
      <c r="E18">
        <v>2.8867513000000001E-2</v>
      </c>
      <c r="F18">
        <v>1.3494999999999999</v>
      </c>
      <c r="G18">
        <v>1.3485</v>
      </c>
      <c r="H18">
        <v>1.3485</v>
      </c>
      <c r="I18">
        <v>1.3485</v>
      </c>
      <c r="J18">
        <f t="shared" si="3"/>
        <v>1.3487499999999999</v>
      </c>
      <c r="K18">
        <f t="shared" si="0"/>
        <v>1.8191265624999997</v>
      </c>
      <c r="L18">
        <f t="shared" si="4"/>
        <v>2.4999999999997247E-4</v>
      </c>
      <c r="M18">
        <f t="shared" si="5"/>
        <v>1E-3</v>
      </c>
      <c r="N18">
        <f t="shared" si="6"/>
        <v>1.0307764064044086E-3</v>
      </c>
      <c r="O18" s="2">
        <f t="shared" si="7"/>
        <v>2.780519356275892E-3</v>
      </c>
    </row>
    <row r="19" spans="2:15" x14ac:dyDescent="0.3">
      <c r="B19">
        <v>47.5</v>
      </c>
      <c r="C19">
        <f t="shared" si="1"/>
        <v>64.268749999999997</v>
      </c>
      <c r="D19">
        <f t="shared" si="2"/>
        <v>16.768749999999997</v>
      </c>
      <c r="E19">
        <v>2.8867513000000001E-2</v>
      </c>
      <c r="F19">
        <v>1.3165</v>
      </c>
      <c r="G19">
        <v>1.3234999999999999</v>
      </c>
      <c r="H19">
        <v>1.3214999999999999</v>
      </c>
      <c r="I19">
        <v>1.3205</v>
      </c>
      <c r="J19">
        <f t="shared" si="3"/>
        <v>1.3205</v>
      </c>
      <c r="K19">
        <f t="shared" si="0"/>
        <v>1.74372025</v>
      </c>
      <c r="L19">
        <f t="shared" si="4"/>
        <v>1.4719601443879506E-3</v>
      </c>
      <c r="M19">
        <f t="shared" si="5"/>
        <v>1E-3</v>
      </c>
      <c r="N19">
        <f t="shared" si="6"/>
        <v>1.7795130420051987E-3</v>
      </c>
      <c r="O19" s="2">
        <f t="shared" si="7"/>
        <v>4.6996939439357295E-3</v>
      </c>
    </row>
    <row r="20" spans="2:15" x14ac:dyDescent="0.3">
      <c r="B20">
        <v>48.75</v>
      </c>
      <c r="C20">
        <f t="shared" si="1"/>
        <v>64.284374999999997</v>
      </c>
      <c r="D20">
        <f t="shared" si="2"/>
        <v>15.534374999999997</v>
      </c>
      <c r="E20">
        <v>2.8867513000000001E-2</v>
      </c>
      <c r="F20">
        <v>1.3314999999999999</v>
      </c>
      <c r="G20">
        <v>1.3305</v>
      </c>
      <c r="H20">
        <v>1.3325</v>
      </c>
      <c r="I20">
        <v>1.3314999999999999</v>
      </c>
      <c r="J20">
        <f t="shared" si="3"/>
        <v>1.3314999999999999</v>
      </c>
      <c r="K20">
        <f t="shared" si="0"/>
        <v>1.7728922499999997</v>
      </c>
      <c r="L20">
        <f t="shared" si="4"/>
        <v>4.0824829046386341E-4</v>
      </c>
      <c r="M20">
        <f t="shared" si="5"/>
        <v>1E-3</v>
      </c>
      <c r="N20">
        <f t="shared" si="6"/>
        <v>1.0801234497346435E-3</v>
      </c>
      <c r="O20" s="2">
        <f t="shared" si="7"/>
        <v>2.8763687466433555E-3</v>
      </c>
    </row>
    <row r="21" spans="2:15" x14ac:dyDescent="0.3">
      <c r="B21">
        <v>46.25</v>
      </c>
      <c r="C21">
        <f t="shared" si="1"/>
        <v>64.253124999999997</v>
      </c>
      <c r="D21">
        <f t="shared" si="2"/>
        <v>18.003124999999997</v>
      </c>
      <c r="E21">
        <v>2.8867513000000001E-2</v>
      </c>
      <c r="F21">
        <v>1.3305</v>
      </c>
      <c r="G21">
        <v>1.3305</v>
      </c>
      <c r="H21">
        <v>1.3325</v>
      </c>
      <c r="I21">
        <v>1.3305</v>
      </c>
      <c r="J21">
        <f t="shared" si="3"/>
        <v>1.331</v>
      </c>
      <c r="K21">
        <f t="shared" si="0"/>
        <v>1.7715609999999999</v>
      </c>
      <c r="L21">
        <f t="shared" si="4"/>
        <v>5.0000000000000044E-4</v>
      </c>
      <c r="M21">
        <f t="shared" si="5"/>
        <v>1E-3</v>
      </c>
      <c r="N21">
        <f t="shared" si="6"/>
        <v>1.1180339887498949E-3</v>
      </c>
      <c r="O21" s="2">
        <f t="shared" si="7"/>
        <v>2.9762064780522201E-3</v>
      </c>
    </row>
    <row r="22" spans="2:15" x14ac:dyDescent="0.3">
      <c r="B22">
        <v>47</v>
      </c>
      <c r="C22">
        <f t="shared" si="1"/>
        <v>64.262500000000003</v>
      </c>
      <c r="D22">
        <f t="shared" si="2"/>
        <v>17.262500000000003</v>
      </c>
      <c r="E22">
        <v>2.8867513000000001E-2</v>
      </c>
      <c r="F22">
        <v>1.3294999999999999</v>
      </c>
      <c r="G22">
        <v>1.3294999999999999</v>
      </c>
      <c r="H22">
        <v>1.3294999999999999</v>
      </c>
      <c r="I22">
        <v>1.3294999999999999</v>
      </c>
      <c r="J22">
        <f t="shared" si="3"/>
        <v>1.3294999999999999</v>
      </c>
      <c r="K22">
        <f t="shared" si="0"/>
        <v>1.7675702499999997</v>
      </c>
      <c r="L22">
        <f t="shared" si="4"/>
        <v>0</v>
      </c>
      <c r="M22">
        <f t="shared" si="5"/>
        <v>1E-3</v>
      </c>
      <c r="N22">
        <f t="shared" si="6"/>
        <v>1E-3</v>
      </c>
      <c r="O22" s="2">
        <f t="shared" si="7"/>
        <v>2.6589999999999999E-3</v>
      </c>
    </row>
    <row r="23" spans="2:15" x14ac:dyDescent="0.3">
      <c r="B23">
        <v>48</v>
      </c>
      <c r="C23">
        <f t="shared" ref="C23" si="8">-0.01*B23+62.1</f>
        <v>61.620000000000005</v>
      </c>
      <c r="D23">
        <f t="shared" si="2"/>
        <v>13.620000000000005</v>
      </c>
      <c r="E23">
        <v>2.8867513000000001E-2</v>
      </c>
      <c r="F23">
        <v>1.3205</v>
      </c>
      <c r="G23">
        <v>1.3265</v>
      </c>
      <c r="H23">
        <v>1.3245</v>
      </c>
      <c r="I23">
        <v>1.3225</v>
      </c>
      <c r="J23">
        <f t="shared" si="3"/>
        <v>1.3235000000000001</v>
      </c>
      <c r="K23">
        <f t="shared" si="0"/>
        <v>1.7516522500000002</v>
      </c>
      <c r="L23">
        <f t="shared" si="4"/>
        <v>1.2909944487358067E-3</v>
      </c>
      <c r="M23">
        <f t="shared" si="5"/>
        <v>1E-3</v>
      </c>
      <c r="N23">
        <f t="shared" si="6"/>
        <v>1.632993161855453E-3</v>
      </c>
      <c r="O23" s="2">
        <f t="shared" si="7"/>
        <v>4.3225328994313849E-3</v>
      </c>
    </row>
    <row r="28" spans="2:15" x14ac:dyDescent="0.3">
      <c r="B28" s="1" t="s">
        <v>12</v>
      </c>
      <c r="C28" s="1" t="s">
        <v>5</v>
      </c>
      <c r="D28" s="1" t="s">
        <v>8</v>
      </c>
      <c r="E28" s="3" t="s">
        <v>16</v>
      </c>
    </row>
    <row r="29" spans="2:15" x14ac:dyDescent="0.3">
      <c r="B29">
        <v>53.8</v>
      </c>
      <c r="C29">
        <f t="shared" ref="C29:C48" si="9">E4</f>
        <v>2.8867513000000001E-2</v>
      </c>
      <c r="D29">
        <f>K4</f>
        <v>2.5768275624999997</v>
      </c>
      <c r="E29">
        <f>O4</f>
        <v>3.5594103700320396E-3</v>
      </c>
    </row>
    <row r="30" spans="2:15" x14ac:dyDescent="0.3">
      <c r="B30">
        <v>48.862499999999997</v>
      </c>
      <c r="C30">
        <f t="shared" si="9"/>
        <v>2.8867513000000001E-2</v>
      </c>
      <c r="D30">
        <f t="shared" ref="D29:D48" si="10">K5</f>
        <v>2.394833625625</v>
      </c>
      <c r="E30">
        <v>2.9107559155655744E-4</v>
      </c>
    </row>
    <row r="31" spans="2:15" x14ac:dyDescent="0.3">
      <c r="B31">
        <v>43.924999999999997</v>
      </c>
      <c r="C31">
        <f t="shared" si="9"/>
        <v>2.8867513000000001E-2</v>
      </c>
      <c r="D31">
        <f t="shared" si="10"/>
        <v>2.2372680625000005</v>
      </c>
      <c r="E31">
        <v>3.8288379438151498E-4</v>
      </c>
    </row>
    <row r="32" spans="2:15" x14ac:dyDescent="0.3">
      <c r="B32">
        <v>38.987499999999997</v>
      </c>
      <c r="C32">
        <f t="shared" si="9"/>
        <v>2.8867513000000001E-2</v>
      </c>
      <c r="D32">
        <f t="shared" si="10"/>
        <v>2.0764809999999994</v>
      </c>
      <c r="E32">
        <v>1.0003832598892628E-3</v>
      </c>
    </row>
    <row r="33" spans="2:11" x14ac:dyDescent="0.3">
      <c r="B33">
        <v>34.049999999999997</v>
      </c>
      <c r="C33">
        <f t="shared" si="9"/>
        <v>2.8867513000000001E-2</v>
      </c>
      <c r="D33">
        <f t="shared" si="10"/>
        <v>1.9447697024999999</v>
      </c>
      <c r="E33">
        <v>2.9214722315982719E-4</v>
      </c>
    </row>
    <row r="34" spans="2:11" x14ac:dyDescent="0.3">
      <c r="B34">
        <v>29.112499999999997</v>
      </c>
      <c r="C34">
        <f t="shared" si="9"/>
        <v>2.8867513000000001E-2</v>
      </c>
      <c r="D34">
        <f t="shared" si="10"/>
        <v>1.846881</v>
      </c>
      <c r="E34">
        <v>4.0918618419164026E-4</v>
      </c>
    </row>
    <row r="35" spans="2:11" x14ac:dyDescent="0.3">
      <c r="B35">
        <v>24.174999999999997</v>
      </c>
      <c r="C35">
        <f t="shared" si="9"/>
        <v>2.8867513000000001E-2</v>
      </c>
      <c r="D35">
        <f t="shared" si="10"/>
        <v>1.7808902500000001</v>
      </c>
      <c r="E35">
        <v>2.9E-4</v>
      </c>
    </row>
    <row r="36" spans="2:11" x14ac:dyDescent="0.3">
      <c r="B36">
        <v>19.237499999999997</v>
      </c>
      <c r="C36">
        <f t="shared" si="9"/>
        <v>2.8867513000000001E-2</v>
      </c>
      <c r="D36">
        <f t="shared" si="10"/>
        <v>1.7728922499999997</v>
      </c>
      <c r="E36">
        <v>5.0076607978842482E-4</v>
      </c>
    </row>
    <row r="37" spans="2:11" x14ac:dyDescent="0.3">
      <c r="B37">
        <v>14.299999999999997</v>
      </c>
      <c r="C37">
        <f t="shared" si="9"/>
        <v>2.8867513000000001E-2</v>
      </c>
      <c r="D37">
        <f t="shared" si="10"/>
        <v>1.8988839999999998</v>
      </c>
      <c r="E37">
        <v>9.1329075326536619E-4</v>
      </c>
    </row>
    <row r="38" spans="2:11" x14ac:dyDescent="0.3">
      <c r="B38">
        <v>9.3624999999999972</v>
      </c>
      <c r="C38">
        <f t="shared" si="9"/>
        <v>2.8867513000000001E-2</v>
      </c>
      <c r="D38">
        <f t="shared" si="10"/>
        <v>2.3685210000000003</v>
      </c>
      <c r="E38">
        <v>7.0764868873378762E-4</v>
      </c>
    </row>
    <row r="39" spans="2:11" x14ac:dyDescent="0.3">
      <c r="B39">
        <v>4.4249999999999972</v>
      </c>
      <c r="C39">
        <f t="shared" si="9"/>
        <v>2.8867513000000001E-2</v>
      </c>
      <c r="D39">
        <f t="shared" si="10"/>
        <v>4.335765062500001</v>
      </c>
      <c r="E39">
        <v>2.1939158294398604E-3</v>
      </c>
    </row>
    <row r="41" spans="2:11" x14ac:dyDescent="0.3">
      <c r="B41">
        <v>20.262500000000003</v>
      </c>
      <c r="C41">
        <f t="shared" si="9"/>
        <v>2.8867513000000001E-2</v>
      </c>
      <c r="D41">
        <f t="shared" si="10"/>
        <v>1.7782222500000004</v>
      </c>
      <c r="E41">
        <v>7.6426435217139606E-4</v>
      </c>
      <c r="H41">
        <v>13.62</v>
      </c>
      <c r="I41">
        <f>E23</f>
        <v>2.8867513000000001E-2</v>
      </c>
      <c r="J41">
        <f>K23</f>
        <v>1.7516522500000002</v>
      </c>
      <c r="K41">
        <v>1.32316539656487E-3</v>
      </c>
    </row>
    <row r="42" spans="2:11" x14ac:dyDescent="0.3">
      <c r="B42">
        <v>25.200000000000003</v>
      </c>
      <c r="C42">
        <f t="shared" si="9"/>
        <v>2.8867513000000001E-2</v>
      </c>
      <c r="D42">
        <f t="shared" si="10"/>
        <v>1.7982810000000005</v>
      </c>
      <c r="E42">
        <v>4.0918618419164026E-4</v>
      </c>
      <c r="H42">
        <v>15.325000000000003</v>
      </c>
      <c r="I42">
        <f>E15</f>
        <v>2.8867513000000001E-2</v>
      </c>
      <c r="J42">
        <f>K15</f>
        <v>1.8639075625000001</v>
      </c>
      <c r="K42">
        <v>5.5970230182362342E-4</v>
      </c>
    </row>
    <row r="43" spans="2:11" x14ac:dyDescent="0.3">
      <c r="B43">
        <v>21.706249999999997</v>
      </c>
      <c r="C43">
        <f t="shared" si="9"/>
        <v>2.8867513000000001E-2</v>
      </c>
      <c r="D43">
        <f t="shared" si="10"/>
        <v>1.8191265624999997</v>
      </c>
      <c r="E43">
        <v>3.8288379438151498E-4</v>
      </c>
      <c r="H43">
        <v>16.768749999999997</v>
      </c>
      <c r="I43">
        <f>E19</f>
        <v>2.8867513000000001E-2</v>
      </c>
      <c r="J43">
        <f>K19</f>
        <v>1.74372025</v>
      </c>
      <c r="K43">
        <v>1.5002555337896928E-3</v>
      </c>
    </row>
    <row r="44" spans="2:11" x14ac:dyDescent="0.3">
      <c r="H44">
        <v>18.003124999999997</v>
      </c>
      <c r="I44">
        <f>E21</f>
        <v>2.8867513000000001E-2</v>
      </c>
      <c r="J44">
        <f>K21</f>
        <v>1.7715609999999999</v>
      </c>
      <c r="K44">
        <v>5.7801384066473742E-4</v>
      </c>
    </row>
    <row r="45" spans="2:11" x14ac:dyDescent="0.3">
      <c r="B45">
        <v>15.534374999999997</v>
      </c>
      <c r="C45">
        <f t="shared" si="9"/>
        <v>2.8867513000000001E-2</v>
      </c>
      <c r="D45">
        <f t="shared" si="10"/>
        <v>1.7728922499999997</v>
      </c>
      <c r="E45">
        <v>5.0076607978842482E-4</v>
      </c>
    </row>
    <row r="47" spans="2:11" x14ac:dyDescent="0.3">
      <c r="B47">
        <v>17.262500000000003</v>
      </c>
      <c r="C47">
        <f t="shared" si="9"/>
        <v>2.8867513000000001E-2</v>
      </c>
      <c r="D47">
        <f t="shared" si="10"/>
        <v>1.7675702499999997</v>
      </c>
      <c r="E47">
        <v>2.9E-4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Sheet1!B4:B4</xm:f>
              <xm:sqref>K4</xm:sqref>
            </x14:sparkline>
            <x14:sparkline>
              <xm:f>Sheet1!B5:B5</xm:f>
              <xm:sqref>K5</xm:sqref>
            </x14:sparkline>
            <x14:sparkline>
              <xm:f>Sheet1!B6:B6</xm:f>
              <xm:sqref>K6</xm:sqref>
            </x14:sparkline>
            <x14:sparkline>
              <xm:f>Sheet1!B7:B7</xm:f>
              <xm:sqref>K7</xm:sqref>
            </x14:sparkline>
            <x14:sparkline>
              <xm:f>Sheet1!B8:B8</xm:f>
              <xm:sqref>K8</xm:sqref>
            </x14:sparkline>
            <x14:sparkline>
              <xm:f>Sheet1!B9:B9</xm:f>
              <xm:sqref>K9</xm:sqref>
            </x14:sparkline>
            <x14:sparkline>
              <xm:f>Sheet1!B10:B10</xm:f>
              <xm:sqref>K10</xm:sqref>
            </x14:sparkline>
            <x14:sparkline>
              <xm:f>Sheet1!B11:B11</xm:f>
              <xm:sqref>K11</xm:sqref>
            </x14:sparkline>
            <x14:sparkline>
              <xm:f>Sheet1!B12:B12</xm:f>
              <xm:sqref>K12</xm:sqref>
            </x14:sparkline>
            <x14:sparkline>
              <xm:f>Sheet1!B13:B13</xm:f>
              <xm:sqref>K13</xm:sqref>
            </x14:sparkline>
            <x14:sparkline>
              <xm:f>Sheet1!B14:B14</xm:f>
              <xm:sqref>K14</xm:sqref>
            </x14:sparkline>
            <x14:sparkline>
              <xm:f>Sheet1!B15:B15</xm:f>
              <xm:sqref>K15</xm:sqref>
            </x14:sparkline>
            <x14:sparkline>
              <xm:f>Sheet1!B16:B16</xm:f>
              <xm:sqref>K16</xm:sqref>
            </x14:sparkline>
            <x14:sparkline>
              <xm:f>Sheet1!B17:B17</xm:f>
              <xm:sqref>K17</xm:sqref>
            </x14:sparkline>
            <x14:sparkline>
              <xm:f>Sheet1!B18:B18</xm:f>
              <xm:sqref>K18</xm:sqref>
            </x14:sparkline>
            <x14:sparkline>
              <xm:f>Sheet1!B19:B19</xm:f>
              <xm:sqref>K19</xm:sqref>
            </x14:sparkline>
            <x14:sparkline>
              <xm:f>Sheet1!B20:B20</xm:f>
              <xm:sqref>K20</xm:sqref>
            </x14:sparkline>
            <x14:sparkline>
              <xm:f>Sheet1!B21:B21</xm:f>
              <xm:sqref>K21</xm:sqref>
            </x14:sparkline>
            <x14:sparkline>
              <xm:f>Sheet1!B22:B22</xm:f>
              <xm:sqref>K22</xm:sqref>
            </x14:sparkline>
            <x14:sparkline>
              <xm:f>Sheet1!B23:B23</xm:f>
              <xm:sqref>K23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15" zoomScaleNormal="115" workbookViewId="0">
      <selection activeCell="G9" sqref="G9"/>
    </sheetView>
  </sheetViews>
  <sheetFormatPr defaultRowHeight="14.4" x14ac:dyDescent="0.3"/>
  <cols>
    <col min="2" max="2" width="20" bestFit="1" customWidth="1"/>
  </cols>
  <sheetData>
    <row r="1" spans="1:2" x14ac:dyDescent="0.3">
      <c r="A1" s="1" t="s">
        <v>4</v>
      </c>
      <c r="B1" s="1" t="s">
        <v>8</v>
      </c>
    </row>
    <row r="2" spans="1:2" x14ac:dyDescent="0.3">
      <c r="A2">
        <v>10</v>
      </c>
      <c r="B2">
        <v>2.5768275624999997</v>
      </c>
    </row>
    <row r="3" spans="1:2" x14ac:dyDescent="0.3">
      <c r="A3">
        <v>15</v>
      </c>
      <c r="B3">
        <v>2.394833625625</v>
      </c>
    </row>
    <row r="4" spans="1:2" x14ac:dyDescent="0.3">
      <c r="A4">
        <v>20</v>
      </c>
      <c r="B4">
        <v>2.2372680625000005</v>
      </c>
    </row>
    <row r="5" spans="1:2" x14ac:dyDescent="0.3">
      <c r="A5">
        <v>25</v>
      </c>
      <c r="B5">
        <v>2.0764809999999994</v>
      </c>
    </row>
    <row r="6" spans="1:2" x14ac:dyDescent="0.3">
      <c r="A6">
        <v>30</v>
      </c>
      <c r="B6">
        <v>1.9447697024999999</v>
      </c>
    </row>
    <row r="7" spans="1:2" x14ac:dyDescent="0.3">
      <c r="A7">
        <v>35</v>
      </c>
      <c r="B7">
        <v>1.846881</v>
      </c>
    </row>
    <row r="8" spans="1:2" x14ac:dyDescent="0.3">
      <c r="A8">
        <v>40</v>
      </c>
      <c r="B8">
        <v>1.7808902500000001</v>
      </c>
    </row>
    <row r="9" spans="1:2" x14ac:dyDescent="0.3">
      <c r="A9">
        <v>42.5</v>
      </c>
      <c r="B9">
        <v>1.8191265624999997</v>
      </c>
    </row>
    <row r="10" spans="1:2" x14ac:dyDescent="0.3">
      <c r="A10">
        <v>45</v>
      </c>
      <c r="B10">
        <v>1.7728922499999997</v>
      </c>
    </row>
    <row r="11" spans="1:2" x14ac:dyDescent="0.3">
      <c r="A11">
        <v>46.25</v>
      </c>
      <c r="B11">
        <v>1.7715609999999999</v>
      </c>
    </row>
    <row r="12" spans="1:2" x14ac:dyDescent="0.3">
      <c r="A12">
        <v>47</v>
      </c>
      <c r="B12">
        <v>1.7675702499999997</v>
      </c>
    </row>
    <row r="13" spans="1:2" x14ac:dyDescent="0.3">
      <c r="A13">
        <v>47.5</v>
      </c>
      <c r="B13">
        <v>1.74372025</v>
      </c>
    </row>
    <row r="14" spans="1:2" x14ac:dyDescent="0.3">
      <c r="A14">
        <v>48</v>
      </c>
      <c r="B14">
        <v>1.7516522500000002</v>
      </c>
    </row>
    <row r="15" spans="1:2" x14ac:dyDescent="0.3">
      <c r="A15">
        <v>48.75</v>
      </c>
      <c r="B15">
        <v>1.7728922499999997</v>
      </c>
    </row>
    <row r="16" spans="1:2" x14ac:dyDescent="0.3">
      <c r="A16">
        <v>50</v>
      </c>
      <c r="B16">
        <v>1.8988839999999998</v>
      </c>
    </row>
    <row r="17" spans="1:2" x14ac:dyDescent="0.3">
      <c r="A17">
        <v>55</v>
      </c>
      <c r="B17">
        <v>2.3685210000000003</v>
      </c>
    </row>
    <row r="18" spans="1:2" x14ac:dyDescent="0.3">
      <c r="A18">
        <v>60</v>
      </c>
      <c r="B18">
        <v>4.335765062500001</v>
      </c>
    </row>
    <row r="19" spans="1:2" x14ac:dyDescent="0.3">
      <c r="A19">
        <v>80</v>
      </c>
      <c r="B19">
        <v>1.8639075625000001</v>
      </c>
    </row>
    <row r="20" spans="1:2" x14ac:dyDescent="0.3">
      <c r="A20">
        <v>85</v>
      </c>
      <c r="B20">
        <v>1.7782222500000004</v>
      </c>
    </row>
    <row r="21" spans="1:2" x14ac:dyDescent="0.3">
      <c r="A21">
        <v>90</v>
      </c>
      <c r="B21">
        <v>1.7982810000000005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B2</xm:sqref>
            </x14:sparkline>
            <x14:sparkline>
              <xm:sqref>B3</xm:sqref>
            </x14:sparkline>
            <x14:sparkline>
              <xm:sqref>B4</xm:sqref>
            </x14:sparkline>
            <x14:sparkline>
              <xm:sqref>B5</xm:sqref>
            </x14:sparkline>
            <x14:sparkline>
              <xm:sqref>B6</xm:sqref>
            </x14:sparkline>
            <x14:sparkline>
              <xm:sqref>B7</xm:sqref>
            </x14:sparkline>
            <x14:sparkline>
              <xm:sqref>B8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B11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B21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E22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tabSelected="1" topLeftCell="A7" workbookViewId="0">
      <selection activeCell="G36" sqref="G36"/>
    </sheetView>
  </sheetViews>
  <sheetFormatPr defaultRowHeight="14.4" x14ac:dyDescent="0.3"/>
  <sheetData>
    <row r="3" spans="3:14" x14ac:dyDescent="0.3">
      <c r="C3" t="s">
        <v>12</v>
      </c>
      <c r="D3" t="s">
        <v>5</v>
      </c>
      <c r="E3" t="s">
        <v>0</v>
      </c>
      <c r="F3" t="s">
        <v>1</v>
      </c>
      <c r="G3" t="s">
        <v>2</v>
      </c>
      <c r="H3" t="s">
        <v>3</v>
      </c>
      <c r="I3" t="s">
        <v>7</v>
      </c>
      <c r="J3" t="s">
        <v>8</v>
      </c>
      <c r="K3" t="s">
        <v>6</v>
      </c>
      <c r="L3" t="s">
        <v>9</v>
      </c>
      <c r="M3" t="s">
        <v>10</v>
      </c>
      <c r="N3" t="s">
        <v>16</v>
      </c>
    </row>
    <row r="4" spans="3:14" x14ac:dyDescent="0.3">
      <c r="C4">
        <v>24.94</v>
      </c>
      <c r="D4">
        <v>2.8867513000000001E-2</v>
      </c>
      <c r="E4">
        <v>1.4390000000000001</v>
      </c>
      <c r="F4">
        <v>1.4390000000000001</v>
      </c>
      <c r="G4">
        <v>1.44</v>
      </c>
      <c r="H4">
        <v>1.44</v>
      </c>
      <c r="I4">
        <f>AVERAGE(E4:H4)</f>
        <v>1.4394999999999998</v>
      </c>
      <c r="J4">
        <f>I4^2</f>
        <v>2.0721602499999991</v>
      </c>
      <c r="K4">
        <f>STDEV(E4:H4)/SQRT(4)</f>
        <v>2.8867513459478108E-4</v>
      </c>
      <c r="L4">
        <f>0.001</f>
        <v>1E-3</v>
      </c>
      <c r="M4">
        <f>SQRT((K4)^2+(L4)^2)</f>
        <v>1.0408329997330574E-3</v>
      </c>
      <c r="N4" s="2">
        <f>2*I4*M4</f>
        <v>2.9965582062314719E-3</v>
      </c>
    </row>
    <row r="5" spans="3:14" x14ac:dyDescent="0.3">
      <c r="C5">
        <v>23.39</v>
      </c>
      <c r="D5">
        <v>2.8867513000000001E-2</v>
      </c>
      <c r="E5">
        <v>1.4410000000000001</v>
      </c>
      <c r="F5">
        <v>1.4410000000000001</v>
      </c>
      <c r="G5">
        <v>1.4419999999999999</v>
      </c>
      <c r="H5">
        <v>1.44</v>
      </c>
      <c r="I5">
        <f t="shared" ref="I5:I17" si="0">AVERAGE(E5:H5)</f>
        <v>1.4409999999999998</v>
      </c>
      <c r="J5">
        <f t="shared" ref="J5:J17" si="1">I5^2</f>
        <v>2.0764809999999994</v>
      </c>
      <c r="K5">
        <f t="shared" ref="K5:K17" si="2">STDEV(E5:H5)/SQRT(4)</f>
        <v>4.0824829046386341E-4</v>
      </c>
      <c r="L5">
        <f t="shared" ref="L5:L17" si="3">0.001</f>
        <v>1E-3</v>
      </c>
      <c r="M5">
        <f t="shared" ref="M5:M17" si="4">SQRT((K5)^2+(L5)^2)</f>
        <v>1.0801234497346435E-3</v>
      </c>
      <c r="N5" s="2">
        <f t="shared" ref="N5:N17" si="5">2*I5*M5</f>
        <v>3.1129157821352424E-3</v>
      </c>
    </row>
    <row r="6" spans="3:14" x14ac:dyDescent="0.3">
      <c r="C6">
        <v>22.6</v>
      </c>
      <c r="D6">
        <v>2.8867513000000001E-2</v>
      </c>
      <c r="E6">
        <v>1.4430000000000001</v>
      </c>
      <c r="F6">
        <v>1.4450000000000001</v>
      </c>
      <c r="G6">
        <v>1.4430000000000001</v>
      </c>
      <c r="H6">
        <v>1.4430000000000001</v>
      </c>
      <c r="I6">
        <f t="shared" si="0"/>
        <v>1.4434999999999998</v>
      </c>
      <c r="J6">
        <f t="shared" si="1"/>
        <v>2.0836922499999995</v>
      </c>
      <c r="K6">
        <f t="shared" si="2"/>
        <v>5.0000000000000044E-4</v>
      </c>
      <c r="L6">
        <f t="shared" si="3"/>
        <v>1E-3</v>
      </c>
      <c r="M6">
        <f t="shared" si="4"/>
        <v>1.1180339887498949E-3</v>
      </c>
      <c r="N6" s="2">
        <f t="shared" si="5"/>
        <v>3.2277641255209462E-3</v>
      </c>
    </row>
    <row r="7" spans="3:14" x14ac:dyDescent="0.3">
      <c r="C7">
        <v>37.4</v>
      </c>
      <c r="D7">
        <v>2.8867513000000001E-2</v>
      </c>
      <c r="E7">
        <v>1.4950000000000001</v>
      </c>
      <c r="F7">
        <v>1.4950000000000001</v>
      </c>
      <c r="G7">
        <v>1.494</v>
      </c>
      <c r="H7">
        <v>1.4950000000000001</v>
      </c>
      <c r="I7">
        <f t="shared" si="0"/>
        <v>1.49475</v>
      </c>
      <c r="J7">
        <f t="shared" si="1"/>
        <v>2.2342775625</v>
      </c>
      <c r="K7">
        <f t="shared" si="2"/>
        <v>2.5000000000002798E-4</v>
      </c>
      <c r="L7">
        <f t="shared" si="3"/>
        <v>1E-3</v>
      </c>
      <c r="M7">
        <f t="shared" si="4"/>
        <v>1.030776406404422E-3</v>
      </c>
      <c r="N7" s="2">
        <f t="shared" si="5"/>
        <v>3.0815060669460198E-3</v>
      </c>
    </row>
    <row r="8" spans="3:14" x14ac:dyDescent="0.3">
      <c r="C8">
        <v>47.1</v>
      </c>
      <c r="D8">
        <v>2.8867513000000001E-2</v>
      </c>
      <c r="E8">
        <v>1.577</v>
      </c>
      <c r="F8">
        <v>1.577</v>
      </c>
      <c r="G8">
        <v>1.5760000000000001</v>
      </c>
      <c r="H8">
        <v>1.577</v>
      </c>
      <c r="I8">
        <f t="shared" si="0"/>
        <v>1.5767500000000001</v>
      </c>
      <c r="J8">
        <f t="shared" si="1"/>
        <v>2.4861405625000002</v>
      </c>
      <c r="K8">
        <f>STDEV(E8:H8)/SQRT(4)</f>
        <v>2.4999999999997247E-4</v>
      </c>
      <c r="L8">
        <f t="shared" si="3"/>
        <v>1E-3</v>
      </c>
      <c r="M8">
        <f t="shared" si="4"/>
        <v>1.0307764064044086E-3</v>
      </c>
      <c r="N8" s="2">
        <f t="shared" si="5"/>
        <v>3.2505533975963024E-3</v>
      </c>
    </row>
    <row r="9" spans="3:14" x14ac:dyDescent="0.3">
      <c r="C9">
        <v>42.06</v>
      </c>
      <c r="D9">
        <v>2.8867513000000001E-2</v>
      </c>
      <c r="E9">
        <v>1.5329999999999999</v>
      </c>
      <c r="F9">
        <v>1.534</v>
      </c>
      <c r="G9">
        <v>1.5329999999999999</v>
      </c>
      <c r="H9">
        <v>1.5329999999999999</v>
      </c>
      <c r="I9">
        <f t="shared" si="0"/>
        <v>1.5332499999999998</v>
      </c>
      <c r="J9">
        <f t="shared" si="1"/>
        <v>2.3508555624999992</v>
      </c>
      <c r="K9">
        <f t="shared" si="2"/>
        <v>2.5000000000002792E-4</v>
      </c>
      <c r="L9">
        <f t="shared" si="3"/>
        <v>1E-3</v>
      </c>
      <c r="M9">
        <f t="shared" si="4"/>
        <v>1.030776406404422E-3</v>
      </c>
      <c r="N9" s="2">
        <f t="shared" si="5"/>
        <v>3.1608758502391595E-3</v>
      </c>
    </row>
    <row r="10" spans="3:14" x14ac:dyDescent="0.3">
      <c r="C10">
        <v>17.55</v>
      </c>
      <c r="D10">
        <v>2.8867513000000001E-2</v>
      </c>
      <c r="E10">
        <v>1.482</v>
      </c>
      <c r="F10">
        <v>1.482</v>
      </c>
      <c r="G10">
        <v>1.482</v>
      </c>
      <c r="H10">
        <v>1.4830000000000001</v>
      </c>
      <c r="I10">
        <f t="shared" si="0"/>
        <v>1.4822500000000001</v>
      </c>
      <c r="J10">
        <f t="shared" si="1"/>
        <v>2.1970650625000001</v>
      </c>
      <c r="K10">
        <f t="shared" si="2"/>
        <v>2.5000000000002798E-4</v>
      </c>
      <c r="L10">
        <f t="shared" si="3"/>
        <v>1E-3</v>
      </c>
      <c r="M10">
        <f t="shared" si="4"/>
        <v>1.030776406404422E-3</v>
      </c>
      <c r="N10" s="2">
        <f t="shared" si="5"/>
        <v>3.0557366567859094E-3</v>
      </c>
    </row>
    <row r="11" spans="3:14" x14ac:dyDescent="0.3">
      <c r="C11">
        <v>32.590000000000003</v>
      </c>
      <c r="D11">
        <v>2.8867513000000001E-2</v>
      </c>
      <c r="E11">
        <v>1.4630000000000001</v>
      </c>
      <c r="F11">
        <v>1.4630000000000001</v>
      </c>
      <c r="G11">
        <v>1.464</v>
      </c>
      <c r="H11">
        <v>1.464</v>
      </c>
      <c r="I11">
        <f t="shared" si="0"/>
        <v>1.4635000000000002</v>
      </c>
      <c r="J11">
        <f t="shared" si="1"/>
        <v>2.1418322500000007</v>
      </c>
      <c r="K11">
        <f t="shared" si="2"/>
        <v>2.8867513459478108E-4</v>
      </c>
      <c r="L11">
        <f t="shared" si="3"/>
        <v>1E-3</v>
      </c>
      <c r="M11">
        <f t="shared" si="4"/>
        <v>1.0408329997330574E-3</v>
      </c>
      <c r="N11" s="2">
        <f>2*I11*M11</f>
        <v>3.0465181902186596E-3</v>
      </c>
    </row>
    <row r="12" spans="3:14" x14ac:dyDescent="0.3">
      <c r="C12">
        <v>27.55</v>
      </c>
      <c r="D12">
        <v>2.8867513000000001E-2</v>
      </c>
      <c r="E12">
        <v>1.4430000000000001</v>
      </c>
      <c r="F12">
        <v>1.444</v>
      </c>
      <c r="G12">
        <v>1.444</v>
      </c>
      <c r="H12">
        <v>1.4430000000000001</v>
      </c>
      <c r="I12">
        <f t="shared" si="0"/>
        <v>1.4434999999999998</v>
      </c>
      <c r="J12">
        <f t="shared" si="1"/>
        <v>2.0836922499999995</v>
      </c>
      <c r="K12">
        <f t="shared" si="2"/>
        <v>2.8867513459478108E-4</v>
      </c>
      <c r="L12">
        <f t="shared" si="3"/>
        <v>1E-3</v>
      </c>
      <c r="M12">
        <f t="shared" si="4"/>
        <v>1.0408329997330574E-3</v>
      </c>
      <c r="N12" s="2">
        <f t="shared" si="5"/>
        <v>3.0048848702293363E-3</v>
      </c>
    </row>
    <row r="13" spans="3:14" x14ac:dyDescent="0.3">
      <c r="C13">
        <v>67.099999999999994</v>
      </c>
      <c r="D13">
        <v>2.8867513000000001E-2</v>
      </c>
      <c r="E13">
        <v>1.77</v>
      </c>
      <c r="F13">
        <v>1.7709999999999999</v>
      </c>
      <c r="G13">
        <v>1.7709999999999999</v>
      </c>
      <c r="H13">
        <v>1.7689999999999999</v>
      </c>
      <c r="I13">
        <f t="shared" si="0"/>
        <v>1.7702499999999999</v>
      </c>
      <c r="J13">
        <f t="shared" si="1"/>
        <v>3.1337850624999994</v>
      </c>
      <c r="K13">
        <f t="shared" si="2"/>
        <v>4.7871355387816466E-4</v>
      </c>
      <c r="L13">
        <f t="shared" si="3"/>
        <v>1E-3</v>
      </c>
      <c r="M13">
        <f t="shared" si="4"/>
        <v>1.1086778913041706E-3</v>
      </c>
      <c r="N13" s="2">
        <f t="shared" si="5"/>
        <v>3.9252740741624161E-3</v>
      </c>
    </row>
    <row r="14" spans="3:14" x14ac:dyDescent="0.3">
      <c r="C14">
        <v>12.4</v>
      </c>
      <c r="D14">
        <v>2.8867513000000001E-2</v>
      </c>
      <c r="E14">
        <v>1.601</v>
      </c>
      <c r="F14">
        <v>1.6</v>
      </c>
      <c r="G14">
        <v>1.601</v>
      </c>
      <c r="H14">
        <v>1.6020000000000001</v>
      </c>
      <c r="I14">
        <f t="shared" si="0"/>
        <v>1.601</v>
      </c>
      <c r="J14">
        <f t="shared" si="1"/>
        <v>2.5632009999999998</v>
      </c>
      <c r="K14">
        <f t="shared" si="2"/>
        <v>4.0824829046386341E-4</v>
      </c>
      <c r="L14">
        <f t="shared" si="3"/>
        <v>1E-3</v>
      </c>
      <c r="M14">
        <f t="shared" si="4"/>
        <v>1.0801234497346435E-3</v>
      </c>
      <c r="N14" s="2">
        <f t="shared" si="5"/>
        <v>3.4585552860503287E-3</v>
      </c>
    </row>
    <row r="15" spans="3:14" x14ac:dyDescent="0.3">
      <c r="C15">
        <v>62.1</v>
      </c>
      <c r="D15">
        <v>2.8867513000000001E-2</v>
      </c>
      <c r="E15">
        <v>1.7210000000000001</v>
      </c>
      <c r="F15">
        <v>1.72</v>
      </c>
      <c r="G15">
        <v>1.7212000000000001</v>
      </c>
      <c r="H15">
        <v>1.7212000000000001</v>
      </c>
      <c r="I15">
        <f t="shared" si="0"/>
        <v>1.72085</v>
      </c>
      <c r="J15">
        <f t="shared" si="1"/>
        <v>2.9613247225000001</v>
      </c>
      <c r="K15">
        <f t="shared" si="2"/>
        <v>2.8722813232692459E-4</v>
      </c>
      <c r="L15">
        <f t="shared" si="3"/>
        <v>1E-3</v>
      </c>
      <c r="M15">
        <f t="shared" si="4"/>
        <v>1.0404326023342469E-3</v>
      </c>
      <c r="N15" s="2">
        <f t="shared" si="5"/>
        <v>3.5808568874537774E-3</v>
      </c>
    </row>
    <row r="16" spans="3:14" x14ac:dyDescent="0.3">
      <c r="C16">
        <v>57</v>
      </c>
      <c r="D16">
        <v>2.8867513000000001E-2</v>
      </c>
      <c r="E16">
        <v>1.6719999999999999</v>
      </c>
      <c r="F16">
        <v>1.6719999999999999</v>
      </c>
      <c r="G16">
        <v>1.6719999999999999</v>
      </c>
      <c r="H16">
        <v>1.673</v>
      </c>
      <c r="I16">
        <f t="shared" si="0"/>
        <v>1.67225</v>
      </c>
      <c r="J16">
        <f t="shared" si="1"/>
        <v>2.7964200625000002</v>
      </c>
      <c r="K16">
        <f t="shared" si="2"/>
        <v>2.5000000000002798E-4</v>
      </c>
      <c r="L16">
        <f t="shared" si="3"/>
        <v>1E-3</v>
      </c>
      <c r="M16">
        <f t="shared" si="4"/>
        <v>1.030776406404422E-3</v>
      </c>
      <c r="N16" s="2">
        <f t="shared" si="5"/>
        <v>3.4474316912195893E-3</v>
      </c>
    </row>
    <row r="17" spans="2:14" x14ac:dyDescent="0.3">
      <c r="C17">
        <v>52.3</v>
      </c>
      <c r="D17">
        <v>2.8867513000000001E-2</v>
      </c>
      <c r="E17">
        <v>1.6259999999999999</v>
      </c>
      <c r="F17">
        <v>1.625</v>
      </c>
      <c r="G17">
        <v>1.6240000000000001</v>
      </c>
      <c r="H17">
        <v>1.625</v>
      </c>
      <c r="I17">
        <f t="shared" si="0"/>
        <v>1.625</v>
      </c>
      <c r="J17">
        <f t="shared" si="1"/>
        <v>2.640625</v>
      </c>
      <c r="K17">
        <f t="shared" si="2"/>
        <v>4.0824829046381809E-4</v>
      </c>
      <c r="L17">
        <f t="shared" si="3"/>
        <v>1E-3</v>
      </c>
      <c r="M17">
        <f t="shared" si="4"/>
        <v>1.0801234497346264E-3</v>
      </c>
      <c r="N17" s="2">
        <f t="shared" si="5"/>
        <v>3.5104012116375359E-3</v>
      </c>
    </row>
    <row r="18" spans="2:14" x14ac:dyDescent="0.3">
      <c r="N18" s="2"/>
    </row>
    <row r="19" spans="2:14" x14ac:dyDescent="0.3">
      <c r="N19" s="2"/>
    </row>
    <row r="20" spans="2:14" x14ac:dyDescent="0.3">
      <c r="N20" s="2"/>
    </row>
    <row r="21" spans="2:14" x14ac:dyDescent="0.3">
      <c r="E21" t="s">
        <v>34</v>
      </c>
      <c r="F21">
        <v>1</v>
      </c>
      <c r="H21" t="s">
        <v>30</v>
      </c>
      <c r="I21">
        <v>994</v>
      </c>
      <c r="N21" s="2"/>
    </row>
    <row r="22" spans="2:14" x14ac:dyDescent="0.3">
      <c r="H22" t="s">
        <v>32</v>
      </c>
      <c r="I22">
        <v>36</v>
      </c>
      <c r="M22" t="s">
        <v>33</v>
      </c>
      <c r="N22" s="2"/>
    </row>
    <row r="23" spans="2:14" x14ac:dyDescent="0.3">
      <c r="H23" t="s">
        <v>31</v>
      </c>
      <c r="I23">
        <f>I24-I22-I21</f>
        <v>2090</v>
      </c>
      <c r="N23" s="2"/>
    </row>
    <row r="24" spans="2:14" x14ac:dyDescent="0.3">
      <c r="H24" t="s">
        <v>17</v>
      </c>
      <c r="I24">
        <v>3120</v>
      </c>
    </row>
    <row r="28" spans="2:14" x14ac:dyDescent="0.3">
      <c r="B28" s="1" t="s">
        <v>12</v>
      </c>
      <c r="C28" s="1" t="s">
        <v>5</v>
      </c>
      <c r="D28" s="1" t="s">
        <v>8</v>
      </c>
      <c r="E28" s="3" t="s">
        <v>16</v>
      </c>
      <c r="L28" s="4"/>
    </row>
    <row r="29" spans="2:14" x14ac:dyDescent="0.3">
      <c r="B29">
        <f>C4</f>
        <v>24.94</v>
      </c>
      <c r="C29">
        <f>D4</f>
        <v>2.8867513000000001E-2</v>
      </c>
      <c r="D29">
        <f>J4</f>
        <v>2.0721602499999991</v>
      </c>
      <c r="E29">
        <f>N4</f>
        <v>2.9965582062314719E-3</v>
      </c>
    </row>
    <row r="30" spans="2:14" x14ac:dyDescent="0.3">
      <c r="B30">
        <f t="shared" ref="B30:C41" si="6">C5</f>
        <v>23.39</v>
      </c>
      <c r="C30">
        <f t="shared" si="6"/>
        <v>2.8867513000000001E-2</v>
      </c>
      <c r="D30">
        <f t="shared" ref="D30:D42" si="7">J5</f>
        <v>2.0764809999999994</v>
      </c>
      <c r="E30">
        <f t="shared" ref="E30:E42" si="8">N5</f>
        <v>3.1129157821352424E-3</v>
      </c>
    </row>
    <row r="31" spans="2:14" x14ac:dyDescent="0.3">
      <c r="B31">
        <f t="shared" si="6"/>
        <v>22.6</v>
      </c>
      <c r="C31">
        <f t="shared" si="6"/>
        <v>2.8867513000000001E-2</v>
      </c>
      <c r="D31">
        <f t="shared" si="7"/>
        <v>2.0836922499999995</v>
      </c>
      <c r="E31">
        <f t="shared" si="8"/>
        <v>3.2277641255209462E-3</v>
      </c>
    </row>
    <row r="32" spans="2:14" x14ac:dyDescent="0.3">
      <c r="B32">
        <f t="shared" si="6"/>
        <v>37.4</v>
      </c>
      <c r="C32">
        <f t="shared" si="6"/>
        <v>2.8867513000000001E-2</v>
      </c>
      <c r="D32">
        <f t="shared" si="7"/>
        <v>2.2342775625</v>
      </c>
      <c r="E32">
        <f t="shared" si="8"/>
        <v>3.0815060669460198E-3</v>
      </c>
      <c r="K32" t="s">
        <v>18</v>
      </c>
    </row>
    <row r="33" spans="2:11" x14ac:dyDescent="0.3">
      <c r="B33">
        <f t="shared" si="6"/>
        <v>47.1</v>
      </c>
      <c r="C33">
        <f t="shared" si="6"/>
        <v>2.8867513000000001E-2</v>
      </c>
      <c r="D33">
        <f t="shared" si="7"/>
        <v>2.4861405625000002</v>
      </c>
      <c r="E33">
        <f t="shared" si="8"/>
        <v>3.2505533975963024E-3</v>
      </c>
      <c r="K33" t="s">
        <v>19</v>
      </c>
    </row>
    <row r="34" spans="2:11" x14ac:dyDescent="0.3">
      <c r="B34">
        <f t="shared" si="6"/>
        <v>42.06</v>
      </c>
      <c r="C34">
        <f t="shared" si="6"/>
        <v>2.8867513000000001E-2</v>
      </c>
      <c r="D34">
        <f t="shared" si="7"/>
        <v>2.3508555624999992</v>
      </c>
      <c r="E34">
        <f t="shared" si="8"/>
        <v>3.1608758502391595E-3</v>
      </c>
      <c r="K34" t="s">
        <v>20</v>
      </c>
    </row>
    <row r="35" spans="2:11" x14ac:dyDescent="0.3">
      <c r="B35">
        <f>C10</f>
        <v>17.55</v>
      </c>
      <c r="C35">
        <f t="shared" ref="C35:C42" si="9">D10</f>
        <v>2.8867513000000001E-2</v>
      </c>
      <c r="D35">
        <f t="shared" si="7"/>
        <v>2.1970650625000001</v>
      </c>
      <c r="E35">
        <f t="shared" si="8"/>
        <v>3.0557366567859094E-3</v>
      </c>
      <c r="K35" t="s">
        <v>21</v>
      </c>
    </row>
    <row r="36" spans="2:11" x14ac:dyDescent="0.3">
      <c r="B36">
        <f t="shared" si="6"/>
        <v>32.590000000000003</v>
      </c>
      <c r="C36">
        <f t="shared" si="9"/>
        <v>2.8867513000000001E-2</v>
      </c>
      <c r="D36">
        <f t="shared" si="7"/>
        <v>2.1418322500000007</v>
      </c>
      <c r="E36">
        <f t="shared" si="8"/>
        <v>3.0465181902186596E-3</v>
      </c>
      <c r="K36" t="s">
        <v>22</v>
      </c>
    </row>
    <row r="37" spans="2:11" x14ac:dyDescent="0.3">
      <c r="B37">
        <f t="shared" si="6"/>
        <v>27.55</v>
      </c>
      <c r="C37">
        <f t="shared" si="9"/>
        <v>2.8867513000000001E-2</v>
      </c>
      <c r="D37">
        <f t="shared" si="7"/>
        <v>2.0836922499999995</v>
      </c>
      <c r="E37">
        <f t="shared" si="8"/>
        <v>3.0048848702293363E-3</v>
      </c>
      <c r="K37" t="s">
        <v>23</v>
      </c>
    </row>
    <row r="38" spans="2:11" x14ac:dyDescent="0.3">
      <c r="B38">
        <f>C13</f>
        <v>67.099999999999994</v>
      </c>
      <c r="C38">
        <f t="shared" si="9"/>
        <v>2.8867513000000001E-2</v>
      </c>
      <c r="D38">
        <f t="shared" si="7"/>
        <v>3.1337850624999994</v>
      </c>
      <c r="E38">
        <f t="shared" si="8"/>
        <v>3.9252740741624161E-3</v>
      </c>
      <c r="K38" t="s">
        <v>24</v>
      </c>
    </row>
    <row r="39" spans="2:11" x14ac:dyDescent="0.3">
      <c r="B39">
        <f t="shared" si="6"/>
        <v>12.4</v>
      </c>
      <c r="C39">
        <f t="shared" si="9"/>
        <v>2.8867513000000001E-2</v>
      </c>
      <c r="D39">
        <f t="shared" si="7"/>
        <v>2.5632009999999998</v>
      </c>
      <c r="E39">
        <f t="shared" si="8"/>
        <v>3.4585552860503287E-3</v>
      </c>
      <c r="K39" t="s">
        <v>25</v>
      </c>
    </row>
    <row r="40" spans="2:11" x14ac:dyDescent="0.3">
      <c r="B40">
        <f>C15</f>
        <v>62.1</v>
      </c>
      <c r="C40">
        <f t="shared" si="9"/>
        <v>2.8867513000000001E-2</v>
      </c>
      <c r="D40">
        <f t="shared" si="7"/>
        <v>2.9613247225000001</v>
      </c>
      <c r="E40">
        <f t="shared" si="8"/>
        <v>3.5808568874537774E-3</v>
      </c>
      <c r="K40" t="s">
        <v>26</v>
      </c>
    </row>
    <row r="41" spans="2:11" x14ac:dyDescent="0.3">
      <c r="B41">
        <f t="shared" si="6"/>
        <v>57</v>
      </c>
      <c r="C41">
        <f t="shared" si="9"/>
        <v>2.8867513000000001E-2</v>
      </c>
      <c r="D41">
        <f t="shared" si="7"/>
        <v>2.7964200625000002</v>
      </c>
      <c r="E41">
        <f t="shared" si="8"/>
        <v>3.4474316912195893E-3</v>
      </c>
      <c r="K41" t="s">
        <v>27</v>
      </c>
    </row>
    <row r="42" spans="2:11" x14ac:dyDescent="0.3">
      <c r="B42">
        <f>C17</f>
        <v>52.3</v>
      </c>
      <c r="C42">
        <f t="shared" si="9"/>
        <v>2.8867513000000001E-2</v>
      </c>
      <c r="D42">
        <f t="shared" si="7"/>
        <v>2.640625</v>
      </c>
      <c r="E42">
        <f t="shared" si="8"/>
        <v>3.5104012116375359E-3</v>
      </c>
      <c r="K42" t="s">
        <v>28</v>
      </c>
    </row>
    <row r="43" spans="2:11" x14ac:dyDescent="0.3">
      <c r="K43" t="s">
        <v>29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Sheet3!A4:A4</xm:f>
              <xm:sqref>J4</xm:sqref>
            </x14:sparkline>
            <x14:sparkline>
              <xm:f>Sheet3!A5:A5</xm:f>
              <xm:sqref>J5</xm:sqref>
            </x14:sparkline>
            <x14:sparkline>
              <xm:f>Sheet3!A6:A6</xm:f>
              <xm:sqref>J6</xm:sqref>
            </x14:sparkline>
            <x14:sparkline>
              <xm:f>Sheet3!A7:A7</xm:f>
              <xm:sqref>J7</xm:sqref>
            </x14:sparkline>
            <x14:sparkline>
              <xm:f>Sheet3!A8:A8</xm:f>
              <xm:sqref>J8</xm:sqref>
            </x14:sparkline>
            <x14:sparkline>
              <xm:f>Sheet3!A9:A9</xm:f>
              <xm:sqref>J9</xm:sqref>
            </x14:sparkline>
            <x14:sparkline>
              <xm:f>Sheet3!A10:A10</xm:f>
              <xm:sqref>J10</xm:sqref>
            </x14:sparkline>
            <x14:sparkline>
              <xm:f>Sheet3!A11:A11</xm:f>
              <xm:sqref>J11</xm:sqref>
            </x14:sparkline>
            <x14:sparkline>
              <xm:f>Sheet3!A12:A12</xm:f>
              <xm:sqref>J12</xm:sqref>
            </x14:sparkline>
            <x14:sparkline>
              <xm:f>Sheet3!A13:A13</xm:f>
              <xm:sqref>J13</xm:sqref>
            </x14:sparkline>
            <x14:sparkline>
              <xm:f>Sheet3!A14:A14</xm:f>
              <xm:sqref>J14</xm:sqref>
            </x14:sparkline>
            <x14:sparkline>
              <xm:f>Sheet3!A15:A15</xm:f>
              <xm:sqref>J15</xm:sqref>
            </x14:sparkline>
            <x14:sparkline>
              <xm:f>Sheet3!A16:A16</xm:f>
              <xm:sqref>J16</xm:sqref>
            </x14:sparkline>
            <x14:sparkline>
              <xm:f>Sheet3!A17:A17</xm:f>
              <xm:sqref>J17</xm:sqref>
            </x14:sparkline>
            <x14:sparkline>
              <xm:f>Sheet3!A18:A18</xm:f>
              <xm:sqref>J18</xm:sqref>
            </x14:sparkline>
            <x14:sparkline>
              <xm:f>Sheet3!A19:A19</xm:f>
              <xm:sqref>J19</xm:sqref>
            </x14:sparkline>
            <x14:sparkline>
              <xm:f>Sheet3!A20:A20</xm:f>
              <xm:sqref>J20</xm:sqref>
            </x14:sparkline>
            <x14:sparkline>
              <xm:f>Sheet3!A21:A21</xm:f>
              <xm:sqref>J21</xm:sqref>
            </x14:sparkline>
            <x14:sparkline>
              <xm:f>Sheet3!A22:A22</xm:f>
              <xm:sqref>J22</xm:sqref>
            </x14:sparkline>
            <x14:sparkline>
              <xm:f>Sheet3!A23:A23</xm:f>
              <xm:sqref>J23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puppy8cohen@outlook.com</dc:creator>
  <cp:lastModifiedBy>Tom</cp:lastModifiedBy>
  <dcterms:created xsi:type="dcterms:W3CDTF">2015-11-05T08:33:49Z</dcterms:created>
  <dcterms:modified xsi:type="dcterms:W3CDTF">2015-11-23T23:56:38Z</dcterms:modified>
</cp:coreProperties>
</file>