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3" i="1"/>
  <c r="P3" i="1"/>
  <c r="R21" i="1" s="1"/>
  <c r="P4" i="1"/>
  <c r="R22" i="1" s="1"/>
  <c r="P5" i="1"/>
  <c r="R23" i="1" s="1"/>
  <c r="P6" i="1"/>
  <c r="R24" i="1" s="1"/>
  <c r="P7" i="1"/>
  <c r="R25" i="1" s="1"/>
  <c r="P8" i="1"/>
  <c r="R26" i="1" s="1"/>
  <c r="P9" i="1"/>
  <c r="P10" i="1"/>
  <c r="R28" i="1" s="1"/>
  <c r="M4" i="1"/>
  <c r="M5" i="1"/>
  <c r="M6" i="1"/>
  <c r="M7" i="1"/>
  <c r="M8" i="1"/>
  <c r="M9" i="1"/>
  <c r="M10" i="1"/>
  <c r="M3" i="1"/>
  <c r="I33" i="1"/>
  <c r="I34" i="1"/>
  <c r="I35" i="1"/>
  <c r="I36" i="1"/>
  <c r="I32" i="1"/>
  <c r="H39" i="1"/>
  <c r="I39" i="1"/>
  <c r="G39" i="1"/>
  <c r="R27" i="1"/>
  <c r="F4" i="1"/>
  <c r="F5" i="1"/>
  <c r="F6" i="1"/>
  <c r="F7" i="1"/>
  <c r="F8" i="1"/>
  <c r="F9" i="1"/>
  <c r="F10" i="1"/>
  <c r="F3" i="1"/>
  <c r="D4" i="1"/>
  <c r="D5" i="1"/>
  <c r="D6" i="1"/>
  <c r="D7" i="1"/>
  <c r="D8" i="1"/>
  <c r="D9" i="1"/>
  <c r="D10" i="1"/>
  <c r="D3" i="1"/>
  <c r="Q4" i="1"/>
  <c r="Q5" i="1"/>
  <c r="Q6" i="1"/>
  <c r="Q7" i="1"/>
  <c r="Q8" i="1"/>
  <c r="Q9" i="1"/>
  <c r="Q10" i="1"/>
  <c r="Q3" i="1"/>
  <c r="N4" i="1"/>
  <c r="N5" i="1"/>
  <c r="N6" i="1"/>
  <c r="N7" i="1"/>
  <c r="N8" i="1"/>
  <c r="N9" i="1"/>
  <c r="N10" i="1"/>
  <c r="N3" i="1"/>
  <c r="H37" i="1"/>
  <c r="H38" i="1" s="1"/>
  <c r="G37" i="1"/>
  <c r="G38" i="1" s="1"/>
  <c r="G40" i="1" s="1"/>
  <c r="H40" i="1" l="1"/>
  <c r="I37" i="1"/>
  <c r="I38" i="1" s="1"/>
  <c r="I40" i="1" s="1"/>
  <c r="L14" i="1"/>
  <c r="L15" i="1"/>
  <c r="L16" i="1"/>
  <c r="L17" i="1"/>
  <c r="L18" i="1"/>
  <c r="L19" i="1"/>
  <c r="L20" i="1"/>
  <c r="L13" i="1"/>
  <c r="O4" i="1"/>
  <c r="O5" i="1"/>
  <c r="O6" i="1"/>
  <c r="O16" i="1" s="1"/>
  <c r="O7" i="1"/>
  <c r="O8" i="1"/>
  <c r="O18" i="1" s="1"/>
  <c r="O9" i="1"/>
  <c r="O19" i="1" s="1"/>
  <c r="O10" i="1"/>
  <c r="O3" i="1"/>
  <c r="L3" i="1"/>
  <c r="L4" i="1"/>
  <c r="Q32" i="1" s="1"/>
  <c r="L5" i="1"/>
  <c r="Q33" i="1" s="1"/>
  <c r="L6" i="1"/>
  <c r="Q34" i="1" s="1"/>
  <c r="L7" i="1"/>
  <c r="Q35" i="1" s="1"/>
  <c r="L8" i="1"/>
  <c r="Q36" i="1" s="1"/>
  <c r="L9" i="1"/>
  <c r="Q37" i="1" s="1"/>
  <c r="L10" i="1"/>
  <c r="Q38" i="1" s="1"/>
  <c r="N18" i="1" l="1"/>
  <c r="N17" i="1"/>
  <c r="N15" i="1"/>
  <c r="N20" i="1"/>
  <c r="N19" i="1"/>
  <c r="N16" i="1"/>
  <c r="N14" i="1"/>
  <c r="N13" i="1"/>
  <c r="Q31" i="1"/>
  <c r="O20" i="1"/>
  <c r="O15" i="1"/>
  <c r="O17" i="1"/>
  <c r="O14" i="1"/>
  <c r="O13" i="1"/>
</calcChain>
</file>

<file path=xl/sharedStrings.xml><?xml version="1.0" encoding="utf-8"?>
<sst xmlns="http://schemas.openxmlformats.org/spreadsheetml/2006/main" count="55" uniqueCount="53">
  <si>
    <t>דיוק המשקל</t>
  </si>
  <si>
    <t>דיוק המיקרומטר</t>
  </si>
  <si>
    <t>מיקרומטר</t>
  </si>
  <si>
    <t>כדור 1</t>
  </si>
  <si>
    <t>כדור 2</t>
  </si>
  <si>
    <t>כדור 3</t>
  </si>
  <si>
    <t>כדור 4</t>
  </si>
  <si>
    <t>כדור 5</t>
  </si>
  <si>
    <t>כדור 6</t>
  </si>
  <si>
    <t>כדור 7</t>
  </si>
  <si>
    <t>כדור 8</t>
  </si>
  <si>
    <t>Num of balls</t>
  </si>
  <si>
    <t>diameter [mm]</t>
  </si>
  <si>
    <t>שגיאת הקליבר</t>
  </si>
  <si>
    <t>0.01 mm</t>
  </si>
  <si>
    <t>עובי של השיט השחור</t>
  </si>
  <si>
    <t>13.79mm</t>
  </si>
  <si>
    <t xml:space="preserve"> 0.2 יחידה</t>
  </si>
  <si>
    <t xml:space="preserve">שגיאת אריומטר גליצרין </t>
  </si>
  <si>
    <t>L מבפנים</t>
  </si>
  <si>
    <t>t_1 [sec]</t>
  </si>
  <si>
    <t>t_2 [sec]</t>
  </si>
  <si>
    <t>t_3 [sec]</t>
  </si>
  <si>
    <t>רזולציית הטימר</t>
  </si>
  <si>
    <t>t_4 [sec]</t>
  </si>
  <si>
    <t>t_5 [sec]</t>
  </si>
  <si>
    <t>החסם העליון שממנו מתחילה המדידה הוא 30 סמ</t>
  </si>
  <si>
    <t>∆t_stat[sec]</t>
  </si>
  <si>
    <t>0.01g</t>
  </si>
  <si>
    <t>∆t_tot [sec]</t>
  </si>
  <si>
    <t>x</t>
  </si>
  <si>
    <t>dx</t>
  </si>
  <si>
    <t>y</t>
  </si>
  <si>
    <t xml:space="preserve">         </t>
  </si>
  <si>
    <t xml:space="preserve">צפיפות גליצרין - </t>
  </si>
  <si>
    <t>∆t_inst [sec]</t>
  </si>
  <si>
    <t>t_avg [sec]</t>
  </si>
  <si>
    <t>∆d_tot [mm]</t>
  </si>
  <si>
    <t>stat</t>
  </si>
  <si>
    <t>tot</t>
  </si>
  <si>
    <t>∆m [gr]</t>
  </si>
  <si>
    <t>Radius [mm]</t>
  </si>
  <si>
    <t>Mass_tot[g]</t>
  </si>
  <si>
    <t>Mass [gr]</t>
  </si>
  <si>
    <t>m</t>
  </si>
  <si>
    <t>dr</t>
  </si>
  <si>
    <t>t_upper</t>
  </si>
  <si>
    <t>Vf Measurement</t>
  </si>
  <si>
    <t>t_lower</t>
  </si>
  <si>
    <t>ratio (upper/lower)</t>
  </si>
  <si>
    <t>t</t>
  </si>
  <si>
    <t>L [mm]</t>
  </si>
  <si>
    <t>∆L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</si>
</sst>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K27" sqref="K27"/>
    </sheetView>
  </sheetViews>
  <sheetFormatPr defaultRowHeight="14.4"/>
  <cols>
    <col min="3" max="3" width="10.88671875" bestFit="1" customWidth="1"/>
    <col min="4" max="4" width="8.88671875" style="3"/>
    <col min="5" max="5" width="9.88671875" customWidth="1"/>
    <col min="6" max="6" width="8.109375" style="3" customWidth="1"/>
    <col min="7" max="7" width="9.33203125" customWidth="1"/>
    <col min="8" max="8" width="8.88671875" customWidth="1"/>
    <col min="9" max="9" width="8.5546875" customWidth="1"/>
    <col min="10" max="10" width="7.109375" customWidth="1"/>
    <col min="12" max="12" width="8.44140625" customWidth="1"/>
    <col min="13" max="13" width="11.88671875" customWidth="1"/>
    <col min="14" max="14" width="12.5546875" customWidth="1"/>
    <col min="15" max="15" width="11.6640625" customWidth="1"/>
    <col min="16" max="16" width="12" bestFit="1" customWidth="1"/>
  </cols>
  <sheetData>
    <row r="1" spans="1:19" s="3" customFormat="1"/>
    <row r="2" spans="1:19">
      <c r="B2" t="s">
        <v>11</v>
      </c>
      <c r="C2" t="s">
        <v>42</v>
      </c>
      <c r="D2" s="3" t="s">
        <v>43</v>
      </c>
      <c r="E2" t="s">
        <v>12</v>
      </c>
      <c r="F2" s="3" t="s">
        <v>41</v>
      </c>
      <c r="G2" t="s">
        <v>20</v>
      </c>
      <c r="H2" t="s">
        <v>21</v>
      </c>
      <c r="I2" t="s">
        <v>22</v>
      </c>
      <c r="J2" t="s">
        <v>24</v>
      </c>
      <c r="K2" t="s">
        <v>25</v>
      </c>
      <c r="L2" s="4" t="s">
        <v>36</v>
      </c>
      <c r="M2" t="s">
        <v>35</v>
      </c>
      <c r="N2" t="s">
        <v>27</v>
      </c>
      <c r="O2" t="s">
        <v>29</v>
      </c>
      <c r="P2" s="3" t="s">
        <v>37</v>
      </c>
      <c r="Q2" s="3" t="s">
        <v>40</v>
      </c>
      <c r="R2" t="s">
        <v>51</v>
      </c>
      <c r="S2" s="3" t="s">
        <v>52</v>
      </c>
    </row>
    <row r="3" spans="1:19">
      <c r="A3" t="s">
        <v>3</v>
      </c>
      <c r="B3">
        <v>12</v>
      </c>
      <c r="C3">
        <v>0.36</v>
      </c>
      <c r="D3" s="3">
        <f>C3/B3</f>
        <v>0.03</v>
      </c>
      <c r="E3">
        <v>1.944</v>
      </c>
      <c r="F3" s="3">
        <f>E3/2</f>
        <v>0.97199999999999998</v>
      </c>
      <c r="G3">
        <v>24.61</v>
      </c>
      <c r="H3">
        <v>23.89</v>
      </c>
      <c r="I3">
        <v>24.14</v>
      </c>
      <c r="J3">
        <v>23.89</v>
      </c>
      <c r="K3">
        <v>24.44</v>
      </c>
      <c r="L3" s="3">
        <f t="shared" ref="L3:L9" si="0">AVERAGE(G3:K3)</f>
        <v>24.193999999999999</v>
      </c>
      <c r="M3" s="3">
        <f>0.01/SQRT(12)+0.3</f>
        <v>0.30288675134594811</v>
      </c>
      <c r="N3" s="3">
        <f>_xlfn.STDEV.S(G3:K3)/SQRT(5)</f>
        <v>0.14514131045295123</v>
      </c>
      <c r="O3">
        <f>SQRT(N3^2+M3^2)</f>
        <v>0.33586661659191758</v>
      </c>
      <c r="P3">
        <f>(10^-3)/SQRT(12)</f>
        <v>2.886751345948129E-4</v>
      </c>
      <c r="Q3" s="3">
        <f>0.01/12*SQRT(12)</f>
        <v>2.886751345948129E-3</v>
      </c>
      <c r="R3">
        <v>252.81</v>
      </c>
      <c r="S3">
        <f>0.01/SQRT(12)</f>
        <v>2.886751345948129E-3</v>
      </c>
    </row>
    <row r="4" spans="1:19">
      <c r="A4" t="s">
        <v>4</v>
      </c>
      <c r="B4">
        <v>12</v>
      </c>
      <c r="C4">
        <v>0.76</v>
      </c>
      <c r="D4" s="3">
        <f t="shared" ref="D4:D10" si="1">C4/B4</f>
        <v>6.3333333333333339E-2</v>
      </c>
      <c r="E4">
        <v>2.4660000000000002</v>
      </c>
      <c r="F4" s="3">
        <f t="shared" ref="F4:F10" si="2">E4/2</f>
        <v>1.2330000000000001</v>
      </c>
      <c r="G4">
        <v>16.29</v>
      </c>
      <c r="H4">
        <v>15.62</v>
      </c>
      <c r="I4">
        <v>16.059999999999999</v>
      </c>
      <c r="J4">
        <v>16.25</v>
      </c>
      <c r="K4">
        <v>16.45</v>
      </c>
      <c r="L4" s="3">
        <f t="shared" si="0"/>
        <v>16.134</v>
      </c>
      <c r="M4" s="3">
        <f t="shared" ref="M4:M10" si="3">0.01/SQRT(12)+0.3</f>
        <v>0.30288675134594811</v>
      </c>
      <c r="N4" s="3">
        <f t="shared" ref="N4:N10" si="4">_xlfn.STDEV.S(G4:K4)/SQRT(5)</f>
        <v>0.14270949512909087</v>
      </c>
      <c r="O4" s="3">
        <f>SQRT(N4^2+M4^2)</f>
        <v>0.3348229145994972</v>
      </c>
      <c r="P4" s="3">
        <f t="shared" ref="P4:P10" si="5">(10^-3)/SQRT(12)</f>
        <v>2.886751345948129E-4</v>
      </c>
      <c r="Q4" s="3">
        <f t="shared" ref="Q4:Q10" si="6">0.01/12*SQRT(12)</f>
        <v>2.886751345948129E-3</v>
      </c>
      <c r="R4" s="3">
        <v>252.81</v>
      </c>
      <c r="S4" s="3">
        <f t="shared" ref="S4:S10" si="7">0.01/SQRT(12)</f>
        <v>2.886751345948129E-3</v>
      </c>
    </row>
    <row r="5" spans="1:19">
      <c r="A5" t="s">
        <v>5</v>
      </c>
      <c r="B5">
        <v>12</v>
      </c>
      <c r="C5">
        <v>1.32</v>
      </c>
      <c r="D5" s="3">
        <f t="shared" si="1"/>
        <v>0.11</v>
      </c>
      <c r="E5">
        <v>2.9649999999999999</v>
      </c>
      <c r="F5" s="3">
        <f t="shared" si="2"/>
        <v>1.4824999999999999</v>
      </c>
      <c r="G5">
        <v>11.35</v>
      </c>
      <c r="H5">
        <v>11.39</v>
      </c>
      <c r="I5">
        <v>11.57</v>
      </c>
      <c r="J5">
        <v>11.63</v>
      </c>
      <c r="K5">
        <v>11.38</v>
      </c>
      <c r="L5" s="3">
        <f t="shared" si="0"/>
        <v>11.464000000000002</v>
      </c>
      <c r="M5" s="3">
        <f t="shared" si="3"/>
        <v>0.30288675134594811</v>
      </c>
      <c r="N5" s="3">
        <f t="shared" si="4"/>
        <v>5.670978751503139E-2</v>
      </c>
      <c r="O5" s="3">
        <f t="shared" ref="O5:O10" si="8">SQRT(N5^2+M5^2)</f>
        <v>0.3081499377590432</v>
      </c>
      <c r="P5" s="3">
        <f t="shared" si="5"/>
        <v>2.886751345948129E-4</v>
      </c>
      <c r="Q5" s="3">
        <f t="shared" si="6"/>
        <v>2.886751345948129E-3</v>
      </c>
      <c r="R5" s="3">
        <v>252.81</v>
      </c>
      <c r="S5" s="3">
        <f t="shared" si="7"/>
        <v>2.886751345948129E-3</v>
      </c>
    </row>
    <row r="6" spans="1:19">
      <c r="A6" t="s">
        <v>6</v>
      </c>
      <c r="B6">
        <v>12</v>
      </c>
      <c r="C6">
        <v>2.29</v>
      </c>
      <c r="D6" s="3">
        <f t="shared" si="1"/>
        <v>0.19083333333333333</v>
      </c>
      <c r="E6">
        <v>3.4670000000000001</v>
      </c>
      <c r="F6" s="3">
        <f t="shared" si="2"/>
        <v>1.7335</v>
      </c>
      <c r="G6">
        <v>8.4</v>
      </c>
      <c r="H6">
        <v>8.5399999999999991</v>
      </c>
      <c r="I6">
        <v>8.41</v>
      </c>
      <c r="J6">
        <v>8.5500000000000007</v>
      </c>
      <c r="K6">
        <v>8.5</v>
      </c>
      <c r="L6" s="3">
        <f t="shared" si="0"/>
        <v>8.48</v>
      </c>
      <c r="M6" s="3">
        <f t="shared" si="3"/>
        <v>0.30288675134594811</v>
      </c>
      <c r="N6" s="3">
        <f t="shared" si="4"/>
        <v>3.1780497164141337E-2</v>
      </c>
      <c r="O6" s="3">
        <f t="shared" si="8"/>
        <v>0.30454947732823678</v>
      </c>
      <c r="P6" s="3">
        <f t="shared" si="5"/>
        <v>2.886751345948129E-4</v>
      </c>
      <c r="Q6" s="3">
        <f t="shared" si="6"/>
        <v>2.886751345948129E-3</v>
      </c>
      <c r="R6" s="3">
        <v>252.81</v>
      </c>
      <c r="S6" s="3">
        <f t="shared" si="7"/>
        <v>2.886751345948129E-3</v>
      </c>
    </row>
    <row r="7" spans="1:19">
      <c r="A7" t="s">
        <v>7</v>
      </c>
      <c r="B7">
        <v>12</v>
      </c>
      <c r="C7">
        <v>3.1</v>
      </c>
      <c r="D7" s="3">
        <f t="shared" si="1"/>
        <v>0.25833333333333336</v>
      </c>
      <c r="E7">
        <v>3.9670000000000001</v>
      </c>
      <c r="F7" s="3">
        <f t="shared" si="2"/>
        <v>1.9835</v>
      </c>
      <c r="G7">
        <v>6.62</v>
      </c>
      <c r="H7">
        <v>6.84</v>
      </c>
      <c r="I7">
        <v>6.74</v>
      </c>
      <c r="J7">
        <v>6.7</v>
      </c>
      <c r="K7">
        <v>6.69</v>
      </c>
      <c r="L7" s="3">
        <f t="shared" si="0"/>
        <v>6.7180000000000009</v>
      </c>
      <c r="M7" s="3">
        <f t="shared" si="3"/>
        <v>0.30288675134594811</v>
      </c>
      <c r="N7" s="3">
        <f t="shared" si="4"/>
        <v>3.6110940170535524E-2</v>
      </c>
      <c r="O7" s="3">
        <f t="shared" si="8"/>
        <v>0.3050317756249375</v>
      </c>
      <c r="P7" s="3">
        <f t="shared" si="5"/>
        <v>2.886751345948129E-4</v>
      </c>
      <c r="Q7" s="3">
        <f t="shared" si="6"/>
        <v>2.886751345948129E-3</v>
      </c>
      <c r="R7" s="3">
        <v>252.81</v>
      </c>
      <c r="S7" s="3">
        <f t="shared" si="7"/>
        <v>2.886751345948129E-3</v>
      </c>
    </row>
    <row r="8" spans="1:19">
      <c r="A8" t="s">
        <v>8</v>
      </c>
      <c r="B8">
        <v>9</v>
      </c>
      <c r="C8">
        <v>3.41</v>
      </c>
      <c r="D8" s="3">
        <f t="shared" si="1"/>
        <v>0.37888888888888889</v>
      </c>
      <c r="E8">
        <v>4.4980000000000002</v>
      </c>
      <c r="F8" s="3">
        <f t="shared" si="2"/>
        <v>2.2490000000000001</v>
      </c>
      <c r="G8">
        <v>5.32</v>
      </c>
      <c r="H8">
        <v>5.34</v>
      </c>
      <c r="I8">
        <v>5.44</v>
      </c>
      <c r="J8">
        <v>5.52</v>
      </c>
      <c r="K8">
        <v>5.3</v>
      </c>
      <c r="L8" s="3">
        <f t="shared" si="0"/>
        <v>5.3840000000000003</v>
      </c>
      <c r="M8" s="3">
        <f t="shared" si="3"/>
        <v>0.30288675134594811</v>
      </c>
      <c r="N8" s="3">
        <f t="shared" si="4"/>
        <v>4.1665333311999279E-2</v>
      </c>
      <c r="O8" s="3">
        <f t="shared" si="8"/>
        <v>0.30573907853086463</v>
      </c>
      <c r="P8" s="3">
        <f t="shared" si="5"/>
        <v>2.886751345948129E-4</v>
      </c>
      <c r="Q8" s="3">
        <f t="shared" si="6"/>
        <v>2.886751345948129E-3</v>
      </c>
      <c r="R8" s="3">
        <v>252.81</v>
      </c>
      <c r="S8" s="3">
        <f t="shared" si="7"/>
        <v>2.886751345948129E-3</v>
      </c>
    </row>
    <row r="9" spans="1:19">
      <c r="A9" t="s">
        <v>9</v>
      </c>
      <c r="B9">
        <v>12</v>
      </c>
      <c r="C9">
        <v>6.23</v>
      </c>
      <c r="D9" s="3">
        <f t="shared" si="1"/>
        <v>0.51916666666666667</v>
      </c>
      <c r="E9">
        <v>4.9470000000000001</v>
      </c>
      <c r="F9" s="3">
        <f t="shared" si="2"/>
        <v>2.4735</v>
      </c>
      <c r="G9">
        <v>4.54</v>
      </c>
      <c r="H9">
        <v>4.5599999999999996</v>
      </c>
      <c r="I9">
        <v>4.66</v>
      </c>
      <c r="J9">
        <v>4.6100000000000003</v>
      </c>
      <c r="K9">
        <v>4.5999999999999996</v>
      </c>
      <c r="L9" s="3">
        <f t="shared" si="0"/>
        <v>4.5939999999999994</v>
      </c>
      <c r="M9" s="3">
        <f t="shared" si="3"/>
        <v>0.30288675134594811</v>
      </c>
      <c r="N9" s="3">
        <f t="shared" si="4"/>
        <v>2.0880613017821154E-2</v>
      </c>
      <c r="O9" s="3">
        <f t="shared" si="8"/>
        <v>0.30360563917836275</v>
      </c>
      <c r="P9" s="3">
        <f t="shared" si="5"/>
        <v>2.886751345948129E-4</v>
      </c>
      <c r="Q9" s="3">
        <f t="shared" si="6"/>
        <v>2.886751345948129E-3</v>
      </c>
      <c r="R9" s="3">
        <v>252.81</v>
      </c>
      <c r="S9" s="3">
        <f t="shared" si="7"/>
        <v>2.886751345948129E-3</v>
      </c>
    </row>
    <row r="10" spans="1:19">
      <c r="A10" t="s">
        <v>10</v>
      </c>
      <c r="B10">
        <v>12</v>
      </c>
      <c r="C10">
        <v>8.14</v>
      </c>
      <c r="D10" s="3">
        <f t="shared" si="1"/>
        <v>0.67833333333333334</v>
      </c>
      <c r="E10">
        <v>5.484</v>
      </c>
      <c r="F10" s="3">
        <f t="shared" si="2"/>
        <v>2.742</v>
      </c>
      <c r="G10">
        <v>3.93</v>
      </c>
      <c r="H10">
        <v>3.94</v>
      </c>
      <c r="I10" s="2">
        <v>3.86</v>
      </c>
      <c r="J10">
        <v>3.94</v>
      </c>
      <c r="K10">
        <v>3.97</v>
      </c>
      <c r="L10" s="3">
        <f t="shared" ref="L10" si="9">AVERAGE(G10:K10)</f>
        <v>3.9279999999999999</v>
      </c>
      <c r="M10" s="3">
        <f t="shared" si="3"/>
        <v>0.30288675134594811</v>
      </c>
      <c r="N10" s="3">
        <f t="shared" si="4"/>
        <v>1.8275666882497106E-2</v>
      </c>
      <c r="O10" s="3">
        <f t="shared" si="8"/>
        <v>0.30343761161217669</v>
      </c>
      <c r="P10" s="3">
        <f t="shared" si="5"/>
        <v>2.886751345948129E-4</v>
      </c>
      <c r="Q10" s="3">
        <f t="shared" si="6"/>
        <v>2.886751345948129E-3</v>
      </c>
      <c r="R10" s="3">
        <v>252.81</v>
      </c>
      <c r="S10" s="3">
        <f t="shared" si="7"/>
        <v>2.886751345948129E-3</v>
      </c>
    </row>
    <row r="11" spans="1:19">
      <c r="L11" s="3"/>
    </row>
    <row r="12" spans="1:19">
      <c r="L12" t="s">
        <v>30</v>
      </c>
      <c r="M12" t="s">
        <v>31</v>
      </c>
      <c r="N12" t="s">
        <v>32</v>
      </c>
    </row>
    <row r="13" spans="1:19">
      <c r="L13">
        <f>E3</f>
        <v>1.944</v>
      </c>
      <c r="M13">
        <v>1E-3</v>
      </c>
      <c r="N13">
        <f>L3</f>
        <v>24.193999999999999</v>
      </c>
      <c r="O13">
        <f>O3</f>
        <v>0.33586661659191758</v>
      </c>
      <c r="Q13">
        <v>3.1415926000000001</v>
      </c>
    </row>
    <row r="14" spans="1:19">
      <c r="L14" s="3">
        <f>E4</f>
        <v>2.4660000000000002</v>
      </c>
      <c r="M14" s="3">
        <v>1E-3</v>
      </c>
      <c r="N14" s="3">
        <f t="shared" ref="N14:N20" si="10">L4</f>
        <v>16.134</v>
      </c>
      <c r="O14" s="3">
        <f t="shared" ref="O14:O20" si="11">O4</f>
        <v>0.3348229145994972</v>
      </c>
    </row>
    <row r="15" spans="1:19">
      <c r="H15" t="s">
        <v>28</v>
      </c>
      <c r="I15" s="1" t="s">
        <v>0</v>
      </c>
      <c r="L15" s="3">
        <f>E5</f>
        <v>2.9649999999999999</v>
      </c>
      <c r="M15" s="3">
        <v>1E-3</v>
      </c>
      <c r="N15" s="3">
        <f t="shared" si="10"/>
        <v>11.464000000000002</v>
      </c>
      <c r="O15" s="3">
        <f t="shared" si="11"/>
        <v>0.3081499377590432</v>
      </c>
    </row>
    <row r="16" spans="1:19">
      <c r="H16" t="s">
        <v>2</v>
      </c>
      <c r="I16" s="1" t="s">
        <v>1</v>
      </c>
      <c r="L16" s="3">
        <f>E6</f>
        <v>3.4670000000000001</v>
      </c>
      <c r="M16" s="3">
        <v>1E-3</v>
      </c>
      <c r="N16" s="3">
        <f t="shared" si="10"/>
        <v>8.48</v>
      </c>
      <c r="O16" s="3">
        <f t="shared" si="11"/>
        <v>0.30454947732823678</v>
      </c>
    </row>
    <row r="17" spans="5:18">
      <c r="H17" t="s">
        <v>17</v>
      </c>
      <c r="I17" t="s">
        <v>18</v>
      </c>
      <c r="L17" s="3">
        <f>E7</f>
        <v>3.9670000000000001</v>
      </c>
      <c r="M17" s="3">
        <v>1E-3</v>
      </c>
      <c r="N17" s="3">
        <f t="shared" si="10"/>
        <v>6.7180000000000009</v>
      </c>
      <c r="O17" s="3">
        <f t="shared" si="11"/>
        <v>0.3050317756249375</v>
      </c>
    </row>
    <row r="18" spans="5:18">
      <c r="H18">
        <v>1.2609999999999999</v>
      </c>
      <c r="I18" t="s">
        <v>34</v>
      </c>
      <c r="L18" s="3">
        <f>E8</f>
        <v>4.4980000000000002</v>
      </c>
      <c r="M18" s="3">
        <v>1E-3</v>
      </c>
      <c r="N18" s="3">
        <f t="shared" si="10"/>
        <v>5.3840000000000003</v>
      </c>
      <c r="O18" s="3">
        <f t="shared" si="11"/>
        <v>0.30573907853086463</v>
      </c>
    </row>
    <row r="19" spans="5:18">
      <c r="H19">
        <v>25.280999999999999</v>
      </c>
      <c r="I19" t="s">
        <v>19</v>
      </c>
      <c r="L19" s="3">
        <f>E9</f>
        <v>4.9470000000000001</v>
      </c>
      <c r="M19" s="3">
        <v>1E-3</v>
      </c>
      <c r="N19" s="3">
        <f t="shared" si="10"/>
        <v>4.5939999999999994</v>
      </c>
      <c r="O19" s="3">
        <f t="shared" si="11"/>
        <v>0.30360563917836275</v>
      </c>
    </row>
    <row r="20" spans="5:18">
      <c r="H20" t="s">
        <v>14</v>
      </c>
      <c r="I20" t="s">
        <v>13</v>
      </c>
      <c r="L20" s="3">
        <f>E10</f>
        <v>5.484</v>
      </c>
      <c r="M20" s="3">
        <v>1E-3</v>
      </c>
      <c r="N20" s="3">
        <f t="shared" si="10"/>
        <v>3.9279999999999999</v>
      </c>
      <c r="O20" s="3">
        <f t="shared" si="11"/>
        <v>0.30343761161217669</v>
      </c>
      <c r="Q20" s="3" t="s">
        <v>44</v>
      </c>
      <c r="R20" t="s">
        <v>45</v>
      </c>
    </row>
    <row r="21" spans="5:18">
      <c r="H21" t="s">
        <v>16</v>
      </c>
      <c r="I21" t="s">
        <v>15</v>
      </c>
      <c r="L21" s="3"/>
      <c r="Q21" s="3">
        <v>0.03</v>
      </c>
      <c r="R21">
        <f>0.5*P3</f>
        <v>1.4433756729740645E-4</v>
      </c>
    </row>
    <row r="22" spans="5:18">
      <c r="H22">
        <v>0.01</v>
      </c>
      <c r="I22" t="s">
        <v>23</v>
      </c>
      <c r="Q22" s="3">
        <v>6.3333333333333339E-2</v>
      </c>
      <c r="R22" s="3">
        <f t="shared" ref="R22:R28" si="12">0.5*P4</f>
        <v>1.4433756729740645E-4</v>
      </c>
    </row>
    <row r="23" spans="5:18">
      <c r="Q23" s="3">
        <v>0.11</v>
      </c>
      <c r="R23" s="3">
        <f t="shared" si="12"/>
        <v>1.4433756729740645E-4</v>
      </c>
    </row>
    <row r="24" spans="5:18">
      <c r="Q24" s="3">
        <v>0.19083333333333333</v>
      </c>
      <c r="R24" s="3">
        <f t="shared" si="12"/>
        <v>1.4433756729740645E-4</v>
      </c>
    </row>
    <row r="25" spans="5:18">
      <c r="Q25" s="3">
        <v>0.25833333333333336</v>
      </c>
      <c r="R25" s="3">
        <f t="shared" si="12"/>
        <v>1.4433756729740645E-4</v>
      </c>
    </row>
    <row r="26" spans="5:18">
      <c r="K26" t="s">
        <v>33</v>
      </c>
      <c r="Q26" s="3">
        <v>0.37888888888888889</v>
      </c>
      <c r="R26" s="3">
        <f t="shared" si="12"/>
        <v>1.4433756729740645E-4</v>
      </c>
    </row>
    <row r="27" spans="5:18">
      <c r="I27" t="s">
        <v>26</v>
      </c>
      <c r="Q27" s="3">
        <v>0.51916666666666667</v>
      </c>
      <c r="R27" s="3">
        <f t="shared" si="12"/>
        <v>1.4433756729740645E-4</v>
      </c>
    </row>
    <row r="28" spans="5:18">
      <c r="Q28" s="3">
        <v>0.67833333333333334</v>
      </c>
      <c r="R28" s="3">
        <f t="shared" si="12"/>
        <v>1.4433756729740645E-4</v>
      </c>
    </row>
    <row r="30" spans="5:18">
      <c r="G30" s="6" t="s">
        <v>47</v>
      </c>
      <c r="H30" s="6"/>
      <c r="I30" s="6"/>
      <c r="Q30" t="s">
        <v>50</v>
      </c>
    </row>
    <row r="31" spans="5:18">
      <c r="G31" t="s">
        <v>46</v>
      </c>
      <c r="H31" t="s">
        <v>48</v>
      </c>
      <c r="I31" t="s">
        <v>49</v>
      </c>
      <c r="J31" s="3"/>
      <c r="Q31">
        <f>L3</f>
        <v>24.193999999999999</v>
      </c>
    </row>
    <row r="32" spans="5:18">
      <c r="E32" t="s">
        <v>3</v>
      </c>
      <c r="G32">
        <v>9.5</v>
      </c>
      <c r="H32">
        <v>9.48</v>
      </c>
      <c r="I32">
        <f>G32/H32</f>
        <v>1.0021097046413501</v>
      </c>
      <c r="J32" s="3"/>
      <c r="Q32" s="3">
        <f t="shared" ref="Q32:Q38" si="13">L4</f>
        <v>16.134</v>
      </c>
    </row>
    <row r="33" spans="5:17">
      <c r="G33">
        <v>9.57</v>
      </c>
      <c r="H33">
        <v>9.81</v>
      </c>
      <c r="I33" s="3">
        <f t="shared" ref="I33:I36" si="14">G33/H33</f>
        <v>0.97553516819571862</v>
      </c>
      <c r="J33" s="3"/>
      <c r="Q33" s="3">
        <f t="shared" si="13"/>
        <v>11.464000000000002</v>
      </c>
    </row>
    <row r="34" spans="5:17">
      <c r="G34">
        <v>9.56</v>
      </c>
      <c r="H34">
        <v>9.81</v>
      </c>
      <c r="I34" s="3">
        <f t="shared" si="14"/>
        <v>0.97451580020387363</v>
      </c>
      <c r="J34" s="3"/>
      <c r="Q34" s="3">
        <f t="shared" si="13"/>
        <v>8.48</v>
      </c>
    </row>
    <row r="35" spans="5:17">
      <c r="G35">
        <v>9.48</v>
      </c>
      <c r="H35">
        <v>9.48</v>
      </c>
      <c r="I35" s="3">
        <f t="shared" si="14"/>
        <v>1</v>
      </c>
      <c r="J35" s="3"/>
      <c r="Q35" s="3">
        <f t="shared" si="13"/>
        <v>6.7180000000000009</v>
      </c>
    </row>
    <row r="36" spans="5:17">
      <c r="G36">
        <v>9.64</v>
      </c>
      <c r="H36">
        <v>9.6199999999999992</v>
      </c>
      <c r="I36" s="3">
        <f t="shared" si="14"/>
        <v>1.0020790020790022</v>
      </c>
      <c r="J36" s="3"/>
      <c r="Q36" s="3">
        <f t="shared" si="13"/>
        <v>5.3840000000000003</v>
      </c>
    </row>
    <row r="37" spans="5:17">
      <c r="G37">
        <f>AVERAGE(G32:G36)</f>
        <v>9.5500000000000007</v>
      </c>
      <c r="H37" s="3">
        <f>AVERAGE(H32:H36)</f>
        <v>9.6399999999999988</v>
      </c>
      <c r="I37" s="5">
        <f>AVERAGE(I32:I36)</f>
        <v>0.99084793502398882</v>
      </c>
      <c r="Q37" s="3">
        <f t="shared" si="13"/>
        <v>4.5939999999999994</v>
      </c>
    </row>
    <row r="38" spans="5:17">
      <c r="E38" t="s">
        <v>38</v>
      </c>
      <c r="G38">
        <f>_xlfn.STDEV.S(G32:G37)/SQRT(6)</f>
        <v>2.3094010767585077E-2</v>
      </c>
      <c r="H38" s="3">
        <f t="shared" ref="H38:I38" si="15">_xlfn.STDEV.S(H32:H37)/SQRT(6)</f>
        <v>6.0387636703771334E-2</v>
      </c>
      <c r="I38" s="3">
        <f t="shared" si="15"/>
        <v>5.2850230877870066E-3</v>
      </c>
      <c r="Q38" s="3">
        <f t="shared" si="13"/>
        <v>3.9279999999999999</v>
      </c>
    </row>
    <row r="39" spans="5:17" s="3" customFormat="1">
      <c r="G39" s="3">
        <f t="shared" ref="G39:I39" si="16">0.01/SQRT(12)</f>
        <v>2.886751345948129E-3</v>
      </c>
      <c r="H39" s="3">
        <f t="shared" si="16"/>
        <v>2.886751345948129E-3</v>
      </c>
      <c r="I39" s="3">
        <f t="shared" si="16"/>
        <v>2.886751345948129E-3</v>
      </c>
    </row>
    <row r="40" spans="5:17">
      <c r="E40" t="s">
        <v>39</v>
      </c>
      <c r="G40" s="3">
        <f>SQRT(G38^2+G39^2)</f>
        <v>2.3273733406281614E-2</v>
      </c>
      <c r="H40" s="3">
        <f>SQRT(H38^2+H39^2)</f>
        <v>6.0456596000767394E-2</v>
      </c>
      <c r="I40" s="3">
        <f>SQRT(I38^2+I39^2)</f>
        <v>6.0220264339983631E-3</v>
      </c>
    </row>
    <row r="41" spans="5:17">
      <c r="Q41" t="s">
        <v>50</v>
      </c>
    </row>
    <row r="42" spans="5:17">
      <c r="Q42">
        <v>24.193999999999999</v>
      </c>
    </row>
    <row r="43" spans="5:17">
      <c r="Q43">
        <v>16.134</v>
      </c>
    </row>
    <row r="44" spans="5:17">
      <c r="Q44">
        <v>11.464000000000002</v>
      </c>
    </row>
    <row r="45" spans="5:17">
      <c r="Q45">
        <v>8.48</v>
      </c>
    </row>
    <row r="46" spans="5:17">
      <c r="Q46">
        <v>6.7180000000000009</v>
      </c>
    </row>
    <row r="47" spans="5:17">
      <c r="Q47">
        <v>5.3840000000000003</v>
      </c>
    </row>
    <row r="48" spans="5:17">
      <c r="Q48">
        <v>4.5939999999999994</v>
      </c>
    </row>
    <row r="49" spans="17:17">
      <c r="Q49">
        <v>3.9279999999999999</v>
      </c>
    </row>
  </sheetData>
  <mergeCells count="1">
    <mergeCell ref="G30:I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Raz</dc:creator>
  <cp:lastModifiedBy>Amir Markovitz</cp:lastModifiedBy>
  <dcterms:created xsi:type="dcterms:W3CDTF">2015-11-26T07:09:28Z</dcterms:created>
  <dcterms:modified xsi:type="dcterms:W3CDTF">2015-12-06T17:10:35Z</dcterms:modified>
</cp:coreProperties>
</file>