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lj-my.sharepoint.com/personal/ts28346_student_uni-lj_si/Documents/RP/TomStamp/racunalniski-praktikum/10-razpredelnice/"/>
    </mc:Choice>
  </mc:AlternateContent>
  <xr:revisionPtr revIDLastSave="1" documentId="13_ncr:1_{DB024210-1BD4-674C-B304-48B62DBB35CD}" xr6:coauthVersionLast="47" xr6:coauthVersionMax="47" xr10:uidLastSave="{B6C213FD-A9E5-4AB7-8B0C-74BE076D1BA7}"/>
  <bookViews>
    <workbookView xWindow="-120" yWindow="-120" windowWidth="29040" windowHeight="1572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<sst xmlns="http://schemas.openxmlformats.org/spreadsheetml/2006/main" count="19" uniqueCount="19">
  <si>
    <t>Bencin</t>
  </si>
  <si>
    <t>Veljavnost</t>
  </si>
  <si>
    <t>Datum</t>
  </si>
  <si>
    <t>Litri</t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</si>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</sst>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9" formatCode="#,##0.00\ &quot;€&quot;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2" formatCode="0.00"/>
      <fill>
        <patternFill patternType="none">
          <fgColor indexed="64"/>
          <bgColor auto="1"/>
        </patternFill>
      </fill>
    </dxf>
    <dxf>
      <numFmt numFmtId="169" formatCode="#,##0.00\ &quot;€&quot;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Štampohar, Tom" refreshedDate="45631.672793981481" createdVersion="7" refreshedVersion="7" minRefreshableVersion="3" recordCount="19" xr:uid="{CDC946B5-DF0F-48D1-B6EB-4128C4A90ADA}">
  <cacheSource type="worksheet">
    <worksheetSource name="realna_poraba_cupra__2"/>
  </cacheSource>
  <cacheFields count="8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7"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Litri" numFmtId="2">
      <sharedItems containsSemiMixedTypes="0" containsString="0" containsNumber="1" minValue="34.04" maxValue="43.1"/>
    </cacheField>
    <cacheField name="Plačano" numFmtId="169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String="0" containsBlank="1" containsNumber="1" containsInteger="1" minValue="446" maxValue="683" count="19">
        <m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String="0" containsBlank="1" containsNumber="1" minValue="6.3103953147877023" maxValue="8.1008968609865484" count="19">
        <m/>
        <n v="7.006514657980456"/>
        <n v="6.3136363636363644"/>
        <n v="6.6097087378640769"/>
        <n v="6.8640776699029127"/>
        <n v="6.3103953147877023"/>
        <n v="6.9544626593806917"/>
        <n v="7.0103448275862066"/>
        <n v="6.9821746880570412"/>
        <n v="7.1563055062166967"/>
        <n v="6.6466774716369521"/>
        <n v="6.8851851851851844"/>
        <n v="6.9331103678929766"/>
        <n v="7.5726315789473686"/>
        <n v="7.2819548872180455"/>
        <n v="8.1008968609865484"/>
        <n v="7.2251407129455911"/>
        <n v="6.4518272425249172"/>
        <n v="7.1578044596912509"/>
      </sharedItems>
    </cacheField>
    <cacheField name="Prikaz" numFmtId="2">
      <sharedItems containsString="0" containsBlank="1" containsNumber="1" minValue="6.3103953147877023" maxValue="8.1008968609865484"/>
    </cacheField>
    <cacheField name="Months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  <m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44"/>
  </r>
  <r>
    <x v="3"/>
    <n v="34.04"/>
    <n v="47.043279999999996"/>
    <n v="43696"/>
    <x v="3"/>
    <x v="3"/>
    <n v="6.6097087378640769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23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66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21"/>
  </r>
  <r>
    <x v="11"/>
    <n v="37.18"/>
    <n v="56.178979999999996"/>
    <n v="48407"/>
    <x v="11"/>
    <x v="11"/>
    <n v="6.8851851851851844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72"/>
  </r>
  <r>
    <x v="18"/>
    <n v="41.73"/>
    <n v="64.097279999999998"/>
    <n v="52176"/>
    <x v="18"/>
    <x v="18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2C00F-797B-4E3F-8D22-99DC12A52FC9}" name="PivotTable2" cacheId="7" dataOnRows="1" applyNumberFormats="0" applyBorderFormats="0" applyFontFormats="0" applyPatternFormats="0" applyAlignmentFormats="0" applyWidthHeightFormats="1" dataCaption="Vrednosti" updatedVersion="7" minRefreshableVersion="3" useAutoFormatting="1" rowGrandTotals="0" colGrandTotals="0" itemPrintTitles="1" createdVersion="7" indent="0" outline="1" outlineData="1" multipleFieldFilters="0" colHeaderCaption="Mesec">
  <location ref="M3:S7" firstHeaderRow="1" firstDataRow="3" firstDataCol="1"/>
  <pivotFields count="8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169"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>
      <items count="20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  <item t="default"/>
      </items>
    </pivotField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2">
    <field x="7"/>
    <field x="0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0" baseItem="0"/>
    <dataField name="Povprečna poraba" fld="5" subtotal="average" baseField="7" baseItem="5"/>
  </dataFields>
  <formats count="1">
    <format dxfId="10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5B71E-FC31-5C41-A064-103F27749A97}" uniqueName="1" name="Datum" queryTableFieldId="1" dataDxfId="26"/>
    <tableColumn id="2" xr3:uid="{6DC2697C-FCB3-8A47-945B-8CD05834AA8C}" uniqueName="2" name="Litri" queryTableFieldId="2" dataDxfId="18"/>
    <tableColumn id="3" xr3:uid="{19DBC541-3ADF-4E48-8786-6E42DA219788}" uniqueName="3" name="Plačano" queryTableFieldId="3" dataDxfId="16"/>
    <tableColumn id="4" xr3:uid="{3238A9AD-2FC0-0E49-9EE3-7019C05B366B}" uniqueName="4" name="Števec" queryTableFieldId="4" dataDxfId="17"/>
    <tableColumn id="5" xr3:uid="{E0B5480D-9C8F-CA4C-941D-AE9FDE0CDFDC}" uniqueName="5" name="Prevoženo" queryTableFieldId="5" dataDxfId="25"/>
    <tableColumn id="6" xr3:uid="{1DEAFC6B-8470-6742-BAB3-957B7429D133}" uniqueName="6" name="Poraba" queryTableFieldId="6" dataDxfId="24"/>
    <tableColumn id="11" xr3:uid="{911769A8-5CFE-8245-A64B-38797D90A3B5}" uniqueName="11" name="Prikaz" queryTableFieldId="11" dataDxfId="15">
      <calculatedColumnFormula>100*(realna_poraba_cupra__2[[#This Row],[Litri]]/realna_poraba_cupra__2[[#This Row],[Prevoženo]])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23" tableBorderDxfId="22" totalsRowBorderDxfId="21">
  <autoFilter ref="J2:K25" xr:uid="{E8D6AF57-84FE-3944-82AB-DB7DC1C050CB}">
    <filterColumn colId="0" hiddenButton="1"/>
    <filterColumn colId="1" hiddenButton="1"/>
  </autoFilter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20"/>
    <tableColumn id="2" xr3:uid="{079EA12A-47EB-F54A-8E37-30D8BCE75150}" name="Bencin" dataDxfId="19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S26"/>
  <sheetViews>
    <sheetView tabSelected="1" topLeftCell="C1" zoomScale="120" zoomScaleNormal="120" workbookViewId="0">
      <selection activeCell="M8" sqref="M8"/>
    </sheetView>
  </sheetViews>
  <sheetFormatPr defaultColWidth="11.42578125" defaultRowHeight="15" x14ac:dyDescent="0.25"/>
  <cols>
    <col min="1" max="1" width="3.85546875" customWidth="1"/>
    <col min="2" max="2" width="17.42578125" bestFit="1" customWidth="1"/>
    <col min="3" max="3" width="9.140625" bestFit="1" customWidth="1"/>
    <col min="4" max="4" width="6.5703125" bestFit="1" customWidth="1"/>
    <col min="5" max="5" width="5.85546875" bestFit="1" customWidth="1"/>
    <col min="6" max="6" width="7.140625" bestFit="1" customWidth="1"/>
    <col min="7" max="7" width="6.85546875" bestFit="1" customWidth="1"/>
    <col min="8" max="8" width="6.5703125" bestFit="1" customWidth="1"/>
    <col min="9" max="9" width="12.85546875" bestFit="1" customWidth="1"/>
    <col min="10" max="11" width="17.7109375" bestFit="1" customWidth="1"/>
    <col min="12" max="12" width="10.140625" customWidth="1"/>
    <col min="13" max="13" width="17.7109375" bestFit="1" customWidth="1"/>
    <col min="14" max="15" width="10.5703125" customWidth="1"/>
    <col min="16" max="19" width="7.28515625" bestFit="1" customWidth="1"/>
    <col min="20" max="21" width="7" bestFit="1" customWidth="1"/>
    <col min="22" max="22" width="11.5703125" bestFit="1" customWidth="1"/>
  </cols>
  <sheetData>
    <row r="2" spans="2:19" x14ac:dyDescent="0.25">
      <c r="B2" t="s">
        <v>2</v>
      </c>
      <c r="C2" t="s">
        <v>3</v>
      </c>
      <c r="D2" t="s">
        <v>7</v>
      </c>
      <c r="E2" t="s">
        <v>4</v>
      </c>
      <c r="F2" t="s">
        <v>6</v>
      </c>
      <c r="G2" t="s">
        <v>5</v>
      </c>
      <c r="H2" t="s">
        <v>8</v>
      </c>
      <c r="J2" t="s">
        <v>1</v>
      </c>
      <c r="K2" t="s">
        <v>0</v>
      </c>
    </row>
    <row r="3" spans="2:19" x14ac:dyDescent="0.25">
      <c r="B3" s="1">
        <v>45051</v>
      </c>
      <c r="C3" s="3">
        <v>41.17</v>
      </c>
      <c r="D3" s="6">
        <f>INDEX(Table3[Bencin],MATCH(realna_poraba_cupra__2[[#This Row],[Datum]],Table3[Veljavnost],1))*realna_poraba_cupra__2[[#This Row],[Litri]]</f>
        <v>58.296720000000001</v>
      </c>
      <c r="E3" s="2">
        <v>41907</v>
      </c>
      <c r="H3" s="3"/>
      <c r="J3" s="1">
        <v>44930</v>
      </c>
      <c r="K3" s="4">
        <v>1.276</v>
      </c>
      <c r="N3" s="7" t="s">
        <v>15</v>
      </c>
    </row>
    <row r="4" spans="2:19" x14ac:dyDescent="0.25">
      <c r="B4" s="1">
        <v>45059</v>
      </c>
      <c r="C4" s="3">
        <v>43.02</v>
      </c>
      <c r="D4" s="6">
        <f>INDEX(Table3[Bencin],MATCH(realna_poraba_cupra__2[[#This Row],[Datum]],Table3[Veljavnost],1))*realna_poraba_cupra__2[[#This Row],[Litri]]</f>
        <v>59.797800000000002</v>
      </c>
      <c r="E4" s="2">
        <v>42521</v>
      </c>
      <c r="F4" s="2">
        <f>realna_poraba_cupra__2[[#This Row],[Števec]]-$E3</f>
        <v>614</v>
      </c>
      <c r="G4" s="3">
        <f>100*(realna_poraba_cupra__2[[#This Row],[Litri]]/realna_poraba_cupra__2[[#This Row],[Prevoženo]])</f>
        <v>7.006514657980456</v>
      </c>
      <c r="H4" s="3">
        <f>100*(realna_poraba_cupra__2[[#This Row],[Litri]]/realna_poraba_cupra__2[[#This Row],[Prevoženo]])</f>
        <v>7.006514657980456</v>
      </c>
      <c r="J4" s="1">
        <v>44943</v>
      </c>
      <c r="K4" s="4">
        <v>1.288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2:19" x14ac:dyDescent="0.25">
      <c r="B5" s="1">
        <v>45068</v>
      </c>
      <c r="C5" s="3">
        <v>41.67</v>
      </c>
      <c r="D5" s="6">
        <f>INDEX(Table3[Bencin],MATCH(realna_poraba_cupra__2[[#This Row],[Datum]],Table3[Veljavnost],1))*realna_poraba_cupra__2[[#This Row],[Litri]]</f>
        <v>57.921299999999995</v>
      </c>
      <c r="E5" s="2">
        <v>43181</v>
      </c>
      <c r="F5" s="2">
        <f>realna_poraba_cupra__2[[#This Row],[Števec]]-$E4</f>
        <v>660</v>
      </c>
      <c r="G5" s="3">
        <f>100*(realna_poraba_cupra__2[[#This Row],[Litri]]/realna_poraba_cupra__2[[#This Row],[Prevoženo]])</f>
        <v>6.3136363636363644</v>
      </c>
      <c r="H5" s="3">
        <f>100*(realna_poraba_cupra__2[[#This Row],[Litri]]/realna_poraba_cupra__2[[#This Row],[Prevoženo]])</f>
        <v>6.3136363636363644</v>
      </c>
      <c r="J5" s="1">
        <v>44957</v>
      </c>
      <c r="K5" s="4">
        <v>1.355</v>
      </c>
      <c r="M5" s="7" t="s">
        <v>16</v>
      </c>
    </row>
    <row r="6" spans="2:19" x14ac:dyDescent="0.25">
      <c r="B6" s="1">
        <v>45073</v>
      </c>
      <c r="C6" s="3">
        <v>34.04</v>
      </c>
      <c r="D6" s="6">
        <f>INDEX(Table3[Bencin],MATCH(realna_poraba_cupra__2[[#This Row],[Datum]],Table3[Veljavnost],1))*realna_poraba_cupra__2[[#This Row],[Litri]]</f>
        <v>47.043279999999996</v>
      </c>
      <c r="E6" s="2">
        <v>43696</v>
      </c>
      <c r="F6" s="2">
        <f>realna_poraba_cupra__2[[#This Row],[Števec]]-$E5</f>
        <v>515</v>
      </c>
      <c r="G6" s="3">
        <f>100*(realna_poraba_cupra__2[[#This Row],[Litri]]/realna_poraba_cupra__2[[#This Row],[Prevoženo]])</f>
        <v>6.6097087378640769</v>
      </c>
      <c r="H6" s="3">
        <f>100*(realna_poraba_cupra__2[[#This Row],[Litri]]/realna_poraba_cupra__2[[#This Row],[Prevoženo]])</f>
        <v>6.6097087378640769</v>
      </c>
      <c r="J6" s="1">
        <v>44971</v>
      </c>
      <c r="K6" s="4">
        <v>1.355</v>
      </c>
      <c r="M6" s="8" t="s">
        <v>17</v>
      </c>
      <c r="N6" s="9">
        <v>1789</v>
      </c>
      <c r="O6" s="9">
        <v>1850</v>
      </c>
      <c r="P6" s="9">
        <v>2321</v>
      </c>
      <c r="Q6" s="9">
        <v>1138</v>
      </c>
      <c r="R6" s="9">
        <v>1986</v>
      </c>
      <c r="S6" s="9">
        <v>1185</v>
      </c>
    </row>
    <row r="7" spans="2:19" x14ac:dyDescent="0.25">
      <c r="B7" s="1">
        <v>45085</v>
      </c>
      <c r="C7" s="3">
        <v>42.42</v>
      </c>
      <c r="D7" s="6">
        <f>INDEX(Table3[Bencin],MATCH(realna_poraba_cupra__2[[#This Row],[Datum]],Table3[Veljavnost],1))*realna_poraba_cupra__2[[#This Row],[Litri]]</f>
        <v>59.897039999999997</v>
      </c>
      <c r="E7" s="2">
        <v>44314</v>
      </c>
      <c r="F7" s="2">
        <f>realna_poraba_cupra__2[[#This Row],[Števec]]-$E6</f>
        <v>618</v>
      </c>
      <c r="G7" s="3">
        <f>100*(realna_poraba_cupra__2[[#This Row],[Litri]]/realna_poraba_cupra__2[[#This Row],[Prevoženo]])</f>
        <v>6.8640776699029127</v>
      </c>
      <c r="H7" s="3">
        <f>100*(realna_poraba_cupra__2[[#This Row],[Litri]]/realna_poraba_cupra__2[[#This Row],[Prevoženo]])</f>
        <v>6.8640776699029127</v>
      </c>
      <c r="J7" s="1">
        <v>44985</v>
      </c>
      <c r="K7" s="4">
        <v>1.359</v>
      </c>
      <c r="M7" s="8" t="s">
        <v>18</v>
      </c>
      <c r="N7" s="3">
        <v>6.643286586493633</v>
      </c>
      <c r="O7" s="3">
        <v>6.7096452146904353</v>
      </c>
      <c r="P7" s="3">
        <v>6.9488756233742244</v>
      </c>
      <c r="Q7" s="3">
        <v>6.909147776539081</v>
      </c>
      <c r="R7" s="3">
        <v>7.5451560100243888</v>
      </c>
      <c r="S7" s="3">
        <v>6.8048158511080841</v>
      </c>
    </row>
    <row r="8" spans="2:19" x14ac:dyDescent="0.25">
      <c r="B8" s="1">
        <v>45093</v>
      </c>
      <c r="C8" s="3">
        <v>43.1</v>
      </c>
      <c r="D8" s="6">
        <f>INDEX(Table3[Bencin],MATCH(realna_poraba_cupra__2[[#This Row],[Datum]],Table3[Veljavnost],1))*realna_poraba_cupra__2[[#This Row],[Litri]]</f>
        <v>60.857199999999999</v>
      </c>
      <c r="E8" s="2">
        <v>44997</v>
      </c>
      <c r="F8" s="2">
        <f>realna_poraba_cupra__2[[#This Row],[Števec]]-$E7</f>
        <v>683</v>
      </c>
      <c r="G8" s="3">
        <f>100*(realna_poraba_cupra__2[[#This Row],[Litri]]/realna_poraba_cupra__2[[#This Row],[Prevoženo]])</f>
        <v>6.3103953147877023</v>
      </c>
      <c r="H8" s="3">
        <f>100*(realna_poraba_cupra__2[[#This Row],[Litri]]/realna_poraba_cupra__2[[#This Row],[Prevoženo]])</f>
        <v>6.3103953147877023</v>
      </c>
      <c r="J8" s="1">
        <v>44999</v>
      </c>
      <c r="K8" s="4">
        <v>1.3740000000000001</v>
      </c>
    </row>
    <row r="9" spans="2:19" x14ac:dyDescent="0.25">
      <c r="B9" s="1">
        <v>45099</v>
      </c>
      <c r="C9" s="3">
        <v>38.18</v>
      </c>
      <c r="D9" s="6">
        <f>INDEX(Table3[Bencin],MATCH(realna_poraba_cupra__2[[#This Row],[Datum]],Table3[Veljavnost],1))*realna_poraba_cupra__2[[#This Row],[Litri]]</f>
        <v>54.368319999999997</v>
      </c>
      <c r="E9" s="2">
        <v>45546</v>
      </c>
      <c r="F9" s="2">
        <f>realna_poraba_cupra__2[[#This Row],[Števec]]-$E8</f>
        <v>549</v>
      </c>
      <c r="G9" s="3">
        <f>100*(realna_poraba_cupra__2[[#This Row],[Litri]]/realna_poraba_cupra__2[[#This Row],[Prevoženo]])</f>
        <v>6.9544626593806917</v>
      </c>
      <c r="H9" s="3">
        <f>100*(realna_poraba_cupra__2[[#This Row],[Litri]]/realna_poraba_cupra__2[[#This Row],[Prevoženo]])</f>
        <v>6.9544626593806917</v>
      </c>
      <c r="J9" s="1">
        <v>45013</v>
      </c>
      <c r="K9" s="4">
        <v>1.3740000000000001</v>
      </c>
    </row>
    <row r="10" spans="2:19" x14ac:dyDescent="0.25">
      <c r="B10" s="1">
        <v>45113</v>
      </c>
      <c r="C10" s="3">
        <v>40.659999999999997</v>
      </c>
      <c r="D10" s="6">
        <f>INDEX(Table3[Bencin],MATCH(realna_poraba_cupra__2[[#This Row],[Datum]],Table3[Veljavnost],1))*realna_poraba_cupra__2[[#This Row],[Litri]]</f>
        <v>58.713039999999992</v>
      </c>
      <c r="E10" s="2">
        <v>46126</v>
      </c>
      <c r="F10" s="2">
        <f>realna_poraba_cupra__2[[#This Row],[Števec]]-$E9</f>
        <v>580</v>
      </c>
      <c r="G10" s="3">
        <f>100*(realna_poraba_cupra__2[[#This Row],[Litri]]/realna_poraba_cupra__2[[#This Row],[Prevoženo]])</f>
        <v>7.0103448275862066</v>
      </c>
      <c r="H10" s="3">
        <f>100*(realna_poraba_cupra__2[[#This Row],[Litri]]/realna_poraba_cupra__2[[#This Row],[Prevoženo]])</f>
        <v>7.0103448275862066</v>
      </c>
      <c r="J10" s="1">
        <v>45028</v>
      </c>
      <c r="K10" s="4">
        <v>1.4159999999999999</v>
      </c>
    </row>
    <row r="11" spans="2:19" x14ac:dyDescent="0.25">
      <c r="B11" s="1">
        <v>45122</v>
      </c>
      <c r="C11" s="3">
        <v>39.17</v>
      </c>
      <c r="D11" s="6">
        <f>INDEX(Table3[Bencin],MATCH(realna_poraba_cupra__2[[#This Row],[Datum]],Table3[Veljavnost],1))*realna_poraba_cupra__2[[#This Row],[Litri]]</f>
        <v>56.561480000000003</v>
      </c>
      <c r="E11" s="2">
        <v>46687</v>
      </c>
      <c r="F11" s="2">
        <f>realna_poraba_cupra__2[[#This Row],[Števec]]-$E10</f>
        <v>561</v>
      </c>
      <c r="G11" s="3">
        <f>100*(realna_poraba_cupra__2[[#This Row],[Litri]]/realna_poraba_cupra__2[[#This Row],[Prevoženo]])</f>
        <v>6.9821746880570412</v>
      </c>
      <c r="H11" s="3">
        <f>100*(realna_poraba_cupra__2[[#This Row],[Litri]]/realna_poraba_cupra__2[[#This Row],[Prevoženo]])</f>
        <v>6.9821746880570412</v>
      </c>
      <c r="J11" s="1">
        <v>45041</v>
      </c>
      <c r="K11" s="4">
        <v>1.4159999999999999</v>
      </c>
    </row>
    <row r="12" spans="2:19" x14ac:dyDescent="0.25">
      <c r="B12" s="1">
        <v>45129</v>
      </c>
      <c r="C12" s="3">
        <v>40.29</v>
      </c>
      <c r="D12" s="6">
        <f>INDEX(Table3[Bencin],MATCH(realna_poraba_cupra__2[[#This Row],[Datum]],Table3[Veljavnost],1))*realna_poraba_cupra__2[[#This Row],[Litri]]</f>
        <v>58.662239999999997</v>
      </c>
      <c r="E12" s="2">
        <v>47250</v>
      </c>
      <c r="F12" s="2">
        <f>realna_poraba_cupra__2[[#This Row],[Števec]]-$E11</f>
        <v>563</v>
      </c>
      <c r="G12" s="3">
        <f>100*(realna_poraba_cupra__2[[#This Row],[Litri]]/realna_poraba_cupra__2[[#This Row],[Prevoženo]])</f>
        <v>7.1563055062166967</v>
      </c>
      <c r="H12" s="3">
        <f>100*(realna_poraba_cupra__2[[#This Row],[Litri]]/realna_poraba_cupra__2[[#This Row],[Prevoženo]])</f>
        <v>7.1563055062166967</v>
      </c>
      <c r="J12" s="1">
        <v>45055</v>
      </c>
      <c r="K12" s="4">
        <v>1.39</v>
      </c>
    </row>
    <row r="13" spans="2:19" x14ac:dyDescent="0.25">
      <c r="B13" s="1">
        <v>45138</v>
      </c>
      <c r="C13" s="3">
        <v>41.01</v>
      </c>
      <c r="D13" s="6">
        <f>INDEX(Table3[Bencin],MATCH(realna_poraba_cupra__2[[#This Row],[Datum]],Table3[Veljavnost],1))*realna_poraba_cupra__2[[#This Row],[Litri]]</f>
        <v>59.710559999999994</v>
      </c>
      <c r="E13" s="2">
        <v>47867</v>
      </c>
      <c r="F13" s="2">
        <f>realna_poraba_cupra__2[[#This Row],[Števec]]-$E12</f>
        <v>617</v>
      </c>
      <c r="G13" s="3">
        <f>100*(realna_poraba_cupra__2[[#This Row],[Litri]]/realna_poraba_cupra__2[[#This Row],[Prevoženo]])</f>
        <v>6.6466774716369521</v>
      </c>
      <c r="H13" s="3">
        <f>100*(realna_poraba_cupra__2[[#This Row],[Litri]]/realna_poraba_cupra__2[[#This Row],[Prevoženo]])</f>
        <v>6.6466774716369521</v>
      </c>
      <c r="J13" s="1">
        <v>45069</v>
      </c>
      <c r="K13" s="4">
        <v>1.3819999999999999</v>
      </c>
    </row>
    <row r="14" spans="2:19" x14ac:dyDescent="0.25">
      <c r="B14" s="1">
        <v>45151</v>
      </c>
      <c r="C14" s="3">
        <v>37.18</v>
      </c>
      <c r="D14" s="6">
        <f>INDEX(Table3[Bencin],MATCH(realna_poraba_cupra__2[[#This Row],[Datum]],Table3[Veljavnost],1))*realna_poraba_cupra__2[[#This Row],[Litri]]</f>
        <v>56.178979999999996</v>
      </c>
      <c r="E14" s="2">
        <v>48407</v>
      </c>
      <c r="F14" s="2">
        <f>realna_poraba_cupra__2[[#This Row],[Števec]]-$E13</f>
        <v>540</v>
      </c>
      <c r="G14" s="3">
        <f>100*(realna_poraba_cupra__2[[#This Row],[Litri]]/realna_poraba_cupra__2[[#This Row],[Prevoženo]])</f>
        <v>6.8851851851851844</v>
      </c>
      <c r="H14" s="3">
        <f>100*(realna_poraba_cupra__2[[#This Row],[Litri]]/realna_poraba_cupra__2[[#This Row],[Prevoženo]])</f>
        <v>6.8851851851851844</v>
      </c>
      <c r="J14" s="1">
        <v>45083</v>
      </c>
      <c r="K14" s="4">
        <v>1.4119999999999999</v>
      </c>
    </row>
    <row r="15" spans="2:19" x14ac:dyDescent="0.25">
      <c r="B15" s="1">
        <v>45163</v>
      </c>
      <c r="C15" s="3">
        <v>41.46</v>
      </c>
      <c r="D15" s="6">
        <f>INDEX(Table3[Bencin],MATCH(realna_poraba_cupra__2[[#This Row],[Datum]],Table3[Veljavnost],1))*realna_poraba_cupra__2[[#This Row],[Litri]]</f>
        <v>62.646059999999999</v>
      </c>
      <c r="E15" s="2">
        <v>49005</v>
      </c>
      <c r="F15" s="2">
        <f>realna_poraba_cupra__2[[#This Row],[Števec]]-$E14</f>
        <v>598</v>
      </c>
      <c r="G15" s="3">
        <f>100*(realna_poraba_cupra__2[[#This Row],[Litri]]/realna_poraba_cupra__2[[#This Row],[Prevoženo]])</f>
        <v>6.9331103678929766</v>
      </c>
      <c r="H15" s="3">
        <f>100*(realna_poraba_cupra__2[[#This Row],[Litri]]/realna_poraba_cupra__2[[#This Row],[Prevoženo]])</f>
        <v>6.9331103678929766</v>
      </c>
      <c r="J15" s="1">
        <v>45097</v>
      </c>
      <c r="K15" s="4">
        <v>1.4239999999999999</v>
      </c>
    </row>
    <row r="16" spans="2:19" x14ac:dyDescent="0.25">
      <c r="B16" s="1">
        <v>45175</v>
      </c>
      <c r="C16" s="3">
        <v>35.97</v>
      </c>
      <c r="D16" s="6">
        <f>INDEX(Table3[Bencin],MATCH(realna_poraba_cupra__2[[#This Row],[Datum]],Table3[Veljavnost],1))*realna_poraba_cupra__2[[#This Row],[Litri]]</f>
        <v>55.537680000000002</v>
      </c>
      <c r="E16" s="2">
        <v>49480</v>
      </c>
      <c r="F16" s="2">
        <f>realna_poraba_cupra__2[[#This Row],[Števec]]-$E15</f>
        <v>475</v>
      </c>
      <c r="G16" s="3">
        <f>100*(realna_poraba_cupra__2[[#This Row],[Litri]]/realna_poraba_cupra__2[[#This Row],[Prevoženo]])</f>
        <v>7.5726315789473686</v>
      </c>
      <c r="H16" s="3">
        <f>100*(realna_poraba_cupra__2[[#This Row],[Litri]]/realna_poraba_cupra__2[[#This Row],[Prevoženo]])</f>
        <v>7.5726315789473686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D17" s="6">
        <f>INDEX(Table3[Bencin],MATCH(realna_poraba_cupra__2[[#This Row],[Datum]],Table3[Veljavnost],1))*realna_poraba_cupra__2[[#This Row],[Litri]]</f>
        <v>60.085740000000001</v>
      </c>
      <c r="E17" s="2">
        <v>50012</v>
      </c>
      <c r="F17" s="2">
        <f>realna_poraba_cupra__2[[#This Row],[Števec]]-$E16</f>
        <v>532</v>
      </c>
      <c r="G17" s="3">
        <f>100*(realna_poraba_cupra__2[[#This Row],[Litri]]/realna_poraba_cupra__2[[#This Row],[Prevoženo]])</f>
        <v>7.2819548872180455</v>
      </c>
      <c r="H17" s="3">
        <f>100*(realna_poraba_cupra__2[[#This Row],[Litri]]/realna_poraba_cupra__2[[#This Row],[Prevoženo]])</f>
        <v>7.2819548872180455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D18" s="6">
        <f>INDEX(Table3[Bencin],MATCH(realna_poraba_cupra__2[[#This Row],[Datum]],Table3[Veljavnost],1))*realna_poraba_cupra__2[[#This Row],[Litri]]</f>
        <v>56.03763</v>
      </c>
      <c r="E18" s="2">
        <v>50458</v>
      </c>
      <c r="F18" s="2">
        <f>realna_poraba_cupra__2[[#This Row],[Števec]]-$E17</f>
        <v>446</v>
      </c>
      <c r="G18" s="3">
        <f>100*(realna_poraba_cupra__2[[#This Row],[Litri]]/realna_poraba_cupra__2[[#This Row],[Prevoženo]])</f>
        <v>8.1008968609865484</v>
      </c>
      <c r="H18" s="3">
        <f>100*(realna_poraba_cupra__2[[#This Row],[Litri]]/realna_poraba_cupra__2[[#This Row],[Prevoženo]])</f>
        <v>8.1008968609865484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D19" s="6">
        <f>INDEX(Table3[Bencin],MATCH(realna_poraba_cupra__2[[#This Row],[Datum]],Table3[Veljavnost],1))*realna_poraba_cupra__2[[#This Row],[Litri]]</f>
        <v>61.153880000000001</v>
      </c>
      <c r="E19" s="2">
        <v>50991</v>
      </c>
      <c r="F19" s="2">
        <f>realna_poraba_cupra__2[[#This Row],[Števec]]-$E18</f>
        <v>533</v>
      </c>
      <c r="G19" s="3">
        <f>100*(realna_poraba_cupra__2[[#This Row],[Litri]]/realna_poraba_cupra__2[[#This Row],[Prevoženo]])</f>
        <v>7.2251407129455911</v>
      </c>
      <c r="H19" s="3">
        <f>100*(realna_poraba_cupra__2[[#This Row],[Litri]]/realna_poraba_cupra__2[[#This Row],[Prevoženo]])</f>
        <v>7.2251407129455911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D20" s="6">
        <f>INDEX(Table3[Bencin],MATCH(realna_poraba_cupra__2[[#This Row],[Datum]],Table3[Veljavnost],1))*realna_poraba_cupra__2[[#This Row],[Litri]]</f>
        <v>61.677920000000007</v>
      </c>
      <c r="E20" s="2">
        <v>51593</v>
      </c>
      <c r="F20" s="2">
        <f>realna_poraba_cupra__2[[#This Row],[Števec]]-$E19</f>
        <v>602</v>
      </c>
      <c r="G20" s="3">
        <f>100*(realna_poraba_cupra__2[[#This Row],[Litri]]/realna_poraba_cupra__2[[#This Row],[Prevoženo]])</f>
        <v>6.4518272425249172</v>
      </c>
      <c r="H20" s="3">
        <f>100*(realna_poraba_cupra__2[[#This Row],[Litri]]/realna_poraba_cupra__2[[#This Row],[Prevoženo]])</f>
        <v>6.4518272425249172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D21" s="6">
        <f>INDEX(Table3[Bencin],MATCH(realna_poraba_cupra__2[[#This Row],[Datum]],Table3[Veljavnost],1))*realna_poraba_cupra__2[[#This Row],[Litri]]</f>
        <v>64.097279999999998</v>
      </c>
      <c r="E21" s="2">
        <v>52176</v>
      </c>
      <c r="F21" s="2">
        <f>realna_poraba_cupra__2[[#This Row],[Števec]]-$E20</f>
        <v>583</v>
      </c>
      <c r="G21" s="3">
        <f>100*(realna_poraba_cupra__2[[#This Row],[Litri]]/realna_poraba_cupra__2[[#This Row],[Prevoženo]])</f>
        <v>7.1578044596912509</v>
      </c>
      <c r="H21" s="3">
        <f>100*(realna_poraba_cupra__2[[#This Row],[Litri]]/realna_poraba_cupra__2[[#This Row],[Prevoženo]])</f>
        <v>7.1578044596912509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J23" s="1">
        <v>45209</v>
      </c>
      <c r="K23" s="4">
        <v>1.536</v>
      </c>
    </row>
    <row r="24" spans="2:11" x14ac:dyDescent="0.25">
      <c r="J24" s="1">
        <v>45223</v>
      </c>
      <c r="K24" s="4">
        <v>1.536</v>
      </c>
    </row>
    <row r="25" spans="2:11" x14ac:dyDescent="0.25">
      <c r="J25" s="1">
        <v>45237</v>
      </c>
      <c r="K25" s="4">
        <v>1.534</v>
      </c>
    </row>
    <row r="26" spans="2:11" x14ac:dyDescent="0.25">
      <c r="D26" s="5"/>
      <c r="E26" s="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{CCAC42BF-1A68-420D-9744-3D817B32915C}</x14:id>
        </ext>
      </extLst>
    </cfRule>
  </conditionalFormatting>
  <pageMargins left="0.7" right="0.7" top="0.75" bottom="0.75" header="0.3" footer="0.3"/>
  <pageSetup paperSize="9" orientation="portrait" verticalDpi="0"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AC42BF-1A68-420D-9744-3D817B32915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Štampohar, Tom</cp:lastModifiedBy>
  <dcterms:created xsi:type="dcterms:W3CDTF">2007-10-01T06:54:22Z</dcterms:created>
  <dcterms:modified xsi:type="dcterms:W3CDTF">2024-12-05T15:18:44Z</dcterms:modified>
</cp:coreProperties>
</file>