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st" sheetId="1" r:id="rId4"/>
    <sheet state="visible" name="firefight" sheetId="2" r:id="rId5"/>
    <sheet state="visible" name="win" sheetId="3" r:id="rId6"/>
    <sheet state="visible" name="counter" sheetId="4" r:id="rId7"/>
    <sheet state="visible" name="process" sheetId="5" r:id="rId8"/>
  </sheets>
  <definedNames/>
  <calcPr/>
</workbook>
</file>

<file path=xl/sharedStrings.xml><?xml version="1.0" encoding="utf-8"?>
<sst xmlns="http://schemas.openxmlformats.org/spreadsheetml/2006/main" count="1771" uniqueCount="324">
  <si>
    <t>name</t>
  </si>
  <si>
    <t>point/rally</t>
  </si>
  <si>
    <t>precondition</t>
  </si>
  <si>
    <t>cause</t>
  </si>
  <si>
    <t>result</t>
  </si>
  <si>
    <t>rally shot counts</t>
  </si>
  <si>
    <t>time ends</t>
  </si>
  <si>
    <t>point jj/mb</t>
  </si>
  <si>
    <t>dink rallies</t>
  </si>
  <si>
    <t>firefight rallies</t>
  </si>
  <si>
    <t>firefight starter</t>
  </si>
  <si>
    <t>cause starter</t>
  </si>
  <si>
    <t>firefight ender</t>
  </si>
  <si>
    <t>ends</t>
  </si>
  <si>
    <t>missed</t>
  </si>
  <si>
    <t>out</t>
  </si>
  <si>
    <t>net</t>
  </si>
  <si>
    <t>BJ</t>
  </si>
  <si>
    <t>CJ</t>
  </si>
  <si>
    <t>TM</t>
  </si>
  <si>
    <t>DB</t>
  </si>
  <si>
    <t xml:space="preserve"> BJ missed</t>
  </si>
  <si>
    <t>BJ out</t>
  </si>
  <si>
    <t>BJ net</t>
  </si>
  <si>
    <t xml:space="preserve"> CJ missed</t>
  </si>
  <si>
    <t>CJ out</t>
  </si>
  <si>
    <t>CJ net</t>
  </si>
  <si>
    <t>TM missed</t>
  </si>
  <si>
    <t>TM out</t>
  </si>
  <si>
    <t>TM net</t>
  </si>
  <si>
    <t>DB missed</t>
  </si>
  <si>
    <t>DB out</t>
  </si>
  <si>
    <t>DB net</t>
  </si>
  <si>
    <t>point</t>
  </si>
  <si>
    <t>return serve to OP close</t>
  </si>
  <si>
    <t>confusion of who hits</t>
  </si>
  <si>
    <t>0:1</t>
  </si>
  <si>
    <t>return serve to OP forehand</t>
  </si>
  <si>
    <t>dink battle</t>
  </si>
  <si>
    <t>speed up goes high</t>
  </si>
  <si>
    <t>0:2</t>
  </si>
  <si>
    <t>dink pop up</t>
  </si>
  <si>
    <t>speed up out</t>
  </si>
  <si>
    <t>reset drive goes low</t>
  </si>
  <si>
    <t>0:3</t>
  </si>
  <si>
    <t>reset drive deflected</t>
  </si>
  <si>
    <t>0:4</t>
  </si>
  <si>
    <t>rally</t>
  </si>
  <si>
    <t>drop goes high</t>
  </si>
  <si>
    <t>reset volley goes low</t>
  </si>
  <si>
    <t>caught at mid court</t>
  </si>
  <si>
    <t>drop goes low</t>
  </si>
  <si>
    <t>speed up at OP paddle</t>
  </si>
  <si>
    <t>missed OP fast speed up</t>
  </si>
  <si>
    <t>1:4</t>
  </si>
  <si>
    <t>speed up in OP ground</t>
  </si>
  <si>
    <t>2:4</t>
  </si>
  <si>
    <t>OP serve return deep</t>
  </si>
  <si>
    <t>run-around forehand</t>
  </si>
  <si>
    <t>footwork caused gap</t>
  </si>
  <si>
    <t>return speed up late</t>
  </si>
  <si>
    <t>dink deep</t>
  </si>
  <si>
    <t>speed up in OP</t>
  </si>
  <si>
    <t>return speed up pop up</t>
  </si>
  <si>
    <t>3:4</t>
  </si>
  <si>
    <t>OP fast speed up</t>
  </si>
  <si>
    <t>dodge OP ball in</t>
  </si>
  <si>
    <t>speed up touch net deflected high</t>
  </si>
  <si>
    <t>ATP</t>
  </si>
  <si>
    <t>4:4</t>
  </si>
  <si>
    <t>drive goes low</t>
  </si>
  <si>
    <t>serve goes out</t>
  </si>
  <si>
    <t>drive goes out</t>
  </si>
  <si>
    <t>dink goes low</t>
  </si>
  <si>
    <t>5:4</t>
  </si>
  <si>
    <t>return volley goes low</t>
  </si>
  <si>
    <t>dink goes low -&gt;net -&gt;high</t>
  </si>
  <si>
    <t>6:4</t>
  </si>
  <si>
    <t>dink tabble</t>
  </si>
  <si>
    <t>roll touches net</t>
  </si>
  <si>
    <t>speed up touches net, become dink</t>
  </si>
  <si>
    <t>7:4</t>
  </si>
  <si>
    <t>overhead smash goes out</t>
  </si>
  <si>
    <t>return drive pop up</t>
  </si>
  <si>
    <t>return volley goes high</t>
  </si>
  <si>
    <t>7:5</t>
  </si>
  <si>
    <t>7:6</t>
  </si>
  <si>
    <t>reset speed up goes high</t>
  </si>
  <si>
    <t>volly goes low</t>
  </si>
  <si>
    <t>speed up into net</t>
  </si>
  <si>
    <t>firefight pop up</t>
  </si>
  <si>
    <t>missed overhead smash</t>
  </si>
  <si>
    <t>firefight</t>
  </si>
  <si>
    <t>drive slow</t>
  </si>
  <si>
    <t>reset drive goes high</t>
  </si>
  <si>
    <t>reset drive missed</t>
  </si>
  <si>
    <t>7:7</t>
  </si>
  <si>
    <t>(source video glitches)</t>
  </si>
  <si>
    <t>OP serve deep</t>
  </si>
  <si>
    <t>return serve missed</t>
  </si>
  <si>
    <t>BJ missed</t>
  </si>
  <si>
    <t>7:8</t>
  </si>
  <si>
    <t>reset drive goes out</t>
  </si>
  <si>
    <t>7:9</t>
  </si>
  <si>
    <t>reset volley goes high</t>
  </si>
  <si>
    <t>volley pop up</t>
  </si>
  <si>
    <t>8:9</t>
  </si>
  <si>
    <t>9:9</t>
  </si>
  <si>
    <t>10:9</t>
  </si>
  <si>
    <t>same side</t>
  </si>
  <si>
    <t>11:9</t>
  </si>
  <si>
    <t>0:0</t>
  </si>
  <si>
    <t>dink popup</t>
  </si>
  <si>
    <t>gap on left</t>
  </si>
  <si>
    <t>return OP volley</t>
  </si>
  <si>
    <t>dink battle pop up</t>
  </si>
  <si>
    <t>volley goes low</t>
  </si>
  <si>
    <t>1:0</t>
  </si>
  <si>
    <t>2:0</t>
  </si>
  <si>
    <t>dink battle goes low</t>
  </si>
  <si>
    <t>reset into net</t>
  </si>
  <si>
    <t>missed OP speed up</t>
  </si>
  <si>
    <t>return drive deflected</t>
  </si>
  <si>
    <t>2:1</t>
  </si>
  <si>
    <t>speed up to OP paddle</t>
  </si>
  <si>
    <t>3:1</t>
  </si>
  <si>
    <t>4:1</t>
  </si>
  <si>
    <t>5:1</t>
  </si>
  <si>
    <t>return OP serve pop up</t>
  </si>
  <si>
    <t>6:1</t>
  </si>
  <si>
    <t>drive pop up</t>
  </si>
  <si>
    <t>return OP fast speed up low</t>
  </si>
  <si>
    <t>7:1</t>
  </si>
  <si>
    <t>body touched ball</t>
  </si>
  <si>
    <t>foul</t>
  </si>
  <si>
    <t>7:2</t>
  </si>
  <si>
    <t>serve goes low</t>
  </si>
  <si>
    <t>drop pop up</t>
  </si>
  <si>
    <t>return OP fast speed up goes low</t>
  </si>
  <si>
    <t>7:3</t>
  </si>
  <si>
    <t>dnk deep</t>
  </si>
  <si>
    <t>8:4</t>
  </si>
  <si>
    <t>drive is too soft</t>
  </si>
  <si>
    <t>8:5</t>
  </si>
  <si>
    <t>return OP drive goes low</t>
  </si>
  <si>
    <t>8:6</t>
  </si>
  <si>
    <t>return OP serve goes low</t>
  </si>
  <si>
    <t>8:7</t>
  </si>
  <si>
    <t>8:8</t>
  </si>
  <si>
    <t>ATP out</t>
  </si>
  <si>
    <t>return OP drive goes high</t>
  </si>
  <si>
    <t>9:8</t>
  </si>
  <si>
    <t>10:8</t>
  </si>
  <si>
    <t>return OP drop</t>
  </si>
  <si>
    <t>11:8</t>
  </si>
  <si>
    <t>points</t>
  </si>
  <si>
    <t>%</t>
  </si>
  <si>
    <t>dink rally counts</t>
  </si>
  <si>
    <t>firefight counts</t>
  </si>
  <si>
    <t>dink rally with firefight</t>
  </si>
  <si>
    <t>from dinks</t>
  </si>
  <si>
    <t>video</t>
  </si>
  <si>
    <t>https://www.youtube.com/watch?v=iRqxz5vZiqA</t>
  </si>
  <si>
    <t>quarter final</t>
  </si>
  <si>
    <t>minutes</t>
  </si>
  <si>
    <t>dinks result in firefight</t>
  </si>
  <si>
    <t>firefight from dinks</t>
  </si>
  <si>
    <t>this is from the view of losing the rally</t>
  </si>
  <si>
    <t>get a view of winning the rally</t>
  </si>
  <si>
    <t>later video analysis could be for users to see similar things</t>
  </si>
  <si>
    <t>related issue</t>
  </si>
  <si>
    <t>serve related</t>
  </si>
  <si>
    <t>drive related</t>
  </si>
  <si>
    <t>overhead smash</t>
  </si>
  <si>
    <t>speed up</t>
  </si>
  <si>
    <t>drop</t>
  </si>
  <si>
    <t>total</t>
  </si>
  <si>
    <t>95 rallies</t>
  </si>
  <si>
    <t>18:21 game 1</t>
  </si>
  <si>
    <t>36:46:00 game 2</t>
  </si>
  <si>
    <t>radar chart</t>
  </si>
  <si>
    <t>pickleball is about errors</t>
  </si>
  <si>
    <t>attack</t>
  </si>
  <si>
    <t>it's not about hightlights</t>
  </si>
  <si>
    <t>defense</t>
  </si>
  <si>
    <t>consistency</t>
  </si>
  <si>
    <t>firefight end counter:</t>
  </si>
  <si>
    <t>cause analysis</t>
  </si>
  <si>
    <t>Rally lost type</t>
  </si>
  <si>
    <t>counts</t>
  </si>
  <si>
    <t>percentage</t>
  </si>
  <si>
    <t>volley/speed up related</t>
  </si>
  <si>
    <t>dink related</t>
  </si>
  <si>
    <t>drop related</t>
  </si>
  <si>
    <t>other</t>
  </si>
  <si>
    <t>precondition analysis</t>
  </si>
  <si>
    <t>preconditions</t>
  </si>
  <si>
    <t>speed up/volley</t>
  </si>
  <si>
    <t>firefight winner</t>
  </si>
  <si>
    <t>BJ wins</t>
  </si>
  <si>
    <t>CJ wins</t>
  </si>
  <si>
    <t>DB wins</t>
  </si>
  <si>
    <t>TM wins</t>
  </si>
  <si>
    <t>BJ shots</t>
  </si>
  <si>
    <t>CJ shots</t>
  </si>
  <si>
    <t>DB shots</t>
  </si>
  <si>
    <t>TM shots</t>
  </si>
  <si>
    <t>BJ forehand</t>
  </si>
  <si>
    <t>BJ starts</t>
  </si>
  <si>
    <t>CJ starts</t>
  </si>
  <si>
    <t>DB starts</t>
  </si>
  <si>
    <t>TM starts</t>
  </si>
  <si>
    <t>N/A</t>
  </si>
  <si>
    <t>draw</t>
  </si>
  <si>
    <t>Player</t>
  </si>
  <si>
    <t>Wins firefight</t>
  </si>
  <si>
    <t>% of win count</t>
  </si>
  <si>
    <t>Firefight shots</t>
  </si>
  <si>
    <t>% of all shots</t>
  </si>
  <si>
    <t>Firefight starter</t>
  </si>
  <si>
    <t>% of all firefight</t>
  </si>
  <si>
    <t xml:space="preserve">BJ </t>
  </si>
  <si>
    <t>location</t>
  </si>
  <si>
    <t>drive</t>
  </si>
  <si>
    <t>counter</t>
  </si>
  <si>
    <t>over head</t>
  </si>
  <si>
    <t>dink</t>
  </si>
  <si>
    <t>counter drive</t>
  </si>
  <si>
    <t>BJ drive</t>
  </si>
  <si>
    <t>BJ speed up</t>
  </si>
  <si>
    <t>BJ counter</t>
  </si>
  <si>
    <t>BJ over head</t>
  </si>
  <si>
    <t>BJ dink</t>
  </si>
  <si>
    <t>BJ counter drive</t>
  </si>
  <si>
    <t>CJ drive</t>
  </si>
  <si>
    <t>CJ speed up</t>
  </si>
  <si>
    <t>CJ counter</t>
  </si>
  <si>
    <t>CJ over head</t>
  </si>
  <si>
    <t>CJ dink</t>
  </si>
  <si>
    <t>CJ counter drive</t>
  </si>
  <si>
    <t>TM drive</t>
  </si>
  <si>
    <t>TM speed up</t>
  </si>
  <si>
    <t>TM counter</t>
  </si>
  <si>
    <t>TM over head</t>
  </si>
  <si>
    <t>TM dink</t>
  </si>
  <si>
    <t>TM counter drive</t>
  </si>
  <si>
    <t>DB drive</t>
  </si>
  <si>
    <t>DB speed up</t>
  </si>
  <si>
    <t>DB counter</t>
  </si>
  <si>
    <t>DB over head</t>
  </si>
  <si>
    <t>DB dink</t>
  </si>
  <si>
    <t>DB counter drive</t>
  </si>
  <si>
    <t>baseline</t>
  </si>
  <si>
    <t>kitchen line</t>
  </si>
  <si>
    <t>dodge out ball</t>
  </si>
  <si>
    <t>dink to backhand</t>
  </si>
  <si>
    <t>outside</t>
  </si>
  <si>
    <t>drop roll</t>
  </si>
  <si>
    <t>over head speed up</t>
  </si>
  <si>
    <t>mid court</t>
  </si>
  <si>
    <t>position</t>
  </si>
  <si>
    <t>% of all wins</t>
  </si>
  <si>
    <t>base line</t>
  </si>
  <si>
    <t>100% drive</t>
  </si>
  <si>
    <t>Rally win count</t>
  </si>
  <si>
    <t>% of all rallies</t>
  </si>
  <si>
    <t>Rally win cause</t>
  </si>
  <si>
    <t>win cause count</t>
  </si>
  <si>
    <t>% of win cause</t>
  </si>
  <si>
    <t>Player win cause</t>
  </si>
  <si>
    <t>speed up always from dink battle</t>
  </si>
  <si>
    <t>overhead</t>
  </si>
  <si>
    <t>drive come from drop at the kitchen line or just drive from baseline</t>
  </si>
  <si>
    <t>drive counter</t>
  </si>
  <si>
    <t>game 1 shots</t>
  </si>
  <si>
    <t>game 2 shots</t>
  </si>
  <si>
    <t>total shot count</t>
  </si>
  <si>
    <t>missed rate</t>
  </si>
  <si>
    <t>out rate</t>
  </si>
  <si>
    <t>net rate</t>
  </si>
  <si>
    <t>rally counts sorted</t>
  </si>
  <si>
    <t>firefight/speed up shot count</t>
  </si>
  <si>
    <t>sorted rally counts</t>
  </si>
  <si>
    <t>rally counts</t>
  </si>
  <si>
    <t>score</t>
  </si>
  <si>
    <t>JJ score</t>
  </si>
  <si>
    <t>TD score</t>
  </si>
  <si>
    <t>starting 0</t>
  </si>
  <si>
    <t>starting 1</t>
  </si>
  <si>
    <t>&gt;7 (all)</t>
  </si>
  <si>
    <t>&gt;7 at starting 0</t>
  </si>
  <si>
    <t>&gt;7 at starting 1</t>
  </si>
  <si>
    <t>&gt;10 (all)</t>
  </si>
  <si>
    <t>&gt;10 at starting 0</t>
  </si>
  <si>
    <t>&gt;10 at starting 1</t>
  </si>
  <si>
    <t>&gt;20 (all)</t>
  </si>
  <si>
    <t>&gt;20 at starting 0</t>
  </si>
  <si>
    <t>&gt;20 at starting 1</t>
  </si>
  <si>
    <t>interval</t>
  </si>
  <si>
    <t>interval def</t>
  </si>
  <si>
    <t>frequency</t>
  </si>
  <si>
    <t>per team &amp; per player</t>
  </si>
  <si>
    <t>Endurance</t>
  </si>
  <si>
    <t>shots count</t>
  </si>
  <si>
    <t>Consistency</t>
  </si>
  <si>
    <t>mistake count</t>
  </si>
  <si>
    <t>Aggressiveness</t>
  </si>
  <si>
    <t>firefight start rate + drive rate</t>
  </si>
  <si>
    <t>Attack power</t>
  </si>
  <si>
    <t>win count, firefight count, drive, speed up, overhead</t>
  </si>
  <si>
    <t>Defense ability</t>
  </si>
  <si>
    <t>counter, missed</t>
  </si>
  <si>
    <t>score-mean</t>
  </si>
  <si>
    <t>Attack Power</t>
  </si>
  <si>
    <t>Defense Ability</t>
  </si>
  <si>
    <t>lost count</t>
  </si>
  <si>
    <t>diff</t>
  </si>
  <si>
    <t>consistency rounded</t>
  </si>
  <si>
    <t>drive count</t>
  </si>
  <si>
    <t>firefight + drive</t>
  </si>
  <si>
    <t>win count</t>
  </si>
  <si>
    <t>wins drive</t>
  </si>
  <si>
    <t>attack power</t>
  </si>
  <si>
    <t>defense 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</si>
</sst>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000000"/>
      <name val="&quot;Google Sans Mono&quot;"/>
    </font>
    <font>
      <sz val="9.0"/>
      <color rgb="FF1F1F1F"/>
      <name val="&quot;Google Sans&quot;"/>
    </font>
    <font>
      <color rgb="FF000000"/>
      <name val="Arial"/>
    </font>
    <font>
      <color rgb="FFFF0000"/>
      <name val="Arial"/>
      <scheme val="minor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1" numFmtId="46" xfId="0" applyAlignment="1" applyFont="1" applyNumberFormat="1">
      <alignment readingOrder="0"/>
    </xf>
    <xf borderId="0" fillId="2" fontId="3" numFmtId="0" xfId="0" applyFill="1" applyFont="1"/>
    <xf borderId="0" fillId="0" fontId="1" numFmtId="0" xfId="0" applyFont="1"/>
    <xf borderId="0" fillId="0" fontId="1" numFmtId="46" xfId="0" applyFont="1" applyNumberFormat="1"/>
    <xf borderId="0" fillId="2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2" fontId="3" numFmtId="10" xfId="0" applyFont="1" applyNumberFormat="1"/>
    <xf borderId="0" fillId="0" fontId="1" numFmtId="10" xfId="0" applyFont="1" applyNumberFormat="1"/>
    <xf borderId="0" fillId="0" fontId="2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1" numFmtId="20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lost!$AF$128:$AF$139</c:f>
            </c:strRef>
          </c:cat>
          <c:val>
            <c:numRef>
              <c:f>lost!$AG$128:$AG$139</c:f>
              <c:numCache/>
            </c:numRef>
          </c:val>
        </c:ser>
        <c:ser>
          <c:idx val="1"/>
          <c:order val="1"/>
          <c:cat>
            <c:strRef>
              <c:f>lost!$AF$128:$AF$139</c:f>
            </c:strRef>
          </c:cat>
          <c:val>
            <c:numRef>
              <c:f>lost!$AH$128:$AH$139</c:f>
              <c:numCache/>
            </c:numRef>
          </c:val>
        </c:ser>
        <c:axId val="1871527687"/>
        <c:axId val="421712540"/>
      </c:barChart>
      <c:catAx>
        <c:axId val="1871527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712540"/>
      </c:catAx>
      <c:valAx>
        <c:axId val="421712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527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lost!$AB$147:$AB$158</c:f>
            </c:strRef>
          </c:cat>
          <c:val>
            <c:numRef>
              <c:f>lost!$AC$147:$AC$158</c:f>
              <c:numCache/>
            </c:numRef>
          </c:val>
        </c:ser>
        <c:ser>
          <c:idx val="1"/>
          <c:order val="1"/>
          <c:cat>
            <c:strRef>
              <c:f>lost!$AB$147:$AB$158</c:f>
            </c:strRef>
          </c:cat>
          <c:val>
            <c:numRef>
              <c:f>lost!$AD$147:$AD$158</c:f>
              <c:numCache/>
            </c:numRef>
          </c:val>
        </c:ser>
        <c:axId val="1714097415"/>
        <c:axId val="1245465399"/>
      </c:barChart>
      <c:catAx>
        <c:axId val="1714097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465399"/>
      </c:catAx>
      <c:valAx>
        <c:axId val="1245465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097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win!$N$62:$N$85</c:f>
            </c:strRef>
          </c:cat>
          <c:val>
            <c:numRef>
              <c:f>win!$O$62:$O$85</c:f>
              <c:numCache/>
            </c:numRef>
          </c:val>
        </c:ser>
        <c:ser>
          <c:idx val="1"/>
          <c:order val="1"/>
          <c:cat>
            <c:strRef>
              <c:f>win!$N$62:$N$85</c:f>
            </c:strRef>
          </c:cat>
          <c:val>
            <c:numRef>
              <c:f>win!$P$62:$P$85</c:f>
              <c:numCache/>
            </c:numRef>
          </c:val>
        </c:ser>
        <c:axId val="1870241332"/>
        <c:axId val="1537471963"/>
      </c:barChart>
      <c:catAx>
        <c:axId val="1870241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471963"/>
      </c:catAx>
      <c:valAx>
        <c:axId val="1537471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241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process!$N$1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process!$O$3:$O$96</c:f>
            </c:strRef>
          </c:cat>
          <c:val>
            <c:numRef>
              <c:f>process!$N$2:$N$96</c:f>
              <c:numCache/>
            </c:numRef>
          </c:val>
          <c:smooth val="0"/>
        </c:ser>
        <c:ser>
          <c:idx val="1"/>
          <c:order val="1"/>
          <c:tx>
            <c:strRef>
              <c:f>process!$P$1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process!$O$3:$O$96</c:f>
            </c:strRef>
          </c:cat>
          <c:val>
            <c:numRef>
              <c:f>process!$P$2:$P$96</c:f>
              <c:numCache/>
            </c:numRef>
          </c:val>
          <c:smooth val="0"/>
        </c:ser>
        <c:ser>
          <c:idx val="2"/>
          <c:order val="2"/>
          <c:tx>
            <c:v>MB score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process!$O$3:$O$96</c:f>
            </c:strRef>
          </c:cat>
          <c:val>
            <c:numRef>
              <c:f>process!$Q$2:$Q$96</c:f>
              <c:numCache/>
            </c:numRef>
          </c:val>
          <c:smooth val="0"/>
        </c:ser>
        <c:axId val="286788942"/>
        <c:axId val="1146724342"/>
      </c:lineChart>
      <c:catAx>
        <c:axId val="286788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724342"/>
      </c:catAx>
      <c:valAx>
        <c:axId val="1146724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788942"/>
        <c:majorUnit val="1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process!$H$110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process!$G$111:$G$118</c:f>
            </c:strRef>
          </c:cat>
          <c:val>
            <c:numRef>
              <c:f>process!$H$111:$H$118</c:f>
              <c:numCache/>
            </c:numRef>
          </c:val>
        </c:ser>
        <c:axId val="420794133"/>
        <c:axId val="1187048797"/>
      </c:barChart>
      <c:catAx>
        <c:axId val="420794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048797"/>
      </c:catAx>
      <c:valAx>
        <c:axId val="1187048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794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828675</xdr:colOff>
      <xdr:row>126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714375</xdr:colOff>
      <xdr:row>159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866775</xdr:colOff>
      <xdr:row>61</xdr:row>
      <xdr:rowOff>57150</xdr:rowOff>
    </xdr:from>
    <xdr:ext cx="8543925" cy="5286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64</xdr:row>
      <xdr:rowOff>152400</xdr:rowOff>
    </xdr:from>
    <xdr:ext cx="12477750" cy="76962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542925</xdr:colOff>
      <xdr:row>120</xdr:row>
      <xdr:rowOff>114300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iRqxz5vZiqA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8.25"/>
    <col customWidth="1" min="4" max="4" width="21.25"/>
    <col customWidth="1" min="5" max="5" width="14.25"/>
    <col customWidth="1" min="16" max="16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3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2" t="s">
        <v>17</v>
      </c>
      <c r="U1" s="1" t="s">
        <v>18</v>
      </c>
      <c r="V1" s="1" t="s">
        <v>19</v>
      </c>
      <c r="W1" s="1" t="s">
        <v>20</v>
      </c>
      <c r="X1" s="2" t="s">
        <v>21</v>
      </c>
      <c r="Y1" s="1" t="s">
        <v>22</v>
      </c>
      <c r="Z1" s="1" t="s">
        <v>23</v>
      </c>
      <c r="AA1" s="2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</row>
    <row r="2">
      <c r="A2" s="1" t="s">
        <v>18</v>
      </c>
      <c r="B2" s="1" t="s">
        <v>33</v>
      </c>
      <c r="C2" s="1" t="s">
        <v>34</v>
      </c>
      <c r="D2" s="1" t="s">
        <v>35</v>
      </c>
      <c r="E2" s="1" t="s">
        <v>14</v>
      </c>
      <c r="F2" s="1"/>
      <c r="G2" s="1">
        <v>3.0</v>
      </c>
      <c r="H2" s="3">
        <v>2.314814814814815E-4</v>
      </c>
      <c r="I2" s="1" t="s">
        <v>36</v>
      </c>
      <c r="Q2" s="4">
        <f>COUNTIF(E2,"missed")</f>
        <v>1</v>
      </c>
      <c r="R2" s="4">
        <f>COUNTIF(E2,"out")</f>
        <v>0</v>
      </c>
      <c r="S2" s="4">
        <f>COUNTIF(E2,"net")</f>
        <v>0</v>
      </c>
      <c r="T2" s="4">
        <f>COUNTIF(A2,"BJ")</f>
        <v>0</v>
      </c>
      <c r="U2" s="4">
        <f>COUNTIF(A2,"CJ")</f>
        <v>1</v>
      </c>
      <c r="V2" s="4">
        <f>COUNTIF(A2,"TM")</f>
        <v>0</v>
      </c>
      <c r="W2" s="4">
        <f>COUNTIF(A2,"DB")</f>
        <v>0</v>
      </c>
      <c r="X2" s="5">
        <f>countif(Q2+T2,2)</f>
        <v>0</v>
      </c>
      <c r="Y2" s="5">
        <f>countif(R2+T2,2)</f>
        <v>0</v>
      </c>
      <c r="Z2" s="5">
        <f>countif(S2+T2,2)</f>
        <v>0</v>
      </c>
      <c r="AA2" s="5">
        <f>countif(Q2+U2,2)</f>
        <v>1</v>
      </c>
      <c r="AB2" s="5">
        <f>countif(R2+U2,2)</f>
        <v>0</v>
      </c>
      <c r="AC2" s="5">
        <f>countif(S2+U2,2)</f>
        <v>0</v>
      </c>
      <c r="AD2" s="5">
        <f>countif(Q2+V2,2)</f>
        <v>0</v>
      </c>
      <c r="AE2" s="5">
        <f>countif(R2+V2,2)</f>
        <v>0</v>
      </c>
      <c r="AF2" s="5">
        <f>countif(S2+V2,2)</f>
        <v>0</v>
      </c>
      <c r="AG2" s="5">
        <f>countif(Q2+W2,2)</f>
        <v>0</v>
      </c>
      <c r="AH2" s="5">
        <f>countif(R2+W2,2)</f>
        <v>0</v>
      </c>
      <c r="AI2" s="5">
        <f>countif(S2+W2,2)</f>
        <v>0</v>
      </c>
      <c r="AJ2" s="5">
        <f>countif(R2+Y2+AB2+AE2+AH2,1)</f>
        <v>0</v>
      </c>
    </row>
    <row r="3">
      <c r="C3" s="1" t="s">
        <v>37</v>
      </c>
      <c r="H3" s="3"/>
      <c r="Q3" s="4"/>
      <c r="R3" s="4"/>
      <c r="S3" s="4"/>
      <c r="T3" s="4"/>
      <c r="U3" s="4"/>
      <c r="V3" s="4"/>
      <c r="W3" s="4"/>
    </row>
    <row r="4">
      <c r="A4" s="1" t="s">
        <v>17</v>
      </c>
      <c r="B4" s="1" t="s">
        <v>33</v>
      </c>
      <c r="C4" s="1" t="s">
        <v>38</v>
      </c>
      <c r="D4" s="1" t="s">
        <v>39</v>
      </c>
      <c r="E4" s="1" t="s">
        <v>15</v>
      </c>
      <c r="F4" s="1"/>
      <c r="G4" s="1">
        <v>18.0</v>
      </c>
      <c r="H4" s="3">
        <v>0.034027777777777775</v>
      </c>
      <c r="I4" s="1" t="s">
        <v>40</v>
      </c>
      <c r="J4" s="1">
        <v>11.0</v>
      </c>
      <c r="K4" s="1">
        <v>1.0</v>
      </c>
      <c r="L4" s="1" t="s">
        <v>17</v>
      </c>
      <c r="M4" s="1" t="s">
        <v>19</v>
      </c>
      <c r="N4" s="1" t="s">
        <v>41</v>
      </c>
      <c r="O4" s="1" t="s">
        <v>17</v>
      </c>
      <c r="P4" s="1" t="s">
        <v>42</v>
      </c>
      <c r="Q4" s="4">
        <f t="shared" ref="Q4:Q5" si="1">COUNTIF(E4,"missed")</f>
        <v>0</v>
      </c>
      <c r="R4" s="4">
        <f t="shared" ref="R4:R5" si="2">COUNTIF(E4,"out")</f>
        <v>1</v>
      </c>
      <c r="S4" s="4">
        <f t="shared" ref="S4:S7" si="3">COUNTIF(E4,"net")</f>
        <v>0</v>
      </c>
      <c r="T4" s="4">
        <f t="shared" ref="T4:T5" si="4">COUNTIF(A4,"BJ")</f>
        <v>1</v>
      </c>
      <c r="U4" s="4">
        <f t="shared" ref="U4:U5" si="5">COUNTIF(A4,"CJ")</f>
        <v>0</v>
      </c>
      <c r="V4" s="4">
        <f t="shared" ref="V4:V5" si="6">COUNTIF(A4,"TM")</f>
        <v>0</v>
      </c>
      <c r="W4" s="4">
        <f t="shared" ref="W4:W5" si="7">COUNTIF(A4,"DB")</f>
        <v>0</v>
      </c>
      <c r="X4" s="5">
        <f t="shared" ref="X4:X5" si="8">countif(Q4+T4,2)</f>
        <v>0</v>
      </c>
      <c r="Y4" s="5">
        <f t="shared" ref="Y4:Y5" si="9">countif(R4+T4,2)</f>
        <v>1</v>
      </c>
      <c r="Z4" s="5">
        <f t="shared" ref="Z4:Z5" si="10">countif(S4+T4,2)</f>
        <v>0</v>
      </c>
      <c r="AA4" s="5">
        <f t="shared" ref="AA4:AA5" si="11">countif(Q4+U4,2)</f>
        <v>0</v>
      </c>
      <c r="AB4" s="5">
        <f t="shared" ref="AB4:AB5" si="12">countif(R4+U4,2)</f>
        <v>0</v>
      </c>
      <c r="AC4" s="5">
        <f t="shared" ref="AC4:AC5" si="13">countif(S4+U4,2)</f>
        <v>0</v>
      </c>
      <c r="AD4" s="5">
        <f t="shared" ref="AD4:AD5" si="14">countif(Q4+V4,2)</f>
        <v>0</v>
      </c>
      <c r="AE4" s="5">
        <f t="shared" ref="AE4:AE5" si="15">countif(R4+V4,2)</f>
        <v>0</v>
      </c>
      <c r="AF4" s="5">
        <f t="shared" ref="AF4:AF5" si="16">countif(S4+V4,2)</f>
        <v>0</v>
      </c>
      <c r="AG4" s="5">
        <f t="shared" ref="AG4:AG5" si="17">countif(Q4+W4,2)</f>
        <v>0</v>
      </c>
      <c r="AH4" s="5">
        <f t="shared" ref="AH4:AH5" si="18">countif(R4+W4,2)</f>
        <v>0</v>
      </c>
      <c r="AI4" s="5">
        <f t="shared" ref="AI4:AI5" si="19">countif(S4+W4,2)</f>
        <v>0</v>
      </c>
      <c r="AJ4" s="5">
        <f t="shared" ref="AJ4:AJ5" si="20">countif(R4+Y4+AB4+AE4+AH4,1)</f>
        <v>0</v>
      </c>
    </row>
    <row r="5">
      <c r="A5" s="1" t="s">
        <v>18</v>
      </c>
      <c r="B5" s="1" t="s">
        <v>33</v>
      </c>
      <c r="C5" s="1" t="s">
        <v>34</v>
      </c>
      <c r="D5" s="1" t="s">
        <v>43</v>
      </c>
      <c r="E5" s="1" t="s">
        <v>16</v>
      </c>
      <c r="F5" s="1"/>
      <c r="G5" s="1">
        <v>4.0</v>
      </c>
      <c r="H5" s="3">
        <v>7.87037037037037E-4</v>
      </c>
      <c r="I5" s="1" t="s">
        <v>44</v>
      </c>
      <c r="Q5" s="4">
        <f t="shared" si="1"/>
        <v>0</v>
      </c>
      <c r="R5" s="4">
        <f t="shared" si="2"/>
        <v>0</v>
      </c>
      <c r="S5" s="4">
        <f t="shared" si="3"/>
        <v>1</v>
      </c>
      <c r="T5" s="4">
        <f t="shared" si="4"/>
        <v>0</v>
      </c>
      <c r="U5" s="4">
        <f t="shared" si="5"/>
        <v>1</v>
      </c>
      <c r="V5" s="4">
        <f t="shared" si="6"/>
        <v>0</v>
      </c>
      <c r="W5" s="4">
        <f t="shared" si="7"/>
        <v>0</v>
      </c>
      <c r="X5" s="5">
        <f t="shared" si="8"/>
        <v>0</v>
      </c>
      <c r="Y5" s="5">
        <f t="shared" si="9"/>
        <v>0</v>
      </c>
      <c r="Z5" s="5">
        <f t="shared" si="10"/>
        <v>0</v>
      </c>
      <c r="AA5" s="5">
        <f t="shared" si="11"/>
        <v>0</v>
      </c>
      <c r="AB5" s="5">
        <f t="shared" si="12"/>
        <v>0</v>
      </c>
      <c r="AC5" s="5">
        <f t="shared" si="13"/>
        <v>1</v>
      </c>
      <c r="AD5" s="5">
        <f t="shared" si="14"/>
        <v>0</v>
      </c>
      <c r="AE5" s="5">
        <f t="shared" si="15"/>
        <v>0</v>
      </c>
      <c r="AF5" s="5">
        <f t="shared" si="16"/>
        <v>0</v>
      </c>
      <c r="AG5" s="5">
        <f t="shared" si="17"/>
        <v>0</v>
      </c>
      <c r="AH5" s="5">
        <f t="shared" si="18"/>
        <v>0</v>
      </c>
      <c r="AI5" s="5">
        <f t="shared" si="19"/>
        <v>0</v>
      </c>
      <c r="AJ5" s="5">
        <f t="shared" si="20"/>
        <v>0</v>
      </c>
    </row>
    <row r="6">
      <c r="C6" s="1" t="s">
        <v>37</v>
      </c>
      <c r="H6" s="6"/>
      <c r="Q6" s="4"/>
      <c r="R6" s="4"/>
      <c r="S6" s="4">
        <f t="shared" si="3"/>
        <v>0</v>
      </c>
      <c r="T6" s="4"/>
      <c r="U6" s="4"/>
      <c r="V6" s="4"/>
      <c r="W6" s="4"/>
    </row>
    <row r="7">
      <c r="A7" s="1" t="s">
        <v>17</v>
      </c>
      <c r="B7" s="1" t="s">
        <v>33</v>
      </c>
      <c r="C7" s="1" t="s">
        <v>34</v>
      </c>
      <c r="D7" s="1" t="s">
        <v>45</v>
      </c>
      <c r="E7" s="1" t="s">
        <v>15</v>
      </c>
      <c r="F7" s="1"/>
      <c r="G7" s="1">
        <v>4.0</v>
      </c>
      <c r="H7" s="3">
        <v>9.25925925925926E-4</v>
      </c>
      <c r="I7" s="1" t="s">
        <v>46</v>
      </c>
      <c r="Q7" s="4">
        <f>COUNTIF(E7,"missed")</f>
        <v>0</v>
      </c>
      <c r="R7" s="4">
        <f>COUNTIF(E7,"out")</f>
        <v>1</v>
      </c>
      <c r="S7" s="4">
        <f t="shared" si="3"/>
        <v>0</v>
      </c>
      <c r="T7" s="4">
        <f>COUNTIF(A7,"BJ")</f>
        <v>1</v>
      </c>
      <c r="U7" s="4">
        <f>COUNTIF(A7,"CJ")</f>
        <v>0</v>
      </c>
      <c r="V7" s="4">
        <f>COUNTIF(A7,"TM")</f>
        <v>0</v>
      </c>
      <c r="W7" s="4">
        <f>COUNTIF(A7,"DB")</f>
        <v>0</v>
      </c>
      <c r="X7" s="5">
        <f>countif(Q7+T7,2)</f>
        <v>0</v>
      </c>
      <c r="Y7" s="5">
        <f>countif(R7+T7,2)</f>
        <v>1</v>
      </c>
      <c r="Z7" s="5">
        <f>countif(S7+T7,2)</f>
        <v>0</v>
      </c>
      <c r="AA7" s="5">
        <f>countif(Q7+U7,2)</f>
        <v>0</v>
      </c>
      <c r="AB7" s="5">
        <f>countif(R7+U7,2)</f>
        <v>0</v>
      </c>
      <c r="AC7" s="5">
        <f>countif(S7+U7,2)</f>
        <v>0</v>
      </c>
      <c r="AD7" s="5">
        <f>countif(Q7+V7,2)</f>
        <v>0</v>
      </c>
      <c r="AE7" s="5">
        <f>countif(R7+V7,2)</f>
        <v>0</v>
      </c>
      <c r="AF7" s="5">
        <f>countif(S7+V7,2)</f>
        <v>0</v>
      </c>
      <c r="AG7" s="5">
        <f>countif(Q7+W7,2)</f>
        <v>0</v>
      </c>
      <c r="AH7" s="5">
        <f>countif(R7+W7,2)</f>
        <v>0</v>
      </c>
      <c r="AI7" s="5">
        <f>countif(S7+W7,2)</f>
        <v>0</v>
      </c>
      <c r="AJ7" s="5">
        <f>countif(R7+Y7+AB7+AE7+AH7,1)</f>
        <v>0</v>
      </c>
    </row>
    <row r="8">
      <c r="C8" s="1" t="s">
        <v>37</v>
      </c>
      <c r="H8" s="6"/>
      <c r="Q8" s="4"/>
      <c r="R8" s="4"/>
      <c r="S8" s="4"/>
      <c r="T8" s="4"/>
      <c r="U8" s="4"/>
      <c r="V8" s="4"/>
      <c r="W8" s="4"/>
    </row>
    <row r="9">
      <c r="A9" s="1" t="s">
        <v>19</v>
      </c>
      <c r="B9" s="1" t="s">
        <v>47</v>
      </c>
      <c r="C9" s="1" t="s">
        <v>48</v>
      </c>
      <c r="D9" s="1" t="s">
        <v>49</v>
      </c>
      <c r="E9" s="1" t="s">
        <v>16</v>
      </c>
      <c r="F9" s="1"/>
      <c r="G9" s="1">
        <v>7.0</v>
      </c>
      <c r="H9" s="3">
        <v>0.0011458333333333333</v>
      </c>
      <c r="I9" s="1" t="s">
        <v>46</v>
      </c>
      <c r="Q9" s="4">
        <f>COUNTIF(E9,"missed")</f>
        <v>0</v>
      </c>
      <c r="R9" s="4">
        <f>COUNTIF(E9,"out")</f>
        <v>0</v>
      </c>
      <c r="S9" s="4">
        <f t="shared" ref="S9:S13" si="21">COUNTIF(E9,"net")</f>
        <v>1</v>
      </c>
      <c r="T9" s="4">
        <f>COUNTIF(A9,"BJ")</f>
        <v>0</v>
      </c>
      <c r="U9" s="4">
        <f>COUNTIF(A9,"CJ")</f>
        <v>0</v>
      </c>
      <c r="V9" s="4">
        <f>COUNTIF(A9,"TM")</f>
        <v>1</v>
      </c>
      <c r="W9" s="4">
        <f>COUNTIF(A9,"DB")</f>
        <v>0</v>
      </c>
      <c r="X9" s="5">
        <f>countif(Q9+T9,2)</f>
        <v>0</v>
      </c>
      <c r="Y9" s="5">
        <f>countif(R9+T9,2)</f>
        <v>0</v>
      </c>
      <c r="Z9" s="5">
        <f>countif(S9+T9,2)</f>
        <v>0</v>
      </c>
      <c r="AA9" s="5">
        <f>countif(Q9+U9,2)</f>
        <v>0</v>
      </c>
      <c r="AB9" s="5">
        <f>countif(R9+U9,2)</f>
        <v>0</v>
      </c>
      <c r="AC9" s="5">
        <f>countif(S9+U9,2)</f>
        <v>0</v>
      </c>
      <c r="AD9" s="5">
        <f>countif(Q9+V9,2)</f>
        <v>0</v>
      </c>
      <c r="AE9" s="5">
        <f>countif(R9+V9,2)</f>
        <v>0</v>
      </c>
      <c r="AF9" s="5">
        <f>countif(S9+V9,2)</f>
        <v>1</v>
      </c>
      <c r="AG9" s="5">
        <f>countif(Q9+W9,2)</f>
        <v>0</v>
      </c>
      <c r="AH9" s="5">
        <f>countif(R9+W9,2)</f>
        <v>0</v>
      </c>
      <c r="AI9" s="5">
        <f>countif(S9+W9,2)</f>
        <v>0</v>
      </c>
      <c r="AJ9" s="5">
        <f>countif(R9+Y9+AB9+AE9+AH9,1)</f>
        <v>0</v>
      </c>
    </row>
    <row r="10">
      <c r="C10" s="1" t="s">
        <v>50</v>
      </c>
      <c r="H10" s="6"/>
      <c r="Q10" s="4"/>
      <c r="R10" s="4"/>
      <c r="S10" s="4">
        <f t="shared" si="21"/>
        <v>0</v>
      </c>
      <c r="T10" s="4"/>
      <c r="U10" s="4"/>
      <c r="V10" s="4"/>
      <c r="W10" s="4"/>
    </row>
    <row r="11">
      <c r="A11" s="1" t="s">
        <v>17</v>
      </c>
      <c r="B11" s="1" t="s">
        <v>47</v>
      </c>
      <c r="D11" s="1" t="s">
        <v>51</v>
      </c>
      <c r="E11" s="1" t="s">
        <v>16</v>
      </c>
      <c r="F11" s="1"/>
      <c r="G11" s="1">
        <v>5.0</v>
      </c>
      <c r="H11" s="3">
        <v>0.0013425925925925925</v>
      </c>
      <c r="I11" s="1" t="s">
        <v>46</v>
      </c>
      <c r="Q11" s="4">
        <f t="shared" ref="Q11:Q13" si="22">COUNTIF(E11,"missed")</f>
        <v>0</v>
      </c>
      <c r="R11" s="4">
        <f t="shared" ref="R11:R13" si="23">COUNTIF(E11,"out")</f>
        <v>0</v>
      </c>
      <c r="S11" s="4">
        <f t="shared" si="21"/>
        <v>1</v>
      </c>
      <c r="T11" s="4">
        <f t="shared" ref="T11:T13" si="24">COUNTIF(A11,"BJ")</f>
        <v>1</v>
      </c>
      <c r="U11" s="4">
        <f t="shared" ref="U11:U13" si="25">COUNTIF(A11,"CJ")</f>
        <v>0</v>
      </c>
      <c r="V11" s="4">
        <f t="shared" ref="V11:V13" si="26">COUNTIF(A11,"TM")</f>
        <v>0</v>
      </c>
      <c r="W11" s="4">
        <f t="shared" ref="W11:W13" si="27">COUNTIF(A11,"DB")</f>
        <v>0</v>
      </c>
      <c r="X11" s="5">
        <f t="shared" ref="X11:X13" si="28">countif(Q11+T11,2)</f>
        <v>0</v>
      </c>
      <c r="Y11" s="5">
        <f t="shared" ref="Y11:Y13" si="29">countif(R11+T11,2)</f>
        <v>0</v>
      </c>
      <c r="Z11" s="5">
        <f t="shared" ref="Z11:Z13" si="30">countif(S11+T11,2)</f>
        <v>1</v>
      </c>
      <c r="AA11" s="5">
        <f t="shared" ref="AA11:AA13" si="31">countif(Q11+U11,2)</f>
        <v>0</v>
      </c>
      <c r="AB11" s="5">
        <f t="shared" ref="AB11:AB13" si="32">countif(R11+U11,2)</f>
        <v>0</v>
      </c>
      <c r="AC11" s="5">
        <f t="shared" ref="AC11:AC13" si="33">countif(S11+U11,2)</f>
        <v>0</v>
      </c>
      <c r="AD11" s="5">
        <f t="shared" ref="AD11:AD13" si="34">countif(Q11+V11,2)</f>
        <v>0</v>
      </c>
      <c r="AE11" s="5">
        <f t="shared" ref="AE11:AE13" si="35">countif(R11+V11,2)</f>
        <v>0</v>
      </c>
      <c r="AF11" s="5">
        <f t="shared" ref="AF11:AF13" si="36">countif(S11+V11,2)</f>
        <v>0</v>
      </c>
      <c r="AG11" s="5">
        <f t="shared" ref="AG11:AG13" si="37">countif(Q11+W11,2)</f>
        <v>0</v>
      </c>
      <c r="AH11" s="5">
        <f t="shared" ref="AH11:AH13" si="38">countif(R11+W11,2)</f>
        <v>0</v>
      </c>
      <c r="AI11" s="5">
        <f t="shared" ref="AI11:AI13" si="39">countif(S11+W11,2)</f>
        <v>0</v>
      </c>
      <c r="AJ11" s="5">
        <f t="shared" ref="AJ11:AJ13" si="40">countif(R11+Y11+AB11+AE11+AH11,1)</f>
        <v>0</v>
      </c>
    </row>
    <row r="12">
      <c r="A12" s="1" t="s">
        <v>20</v>
      </c>
      <c r="B12" s="1" t="s">
        <v>33</v>
      </c>
      <c r="C12" s="1" t="s">
        <v>52</v>
      </c>
      <c r="D12" s="1" t="s">
        <v>53</v>
      </c>
      <c r="E12" s="1" t="s">
        <v>14</v>
      </c>
      <c r="F12" s="1"/>
      <c r="G12" s="1">
        <v>27.0</v>
      </c>
      <c r="H12" s="3">
        <v>0.001736111111111111</v>
      </c>
      <c r="I12" s="1" t="s">
        <v>54</v>
      </c>
      <c r="J12" s="1">
        <v>18.0</v>
      </c>
      <c r="K12" s="1">
        <v>2.0</v>
      </c>
      <c r="L12" s="1" t="s">
        <v>20</v>
      </c>
      <c r="M12" s="1" t="s">
        <v>17</v>
      </c>
      <c r="N12" s="1" t="s">
        <v>41</v>
      </c>
      <c r="O12" s="1" t="s">
        <v>18</v>
      </c>
      <c r="P12" s="1" t="s">
        <v>55</v>
      </c>
      <c r="Q12" s="4">
        <f t="shared" si="22"/>
        <v>1</v>
      </c>
      <c r="R12" s="4">
        <f t="shared" si="23"/>
        <v>0</v>
      </c>
      <c r="S12" s="4">
        <f t="shared" si="21"/>
        <v>0</v>
      </c>
      <c r="T12" s="4">
        <f t="shared" si="24"/>
        <v>0</v>
      </c>
      <c r="U12" s="4">
        <f t="shared" si="25"/>
        <v>0</v>
      </c>
      <c r="V12" s="4">
        <f t="shared" si="26"/>
        <v>0</v>
      </c>
      <c r="W12" s="4">
        <f t="shared" si="27"/>
        <v>1</v>
      </c>
      <c r="X12" s="5">
        <f t="shared" si="28"/>
        <v>0</v>
      </c>
      <c r="Y12" s="5">
        <f t="shared" si="29"/>
        <v>0</v>
      </c>
      <c r="Z12" s="5">
        <f t="shared" si="30"/>
        <v>0</v>
      </c>
      <c r="AA12" s="5">
        <f t="shared" si="31"/>
        <v>0</v>
      </c>
      <c r="AB12" s="5">
        <f t="shared" si="32"/>
        <v>0</v>
      </c>
      <c r="AC12" s="5">
        <f t="shared" si="33"/>
        <v>0</v>
      </c>
      <c r="AD12" s="5">
        <f t="shared" si="34"/>
        <v>0</v>
      </c>
      <c r="AE12" s="5">
        <f t="shared" si="35"/>
        <v>0</v>
      </c>
      <c r="AF12" s="5">
        <f t="shared" si="36"/>
        <v>0</v>
      </c>
      <c r="AG12" s="5">
        <f t="shared" si="37"/>
        <v>1</v>
      </c>
      <c r="AH12" s="5">
        <f t="shared" si="38"/>
        <v>0</v>
      </c>
      <c r="AI12" s="5">
        <f t="shared" si="39"/>
        <v>0</v>
      </c>
      <c r="AJ12" s="5">
        <f t="shared" si="40"/>
        <v>0</v>
      </c>
    </row>
    <row r="13">
      <c r="A13" s="1" t="s">
        <v>19</v>
      </c>
      <c r="B13" s="1" t="s">
        <v>33</v>
      </c>
      <c r="C13" s="1" t="s">
        <v>34</v>
      </c>
      <c r="D13" s="1" t="s">
        <v>45</v>
      </c>
      <c r="E13" s="1" t="s">
        <v>15</v>
      </c>
      <c r="F13" s="1"/>
      <c r="G13" s="1">
        <v>4.0</v>
      </c>
      <c r="H13" s="3">
        <v>0.001979166666666667</v>
      </c>
      <c r="I13" s="1" t="s">
        <v>56</v>
      </c>
      <c r="Q13" s="4">
        <f t="shared" si="22"/>
        <v>0</v>
      </c>
      <c r="R13" s="4">
        <f t="shared" si="23"/>
        <v>1</v>
      </c>
      <c r="S13" s="4">
        <f t="shared" si="21"/>
        <v>0</v>
      </c>
      <c r="T13" s="4">
        <f t="shared" si="24"/>
        <v>0</v>
      </c>
      <c r="U13" s="4">
        <f t="shared" si="25"/>
        <v>0</v>
      </c>
      <c r="V13" s="4">
        <f t="shared" si="26"/>
        <v>1</v>
      </c>
      <c r="W13" s="4">
        <f t="shared" si="27"/>
        <v>0</v>
      </c>
      <c r="X13" s="5">
        <f t="shared" si="28"/>
        <v>0</v>
      </c>
      <c r="Y13" s="5">
        <f t="shared" si="29"/>
        <v>0</v>
      </c>
      <c r="Z13" s="5">
        <f t="shared" si="30"/>
        <v>0</v>
      </c>
      <c r="AA13" s="5">
        <f t="shared" si="31"/>
        <v>0</v>
      </c>
      <c r="AB13" s="5">
        <f t="shared" si="32"/>
        <v>0</v>
      </c>
      <c r="AC13" s="5">
        <f t="shared" si="33"/>
        <v>0</v>
      </c>
      <c r="AD13" s="5">
        <f t="shared" si="34"/>
        <v>0</v>
      </c>
      <c r="AE13" s="5">
        <f t="shared" si="35"/>
        <v>1</v>
      </c>
      <c r="AF13" s="5">
        <f t="shared" si="36"/>
        <v>0</v>
      </c>
      <c r="AG13" s="5">
        <f t="shared" si="37"/>
        <v>0</v>
      </c>
      <c r="AH13" s="5">
        <f t="shared" si="38"/>
        <v>0</v>
      </c>
      <c r="AI13" s="5">
        <f t="shared" si="39"/>
        <v>0</v>
      </c>
      <c r="AJ13" s="5">
        <f t="shared" si="40"/>
        <v>0</v>
      </c>
    </row>
    <row r="14">
      <c r="C14" s="1" t="s">
        <v>37</v>
      </c>
      <c r="H14" s="6"/>
      <c r="Q14" s="4"/>
      <c r="R14" s="4"/>
      <c r="S14" s="4"/>
      <c r="T14" s="4"/>
      <c r="U14" s="4"/>
      <c r="V14" s="4"/>
      <c r="W14" s="4"/>
    </row>
    <row r="15">
      <c r="A15" s="1" t="s">
        <v>17</v>
      </c>
      <c r="B15" s="1" t="s">
        <v>47</v>
      </c>
      <c r="C15" s="1" t="s">
        <v>57</v>
      </c>
      <c r="D15" s="1" t="s">
        <v>48</v>
      </c>
      <c r="E15" s="1" t="s">
        <v>15</v>
      </c>
      <c r="F15" s="1"/>
      <c r="G15" s="1">
        <v>3.0</v>
      </c>
      <c r="H15" s="3">
        <v>0.002210648148148148</v>
      </c>
      <c r="I15" s="1" t="s">
        <v>56</v>
      </c>
      <c r="Q15" s="4">
        <f>COUNTIF(E15,"missed")</f>
        <v>0</v>
      </c>
      <c r="R15" s="4">
        <f>COUNTIF(E15,"out")</f>
        <v>1</v>
      </c>
      <c r="S15" s="4">
        <f>COUNTIF(E15,"net")</f>
        <v>0</v>
      </c>
      <c r="T15" s="4">
        <f>COUNTIF(A15,"BJ")</f>
        <v>1</v>
      </c>
      <c r="U15" s="4">
        <f>COUNTIF(A15,"CJ")</f>
        <v>0</v>
      </c>
      <c r="V15" s="4">
        <f>COUNTIF(A15,"TM")</f>
        <v>0</v>
      </c>
      <c r="W15" s="4">
        <f>COUNTIF(A15,"DB")</f>
        <v>0</v>
      </c>
      <c r="X15" s="5">
        <f>countif(Q15+T15,2)</f>
        <v>0</v>
      </c>
      <c r="Y15" s="5">
        <f>countif(R15+T15,2)</f>
        <v>1</v>
      </c>
      <c r="Z15" s="5">
        <f>countif(S15+T15,2)</f>
        <v>0</v>
      </c>
      <c r="AA15" s="5">
        <f>countif(Q15+U15,2)</f>
        <v>0</v>
      </c>
      <c r="AB15" s="5">
        <f>countif(R15+U15,2)</f>
        <v>0</v>
      </c>
      <c r="AC15" s="5">
        <f>countif(S15+U15,2)</f>
        <v>0</v>
      </c>
      <c r="AD15" s="5">
        <f>countif(Q15+V15,2)</f>
        <v>0</v>
      </c>
      <c r="AE15" s="5">
        <f>countif(R15+V15,2)</f>
        <v>0</v>
      </c>
      <c r="AF15" s="5">
        <f>countif(S15+V15,2)</f>
        <v>0</v>
      </c>
      <c r="AG15" s="5">
        <f>countif(Q15+W15,2)</f>
        <v>0</v>
      </c>
      <c r="AH15" s="5">
        <f>countif(R15+W15,2)</f>
        <v>0</v>
      </c>
      <c r="AI15" s="5">
        <f>countif(S15+W15,2)</f>
        <v>0</v>
      </c>
      <c r="AJ15" s="5">
        <f>countif(R15+Y15+AB15+AE15+AH15,1)</f>
        <v>0</v>
      </c>
    </row>
    <row r="16">
      <c r="C16" s="1" t="s">
        <v>58</v>
      </c>
      <c r="H16" s="6"/>
      <c r="Q16" s="4"/>
      <c r="R16" s="4"/>
      <c r="S16" s="4"/>
      <c r="T16" s="4"/>
      <c r="U16" s="4"/>
      <c r="V16" s="4"/>
      <c r="W16" s="4"/>
    </row>
    <row r="17">
      <c r="A17" s="1" t="s">
        <v>20</v>
      </c>
      <c r="B17" s="1" t="s">
        <v>47</v>
      </c>
      <c r="C17" s="1" t="s">
        <v>59</v>
      </c>
      <c r="D17" s="1" t="s">
        <v>43</v>
      </c>
      <c r="E17" s="1" t="s">
        <v>15</v>
      </c>
      <c r="F17" s="1"/>
      <c r="G17" s="1">
        <v>7.0</v>
      </c>
      <c r="H17" s="3">
        <v>0.0026157407407407405</v>
      </c>
      <c r="I17" s="1" t="s">
        <v>56</v>
      </c>
      <c r="Q17" s="4">
        <f t="shared" ref="Q17:Q18" si="41">COUNTIF(E17,"missed")</f>
        <v>0</v>
      </c>
      <c r="R17" s="4">
        <f t="shared" ref="R17:R18" si="42">COUNTIF(E17,"out")</f>
        <v>1</v>
      </c>
      <c r="S17" s="4">
        <f t="shared" ref="S17:S20" si="43">COUNTIF(E17,"net")</f>
        <v>0</v>
      </c>
      <c r="T17" s="4">
        <f t="shared" ref="T17:T18" si="44">COUNTIF(A17,"BJ")</f>
        <v>0</v>
      </c>
      <c r="U17" s="4">
        <f t="shared" ref="U17:U18" si="45">COUNTIF(A17,"CJ")</f>
        <v>0</v>
      </c>
      <c r="V17" s="4">
        <f t="shared" ref="V17:V18" si="46">COUNTIF(A17,"TM")</f>
        <v>0</v>
      </c>
      <c r="W17" s="4">
        <f t="shared" ref="W17:W18" si="47">COUNTIF(A17,"DB")</f>
        <v>1</v>
      </c>
      <c r="X17" s="5">
        <f t="shared" ref="X17:X18" si="48">countif(Q17+T17,2)</f>
        <v>0</v>
      </c>
      <c r="Y17" s="5">
        <f t="shared" ref="Y17:Y18" si="49">countif(R17+T17,2)</f>
        <v>0</v>
      </c>
      <c r="Z17" s="5">
        <f t="shared" ref="Z17:Z18" si="50">countif(S17+T17,2)</f>
        <v>0</v>
      </c>
      <c r="AA17" s="5">
        <f t="shared" ref="AA17:AA18" si="51">countif(Q17+U17,2)</f>
        <v>0</v>
      </c>
      <c r="AB17" s="5">
        <f t="shared" ref="AB17:AB18" si="52">countif(R17+U17,2)</f>
        <v>0</v>
      </c>
      <c r="AC17" s="5">
        <f t="shared" ref="AC17:AC18" si="53">countif(S17+U17,2)</f>
        <v>0</v>
      </c>
      <c r="AD17" s="5">
        <f t="shared" ref="AD17:AD18" si="54">countif(Q17+V17,2)</f>
        <v>0</v>
      </c>
      <c r="AE17" s="5">
        <f t="shared" ref="AE17:AE18" si="55">countif(R17+V17,2)</f>
        <v>0</v>
      </c>
      <c r="AF17" s="5">
        <f t="shared" ref="AF17:AF18" si="56">countif(S17+V17,2)</f>
        <v>0</v>
      </c>
      <c r="AG17" s="5">
        <f t="shared" ref="AG17:AG18" si="57">countif(Q17+W17,2)</f>
        <v>0</v>
      </c>
      <c r="AH17" s="5">
        <f t="shared" ref="AH17:AH18" si="58">countif(R17+W17,2)</f>
        <v>1</v>
      </c>
      <c r="AI17" s="5">
        <f t="shared" ref="AI17:AI18" si="59">countif(S17+W17,2)</f>
        <v>0</v>
      </c>
      <c r="AJ17" s="5">
        <f t="shared" ref="AJ17:AJ18" si="60">countif(R17+Y17+AB17+AE17+AH17,1)</f>
        <v>0</v>
      </c>
    </row>
    <row r="18">
      <c r="A18" s="1" t="s">
        <v>20</v>
      </c>
      <c r="B18" s="1" t="s">
        <v>47</v>
      </c>
      <c r="C18" s="1" t="s">
        <v>60</v>
      </c>
      <c r="E18" s="1" t="s">
        <v>14</v>
      </c>
      <c r="F18" s="1"/>
      <c r="G18" s="1">
        <v>44.0</v>
      </c>
      <c r="H18" s="3">
        <v>0.0030555555555555557</v>
      </c>
      <c r="I18" s="1" t="s">
        <v>56</v>
      </c>
      <c r="J18" s="1">
        <v>11.0</v>
      </c>
      <c r="K18" s="1">
        <v>3.0</v>
      </c>
      <c r="L18" s="1" t="s">
        <v>17</v>
      </c>
      <c r="M18" s="1" t="s">
        <v>20</v>
      </c>
      <c r="N18" s="1" t="s">
        <v>61</v>
      </c>
      <c r="O18" s="1" t="s">
        <v>17</v>
      </c>
      <c r="P18" s="7" t="s">
        <v>62</v>
      </c>
      <c r="Q18" s="4">
        <f t="shared" si="41"/>
        <v>1</v>
      </c>
      <c r="R18" s="4">
        <f t="shared" si="42"/>
        <v>0</v>
      </c>
      <c r="S18" s="4">
        <f t="shared" si="43"/>
        <v>0</v>
      </c>
      <c r="T18" s="4">
        <f t="shared" si="44"/>
        <v>0</v>
      </c>
      <c r="U18" s="4">
        <f t="shared" si="45"/>
        <v>0</v>
      </c>
      <c r="V18" s="4">
        <f t="shared" si="46"/>
        <v>0</v>
      </c>
      <c r="W18" s="4">
        <f t="shared" si="47"/>
        <v>1</v>
      </c>
      <c r="X18" s="5">
        <f t="shared" si="48"/>
        <v>0</v>
      </c>
      <c r="Y18" s="5">
        <f t="shared" si="49"/>
        <v>0</v>
      </c>
      <c r="Z18" s="5">
        <f t="shared" si="50"/>
        <v>0</v>
      </c>
      <c r="AA18" s="5">
        <f t="shared" si="51"/>
        <v>0</v>
      </c>
      <c r="AB18" s="5">
        <f t="shared" si="52"/>
        <v>0</v>
      </c>
      <c r="AC18" s="5">
        <f t="shared" si="53"/>
        <v>0</v>
      </c>
      <c r="AD18" s="5">
        <f t="shared" si="54"/>
        <v>0</v>
      </c>
      <c r="AE18" s="5">
        <f t="shared" si="55"/>
        <v>0</v>
      </c>
      <c r="AF18" s="5">
        <f t="shared" si="56"/>
        <v>0</v>
      </c>
      <c r="AG18" s="5">
        <f t="shared" si="57"/>
        <v>1</v>
      </c>
      <c r="AH18" s="5">
        <f t="shared" si="58"/>
        <v>0</v>
      </c>
      <c r="AI18" s="5">
        <f t="shared" si="59"/>
        <v>0</v>
      </c>
      <c r="AJ18" s="5">
        <f t="shared" si="60"/>
        <v>0</v>
      </c>
    </row>
    <row r="19">
      <c r="C19" s="1" t="s">
        <v>63</v>
      </c>
      <c r="H19" s="6"/>
      <c r="Q19" s="4"/>
      <c r="R19" s="4"/>
      <c r="S19" s="4">
        <f t="shared" si="43"/>
        <v>0</v>
      </c>
      <c r="T19" s="4"/>
      <c r="U19" s="4"/>
      <c r="V19" s="4"/>
      <c r="W19" s="4"/>
    </row>
    <row r="20">
      <c r="A20" s="1" t="s">
        <v>20</v>
      </c>
      <c r="B20" s="1" t="s">
        <v>33</v>
      </c>
      <c r="C20" s="1" t="s">
        <v>60</v>
      </c>
      <c r="E20" s="1" t="s">
        <v>15</v>
      </c>
      <c r="F20" s="1"/>
      <c r="G20" s="1">
        <v>34.0</v>
      </c>
      <c r="H20" s="3">
        <v>0.0036458333333333334</v>
      </c>
      <c r="I20" s="1" t="s">
        <v>64</v>
      </c>
      <c r="J20" s="1">
        <v>18.0</v>
      </c>
      <c r="K20" s="1">
        <v>4.0</v>
      </c>
      <c r="L20" s="1" t="s">
        <v>17</v>
      </c>
      <c r="M20" s="1" t="s">
        <v>20</v>
      </c>
      <c r="N20" s="1" t="s">
        <v>61</v>
      </c>
      <c r="O20" s="1" t="s">
        <v>20</v>
      </c>
      <c r="P20" s="1" t="s">
        <v>42</v>
      </c>
      <c r="Q20" s="4">
        <f>COUNTIF(E20,"missed")</f>
        <v>0</v>
      </c>
      <c r="R20" s="4">
        <f>COUNTIF(E20,"out")</f>
        <v>1</v>
      </c>
      <c r="S20" s="4">
        <f t="shared" si="43"/>
        <v>0</v>
      </c>
      <c r="T20" s="4">
        <f>COUNTIF(A20,"BJ")</f>
        <v>0</v>
      </c>
      <c r="U20" s="4">
        <f>COUNTIF(A20,"CJ")</f>
        <v>0</v>
      </c>
      <c r="V20" s="4">
        <f>COUNTIF(A20,"TM")</f>
        <v>0</v>
      </c>
      <c r="W20" s="4">
        <f>COUNTIF(A20,"DB")</f>
        <v>1</v>
      </c>
      <c r="X20" s="5">
        <f>countif(Q20+T20,2)</f>
        <v>0</v>
      </c>
      <c r="Y20" s="5">
        <f>countif(R20+T20,2)</f>
        <v>0</v>
      </c>
      <c r="Z20" s="5">
        <f>countif(S20+T20,2)</f>
        <v>0</v>
      </c>
      <c r="AA20" s="5">
        <f>countif(Q20+U20,2)</f>
        <v>0</v>
      </c>
      <c r="AB20" s="5">
        <f>countif(R20+U20,2)</f>
        <v>0</v>
      </c>
      <c r="AC20" s="5">
        <f>countif(S20+U20,2)</f>
        <v>0</v>
      </c>
      <c r="AD20" s="5">
        <f>countif(Q20+V20,2)</f>
        <v>0</v>
      </c>
      <c r="AE20" s="5">
        <f>countif(R20+V20,2)</f>
        <v>0</v>
      </c>
      <c r="AF20" s="5">
        <f>countif(S20+V20,2)</f>
        <v>0</v>
      </c>
      <c r="AG20" s="5">
        <f>countif(Q20+W20,2)</f>
        <v>0</v>
      </c>
      <c r="AH20" s="5">
        <f>countif(R20+W20,2)</f>
        <v>1</v>
      </c>
      <c r="AI20" s="5">
        <f>countif(S20+W20,2)</f>
        <v>0</v>
      </c>
      <c r="AJ20" s="5">
        <f>countif(R20+Y20+AB20+AE20+AH20,1)</f>
        <v>0</v>
      </c>
    </row>
    <row r="21">
      <c r="C21" s="1" t="s">
        <v>63</v>
      </c>
      <c r="H21" s="6"/>
      <c r="Q21" s="4"/>
      <c r="R21" s="4"/>
      <c r="S21" s="4"/>
      <c r="T21" s="4"/>
      <c r="U21" s="4"/>
      <c r="V21" s="4"/>
      <c r="W21" s="4"/>
    </row>
    <row r="22">
      <c r="A22" s="1" t="s">
        <v>18</v>
      </c>
      <c r="B22" s="1" t="s">
        <v>47</v>
      </c>
      <c r="C22" s="1" t="s">
        <v>65</v>
      </c>
      <c r="D22" s="1" t="s">
        <v>66</v>
      </c>
      <c r="E22" s="1" t="s">
        <v>14</v>
      </c>
      <c r="F22" s="1"/>
      <c r="G22" s="1">
        <v>10.0</v>
      </c>
      <c r="H22" s="3">
        <v>0.003912037037037037</v>
      </c>
      <c r="I22" s="1" t="s">
        <v>64</v>
      </c>
      <c r="Q22" s="4">
        <f t="shared" ref="Q22:Q30" si="61">COUNTIF(E22,"missed")</f>
        <v>1</v>
      </c>
      <c r="R22" s="4">
        <f t="shared" ref="R22:R30" si="62">COUNTIF(E22,"out")</f>
        <v>0</v>
      </c>
      <c r="S22" s="4">
        <f t="shared" ref="S22:S30" si="63">COUNTIF(E22,"net")</f>
        <v>0</v>
      </c>
      <c r="T22" s="4">
        <f t="shared" ref="T22:T30" si="64">COUNTIF(A22,"BJ")</f>
        <v>0</v>
      </c>
      <c r="U22" s="4">
        <f t="shared" ref="U22:U30" si="65">COUNTIF(A22,"CJ")</f>
        <v>1</v>
      </c>
      <c r="V22" s="4">
        <f t="shared" ref="V22:V30" si="66">COUNTIF(A22,"TM")</f>
        <v>0</v>
      </c>
      <c r="W22" s="4">
        <f t="shared" ref="W22:W30" si="67">COUNTIF(A22,"DB")</f>
        <v>0</v>
      </c>
      <c r="X22" s="5">
        <f t="shared" ref="X22:X30" si="68">countif(Q22+T22,2)</f>
        <v>0</v>
      </c>
      <c r="Y22" s="5">
        <f t="shared" ref="Y22:Y30" si="69">countif(R22+T22,2)</f>
        <v>0</v>
      </c>
      <c r="Z22" s="5">
        <f t="shared" ref="Z22:Z30" si="70">countif(S22+T22,2)</f>
        <v>0</v>
      </c>
      <c r="AA22" s="5">
        <f t="shared" ref="AA22:AA30" si="71">countif(Q22+U22,2)</f>
        <v>1</v>
      </c>
      <c r="AB22" s="5">
        <f t="shared" ref="AB22:AB30" si="72">countif(R22+U22,2)</f>
        <v>0</v>
      </c>
      <c r="AC22" s="5">
        <f t="shared" ref="AC22:AC30" si="73">countif(S22+U22,2)</f>
        <v>0</v>
      </c>
      <c r="AD22" s="5">
        <f t="shared" ref="AD22:AD30" si="74">countif(Q22+V22,2)</f>
        <v>0</v>
      </c>
      <c r="AE22" s="5">
        <f t="shared" ref="AE22:AE30" si="75">countif(R22+V22,2)</f>
        <v>0</v>
      </c>
      <c r="AF22" s="5">
        <f t="shared" ref="AF22:AF30" si="76">countif(S22+V22,2)</f>
        <v>0</v>
      </c>
      <c r="AG22" s="5">
        <f t="shared" ref="AG22:AG30" si="77">countif(Q22+W22,2)</f>
        <v>0</v>
      </c>
      <c r="AH22" s="5">
        <f t="shared" ref="AH22:AH30" si="78">countif(R22+W22,2)</f>
        <v>0</v>
      </c>
      <c r="AI22" s="5">
        <f t="shared" ref="AI22:AI30" si="79">countif(S22+W22,2)</f>
        <v>0</v>
      </c>
      <c r="AJ22" s="5">
        <f t="shared" ref="AJ22:AJ30" si="80">countif(R22+Y22+AB22+AE22+AH22,1)</f>
        <v>0</v>
      </c>
    </row>
    <row r="23">
      <c r="A23" s="1" t="s">
        <v>19</v>
      </c>
      <c r="B23" s="1" t="s">
        <v>33</v>
      </c>
      <c r="C23" s="1" t="s">
        <v>67</v>
      </c>
      <c r="D23" s="1" t="s">
        <v>68</v>
      </c>
      <c r="E23" s="1" t="s">
        <v>14</v>
      </c>
      <c r="F23" s="1"/>
      <c r="G23" s="1">
        <v>21.0</v>
      </c>
      <c r="H23" s="3">
        <v>0.0042592592592592595</v>
      </c>
      <c r="I23" s="1" t="s">
        <v>69</v>
      </c>
      <c r="J23" s="1">
        <v>11.0</v>
      </c>
      <c r="K23" s="1">
        <v>4.0</v>
      </c>
      <c r="L23" s="1" t="s">
        <v>20</v>
      </c>
      <c r="M23" s="1" t="s">
        <v>17</v>
      </c>
      <c r="N23" s="1" t="s">
        <v>61</v>
      </c>
      <c r="O23" s="1" t="s">
        <v>17</v>
      </c>
      <c r="P23" s="1" t="s">
        <v>68</v>
      </c>
      <c r="Q23" s="4">
        <f t="shared" si="61"/>
        <v>1</v>
      </c>
      <c r="R23" s="4">
        <f t="shared" si="62"/>
        <v>0</v>
      </c>
      <c r="S23" s="4">
        <f t="shared" si="63"/>
        <v>0</v>
      </c>
      <c r="T23" s="4">
        <f t="shared" si="64"/>
        <v>0</v>
      </c>
      <c r="U23" s="4">
        <f t="shared" si="65"/>
        <v>0</v>
      </c>
      <c r="V23" s="4">
        <f t="shared" si="66"/>
        <v>1</v>
      </c>
      <c r="W23" s="4">
        <f t="shared" si="67"/>
        <v>0</v>
      </c>
      <c r="X23" s="5">
        <f t="shared" si="68"/>
        <v>0</v>
      </c>
      <c r="Y23" s="5">
        <f t="shared" si="69"/>
        <v>0</v>
      </c>
      <c r="Z23" s="5">
        <f t="shared" si="70"/>
        <v>0</v>
      </c>
      <c r="AA23" s="5">
        <f t="shared" si="71"/>
        <v>0</v>
      </c>
      <c r="AB23" s="5">
        <f t="shared" si="72"/>
        <v>0</v>
      </c>
      <c r="AC23" s="5">
        <f t="shared" si="73"/>
        <v>0</v>
      </c>
      <c r="AD23" s="5">
        <f t="shared" si="74"/>
        <v>1</v>
      </c>
      <c r="AE23" s="5">
        <f t="shared" si="75"/>
        <v>0</v>
      </c>
      <c r="AF23" s="5">
        <f t="shared" si="76"/>
        <v>0</v>
      </c>
      <c r="AG23" s="5">
        <f t="shared" si="77"/>
        <v>0</v>
      </c>
      <c r="AH23" s="5">
        <f t="shared" si="78"/>
        <v>0</v>
      </c>
      <c r="AI23" s="5">
        <f t="shared" si="79"/>
        <v>0</v>
      </c>
      <c r="AJ23" s="5">
        <f t="shared" si="80"/>
        <v>0</v>
      </c>
    </row>
    <row r="24">
      <c r="A24" s="1" t="s">
        <v>17</v>
      </c>
      <c r="B24" s="1" t="s">
        <v>47</v>
      </c>
      <c r="D24" s="1" t="s">
        <v>70</v>
      </c>
      <c r="E24" s="1" t="s">
        <v>16</v>
      </c>
      <c r="F24" s="1"/>
      <c r="G24" s="1">
        <v>3.0</v>
      </c>
      <c r="H24" s="3">
        <v>0.004548611111111111</v>
      </c>
      <c r="I24" s="1" t="s">
        <v>69</v>
      </c>
      <c r="Q24" s="4">
        <f t="shared" si="61"/>
        <v>0</v>
      </c>
      <c r="R24" s="4">
        <f t="shared" si="62"/>
        <v>0</v>
      </c>
      <c r="S24" s="4">
        <f t="shared" si="63"/>
        <v>1</v>
      </c>
      <c r="T24" s="4">
        <f t="shared" si="64"/>
        <v>1</v>
      </c>
      <c r="U24" s="4">
        <f t="shared" si="65"/>
        <v>0</v>
      </c>
      <c r="V24" s="4">
        <f t="shared" si="66"/>
        <v>0</v>
      </c>
      <c r="W24" s="4">
        <f t="shared" si="67"/>
        <v>0</v>
      </c>
      <c r="X24" s="5">
        <f t="shared" si="68"/>
        <v>0</v>
      </c>
      <c r="Y24" s="5">
        <f t="shared" si="69"/>
        <v>0</v>
      </c>
      <c r="Z24" s="5">
        <f t="shared" si="70"/>
        <v>1</v>
      </c>
      <c r="AA24" s="5">
        <f t="shared" si="71"/>
        <v>0</v>
      </c>
      <c r="AB24" s="5">
        <f t="shared" si="72"/>
        <v>0</v>
      </c>
      <c r="AC24" s="5">
        <f t="shared" si="73"/>
        <v>0</v>
      </c>
      <c r="AD24" s="5">
        <f t="shared" si="74"/>
        <v>0</v>
      </c>
      <c r="AE24" s="5">
        <f t="shared" si="75"/>
        <v>0</v>
      </c>
      <c r="AF24" s="5">
        <f t="shared" si="76"/>
        <v>0</v>
      </c>
      <c r="AG24" s="5">
        <f t="shared" si="77"/>
        <v>0</v>
      </c>
      <c r="AH24" s="5">
        <f t="shared" si="78"/>
        <v>0</v>
      </c>
      <c r="AI24" s="5">
        <f t="shared" si="79"/>
        <v>0</v>
      </c>
      <c r="AJ24" s="5">
        <f t="shared" si="80"/>
        <v>0</v>
      </c>
    </row>
    <row r="25">
      <c r="A25" s="1" t="s">
        <v>19</v>
      </c>
      <c r="B25" s="1" t="s">
        <v>47</v>
      </c>
      <c r="D25" s="1" t="s">
        <v>71</v>
      </c>
      <c r="E25" s="1" t="s">
        <v>15</v>
      </c>
      <c r="F25" s="1"/>
      <c r="G25" s="1">
        <v>1.0</v>
      </c>
      <c r="H25" s="3">
        <v>0.004675925925925926</v>
      </c>
      <c r="I25" s="1" t="s">
        <v>69</v>
      </c>
      <c r="Q25" s="4">
        <f t="shared" si="61"/>
        <v>0</v>
      </c>
      <c r="R25" s="4">
        <f t="shared" si="62"/>
        <v>1</v>
      </c>
      <c r="S25" s="4">
        <f t="shared" si="63"/>
        <v>0</v>
      </c>
      <c r="T25" s="4">
        <f t="shared" si="64"/>
        <v>0</v>
      </c>
      <c r="U25" s="4">
        <f t="shared" si="65"/>
        <v>0</v>
      </c>
      <c r="V25" s="4">
        <f t="shared" si="66"/>
        <v>1</v>
      </c>
      <c r="W25" s="4">
        <f t="shared" si="67"/>
        <v>0</v>
      </c>
      <c r="X25" s="5">
        <f t="shared" si="68"/>
        <v>0</v>
      </c>
      <c r="Y25" s="5">
        <f t="shared" si="69"/>
        <v>0</v>
      </c>
      <c r="Z25" s="5">
        <f t="shared" si="70"/>
        <v>0</v>
      </c>
      <c r="AA25" s="5">
        <f t="shared" si="71"/>
        <v>0</v>
      </c>
      <c r="AB25" s="5">
        <f t="shared" si="72"/>
        <v>0</v>
      </c>
      <c r="AC25" s="5">
        <f t="shared" si="73"/>
        <v>0</v>
      </c>
      <c r="AD25" s="5">
        <f t="shared" si="74"/>
        <v>0</v>
      </c>
      <c r="AE25" s="5">
        <f t="shared" si="75"/>
        <v>1</v>
      </c>
      <c r="AF25" s="5">
        <f t="shared" si="76"/>
        <v>0</v>
      </c>
      <c r="AG25" s="5">
        <f t="shared" si="77"/>
        <v>0</v>
      </c>
      <c r="AH25" s="5">
        <f t="shared" si="78"/>
        <v>0</v>
      </c>
      <c r="AI25" s="5">
        <f t="shared" si="79"/>
        <v>0</v>
      </c>
      <c r="AJ25" s="5">
        <f t="shared" si="80"/>
        <v>0</v>
      </c>
    </row>
    <row r="26">
      <c r="A26" s="1" t="s">
        <v>20</v>
      </c>
      <c r="B26" s="1" t="s">
        <v>47</v>
      </c>
      <c r="D26" s="1" t="s">
        <v>72</v>
      </c>
      <c r="E26" s="1" t="s">
        <v>15</v>
      </c>
      <c r="F26" s="1"/>
      <c r="G26" s="1">
        <v>3.0</v>
      </c>
      <c r="H26" s="3">
        <v>0.004791666666666666</v>
      </c>
      <c r="I26" s="1" t="s">
        <v>69</v>
      </c>
      <c r="Q26" s="4">
        <f t="shared" si="61"/>
        <v>0</v>
      </c>
      <c r="R26" s="4">
        <f t="shared" si="62"/>
        <v>1</v>
      </c>
      <c r="S26" s="4">
        <f t="shared" si="63"/>
        <v>0</v>
      </c>
      <c r="T26" s="4">
        <f t="shared" si="64"/>
        <v>0</v>
      </c>
      <c r="U26" s="4">
        <f t="shared" si="65"/>
        <v>0</v>
      </c>
      <c r="V26" s="4">
        <f t="shared" si="66"/>
        <v>0</v>
      </c>
      <c r="W26" s="4">
        <f t="shared" si="67"/>
        <v>1</v>
      </c>
      <c r="X26" s="5">
        <f t="shared" si="68"/>
        <v>0</v>
      </c>
      <c r="Y26" s="5">
        <f t="shared" si="69"/>
        <v>0</v>
      </c>
      <c r="Z26" s="5">
        <f t="shared" si="70"/>
        <v>0</v>
      </c>
      <c r="AA26" s="5">
        <f t="shared" si="71"/>
        <v>0</v>
      </c>
      <c r="AB26" s="5">
        <f t="shared" si="72"/>
        <v>0</v>
      </c>
      <c r="AC26" s="5">
        <f t="shared" si="73"/>
        <v>0</v>
      </c>
      <c r="AD26" s="5">
        <f t="shared" si="74"/>
        <v>0</v>
      </c>
      <c r="AE26" s="5">
        <f t="shared" si="75"/>
        <v>0</v>
      </c>
      <c r="AF26" s="5">
        <f t="shared" si="76"/>
        <v>0</v>
      </c>
      <c r="AG26" s="5">
        <f t="shared" si="77"/>
        <v>0</v>
      </c>
      <c r="AH26" s="5">
        <f t="shared" si="78"/>
        <v>1</v>
      </c>
      <c r="AI26" s="5">
        <f t="shared" si="79"/>
        <v>0</v>
      </c>
      <c r="AJ26" s="5">
        <f t="shared" si="80"/>
        <v>0</v>
      </c>
    </row>
    <row r="27">
      <c r="A27" s="1" t="s">
        <v>19</v>
      </c>
      <c r="B27" s="1" t="s">
        <v>33</v>
      </c>
      <c r="C27" s="1" t="s">
        <v>38</v>
      </c>
      <c r="D27" s="1" t="s">
        <v>73</v>
      </c>
      <c r="E27" s="1" t="s">
        <v>16</v>
      </c>
      <c r="F27" s="1"/>
      <c r="G27" s="1">
        <v>16.0</v>
      </c>
      <c r="H27" s="3">
        <v>0.0050810185185185186</v>
      </c>
      <c r="I27" s="1" t="s">
        <v>74</v>
      </c>
      <c r="J27" s="1">
        <v>9.0</v>
      </c>
      <c r="Q27" s="4">
        <f t="shared" si="61"/>
        <v>0</v>
      </c>
      <c r="R27" s="4">
        <f t="shared" si="62"/>
        <v>0</v>
      </c>
      <c r="S27" s="4">
        <f t="shared" si="63"/>
        <v>1</v>
      </c>
      <c r="T27" s="4">
        <f t="shared" si="64"/>
        <v>0</v>
      </c>
      <c r="U27" s="4">
        <f t="shared" si="65"/>
        <v>0</v>
      </c>
      <c r="V27" s="4">
        <f t="shared" si="66"/>
        <v>1</v>
      </c>
      <c r="W27" s="4">
        <f t="shared" si="67"/>
        <v>0</v>
      </c>
      <c r="X27" s="5">
        <f t="shared" si="68"/>
        <v>0</v>
      </c>
      <c r="Y27" s="5">
        <f t="shared" si="69"/>
        <v>0</v>
      </c>
      <c r="Z27" s="5">
        <f t="shared" si="70"/>
        <v>0</v>
      </c>
      <c r="AA27" s="5">
        <f t="shared" si="71"/>
        <v>0</v>
      </c>
      <c r="AB27" s="5">
        <f t="shared" si="72"/>
        <v>0</v>
      </c>
      <c r="AC27" s="5">
        <f t="shared" si="73"/>
        <v>0</v>
      </c>
      <c r="AD27" s="5">
        <f t="shared" si="74"/>
        <v>0</v>
      </c>
      <c r="AE27" s="5">
        <f t="shared" si="75"/>
        <v>0</v>
      </c>
      <c r="AF27" s="5">
        <f t="shared" si="76"/>
        <v>1</v>
      </c>
      <c r="AG27" s="5">
        <f t="shared" si="77"/>
        <v>0</v>
      </c>
      <c r="AH27" s="5">
        <f t="shared" si="78"/>
        <v>0</v>
      </c>
      <c r="AI27" s="5">
        <f t="shared" si="79"/>
        <v>0</v>
      </c>
      <c r="AJ27" s="5">
        <f t="shared" si="80"/>
        <v>0</v>
      </c>
    </row>
    <row r="28">
      <c r="A28" s="1" t="s">
        <v>18</v>
      </c>
      <c r="B28" s="1" t="s">
        <v>47</v>
      </c>
      <c r="C28" s="1" t="s">
        <v>50</v>
      </c>
      <c r="D28" s="1" t="s">
        <v>75</v>
      </c>
      <c r="E28" s="1" t="s">
        <v>16</v>
      </c>
      <c r="F28" s="1"/>
      <c r="G28" s="1">
        <v>13.0</v>
      </c>
      <c r="H28" s="3">
        <v>0.005335648148148148</v>
      </c>
      <c r="I28" s="1" t="s">
        <v>74</v>
      </c>
      <c r="Q28" s="4">
        <f t="shared" si="61"/>
        <v>0</v>
      </c>
      <c r="R28" s="4">
        <f t="shared" si="62"/>
        <v>0</v>
      </c>
      <c r="S28" s="4">
        <f t="shared" si="63"/>
        <v>1</v>
      </c>
      <c r="T28" s="4">
        <f t="shared" si="64"/>
        <v>0</v>
      </c>
      <c r="U28" s="4">
        <f t="shared" si="65"/>
        <v>1</v>
      </c>
      <c r="V28" s="4">
        <f t="shared" si="66"/>
        <v>0</v>
      </c>
      <c r="W28" s="4">
        <f t="shared" si="67"/>
        <v>0</v>
      </c>
      <c r="X28" s="5">
        <f t="shared" si="68"/>
        <v>0</v>
      </c>
      <c r="Y28" s="5">
        <f t="shared" si="69"/>
        <v>0</v>
      </c>
      <c r="Z28" s="5">
        <f t="shared" si="70"/>
        <v>0</v>
      </c>
      <c r="AA28" s="5">
        <f t="shared" si="71"/>
        <v>0</v>
      </c>
      <c r="AB28" s="5">
        <f t="shared" si="72"/>
        <v>0</v>
      </c>
      <c r="AC28" s="5">
        <f t="shared" si="73"/>
        <v>1</v>
      </c>
      <c r="AD28" s="5">
        <f t="shared" si="74"/>
        <v>0</v>
      </c>
      <c r="AE28" s="5">
        <f t="shared" si="75"/>
        <v>0</v>
      </c>
      <c r="AF28" s="5">
        <f t="shared" si="76"/>
        <v>0</v>
      </c>
      <c r="AG28" s="5">
        <f t="shared" si="77"/>
        <v>0</v>
      </c>
      <c r="AH28" s="5">
        <f t="shared" si="78"/>
        <v>0</v>
      </c>
      <c r="AI28" s="5">
        <f t="shared" si="79"/>
        <v>0</v>
      </c>
      <c r="AJ28" s="5">
        <f t="shared" si="80"/>
        <v>0</v>
      </c>
    </row>
    <row r="29">
      <c r="A29" s="1" t="s">
        <v>19</v>
      </c>
      <c r="B29" s="1" t="s">
        <v>33</v>
      </c>
      <c r="C29" s="1" t="s">
        <v>38</v>
      </c>
      <c r="D29" s="1" t="s">
        <v>76</v>
      </c>
      <c r="E29" s="1" t="s">
        <v>15</v>
      </c>
      <c r="F29" s="1"/>
      <c r="G29" s="1">
        <v>6.0</v>
      </c>
      <c r="H29" s="3">
        <v>0.005555555555555556</v>
      </c>
      <c r="I29" s="1" t="s">
        <v>77</v>
      </c>
      <c r="J29" s="1">
        <v>3.0</v>
      </c>
      <c r="Q29" s="4">
        <f t="shared" si="61"/>
        <v>0</v>
      </c>
      <c r="R29" s="4">
        <f t="shared" si="62"/>
        <v>1</v>
      </c>
      <c r="S29" s="4">
        <f t="shared" si="63"/>
        <v>0</v>
      </c>
      <c r="T29" s="4">
        <f t="shared" si="64"/>
        <v>0</v>
      </c>
      <c r="U29" s="4">
        <f t="shared" si="65"/>
        <v>0</v>
      </c>
      <c r="V29" s="4">
        <f t="shared" si="66"/>
        <v>1</v>
      </c>
      <c r="W29" s="4">
        <f t="shared" si="67"/>
        <v>0</v>
      </c>
      <c r="X29" s="5">
        <f t="shared" si="68"/>
        <v>0</v>
      </c>
      <c r="Y29" s="5">
        <f t="shared" si="69"/>
        <v>0</v>
      </c>
      <c r="Z29" s="5">
        <f t="shared" si="70"/>
        <v>0</v>
      </c>
      <c r="AA29" s="5">
        <f t="shared" si="71"/>
        <v>0</v>
      </c>
      <c r="AB29" s="5">
        <f t="shared" si="72"/>
        <v>0</v>
      </c>
      <c r="AC29" s="5">
        <f t="shared" si="73"/>
        <v>0</v>
      </c>
      <c r="AD29" s="5">
        <f t="shared" si="74"/>
        <v>0</v>
      </c>
      <c r="AE29" s="5">
        <f t="shared" si="75"/>
        <v>1</v>
      </c>
      <c r="AF29" s="5">
        <f t="shared" si="76"/>
        <v>0</v>
      </c>
      <c r="AG29" s="5">
        <f t="shared" si="77"/>
        <v>0</v>
      </c>
      <c r="AH29" s="5">
        <f t="shared" si="78"/>
        <v>0</v>
      </c>
      <c r="AI29" s="5">
        <f t="shared" si="79"/>
        <v>0</v>
      </c>
      <c r="AJ29" s="5">
        <f t="shared" si="80"/>
        <v>0</v>
      </c>
    </row>
    <row r="30">
      <c r="A30" s="1" t="s">
        <v>18</v>
      </c>
      <c r="B30" s="1" t="s">
        <v>47</v>
      </c>
      <c r="C30" s="1" t="s">
        <v>48</v>
      </c>
      <c r="D30" s="1" t="s">
        <v>75</v>
      </c>
      <c r="E30" s="1" t="s">
        <v>16</v>
      </c>
      <c r="F30" s="1"/>
      <c r="G30" s="1">
        <v>5.0</v>
      </c>
      <c r="H30" s="3">
        <v>0.005706018518518518</v>
      </c>
      <c r="I30" s="1" t="s">
        <v>77</v>
      </c>
      <c r="Q30" s="4">
        <f t="shared" si="61"/>
        <v>0</v>
      </c>
      <c r="R30" s="4">
        <f t="shared" si="62"/>
        <v>0</v>
      </c>
      <c r="S30" s="4">
        <f t="shared" si="63"/>
        <v>1</v>
      </c>
      <c r="T30" s="4">
        <f t="shared" si="64"/>
        <v>0</v>
      </c>
      <c r="U30" s="4">
        <f t="shared" si="65"/>
        <v>1</v>
      </c>
      <c r="V30" s="4">
        <f t="shared" si="66"/>
        <v>0</v>
      </c>
      <c r="W30" s="4">
        <f t="shared" si="67"/>
        <v>0</v>
      </c>
      <c r="X30" s="5">
        <f t="shared" si="68"/>
        <v>0</v>
      </c>
      <c r="Y30" s="5">
        <f t="shared" si="69"/>
        <v>0</v>
      </c>
      <c r="Z30" s="5">
        <f t="shared" si="70"/>
        <v>0</v>
      </c>
      <c r="AA30" s="5">
        <f t="shared" si="71"/>
        <v>0</v>
      </c>
      <c r="AB30" s="5">
        <f t="shared" si="72"/>
        <v>0</v>
      </c>
      <c r="AC30" s="5">
        <f t="shared" si="73"/>
        <v>1</v>
      </c>
      <c r="AD30" s="5">
        <f t="shared" si="74"/>
        <v>0</v>
      </c>
      <c r="AE30" s="5">
        <f t="shared" si="75"/>
        <v>0</v>
      </c>
      <c r="AF30" s="5">
        <f t="shared" si="76"/>
        <v>0</v>
      </c>
      <c r="AG30" s="5">
        <f t="shared" si="77"/>
        <v>0</v>
      </c>
      <c r="AH30" s="5">
        <f t="shared" si="78"/>
        <v>0</v>
      </c>
      <c r="AI30" s="5">
        <f t="shared" si="79"/>
        <v>0</v>
      </c>
      <c r="AJ30" s="5">
        <f t="shared" si="80"/>
        <v>0</v>
      </c>
    </row>
    <row r="31">
      <c r="C31" s="1" t="s">
        <v>50</v>
      </c>
      <c r="H31" s="6"/>
      <c r="Q31" s="4"/>
      <c r="R31" s="4"/>
      <c r="S31" s="4"/>
      <c r="T31" s="4"/>
      <c r="U31" s="4"/>
      <c r="V31" s="4"/>
      <c r="W31" s="4"/>
    </row>
    <row r="32">
      <c r="A32" s="1" t="s">
        <v>20</v>
      </c>
      <c r="B32" s="1" t="s">
        <v>47</v>
      </c>
      <c r="C32" s="1" t="s">
        <v>78</v>
      </c>
      <c r="D32" s="1" t="s">
        <v>73</v>
      </c>
      <c r="E32" s="1" t="s">
        <v>16</v>
      </c>
      <c r="F32" s="1"/>
      <c r="G32" s="1">
        <v>19.0</v>
      </c>
      <c r="H32" s="3">
        <v>0.0059953703703703705</v>
      </c>
      <c r="I32" s="1" t="s">
        <v>77</v>
      </c>
      <c r="J32" s="1">
        <v>4.0</v>
      </c>
      <c r="K32" s="1">
        <v>9.0</v>
      </c>
      <c r="L32" s="1" t="s">
        <v>20</v>
      </c>
      <c r="M32" s="1" t="s">
        <v>18</v>
      </c>
      <c r="N32" s="1" t="s">
        <v>79</v>
      </c>
      <c r="O32" s="1" t="s">
        <v>20</v>
      </c>
      <c r="P32" s="1" t="s">
        <v>80</v>
      </c>
      <c r="Q32" s="4">
        <f t="shared" ref="Q32:Q39" si="81">COUNTIF(E32,"missed")</f>
        <v>0</v>
      </c>
      <c r="R32" s="4">
        <f t="shared" ref="R32:R39" si="82">COUNTIF(E32,"out")</f>
        <v>0</v>
      </c>
      <c r="S32" s="4">
        <f t="shared" ref="S32:S39" si="83">COUNTIF(E32,"net")</f>
        <v>1</v>
      </c>
      <c r="T32" s="4">
        <f t="shared" ref="T32:T39" si="84">COUNTIF(A32,"BJ")</f>
        <v>0</v>
      </c>
      <c r="U32" s="4">
        <f t="shared" ref="U32:U39" si="85">COUNTIF(A32,"CJ")</f>
        <v>0</v>
      </c>
      <c r="V32" s="4">
        <f t="shared" ref="V32:V39" si="86">COUNTIF(A32,"TM")</f>
        <v>0</v>
      </c>
      <c r="W32" s="4">
        <f t="shared" ref="W32:W39" si="87">COUNTIF(A32,"DB")</f>
        <v>1</v>
      </c>
      <c r="X32" s="5">
        <f t="shared" ref="X32:X39" si="88">countif(Q32+T32,2)</f>
        <v>0</v>
      </c>
      <c r="Y32" s="5">
        <f t="shared" ref="Y32:Y39" si="89">countif(R32+T32,2)</f>
        <v>0</v>
      </c>
      <c r="Z32" s="5">
        <f t="shared" ref="Z32:Z39" si="90">countif(S32+T32,2)</f>
        <v>0</v>
      </c>
      <c r="AA32" s="5">
        <f t="shared" ref="AA32:AA39" si="91">countif(Q32+U32,2)</f>
        <v>0</v>
      </c>
      <c r="AB32" s="5">
        <f t="shared" ref="AB32:AB39" si="92">countif(R32+U32,2)</f>
        <v>0</v>
      </c>
      <c r="AC32" s="5">
        <f t="shared" ref="AC32:AC39" si="93">countif(S32+U32,2)</f>
        <v>0</v>
      </c>
      <c r="AD32" s="5">
        <f t="shared" ref="AD32:AD39" si="94">countif(Q32+V32,2)</f>
        <v>0</v>
      </c>
      <c r="AE32" s="5">
        <f t="shared" ref="AE32:AE39" si="95">countif(R32+V32,2)</f>
        <v>0</v>
      </c>
      <c r="AF32" s="5">
        <f t="shared" ref="AF32:AF39" si="96">countif(S32+V32,2)</f>
        <v>0</v>
      </c>
      <c r="AG32" s="5">
        <f t="shared" ref="AG32:AG39" si="97">countif(Q32+W32,2)</f>
        <v>0</v>
      </c>
      <c r="AH32" s="5">
        <f t="shared" ref="AH32:AH39" si="98">countif(R32+W32,2)</f>
        <v>0</v>
      </c>
      <c r="AI32" s="5">
        <f t="shared" ref="AI32:AI39" si="99">countif(S32+W32,2)</f>
        <v>1</v>
      </c>
      <c r="AJ32" s="5">
        <f t="shared" ref="AJ32:AJ39" si="100">countif(R32+Y32+AB32+AE32+AH32,1)</f>
        <v>0</v>
      </c>
    </row>
    <row r="33">
      <c r="A33" s="1" t="s">
        <v>20</v>
      </c>
      <c r="B33" s="1" t="s">
        <v>47</v>
      </c>
      <c r="D33" s="1" t="s">
        <v>72</v>
      </c>
      <c r="E33" s="1" t="s">
        <v>15</v>
      </c>
      <c r="F33" s="1"/>
      <c r="G33" s="1">
        <v>1.0</v>
      </c>
      <c r="H33" s="3">
        <v>0.00619212962962963</v>
      </c>
      <c r="I33" s="1" t="s">
        <v>81</v>
      </c>
      <c r="Q33" s="4">
        <f t="shared" si="81"/>
        <v>0</v>
      </c>
      <c r="R33" s="4">
        <f t="shared" si="82"/>
        <v>1</v>
      </c>
      <c r="S33" s="4">
        <f t="shared" si="83"/>
        <v>0</v>
      </c>
      <c r="T33" s="4">
        <f t="shared" si="84"/>
        <v>0</v>
      </c>
      <c r="U33" s="4">
        <f t="shared" si="85"/>
        <v>0</v>
      </c>
      <c r="V33" s="4">
        <f t="shared" si="86"/>
        <v>0</v>
      </c>
      <c r="W33" s="4">
        <f t="shared" si="87"/>
        <v>1</v>
      </c>
      <c r="X33" s="5">
        <f t="shared" si="88"/>
        <v>0</v>
      </c>
      <c r="Y33" s="5">
        <f t="shared" si="89"/>
        <v>0</v>
      </c>
      <c r="Z33" s="5">
        <f t="shared" si="90"/>
        <v>0</v>
      </c>
      <c r="AA33" s="5">
        <f t="shared" si="91"/>
        <v>0</v>
      </c>
      <c r="AB33" s="5">
        <f t="shared" si="92"/>
        <v>0</v>
      </c>
      <c r="AC33" s="5">
        <f t="shared" si="93"/>
        <v>0</v>
      </c>
      <c r="AD33" s="5">
        <f t="shared" si="94"/>
        <v>0</v>
      </c>
      <c r="AE33" s="5">
        <f t="shared" si="95"/>
        <v>0</v>
      </c>
      <c r="AF33" s="5">
        <f t="shared" si="96"/>
        <v>0</v>
      </c>
      <c r="AG33" s="5">
        <f t="shared" si="97"/>
        <v>0</v>
      </c>
      <c r="AH33" s="5">
        <f t="shared" si="98"/>
        <v>1</v>
      </c>
      <c r="AI33" s="5">
        <f t="shared" si="99"/>
        <v>0</v>
      </c>
      <c r="AJ33" s="5">
        <f t="shared" si="100"/>
        <v>0</v>
      </c>
    </row>
    <row r="34">
      <c r="A34" s="1" t="s">
        <v>20</v>
      </c>
      <c r="B34" s="1" t="s">
        <v>33</v>
      </c>
      <c r="C34" s="1" t="s">
        <v>78</v>
      </c>
      <c r="D34" s="1" t="s">
        <v>73</v>
      </c>
      <c r="E34" s="1" t="s">
        <v>16</v>
      </c>
      <c r="F34" s="1"/>
      <c r="G34" s="1">
        <v>14.0</v>
      </c>
      <c r="H34" s="3">
        <v>0.006481481481481481</v>
      </c>
      <c r="I34" s="1" t="s">
        <v>81</v>
      </c>
      <c r="J34" s="1">
        <v>11.0</v>
      </c>
      <c r="Q34" s="4">
        <f t="shared" si="81"/>
        <v>0</v>
      </c>
      <c r="R34" s="4">
        <f t="shared" si="82"/>
        <v>0</v>
      </c>
      <c r="S34" s="4">
        <f t="shared" si="83"/>
        <v>1</v>
      </c>
      <c r="T34" s="4">
        <f t="shared" si="84"/>
        <v>0</v>
      </c>
      <c r="U34" s="4">
        <f t="shared" si="85"/>
        <v>0</v>
      </c>
      <c r="V34" s="4">
        <f t="shared" si="86"/>
        <v>0</v>
      </c>
      <c r="W34" s="4">
        <f t="shared" si="87"/>
        <v>1</v>
      </c>
      <c r="X34" s="5">
        <f t="shared" si="88"/>
        <v>0</v>
      </c>
      <c r="Y34" s="5">
        <f t="shared" si="89"/>
        <v>0</v>
      </c>
      <c r="Z34" s="5">
        <f t="shared" si="90"/>
        <v>0</v>
      </c>
      <c r="AA34" s="5">
        <f t="shared" si="91"/>
        <v>0</v>
      </c>
      <c r="AB34" s="5">
        <f t="shared" si="92"/>
        <v>0</v>
      </c>
      <c r="AC34" s="5">
        <f t="shared" si="93"/>
        <v>0</v>
      </c>
      <c r="AD34" s="5">
        <f t="shared" si="94"/>
        <v>0</v>
      </c>
      <c r="AE34" s="5">
        <f t="shared" si="95"/>
        <v>0</v>
      </c>
      <c r="AF34" s="5">
        <f t="shared" si="96"/>
        <v>0</v>
      </c>
      <c r="AG34" s="5">
        <f t="shared" si="97"/>
        <v>0</v>
      </c>
      <c r="AH34" s="5">
        <f t="shared" si="98"/>
        <v>0</v>
      </c>
      <c r="AI34" s="5">
        <f t="shared" si="99"/>
        <v>1</v>
      </c>
      <c r="AJ34" s="5">
        <f t="shared" si="100"/>
        <v>0</v>
      </c>
    </row>
    <row r="35">
      <c r="A35" s="1" t="s">
        <v>17</v>
      </c>
      <c r="B35" s="1" t="s">
        <v>47</v>
      </c>
      <c r="D35" s="1" t="s">
        <v>51</v>
      </c>
      <c r="E35" s="1" t="s">
        <v>16</v>
      </c>
      <c r="F35" s="1"/>
      <c r="G35" s="1">
        <v>3.0</v>
      </c>
      <c r="H35" s="3">
        <v>0.00662037037037037</v>
      </c>
      <c r="I35" s="1" t="s">
        <v>81</v>
      </c>
      <c r="Q35" s="4">
        <f t="shared" si="81"/>
        <v>0</v>
      </c>
      <c r="R35" s="4">
        <f t="shared" si="82"/>
        <v>0</v>
      </c>
      <c r="S35" s="4">
        <f t="shared" si="83"/>
        <v>1</v>
      </c>
      <c r="T35" s="4">
        <f t="shared" si="84"/>
        <v>1</v>
      </c>
      <c r="U35" s="4">
        <f t="shared" si="85"/>
        <v>0</v>
      </c>
      <c r="V35" s="4">
        <f t="shared" si="86"/>
        <v>0</v>
      </c>
      <c r="W35" s="4">
        <f t="shared" si="87"/>
        <v>0</v>
      </c>
      <c r="X35" s="5">
        <f t="shared" si="88"/>
        <v>0</v>
      </c>
      <c r="Y35" s="5">
        <f t="shared" si="89"/>
        <v>0</v>
      </c>
      <c r="Z35" s="5">
        <f t="shared" si="90"/>
        <v>1</v>
      </c>
      <c r="AA35" s="5">
        <f t="shared" si="91"/>
        <v>0</v>
      </c>
      <c r="AB35" s="5">
        <f t="shared" si="92"/>
        <v>0</v>
      </c>
      <c r="AC35" s="5">
        <f t="shared" si="93"/>
        <v>0</v>
      </c>
      <c r="AD35" s="5">
        <f t="shared" si="94"/>
        <v>0</v>
      </c>
      <c r="AE35" s="5">
        <f t="shared" si="95"/>
        <v>0</v>
      </c>
      <c r="AF35" s="5">
        <f t="shared" si="96"/>
        <v>0</v>
      </c>
      <c r="AG35" s="5">
        <f t="shared" si="97"/>
        <v>0</v>
      </c>
      <c r="AH35" s="5">
        <f t="shared" si="98"/>
        <v>0</v>
      </c>
      <c r="AI35" s="5">
        <f t="shared" si="99"/>
        <v>0</v>
      </c>
      <c r="AJ35" s="5">
        <f t="shared" si="100"/>
        <v>0</v>
      </c>
    </row>
    <row r="36">
      <c r="A36" s="1" t="s">
        <v>18</v>
      </c>
      <c r="B36" s="1" t="s">
        <v>47</v>
      </c>
      <c r="D36" s="1" t="s">
        <v>82</v>
      </c>
      <c r="E36" s="1" t="s">
        <v>15</v>
      </c>
      <c r="F36" s="1"/>
      <c r="G36" s="1">
        <v>9.0</v>
      </c>
      <c r="H36" s="3">
        <v>0.006828703703703704</v>
      </c>
      <c r="I36" s="1" t="s">
        <v>81</v>
      </c>
      <c r="Q36" s="4">
        <f t="shared" si="81"/>
        <v>0</v>
      </c>
      <c r="R36" s="4">
        <f t="shared" si="82"/>
        <v>1</v>
      </c>
      <c r="S36" s="4">
        <f t="shared" si="83"/>
        <v>0</v>
      </c>
      <c r="T36" s="4">
        <f t="shared" si="84"/>
        <v>0</v>
      </c>
      <c r="U36" s="4">
        <f t="shared" si="85"/>
        <v>1</v>
      </c>
      <c r="V36" s="4">
        <f t="shared" si="86"/>
        <v>0</v>
      </c>
      <c r="W36" s="4">
        <f t="shared" si="87"/>
        <v>0</v>
      </c>
      <c r="X36" s="5">
        <f t="shared" si="88"/>
        <v>0</v>
      </c>
      <c r="Y36" s="5">
        <f t="shared" si="89"/>
        <v>0</v>
      </c>
      <c r="Z36" s="5">
        <f t="shared" si="90"/>
        <v>0</v>
      </c>
      <c r="AA36" s="5">
        <f t="shared" si="91"/>
        <v>0</v>
      </c>
      <c r="AB36" s="5">
        <f t="shared" si="92"/>
        <v>1</v>
      </c>
      <c r="AC36" s="5">
        <f t="shared" si="93"/>
        <v>0</v>
      </c>
      <c r="AD36" s="5">
        <f t="shared" si="94"/>
        <v>0</v>
      </c>
      <c r="AE36" s="5">
        <f t="shared" si="95"/>
        <v>0</v>
      </c>
      <c r="AF36" s="5">
        <f t="shared" si="96"/>
        <v>0</v>
      </c>
      <c r="AG36" s="5">
        <f t="shared" si="97"/>
        <v>0</v>
      </c>
      <c r="AH36" s="5">
        <f t="shared" si="98"/>
        <v>0</v>
      </c>
      <c r="AI36" s="5">
        <f t="shared" si="99"/>
        <v>0</v>
      </c>
      <c r="AJ36" s="5">
        <f t="shared" si="100"/>
        <v>0</v>
      </c>
    </row>
    <row r="37">
      <c r="A37" s="1" t="s">
        <v>17</v>
      </c>
      <c r="B37" s="1" t="s">
        <v>33</v>
      </c>
      <c r="C37" s="1" t="s">
        <v>83</v>
      </c>
      <c r="D37" s="1" t="s">
        <v>84</v>
      </c>
      <c r="E37" s="1" t="s">
        <v>15</v>
      </c>
      <c r="F37" s="1"/>
      <c r="G37" s="1">
        <v>6.0</v>
      </c>
      <c r="H37" s="3">
        <v>0.007060185185185185</v>
      </c>
      <c r="I37" s="1" t="s">
        <v>85</v>
      </c>
      <c r="Q37" s="4">
        <f t="shared" si="81"/>
        <v>0</v>
      </c>
      <c r="R37" s="4">
        <f t="shared" si="82"/>
        <v>1</v>
      </c>
      <c r="S37" s="4">
        <f t="shared" si="83"/>
        <v>0</v>
      </c>
      <c r="T37" s="4">
        <f t="shared" si="84"/>
        <v>1</v>
      </c>
      <c r="U37" s="4">
        <f t="shared" si="85"/>
        <v>0</v>
      </c>
      <c r="V37" s="4">
        <f t="shared" si="86"/>
        <v>0</v>
      </c>
      <c r="W37" s="4">
        <f t="shared" si="87"/>
        <v>0</v>
      </c>
      <c r="X37" s="5">
        <f t="shared" si="88"/>
        <v>0</v>
      </c>
      <c r="Y37" s="5">
        <f t="shared" si="89"/>
        <v>1</v>
      </c>
      <c r="Z37" s="5">
        <f t="shared" si="90"/>
        <v>0</v>
      </c>
      <c r="AA37" s="5">
        <f t="shared" si="91"/>
        <v>0</v>
      </c>
      <c r="AB37" s="5">
        <f t="shared" si="92"/>
        <v>0</v>
      </c>
      <c r="AC37" s="5">
        <f t="shared" si="93"/>
        <v>0</v>
      </c>
      <c r="AD37" s="5">
        <f t="shared" si="94"/>
        <v>0</v>
      </c>
      <c r="AE37" s="5">
        <f t="shared" si="95"/>
        <v>0</v>
      </c>
      <c r="AF37" s="5">
        <f t="shared" si="96"/>
        <v>0</v>
      </c>
      <c r="AG37" s="5">
        <f t="shared" si="97"/>
        <v>0</v>
      </c>
      <c r="AH37" s="5">
        <f t="shared" si="98"/>
        <v>0</v>
      </c>
      <c r="AI37" s="5">
        <f t="shared" si="99"/>
        <v>0</v>
      </c>
      <c r="AJ37" s="5">
        <f t="shared" si="100"/>
        <v>0</v>
      </c>
    </row>
    <row r="38">
      <c r="A38" s="1" t="s">
        <v>17</v>
      </c>
      <c r="B38" s="1" t="s">
        <v>33</v>
      </c>
      <c r="D38" s="1" t="s">
        <v>43</v>
      </c>
      <c r="E38" s="1" t="s">
        <v>16</v>
      </c>
      <c r="F38" s="1"/>
      <c r="G38" s="1">
        <v>4.0</v>
      </c>
      <c r="H38" s="3">
        <v>0.007222222222222222</v>
      </c>
      <c r="I38" s="1" t="s">
        <v>86</v>
      </c>
      <c r="Q38" s="4">
        <f t="shared" si="81"/>
        <v>0</v>
      </c>
      <c r="R38" s="4">
        <f t="shared" si="82"/>
        <v>0</v>
      </c>
      <c r="S38" s="4">
        <f t="shared" si="83"/>
        <v>1</v>
      </c>
      <c r="T38" s="4">
        <f t="shared" si="84"/>
        <v>1</v>
      </c>
      <c r="U38" s="4">
        <f t="shared" si="85"/>
        <v>0</v>
      </c>
      <c r="V38" s="4">
        <f t="shared" si="86"/>
        <v>0</v>
      </c>
      <c r="W38" s="4">
        <f t="shared" si="87"/>
        <v>0</v>
      </c>
      <c r="X38" s="5">
        <f t="shared" si="88"/>
        <v>0</v>
      </c>
      <c r="Y38" s="5">
        <f t="shared" si="89"/>
        <v>0</v>
      </c>
      <c r="Z38" s="5">
        <f t="shared" si="90"/>
        <v>1</v>
      </c>
      <c r="AA38" s="5">
        <f t="shared" si="91"/>
        <v>0</v>
      </c>
      <c r="AB38" s="5">
        <f t="shared" si="92"/>
        <v>0</v>
      </c>
      <c r="AC38" s="5">
        <f t="shared" si="93"/>
        <v>0</v>
      </c>
      <c r="AD38" s="5">
        <f t="shared" si="94"/>
        <v>0</v>
      </c>
      <c r="AE38" s="5">
        <f t="shared" si="95"/>
        <v>0</v>
      </c>
      <c r="AF38" s="5">
        <f t="shared" si="96"/>
        <v>0</v>
      </c>
      <c r="AG38" s="5">
        <f t="shared" si="97"/>
        <v>0</v>
      </c>
      <c r="AH38" s="5">
        <f t="shared" si="98"/>
        <v>0</v>
      </c>
      <c r="AI38" s="5">
        <f t="shared" si="99"/>
        <v>0</v>
      </c>
      <c r="AJ38" s="5">
        <f t="shared" si="100"/>
        <v>0</v>
      </c>
    </row>
    <row r="39">
      <c r="A39" s="1" t="s">
        <v>19</v>
      </c>
      <c r="B39" s="1" t="s">
        <v>47</v>
      </c>
      <c r="C39" s="1" t="s">
        <v>48</v>
      </c>
      <c r="D39" s="1" t="s">
        <v>53</v>
      </c>
      <c r="E39" s="1" t="s">
        <v>14</v>
      </c>
      <c r="F39" s="1"/>
      <c r="G39" s="1">
        <v>6.0</v>
      </c>
      <c r="H39" s="3">
        <v>0.007418981481481481</v>
      </c>
      <c r="I39" s="1" t="s">
        <v>86</v>
      </c>
      <c r="Q39" s="4">
        <f t="shared" si="81"/>
        <v>1</v>
      </c>
      <c r="R39" s="4">
        <f t="shared" si="82"/>
        <v>0</v>
      </c>
      <c r="S39" s="4">
        <f t="shared" si="83"/>
        <v>0</v>
      </c>
      <c r="T39" s="4">
        <f t="shared" si="84"/>
        <v>0</v>
      </c>
      <c r="U39" s="4">
        <f t="shared" si="85"/>
        <v>0</v>
      </c>
      <c r="V39" s="4">
        <f t="shared" si="86"/>
        <v>1</v>
      </c>
      <c r="W39" s="4">
        <f t="shared" si="87"/>
        <v>0</v>
      </c>
      <c r="X39" s="5">
        <f t="shared" si="88"/>
        <v>0</v>
      </c>
      <c r="Y39" s="5">
        <f t="shared" si="89"/>
        <v>0</v>
      </c>
      <c r="Z39" s="5">
        <f t="shared" si="90"/>
        <v>0</v>
      </c>
      <c r="AA39" s="5">
        <f t="shared" si="91"/>
        <v>0</v>
      </c>
      <c r="AB39" s="5">
        <f t="shared" si="92"/>
        <v>0</v>
      </c>
      <c r="AC39" s="5">
        <f t="shared" si="93"/>
        <v>0</v>
      </c>
      <c r="AD39" s="5">
        <f t="shared" si="94"/>
        <v>1</v>
      </c>
      <c r="AE39" s="5">
        <f t="shared" si="95"/>
        <v>0</v>
      </c>
      <c r="AF39" s="5">
        <f t="shared" si="96"/>
        <v>0</v>
      </c>
      <c r="AG39" s="5">
        <f t="shared" si="97"/>
        <v>0</v>
      </c>
      <c r="AH39" s="5">
        <f t="shared" si="98"/>
        <v>0</v>
      </c>
      <c r="AI39" s="5">
        <f t="shared" si="99"/>
        <v>0</v>
      </c>
      <c r="AJ39" s="5">
        <f t="shared" si="100"/>
        <v>0</v>
      </c>
    </row>
    <row r="40">
      <c r="C40" s="1" t="s">
        <v>50</v>
      </c>
      <c r="H40" s="6"/>
      <c r="Q40" s="4"/>
      <c r="R40" s="4"/>
      <c r="S40" s="4"/>
      <c r="T40" s="4"/>
      <c r="U40" s="4"/>
      <c r="V40" s="4"/>
      <c r="W40" s="4"/>
    </row>
    <row r="41">
      <c r="C41" s="1" t="s">
        <v>87</v>
      </c>
      <c r="H41" s="6"/>
      <c r="Q41" s="4"/>
      <c r="R41" s="4"/>
      <c r="S41" s="4"/>
      <c r="T41" s="4"/>
      <c r="U41" s="4"/>
      <c r="V41" s="4"/>
      <c r="W41" s="4"/>
    </row>
    <row r="42">
      <c r="A42" s="1" t="s">
        <v>20</v>
      </c>
      <c r="B42" s="1" t="s">
        <v>47</v>
      </c>
      <c r="D42" s="1" t="s">
        <v>72</v>
      </c>
      <c r="E42" s="1" t="s">
        <v>15</v>
      </c>
      <c r="F42" s="1"/>
      <c r="G42" s="1">
        <v>7.0</v>
      </c>
      <c r="H42" s="3">
        <v>0.007638888888888889</v>
      </c>
      <c r="I42" s="1" t="s">
        <v>86</v>
      </c>
      <c r="Q42" s="4">
        <f t="shared" ref="Q42:Q49" si="101">COUNTIF(E42,"missed")</f>
        <v>0</v>
      </c>
      <c r="R42" s="4">
        <f t="shared" ref="R42:R49" si="102">COUNTIF(E42,"out")</f>
        <v>1</v>
      </c>
      <c r="S42" s="4">
        <f t="shared" ref="S42:S49" si="103">COUNTIF(E42,"net")</f>
        <v>0</v>
      </c>
      <c r="T42" s="4">
        <f t="shared" ref="T42:T49" si="104">COUNTIF(A42,"BJ")</f>
        <v>0</v>
      </c>
      <c r="U42" s="4">
        <f t="shared" ref="U42:U49" si="105">COUNTIF(A42,"CJ")</f>
        <v>0</v>
      </c>
      <c r="V42" s="4">
        <f t="shared" ref="V42:V49" si="106">COUNTIF(A42,"TM")</f>
        <v>0</v>
      </c>
      <c r="W42" s="4">
        <f t="shared" ref="W42:W49" si="107">COUNTIF(A42,"DB")</f>
        <v>1</v>
      </c>
      <c r="X42" s="5">
        <f t="shared" ref="X42:X49" si="108">countif(Q42+T42,2)</f>
        <v>0</v>
      </c>
      <c r="Y42" s="5">
        <f t="shared" ref="Y42:Y49" si="109">countif(R42+T42,2)</f>
        <v>0</v>
      </c>
      <c r="Z42" s="5">
        <f t="shared" ref="Z42:Z49" si="110">countif(S42+T42,2)</f>
        <v>0</v>
      </c>
      <c r="AA42" s="5">
        <f t="shared" ref="AA42:AA49" si="111">countif(Q42+U42,2)</f>
        <v>0</v>
      </c>
      <c r="AB42" s="5">
        <f t="shared" ref="AB42:AB49" si="112">countif(R42+U42,2)</f>
        <v>0</v>
      </c>
      <c r="AC42" s="5">
        <f t="shared" ref="AC42:AC49" si="113">countif(S42+U42,2)</f>
        <v>0</v>
      </c>
      <c r="AD42" s="5">
        <f t="shared" ref="AD42:AD49" si="114">countif(Q42+V42,2)</f>
        <v>0</v>
      </c>
      <c r="AE42" s="5">
        <f t="shared" ref="AE42:AE49" si="115">countif(R42+V42,2)</f>
        <v>0</v>
      </c>
      <c r="AF42" s="5">
        <f t="shared" ref="AF42:AF49" si="116">countif(S42+V42,2)</f>
        <v>0</v>
      </c>
      <c r="AG42" s="5">
        <f t="shared" ref="AG42:AG49" si="117">countif(Q42+W42,2)</f>
        <v>0</v>
      </c>
      <c r="AH42" s="5">
        <f t="shared" ref="AH42:AH49" si="118">countif(R42+W42,2)</f>
        <v>1</v>
      </c>
      <c r="AI42" s="5">
        <f t="shared" ref="AI42:AI49" si="119">countif(S42+W42,2)</f>
        <v>0</v>
      </c>
      <c r="AJ42" s="5">
        <f t="shared" ref="AJ42:AJ49" si="120">countif(R42+Y42+AB42+AE42+AH42,1)</f>
        <v>0</v>
      </c>
    </row>
    <row r="43">
      <c r="A43" s="1" t="s">
        <v>17</v>
      </c>
      <c r="B43" s="1" t="s">
        <v>47</v>
      </c>
      <c r="D43" s="1" t="s">
        <v>88</v>
      </c>
      <c r="E43" s="1" t="s">
        <v>16</v>
      </c>
      <c r="F43" s="1"/>
      <c r="G43" s="1">
        <v>15.0</v>
      </c>
      <c r="H43" s="3">
        <v>0.007997685185185186</v>
      </c>
      <c r="I43" s="1" t="s">
        <v>86</v>
      </c>
      <c r="J43" s="1">
        <v>5.0</v>
      </c>
      <c r="K43" s="1">
        <v>5.0</v>
      </c>
      <c r="L43" s="1" t="s">
        <v>18</v>
      </c>
      <c r="M43" s="1" t="s">
        <v>19</v>
      </c>
      <c r="N43" s="1" t="s">
        <v>41</v>
      </c>
      <c r="O43" s="1" t="s">
        <v>17</v>
      </c>
      <c r="P43" s="1" t="s">
        <v>89</v>
      </c>
      <c r="Q43" s="4">
        <f t="shared" si="101"/>
        <v>0</v>
      </c>
      <c r="R43" s="4">
        <f t="shared" si="102"/>
        <v>0</v>
      </c>
      <c r="S43" s="4">
        <f t="shared" si="103"/>
        <v>1</v>
      </c>
      <c r="T43" s="4">
        <f t="shared" si="104"/>
        <v>1</v>
      </c>
      <c r="U43" s="4">
        <f t="shared" si="105"/>
        <v>0</v>
      </c>
      <c r="V43" s="4">
        <f t="shared" si="106"/>
        <v>0</v>
      </c>
      <c r="W43" s="4">
        <f t="shared" si="107"/>
        <v>0</v>
      </c>
      <c r="X43" s="5">
        <f t="shared" si="108"/>
        <v>0</v>
      </c>
      <c r="Y43" s="5">
        <f t="shared" si="109"/>
        <v>0</v>
      </c>
      <c r="Z43" s="5">
        <f t="shared" si="110"/>
        <v>1</v>
      </c>
      <c r="AA43" s="5">
        <f t="shared" si="111"/>
        <v>0</v>
      </c>
      <c r="AB43" s="5">
        <f t="shared" si="112"/>
        <v>0</v>
      </c>
      <c r="AC43" s="5">
        <f t="shared" si="113"/>
        <v>0</v>
      </c>
      <c r="AD43" s="5">
        <f t="shared" si="114"/>
        <v>0</v>
      </c>
      <c r="AE43" s="5">
        <f t="shared" si="115"/>
        <v>0</v>
      </c>
      <c r="AF43" s="5">
        <f t="shared" si="116"/>
        <v>0</v>
      </c>
      <c r="AG43" s="5">
        <f t="shared" si="117"/>
        <v>0</v>
      </c>
      <c r="AH43" s="5">
        <f t="shared" si="118"/>
        <v>0</v>
      </c>
      <c r="AI43" s="5">
        <f t="shared" si="119"/>
        <v>0</v>
      </c>
      <c r="AJ43" s="5">
        <f t="shared" si="120"/>
        <v>0</v>
      </c>
    </row>
    <row r="44">
      <c r="A44" s="1" t="s">
        <v>18</v>
      </c>
      <c r="B44" s="1" t="s">
        <v>47</v>
      </c>
      <c r="C44" s="1" t="s">
        <v>90</v>
      </c>
      <c r="D44" s="1" t="s">
        <v>91</v>
      </c>
      <c r="E44" s="1" t="s">
        <v>14</v>
      </c>
      <c r="F44" s="1"/>
      <c r="G44" s="1">
        <v>33.0</v>
      </c>
      <c r="H44" s="3">
        <v>0.008449074074074074</v>
      </c>
      <c r="I44" s="1" t="s">
        <v>86</v>
      </c>
      <c r="J44" s="1">
        <v>22.0</v>
      </c>
      <c r="K44" s="1">
        <v>6.0</v>
      </c>
      <c r="L44" s="1" t="s">
        <v>17</v>
      </c>
      <c r="M44" s="1" t="s">
        <v>19</v>
      </c>
      <c r="N44" s="1" t="s">
        <v>41</v>
      </c>
      <c r="O44" s="1" t="s">
        <v>20</v>
      </c>
      <c r="P44" s="1" t="s">
        <v>55</v>
      </c>
      <c r="Q44" s="4">
        <f t="shared" si="101"/>
        <v>1</v>
      </c>
      <c r="R44" s="4">
        <f t="shared" si="102"/>
        <v>0</v>
      </c>
      <c r="S44" s="4">
        <f t="shared" si="103"/>
        <v>0</v>
      </c>
      <c r="T44" s="4">
        <f t="shared" si="104"/>
        <v>0</v>
      </c>
      <c r="U44" s="4">
        <f t="shared" si="105"/>
        <v>1</v>
      </c>
      <c r="V44" s="4">
        <f t="shared" si="106"/>
        <v>0</v>
      </c>
      <c r="W44" s="4">
        <f t="shared" si="107"/>
        <v>0</v>
      </c>
      <c r="X44" s="5">
        <f t="shared" si="108"/>
        <v>0</v>
      </c>
      <c r="Y44" s="5">
        <f t="shared" si="109"/>
        <v>0</v>
      </c>
      <c r="Z44" s="5">
        <f t="shared" si="110"/>
        <v>0</v>
      </c>
      <c r="AA44" s="5">
        <f t="shared" si="111"/>
        <v>1</v>
      </c>
      <c r="AB44" s="5">
        <f t="shared" si="112"/>
        <v>0</v>
      </c>
      <c r="AC44" s="5">
        <f t="shared" si="113"/>
        <v>0</v>
      </c>
      <c r="AD44" s="5">
        <f t="shared" si="114"/>
        <v>0</v>
      </c>
      <c r="AE44" s="5">
        <f t="shared" si="115"/>
        <v>0</v>
      </c>
      <c r="AF44" s="5">
        <f t="shared" si="116"/>
        <v>0</v>
      </c>
      <c r="AG44" s="5">
        <f t="shared" si="117"/>
        <v>0</v>
      </c>
      <c r="AH44" s="5">
        <f t="shared" si="118"/>
        <v>0</v>
      </c>
      <c r="AI44" s="5">
        <f t="shared" si="119"/>
        <v>0</v>
      </c>
      <c r="AJ44" s="5">
        <f t="shared" si="120"/>
        <v>0</v>
      </c>
    </row>
    <row r="45">
      <c r="A45" s="1" t="s">
        <v>20</v>
      </c>
      <c r="B45" s="1" t="s">
        <v>47</v>
      </c>
      <c r="C45" s="1" t="s">
        <v>92</v>
      </c>
      <c r="D45" s="1" t="s">
        <v>88</v>
      </c>
      <c r="E45" s="1" t="s">
        <v>16</v>
      </c>
      <c r="F45" s="1"/>
      <c r="G45" s="1">
        <v>15.0</v>
      </c>
      <c r="H45" s="3">
        <v>0.008715277777777778</v>
      </c>
      <c r="I45" s="1" t="s">
        <v>86</v>
      </c>
      <c r="K45" s="1">
        <v>7.0</v>
      </c>
      <c r="L45" s="1" t="s">
        <v>20</v>
      </c>
      <c r="M45" s="1" t="s">
        <v>17</v>
      </c>
      <c r="N45" s="1" t="s">
        <v>93</v>
      </c>
      <c r="O45" s="1" t="s">
        <v>20</v>
      </c>
      <c r="P45" s="1" t="s">
        <v>89</v>
      </c>
      <c r="Q45" s="4">
        <f t="shared" si="101"/>
        <v>0</v>
      </c>
      <c r="R45" s="4">
        <f t="shared" si="102"/>
        <v>0</v>
      </c>
      <c r="S45" s="4">
        <f t="shared" si="103"/>
        <v>1</v>
      </c>
      <c r="T45" s="4">
        <f t="shared" si="104"/>
        <v>0</v>
      </c>
      <c r="U45" s="4">
        <f t="shared" si="105"/>
        <v>0</v>
      </c>
      <c r="V45" s="4">
        <f t="shared" si="106"/>
        <v>0</v>
      </c>
      <c r="W45" s="4">
        <f t="shared" si="107"/>
        <v>1</v>
      </c>
      <c r="X45" s="5">
        <f t="shared" si="108"/>
        <v>0</v>
      </c>
      <c r="Y45" s="5">
        <f t="shared" si="109"/>
        <v>0</v>
      </c>
      <c r="Z45" s="5">
        <f t="shared" si="110"/>
        <v>0</v>
      </c>
      <c r="AA45" s="5">
        <f t="shared" si="111"/>
        <v>0</v>
      </c>
      <c r="AB45" s="5">
        <f t="shared" si="112"/>
        <v>0</v>
      </c>
      <c r="AC45" s="5">
        <f t="shared" si="113"/>
        <v>0</v>
      </c>
      <c r="AD45" s="5">
        <f t="shared" si="114"/>
        <v>0</v>
      </c>
      <c r="AE45" s="5">
        <f t="shared" si="115"/>
        <v>0</v>
      </c>
      <c r="AF45" s="5">
        <f t="shared" si="116"/>
        <v>0</v>
      </c>
      <c r="AG45" s="5">
        <f t="shared" si="117"/>
        <v>0</v>
      </c>
      <c r="AH45" s="5">
        <f t="shared" si="118"/>
        <v>0</v>
      </c>
      <c r="AI45" s="5">
        <f t="shared" si="119"/>
        <v>1</v>
      </c>
      <c r="AJ45" s="5">
        <f t="shared" si="120"/>
        <v>0</v>
      </c>
    </row>
    <row r="46">
      <c r="A46" s="1" t="s">
        <v>19</v>
      </c>
      <c r="B46" s="1" t="s">
        <v>47</v>
      </c>
      <c r="C46" s="1"/>
      <c r="D46" s="1" t="s">
        <v>94</v>
      </c>
      <c r="E46" s="1" t="s">
        <v>15</v>
      </c>
      <c r="F46" s="1"/>
      <c r="G46" s="1">
        <v>7.0</v>
      </c>
      <c r="H46" s="3">
        <v>0.008969907407407407</v>
      </c>
      <c r="I46" s="1" t="s">
        <v>86</v>
      </c>
      <c r="Q46" s="4">
        <f t="shared" si="101"/>
        <v>0</v>
      </c>
      <c r="R46" s="4">
        <f t="shared" si="102"/>
        <v>1</v>
      </c>
      <c r="S46" s="4">
        <f t="shared" si="103"/>
        <v>0</v>
      </c>
      <c r="T46" s="4">
        <f t="shared" si="104"/>
        <v>0</v>
      </c>
      <c r="U46" s="4">
        <f t="shared" si="105"/>
        <v>0</v>
      </c>
      <c r="V46" s="4">
        <f t="shared" si="106"/>
        <v>1</v>
      </c>
      <c r="W46" s="4">
        <f t="shared" si="107"/>
        <v>0</v>
      </c>
      <c r="X46" s="5">
        <f t="shared" si="108"/>
        <v>0</v>
      </c>
      <c r="Y46" s="5">
        <f t="shared" si="109"/>
        <v>0</v>
      </c>
      <c r="Z46" s="5">
        <f t="shared" si="110"/>
        <v>0</v>
      </c>
      <c r="AA46" s="5">
        <f t="shared" si="111"/>
        <v>0</v>
      </c>
      <c r="AB46" s="5">
        <f t="shared" si="112"/>
        <v>0</v>
      </c>
      <c r="AC46" s="5">
        <f t="shared" si="113"/>
        <v>0</v>
      </c>
      <c r="AD46" s="5">
        <f t="shared" si="114"/>
        <v>0</v>
      </c>
      <c r="AE46" s="5">
        <f t="shared" si="115"/>
        <v>1</v>
      </c>
      <c r="AF46" s="5">
        <f t="shared" si="116"/>
        <v>0</v>
      </c>
      <c r="AG46" s="5">
        <f t="shared" si="117"/>
        <v>0</v>
      </c>
      <c r="AH46" s="5">
        <f t="shared" si="118"/>
        <v>0</v>
      </c>
      <c r="AI46" s="5">
        <f t="shared" si="119"/>
        <v>0</v>
      </c>
      <c r="AJ46" s="5">
        <f t="shared" si="120"/>
        <v>0</v>
      </c>
    </row>
    <row r="47">
      <c r="A47" s="1" t="s">
        <v>18</v>
      </c>
      <c r="B47" s="1" t="s">
        <v>47</v>
      </c>
      <c r="C47" s="1" t="s">
        <v>92</v>
      </c>
      <c r="D47" s="1" t="s">
        <v>75</v>
      </c>
      <c r="E47" s="1" t="s">
        <v>16</v>
      </c>
      <c r="F47" s="1"/>
      <c r="G47" s="1">
        <v>15.0</v>
      </c>
      <c r="H47" s="3">
        <v>0.009247685185185185</v>
      </c>
      <c r="I47" s="1" t="s">
        <v>86</v>
      </c>
      <c r="J47" s="1">
        <v>6.0</v>
      </c>
      <c r="K47" s="1">
        <v>4.0</v>
      </c>
      <c r="L47" s="1" t="s">
        <v>20</v>
      </c>
      <c r="M47" s="1" t="s">
        <v>18</v>
      </c>
      <c r="N47" s="1" t="s">
        <v>61</v>
      </c>
      <c r="O47" s="1" t="s">
        <v>18</v>
      </c>
      <c r="P47" s="1" t="s">
        <v>89</v>
      </c>
      <c r="Q47" s="4">
        <f t="shared" si="101"/>
        <v>0</v>
      </c>
      <c r="R47" s="4">
        <f t="shared" si="102"/>
        <v>0</v>
      </c>
      <c r="S47" s="4">
        <f t="shared" si="103"/>
        <v>1</v>
      </c>
      <c r="T47" s="4">
        <f t="shared" si="104"/>
        <v>0</v>
      </c>
      <c r="U47" s="4">
        <f t="shared" si="105"/>
        <v>1</v>
      </c>
      <c r="V47" s="4">
        <f t="shared" si="106"/>
        <v>0</v>
      </c>
      <c r="W47" s="4">
        <f t="shared" si="107"/>
        <v>0</v>
      </c>
      <c r="X47" s="5">
        <f t="shared" si="108"/>
        <v>0</v>
      </c>
      <c r="Y47" s="5">
        <f t="shared" si="109"/>
        <v>0</v>
      </c>
      <c r="Z47" s="5">
        <f t="shared" si="110"/>
        <v>0</v>
      </c>
      <c r="AA47" s="5">
        <f t="shared" si="111"/>
        <v>0</v>
      </c>
      <c r="AB47" s="5">
        <f t="shared" si="112"/>
        <v>0</v>
      </c>
      <c r="AC47" s="5">
        <f t="shared" si="113"/>
        <v>1</v>
      </c>
      <c r="AD47" s="5">
        <f t="shared" si="114"/>
        <v>0</v>
      </c>
      <c r="AE47" s="5">
        <f t="shared" si="115"/>
        <v>0</v>
      </c>
      <c r="AF47" s="5">
        <f t="shared" si="116"/>
        <v>0</v>
      </c>
      <c r="AG47" s="5">
        <f t="shared" si="117"/>
        <v>0</v>
      </c>
      <c r="AH47" s="5">
        <f t="shared" si="118"/>
        <v>0</v>
      </c>
      <c r="AI47" s="5">
        <f t="shared" si="119"/>
        <v>0</v>
      </c>
      <c r="AJ47" s="5">
        <f t="shared" si="120"/>
        <v>0</v>
      </c>
    </row>
    <row r="48">
      <c r="A48" s="1" t="s">
        <v>18</v>
      </c>
      <c r="B48" s="1" t="s">
        <v>47</v>
      </c>
      <c r="C48" s="1" t="s">
        <v>92</v>
      </c>
      <c r="D48" s="1" t="s">
        <v>95</v>
      </c>
      <c r="E48" s="1" t="s">
        <v>14</v>
      </c>
      <c r="F48" s="1"/>
      <c r="G48" s="1">
        <v>14.0</v>
      </c>
      <c r="H48" s="3">
        <v>0.009502314814814814</v>
      </c>
      <c r="I48" s="1" t="s">
        <v>86</v>
      </c>
      <c r="Q48" s="4">
        <f t="shared" si="101"/>
        <v>1</v>
      </c>
      <c r="R48" s="4">
        <f t="shared" si="102"/>
        <v>0</v>
      </c>
      <c r="S48" s="4">
        <f t="shared" si="103"/>
        <v>0</v>
      </c>
      <c r="T48" s="4">
        <f t="shared" si="104"/>
        <v>0</v>
      </c>
      <c r="U48" s="4">
        <f t="shared" si="105"/>
        <v>1</v>
      </c>
      <c r="V48" s="4">
        <f t="shared" si="106"/>
        <v>0</v>
      </c>
      <c r="W48" s="4">
        <f t="shared" si="107"/>
        <v>0</v>
      </c>
      <c r="X48" s="5">
        <f t="shared" si="108"/>
        <v>0</v>
      </c>
      <c r="Y48" s="5">
        <f t="shared" si="109"/>
        <v>0</v>
      </c>
      <c r="Z48" s="5">
        <f t="shared" si="110"/>
        <v>0</v>
      </c>
      <c r="AA48" s="5">
        <f t="shared" si="111"/>
        <v>1</v>
      </c>
      <c r="AB48" s="5">
        <f t="shared" si="112"/>
        <v>0</v>
      </c>
      <c r="AC48" s="5">
        <f t="shared" si="113"/>
        <v>0</v>
      </c>
      <c r="AD48" s="5">
        <f t="shared" si="114"/>
        <v>0</v>
      </c>
      <c r="AE48" s="5">
        <f t="shared" si="115"/>
        <v>0</v>
      </c>
      <c r="AF48" s="5">
        <f t="shared" si="116"/>
        <v>0</v>
      </c>
      <c r="AG48" s="5">
        <f t="shared" si="117"/>
        <v>0</v>
      </c>
      <c r="AH48" s="5">
        <f t="shared" si="118"/>
        <v>0</v>
      </c>
      <c r="AI48" s="5">
        <f t="shared" si="119"/>
        <v>0</v>
      </c>
      <c r="AJ48" s="5">
        <f t="shared" si="120"/>
        <v>0</v>
      </c>
    </row>
    <row r="49">
      <c r="A49" s="1" t="s">
        <v>18</v>
      </c>
      <c r="B49" s="1" t="s">
        <v>33</v>
      </c>
      <c r="C49" s="1" t="s">
        <v>34</v>
      </c>
      <c r="D49" s="1" t="s">
        <v>53</v>
      </c>
      <c r="E49" s="1" t="s">
        <v>14</v>
      </c>
      <c r="F49" s="1"/>
      <c r="G49" s="1">
        <v>7.0</v>
      </c>
      <c r="H49" s="3">
        <v>0.009733796296296296</v>
      </c>
      <c r="I49" s="1" t="s">
        <v>96</v>
      </c>
      <c r="Q49" s="4">
        <f t="shared" si="101"/>
        <v>1</v>
      </c>
      <c r="R49" s="4">
        <f t="shared" si="102"/>
        <v>0</v>
      </c>
      <c r="S49" s="4">
        <f t="shared" si="103"/>
        <v>0</v>
      </c>
      <c r="T49" s="4">
        <f t="shared" si="104"/>
        <v>0</v>
      </c>
      <c r="U49" s="4">
        <f t="shared" si="105"/>
        <v>1</v>
      </c>
      <c r="V49" s="4">
        <f t="shared" si="106"/>
        <v>0</v>
      </c>
      <c r="W49" s="4">
        <f t="shared" si="107"/>
        <v>0</v>
      </c>
      <c r="X49" s="5">
        <f t="shared" si="108"/>
        <v>0</v>
      </c>
      <c r="Y49" s="5">
        <f t="shared" si="109"/>
        <v>0</v>
      </c>
      <c r="Z49" s="5">
        <f t="shared" si="110"/>
        <v>0</v>
      </c>
      <c r="AA49" s="5">
        <f t="shared" si="111"/>
        <v>1</v>
      </c>
      <c r="AB49" s="5">
        <f t="shared" si="112"/>
        <v>0</v>
      </c>
      <c r="AC49" s="5">
        <f t="shared" si="113"/>
        <v>0</v>
      </c>
      <c r="AD49" s="5">
        <f t="shared" si="114"/>
        <v>0</v>
      </c>
      <c r="AE49" s="5">
        <f t="shared" si="115"/>
        <v>0</v>
      </c>
      <c r="AF49" s="5">
        <f t="shared" si="116"/>
        <v>0</v>
      </c>
      <c r="AG49" s="5">
        <f t="shared" si="117"/>
        <v>0</v>
      </c>
      <c r="AH49" s="5">
        <f t="shared" si="118"/>
        <v>0</v>
      </c>
      <c r="AI49" s="5">
        <f t="shared" si="119"/>
        <v>0</v>
      </c>
      <c r="AJ49" s="5">
        <f t="shared" si="120"/>
        <v>0</v>
      </c>
    </row>
    <row r="50">
      <c r="C50" s="1" t="s">
        <v>37</v>
      </c>
      <c r="H50" s="6"/>
      <c r="Q50" s="4"/>
      <c r="R50" s="4"/>
      <c r="S50" s="4"/>
      <c r="T50" s="4"/>
      <c r="U50" s="4"/>
      <c r="V50" s="4"/>
      <c r="W50" s="4"/>
    </row>
    <row r="51">
      <c r="C51" s="1" t="s">
        <v>90</v>
      </c>
      <c r="H51" s="6"/>
      <c r="Q51" s="4"/>
      <c r="R51" s="4"/>
      <c r="S51" s="4"/>
      <c r="T51" s="4"/>
      <c r="U51" s="4"/>
      <c r="V51" s="4"/>
      <c r="W51" s="4"/>
    </row>
    <row r="52">
      <c r="A52" s="1" t="s">
        <v>19</v>
      </c>
      <c r="B52" s="1" t="s">
        <v>47</v>
      </c>
      <c r="C52" s="1" t="s">
        <v>38</v>
      </c>
      <c r="D52" s="1" t="s">
        <v>73</v>
      </c>
      <c r="E52" s="1" t="s">
        <v>16</v>
      </c>
      <c r="F52" s="1"/>
      <c r="G52" s="1">
        <v>15.0</v>
      </c>
      <c r="H52" s="3">
        <v>0.010127314814814815</v>
      </c>
      <c r="I52" s="1" t="s">
        <v>96</v>
      </c>
      <c r="J52" s="1">
        <v>15.0</v>
      </c>
      <c r="L52" s="1" t="s">
        <v>97</v>
      </c>
      <c r="Q52" s="4">
        <f t="shared" ref="Q52:Q54" si="121">COUNTIF(E52,"missed")</f>
        <v>0</v>
      </c>
      <c r="R52" s="4">
        <f t="shared" ref="R52:R54" si="122">COUNTIF(E52,"out")</f>
        <v>0</v>
      </c>
      <c r="S52" s="4">
        <f t="shared" ref="S52:S54" si="123">COUNTIF(E52,"net")</f>
        <v>1</v>
      </c>
      <c r="T52" s="4">
        <f t="shared" ref="T52:T54" si="124">COUNTIF(A52,"BJ")</f>
        <v>0</v>
      </c>
      <c r="U52" s="4">
        <f t="shared" ref="U52:U54" si="125">COUNTIF(A52,"CJ")</f>
        <v>0</v>
      </c>
      <c r="V52" s="4">
        <f t="shared" ref="V52:V54" si="126">COUNTIF(A52,"TM")</f>
        <v>1</v>
      </c>
      <c r="W52" s="4">
        <f t="shared" ref="W52:W54" si="127">COUNTIF(A52,"DB")</f>
        <v>0</v>
      </c>
      <c r="X52" s="5">
        <f t="shared" ref="X52:X54" si="128">countif(Q52+T52,2)</f>
        <v>0</v>
      </c>
      <c r="Y52" s="5">
        <f t="shared" ref="Y52:Y54" si="129">countif(R52+T52,2)</f>
        <v>0</v>
      </c>
      <c r="Z52" s="5">
        <f t="shared" ref="Z52:Z54" si="130">countif(S52+T52,2)</f>
        <v>0</v>
      </c>
      <c r="AA52" s="5">
        <f t="shared" ref="AA52:AA54" si="131">countif(Q52+U52,2)</f>
        <v>0</v>
      </c>
      <c r="AB52" s="5">
        <f t="shared" ref="AB52:AB54" si="132">countif(R52+U52,2)</f>
        <v>0</v>
      </c>
      <c r="AC52" s="5">
        <f t="shared" ref="AC52:AC54" si="133">countif(S52+U52,2)</f>
        <v>0</v>
      </c>
      <c r="AD52" s="5">
        <f t="shared" ref="AD52:AD54" si="134">countif(Q52+V52,2)</f>
        <v>0</v>
      </c>
      <c r="AE52" s="5">
        <f t="shared" ref="AE52:AE54" si="135">countif(R52+V52,2)</f>
        <v>0</v>
      </c>
      <c r="AF52" s="5">
        <f t="shared" ref="AF52:AF54" si="136">countif(S52+V52,2)</f>
        <v>1</v>
      </c>
      <c r="AG52" s="5">
        <f t="shared" ref="AG52:AG54" si="137">countif(Q52+W52,2)</f>
        <v>0</v>
      </c>
      <c r="AH52" s="5">
        <f t="shared" ref="AH52:AH54" si="138">countif(R52+W52,2)</f>
        <v>0</v>
      </c>
      <c r="AI52" s="5">
        <f t="shared" ref="AI52:AI54" si="139">countif(S52+W52,2)</f>
        <v>0</v>
      </c>
      <c r="AJ52" s="5">
        <f t="shared" ref="AJ52:AJ54" si="140">countif(R52+Y52+AB52+AE52+AH52,1)</f>
        <v>0</v>
      </c>
    </row>
    <row r="53">
      <c r="A53" s="1" t="s">
        <v>17</v>
      </c>
      <c r="B53" s="1" t="s">
        <v>33</v>
      </c>
      <c r="C53" s="1" t="s">
        <v>98</v>
      </c>
      <c r="D53" s="1" t="s">
        <v>99</v>
      </c>
      <c r="E53" s="1" t="s">
        <v>14</v>
      </c>
      <c r="F53" s="1" t="s">
        <v>100</v>
      </c>
      <c r="G53" s="1">
        <v>1.0</v>
      </c>
      <c r="H53" s="3">
        <v>0.010324074074074074</v>
      </c>
      <c r="I53" s="1" t="s">
        <v>101</v>
      </c>
      <c r="Q53" s="4">
        <f t="shared" si="121"/>
        <v>1</v>
      </c>
      <c r="R53" s="4">
        <f t="shared" si="122"/>
        <v>0</v>
      </c>
      <c r="S53" s="4">
        <f t="shared" si="123"/>
        <v>0</v>
      </c>
      <c r="T53" s="4">
        <f t="shared" si="124"/>
        <v>1</v>
      </c>
      <c r="U53" s="4">
        <f t="shared" si="125"/>
        <v>0</v>
      </c>
      <c r="V53" s="4">
        <f t="shared" si="126"/>
        <v>0</v>
      </c>
      <c r="W53" s="4">
        <f t="shared" si="127"/>
        <v>0</v>
      </c>
      <c r="X53" s="5">
        <f t="shared" si="128"/>
        <v>1</v>
      </c>
      <c r="Y53" s="5">
        <f t="shared" si="129"/>
        <v>0</v>
      </c>
      <c r="Z53" s="5">
        <f t="shared" si="130"/>
        <v>0</v>
      </c>
      <c r="AA53" s="5">
        <f t="shared" si="131"/>
        <v>0</v>
      </c>
      <c r="AB53" s="5">
        <f t="shared" si="132"/>
        <v>0</v>
      </c>
      <c r="AC53" s="5">
        <f t="shared" si="133"/>
        <v>0</v>
      </c>
      <c r="AD53" s="5">
        <f t="shared" si="134"/>
        <v>0</v>
      </c>
      <c r="AE53" s="5">
        <f t="shared" si="135"/>
        <v>0</v>
      </c>
      <c r="AF53" s="5">
        <f t="shared" si="136"/>
        <v>0</v>
      </c>
      <c r="AG53" s="5">
        <f t="shared" si="137"/>
        <v>0</v>
      </c>
      <c r="AH53" s="5">
        <f t="shared" si="138"/>
        <v>0</v>
      </c>
      <c r="AI53" s="5">
        <f t="shared" si="139"/>
        <v>0</v>
      </c>
      <c r="AJ53" s="5">
        <f t="shared" si="140"/>
        <v>0</v>
      </c>
    </row>
    <row r="54">
      <c r="A54" s="1" t="s">
        <v>17</v>
      </c>
      <c r="B54" s="1" t="s">
        <v>33</v>
      </c>
      <c r="C54" s="1" t="s">
        <v>34</v>
      </c>
      <c r="D54" s="1" t="s">
        <v>102</v>
      </c>
      <c r="E54" s="1" t="s">
        <v>15</v>
      </c>
      <c r="F54" s="1"/>
      <c r="G54" s="1">
        <v>4.0</v>
      </c>
      <c r="H54" s="3">
        <v>0.010555555555555556</v>
      </c>
      <c r="I54" s="1" t="s">
        <v>103</v>
      </c>
      <c r="Q54" s="4">
        <f t="shared" si="121"/>
        <v>0</v>
      </c>
      <c r="R54" s="4">
        <f t="shared" si="122"/>
        <v>1</v>
      </c>
      <c r="S54" s="4">
        <f t="shared" si="123"/>
        <v>0</v>
      </c>
      <c r="T54" s="4">
        <f t="shared" si="124"/>
        <v>1</v>
      </c>
      <c r="U54" s="4">
        <f t="shared" si="125"/>
        <v>0</v>
      </c>
      <c r="V54" s="4">
        <f t="shared" si="126"/>
        <v>0</v>
      </c>
      <c r="W54" s="4">
        <f t="shared" si="127"/>
        <v>0</v>
      </c>
      <c r="X54" s="5">
        <f t="shared" si="128"/>
        <v>0</v>
      </c>
      <c r="Y54" s="5">
        <f t="shared" si="129"/>
        <v>1</v>
      </c>
      <c r="Z54" s="5">
        <f t="shared" si="130"/>
        <v>0</v>
      </c>
      <c r="AA54" s="5">
        <f t="shared" si="131"/>
        <v>0</v>
      </c>
      <c r="AB54" s="5">
        <f t="shared" si="132"/>
        <v>0</v>
      </c>
      <c r="AC54" s="5">
        <f t="shared" si="133"/>
        <v>0</v>
      </c>
      <c r="AD54" s="5">
        <f t="shared" si="134"/>
        <v>0</v>
      </c>
      <c r="AE54" s="5">
        <f t="shared" si="135"/>
        <v>0</v>
      </c>
      <c r="AF54" s="5">
        <f t="shared" si="136"/>
        <v>0</v>
      </c>
      <c r="AG54" s="5">
        <f t="shared" si="137"/>
        <v>0</v>
      </c>
      <c r="AH54" s="5">
        <f t="shared" si="138"/>
        <v>0</v>
      </c>
      <c r="AI54" s="5">
        <f t="shared" si="139"/>
        <v>0</v>
      </c>
      <c r="AJ54" s="5">
        <f t="shared" si="140"/>
        <v>0</v>
      </c>
    </row>
    <row r="55">
      <c r="C55" s="1" t="s">
        <v>37</v>
      </c>
      <c r="H55" s="6"/>
      <c r="Q55" s="4"/>
      <c r="R55" s="4"/>
      <c r="S55" s="4"/>
      <c r="T55" s="4"/>
      <c r="U55" s="4"/>
      <c r="V55" s="4"/>
      <c r="W55" s="4"/>
    </row>
    <row r="56">
      <c r="A56" s="1" t="s">
        <v>19</v>
      </c>
      <c r="B56" s="1" t="s">
        <v>47</v>
      </c>
      <c r="C56" s="1" t="s">
        <v>104</v>
      </c>
      <c r="D56" s="1" t="s">
        <v>53</v>
      </c>
      <c r="E56" s="1" t="s">
        <v>14</v>
      </c>
      <c r="F56" s="1"/>
      <c r="G56" s="1">
        <v>6.0</v>
      </c>
      <c r="H56" s="3">
        <v>0.010821759259259258</v>
      </c>
      <c r="I56" s="1" t="s">
        <v>103</v>
      </c>
      <c r="Q56" s="4">
        <f>COUNTIF(E56,"missed")</f>
        <v>1</v>
      </c>
      <c r="R56" s="4">
        <f>COUNTIF(E56,"out")</f>
        <v>0</v>
      </c>
      <c r="S56" s="4">
        <f>COUNTIF(E56,"net")</f>
        <v>0</v>
      </c>
      <c r="T56" s="4">
        <f>COUNTIF(A56,"BJ")</f>
        <v>0</v>
      </c>
      <c r="U56" s="4">
        <f>COUNTIF(A56,"CJ")</f>
        <v>0</v>
      </c>
      <c r="V56" s="4">
        <f>COUNTIF(A56,"TM")</f>
        <v>1</v>
      </c>
      <c r="W56" s="4">
        <f>COUNTIF(A56,"DB")</f>
        <v>0</v>
      </c>
      <c r="X56" s="5">
        <f>countif(Q56+T56,2)</f>
        <v>0</v>
      </c>
      <c r="Y56" s="5">
        <f>countif(R56+T56,2)</f>
        <v>0</v>
      </c>
      <c r="Z56" s="5">
        <f>countif(S56+T56,2)</f>
        <v>0</v>
      </c>
      <c r="AA56" s="5">
        <f>countif(Q56+U56,2)</f>
        <v>0</v>
      </c>
      <c r="AB56" s="5">
        <f>countif(R56+U56,2)</f>
        <v>0</v>
      </c>
      <c r="AC56" s="5">
        <f>countif(S56+U56,2)</f>
        <v>0</v>
      </c>
      <c r="AD56" s="5">
        <f>countif(Q56+V56,2)</f>
        <v>1</v>
      </c>
      <c r="AE56" s="5">
        <f>countif(R56+V56,2)</f>
        <v>0</v>
      </c>
      <c r="AF56" s="5">
        <f>countif(S56+V56,2)</f>
        <v>0</v>
      </c>
      <c r="AG56" s="5">
        <f>countif(Q56+W56,2)</f>
        <v>0</v>
      </c>
      <c r="AH56" s="5">
        <f>countif(R56+W56,2)</f>
        <v>0</v>
      </c>
      <c r="AI56" s="5">
        <f>countif(S56+W56,2)</f>
        <v>0</v>
      </c>
      <c r="AJ56" s="5">
        <f>countif(R56+Y56+AB56+AE56+AH56,1)</f>
        <v>0</v>
      </c>
    </row>
    <row r="57">
      <c r="C57" s="1" t="s">
        <v>50</v>
      </c>
      <c r="H57" s="6"/>
      <c r="Q57" s="4"/>
      <c r="R57" s="4"/>
      <c r="S57" s="4"/>
      <c r="T57" s="4"/>
      <c r="U57" s="4"/>
      <c r="V57" s="4"/>
      <c r="W57" s="4"/>
    </row>
    <row r="58">
      <c r="A58" s="1" t="s">
        <v>19</v>
      </c>
      <c r="B58" s="1" t="s">
        <v>33</v>
      </c>
      <c r="C58" s="1" t="s">
        <v>50</v>
      </c>
      <c r="D58" s="1" t="s">
        <v>105</v>
      </c>
      <c r="E58" s="1" t="s">
        <v>15</v>
      </c>
      <c r="F58" s="1"/>
      <c r="G58" s="1">
        <v>11.0</v>
      </c>
      <c r="H58" s="3">
        <v>0.011099537037037036</v>
      </c>
      <c r="I58" s="1" t="s">
        <v>106</v>
      </c>
      <c r="L58" s="1" t="s">
        <v>97</v>
      </c>
      <c r="Q58" s="4">
        <f t="shared" ref="Q58:Q67" si="141">COUNTIF(E58,"missed")</f>
        <v>0</v>
      </c>
      <c r="R58" s="4">
        <f>COUNTIF(E58,"out")</f>
        <v>1</v>
      </c>
      <c r="S58" s="4">
        <f>COUNTIF(E58,"net")</f>
        <v>0</v>
      </c>
      <c r="T58" s="4">
        <f t="shared" ref="T58:T67" si="142">COUNTIF(A58,"BJ")</f>
        <v>0</v>
      </c>
      <c r="U58" s="4">
        <f t="shared" ref="U58:U67" si="143">COUNTIF(A58,"CJ")</f>
        <v>0</v>
      </c>
      <c r="V58" s="4">
        <f t="shared" ref="V58:V67" si="144">COUNTIF(A58,"TM")</f>
        <v>1</v>
      </c>
      <c r="W58" s="4">
        <f t="shared" ref="W58:W67" si="145">COUNTIF(A58,"DB")</f>
        <v>0</v>
      </c>
      <c r="X58" s="5">
        <f t="shared" ref="X58:X67" si="146">countif(Q58+T58,2)</f>
        <v>0</v>
      </c>
      <c r="Y58" s="5">
        <f>countif(R58+T58,2)</f>
        <v>0</v>
      </c>
      <c r="Z58" s="5">
        <f>countif(S58+T58,2)</f>
        <v>0</v>
      </c>
      <c r="AA58" s="5">
        <f t="shared" ref="AA58:AA67" si="147">countif(Q58+U58,2)</f>
        <v>0</v>
      </c>
      <c r="AB58" s="5">
        <f>countif(R58+U58,2)</f>
        <v>0</v>
      </c>
      <c r="AC58" s="5">
        <f>countif(S58+U58,2)</f>
        <v>0</v>
      </c>
      <c r="AD58" s="5">
        <f t="shared" ref="AD58:AD67" si="148">countif(Q58+V58,2)</f>
        <v>0</v>
      </c>
      <c r="AE58" s="5">
        <f>countif(R58+V58,2)</f>
        <v>1</v>
      </c>
      <c r="AF58" s="5">
        <f>countif(S58+V58,2)</f>
        <v>0</v>
      </c>
      <c r="AG58" s="5">
        <f t="shared" ref="AG58:AG67" si="149">countif(Q58+W58,2)</f>
        <v>0</v>
      </c>
      <c r="AH58" s="5">
        <f>countif(R58+W58,2)</f>
        <v>0</v>
      </c>
      <c r="AI58" s="5">
        <f>countif(S58+W58,2)</f>
        <v>0</v>
      </c>
      <c r="AJ58" s="5">
        <f t="shared" ref="AJ58:AJ67" si="150">countif(R58+Y58+AB58+AE58+AH58,1)</f>
        <v>0</v>
      </c>
    </row>
    <row r="59">
      <c r="A59" s="1" t="s">
        <v>19</v>
      </c>
      <c r="B59" s="1" t="s">
        <v>33</v>
      </c>
      <c r="C59" s="1" t="s">
        <v>41</v>
      </c>
      <c r="D59" s="1" t="s">
        <v>53</v>
      </c>
      <c r="E59" s="1" t="s">
        <v>14</v>
      </c>
      <c r="F59" s="1"/>
      <c r="G59" s="1">
        <v>7.0</v>
      </c>
      <c r="H59" s="3">
        <v>0.011331018518518518</v>
      </c>
      <c r="I59" s="1" t="s">
        <v>107</v>
      </c>
      <c r="Q59" s="4">
        <f t="shared" si="141"/>
        <v>1</v>
      </c>
      <c r="R59" s="4"/>
      <c r="S59" s="4"/>
      <c r="T59" s="4">
        <f t="shared" si="142"/>
        <v>0</v>
      </c>
      <c r="U59" s="4">
        <f t="shared" si="143"/>
        <v>0</v>
      </c>
      <c r="V59" s="4">
        <f t="shared" si="144"/>
        <v>1</v>
      </c>
      <c r="W59" s="4">
        <f t="shared" si="145"/>
        <v>0</v>
      </c>
      <c r="X59" s="5">
        <f t="shared" si="146"/>
        <v>0</v>
      </c>
      <c r="AA59" s="5">
        <f t="shared" si="147"/>
        <v>0</v>
      </c>
      <c r="AD59" s="5">
        <f t="shared" si="148"/>
        <v>1</v>
      </c>
      <c r="AG59" s="5">
        <f t="shared" si="149"/>
        <v>0</v>
      </c>
      <c r="AJ59" s="5">
        <f t="shared" si="150"/>
        <v>0</v>
      </c>
    </row>
    <row r="60">
      <c r="A60" s="1" t="s">
        <v>18</v>
      </c>
      <c r="B60" s="1" t="s">
        <v>47</v>
      </c>
      <c r="C60" s="1" t="s">
        <v>92</v>
      </c>
      <c r="D60" s="1" t="s">
        <v>75</v>
      </c>
      <c r="E60" s="1" t="s">
        <v>16</v>
      </c>
      <c r="F60" s="1"/>
      <c r="G60" s="1">
        <v>15.0</v>
      </c>
      <c r="H60" s="3">
        <v>0.011655092592592592</v>
      </c>
      <c r="I60" s="1" t="s">
        <v>107</v>
      </c>
      <c r="J60" s="1">
        <v>9.0</v>
      </c>
      <c r="K60" s="1">
        <v>3.0</v>
      </c>
      <c r="L60" s="1" t="s">
        <v>17</v>
      </c>
      <c r="M60" s="1" t="s">
        <v>19</v>
      </c>
      <c r="N60" s="8" t="s">
        <v>41</v>
      </c>
      <c r="O60" s="1" t="s">
        <v>18</v>
      </c>
      <c r="P60" s="1" t="s">
        <v>89</v>
      </c>
      <c r="Q60" s="4">
        <f t="shared" si="141"/>
        <v>0</v>
      </c>
      <c r="R60" s="4">
        <f t="shared" ref="R60:R67" si="151">COUNTIF(E60,"out")</f>
        <v>0</v>
      </c>
      <c r="S60" s="4">
        <f t="shared" ref="S60:S67" si="152">COUNTIF(E60,"net")</f>
        <v>1</v>
      </c>
      <c r="T60" s="4">
        <f t="shared" si="142"/>
        <v>0</v>
      </c>
      <c r="U60" s="4">
        <f t="shared" si="143"/>
        <v>1</v>
      </c>
      <c r="V60" s="4">
        <f t="shared" si="144"/>
        <v>0</v>
      </c>
      <c r="W60" s="4">
        <f t="shared" si="145"/>
        <v>0</v>
      </c>
      <c r="X60" s="5">
        <f t="shared" si="146"/>
        <v>0</v>
      </c>
      <c r="Y60" s="5">
        <f t="shared" ref="Y60:Y67" si="153">countif(R60+T60,2)</f>
        <v>0</v>
      </c>
      <c r="Z60" s="5">
        <f t="shared" ref="Z60:Z67" si="154">countif(S60+T60,2)</f>
        <v>0</v>
      </c>
      <c r="AA60" s="5">
        <f t="shared" si="147"/>
        <v>0</v>
      </c>
      <c r="AB60" s="5">
        <f t="shared" ref="AB60:AB67" si="155">countif(R60+U60,2)</f>
        <v>0</v>
      </c>
      <c r="AC60" s="5">
        <f t="shared" ref="AC60:AC67" si="156">countif(S60+U60,2)</f>
        <v>1</v>
      </c>
      <c r="AD60" s="5">
        <f t="shared" si="148"/>
        <v>0</v>
      </c>
      <c r="AE60" s="5">
        <f t="shared" ref="AE60:AE67" si="157">countif(R60+V60,2)</f>
        <v>0</v>
      </c>
      <c r="AF60" s="5">
        <f t="shared" ref="AF60:AF67" si="158">countif(S60+V60,2)</f>
        <v>0</v>
      </c>
      <c r="AG60" s="5">
        <f t="shared" si="149"/>
        <v>0</v>
      </c>
      <c r="AH60" s="5">
        <f t="shared" ref="AH60:AH67" si="159">countif(R60+W60,2)</f>
        <v>0</v>
      </c>
      <c r="AI60" s="5">
        <f t="shared" ref="AI60:AI67" si="160">countif(S60+W60,2)</f>
        <v>0</v>
      </c>
      <c r="AJ60" s="5">
        <f t="shared" si="150"/>
        <v>0</v>
      </c>
    </row>
    <row r="61">
      <c r="A61" s="1" t="s">
        <v>20</v>
      </c>
      <c r="B61" s="1" t="s">
        <v>33</v>
      </c>
      <c r="D61" s="1" t="s">
        <v>72</v>
      </c>
      <c r="E61" s="1" t="s">
        <v>15</v>
      </c>
      <c r="F61" s="1"/>
      <c r="G61" s="1">
        <v>6.0</v>
      </c>
      <c r="H61" s="3">
        <v>0.011840277777777778</v>
      </c>
      <c r="I61" s="1" t="s">
        <v>108</v>
      </c>
      <c r="Q61" s="4">
        <f t="shared" si="141"/>
        <v>0</v>
      </c>
      <c r="R61" s="4">
        <f t="shared" si="151"/>
        <v>1</v>
      </c>
      <c r="S61" s="4">
        <f t="shared" si="152"/>
        <v>0</v>
      </c>
      <c r="T61" s="4">
        <f t="shared" si="142"/>
        <v>0</v>
      </c>
      <c r="U61" s="4">
        <f t="shared" si="143"/>
        <v>0</v>
      </c>
      <c r="V61" s="4">
        <f t="shared" si="144"/>
        <v>0</v>
      </c>
      <c r="W61" s="4">
        <f t="shared" si="145"/>
        <v>1</v>
      </c>
      <c r="X61" s="5">
        <f t="shared" si="146"/>
        <v>0</v>
      </c>
      <c r="Y61" s="5">
        <f t="shared" si="153"/>
        <v>0</v>
      </c>
      <c r="Z61" s="5">
        <f t="shared" si="154"/>
        <v>0</v>
      </c>
      <c r="AA61" s="5">
        <f t="shared" si="147"/>
        <v>0</v>
      </c>
      <c r="AB61" s="5">
        <f t="shared" si="155"/>
        <v>0</v>
      </c>
      <c r="AC61" s="5">
        <f t="shared" si="156"/>
        <v>0</v>
      </c>
      <c r="AD61" s="5">
        <f t="shared" si="148"/>
        <v>0</v>
      </c>
      <c r="AE61" s="5">
        <f t="shared" si="157"/>
        <v>0</v>
      </c>
      <c r="AF61" s="5">
        <f t="shared" si="158"/>
        <v>0</v>
      </c>
      <c r="AG61" s="5">
        <f t="shared" si="149"/>
        <v>0</v>
      </c>
      <c r="AH61" s="5">
        <f t="shared" si="159"/>
        <v>1</v>
      </c>
      <c r="AI61" s="5">
        <f t="shared" si="160"/>
        <v>0</v>
      </c>
      <c r="AJ61" s="5">
        <f t="shared" si="150"/>
        <v>0</v>
      </c>
    </row>
    <row r="62">
      <c r="A62" s="1" t="s">
        <v>17</v>
      </c>
      <c r="B62" s="1" t="s">
        <v>47</v>
      </c>
      <c r="D62" s="1" t="s">
        <v>51</v>
      </c>
      <c r="E62" s="1" t="s">
        <v>16</v>
      </c>
      <c r="F62" s="1"/>
      <c r="G62" s="1">
        <v>3.0</v>
      </c>
      <c r="H62" s="3">
        <v>0.011990740740740741</v>
      </c>
      <c r="I62" s="1" t="s">
        <v>108</v>
      </c>
      <c r="Q62" s="4">
        <f t="shared" si="141"/>
        <v>0</v>
      </c>
      <c r="R62" s="4">
        <f t="shared" si="151"/>
        <v>0</v>
      </c>
      <c r="S62" s="4">
        <f t="shared" si="152"/>
        <v>1</v>
      </c>
      <c r="T62" s="4">
        <f t="shared" si="142"/>
        <v>1</v>
      </c>
      <c r="U62" s="4">
        <f t="shared" si="143"/>
        <v>0</v>
      </c>
      <c r="V62" s="4">
        <f t="shared" si="144"/>
        <v>0</v>
      </c>
      <c r="W62" s="4">
        <f t="shared" si="145"/>
        <v>0</v>
      </c>
      <c r="X62" s="5">
        <f t="shared" si="146"/>
        <v>0</v>
      </c>
      <c r="Y62" s="5">
        <f t="shared" si="153"/>
        <v>0</v>
      </c>
      <c r="Z62" s="5">
        <f t="shared" si="154"/>
        <v>1</v>
      </c>
      <c r="AA62" s="5">
        <f t="shared" si="147"/>
        <v>0</v>
      </c>
      <c r="AB62" s="5">
        <f t="shared" si="155"/>
        <v>0</v>
      </c>
      <c r="AC62" s="5">
        <f t="shared" si="156"/>
        <v>0</v>
      </c>
      <c r="AD62" s="5">
        <f t="shared" si="148"/>
        <v>0</v>
      </c>
      <c r="AE62" s="5">
        <f t="shared" si="157"/>
        <v>0</v>
      </c>
      <c r="AF62" s="5">
        <f t="shared" si="158"/>
        <v>0</v>
      </c>
      <c r="AG62" s="5">
        <f t="shared" si="149"/>
        <v>0</v>
      </c>
      <c r="AH62" s="5">
        <f t="shared" si="159"/>
        <v>0</v>
      </c>
      <c r="AI62" s="5">
        <f t="shared" si="160"/>
        <v>0</v>
      </c>
      <c r="AJ62" s="5">
        <f t="shared" si="150"/>
        <v>0</v>
      </c>
    </row>
    <row r="63">
      <c r="A63" s="1" t="s">
        <v>19</v>
      </c>
      <c r="B63" s="1" t="s">
        <v>47</v>
      </c>
      <c r="D63" s="1" t="s">
        <v>43</v>
      </c>
      <c r="E63" s="1" t="s">
        <v>109</v>
      </c>
      <c r="F63" s="1"/>
      <c r="G63" s="1">
        <v>5.0</v>
      </c>
      <c r="H63" s="3">
        <v>0.012152777777777778</v>
      </c>
      <c r="I63" s="1" t="s">
        <v>108</v>
      </c>
      <c r="Q63" s="4">
        <f t="shared" si="141"/>
        <v>0</v>
      </c>
      <c r="R63" s="4">
        <f t="shared" si="151"/>
        <v>0</v>
      </c>
      <c r="S63" s="4">
        <f t="shared" si="152"/>
        <v>0</v>
      </c>
      <c r="T63" s="4">
        <f t="shared" si="142"/>
        <v>0</v>
      </c>
      <c r="U63" s="4">
        <f t="shared" si="143"/>
        <v>0</v>
      </c>
      <c r="V63" s="4">
        <f t="shared" si="144"/>
        <v>1</v>
      </c>
      <c r="W63" s="4">
        <f t="shared" si="145"/>
        <v>0</v>
      </c>
      <c r="X63" s="5">
        <f t="shared" si="146"/>
        <v>0</v>
      </c>
      <c r="Y63" s="5">
        <f t="shared" si="153"/>
        <v>0</v>
      </c>
      <c r="Z63" s="5">
        <f t="shared" si="154"/>
        <v>0</v>
      </c>
      <c r="AA63" s="5">
        <f t="shared" si="147"/>
        <v>0</v>
      </c>
      <c r="AB63" s="5">
        <f t="shared" si="155"/>
        <v>0</v>
      </c>
      <c r="AC63" s="5">
        <f t="shared" si="156"/>
        <v>0</v>
      </c>
      <c r="AD63" s="5">
        <f t="shared" si="148"/>
        <v>0</v>
      </c>
      <c r="AE63" s="5">
        <f t="shared" si="157"/>
        <v>0</v>
      </c>
      <c r="AF63" s="5">
        <f t="shared" si="158"/>
        <v>0</v>
      </c>
      <c r="AG63" s="5">
        <f t="shared" si="149"/>
        <v>0</v>
      </c>
      <c r="AH63" s="5">
        <f t="shared" si="159"/>
        <v>0</v>
      </c>
      <c r="AI63" s="5">
        <f t="shared" si="160"/>
        <v>0</v>
      </c>
      <c r="AJ63" s="5">
        <f t="shared" si="150"/>
        <v>0</v>
      </c>
    </row>
    <row r="64">
      <c r="A64" s="1" t="s">
        <v>20</v>
      </c>
      <c r="B64" s="1" t="s">
        <v>47</v>
      </c>
      <c r="C64" s="1" t="s">
        <v>52</v>
      </c>
      <c r="D64" s="1" t="s">
        <v>53</v>
      </c>
      <c r="E64" s="1" t="s">
        <v>14</v>
      </c>
      <c r="F64" s="1"/>
      <c r="G64" s="1">
        <v>12.0</v>
      </c>
      <c r="H64" s="3">
        <v>0.012430555555555556</v>
      </c>
      <c r="I64" s="1" t="s">
        <v>108</v>
      </c>
      <c r="J64" s="1">
        <v>7.0</v>
      </c>
      <c r="K64" s="1">
        <v>2.0</v>
      </c>
      <c r="L64" s="1" t="s">
        <v>19</v>
      </c>
      <c r="M64" s="1" t="s">
        <v>18</v>
      </c>
      <c r="N64" s="1" t="s">
        <v>61</v>
      </c>
      <c r="O64" s="1" t="s">
        <v>17</v>
      </c>
      <c r="P64" s="1" t="s">
        <v>55</v>
      </c>
      <c r="Q64" s="4">
        <f t="shared" si="141"/>
        <v>1</v>
      </c>
      <c r="R64" s="4">
        <f t="shared" si="151"/>
        <v>0</v>
      </c>
      <c r="S64" s="4">
        <f t="shared" si="152"/>
        <v>0</v>
      </c>
      <c r="T64" s="4">
        <f t="shared" si="142"/>
        <v>0</v>
      </c>
      <c r="U64" s="4">
        <f t="shared" si="143"/>
        <v>0</v>
      </c>
      <c r="V64" s="4">
        <f t="shared" si="144"/>
        <v>0</v>
      </c>
      <c r="W64" s="4">
        <f t="shared" si="145"/>
        <v>1</v>
      </c>
      <c r="X64" s="5">
        <f t="shared" si="146"/>
        <v>0</v>
      </c>
      <c r="Y64" s="5">
        <f t="shared" si="153"/>
        <v>0</v>
      </c>
      <c r="Z64" s="5">
        <f t="shared" si="154"/>
        <v>0</v>
      </c>
      <c r="AA64" s="5">
        <f t="shared" si="147"/>
        <v>0</v>
      </c>
      <c r="AB64" s="5">
        <f t="shared" si="155"/>
        <v>0</v>
      </c>
      <c r="AC64" s="5">
        <f t="shared" si="156"/>
        <v>0</v>
      </c>
      <c r="AD64" s="5">
        <f t="shared" si="148"/>
        <v>0</v>
      </c>
      <c r="AE64" s="5">
        <f t="shared" si="157"/>
        <v>0</v>
      </c>
      <c r="AF64" s="5">
        <f t="shared" si="158"/>
        <v>0</v>
      </c>
      <c r="AG64" s="5">
        <f t="shared" si="149"/>
        <v>1</v>
      </c>
      <c r="AH64" s="5">
        <f t="shared" si="159"/>
        <v>0</v>
      </c>
      <c r="AI64" s="5">
        <f t="shared" si="160"/>
        <v>0</v>
      </c>
      <c r="AJ64" s="5">
        <f t="shared" si="150"/>
        <v>0</v>
      </c>
    </row>
    <row r="65">
      <c r="A65" s="1" t="s">
        <v>19</v>
      </c>
      <c r="B65" s="1" t="s">
        <v>33</v>
      </c>
      <c r="C65" s="1" t="s">
        <v>38</v>
      </c>
      <c r="D65" s="1" t="s">
        <v>53</v>
      </c>
      <c r="E65" s="1" t="s">
        <v>14</v>
      </c>
      <c r="F65" s="1"/>
      <c r="G65" s="1">
        <v>13.0</v>
      </c>
      <c r="H65" s="3">
        <v>0.012650462962962962</v>
      </c>
      <c r="I65" s="9" t="s">
        <v>110</v>
      </c>
      <c r="J65" s="1">
        <v>7.0</v>
      </c>
      <c r="Q65" s="4">
        <f t="shared" si="141"/>
        <v>1</v>
      </c>
      <c r="R65" s="4">
        <f t="shared" si="151"/>
        <v>0</v>
      </c>
      <c r="S65" s="4">
        <f t="shared" si="152"/>
        <v>0</v>
      </c>
      <c r="T65" s="4">
        <f t="shared" si="142"/>
        <v>0</v>
      </c>
      <c r="U65" s="4">
        <f t="shared" si="143"/>
        <v>0</v>
      </c>
      <c r="V65" s="4">
        <f t="shared" si="144"/>
        <v>1</v>
      </c>
      <c r="W65" s="4">
        <f t="shared" si="145"/>
        <v>0</v>
      </c>
      <c r="X65" s="5">
        <f t="shared" si="146"/>
        <v>0</v>
      </c>
      <c r="Y65" s="5">
        <f t="shared" si="153"/>
        <v>0</v>
      </c>
      <c r="Z65" s="5">
        <f t="shared" si="154"/>
        <v>0</v>
      </c>
      <c r="AA65" s="5">
        <f t="shared" si="147"/>
        <v>0</v>
      </c>
      <c r="AB65" s="5">
        <f t="shared" si="155"/>
        <v>0</v>
      </c>
      <c r="AC65" s="5">
        <f t="shared" si="156"/>
        <v>0</v>
      </c>
      <c r="AD65" s="5">
        <f t="shared" si="148"/>
        <v>1</v>
      </c>
      <c r="AE65" s="5">
        <f t="shared" si="157"/>
        <v>0</v>
      </c>
      <c r="AF65" s="5">
        <f t="shared" si="158"/>
        <v>0</v>
      </c>
      <c r="AG65" s="5">
        <f t="shared" si="149"/>
        <v>0</v>
      </c>
      <c r="AH65" s="5">
        <f t="shared" si="159"/>
        <v>0</v>
      </c>
      <c r="AI65" s="5">
        <f t="shared" si="160"/>
        <v>0</v>
      </c>
      <c r="AJ65" s="5">
        <f t="shared" si="150"/>
        <v>0</v>
      </c>
    </row>
    <row r="66">
      <c r="A66" s="1" t="s">
        <v>18</v>
      </c>
      <c r="B66" s="1" t="s">
        <v>47</v>
      </c>
      <c r="C66" s="1" t="s">
        <v>92</v>
      </c>
      <c r="D66" s="1" t="s">
        <v>105</v>
      </c>
      <c r="E66" s="1" t="s">
        <v>15</v>
      </c>
      <c r="F66" s="1"/>
      <c r="G66" s="1">
        <v>16.0</v>
      </c>
      <c r="H66" s="3">
        <v>0.01337962962962963</v>
      </c>
      <c r="I66" s="1" t="s">
        <v>111</v>
      </c>
      <c r="J66" s="1">
        <v>7.0</v>
      </c>
      <c r="K66" s="1">
        <v>2.0</v>
      </c>
      <c r="L66" s="1" t="s">
        <v>18</v>
      </c>
      <c r="M66" s="1" t="s">
        <v>20</v>
      </c>
      <c r="N66" s="1" t="s">
        <v>41</v>
      </c>
      <c r="O66" s="1" t="s">
        <v>18</v>
      </c>
      <c r="P66" s="1" t="s">
        <v>42</v>
      </c>
      <c r="Q66" s="4">
        <f t="shared" si="141"/>
        <v>0</v>
      </c>
      <c r="R66" s="4">
        <f t="shared" si="151"/>
        <v>1</v>
      </c>
      <c r="S66" s="4">
        <f t="shared" si="152"/>
        <v>0</v>
      </c>
      <c r="T66" s="4">
        <f t="shared" si="142"/>
        <v>0</v>
      </c>
      <c r="U66" s="4">
        <f t="shared" si="143"/>
        <v>1</v>
      </c>
      <c r="V66" s="4">
        <f t="shared" si="144"/>
        <v>0</v>
      </c>
      <c r="W66" s="4">
        <f t="shared" si="145"/>
        <v>0</v>
      </c>
      <c r="X66" s="5">
        <f t="shared" si="146"/>
        <v>0</v>
      </c>
      <c r="Y66" s="5">
        <f t="shared" si="153"/>
        <v>0</v>
      </c>
      <c r="Z66" s="5">
        <f t="shared" si="154"/>
        <v>0</v>
      </c>
      <c r="AA66" s="5">
        <f t="shared" si="147"/>
        <v>0</v>
      </c>
      <c r="AB66" s="5">
        <f t="shared" si="155"/>
        <v>1</v>
      </c>
      <c r="AC66" s="5">
        <f t="shared" si="156"/>
        <v>0</v>
      </c>
      <c r="AD66" s="5">
        <f t="shared" si="148"/>
        <v>0</v>
      </c>
      <c r="AE66" s="5">
        <f t="shared" si="157"/>
        <v>0</v>
      </c>
      <c r="AF66" s="5">
        <f t="shared" si="158"/>
        <v>0</v>
      </c>
      <c r="AG66" s="5">
        <f t="shared" si="149"/>
        <v>0</v>
      </c>
      <c r="AH66" s="5">
        <f t="shared" si="159"/>
        <v>0</v>
      </c>
      <c r="AI66" s="5">
        <f t="shared" si="160"/>
        <v>0</v>
      </c>
      <c r="AJ66" s="5">
        <f t="shared" si="150"/>
        <v>0</v>
      </c>
    </row>
    <row r="67">
      <c r="A67" s="1" t="s">
        <v>20</v>
      </c>
      <c r="B67" s="1" t="s">
        <v>47</v>
      </c>
      <c r="C67" s="1" t="s">
        <v>112</v>
      </c>
      <c r="D67" s="1" t="s">
        <v>53</v>
      </c>
      <c r="E67" s="1" t="s">
        <v>14</v>
      </c>
      <c r="F67" s="1"/>
      <c r="G67" s="1">
        <v>12.0</v>
      </c>
      <c r="H67" s="3">
        <v>0.013657407407407408</v>
      </c>
      <c r="I67" s="1" t="s">
        <v>111</v>
      </c>
      <c r="J67" s="1">
        <v>6.0</v>
      </c>
      <c r="Q67" s="4">
        <f t="shared" si="141"/>
        <v>1</v>
      </c>
      <c r="R67" s="4">
        <f t="shared" si="151"/>
        <v>0</v>
      </c>
      <c r="S67" s="4">
        <f t="shared" si="152"/>
        <v>0</v>
      </c>
      <c r="T67" s="4">
        <f t="shared" si="142"/>
        <v>0</v>
      </c>
      <c r="U67" s="4">
        <f t="shared" si="143"/>
        <v>0</v>
      </c>
      <c r="V67" s="4">
        <f t="shared" si="144"/>
        <v>0</v>
      </c>
      <c r="W67" s="4">
        <f t="shared" si="145"/>
        <v>1</v>
      </c>
      <c r="X67" s="5">
        <f t="shared" si="146"/>
        <v>0</v>
      </c>
      <c r="Y67" s="5">
        <f t="shared" si="153"/>
        <v>0</v>
      </c>
      <c r="Z67" s="5">
        <f t="shared" si="154"/>
        <v>0</v>
      </c>
      <c r="AA67" s="5">
        <f t="shared" si="147"/>
        <v>0</v>
      </c>
      <c r="AB67" s="5">
        <f t="shared" si="155"/>
        <v>0</v>
      </c>
      <c r="AC67" s="5">
        <f t="shared" si="156"/>
        <v>0</v>
      </c>
      <c r="AD67" s="5">
        <f t="shared" si="148"/>
        <v>0</v>
      </c>
      <c r="AE67" s="5">
        <f t="shared" si="157"/>
        <v>0</v>
      </c>
      <c r="AF67" s="5">
        <f t="shared" si="158"/>
        <v>0</v>
      </c>
      <c r="AG67" s="5">
        <f t="shared" si="149"/>
        <v>1</v>
      </c>
      <c r="AH67" s="5">
        <f t="shared" si="159"/>
        <v>0</v>
      </c>
      <c r="AI67" s="5">
        <f t="shared" si="160"/>
        <v>0</v>
      </c>
      <c r="AJ67" s="5">
        <f t="shared" si="150"/>
        <v>0</v>
      </c>
    </row>
    <row r="68">
      <c r="C68" s="1" t="s">
        <v>113</v>
      </c>
      <c r="H68" s="6"/>
      <c r="Q68" s="4"/>
      <c r="R68" s="4"/>
      <c r="S68" s="4"/>
      <c r="T68" s="4"/>
      <c r="U68" s="4"/>
      <c r="V68" s="4"/>
      <c r="W68" s="4"/>
    </row>
    <row r="69">
      <c r="A69" s="1" t="s">
        <v>19</v>
      </c>
      <c r="B69" s="1" t="s">
        <v>47</v>
      </c>
      <c r="C69" s="1" t="s">
        <v>114</v>
      </c>
      <c r="D69" s="1" t="s">
        <v>105</v>
      </c>
      <c r="E69" s="1" t="s">
        <v>15</v>
      </c>
      <c r="F69" s="1"/>
      <c r="G69" s="1">
        <v>5.0</v>
      </c>
      <c r="H69" s="3">
        <v>0.013888888888888888</v>
      </c>
      <c r="I69" s="1" t="s">
        <v>111</v>
      </c>
      <c r="Q69" s="4">
        <f>COUNTIF(E69,"missed")</f>
        <v>0</v>
      </c>
      <c r="R69" s="4">
        <f>COUNTIF(E69,"out")</f>
        <v>1</v>
      </c>
      <c r="S69" s="4">
        <f>COUNTIF(E69,"net")</f>
        <v>0</v>
      </c>
      <c r="T69" s="4">
        <f>COUNTIF(A69,"BJ")</f>
        <v>0</v>
      </c>
      <c r="U69" s="4">
        <f>COUNTIF(A69,"CJ")</f>
        <v>0</v>
      </c>
      <c r="V69" s="4">
        <f>COUNTIF(A69,"TM")</f>
        <v>1</v>
      </c>
      <c r="W69" s="4">
        <f>COUNTIF(A69,"DB")</f>
        <v>0</v>
      </c>
      <c r="X69" s="5">
        <f>countif(Q69+T69,2)</f>
        <v>0</v>
      </c>
      <c r="Y69" s="5">
        <f>countif(R69+T69,2)</f>
        <v>0</v>
      </c>
      <c r="Z69" s="5">
        <f>countif(S69+T69,2)</f>
        <v>0</v>
      </c>
      <c r="AA69" s="5">
        <f>countif(Q69+U69,2)</f>
        <v>0</v>
      </c>
      <c r="AB69" s="5">
        <f>countif(R69+U69,2)</f>
        <v>0</v>
      </c>
      <c r="AC69" s="5">
        <f>countif(S69+U69,2)</f>
        <v>0</v>
      </c>
      <c r="AD69" s="5">
        <f>countif(Q69+V69,2)</f>
        <v>0</v>
      </c>
      <c r="AE69" s="5">
        <f>countif(R69+V69,2)</f>
        <v>1</v>
      </c>
      <c r="AF69" s="5">
        <f>countif(S69+V69,2)</f>
        <v>0</v>
      </c>
      <c r="AG69" s="5">
        <f>countif(Q69+W69,2)</f>
        <v>0</v>
      </c>
      <c r="AH69" s="5">
        <f>countif(R69+W69,2)</f>
        <v>0</v>
      </c>
      <c r="AI69" s="5">
        <f>countif(S69+W69,2)</f>
        <v>0</v>
      </c>
      <c r="AJ69" s="5">
        <f>countif(R69+Y69+AB69+AE69+AH69,1)</f>
        <v>0</v>
      </c>
    </row>
    <row r="70">
      <c r="C70" s="1" t="s">
        <v>50</v>
      </c>
      <c r="H70" s="6"/>
      <c r="Q70" s="4"/>
      <c r="R70" s="4"/>
      <c r="S70" s="4"/>
      <c r="T70" s="4"/>
      <c r="U70" s="4"/>
      <c r="V70" s="4"/>
      <c r="W70" s="4"/>
    </row>
    <row r="71">
      <c r="A71" s="1" t="s">
        <v>20</v>
      </c>
      <c r="B71" s="1" t="s">
        <v>33</v>
      </c>
      <c r="C71" s="1" t="s">
        <v>115</v>
      </c>
      <c r="D71" s="1" t="s">
        <v>116</v>
      </c>
      <c r="E71" s="1" t="s">
        <v>16</v>
      </c>
      <c r="F71" s="1"/>
      <c r="G71" s="1">
        <v>14.0</v>
      </c>
      <c r="H71" s="3">
        <v>0.014178240740740741</v>
      </c>
      <c r="I71" s="1" t="s">
        <v>117</v>
      </c>
      <c r="J71" s="1">
        <v>7.0</v>
      </c>
      <c r="K71" s="1">
        <v>2.0</v>
      </c>
      <c r="L71" s="1" t="s">
        <v>17</v>
      </c>
      <c r="M71" s="1" t="s">
        <v>19</v>
      </c>
      <c r="N71" s="1" t="s">
        <v>41</v>
      </c>
      <c r="O71" s="1" t="s">
        <v>20</v>
      </c>
      <c r="P71" s="1" t="s">
        <v>89</v>
      </c>
      <c r="Q71" s="4">
        <f t="shared" ref="Q71:Q76" si="161">COUNTIF(E71,"missed")</f>
        <v>0</v>
      </c>
      <c r="R71" s="4">
        <f t="shared" ref="R71:R76" si="162">COUNTIF(E71,"out")</f>
        <v>0</v>
      </c>
      <c r="S71" s="4">
        <f t="shared" ref="S71:S76" si="163">COUNTIF(E71,"net")</f>
        <v>1</v>
      </c>
      <c r="T71" s="4">
        <f t="shared" ref="T71:T76" si="164">COUNTIF(A71,"BJ")</f>
        <v>0</v>
      </c>
      <c r="U71" s="4">
        <f t="shared" ref="U71:U76" si="165">COUNTIF(A71,"CJ")</f>
        <v>0</v>
      </c>
      <c r="V71" s="4">
        <f t="shared" ref="V71:V76" si="166">COUNTIF(A71,"TM")</f>
        <v>0</v>
      </c>
      <c r="W71" s="4">
        <f t="shared" ref="W71:W76" si="167">COUNTIF(A71,"DB")</f>
        <v>1</v>
      </c>
      <c r="X71" s="5">
        <f t="shared" ref="X71:X76" si="168">countif(Q71+T71,2)</f>
        <v>0</v>
      </c>
      <c r="Y71" s="5">
        <f t="shared" ref="Y71:Y76" si="169">countif(R71+T71,2)</f>
        <v>0</v>
      </c>
      <c r="Z71" s="5">
        <f t="shared" ref="Z71:Z76" si="170">countif(S71+T71,2)</f>
        <v>0</v>
      </c>
      <c r="AA71" s="5">
        <f t="shared" ref="AA71:AA76" si="171">countif(Q71+U71,2)</f>
        <v>0</v>
      </c>
      <c r="AB71" s="5">
        <f t="shared" ref="AB71:AB76" si="172">countif(R71+U71,2)</f>
        <v>0</v>
      </c>
      <c r="AC71" s="5">
        <f t="shared" ref="AC71:AC76" si="173">countif(S71+U71,2)</f>
        <v>0</v>
      </c>
      <c r="AD71" s="5">
        <f t="shared" ref="AD71:AD76" si="174">countif(Q71+V71,2)</f>
        <v>0</v>
      </c>
      <c r="AE71" s="5">
        <f t="shared" ref="AE71:AE76" si="175">countif(R71+V71,2)</f>
        <v>0</v>
      </c>
      <c r="AF71" s="5">
        <f t="shared" ref="AF71:AF76" si="176">countif(S71+V71,2)</f>
        <v>0</v>
      </c>
      <c r="AG71" s="5">
        <f t="shared" ref="AG71:AG76" si="177">countif(Q71+W71,2)</f>
        <v>0</v>
      </c>
      <c r="AH71" s="5">
        <f t="shared" ref="AH71:AH76" si="178">countif(R71+W71,2)</f>
        <v>0</v>
      </c>
      <c r="AI71" s="5">
        <f t="shared" ref="AI71:AI76" si="179">countif(S71+W71,2)</f>
        <v>1</v>
      </c>
      <c r="AJ71" s="5">
        <f t="shared" ref="AJ71:AJ76" si="180">countif(R71+Y71+AB71+AE71+AH71,1)</f>
        <v>0</v>
      </c>
    </row>
    <row r="72">
      <c r="A72" s="1" t="s">
        <v>20</v>
      </c>
      <c r="B72" s="1" t="s">
        <v>33</v>
      </c>
      <c r="C72" s="1" t="s">
        <v>115</v>
      </c>
      <c r="D72" s="1" t="s">
        <v>105</v>
      </c>
      <c r="E72" s="1" t="s">
        <v>15</v>
      </c>
      <c r="F72" s="1"/>
      <c r="G72" s="1">
        <v>12.0</v>
      </c>
      <c r="H72" s="3">
        <v>0.014467592592592593</v>
      </c>
      <c r="I72" s="1" t="s">
        <v>118</v>
      </c>
      <c r="J72" s="1">
        <v>6.0</v>
      </c>
      <c r="Q72" s="4">
        <f t="shared" si="161"/>
        <v>0</v>
      </c>
      <c r="R72" s="4">
        <f t="shared" si="162"/>
        <v>1</v>
      </c>
      <c r="S72" s="4">
        <f t="shared" si="163"/>
        <v>0</v>
      </c>
      <c r="T72" s="4">
        <f t="shared" si="164"/>
        <v>0</v>
      </c>
      <c r="U72" s="4">
        <f t="shared" si="165"/>
        <v>0</v>
      </c>
      <c r="V72" s="4">
        <f t="shared" si="166"/>
        <v>0</v>
      </c>
      <c r="W72" s="4">
        <f t="shared" si="167"/>
        <v>1</v>
      </c>
      <c r="X72" s="5">
        <f t="shared" si="168"/>
        <v>0</v>
      </c>
      <c r="Y72" s="5">
        <f t="shared" si="169"/>
        <v>0</v>
      </c>
      <c r="Z72" s="5">
        <f t="shared" si="170"/>
        <v>0</v>
      </c>
      <c r="AA72" s="5">
        <f t="shared" si="171"/>
        <v>0</v>
      </c>
      <c r="AB72" s="5">
        <f t="shared" si="172"/>
        <v>0</v>
      </c>
      <c r="AC72" s="5">
        <f t="shared" si="173"/>
        <v>0</v>
      </c>
      <c r="AD72" s="5">
        <f t="shared" si="174"/>
        <v>0</v>
      </c>
      <c r="AE72" s="5">
        <f t="shared" si="175"/>
        <v>0</v>
      </c>
      <c r="AF72" s="5">
        <f t="shared" si="176"/>
        <v>0</v>
      </c>
      <c r="AG72" s="5">
        <f t="shared" si="177"/>
        <v>0</v>
      </c>
      <c r="AH72" s="5">
        <f t="shared" si="178"/>
        <v>1</v>
      </c>
      <c r="AI72" s="5">
        <f t="shared" si="179"/>
        <v>0</v>
      </c>
      <c r="AJ72" s="5">
        <f t="shared" si="180"/>
        <v>0</v>
      </c>
    </row>
    <row r="73">
      <c r="A73" s="1" t="s">
        <v>18</v>
      </c>
      <c r="B73" s="1" t="s">
        <v>47</v>
      </c>
      <c r="C73" s="1" t="s">
        <v>38</v>
      </c>
      <c r="D73" s="1" t="s">
        <v>119</v>
      </c>
      <c r="E73" s="1" t="s">
        <v>16</v>
      </c>
      <c r="F73" s="1"/>
      <c r="G73" s="1">
        <v>17.0</v>
      </c>
      <c r="H73" s="3">
        <v>0.01474537037037037</v>
      </c>
      <c r="I73" s="1" t="s">
        <v>118</v>
      </c>
      <c r="J73" s="1">
        <v>3.0</v>
      </c>
      <c r="K73" s="1">
        <v>5.0</v>
      </c>
      <c r="L73" s="1" t="s">
        <v>17</v>
      </c>
      <c r="M73" s="1" t="s">
        <v>20</v>
      </c>
      <c r="N73" s="1" t="s">
        <v>41</v>
      </c>
      <c r="O73" s="1" t="s">
        <v>18</v>
      </c>
      <c r="P73" s="1" t="s">
        <v>120</v>
      </c>
      <c r="Q73" s="4">
        <f t="shared" si="161"/>
        <v>0</v>
      </c>
      <c r="R73" s="4">
        <f t="shared" si="162"/>
        <v>0</v>
      </c>
      <c r="S73" s="4">
        <f t="shared" si="163"/>
        <v>1</v>
      </c>
      <c r="T73" s="4">
        <f t="shared" si="164"/>
        <v>0</v>
      </c>
      <c r="U73" s="4">
        <f t="shared" si="165"/>
        <v>1</v>
      </c>
      <c r="V73" s="4">
        <f t="shared" si="166"/>
        <v>0</v>
      </c>
      <c r="W73" s="4">
        <f t="shared" si="167"/>
        <v>0</v>
      </c>
      <c r="X73" s="5">
        <f t="shared" si="168"/>
        <v>0</v>
      </c>
      <c r="Y73" s="5">
        <f t="shared" si="169"/>
        <v>0</v>
      </c>
      <c r="Z73" s="5">
        <f t="shared" si="170"/>
        <v>0</v>
      </c>
      <c r="AA73" s="5">
        <f t="shared" si="171"/>
        <v>0</v>
      </c>
      <c r="AB73" s="5">
        <f t="shared" si="172"/>
        <v>0</v>
      </c>
      <c r="AC73" s="5">
        <f t="shared" si="173"/>
        <v>1</v>
      </c>
      <c r="AD73" s="5">
        <f t="shared" si="174"/>
        <v>0</v>
      </c>
      <c r="AE73" s="5">
        <f t="shared" si="175"/>
        <v>0</v>
      </c>
      <c r="AF73" s="5">
        <f t="shared" si="176"/>
        <v>0</v>
      </c>
      <c r="AG73" s="5">
        <f t="shared" si="177"/>
        <v>0</v>
      </c>
      <c r="AH73" s="5">
        <f t="shared" si="178"/>
        <v>0</v>
      </c>
      <c r="AI73" s="5">
        <f t="shared" si="179"/>
        <v>0</v>
      </c>
      <c r="AJ73" s="5">
        <f t="shared" si="180"/>
        <v>0</v>
      </c>
    </row>
    <row r="74">
      <c r="A74" s="1" t="s">
        <v>18</v>
      </c>
      <c r="B74" s="1" t="s">
        <v>47</v>
      </c>
      <c r="C74" s="1" t="s">
        <v>38</v>
      </c>
      <c r="D74" s="1" t="s">
        <v>105</v>
      </c>
      <c r="E74" s="1" t="s">
        <v>15</v>
      </c>
      <c r="F74" s="1"/>
      <c r="G74" s="1">
        <v>5.0</v>
      </c>
      <c r="H74" s="3">
        <v>0.014918981481481481</v>
      </c>
      <c r="I74" s="1" t="s">
        <v>118</v>
      </c>
      <c r="Q74" s="4">
        <f t="shared" si="161"/>
        <v>0</v>
      </c>
      <c r="R74" s="4">
        <f t="shared" si="162"/>
        <v>1</v>
      </c>
      <c r="S74" s="4">
        <f t="shared" si="163"/>
        <v>0</v>
      </c>
      <c r="T74" s="4">
        <f t="shared" si="164"/>
        <v>0</v>
      </c>
      <c r="U74" s="4">
        <f t="shared" si="165"/>
        <v>1</v>
      </c>
      <c r="V74" s="4">
        <f t="shared" si="166"/>
        <v>0</v>
      </c>
      <c r="W74" s="4">
        <f t="shared" si="167"/>
        <v>0</v>
      </c>
      <c r="X74" s="5">
        <f t="shared" si="168"/>
        <v>0</v>
      </c>
      <c r="Y74" s="5">
        <f t="shared" si="169"/>
        <v>0</v>
      </c>
      <c r="Z74" s="5">
        <f t="shared" si="170"/>
        <v>0</v>
      </c>
      <c r="AA74" s="5">
        <f t="shared" si="171"/>
        <v>0</v>
      </c>
      <c r="AB74" s="5">
        <f t="shared" si="172"/>
        <v>1</v>
      </c>
      <c r="AC74" s="5">
        <f t="shared" si="173"/>
        <v>0</v>
      </c>
      <c r="AD74" s="5">
        <f t="shared" si="174"/>
        <v>0</v>
      </c>
      <c r="AE74" s="5">
        <f t="shared" si="175"/>
        <v>0</v>
      </c>
      <c r="AF74" s="5">
        <f t="shared" si="176"/>
        <v>0</v>
      </c>
      <c r="AG74" s="5">
        <f t="shared" si="177"/>
        <v>0</v>
      </c>
      <c r="AH74" s="5">
        <f t="shared" si="178"/>
        <v>0</v>
      </c>
      <c r="AI74" s="5">
        <f t="shared" si="179"/>
        <v>0</v>
      </c>
      <c r="AJ74" s="5">
        <f t="shared" si="180"/>
        <v>0</v>
      </c>
    </row>
    <row r="75">
      <c r="A75" s="1" t="s">
        <v>20</v>
      </c>
      <c r="B75" s="1" t="s">
        <v>47</v>
      </c>
      <c r="C75" s="1" t="s">
        <v>38</v>
      </c>
      <c r="D75" s="1" t="s">
        <v>53</v>
      </c>
      <c r="E75" s="1" t="s">
        <v>14</v>
      </c>
      <c r="F75" s="1"/>
      <c r="G75" s="1">
        <v>8.0</v>
      </c>
      <c r="H75" s="3">
        <v>0.015185185185185185</v>
      </c>
      <c r="I75" s="1" t="s">
        <v>118</v>
      </c>
      <c r="J75" s="1">
        <v>3.0</v>
      </c>
      <c r="K75" s="1">
        <v>1.0</v>
      </c>
      <c r="L75" s="1" t="s">
        <v>18</v>
      </c>
      <c r="M75" s="1" t="s">
        <v>19</v>
      </c>
      <c r="N75" s="1" t="s">
        <v>61</v>
      </c>
      <c r="O75" s="1" t="s">
        <v>19</v>
      </c>
      <c r="P75" s="1" t="s">
        <v>121</v>
      </c>
      <c r="Q75" s="4">
        <f t="shared" si="161"/>
        <v>1</v>
      </c>
      <c r="R75" s="4">
        <f t="shared" si="162"/>
        <v>0</v>
      </c>
      <c r="S75" s="4">
        <f t="shared" si="163"/>
        <v>0</v>
      </c>
      <c r="T75" s="4">
        <f t="shared" si="164"/>
        <v>0</v>
      </c>
      <c r="U75" s="4">
        <f t="shared" si="165"/>
        <v>0</v>
      </c>
      <c r="V75" s="4">
        <f t="shared" si="166"/>
        <v>0</v>
      </c>
      <c r="W75" s="4">
        <f t="shared" si="167"/>
        <v>1</v>
      </c>
      <c r="X75" s="5">
        <f t="shared" si="168"/>
        <v>0</v>
      </c>
      <c r="Y75" s="5">
        <f t="shared" si="169"/>
        <v>0</v>
      </c>
      <c r="Z75" s="5">
        <f t="shared" si="170"/>
        <v>0</v>
      </c>
      <c r="AA75" s="5">
        <f t="shared" si="171"/>
        <v>0</v>
      </c>
      <c r="AB75" s="5">
        <f t="shared" si="172"/>
        <v>0</v>
      </c>
      <c r="AC75" s="5">
        <f t="shared" si="173"/>
        <v>0</v>
      </c>
      <c r="AD75" s="5">
        <f t="shared" si="174"/>
        <v>0</v>
      </c>
      <c r="AE75" s="5">
        <f t="shared" si="175"/>
        <v>0</v>
      </c>
      <c r="AF75" s="5">
        <f t="shared" si="176"/>
        <v>0</v>
      </c>
      <c r="AG75" s="5">
        <f t="shared" si="177"/>
        <v>1</v>
      </c>
      <c r="AH75" s="5">
        <f t="shared" si="178"/>
        <v>0</v>
      </c>
      <c r="AI75" s="5">
        <f t="shared" si="179"/>
        <v>0</v>
      </c>
      <c r="AJ75" s="5">
        <f t="shared" si="180"/>
        <v>0</v>
      </c>
    </row>
    <row r="76">
      <c r="A76" s="1" t="s">
        <v>17</v>
      </c>
      <c r="B76" s="1" t="s">
        <v>33</v>
      </c>
      <c r="C76" s="1" t="s">
        <v>34</v>
      </c>
      <c r="D76" s="1" t="s">
        <v>122</v>
      </c>
      <c r="E76" s="1" t="s">
        <v>15</v>
      </c>
      <c r="F76" s="1"/>
      <c r="G76" s="1">
        <v>4.0</v>
      </c>
      <c r="H76" s="3">
        <v>0.015405092592592592</v>
      </c>
      <c r="I76" s="1" t="s">
        <v>123</v>
      </c>
      <c r="Q76" s="4">
        <f t="shared" si="161"/>
        <v>0</v>
      </c>
      <c r="R76" s="4">
        <f t="shared" si="162"/>
        <v>1</v>
      </c>
      <c r="S76" s="4">
        <f t="shared" si="163"/>
        <v>0</v>
      </c>
      <c r="T76" s="4">
        <f t="shared" si="164"/>
        <v>1</v>
      </c>
      <c r="U76" s="4">
        <f t="shared" si="165"/>
        <v>0</v>
      </c>
      <c r="V76" s="4">
        <f t="shared" si="166"/>
        <v>0</v>
      </c>
      <c r="W76" s="4">
        <f t="shared" si="167"/>
        <v>0</v>
      </c>
      <c r="X76" s="5">
        <f t="shared" si="168"/>
        <v>0</v>
      </c>
      <c r="Y76" s="5">
        <f t="shared" si="169"/>
        <v>1</v>
      </c>
      <c r="Z76" s="5">
        <f t="shared" si="170"/>
        <v>0</v>
      </c>
      <c r="AA76" s="5">
        <f t="shared" si="171"/>
        <v>0</v>
      </c>
      <c r="AB76" s="5">
        <f t="shared" si="172"/>
        <v>0</v>
      </c>
      <c r="AC76" s="5">
        <f t="shared" si="173"/>
        <v>0</v>
      </c>
      <c r="AD76" s="5">
        <f t="shared" si="174"/>
        <v>0</v>
      </c>
      <c r="AE76" s="5">
        <f t="shared" si="175"/>
        <v>0</v>
      </c>
      <c r="AF76" s="5">
        <f t="shared" si="176"/>
        <v>0</v>
      </c>
      <c r="AG76" s="5">
        <f t="shared" si="177"/>
        <v>0</v>
      </c>
      <c r="AH76" s="5">
        <f t="shared" si="178"/>
        <v>0</v>
      </c>
      <c r="AI76" s="5">
        <f t="shared" si="179"/>
        <v>0</v>
      </c>
      <c r="AJ76" s="5">
        <f t="shared" si="180"/>
        <v>0</v>
      </c>
    </row>
    <row r="77">
      <c r="C77" s="1" t="s">
        <v>37</v>
      </c>
      <c r="H77" s="6"/>
      <c r="Q77" s="4"/>
      <c r="R77" s="4"/>
      <c r="S77" s="4"/>
      <c r="T77" s="4"/>
      <c r="U77" s="4"/>
      <c r="V77" s="4"/>
      <c r="W77" s="4"/>
    </row>
    <row r="78">
      <c r="A78" s="1" t="s">
        <v>20</v>
      </c>
      <c r="B78" s="1" t="s">
        <v>47</v>
      </c>
      <c r="D78" s="1" t="s">
        <v>70</v>
      </c>
      <c r="E78" s="1" t="s">
        <v>16</v>
      </c>
      <c r="F78" s="1"/>
      <c r="G78" s="1">
        <v>3.0</v>
      </c>
      <c r="H78" s="3">
        <v>0.015555555555555555</v>
      </c>
      <c r="I78" s="1" t="s">
        <v>123</v>
      </c>
      <c r="Q78" s="4">
        <f t="shared" ref="Q78:Q81" si="181">COUNTIF(E78,"missed")</f>
        <v>0</v>
      </c>
      <c r="R78" s="4">
        <f t="shared" ref="R78:R81" si="182">COUNTIF(E78,"out")</f>
        <v>0</v>
      </c>
      <c r="S78" s="4">
        <f t="shared" ref="S78:S81" si="183">COUNTIF(E78,"net")</f>
        <v>1</v>
      </c>
      <c r="T78" s="4">
        <f t="shared" ref="T78:T81" si="184">COUNTIF(A78,"BJ")</f>
        <v>0</v>
      </c>
      <c r="U78" s="4">
        <f t="shared" ref="U78:U81" si="185">COUNTIF(A78,"CJ")</f>
        <v>0</v>
      </c>
      <c r="V78" s="4">
        <f t="shared" ref="V78:V81" si="186">COUNTIF(A78,"TM")</f>
        <v>0</v>
      </c>
      <c r="W78" s="4">
        <f t="shared" ref="W78:W81" si="187">COUNTIF(A78,"DB")</f>
        <v>1</v>
      </c>
      <c r="X78" s="5">
        <f t="shared" ref="X78:X81" si="188">countif(Q78+T78,2)</f>
        <v>0</v>
      </c>
      <c r="Y78" s="5">
        <f t="shared" ref="Y78:Y81" si="189">countif(R78+T78,2)</f>
        <v>0</v>
      </c>
      <c r="Z78" s="5">
        <f t="shared" ref="Z78:Z81" si="190">countif(S78+T78,2)</f>
        <v>0</v>
      </c>
      <c r="AA78" s="5">
        <f t="shared" ref="AA78:AA81" si="191">countif(Q78+U78,2)</f>
        <v>0</v>
      </c>
      <c r="AB78" s="5">
        <f t="shared" ref="AB78:AB81" si="192">countif(R78+U78,2)</f>
        <v>0</v>
      </c>
      <c r="AC78" s="5">
        <f t="shared" ref="AC78:AC81" si="193">countif(S78+U78,2)</f>
        <v>0</v>
      </c>
      <c r="AD78" s="5">
        <f t="shared" ref="AD78:AD81" si="194">countif(Q78+V78,2)</f>
        <v>0</v>
      </c>
      <c r="AE78" s="5">
        <f t="shared" ref="AE78:AE81" si="195">countif(R78+V78,2)</f>
        <v>0</v>
      </c>
      <c r="AF78" s="5">
        <f t="shared" ref="AF78:AF81" si="196">countif(S78+V78,2)</f>
        <v>0</v>
      </c>
      <c r="AG78" s="5">
        <f t="shared" ref="AG78:AG81" si="197">countif(Q78+W78,2)</f>
        <v>0</v>
      </c>
      <c r="AH78" s="5">
        <f t="shared" ref="AH78:AH81" si="198">countif(R78+W78,2)</f>
        <v>0</v>
      </c>
      <c r="AI78" s="5">
        <f t="shared" ref="AI78:AI81" si="199">countif(S78+W78,2)</f>
        <v>1</v>
      </c>
      <c r="AJ78" s="5">
        <f t="shared" ref="AJ78:AJ81" si="200">countif(R78+Y78+AB78+AE78+AH78,1)</f>
        <v>0</v>
      </c>
    </row>
    <row r="79">
      <c r="A79" s="1" t="s">
        <v>19</v>
      </c>
      <c r="B79" s="1" t="s">
        <v>33</v>
      </c>
      <c r="C79" s="1" t="s">
        <v>124</v>
      </c>
      <c r="E79" s="1" t="s">
        <v>14</v>
      </c>
      <c r="F79" s="1"/>
      <c r="G79" s="1">
        <v>8.0</v>
      </c>
      <c r="H79" s="3">
        <v>0.015752314814814816</v>
      </c>
      <c r="I79" s="1" t="s">
        <v>125</v>
      </c>
      <c r="Q79" s="4">
        <f t="shared" si="181"/>
        <v>1</v>
      </c>
      <c r="R79" s="4">
        <f t="shared" si="182"/>
        <v>0</v>
      </c>
      <c r="S79" s="4">
        <f t="shared" si="183"/>
        <v>0</v>
      </c>
      <c r="T79" s="4">
        <f t="shared" si="184"/>
        <v>0</v>
      </c>
      <c r="U79" s="4">
        <f t="shared" si="185"/>
        <v>0</v>
      </c>
      <c r="V79" s="4">
        <f t="shared" si="186"/>
        <v>1</v>
      </c>
      <c r="W79" s="4">
        <f t="shared" si="187"/>
        <v>0</v>
      </c>
      <c r="X79" s="5">
        <f t="shared" si="188"/>
        <v>0</v>
      </c>
      <c r="Y79" s="5">
        <f t="shared" si="189"/>
        <v>0</v>
      </c>
      <c r="Z79" s="5">
        <f t="shared" si="190"/>
        <v>0</v>
      </c>
      <c r="AA79" s="5">
        <f t="shared" si="191"/>
        <v>0</v>
      </c>
      <c r="AB79" s="5">
        <f t="shared" si="192"/>
        <v>0</v>
      </c>
      <c r="AC79" s="5">
        <f t="shared" si="193"/>
        <v>0</v>
      </c>
      <c r="AD79" s="5">
        <f t="shared" si="194"/>
        <v>1</v>
      </c>
      <c r="AE79" s="5">
        <f t="shared" si="195"/>
        <v>0</v>
      </c>
      <c r="AF79" s="5">
        <f t="shared" si="196"/>
        <v>0</v>
      </c>
      <c r="AG79" s="5">
        <f t="shared" si="197"/>
        <v>0</v>
      </c>
      <c r="AH79" s="5">
        <f t="shared" si="198"/>
        <v>0</v>
      </c>
      <c r="AI79" s="5">
        <f t="shared" si="199"/>
        <v>0</v>
      </c>
      <c r="AJ79" s="5">
        <f t="shared" si="200"/>
        <v>0</v>
      </c>
    </row>
    <row r="80">
      <c r="A80" s="1" t="s">
        <v>20</v>
      </c>
      <c r="B80" s="1" t="s">
        <v>33</v>
      </c>
      <c r="C80" s="1" t="s">
        <v>115</v>
      </c>
      <c r="D80" s="1" t="s">
        <v>116</v>
      </c>
      <c r="E80" s="1" t="s">
        <v>16</v>
      </c>
      <c r="F80" s="1"/>
      <c r="G80" s="1">
        <v>19.0</v>
      </c>
      <c r="H80" s="3">
        <v>0.01605324074074074</v>
      </c>
      <c r="I80" s="1" t="s">
        <v>126</v>
      </c>
      <c r="J80" s="1">
        <v>2.0</v>
      </c>
      <c r="K80" s="1">
        <v>5.0</v>
      </c>
      <c r="L80" s="1" t="s">
        <v>18</v>
      </c>
      <c r="M80" s="1" t="s">
        <v>19</v>
      </c>
      <c r="N80" s="1" t="s">
        <v>61</v>
      </c>
      <c r="O80" s="1" t="s">
        <v>20</v>
      </c>
      <c r="P80" s="1" t="s">
        <v>89</v>
      </c>
      <c r="Q80" s="4">
        <f t="shared" si="181"/>
        <v>0</v>
      </c>
      <c r="R80" s="4">
        <f t="shared" si="182"/>
        <v>0</v>
      </c>
      <c r="S80" s="4">
        <f t="shared" si="183"/>
        <v>1</v>
      </c>
      <c r="T80" s="4">
        <f t="shared" si="184"/>
        <v>0</v>
      </c>
      <c r="U80" s="4">
        <f t="shared" si="185"/>
        <v>0</v>
      </c>
      <c r="V80" s="4">
        <f t="shared" si="186"/>
        <v>0</v>
      </c>
      <c r="W80" s="4">
        <f t="shared" si="187"/>
        <v>1</v>
      </c>
      <c r="X80" s="5">
        <f t="shared" si="188"/>
        <v>0</v>
      </c>
      <c r="Y80" s="5">
        <f t="shared" si="189"/>
        <v>0</v>
      </c>
      <c r="Z80" s="5">
        <f t="shared" si="190"/>
        <v>0</v>
      </c>
      <c r="AA80" s="5">
        <f t="shared" si="191"/>
        <v>0</v>
      </c>
      <c r="AB80" s="5">
        <f t="shared" si="192"/>
        <v>0</v>
      </c>
      <c r="AC80" s="5">
        <f t="shared" si="193"/>
        <v>0</v>
      </c>
      <c r="AD80" s="5">
        <f t="shared" si="194"/>
        <v>0</v>
      </c>
      <c r="AE80" s="5">
        <f t="shared" si="195"/>
        <v>0</v>
      </c>
      <c r="AF80" s="5">
        <f t="shared" si="196"/>
        <v>0</v>
      </c>
      <c r="AG80" s="5">
        <f t="shared" si="197"/>
        <v>0</v>
      </c>
      <c r="AH80" s="5">
        <f t="shared" si="198"/>
        <v>0</v>
      </c>
      <c r="AI80" s="5">
        <f t="shared" si="199"/>
        <v>1</v>
      </c>
      <c r="AJ80" s="5">
        <f t="shared" si="200"/>
        <v>0</v>
      </c>
    </row>
    <row r="81">
      <c r="A81" s="1" t="s">
        <v>20</v>
      </c>
      <c r="B81" s="1" t="s">
        <v>33</v>
      </c>
      <c r="C81" s="1" t="s">
        <v>34</v>
      </c>
      <c r="D81" s="1" t="s">
        <v>105</v>
      </c>
      <c r="E81" s="1" t="s">
        <v>15</v>
      </c>
      <c r="F81" s="1"/>
      <c r="G81" s="1">
        <v>4.0</v>
      </c>
      <c r="H81" s="3">
        <v>0.016296296296296295</v>
      </c>
      <c r="I81" s="1" t="s">
        <v>127</v>
      </c>
      <c r="Q81" s="4">
        <f t="shared" si="181"/>
        <v>0</v>
      </c>
      <c r="R81" s="4">
        <f t="shared" si="182"/>
        <v>1</v>
      </c>
      <c r="S81" s="4">
        <f t="shared" si="183"/>
        <v>0</v>
      </c>
      <c r="T81" s="4">
        <f t="shared" si="184"/>
        <v>0</v>
      </c>
      <c r="U81" s="4">
        <f t="shared" si="185"/>
        <v>0</v>
      </c>
      <c r="V81" s="4">
        <f t="shared" si="186"/>
        <v>0</v>
      </c>
      <c r="W81" s="4">
        <f t="shared" si="187"/>
        <v>1</v>
      </c>
      <c r="X81" s="5">
        <f t="shared" si="188"/>
        <v>0</v>
      </c>
      <c r="Y81" s="5">
        <f t="shared" si="189"/>
        <v>0</v>
      </c>
      <c r="Z81" s="5">
        <f t="shared" si="190"/>
        <v>0</v>
      </c>
      <c r="AA81" s="5">
        <f t="shared" si="191"/>
        <v>0</v>
      </c>
      <c r="AB81" s="5">
        <f t="shared" si="192"/>
        <v>0</v>
      </c>
      <c r="AC81" s="5">
        <f t="shared" si="193"/>
        <v>0</v>
      </c>
      <c r="AD81" s="5">
        <f t="shared" si="194"/>
        <v>0</v>
      </c>
      <c r="AE81" s="5">
        <f t="shared" si="195"/>
        <v>0</v>
      </c>
      <c r="AF81" s="5">
        <f t="shared" si="196"/>
        <v>0</v>
      </c>
      <c r="AG81" s="5">
        <f t="shared" si="197"/>
        <v>0</v>
      </c>
      <c r="AH81" s="5">
        <f t="shared" si="198"/>
        <v>1</v>
      </c>
      <c r="AI81" s="5">
        <f t="shared" si="199"/>
        <v>0</v>
      </c>
      <c r="AJ81" s="5">
        <f t="shared" si="200"/>
        <v>0</v>
      </c>
    </row>
    <row r="82">
      <c r="C82" s="1" t="s">
        <v>37</v>
      </c>
      <c r="H82" s="6"/>
      <c r="Q82" s="4"/>
      <c r="R82" s="4"/>
      <c r="S82" s="4"/>
      <c r="T82" s="4"/>
      <c r="U82" s="4"/>
      <c r="V82" s="4"/>
      <c r="W82" s="4"/>
    </row>
    <row r="83">
      <c r="A83" s="1" t="s">
        <v>20</v>
      </c>
      <c r="B83" s="1" t="s">
        <v>33</v>
      </c>
      <c r="D83" s="1" t="s">
        <v>128</v>
      </c>
      <c r="E83" s="1" t="s">
        <v>15</v>
      </c>
      <c r="F83" s="1"/>
      <c r="G83" s="1">
        <v>2.0</v>
      </c>
      <c r="H83" s="3">
        <v>0.01638888888888889</v>
      </c>
      <c r="I83" s="1" t="s">
        <v>129</v>
      </c>
      <c r="Q83" s="4">
        <f t="shared" ref="Q83:Q85" si="201">COUNTIF(E83,"missed")</f>
        <v>0</v>
      </c>
      <c r="R83" s="4">
        <f t="shared" ref="R83:R85" si="202">COUNTIF(E83,"out")</f>
        <v>1</v>
      </c>
      <c r="S83" s="4">
        <f t="shared" ref="S83:S85" si="203">COUNTIF(E83,"net")</f>
        <v>0</v>
      </c>
      <c r="T83" s="4">
        <f t="shared" ref="T83:T85" si="204">COUNTIF(A83,"BJ")</f>
        <v>0</v>
      </c>
      <c r="U83" s="4">
        <f t="shared" ref="U83:U85" si="205">COUNTIF(A83,"CJ")</f>
        <v>0</v>
      </c>
      <c r="V83" s="4">
        <f t="shared" ref="V83:V85" si="206">COUNTIF(A83,"TM")</f>
        <v>0</v>
      </c>
      <c r="W83" s="4">
        <f t="shared" ref="W83:W85" si="207">COUNTIF(A83,"DB")</f>
        <v>1</v>
      </c>
      <c r="X83" s="5">
        <f t="shared" ref="X83:X85" si="208">countif(Q83+T83,2)</f>
        <v>0</v>
      </c>
      <c r="Y83" s="5">
        <f t="shared" ref="Y83:Y85" si="209">countif(R83+T83,2)</f>
        <v>0</v>
      </c>
      <c r="Z83" s="5">
        <f t="shared" ref="Z83:Z85" si="210">countif(S83+T83,2)</f>
        <v>0</v>
      </c>
      <c r="AA83" s="5">
        <f t="shared" ref="AA83:AA85" si="211">countif(Q83+U83,2)</f>
        <v>0</v>
      </c>
      <c r="AB83" s="5">
        <f t="shared" ref="AB83:AB85" si="212">countif(R83+U83,2)</f>
        <v>0</v>
      </c>
      <c r="AC83" s="5">
        <f t="shared" ref="AC83:AC85" si="213">countif(S83+U83,2)</f>
        <v>0</v>
      </c>
      <c r="AD83" s="5">
        <f t="shared" ref="AD83:AD85" si="214">countif(Q83+V83,2)</f>
        <v>0</v>
      </c>
      <c r="AE83" s="5">
        <f t="shared" ref="AE83:AE85" si="215">countif(R83+V83,2)</f>
        <v>0</v>
      </c>
      <c r="AF83" s="5">
        <f t="shared" ref="AF83:AF85" si="216">countif(S83+V83,2)</f>
        <v>0</v>
      </c>
      <c r="AG83" s="5">
        <f t="shared" ref="AG83:AG85" si="217">countif(Q83+W83,2)</f>
        <v>0</v>
      </c>
      <c r="AH83" s="5">
        <f t="shared" ref="AH83:AH85" si="218">countif(R83+W83,2)</f>
        <v>1</v>
      </c>
      <c r="AI83" s="5">
        <f t="shared" ref="AI83:AI85" si="219">countif(S83+W83,2)</f>
        <v>0</v>
      </c>
      <c r="AJ83" s="5">
        <f t="shared" ref="AJ83:AJ85" si="220">countif(R83+Y83+AB83+AE83+AH83,1)</f>
        <v>0</v>
      </c>
    </row>
    <row r="84">
      <c r="A84" s="1" t="s">
        <v>17</v>
      </c>
      <c r="B84" s="1" t="s">
        <v>47</v>
      </c>
      <c r="D84" s="1" t="s">
        <v>105</v>
      </c>
      <c r="E84" s="1" t="s">
        <v>15</v>
      </c>
      <c r="F84" s="1"/>
      <c r="G84" s="1">
        <v>5.0</v>
      </c>
      <c r="H84" s="3">
        <v>0.016527777777777777</v>
      </c>
      <c r="I84" s="1" t="s">
        <v>129</v>
      </c>
      <c r="Q84" s="4">
        <f t="shared" si="201"/>
        <v>0</v>
      </c>
      <c r="R84" s="4">
        <f t="shared" si="202"/>
        <v>1</v>
      </c>
      <c r="S84" s="4">
        <f t="shared" si="203"/>
        <v>0</v>
      </c>
      <c r="T84" s="4">
        <f t="shared" si="204"/>
        <v>1</v>
      </c>
      <c r="U84" s="4">
        <f t="shared" si="205"/>
        <v>0</v>
      </c>
      <c r="V84" s="4">
        <f t="shared" si="206"/>
        <v>0</v>
      </c>
      <c r="W84" s="4">
        <f t="shared" si="207"/>
        <v>0</v>
      </c>
      <c r="X84" s="5">
        <f t="shared" si="208"/>
        <v>0</v>
      </c>
      <c r="Y84" s="5">
        <f t="shared" si="209"/>
        <v>1</v>
      </c>
      <c r="Z84" s="5">
        <f t="shared" si="210"/>
        <v>0</v>
      </c>
      <c r="AA84" s="5">
        <f t="shared" si="211"/>
        <v>0</v>
      </c>
      <c r="AB84" s="5">
        <f t="shared" si="212"/>
        <v>0</v>
      </c>
      <c r="AC84" s="5">
        <f t="shared" si="213"/>
        <v>0</v>
      </c>
      <c r="AD84" s="5">
        <f t="shared" si="214"/>
        <v>0</v>
      </c>
      <c r="AE84" s="5">
        <f t="shared" si="215"/>
        <v>0</v>
      </c>
      <c r="AF84" s="5">
        <f t="shared" si="216"/>
        <v>0</v>
      </c>
      <c r="AG84" s="5">
        <f t="shared" si="217"/>
        <v>0</v>
      </c>
      <c r="AH84" s="5">
        <f t="shared" si="218"/>
        <v>0</v>
      </c>
      <c r="AI84" s="5">
        <f t="shared" si="219"/>
        <v>0</v>
      </c>
      <c r="AJ84" s="5">
        <f t="shared" si="220"/>
        <v>0</v>
      </c>
    </row>
    <row r="85">
      <c r="A85" s="1" t="s">
        <v>20</v>
      </c>
      <c r="B85" s="1" t="s">
        <v>47</v>
      </c>
      <c r="C85" s="1" t="s">
        <v>57</v>
      </c>
      <c r="D85" s="1" t="s">
        <v>130</v>
      </c>
      <c r="E85" s="1" t="s">
        <v>15</v>
      </c>
      <c r="F85" s="1"/>
      <c r="G85" s="1">
        <v>3.0</v>
      </c>
      <c r="H85" s="3">
        <v>0.01670138888888889</v>
      </c>
      <c r="I85" s="1" t="s">
        <v>129</v>
      </c>
      <c r="Q85" s="4">
        <f t="shared" si="201"/>
        <v>0</v>
      </c>
      <c r="R85" s="4">
        <f t="shared" si="202"/>
        <v>1</v>
      </c>
      <c r="S85" s="4">
        <f t="shared" si="203"/>
        <v>0</v>
      </c>
      <c r="T85" s="4">
        <f t="shared" si="204"/>
        <v>0</v>
      </c>
      <c r="U85" s="4">
        <f t="shared" si="205"/>
        <v>0</v>
      </c>
      <c r="V85" s="4">
        <f t="shared" si="206"/>
        <v>0</v>
      </c>
      <c r="W85" s="4">
        <f t="shared" si="207"/>
        <v>1</v>
      </c>
      <c r="X85" s="5">
        <f t="shared" si="208"/>
        <v>0</v>
      </c>
      <c r="Y85" s="5">
        <f t="shared" si="209"/>
        <v>0</v>
      </c>
      <c r="Z85" s="5">
        <f t="shared" si="210"/>
        <v>0</v>
      </c>
      <c r="AA85" s="5">
        <f t="shared" si="211"/>
        <v>0</v>
      </c>
      <c r="AB85" s="5">
        <f t="shared" si="212"/>
        <v>0</v>
      </c>
      <c r="AC85" s="5">
        <f t="shared" si="213"/>
        <v>0</v>
      </c>
      <c r="AD85" s="5">
        <f t="shared" si="214"/>
        <v>0</v>
      </c>
      <c r="AE85" s="5">
        <f t="shared" si="215"/>
        <v>0</v>
      </c>
      <c r="AF85" s="5">
        <f t="shared" si="216"/>
        <v>0</v>
      </c>
      <c r="AG85" s="5">
        <f t="shared" si="217"/>
        <v>0</v>
      </c>
      <c r="AH85" s="5">
        <f t="shared" si="218"/>
        <v>1</v>
      </c>
      <c r="AI85" s="5">
        <f t="shared" si="219"/>
        <v>0</v>
      </c>
      <c r="AJ85" s="5">
        <f t="shared" si="220"/>
        <v>0</v>
      </c>
    </row>
    <row r="86">
      <c r="C86" s="1" t="s">
        <v>58</v>
      </c>
      <c r="H86" s="6"/>
      <c r="Q86" s="4"/>
      <c r="R86" s="4"/>
      <c r="S86" s="4"/>
      <c r="T86" s="4"/>
      <c r="U86" s="4"/>
      <c r="V86" s="4"/>
      <c r="W86" s="4"/>
    </row>
    <row r="87">
      <c r="A87" s="1" t="s">
        <v>20</v>
      </c>
      <c r="B87" s="1" t="s">
        <v>47</v>
      </c>
      <c r="C87" s="1" t="s">
        <v>38</v>
      </c>
      <c r="D87" s="1" t="s">
        <v>73</v>
      </c>
      <c r="E87" s="1" t="s">
        <v>16</v>
      </c>
      <c r="F87" s="1"/>
      <c r="G87" s="1">
        <v>9.0</v>
      </c>
      <c r="H87" s="3">
        <v>0.016886574074074075</v>
      </c>
      <c r="I87" s="1" t="s">
        <v>129</v>
      </c>
      <c r="Q87" s="4">
        <f t="shared" ref="Q87:Q116" si="221">COUNTIF(E87,"missed")</f>
        <v>0</v>
      </c>
      <c r="R87" s="4">
        <f t="shared" ref="R87:R116" si="222">COUNTIF(E87,"out")</f>
        <v>0</v>
      </c>
      <c r="S87" s="4">
        <f t="shared" ref="S87:S116" si="223">COUNTIF(E87,"net")</f>
        <v>1</v>
      </c>
      <c r="T87" s="4">
        <f t="shared" ref="T87:T116" si="224">COUNTIF(A87,"BJ")</f>
        <v>0</v>
      </c>
      <c r="U87" s="4">
        <f t="shared" ref="U87:U116" si="225">COUNTIF(A87,"CJ")</f>
        <v>0</v>
      </c>
      <c r="V87" s="4">
        <f t="shared" ref="V87:V116" si="226">COUNTIF(A87,"TM")</f>
        <v>0</v>
      </c>
      <c r="W87" s="4">
        <f t="shared" ref="W87:W116" si="227">COUNTIF(A87,"DB")</f>
        <v>1</v>
      </c>
      <c r="X87" s="5">
        <f t="shared" ref="X87:X116" si="228">countif(Q87+T87,2)</f>
        <v>0</v>
      </c>
      <c r="Y87" s="5">
        <f t="shared" ref="Y87:Y116" si="229">countif(R87+T87,2)</f>
        <v>0</v>
      </c>
      <c r="Z87" s="5">
        <f t="shared" ref="Z87:Z116" si="230">countif(S87+T87,2)</f>
        <v>0</v>
      </c>
      <c r="AA87" s="5">
        <f t="shared" ref="AA87:AA116" si="231">countif(Q87+U87,2)</f>
        <v>0</v>
      </c>
      <c r="AB87" s="5">
        <f t="shared" ref="AB87:AB116" si="232">countif(R87+U87,2)</f>
        <v>0</v>
      </c>
      <c r="AC87" s="5">
        <f t="shared" ref="AC87:AC116" si="233">countif(S87+U87,2)</f>
        <v>0</v>
      </c>
      <c r="AD87" s="5">
        <f t="shared" ref="AD87:AD116" si="234">countif(Q87+V87,2)</f>
        <v>0</v>
      </c>
      <c r="AE87" s="5">
        <f t="shared" ref="AE87:AE116" si="235">countif(R87+V87,2)</f>
        <v>0</v>
      </c>
      <c r="AF87" s="5">
        <f t="shared" ref="AF87:AF116" si="236">countif(S87+V87,2)</f>
        <v>0</v>
      </c>
      <c r="AG87" s="5">
        <f t="shared" ref="AG87:AG116" si="237">countif(Q87+W87,2)</f>
        <v>0</v>
      </c>
      <c r="AH87" s="5">
        <f t="shared" ref="AH87:AH116" si="238">countif(R87+W87,2)</f>
        <v>0</v>
      </c>
      <c r="AI87" s="5">
        <f t="shared" ref="AI87:AI116" si="239">countif(S87+W87,2)</f>
        <v>1</v>
      </c>
      <c r="AJ87" s="5">
        <f t="shared" ref="AJ87:AJ116" si="240">countif(R87+Y87+AB87+AE87+AH87,1)</f>
        <v>0</v>
      </c>
    </row>
    <row r="88">
      <c r="A88" s="1" t="s">
        <v>20</v>
      </c>
      <c r="B88" s="1" t="s">
        <v>33</v>
      </c>
      <c r="C88" s="1" t="s">
        <v>115</v>
      </c>
      <c r="D88" s="1" t="s">
        <v>131</v>
      </c>
      <c r="E88" s="1" t="s">
        <v>16</v>
      </c>
      <c r="F88" s="1"/>
      <c r="G88" s="1">
        <v>16.0</v>
      </c>
      <c r="H88" s="3">
        <v>0.0171875</v>
      </c>
      <c r="I88" s="1" t="s">
        <v>132</v>
      </c>
      <c r="J88" s="1">
        <v>10.0</v>
      </c>
      <c r="K88" s="1">
        <v>3.0</v>
      </c>
      <c r="L88" s="1" t="s">
        <v>19</v>
      </c>
      <c r="M88" s="1" t="s">
        <v>17</v>
      </c>
      <c r="N88" s="1" t="s">
        <v>61</v>
      </c>
      <c r="O88" s="1" t="s">
        <v>20</v>
      </c>
      <c r="P88" s="1" t="s">
        <v>89</v>
      </c>
      <c r="Q88" s="4">
        <f t="shared" si="221"/>
        <v>0</v>
      </c>
      <c r="R88" s="4">
        <f t="shared" si="222"/>
        <v>0</v>
      </c>
      <c r="S88" s="4">
        <f t="shared" si="223"/>
        <v>1</v>
      </c>
      <c r="T88" s="4">
        <f t="shared" si="224"/>
        <v>0</v>
      </c>
      <c r="U88" s="4">
        <f t="shared" si="225"/>
        <v>0</v>
      </c>
      <c r="V88" s="4">
        <f t="shared" si="226"/>
        <v>0</v>
      </c>
      <c r="W88" s="4">
        <f t="shared" si="227"/>
        <v>1</v>
      </c>
      <c r="X88" s="5">
        <f t="shared" si="228"/>
        <v>0</v>
      </c>
      <c r="Y88" s="5">
        <f t="shared" si="229"/>
        <v>0</v>
      </c>
      <c r="Z88" s="5">
        <f t="shared" si="230"/>
        <v>0</v>
      </c>
      <c r="AA88" s="5">
        <f t="shared" si="231"/>
        <v>0</v>
      </c>
      <c r="AB88" s="5">
        <f t="shared" si="232"/>
        <v>0</v>
      </c>
      <c r="AC88" s="5">
        <f t="shared" si="233"/>
        <v>0</v>
      </c>
      <c r="AD88" s="5">
        <f t="shared" si="234"/>
        <v>0</v>
      </c>
      <c r="AE88" s="5">
        <f t="shared" si="235"/>
        <v>0</v>
      </c>
      <c r="AF88" s="5">
        <f t="shared" si="236"/>
        <v>0</v>
      </c>
      <c r="AG88" s="5">
        <f t="shared" si="237"/>
        <v>0</v>
      </c>
      <c r="AH88" s="5">
        <f t="shared" si="238"/>
        <v>0</v>
      </c>
      <c r="AI88" s="5">
        <f t="shared" si="239"/>
        <v>1</v>
      </c>
      <c r="AJ88" s="5">
        <f t="shared" si="240"/>
        <v>0</v>
      </c>
    </row>
    <row r="89">
      <c r="A89" s="1" t="s">
        <v>17</v>
      </c>
      <c r="B89" s="1" t="s">
        <v>47</v>
      </c>
      <c r="D89" s="1" t="s">
        <v>133</v>
      </c>
      <c r="E89" s="1" t="s">
        <v>134</v>
      </c>
      <c r="F89" s="1"/>
      <c r="G89" s="1">
        <v>19.0</v>
      </c>
      <c r="H89" s="3">
        <v>0.017627314814814814</v>
      </c>
      <c r="I89" s="1" t="s">
        <v>132</v>
      </c>
      <c r="Q89" s="4">
        <f t="shared" si="221"/>
        <v>0</v>
      </c>
      <c r="R89" s="4">
        <f t="shared" si="222"/>
        <v>0</v>
      </c>
      <c r="S89" s="4">
        <f t="shared" si="223"/>
        <v>0</v>
      </c>
      <c r="T89" s="4">
        <f t="shared" si="224"/>
        <v>1</v>
      </c>
      <c r="U89" s="4">
        <f t="shared" si="225"/>
        <v>0</v>
      </c>
      <c r="V89" s="4">
        <f t="shared" si="226"/>
        <v>0</v>
      </c>
      <c r="W89" s="4">
        <f t="shared" si="227"/>
        <v>0</v>
      </c>
      <c r="X89" s="5">
        <f t="shared" si="228"/>
        <v>0</v>
      </c>
      <c r="Y89" s="5">
        <f t="shared" si="229"/>
        <v>0</v>
      </c>
      <c r="Z89" s="5">
        <f t="shared" si="230"/>
        <v>0</v>
      </c>
      <c r="AA89" s="5">
        <f t="shared" si="231"/>
        <v>0</v>
      </c>
      <c r="AB89" s="5">
        <f t="shared" si="232"/>
        <v>0</v>
      </c>
      <c r="AC89" s="5">
        <f t="shared" si="233"/>
        <v>0</v>
      </c>
      <c r="AD89" s="5">
        <f t="shared" si="234"/>
        <v>0</v>
      </c>
      <c r="AE89" s="5">
        <f t="shared" si="235"/>
        <v>0</v>
      </c>
      <c r="AF89" s="5">
        <f t="shared" si="236"/>
        <v>0</v>
      </c>
      <c r="AG89" s="5">
        <f t="shared" si="237"/>
        <v>0</v>
      </c>
      <c r="AH89" s="5">
        <f t="shared" si="238"/>
        <v>0</v>
      </c>
      <c r="AI89" s="5">
        <f t="shared" si="239"/>
        <v>0</v>
      </c>
      <c r="AJ89" s="5">
        <f t="shared" si="240"/>
        <v>0</v>
      </c>
    </row>
    <row r="90">
      <c r="A90" s="1" t="s">
        <v>17</v>
      </c>
      <c r="B90" s="1" t="s">
        <v>47</v>
      </c>
      <c r="D90" s="1" t="s">
        <v>51</v>
      </c>
      <c r="E90" s="1" t="s">
        <v>16</v>
      </c>
      <c r="F90" s="1"/>
      <c r="G90" s="1">
        <v>3.0</v>
      </c>
      <c r="H90" s="3">
        <v>0.017905092592592594</v>
      </c>
      <c r="I90" s="1" t="s">
        <v>132</v>
      </c>
      <c r="Q90" s="4">
        <f t="shared" si="221"/>
        <v>0</v>
      </c>
      <c r="R90" s="4">
        <f t="shared" si="222"/>
        <v>0</v>
      </c>
      <c r="S90" s="4">
        <f t="shared" si="223"/>
        <v>1</v>
      </c>
      <c r="T90" s="4">
        <f t="shared" si="224"/>
        <v>1</v>
      </c>
      <c r="U90" s="4">
        <f t="shared" si="225"/>
        <v>0</v>
      </c>
      <c r="V90" s="4">
        <f t="shared" si="226"/>
        <v>0</v>
      </c>
      <c r="W90" s="4">
        <f t="shared" si="227"/>
        <v>0</v>
      </c>
      <c r="X90" s="5">
        <f t="shared" si="228"/>
        <v>0</v>
      </c>
      <c r="Y90" s="5">
        <f t="shared" si="229"/>
        <v>0</v>
      </c>
      <c r="Z90" s="5">
        <f t="shared" si="230"/>
        <v>1</v>
      </c>
      <c r="AA90" s="5">
        <f t="shared" si="231"/>
        <v>0</v>
      </c>
      <c r="AB90" s="5">
        <f t="shared" si="232"/>
        <v>0</v>
      </c>
      <c r="AC90" s="5">
        <f t="shared" si="233"/>
        <v>0</v>
      </c>
      <c r="AD90" s="5">
        <f t="shared" si="234"/>
        <v>0</v>
      </c>
      <c r="AE90" s="5">
        <f t="shared" si="235"/>
        <v>0</v>
      </c>
      <c r="AF90" s="5">
        <f t="shared" si="236"/>
        <v>0</v>
      </c>
      <c r="AG90" s="5">
        <f t="shared" si="237"/>
        <v>0</v>
      </c>
      <c r="AH90" s="5">
        <f t="shared" si="238"/>
        <v>0</v>
      </c>
      <c r="AI90" s="5">
        <f t="shared" si="239"/>
        <v>0</v>
      </c>
      <c r="AJ90" s="5">
        <f t="shared" si="240"/>
        <v>0</v>
      </c>
    </row>
    <row r="91">
      <c r="A91" s="1" t="s">
        <v>17</v>
      </c>
      <c r="B91" s="1" t="s">
        <v>33</v>
      </c>
      <c r="C91" s="1" t="s">
        <v>98</v>
      </c>
      <c r="D91" s="1" t="s">
        <v>130</v>
      </c>
      <c r="E91" s="1" t="s">
        <v>15</v>
      </c>
      <c r="F91" s="1"/>
      <c r="G91" s="1">
        <v>2.0</v>
      </c>
      <c r="H91" s="3">
        <v>0.01804398148148148</v>
      </c>
      <c r="I91" s="1" t="s">
        <v>135</v>
      </c>
      <c r="Q91" s="4">
        <f t="shared" si="221"/>
        <v>0</v>
      </c>
      <c r="R91" s="4">
        <f t="shared" si="222"/>
        <v>1</v>
      </c>
      <c r="S91" s="4">
        <f t="shared" si="223"/>
        <v>0</v>
      </c>
      <c r="T91" s="4">
        <f t="shared" si="224"/>
        <v>1</v>
      </c>
      <c r="U91" s="4">
        <f t="shared" si="225"/>
        <v>0</v>
      </c>
      <c r="V91" s="4">
        <f t="shared" si="226"/>
        <v>0</v>
      </c>
      <c r="W91" s="4">
        <f t="shared" si="227"/>
        <v>0</v>
      </c>
      <c r="X91" s="5">
        <f t="shared" si="228"/>
        <v>0</v>
      </c>
      <c r="Y91" s="5">
        <f t="shared" si="229"/>
        <v>1</v>
      </c>
      <c r="Z91" s="5">
        <f t="shared" si="230"/>
        <v>0</v>
      </c>
      <c r="AA91" s="5">
        <f t="shared" si="231"/>
        <v>0</v>
      </c>
      <c r="AB91" s="5">
        <f t="shared" si="232"/>
        <v>0</v>
      </c>
      <c r="AC91" s="5">
        <f t="shared" si="233"/>
        <v>0</v>
      </c>
      <c r="AD91" s="5">
        <f t="shared" si="234"/>
        <v>0</v>
      </c>
      <c r="AE91" s="5">
        <f t="shared" si="235"/>
        <v>0</v>
      </c>
      <c r="AF91" s="5">
        <f t="shared" si="236"/>
        <v>0</v>
      </c>
      <c r="AG91" s="5">
        <f t="shared" si="237"/>
        <v>0</v>
      </c>
      <c r="AH91" s="5">
        <f t="shared" si="238"/>
        <v>0</v>
      </c>
      <c r="AI91" s="5">
        <f t="shared" si="239"/>
        <v>0</v>
      </c>
      <c r="AJ91" s="5">
        <f t="shared" si="240"/>
        <v>0</v>
      </c>
    </row>
    <row r="92">
      <c r="A92" s="1" t="s">
        <v>20</v>
      </c>
      <c r="B92" s="1" t="s">
        <v>47</v>
      </c>
      <c r="D92" s="1" t="s">
        <v>136</v>
      </c>
      <c r="E92" s="1" t="s">
        <v>16</v>
      </c>
      <c r="F92" s="1"/>
      <c r="G92" s="1">
        <v>1.0</v>
      </c>
      <c r="H92" s="3">
        <v>0.018206018518518517</v>
      </c>
      <c r="I92" s="1" t="s">
        <v>135</v>
      </c>
      <c r="Q92" s="4">
        <f t="shared" si="221"/>
        <v>0</v>
      </c>
      <c r="R92" s="4">
        <f t="shared" si="222"/>
        <v>0</v>
      </c>
      <c r="S92" s="4">
        <f t="shared" si="223"/>
        <v>1</v>
      </c>
      <c r="T92" s="4">
        <f t="shared" si="224"/>
        <v>0</v>
      </c>
      <c r="U92" s="4">
        <f t="shared" si="225"/>
        <v>0</v>
      </c>
      <c r="V92" s="4">
        <f t="shared" si="226"/>
        <v>0</v>
      </c>
      <c r="W92" s="4">
        <f t="shared" si="227"/>
        <v>1</v>
      </c>
      <c r="X92" s="5">
        <f t="shared" si="228"/>
        <v>0</v>
      </c>
      <c r="Y92" s="5">
        <f t="shared" si="229"/>
        <v>0</v>
      </c>
      <c r="Z92" s="5">
        <f t="shared" si="230"/>
        <v>0</v>
      </c>
      <c r="AA92" s="5">
        <f t="shared" si="231"/>
        <v>0</v>
      </c>
      <c r="AB92" s="5">
        <f t="shared" si="232"/>
        <v>0</v>
      </c>
      <c r="AC92" s="5">
        <f t="shared" si="233"/>
        <v>0</v>
      </c>
      <c r="AD92" s="5">
        <f t="shared" si="234"/>
        <v>0</v>
      </c>
      <c r="AE92" s="5">
        <f t="shared" si="235"/>
        <v>0</v>
      </c>
      <c r="AF92" s="5">
        <f t="shared" si="236"/>
        <v>0</v>
      </c>
      <c r="AG92" s="5">
        <f t="shared" si="237"/>
        <v>0</v>
      </c>
      <c r="AH92" s="5">
        <f t="shared" si="238"/>
        <v>0</v>
      </c>
      <c r="AI92" s="5">
        <f t="shared" si="239"/>
        <v>1</v>
      </c>
      <c r="AJ92" s="5">
        <f t="shared" si="240"/>
        <v>0</v>
      </c>
    </row>
    <row r="93">
      <c r="A93" s="1" t="s">
        <v>19</v>
      </c>
      <c r="B93" s="1" t="s">
        <v>47</v>
      </c>
      <c r="D93" s="1" t="s">
        <v>131</v>
      </c>
      <c r="E93" s="1" t="s">
        <v>16</v>
      </c>
      <c r="F93" s="1"/>
      <c r="G93" s="1">
        <v>9.0</v>
      </c>
      <c r="H93" s="3">
        <v>0.01846064814814815</v>
      </c>
      <c r="I93" s="1" t="s">
        <v>135</v>
      </c>
      <c r="J93" s="1">
        <v>3.0</v>
      </c>
      <c r="K93" s="1">
        <v>2.0</v>
      </c>
      <c r="L93" s="1" t="s">
        <v>19</v>
      </c>
      <c r="M93" s="1" t="s">
        <v>17</v>
      </c>
      <c r="N93" s="1" t="s">
        <v>61</v>
      </c>
      <c r="O93" s="1" t="s">
        <v>19</v>
      </c>
      <c r="P93" s="1" t="s">
        <v>89</v>
      </c>
      <c r="Q93" s="4">
        <f t="shared" si="221"/>
        <v>0</v>
      </c>
      <c r="R93" s="4">
        <f t="shared" si="222"/>
        <v>0</v>
      </c>
      <c r="S93" s="4">
        <f t="shared" si="223"/>
        <v>1</v>
      </c>
      <c r="T93" s="4">
        <f t="shared" si="224"/>
        <v>0</v>
      </c>
      <c r="U93" s="4">
        <f t="shared" si="225"/>
        <v>0</v>
      </c>
      <c r="V93" s="4">
        <f t="shared" si="226"/>
        <v>1</v>
      </c>
      <c r="W93" s="4">
        <f t="shared" si="227"/>
        <v>0</v>
      </c>
      <c r="X93" s="5">
        <f t="shared" si="228"/>
        <v>0</v>
      </c>
      <c r="Y93" s="5">
        <f t="shared" si="229"/>
        <v>0</v>
      </c>
      <c r="Z93" s="5">
        <f t="shared" si="230"/>
        <v>0</v>
      </c>
      <c r="AA93" s="5">
        <f t="shared" si="231"/>
        <v>0</v>
      </c>
      <c r="AB93" s="5">
        <f t="shared" si="232"/>
        <v>0</v>
      </c>
      <c r="AC93" s="5">
        <f t="shared" si="233"/>
        <v>0</v>
      </c>
      <c r="AD93" s="5">
        <f t="shared" si="234"/>
        <v>0</v>
      </c>
      <c r="AE93" s="5">
        <f t="shared" si="235"/>
        <v>0</v>
      </c>
      <c r="AF93" s="5">
        <f t="shared" si="236"/>
        <v>1</v>
      </c>
      <c r="AG93" s="5">
        <f t="shared" si="237"/>
        <v>0</v>
      </c>
      <c r="AH93" s="5">
        <f t="shared" si="238"/>
        <v>0</v>
      </c>
      <c r="AI93" s="5">
        <f t="shared" si="239"/>
        <v>0</v>
      </c>
      <c r="AJ93" s="5">
        <f t="shared" si="240"/>
        <v>0</v>
      </c>
    </row>
    <row r="94">
      <c r="A94" s="1" t="s">
        <v>17</v>
      </c>
      <c r="B94" s="1" t="s">
        <v>47</v>
      </c>
      <c r="C94" s="1" t="s">
        <v>137</v>
      </c>
      <c r="D94" s="1" t="s">
        <v>53</v>
      </c>
      <c r="E94" s="1" t="s">
        <v>14</v>
      </c>
      <c r="F94" s="1" t="s">
        <v>100</v>
      </c>
      <c r="G94" s="1">
        <v>10.0</v>
      </c>
      <c r="H94" s="3">
        <v>0.018703703703703705</v>
      </c>
      <c r="I94" s="1" t="s">
        <v>135</v>
      </c>
      <c r="Q94" s="4">
        <f t="shared" si="221"/>
        <v>1</v>
      </c>
      <c r="R94" s="4">
        <f t="shared" si="222"/>
        <v>0</v>
      </c>
      <c r="S94" s="4">
        <f t="shared" si="223"/>
        <v>0</v>
      </c>
      <c r="T94" s="4">
        <f t="shared" si="224"/>
        <v>1</v>
      </c>
      <c r="U94" s="4">
        <f t="shared" si="225"/>
        <v>0</v>
      </c>
      <c r="V94" s="4">
        <f t="shared" si="226"/>
        <v>0</v>
      </c>
      <c r="W94" s="4">
        <f t="shared" si="227"/>
        <v>0</v>
      </c>
      <c r="X94" s="5">
        <f t="shared" si="228"/>
        <v>1</v>
      </c>
      <c r="Y94" s="5">
        <f t="shared" si="229"/>
        <v>0</v>
      </c>
      <c r="Z94" s="5">
        <f t="shared" si="230"/>
        <v>0</v>
      </c>
      <c r="AA94" s="5">
        <f t="shared" si="231"/>
        <v>0</v>
      </c>
      <c r="AB94" s="5">
        <f t="shared" si="232"/>
        <v>0</v>
      </c>
      <c r="AC94" s="5">
        <f t="shared" si="233"/>
        <v>0</v>
      </c>
      <c r="AD94" s="5">
        <f t="shared" si="234"/>
        <v>0</v>
      </c>
      <c r="AE94" s="5">
        <f t="shared" si="235"/>
        <v>0</v>
      </c>
      <c r="AF94" s="5">
        <f t="shared" si="236"/>
        <v>0</v>
      </c>
      <c r="AG94" s="5">
        <f t="shared" si="237"/>
        <v>0</v>
      </c>
      <c r="AH94" s="5">
        <f t="shared" si="238"/>
        <v>0</v>
      </c>
      <c r="AI94" s="5">
        <f t="shared" si="239"/>
        <v>0</v>
      </c>
      <c r="AJ94" s="5">
        <f t="shared" si="240"/>
        <v>0</v>
      </c>
    </row>
    <row r="95">
      <c r="A95" s="1" t="s">
        <v>18</v>
      </c>
      <c r="B95" s="1" t="s">
        <v>47</v>
      </c>
      <c r="C95" s="1" t="s">
        <v>50</v>
      </c>
      <c r="D95" s="1" t="s">
        <v>116</v>
      </c>
      <c r="E95" s="1" t="s">
        <v>16</v>
      </c>
      <c r="F95" s="1"/>
      <c r="G95" s="1">
        <v>5.0</v>
      </c>
      <c r="H95" s="3">
        <v>0.018877314814814816</v>
      </c>
      <c r="I95" s="1" t="s">
        <v>135</v>
      </c>
      <c r="Q95" s="4">
        <f t="shared" si="221"/>
        <v>0</v>
      </c>
      <c r="R95" s="4">
        <f t="shared" si="222"/>
        <v>0</v>
      </c>
      <c r="S95" s="4">
        <f t="shared" si="223"/>
        <v>1</v>
      </c>
      <c r="T95" s="4">
        <f t="shared" si="224"/>
        <v>0</v>
      </c>
      <c r="U95" s="4">
        <f t="shared" si="225"/>
        <v>1</v>
      </c>
      <c r="V95" s="4">
        <f t="shared" si="226"/>
        <v>0</v>
      </c>
      <c r="W95" s="4">
        <f t="shared" si="227"/>
        <v>0</v>
      </c>
      <c r="X95" s="5">
        <f t="shared" si="228"/>
        <v>0</v>
      </c>
      <c r="Y95" s="5">
        <f t="shared" si="229"/>
        <v>0</v>
      </c>
      <c r="Z95" s="5">
        <f t="shared" si="230"/>
        <v>0</v>
      </c>
      <c r="AA95" s="5">
        <f t="shared" si="231"/>
        <v>0</v>
      </c>
      <c r="AB95" s="5">
        <f t="shared" si="232"/>
        <v>0</v>
      </c>
      <c r="AC95" s="5">
        <f t="shared" si="233"/>
        <v>1</v>
      </c>
      <c r="AD95" s="5">
        <f t="shared" si="234"/>
        <v>0</v>
      </c>
      <c r="AE95" s="5">
        <f t="shared" si="235"/>
        <v>0</v>
      </c>
      <c r="AF95" s="5">
        <f t="shared" si="236"/>
        <v>0</v>
      </c>
      <c r="AG95" s="5">
        <f t="shared" si="237"/>
        <v>0</v>
      </c>
      <c r="AH95" s="5">
        <f t="shared" si="238"/>
        <v>0</v>
      </c>
      <c r="AI95" s="5">
        <f t="shared" si="239"/>
        <v>0</v>
      </c>
      <c r="AJ95" s="5">
        <f t="shared" si="240"/>
        <v>0</v>
      </c>
    </row>
    <row r="96">
      <c r="A96" s="1" t="s">
        <v>19</v>
      </c>
      <c r="B96" s="1" t="s">
        <v>33</v>
      </c>
      <c r="D96" s="1" t="s">
        <v>138</v>
      </c>
      <c r="E96" s="1" t="s">
        <v>16</v>
      </c>
      <c r="F96" s="1"/>
      <c r="G96" s="1">
        <v>10.0</v>
      </c>
      <c r="H96" s="3">
        <v>0.01912037037037037</v>
      </c>
      <c r="I96" s="1" t="s">
        <v>139</v>
      </c>
      <c r="K96" s="1">
        <v>3.0</v>
      </c>
      <c r="L96" s="1" t="s">
        <v>18</v>
      </c>
      <c r="M96" s="1" t="s">
        <v>20</v>
      </c>
      <c r="N96" s="1" t="s">
        <v>140</v>
      </c>
      <c r="O96" s="1" t="s">
        <v>18</v>
      </c>
      <c r="P96" s="1" t="s">
        <v>89</v>
      </c>
      <c r="Q96" s="4">
        <f t="shared" si="221"/>
        <v>0</v>
      </c>
      <c r="R96" s="4">
        <f t="shared" si="222"/>
        <v>0</v>
      </c>
      <c r="S96" s="4">
        <f t="shared" si="223"/>
        <v>1</v>
      </c>
      <c r="T96" s="4">
        <f t="shared" si="224"/>
        <v>0</v>
      </c>
      <c r="U96" s="4">
        <f t="shared" si="225"/>
        <v>0</v>
      </c>
      <c r="V96" s="4">
        <f t="shared" si="226"/>
        <v>1</v>
      </c>
      <c r="W96" s="4">
        <f t="shared" si="227"/>
        <v>0</v>
      </c>
      <c r="X96" s="5">
        <f t="shared" si="228"/>
        <v>0</v>
      </c>
      <c r="Y96" s="5">
        <f t="shared" si="229"/>
        <v>0</v>
      </c>
      <c r="Z96" s="5">
        <f t="shared" si="230"/>
        <v>0</v>
      </c>
      <c r="AA96" s="5">
        <f t="shared" si="231"/>
        <v>0</v>
      </c>
      <c r="AB96" s="5">
        <f t="shared" si="232"/>
        <v>0</v>
      </c>
      <c r="AC96" s="5">
        <f t="shared" si="233"/>
        <v>0</v>
      </c>
      <c r="AD96" s="5">
        <f t="shared" si="234"/>
        <v>0</v>
      </c>
      <c r="AE96" s="5">
        <f t="shared" si="235"/>
        <v>0</v>
      </c>
      <c r="AF96" s="5">
        <f t="shared" si="236"/>
        <v>1</v>
      </c>
      <c r="AG96" s="5">
        <f t="shared" si="237"/>
        <v>0</v>
      </c>
      <c r="AH96" s="5">
        <f t="shared" si="238"/>
        <v>0</v>
      </c>
      <c r="AI96" s="5">
        <f t="shared" si="239"/>
        <v>0</v>
      </c>
      <c r="AJ96" s="5">
        <f t="shared" si="240"/>
        <v>0</v>
      </c>
    </row>
    <row r="97">
      <c r="A97" s="1" t="s">
        <v>17</v>
      </c>
      <c r="B97" s="1" t="s">
        <v>33</v>
      </c>
      <c r="D97" s="1" t="s">
        <v>105</v>
      </c>
      <c r="E97" s="1" t="s">
        <v>15</v>
      </c>
      <c r="F97" s="1"/>
      <c r="G97" s="1">
        <v>18.0</v>
      </c>
      <c r="H97" s="3">
        <v>0.01945601851851852</v>
      </c>
      <c r="I97" s="1" t="s">
        <v>81</v>
      </c>
      <c r="Q97" s="4">
        <f t="shared" si="221"/>
        <v>0</v>
      </c>
      <c r="R97" s="4">
        <f t="shared" si="222"/>
        <v>1</v>
      </c>
      <c r="S97" s="4">
        <f t="shared" si="223"/>
        <v>0</v>
      </c>
      <c r="T97" s="4">
        <f t="shared" si="224"/>
        <v>1</v>
      </c>
      <c r="U97" s="4">
        <f t="shared" si="225"/>
        <v>0</v>
      </c>
      <c r="V97" s="4">
        <f t="shared" si="226"/>
        <v>0</v>
      </c>
      <c r="W97" s="4">
        <f t="shared" si="227"/>
        <v>0</v>
      </c>
      <c r="X97" s="5">
        <f t="shared" si="228"/>
        <v>0</v>
      </c>
      <c r="Y97" s="5">
        <f t="shared" si="229"/>
        <v>1</v>
      </c>
      <c r="Z97" s="5">
        <f t="shared" si="230"/>
        <v>0</v>
      </c>
      <c r="AA97" s="5">
        <f t="shared" si="231"/>
        <v>0</v>
      </c>
      <c r="AB97" s="5">
        <f t="shared" si="232"/>
        <v>0</v>
      </c>
      <c r="AC97" s="5">
        <f t="shared" si="233"/>
        <v>0</v>
      </c>
      <c r="AD97" s="5">
        <f t="shared" si="234"/>
        <v>0</v>
      </c>
      <c r="AE97" s="5">
        <f t="shared" si="235"/>
        <v>0</v>
      </c>
      <c r="AF97" s="5">
        <f t="shared" si="236"/>
        <v>0</v>
      </c>
      <c r="AG97" s="5">
        <f t="shared" si="237"/>
        <v>0</v>
      </c>
      <c r="AH97" s="5">
        <f t="shared" si="238"/>
        <v>0</v>
      </c>
      <c r="AI97" s="5">
        <f t="shared" si="239"/>
        <v>0</v>
      </c>
      <c r="AJ97" s="5">
        <f t="shared" si="240"/>
        <v>0</v>
      </c>
    </row>
    <row r="98">
      <c r="A98" s="1" t="s">
        <v>20</v>
      </c>
      <c r="B98" s="1" t="s">
        <v>47</v>
      </c>
      <c r="D98" s="1" t="s">
        <v>70</v>
      </c>
      <c r="E98" s="1" t="s">
        <v>16</v>
      </c>
      <c r="F98" s="1"/>
      <c r="G98" s="1">
        <v>3.0</v>
      </c>
      <c r="H98" s="3">
        <v>0.01974537037037037</v>
      </c>
      <c r="I98" s="1" t="s">
        <v>81</v>
      </c>
      <c r="Q98" s="4">
        <f t="shared" si="221"/>
        <v>0</v>
      </c>
      <c r="R98" s="4">
        <f t="shared" si="222"/>
        <v>0</v>
      </c>
      <c r="S98" s="4">
        <f t="shared" si="223"/>
        <v>1</v>
      </c>
      <c r="T98" s="4">
        <f t="shared" si="224"/>
        <v>0</v>
      </c>
      <c r="U98" s="4">
        <f t="shared" si="225"/>
        <v>0</v>
      </c>
      <c r="V98" s="4">
        <f t="shared" si="226"/>
        <v>0</v>
      </c>
      <c r="W98" s="4">
        <f t="shared" si="227"/>
        <v>1</v>
      </c>
      <c r="X98" s="5">
        <f t="shared" si="228"/>
        <v>0</v>
      </c>
      <c r="Y98" s="5">
        <f t="shared" si="229"/>
        <v>0</v>
      </c>
      <c r="Z98" s="5">
        <f t="shared" si="230"/>
        <v>0</v>
      </c>
      <c r="AA98" s="5">
        <f t="shared" si="231"/>
        <v>0</v>
      </c>
      <c r="AB98" s="5">
        <f t="shared" si="232"/>
        <v>0</v>
      </c>
      <c r="AC98" s="5">
        <f t="shared" si="233"/>
        <v>0</v>
      </c>
      <c r="AD98" s="5">
        <f t="shared" si="234"/>
        <v>0</v>
      </c>
      <c r="AE98" s="5">
        <f t="shared" si="235"/>
        <v>0</v>
      </c>
      <c r="AF98" s="5">
        <f t="shared" si="236"/>
        <v>0</v>
      </c>
      <c r="AG98" s="5">
        <f t="shared" si="237"/>
        <v>0</v>
      </c>
      <c r="AH98" s="5">
        <f t="shared" si="238"/>
        <v>0</v>
      </c>
      <c r="AI98" s="5">
        <f t="shared" si="239"/>
        <v>1</v>
      </c>
      <c r="AJ98" s="5">
        <f t="shared" si="240"/>
        <v>0</v>
      </c>
    </row>
    <row r="99">
      <c r="A99" s="1" t="s">
        <v>19</v>
      </c>
      <c r="B99" s="1" t="s">
        <v>47</v>
      </c>
      <c r="D99" s="1" t="s">
        <v>70</v>
      </c>
      <c r="E99" s="1" t="s">
        <v>16</v>
      </c>
      <c r="F99" s="1"/>
      <c r="G99" s="1">
        <v>3.0</v>
      </c>
      <c r="H99" s="3">
        <v>0.019895833333333335</v>
      </c>
      <c r="I99" s="1" t="s">
        <v>81</v>
      </c>
      <c r="Q99" s="4">
        <f t="shared" si="221"/>
        <v>0</v>
      </c>
      <c r="R99" s="4">
        <f t="shared" si="222"/>
        <v>0</v>
      </c>
      <c r="S99" s="4">
        <f t="shared" si="223"/>
        <v>1</v>
      </c>
      <c r="T99" s="4">
        <f t="shared" si="224"/>
        <v>0</v>
      </c>
      <c r="U99" s="4">
        <f t="shared" si="225"/>
        <v>0</v>
      </c>
      <c r="V99" s="4">
        <f t="shared" si="226"/>
        <v>1</v>
      </c>
      <c r="W99" s="4">
        <f t="shared" si="227"/>
        <v>0</v>
      </c>
      <c r="X99" s="5">
        <f t="shared" si="228"/>
        <v>0</v>
      </c>
      <c r="Y99" s="5">
        <f t="shared" si="229"/>
        <v>0</v>
      </c>
      <c r="Z99" s="5">
        <f t="shared" si="230"/>
        <v>0</v>
      </c>
      <c r="AA99" s="5">
        <f t="shared" si="231"/>
        <v>0</v>
      </c>
      <c r="AB99" s="5">
        <f t="shared" si="232"/>
        <v>0</v>
      </c>
      <c r="AC99" s="5">
        <f t="shared" si="233"/>
        <v>0</v>
      </c>
      <c r="AD99" s="5">
        <f t="shared" si="234"/>
        <v>0</v>
      </c>
      <c r="AE99" s="5">
        <f t="shared" si="235"/>
        <v>0</v>
      </c>
      <c r="AF99" s="5">
        <f t="shared" si="236"/>
        <v>1</v>
      </c>
      <c r="AG99" s="5">
        <f t="shared" si="237"/>
        <v>0</v>
      </c>
      <c r="AH99" s="5">
        <f t="shared" si="238"/>
        <v>0</v>
      </c>
      <c r="AI99" s="5">
        <f t="shared" si="239"/>
        <v>0</v>
      </c>
      <c r="AJ99" s="5">
        <f t="shared" si="240"/>
        <v>0</v>
      </c>
    </row>
    <row r="100">
      <c r="A100" s="1" t="s">
        <v>17</v>
      </c>
      <c r="B100" s="1" t="s">
        <v>47</v>
      </c>
      <c r="D100" s="1" t="s">
        <v>130</v>
      </c>
      <c r="E100" s="1" t="s">
        <v>15</v>
      </c>
      <c r="F100" s="1"/>
      <c r="G100" s="1">
        <v>3.0</v>
      </c>
      <c r="H100" s="3">
        <v>0.02008101851851852</v>
      </c>
      <c r="I100" s="1" t="s">
        <v>81</v>
      </c>
      <c r="Q100" s="4">
        <f t="shared" si="221"/>
        <v>0</v>
      </c>
      <c r="R100" s="4">
        <f t="shared" si="222"/>
        <v>1</v>
      </c>
      <c r="S100" s="4">
        <f t="shared" si="223"/>
        <v>0</v>
      </c>
      <c r="T100" s="4">
        <f t="shared" si="224"/>
        <v>1</v>
      </c>
      <c r="U100" s="4">
        <f t="shared" si="225"/>
        <v>0</v>
      </c>
      <c r="V100" s="4">
        <f t="shared" si="226"/>
        <v>0</v>
      </c>
      <c r="W100" s="4">
        <f t="shared" si="227"/>
        <v>0</v>
      </c>
      <c r="X100" s="5">
        <f t="shared" si="228"/>
        <v>0</v>
      </c>
      <c r="Y100" s="5">
        <f t="shared" si="229"/>
        <v>1</v>
      </c>
      <c r="Z100" s="5">
        <f t="shared" si="230"/>
        <v>0</v>
      </c>
      <c r="AA100" s="5">
        <f t="shared" si="231"/>
        <v>0</v>
      </c>
      <c r="AB100" s="5">
        <f t="shared" si="232"/>
        <v>0</v>
      </c>
      <c r="AC100" s="5">
        <f t="shared" si="233"/>
        <v>0</v>
      </c>
      <c r="AD100" s="5">
        <f t="shared" si="234"/>
        <v>0</v>
      </c>
      <c r="AE100" s="5">
        <f t="shared" si="235"/>
        <v>0</v>
      </c>
      <c r="AF100" s="5">
        <f t="shared" si="236"/>
        <v>0</v>
      </c>
      <c r="AG100" s="5">
        <f t="shared" si="237"/>
        <v>0</v>
      </c>
      <c r="AH100" s="5">
        <f t="shared" si="238"/>
        <v>0</v>
      </c>
      <c r="AI100" s="5">
        <f t="shared" si="239"/>
        <v>0</v>
      </c>
      <c r="AJ100" s="5">
        <f t="shared" si="240"/>
        <v>0</v>
      </c>
    </row>
    <row r="101">
      <c r="A101" s="1" t="s">
        <v>17</v>
      </c>
      <c r="B101" s="1" t="s">
        <v>47</v>
      </c>
      <c r="D101" s="1" t="s">
        <v>70</v>
      </c>
      <c r="E101" s="1" t="s">
        <v>15</v>
      </c>
      <c r="F101" s="1"/>
      <c r="G101" s="1">
        <v>3.0</v>
      </c>
      <c r="H101" s="3">
        <v>0.020231481481481482</v>
      </c>
      <c r="I101" s="1" t="s">
        <v>81</v>
      </c>
      <c r="Q101" s="4">
        <f t="shared" si="221"/>
        <v>0</v>
      </c>
      <c r="R101" s="4">
        <f t="shared" si="222"/>
        <v>1</v>
      </c>
      <c r="S101" s="4">
        <f t="shared" si="223"/>
        <v>0</v>
      </c>
      <c r="T101" s="4">
        <f t="shared" si="224"/>
        <v>1</v>
      </c>
      <c r="U101" s="4">
        <f t="shared" si="225"/>
        <v>0</v>
      </c>
      <c r="V101" s="4">
        <f t="shared" si="226"/>
        <v>0</v>
      </c>
      <c r="W101" s="4">
        <f t="shared" si="227"/>
        <v>0</v>
      </c>
      <c r="X101" s="5">
        <f t="shared" si="228"/>
        <v>0</v>
      </c>
      <c r="Y101" s="5">
        <f t="shared" si="229"/>
        <v>1</v>
      </c>
      <c r="Z101" s="5">
        <f t="shared" si="230"/>
        <v>0</v>
      </c>
      <c r="AA101" s="5">
        <f t="shared" si="231"/>
        <v>0</v>
      </c>
      <c r="AB101" s="5">
        <f t="shared" si="232"/>
        <v>0</v>
      </c>
      <c r="AC101" s="5">
        <f t="shared" si="233"/>
        <v>0</v>
      </c>
      <c r="AD101" s="5">
        <f t="shared" si="234"/>
        <v>0</v>
      </c>
      <c r="AE101" s="5">
        <f t="shared" si="235"/>
        <v>0</v>
      </c>
      <c r="AF101" s="5">
        <f t="shared" si="236"/>
        <v>0</v>
      </c>
      <c r="AG101" s="5">
        <f t="shared" si="237"/>
        <v>0</v>
      </c>
      <c r="AH101" s="5">
        <f t="shared" si="238"/>
        <v>0</v>
      </c>
      <c r="AI101" s="5">
        <f t="shared" si="239"/>
        <v>0</v>
      </c>
      <c r="AJ101" s="5">
        <f t="shared" si="240"/>
        <v>0</v>
      </c>
    </row>
    <row r="102">
      <c r="A102" s="1" t="s">
        <v>20</v>
      </c>
      <c r="B102" s="1" t="s">
        <v>47</v>
      </c>
      <c r="D102" s="1" t="s">
        <v>51</v>
      </c>
      <c r="E102" s="1" t="s">
        <v>16</v>
      </c>
      <c r="F102" s="1"/>
      <c r="G102" s="1">
        <v>5.0</v>
      </c>
      <c r="H102" s="3">
        <v>0.02039351851851852</v>
      </c>
      <c r="I102" s="1" t="s">
        <v>81</v>
      </c>
      <c r="Q102" s="4">
        <f t="shared" si="221"/>
        <v>0</v>
      </c>
      <c r="R102" s="4">
        <f t="shared" si="222"/>
        <v>0</v>
      </c>
      <c r="S102" s="4">
        <f t="shared" si="223"/>
        <v>1</v>
      </c>
      <c r="T102" s="4">
        <f t="shared" si="224"/>
        <v>0</v>
      </c>
      <c r="U102" s="4">
        <f t="shared" si="225"/>
        <v>0</v>
      </c>
      <c r="V102" s="4">
        <f t="shared" si="226"/>
        <v>0</v>
      </c>
      <c r="W102" s="4">
        <f t="shared" si="227"/>
        <v>1</v>
      </c>
      <c r="X102" s="5">
        <f t="shared" si="228"/>
        <v>0</v>
      </c>
      <c r="Y102" s="5">
        <f t="shared" si="229"/>
        <v>0</v>
      </c>
      <c r="Z102" s="5">
        <f t="shared" si="230"/>
        <v>0</v>
      </c>
      <c r="AA102" s="5">
        <f t="shared" si="231"/>
        <v>0</v>
      </c>
      <c r="AB102" s="5">
        <f t="shared" si="232"/>
        <v>0</v>
      </c>
      <c r="AC102" s="5">
        <f t="shared" si="233"/>
        <v>0</v>
      </c>
      <c r="AD102" s="5">
        <f t="shared" si="234"/>
        <v>0</v>
      </c>
      <c r="AE102" s="5">
        <f t="shared" si="235"/>
        <v>0</v>
      </c>
      <c r="AF102" s="5">
        <f t="shared" si="236"/>
        <v>0</v>
      </c>
      <c r="AG102" s="5">
        <f t="shared" si="237"/>
        <v>0</v>
      </c>
      <c r="AH102" s="5">
        <f t="shared" si="238"/>
        <v>0</v>
      </c>
      <c r="AI102" s="5">
        <f t="shared" si="239"/>
        <v>1</v>
      </c>
      <c r="AJ102" s="5">
        <f t="shared" si="240"/>
        <v>0</v>
      </c>
    </row>
    <row r="103">
      <c r="A103" s="1" t="s">
        <v>19</v>
      </c>
      <c r="B103" s="1" t="s">
        <v>47</v>
      </c>
      <c r="C103" s="1" t="s">
        <v>124</v>
      </c>
      <c r="D103" s="1" t="s">
        <v>53</v>
      </c>
      <c r="E103" s="1" t="s">
        <v>15</v>
      </c>
      <c r="F103" s="1"/>
      <c r="G103" s="1">
        <v>29.0</v>
      </c>
      <c r="H103" s="3">
        <v>0.020856481481481483</v>
      </c>
      <c r="I103" s="1" t="s">
        <v>81</v>
      </c>
      <c r="J103" s="1">
        <v>21.0</v>
      </c>
      <c r="K103" s="1">
        <v>3.0</v>
      </c>
      <c r="L103" s="1" t="s">
        <v>19</v>
      </c>
      <c r="M103" s="1" t="s">
        <v>18</v>
      </c>
      <c r="N103" s="1" t="s">
        <v>140</v>
      </c>
      <c r="O103" s="1" t="s">
        <v>19</v>
      </c>
      <c r="P103" s="1" t="s">
        <v>121</v>
      </c>
      <c r="Q103" s="4">
        <f t="shared" si="221"/>
        <v>0</v>
      </c>
      <c r="R103" s="4">
        <f t="shared" si="222"/>
        <v>1</v>
      </c>
      <c r="S103" s="4">
        <f t="shared" si="223"/>
        <v>0</v>
      </c>
      <c r="T103" s="4">
        <f t="shared" si="224"/>
        <v>0</v>
      </c>
      <c r="U103" s="4">
        <f t="shared" si="225"/>
        <v>0</v>
      </c>
      <c r="V103" s="4">
        <f t="shared" si="226"/>
        <v>1</v>
      </c>
      <c r="W103" s="4">
        <f t="shared" si="227"/>
        <v>0</v>
      </c>
      <c r="X103" s="5">
        <f t="shared" si="228"/>
        <v>0</v>
      </c>
      <c r="Y103" s="5">
        <f t="shared" si="229"/>
        <v>0</v>
      </c>
      <c r="Z103" s="5">
        <f t="shared" si="230"/>
        <v>0</v>
      </c>
      <c r="AA103" s="5">
        <f t="shared" si="231"/>
        <v>0</v>
      </c>
      <c r="AB103" s="5">
        <f t="shared" si="232"/>
        <v>0</v>
      </c>
      <c r="AC103" s="5">
        <f t="shared" si="233"/>
        <v>0</v>
      </c>
      <c r="AD103" s="5">
        <f t="shared" si="234"/>
        <v>0</v>
      </c>
      <c r="AE103" s="5">
        <f t="shared" si="235"/>
        <v>1</v>
      </c>
      <c r="AF103" s="5">
        <f t="shared" si="236"/>
        <v>0</v>
      </c>
      <c r="AG103" s="5">
        <f t="shared" si="237"/>
        <v>0</v>
      </c>
      <c r="AH103" s="5">
        <f t="shared" si="238"/>
        <v>0</v>
      </c>
      <c r="AI103" s="5">
        <f t="shared" si="239"/>
        <v>0</v>
      </c>
      <c r="AJ103" s="5">
        <f t="shared" si="240"/>
        <v>0</v>
      </c>
    </row>
    <row r="104">
      <c r="A104" s="1" t="s">
        <v>20</v>
      </c>
      <c r="B104" s="1" t="s">
        <v>33</v>
      </c>
      <c r="C104" s="1" t="s">
        <v>38</v>
      </c>
      <c r="D104" s="1" t="s">
        <v>73</v>
      </c>
      <c r="E104" s="1" t="s">
        <v>16</v>
      </c>
      <c r="F104" s="1"/>
      <c r="G104" s="1">
        <v>8.0</v>
      </c>
      <c r="H104" s="3">
        <v>0.021099537037037038</v>
      </c>
      <c r="I104" s="1" t="s">
        <v>141</v>
      </c>
      <c r="J104" s="1">
        <v>3.0</v>
      </c>
      <c r="Q104" s="4">
        <f t="shared" si="221"/>
        <v>0</v>
      </c>
      <c r="R104" s="4">
        <f t="shared" si="222"/>
        <v>0</v>
      </c>
      <c r="S104" s="4">
        <f t="shared" si="223"/>
        <v>1</v>
      </c>
      <c r="T104" s="4">
        <f t="shared" si="224"/>
        <v>0</v>
      </c>
      <c r="U104" s="4">
        <f t="shared" si="225"/>
        <v>0</v>
      </c>
      <c r="V104" s="4">
        <f t="shared" si="226"/>
        <v>0</v>
      </c>
      <c r="W104" s="4">
        <f t="shared" si="227"/>
        <v>1</v>
      </c>
      <c r="X104" s="5">
        <f t="shared" si="228"/>
        <v>0</v>
      </c>
      <c r="Y104" s="5">
        <f t="shared" si="229"/>
        <v>0</v>
      </c>
      <c r="Z104" s="5">
        <f t="shared" si="230"/>
        <v>0</v>
      </c>
      <c r="AA104" s="5">
        <f t="shared" si="231"/>
        <v>0</v>
      </c>
      <c r="AB104" s="5">
        <f t="shared" si="232"/>
        <v>0</v>
      </c>
      <c r="AC104" s="5">
        <f t="shared" si="233"/>
        <v>0</v>
      </c>
      <c r="AD104" s="5">
        <f t="shared" si="234"/>
        <v>0</v>
      </c>
      <c r="AE104" s="5">
        <f t="shared" si="235"/>
        <v>0</v>
      </c>
      <c r="AF104" s="5">
        <f t="shared" si="236"/>
        <v>0</v>
      </c>
      <c r="AG104" s="5">
        <f t="shared" si="237"/>
        <v>0</v>
      </c>
      <c r="AH104" s="5">
        <f t="shared" si="238"/>
        <v>0</v>
      </c>
      <c r="AI104" s="5">
        <f t="shared" si="239"/>
        <v>1</v>
      </c>
      <c r="AJ104" s="5">
        <f t="shared" si="240"/>
        <v>0</v>
      </c>
    </row>
    <row r="105">
      <c r="A105" s="1" t="s">
        <v>18</v>
      </c>
      <c r="B105" s="1" t="s">
        <v>47</v>
      </c>
      <c r="C105" s="1" t="s">
        <v>142</v>
      </c>
      <c r="D105" s="1" t="s">
        <v>53</v>
      </c>
      <c r="E105" s="1" t="s">
        <v>15</v>
      </c>
      <c r="F105" s="1"/>
      <c r="G105" s="1">
        <v>9.0</v>
      </c>
      <c r="H105" s="3">
        <v>0.02133101851851852</v>
      </c>
      <c r="I105" s="1" t="s">
        <v>141</v>
      </c>
      <c r="Q105" s="4">
        <f t="shared" si="221"/>
        <v>0</v>
      </c>
      <c r="R105" s="4">
        <f t="shared" si="222"/>
        <v>1</v>
      </c>
      <c r="S105" s="4">
        <f t="shared" si="223"/>
        <v>0</v>
      </c>
      <c r="T105" s="4">
        <f t="shared" si="224"/>
        <v>0</v>
      </c>
      <c r="U105" s="4">
        <f t="shared" si="225"/>
        <v>1</v>
      </c>
      <c r="V105" s="4">
        <f t="shared" si="226"/>
        <v>0</v>
      </c>
      <c r="W105" s="4">
        <f t="shared" si="227"/>
        <v>0</v>
      </c>
      <c r="X105" s="5">
        <f t="shared" si="228"/>
        <v>0</v>
      </c>
      <c r="Y105" s="5">
        <f t="shared" si="229"/>
        <v>0</v>
      </c>
      <c r="Z105" s="5">
        <f t="shared" si="230"/>
        <v>0</v>
      </c>
      <c r="AA105" s="5">
        <f t="shared" si="231"/>
        <v>0</v>
      </c>
      <c r="AB105" s="5">
        <f t="shared" si="232"/>
        <v>1</v>
      </c>
      <c r="AC105" s="5">
        <f t="shared" si="233"/>
        <v>0</v>
      </c>
      <c r="AD105" s="5">
        <f t="shared" si="234"/>
        <v>0</v>
      </c>
      <c r="AE105" s="5">
        <f t="shared" si="235"/>
        <v>0</v>
      </c>
      <c r="AF105" s="5">
        <f t="shared" si="236"/>
        <v>0</v>
      </c>
      <c r="AG105" s="5">
        <f t="shared" si="237"/>
        <v>0</v>
      </c>
      <c r="AH105" s="5">
        <f t="shared" si="238"/>
        <v>0</v>
      </c>
      <c r="AI105" s="5">
        <f t="shared" si="239"/>
        <v>0</v>
      </c>
      <c r="AJ105" s="5">
        <f t="shared" si="240"/>
        <v>0</v>
      </c>
    </row>
    <row r="106">
      <c r="A106" s="1" t="s">
        <v>18</v>
      </c>
      <c r="B106" s="1" t="s">
        <v>47</v>
      </c>
      <c r="C106" s="1" t="s">
        <v>50</v>
      </c>
      <c r="D106" s="1" t="s">
        <v>51</v>
      </c>
      <c r="E106" s="1" t="s">
        <v>16</v>
      </c>
      <c r="F106" s="1"/>
      <c r="G106" s="1">
        <v>7.0</v>
      </c>
      <c r="H106" s="3">
        <v>0.02150462962962963</v>
      </c>
      <c r="I106" s="1" t="s">
        <v>141</v>
      </c>
      <c r="Q106" s="4">
        <f t="shared" si="221"/>
        <v>0</v>
      </c>
      <c r="R106" s="4">
        <f t="shared" si="222"/>
        <v>0</v>
      </c>
      <c r="S106" s="4">
        <f t="shared" si="223"/>
        <v>1</v>
      </c>
      <c r="T106" s="4">
        <f t="shared" si="224"/>
        <v>0</v>
      </c>
      <c r="U106" s="4">
        <f t="shared" si="225"/>
        <v>1</v>
      </c>
      <c r="V106" s="4">
        <f t="shared" si="226"/>
        <v>0</v>
      </c>
      <c r="W106" s="4">
        <f t="shared" si="227"/>
        <v>0</v>
      </c>
      <c r="X106" s="5">
        <f t="shared" si="228"/>
        <v>0</v>
      </c>
      <c r="Y106" s="5">
        <f t="shared" si="229"/>
        <v>0</v>
      </c>
      <c r="Z106" s="5">
        <f t="shared" si="230"/>
        <v>0</v>
      </c>
      <c r="AA106" s="5">
        <f t="shared" si="231"/>
        <v>0</v>
      </c>
      <c r="AB106" s="5">
        <f t="shared" si="232"/>
        <v>0</v>
      </c>
      <c r="AC106" s="5">
        <f t="shared" si="233"/>
        <v>1</v>
      </c>
      <c r="AD106" s="5">
        <f t="shared" si="234"/>
        <v>0</v>
      </c>
      <c r="AE106" s="5">
        <f t="shared" si="235"/>
        <v>0</v>
      </c>
      <c r="AF106" s="5">
        <f t="shared" si="236"/>
        <v>0</v>
      </c>
      <c r="AG106" s="5">
        <f t="shared" si="237"/>
        <v>0</v>
      </c>
      <c r="AH106" s="5">
        <f t="shared" si="238"/>
        <v>0</v>
      </c>
      <c r="AI106" s="5">
        <f t="shared" si="239"/>
        <v>0</v>
      </c>
      <c r="AJ106" s="5">
        <f t="shared" si="240"/>
        <v>0</v>
      </c>
    </row>
    <row r="107">
      <c r="A107" s="1" t="s">
        <v>18</v>
      </c>
      <c r="B107" s="1" t="s">
        <v>33</v>
      </c>
      <c r="C107" s="1" t="s">
        <v>105</v>
      </c>
      <c r="D107" s="1" t="s">
        <v>105</v>
      </c>
      <c r="E107" s="1" t="s">
        <v>15</v>
      </c>
      <c r="F107" s="1"/>
      <c r="G107" s="1">
        <v>6.0</v>
      </c>
      <c r="H107" s="3">
        <v>0.02167824074074074</v>
      </c>
      <c r="I107" s="1" t="s">
        <v>143</v>
      </c>
      <c r="Q107" s="4">
        <f t="shared" si="221"/>
        <v>0</v>
      </c>
      <c r="R107" s="4">
        <f t="shared" si="222"/>
        <v>1</v>
      </c>
      <c r="S107" s="4">
        <f t="shared" si="223"/>
        <v>0</v>
      </c>
      <c r="T107" s="4">
        <f t="shared" si="224"/>
        <v>0</v>
      </c>
      <c r="U107" s="4">
        <f t="shared" si="225"/>
        <v>1</v>
      </c>
      <c r="V107" s="4">
        <f t="shared" si="226"/>
        <v>0</v>
      </c>
      <c r="W107" s="4">
        <f t="shared" si="227"/>
        <v>0</v>
      </c>
      <c r="X107" s="5">
        <f t="shared" si="228"/>
        <v>0</v>
      </c>
      <c r="Y107" s="5">
        <f t="shared" si="229"/>
        <v>0</v>
      </c>
      <c r="Z107" s="5">
        <f t="shared" si="230"/>
        <v>0</v>
      </c>
      <c r="AA107" s="5">
        <f t="shared" si="231"/>
        <v>0</v>
      </c>
      <c r="AB107" s="5">
        <f t="shared" si="232"/>
        <v>1</v>
      </c>
      <c r="AC107" s="5">
        <f t="shared" si="233"/>
        <v>0</v>
      </c>
      <c r="AD107" s="5">
        <f t="shared" si="234"/>
        <v>0</v>
      </c>
      <c r="AE107" s="5">
        <f t="shared" si="235"/>
        <v>0</v>
      </c>
      <c r="AF107" s="5">
        <f t="shared" si="236"/>
        <v>0</v>
      </c>
      <c r="AG107" s="5">
        <f t="shared" si="237"/>
        <v>0</v>
      </c>
      <c r="AH107" s="5">
        <f t="shared" si="238"/>
        <v>0</v>
      </c>
      <c r="AI107" s="5">
        <f t="shared" si="239"/>
        <v>0</v>
      </c>
      <c r="AJ107" s="5">
        <f t="shared" si="240"/>
        <v>0</v>
      </c>
    </row>
    <row r="108">
      <c r="A108" s="1" t="s">
        <v>18</v>
      </c>
      <c r="B108" s="1" t="s">
        <v>33</v>
      </c>
      <c r="D108" s="1" t="s">
        <v>144</v>
      </c>
      <c r="E108" s="1" t="s">
        <v>16</v>
      </c>
      <c r="F108" s="1"/>
      <c r="G108" s="1">
        <v>4.0</v>
      </c>
      <c r="H108" s="3">
        <v>0.021840277777777778</v>
      </c>
      <c r="I108" s="1" t="s">
        <v>145</v>
      </c>
      <c r="Q108" s="4">
        <f t="shared" si="221"/>
        <v>0</v>
      </c>
      <c r="R108" s="4">
        <f t="shared" si="222"/>
        <v>0</v>
      </c>
      <c r="S108" s="4">
        <f t="shared" si="223"/>
        <v>1</v>
      </c>
      <c r="T108" s="4">
        <f t="shared" si="224"/>
        <v>0</v>
      </c>
      <c r="U108" s="4">
        <f t="shared" si="225"/>
        <v>1</v>
      </c>
      <c r="V108" s="4">
        <f t="shared" si="226"/>
        <v>0</v>
      </c>
      <c r="W108" s="4">
        <f t="shared" si="227"/>
        <v>0</v>
      </c>
      <c r="X108" s="5">
        <f t="shared" si="228"/>
        <v>0</v>
      </c>
      <c r="Y108" s="5">
        <f t="shared" si="229"/>
        <v>0</v>
      </c>
      <c r="Z108" s="5">
        <f t="shared" si="230"/>
        <v>0</v>
      </c>
      <c r="AA108" s="5">
        <f t="shared" si="231"/>
        <v>0</v>
      </c>
      <c r="AB108" s="5">
        <f t="shared" si="232"/>
        <v>0</v>
      </c>
      <c r="AC108" s="5">
        <f t="shared" si="233"/>
        <v>1</v>
      </c>
      <c r="AD108" s="5">
        <f t="shared" si="234"/>
        <v>0</v>
      </c>
      <c r="AE108" s="5">
        <f t="shared" si="235"/>
        <v>0</v>
      </c>
      <c r="AF108" s="5">
        <f t="shared" si="236"/>
        <v>0</v>
      </c>
      <c r="AG108" s="5">
        <f t="shared" si="237"/>
        <v>0</v>
      </c>
      <c r="AH108" s="5">
        <f t="shared" si="238"/>
        <v>0</v>
      </c>
      <c r="AI108" s="5">
        <f t="shared" si="239"/>
        <v>0</v>
      </c>
      <c r="AJ108" s="5">
        <f t="shared" si="240"/>
        <v>0</v>
      </c>
    </row>
    <row r="109">
      <c r="A109" s="1" t="s">
        <v>20</v>
      </c>
      <c r="B109" s="1" t="s">
        <v>47</v>
      </c>
      <c r="C109" s="1" t="s">
        <v>41</v>
      </c>
      <c r="D109" s="1" t="s">
        <v>53</v>
      </c>
      <c r="E109" s="1" t="s">
        <v>14</v>
      </c>
      <c r="F109" s="1"/>
      <c r="G109" s="1">
        <v>6.0</v>
      </c>
      <c r="H109" s="3">
        <v>0.022048611111111113</v>
      </c>
      <c r="I109" s="1" t="s">
        <v>145</v>
      </c>
      <c r="L109" s="1" t="s">
        <v>18</v>
      </c>
      <c r="M109" s="1" t="s">
        <v>20</v>
      </c>
      <c r="N109" s="1" t="s">
        <v>41</v>
      </c>
      <c r="O109" s="1" t="s">
        <v>20</v>
      </c>
      <c r="P109" s="1" t="s">
        <v>121</v>
      </c>
      <c r="Q109" s="4">
        <f t="shared" si="221"/>
        <v>1</v>
      </c>
      <c r="R109" s="4">
        <f t="shared" si="222"/>
        <v>0</v>
      </c>
      <c r="S109" s="4">
        <f t="shared" si="223"/>
        <v>0</v>
      </c>
      <c r="T109" s="4">
        <f t="shared" si="224"/>
        <v>0</v>
      </c>
      <c r="U109" s="4">
        <f t="shared" si="225"/>
        <v>0</v>
      </c>
      <c r="V109" s="4">
        <f t="shared" si="226"/>
        <v>0</v>
      </c>
      <c r="W109" s="4">
        <f t="shared" si="227"/>
        <v>1</v>
      </c>
      <c r="X109" s="5">
        <f t="shared" si="228"/>
        <v>0</v>
      </c>
      <c r="Y109" s="5">
        <f t="shared" si="229"/>
        <v>0</v>
      </c>
      <c r="Z109" s="5">
        <f t="shared" si="230"/>
        <v>0</v>
      </c>
      <c r="AA109" s="5">
        <f t="shared" si="231"/>
        <v>0</v>
      </c>
      <c r="AB109" s="5">
        <f t="shared" si="232"/>
        <v>0</v>
      </c>
      <c r="AC109" s="5">
        <f t="shared" si="233"/>
        <v>0</v>
      </c>
      <c r="AD109" s="5">
        <f t="shared" si="234"/>
        <v>0</v>
      </c>
      <c r="AE109" s="5">
        <f t="shared" si="235"/>
        <v>0</v>
      </c>
      <c r="AF109" s="5">
        <f t="shared" si="236"/>
        <v>0</v>
      </c>
      <c r="AG109" s="5">
        <f t="shared" si="237"/>
        <v>1</v>
      </c>
      <c r="AH109" s="5">
        <f t="shared" si="238"/>
        <v>0</v>
      </c>
      <c r="AI109" s="5">
        <f t="shared" si="239"/>
        <v>0</v>
      </c>
      <c r="AJ109" s="5">
        <f t="shared" si="240"/>
        <v>0</v>
      </c>
    </row>
    <row r="110">
      <c r="A110" s="1" t="s">
        <v>17</v>
      </c>
      <c r="B110" s="1" t="s">
        <v>33</v>
      </c>
      <c r="D110" s="1" t="s">
        <v>146</v>
      </c>
      <c r="E110" s="1" t="s">
        <v>16</v>
      </c>
      <c r="F110" s="1"/>
      <c r="G110" s="1">
        <v>2.0</v>
      </c>
      <c r="H110" s="3">
        <v>0.02236111111111111</v>
      </c>
      <c r="I110" s="1" t="s">
        <v>147</v>
      </c>
      <c r="Q110" s="4">
        <f t="shared" si="221"/>
        <v>0</v>
      </c>
      <c r="R110" s="4">
        <f t="shared" si="222"/>
        <v>0</v>
      </c>
      <c r="S110" s="4">
        <f t="shared" si="223"/>
        <v>1</v>
      </c>
      <c r="T110" s="4">
        <f t="shared" si="224"/>
        <v>1</v>
      </c>
      <c r="U110" s="4">
        <f t="shared" si="225"/>
        <v>0</v>
      </c>
      <c r="V110" s="4">
        <f t="shared" si="226"/>
        <v>0</v>
      </c>
      <c r="W110" s="4">
        <f t="shared" si="227"/>
        <v>0</v>
      </c>
      <c r="X110" s="5">
        <f t="shared" si="228"/>
        <v>0</v>
      </c>
      <c r="Y110" s="5">
        <f t="shared" si="229"/>
        <v>0</v>
      </c>
      <c r="Z110" s="5">
        <f t="shared" si="230"/>
        <v>1</v>
      </c>
      <c r="AA110" s="5">
        <f t="shared" si="231"/>
        <v>0</v>
      </c>
      <c r="AB110" s="5">
        <f t="shared" si="232"/>
        <v>0</v>
      </c>
      <c r="AC110" s="5">
        <f t="shared" si="233"/>
        <v>0</v>
      </c>
      <c r="AD110" s="5">
        <f t="shared" si="234"/>
        <v>0</v>
      </c>
      <c r="AE110" s="5">
        <f t="shared" si="235"/>
        <v>0</v>
      </c>
      <c r="AF110" s="5">
        <f t="shared" si="236"/>
        <v>0</v>
      </c>
      <c r="AG110" s="5">
        <f t="shared" si="237"/>
        <v>0</v>
      </c>
      <c r="AH110" s="5">
        <f t="shared" si="238"/>
        <v>0</v>
      </c>
      <c r="AI110" s="5">
        <f t="shared" si="239"/>
        <v>0</v>
      </c>
      <c r="AJ110" s="5">
        <f t="shared" si="240"/>
        <v>0</v>
      </c>
    </row>
    <row r="111">
      <c r="A111" s="1" t="s">
        <v>17</v>
      </c>
      <c r="B111" s="1" t="s">
        <v>33</v>
      </c>
      <c r="C111" s="1" t="s">
        <v>124</v>
      </c>
      <c r="D111" s="1" t="s">
        <v>53</v>
      </c>
      <c r="E111" s="1" t="s">
        <v>15</v>
      </c>
      <c r="F111" s="1"/>
      <c r="G111" s="1">
        <v>33.0</v>
      </c>
      <c r="H111" s="3">
        <v>0.022847222222222224</v>
      </c>
      <c r="I111" s="1" t="s">
        <v>148</v>
      </c>
      <c r="J111" s="1">
        <v>26.0</v>
      </c>
      <c r="K111" s="1">
        <v>3.0</v>
      </c>
      <c r="L111" s="1" t="s">
        <v>17</v>
      </c>
      <c r="M111" s="1" t="s">
        <v>20</v>
      </c>
      <c r="N111" s="1" t="s">
        <v>140</v>
      </c>
      <c r="O111" s="1" t="s">
        <v>17</v>
      </c>
      <c r="P111" s="1" t="s">
        <v>121</v>
      </c>
      <c r="Q111" s="4">
        <f t="shared" si="221"/>
        <v>0</v>
      </c>
      <c r="R111" s="4">
        <f t="shared" si="222"/>
        <v>1</v>
      </c>
      <c r="S111" s="4">
        <f t="shared" si="223"/>
        <v>0</v>
      </c>
      <c r="T111" s="4">
        <f t="shared" si="224"/>
        <v>1</v>
      </c>
      <c r="U111" s="4">
        <f t="shared" si="225"/>
        <v>0</v>
      </c>
      <c r="V111" s="4">
        <f t="shared" si="226"/>
        <v>0</v>
      </c>
      <c r="W111" s="4">
        <f t="shared" si="227"/>
        <v>0</v>
      </c>
      <c r="X111" s="5">
        <f t="shared" si="228"/>
        <v>0</v>
      </c>
      <c r="Y111" s="5">
        <f t="shared" si="229"/>
        <v>1</v>
      </c>
      <c r="Z111" s="5">
        <f t="shared" si="230"/>
        <v>0</v>
      </c>
      <c r="AA111" s="5">
        <f t="shared" si="231"/>
        <v>0</v>
      </c>
      <c r="AB111" s="5">
        <f t="shared" si="232"/>
        <v>0</v>
      </c>
      <c r="AC111" s="5">
        <f t="shared" si="233"/>
        <v>0</v>
      </c>
      <c r="AD111" s="5">
        <f t="shared" si="234"/>
        <v>0</v>
      </c>
      <c r="AE111" s="5">
        <f t="shared" si="235"/>
        <v>0</v>
      </c>
      <c r="AF111" s="5">
        <f t="shared" si="236"/>
        <v>0</v>
      </c>
      <c r="AG111" s="5">
        <f t="shared" si="237"/>
        <v>0</v>
      </c>
      <c r="AH111" s="5">
        <f t="shared" si="238"/>
        <v>0</v>
      </c>
      <c r="AI111" s="5">
        <f t="shared" si="239"/>
        <v>0</v>
      </c>
      <c r="AJ111" s="5">
        <f t="shared" si="240"/>
        <v>0</v>
      </c>
    </row>
    <row r="112">
      <c r="A112" s="1" t="s">
        <v>19</v>
      </c>
      <c r="B112" s="1" t="s">
        <v>47</v>
      </c>
      <c r="C112" s="1"/>
      <c r="D112" s="1" t="s">
        <v>71</v>
      </c>
      <c r="E112" s="1" t="s">
        <v>15</v>
      </c>
      <c r="F112" s="1"/>
      <c r="G112" s="1">
        <v>1.0</v>
      </c>
      <c r="H112" s="3">
        <v>0.023020833333333334</v>
      </c>
      <c r="I112" s="1" t="s">
        <v>148</v>
      </c>
      <c r="J112" s="1"/>
      <c r="K112" s="1"/>
      <c r="L112" s="1"/>
      <c r="M112" s="1"/>
      <c r="N112" s="1"/>
      <c r="O112" s="1"/>
      <c r="P112" s="1"/>
      <c r="Q112" s="4">
        <f t="shared" si="221"/>
        <v>0</v>
      </c>
      <c r="R112" s="4">
        <f t="shared" si="222"/>
        <v>1</v>
      </c>
      <c r="S112" s="4">
        <f t="shared" si="223"/>
        <v>0</v>
      </c>
      <c r="T112" s="4">
        <f t="shared" si="224"/>
        <v>0</v>
      </c>
      <c r="U112" s="4">
        <f t="shared" si="225"/>
        <v>0</v>
      </c>
      <c r="V112" s="4">
        <f t="shared" si="226"/>
        <v>1</v>
      </c>
      <c r="W112" s="4">
        <f t="shared" si="227"/>
        <v>0</v>
      </c>
      <c r="X112" s="5">
        <f t="shared" si="228"/>
        <v>0</v>
      </c>
      <c r="Y112" s="5">
        <f t="shared" si="229"/>
        <v>0</v>
      </c>
      <c r="Z112" s="5">
        <f t="shared" si="230"/>
        <v>0</v>
      </c>
      <c r="AA112" s="5">
        <f t="shared" si="231"/>
        <v>0</v>
      </c>
      <c r="AB112" s="5">
        <f t="shared" si="232"/>
        <v>0</v>
      </c>
      <c r="AC112" s="5">
        <f t="shared" si="233"/>
        <v>0</v>
      </c>
      <c r="AD112" s="5">
        <f t="shared" si="234"/>
        <v>0</v>
      </c>
      <c r="AE112" s="5">
        <f t="shared" si="235"/>
        <v>1</v>
      </c>
      <c r="AF112" s="5">
        <f t="shared" si="236"/>
        <v>0</v>
      </c>
      <c r="AG112" s="5">
        <f t="shared" si="237"/>
        <v>0</v>
      </c>
      <c r="AH112" s="5">
        <f t="shared" si="238"/>
        <v>0</v>
      </c>
      <c r="AI112" s="5">
        <f t="shared" si="239"/>
        <v>0</v>
      </c>
      <c r="AJ112" s="5">
        <f t="shared" si="240"/>
        <v>0</v>
      </c>
    </row>
    <row r="113">
      <c r="A113" s="1" t="s">
        <v>18</v>
      </c>
      <c r="B113" s="1" t="s">
        <v>47</v>
      </c>
      <c r="D113" s="1" t="s">
        <v>149</v>
      </c>
      <c r="E113" s="1" t="s">
        <v>15</v>
      </c>
      <c r="F113" s="1"/>
      <c r="G113" s="1">
        <v>53.0</v>
      </c>
      <c r="H113" s="3">
        <v>0.02378472222222222</v>
      </c>
      <c r="I113" s="1" t="s">
        <v>148</v>
      </c>
      <c r="J113" s="1">
        <v>47.0</v>
      </c>
      <c r="Q113" s="4">
        <f t="shared" si="221"/>
        <v>0</v>
      </c>
      <c r="R113" s="4">
        <f t="shared" si="222"/>
        <v>1</v>
      </c>
      <c r="S113" s="4">
        <f t="shared" si="223"/>
        <v>0</v>
      </c>
      <c r="T113" s="4">
        <f t="shared" si="224"/>
        <v>0</v>
      </c>
      <c r="U113" s="4">
        <f t="shared" si="225"/>
        <v>1</v>
      </c>
      <c r="V113" s="4">
        <f t="shared" si="226"/>
        <v>0</v>
      </c>
      <c r="W113" s="4">
        <f t="shared" si="227"/>
        <v>0</v>
      </c>
      <c r="X113" s="5">
        <f t="shared" si="228"/>
        <v>0</v>
      </c>
      <c r="Y113" s="5">
        <f t="shared" si="229"/>
        <v>0</v>
      </c>
      <c r="Z113" s="5">
        <f t="shared" si="230"/>
        <v>0</v>
      </c>
      <c r="AA113" s="5">
        <f t="shared" si="231"/>
        <v>0</v>
      </c>
      <c r="AB113" s="5">
        <f t="shared" si="232"/>
        <v>1</v>
      </c>
      <c r="AC113" s="5">
        <f t="shared" si="233"/>
        <v>0</v>
      </c>
      <c r="AD113" s="5">
        <f t="shared" si="234"/>
        <v>0</v>
      </c>
      <c r="AE113" s="5">
        <f t="shared" si="235"/>
        <v>0</v>
      </c>
      <c r="AF113" s="5">
        <f t="shared" si="236"/>
        <v>0</v>
      </c>
      <c r="AG113" s="5">
        <f t="shared" si="237"/>
        <v>0</v>
      </c>
      <c r="AH113" s="5">
        <f t="shared" si="238"/>
        <v>0</v>
      </c>
      <c r="AI113" s="5">
        <f t="shared" si="239"/>
        <v>0</v>
      </c>
      <c r="AJ113" s="5">
        <f t="shared" si="240"/>
        <v>0</v>
      </c>
    </row>
    <row r="114">
      <c r="A114" s="1" t="s">
        <v>20</v>
      </c>
      <c r="B114" s="1" t="s">
        <v>33</v>
      </c>
      <c r="C114" s="1" t="s">
        <v>150</v>
      </c>
      <c r="D114" s="1" t="s">
        <v>53</v>
      </c>
      <c r="E114" s="1" t="s">
        <v>14</v>
      </c>
      <c r="F114" s="1"/>
      <c r="G114" s="1">
        <v>5.0</v>
      </c>
      <c r="H114" s="3">
        <v>0.02420138888888889</v>
      </c>
      <c r="I114" s="1" t="s">
        <v>151</v>
      </c>
      <c r="Q114" s="4">
        <f t="shared" si="221"/>
        <v>1</v>
      </c>
      <c r="R114" s="4">
        <f t="shared" si="222"/>
        <v>0</v>
      </c>
      <c r="S114" s="4">
        <f t="shared" si="223"/>
        <v>0</v>
      </c>
      <c r="T114" s="4">
        <f t="shared" si="224"/>
        <v>0</v>
      </c>
      <c r="U114" s="4">
        <f t="shared" si="225"/>
        <v>0</v>
      </c>
      <c r="V114" s="4">
        <f t="shared" si="226"/>
        <v>0</v>
      </c>
      <c r="W114" s="4">
        <f t="shared" si="227"/>
        <v>1</v>
      </c>
      <c r="X114" s="5">
        <f t="shared" si="228"/>
        <v>0</v>
      </c>
      <c r="Y114" s="5">
        <f t="shared" si="229"/>
        <v>0</v>
      </c>
      <c r="Z114" s="5">
        <f t="shared" si="230"/>
        <v>0</v>
      </c>
      <c r="AA114" s="5">
        <f t="shared" si="231"/>
        <v>0</v>
      </c>
      <c r="AB114" s="5">
        <f t="shared" si="232"/>
        <v>0</v>
      </c>
      <c r="AC114" s="5">
        <f t="shared" si="233"/>
        <v>0</v>
      </c>
      <c r="AD114" s="5">
        <f t="shared" si="234"/>
        <v>0</v>
      </c>
      <c r="AE114" s="5">
        <f t="shared" si="235"/>
        <v>0</v>
      </c>
      <c r="AF114" s="5">
        <f t="shared" si="236"/>
        <v>0</v>
      </c>
      <c r="AG114" s="5">
        <f t="shared" si="237"/>
        <v>1</v>
      </c>
      <c r="AH114" s="5">
        <f t="shared" si="238"/>
        <v>0</v>
      </c>
      <c r="AI114" s="5">
        <f t="shared" si="239"/>
        <v>0</v>
      </c>
      <c r="AJ114" s="5">
        <f t="shared" si="240"/>
        <v>0</v>
      </c>
    </row>
    <row r="115">
      <c r="A115" s="1" t="s">
        <v>20</v>
      </c>
      <c r="B115" s="1" t="s">
        <v>33</v>
      </c>
      <c r="C115" s="1" t="s">
        <v>92</v>
      </c>
      <c r="D115" s="1" t="s">
        <v>53</v>
      </c>
      <c r="E115" s="1" t="s">
        <v>14</v>
      </c>
      <c r="F115" s="1"/>
      <c r="G115" s="1">
        <v>22.0</v>
      </c>
      <c r="H115" s="3">
        <v>0.02454861111111111</v>
      </c>
      <c r="I115" s="1" t="s">
        <v>152</v>
      </c>
      <c r="J115" s="1">
        <v>14.0</v>
      </c>
      <c r="K115" s="1">
        <v>5.0</v>
      </c>
      <c r="L115" s="1" t="s">
        <v>19</v>
      </c>
      <c r="M115" s="1" t="s">
        <v>17</v>
      </c>
      <c r="N115" s="1" t="s">
        <v>61</v>
      </c>
      <c r="O115" s="1" t="s">
        <v>20</v>
      </c>
      <c r="P115" s="1" t="s">
        <v>121</v>
      </c>
      <c r="Q115" s="4">
        <f t="shared" si="221"/>
        <v>1</v>
      </c>
      <c r="R115" s="4">
        <f t="shared" si="222"/>
        <v>0</v>
      </c>
      <c r="S115" s="4">
        <f t="shared" si="223"/>
        <v>0</v>
      </c>
      <c r="T115" s="4">
        <f t="shared" si="224"/>
        <v>0</v>
      </c>
      <c r="U115" s="4">
        <f t="shared" si="225"/>
        <v>0</v>
      </c>
      <c r="V115" s="4">
        <f t="shared" si="226"/>
        <v>0</v>
      </c>
      <c r="W115" s="4">
        <f t="shared" si="227"/>
        <v>1</v>
      </c>
      <c r="X115" s="5">
        <f t="shared" si="228"/>
        <v>0</v>
      </c>
      <c r="Y115" s="5">
        <f t="shared" si="229"/>
        <v>0</v>
      </c>
      <c r="Z115" s="5">
        <f t="shared" si="230"/>
        <v>0</v>
      </c>
      <c r="AA115" s="5">
        <f t="shared" si="231"/>
        <v>0</v>
      </c>
      <c r="AB115" s="5">
        <f t="shared" si="232"/>
        <v>0</v>
      </c>
      <c r="AC115" s="5">
        <f t="shared" si="233"/>
        <v>0</v>
      </c>
      <c r="AD115" s="5">
        <f t="shared" si="234"/>
        <v>0</v>
      </c>
      <c r="AE115" s="5">
        <f t="shared" si="235"/>
        <v>0</v>
      </c>
      <c r="AF115" s="5">
        <f t="shared" si="236"/>
        <v>0</v>
      </c>
      <c r="AG115" s="5">
        <f t="shared" si="237"/>
        <v>1</v>
      </c>
      <c r="AH115" s="5">
        <f t="shared" si="238"/>
        <v>0</v>
      </c>
      <c r="AI115" s="5">
        <f t="shared" si="239"/>
        <v>0</v>
      </c>
      <c r="AJ115" s="5">
        <f t="shared" si="240"/>
        <v>0</v>
      </c>
    </row>
    <row r="116">
      <c r="A116" s="1" t="s">
        <v>20</v>
      </c>
      <c r="B116" s="1" t="s">
        <v>33</v>
      </c>
      <c r="C116" s="1" t="s">
        <v>153</v>
      </c>
      <c r="D116" s="1" t="s">
        <v>130</v>
      </c>
      <c r="E116" s="1" t="s">
        <v>15</v>
      </c>
      <c r="F116" s="1"/>
      <c r="G116" s="1">
        <v>6.0</v>
      </c>
      <c r="H116" s="3">
        <v>0.025532407407407406</v>
      </c>
      <c r="I116" s="1" t="s">
        <v>154</v>
      </c>
      <c r="Q116" s="4">
        <f t="shared" si="221"/>
        <v>0</v>
      </c>
      <c r="R116" s="4">
        <f t="shared" si="222"/>
        <v>1</v>
      </c>
      <c r="S116" s="4">
        <f t="shared" si="223"/>
        <v>0</v>
      </c>
      <c r="T116" s="4">
        <f t="shared" si="224"/>
        <v>0</v>
      </c>
      <c r="U116" s="4">
        <f t="shared" si="225"/>
        <v>0</v>
      </c>
      <c r="V116" s="4">
        <f t="shared" si="226"/>
        <v>0</v>
      </c>
      <c r="W116" s="4">
        <f t="shared" si="227"/>
        <v>1</v>
      </c>
      <c r="X116" s="5">
        <f t="shared" si="228"/>
        <v>0</v>
      </c>
      <c r="Y116" s="5">
        <f t="shared" si="229"/>
        <v>0</v>
      </c>
      <c r="Z116" s="5">
        <f t="shared" si="230"/>
        <v>0</v>
      </c>
      <c r="AA116" s="5">
        <f t="shared" si="231"/>
        <v>0</v>
      </c>
      <c r="AB116" s="5">
        <f t="shared" si="232"/>
        <v>0</v>
      </c>
      <c r="AC116" s="5">
        <f t="shared" si="233"/>
        <v>0</v>
      </c>
      <c r="AD116" s="5">
        <f t="shared" si="234"/>
        <v>0</v>
      </c>
      <c r="AE116" s="5">
        <f t="shared" si="235"/>
        <v>0</v>
      </c>
      <c r="AF116" s="5">
        <f t="shared" si="236"/>
        <v>0</v>
      </c>
      <c r="AG116" s="5">
        <f t="shared" si="237"/>
        <v>0</v>
      </c>
      <c r="AH116" s="5">
        <f t="shared" si="238"/>
        <v>1</v>
      </c>
      <c r="AI116" s="5">
        <f t="shared" si="239"/>
        <v>0</v>
      </c>
      <c r="AJ116" s="5">
        <f t="shared" si="240"/>
        <v>0</v>
      </c>
    </row>
    <row r="117">
      <c r="G117" s="5">
        <f>SUM(G2:G116)</f>
        <v>958</v>
      </c>
      <c r="H117" s="6"/>
      <c r="J117" s="5">
        <f t="shared" ref="J117:K117" si="241">SUM(J2:J116)</f>
        <v>325</v>
      </c>
      <c r="K117" s="5">
        <f t="shared" si="241"/>
        <v>84</v>
      </c>
      <c r="Q117" s="4">
        <f t="shared" ref="Q117:AJ117" si="242">SUM(Q2:Q116)</f>
        <v>21</v>
      </c>
      <c r="R117" s="4">
        <f t="shared" si="242"/>
        <v>37</v>
      </c>
      <c r="S117" s="4">
        <f t="shared" si="242"/>
        <v>35</v>
      </c>
      <c r="T117" s="4">
        <f t="shared" si="242"/>
        <v>23</v>
      </c>
      <c r="U117" s="4">
        <f t="shared" si="242"/>
        <v>20</v>
      </c>
      <c r="V117" s="4">
        <f t="shared" si="242"/>
        <v>21</v>
      </c>
      <c r="W117" s="4">
        <f t="shared" si="242"/>
        <v>31</v>
      </c>
      <c r="X117" s="4">
        <f t="shared" si="242"/>
        <v>2</v>
      </c>
      <c r="Y117" s="4">
        <f t="shared" si="242"/>
        <v>12</v>
      </c>
      <c r="Z117" s="4">
        <f t="shared" si="242"/>
        <v>8</v>
      </c>
      <c r="AA117" s="4">
        <f t="shared" si="242"/>
        <v>5</v>
      </c>
      <c r="AB117" s="4">
        <f t="shared" si="242"/>
        <v>6</v>
      </c>
      <c r="AC117" s="4">
        <f t="shared" si="242"/>
        <v>9</v>
      </c>
      <c r="AD117" s="4">
        <f t="shared" si="242"/>
        <v>6</v>
      </c>
      <c r="AE117" s="4">
        <f t="shared" si="242"/>
        <v>8</v>
      </c>
      <c r="AF117" s="4">
        <f t="shared" si="242"/>
        <v>6</v>
      </c>
      <c r="AG117" s="4">
        <f t="shared" si="242"/>
        <v>8</v>
      </c>
      <c r="AH117" s="4">
        <f t="shared" si="242"/>
        <v>11</v>
      </c>
      <c r="AI117" s="4">
        <f t="shared" si="242"/>
        <v>12</v>
      </c>
      <c r="AJ117" s="4">
        <f t="shared" si="242"/>
        <v>0</v>
      </c>
    </row>
    <row r="118">
      <c r="G118" s="5">
        <f>MIN(G2:G116)</f>
        <v>1</v>
      </c>
      <c r="T118" s="10">
        <f t="shared" ref="T118:W118" si="243">T117/95</f>
        <v>0.2421052632</v>
      </c>
      <c r="U118" s="10">
        <f t="shared" si="243"/>
        <v>0.2105263158</v>
      </c>
      <c r="V118" s="10">
        <f t="shared" si="243"/>
        <v>0.2210526316</v>
      </c>
      <c r="W118" s="10">
        <f t="shared" si="243"/>
        <v>0.3263157895</v>
      </c>
    </row>
    <row r="119">
      <c r="B119" s="1" t="s">
        <v>155</v>
      </c>
      <c r="E119" s="1" t="s">
        <v>15</v>
      </c>
      <c r="F119" s="1" t="s">
        <v>156</v>
      </c>
      <c r="G119" s="5">
        <f>MAX(G2:G116)</f>
        <v>53</v>
      </c>
      <c r="J119" s="1" t="s">
        <v>157</v>
      </c>
      <c r="K119" s="1" t="s">
        <v>158</v>
      </c>
    </row>
    <row r="120">
      <c r="B120" s="5">
        <f>countif(B2:B116,"point")</f>
        <v>39</v>
      </c>
      <c r="C120" s="11">
        <f>39/95</f>
        <v>0.4105263158</v>
      </c>
      <c r="E120" s="5">
        <f>countif(E2:E116,"out")</f>
        <v>37</v>
      </c>
      <c r="F120" s="11">
        <f>E120/95</f>
        <v>0.3894736842</v>
      </c>
      <c r="G120" s="5">
        <f>MODE(G2:G116)</f>
        <v>3</v>
      </c>
      <c r="J120" s="5">
        <f t="shared" ref="J120:K120" si="244">countif(J2:J116,"&gt;0")</f>
        <v>30</v>
      </c>
      <c r="K120" s="5">
        <f t="shared" si="244"/>
        <v>23</v>
      </c>
    </row>
    <row r="121">
      <c r="E121" s="1" t="s">
        <v>14</v>
      </c>
      <c r="F121" s="11"/>
      <c r="G121" s="5">
        <f>AVERAGE(G2:G116)</f>
        <v>10.08421053</v>
      </c>
      <c r="J121" s="11">
        <f t="shared" ref="J121:K121" si="245">J120/95</f>
        <v>0.3157894737</v>
      </c>
      <c r="K121" s="11">
        <f t="shared" si="245"/>
        <v>0.2421052632</v>
      </c>
      <c r="AA121" s="1" t="s">
        <v>17</v>
      </c>
    </row>
    <row r="122">
      <c r="E122" s="5">
        <f>countif(E2:E118,"missed")</f>
        <v>21</v>
      </c>
      <c r="F122" s="11">
        <f>E122/95</f>
        <v>0.2210526316</v>
      </c>
      <c r="G122" s="5">
        <f>median(G2:G116)</f>
        <v>7</v>
      </c>
      <c r="J122" s="1" t="s">
        <v>159</v>
      </c>
      <c r="K122" s="1" t="s">
        <v>160</v>
      </c>
      <c r="Q122" s="12"/>
      <c r="R122" s="12" t="s">
        <v>161</v>
      </c>
      <c r="S122" s="13" t="s">
        <v>162</v>
      </c>
      <c r="T122" s="12"/>
      <c r="U122" s="12"/>
      <c r="V122" s="12" t="s">
        <v>163</v>
      </c>
      <c r="AA122" s="1" t="s">
        <v>18</v>
      </c>
    </row>
    <row r="123">
      <c r="E123" s="1" t="s">
        <v>16</v>
      </c>
      <c r="F123" s="11"/>
      <c r="G123" s="5">
        <f>STDEV(G2:G116)</f>
        <v>9.362286452</v>
      </c>
      <c r="H123" s="1" t="s">
        <v>164</v>
      </c>
      <c r="J123" s="1">
        <v>21.0</v>
      </c>
      <c r="K123" s="1">
        <v>21.0</v>
      </c>
      <c r="L123" s="11"/>
      <c r="AA123" s="1" t="s">
        <v>19</v>
      </c>
    </row>
    <row r="124">
      <c r="E124" s="5">
        <f>countif(E2:E120,"net")</f>
        <v>35</v>
      </c>
      <c r="F124" s="11">
        <f>E124/95</f>
        <v>0.3684210526</v>
      </c>
      <c r="H124" s="1">
        <v>36.77</v>
      </c>
      <c r="J124" s="1" t="s">
        <v>165</v>
      </c>
      <c r="K124" s="1" t="s">
        <v>166</v>
      </c>
      <c r="Q124" s="1"/>
      <c r="R124" s="1" t="s">
        <v>167</v>
      </c>
      <c r="AA124" s="1" t="s">
        <v>20</v>
      </c>
    </row>
    <row r="125">
      <c r="J125" s="11">
        <f t="shared" ref="J125:K125" si="246">J123/J120</f>
        <v>0.7</v>
      </c>
      <c r="K125" s="11">
        <f t="shared" si="246"/>
        <v>0.9130434783</v>
      </c>
      <c r="Q125" s="1"/>
      <c r="R125" s="1" t="s">
        <v>168</v>
      </c>
    </row>
    <row r="126">
      <c r="Q126" s="1"/>
      <c r="R126" s="1" t="s">
        <v>169</v>
      </c>
    </row>
    <row r="128">
      <c r="AF128" s="1" t="s">
        <v>20</v>
      </c>
      <c r="AG128" s="1" t="s">
        <v>14</v>
      </c>
      <c r="AH128" s="1">
        <v>8.0</v>
      </c>
    </row>
    <row r="129">
      <c r="Q129" s="1"/>
      <c r="R129" s="1" t="s">
        <v>170</v>
      </c>
      <c r="AF129" s="1" t="s">
        <v>19</v>
      </c>
      <c r="AG129" s="1" t="s">
        <v>14</v>
      </c>
      <c r="AH129" s="1">
        <v>6.0</v>
      </c>
    </row>
    <row r="130">
      <c r="Q130" s="1"/>
      <c r="R130" s="1" t="s">
        <v>38</v>
      </c>
      <c r="S130" s="1" t="s">
        <v>171</v>
      </c>
      <c r="T130" s="1" t="s">
        <v>172</v>
      </c>
      <c r="U130" s="1" t="s">
        <v>173</v>
      </c>
      <c r="V130" s="1" t="s">
        <v>174</v>
      </c>
      <c r="W130" s="1" t="s">
        <v>92</v>
      </c>
      <c r="X130" s="1" t="s">
        <v>175</v>
      </c>
      <c r="Y130" s="1" t="s">
        <v>174</v>
      </c>
      <c r="AF130" s="1" t="s">
        <v>18</v>
      </c>
      <c r="AG130" s="1" t="s">
        <v>14</v>
      </c>
      <c r="AH130" s="1">
        <v>5.0</v>
      </c>
    </row>
    <row r="131">
      <c r="AF131" s="1" t="s">
        <v>17</v>
      </c>
      <c r="AG131" s="1" t="s">
        <v>14</v>
      </c>
      <c r="AH131" s="1">
        <v>2.0</v>
      </c>
    </row>
    <row r="132">
      <c r="AF132" s="1" t="s">
        <v>20</v>
      </c>
      <c r="AG132" s="1" t="s">
        <v>15</v>
      </c>
      <c r="AH132" s="1">
        <v>11.0</v>
      </c>
    </row>
    <row r="133">
      <c r="AF133" s="1" t="s">
        <v>19</v>
      </c>
      <c r="AG133" s="1" t="s">
        <v>15</v>
      </c>
      <c r="AH133" s="1">
        <v>8.0</v>
      </c>
    </row>
    <row r="134">
      <c r="AF134" s="1" t="s">
        <v>18</v>
      </c>
      <c r="AG134" s="1" t="s">
        <v>15</v>
      </c>
      <c r="AH134" s="1">
        <v>6.0</v>
      </c>
    </row>
    <row r="135">
      <c r="S135" s="5">
        <v>21.0</v>
      </c>
      <c r="T135" s="5">
        <v>36.0</v>
      </c>
      <c r="U135" s="5">
        <v>35.0</v>
      </c>
      <c r="V135" s="5">
        <f>SUM(S135:U135)</f>
        <v>92</v>
      </c>
      <c r="AF135" s="1" t="s">
        <v>17</v>
      </c>
      <c r="AG135" s="1" t="s">
        <v>15</v>
      </c>
      <c r="AH135" s="1">
        <v>12.0</v>
      </c>
    </row>
    <row r="136">
      <c r="AF136" s="1" t="s">
        <v>20</v>
      </c>
      <c r="AG136" s="1" t="s">
        <v>16</v>
      </c>
      <c r="AH136" s="1">
        <v>12.0</v>
      </c>
    </row>
    <row r="137">
      <c r="S137" s="5">
        <v>23.0</v>
      </c>
      <c r="T137" s="5">
        <v>19.0</v>
      </c>
      <c r="U137" s="5">
        <v>21.0</v>
      </c>
      <c r="V137" s="5">
        <v>31.0</v>
      </c>
      <c r="W137" s="5">
        <f>SUM(S137:V137)</f>
        <v>94</v>
      </c>
      <c r="AF137" s="1" t="s">
        <v>19</v>
      </c>
      <c r="AG137" s="1" t="s">
        <v>16</v>
      </c>
      <c r="AH137" s="1">
        <v>6.0</v>
      </c>
    </row>
    <row r="138">
      <c r="AF138" s="1" t="s">
        <v>18</v>
      </c>
      <c r="AG138" s="1" t="s">
        <v>16</v>
      </c>
      <c r="AH138" s="1">
        <v>9.0</v>
      </c>
    </row>
    <row r="139">
      <c r="AF139" s="1" t="s">
        <v>17</v>
      </c>
      <c r="AG139" s="1" t="s">
        <v>16</v>
      </c>
      <c r="AH139" s="1">
        <v>8.0</v>
      </c>
    </row>
    <row r="145">
      <c r="A145" s="1" t="s">
        <v>176</v>
      </c>
    </row>
    <row r="146">
      <c r="A146" s="1" t="s">
        <v>177</v>
      </c>
    </row>
    <row r="147">
      <c r="AB147" s="1" t="s">
        <v>20</v>
      </c>
      <c r="AC147" s="1" t="s">
        <v>14</v>
      </c>
      <c r="AD147" s="1">
        <v>8.0</v>
      </c>
    </row>
    <row r="148">
      <c r="AC148" s="1" t="s">
        <v>15</v>
      </c>
      <c r="AD148" s="1">
        <v>11.0</v>
      </c>
    </row>
    <row r="149">
      <c r="AC149" s="1" t="s">
        <v>16</v>
      </c>
      <c r="AD149" s="1">
        <v>12.0</v>
      </c>
    </row>
    <row r="150">
      <c r="AB150" s="1" t="s">
        <v>19</v>
      </c>
      <c r="AC150" s="1" t="s">
        <v>14</v>
      </c>
      <c r="AD150" s="1">
        <v>6.0</v>
      </c>
    </row>
    <row r="151">
      <c r="AC151" s="1" t="s">
        <v>15</v>
      </c>
      <c r="AD151" s="1">
        <v>8.0</v>
      </c>
    </row>
    <row r="152">
      <c r="AC152" s="1" t="s">
        <v>16</v>
      </c>
      <c r="AD152" s="1">
        <v>6.0</v>
      </c>
    </row>
    <row r="153">
      <c r="AB153" s="1" t="s">
        <v>18</v>
      </c>
      <c r="AC153" s="1" t="s">
        <v>14</v>
      </c>
      <c r="AD153" s="1">
        <v>5.0</v>
      </c>
    </row>
    <row r="154">
      <c r="A154" s="1" t="s">
        <v>178</v>
      </c>
      <c r="B154" s="1" t="s">
        <v>179</v>
      </c>
      <c r="AC154" s="1" t="s">
        <v>15</v>
      </c>
      <c r="AD154" s="1">
        <v>6.0</v>
      </c>
    </row>
    <row r="155">
      <c r="AC155" s="1" t="s">
        <v>16</v>
      </c>
      <c r="AD155" s="1">
        <v>9.0</v>
      </c>
    </row>
    <row r="156">
      <c r="E156" s="1" t="s">
        <v>180</v>
      </c>
      <c r="AB156" s="1" t="s">
        <v>17</v>
      </c>
      <c r="AC156" s="1" t="s">
        <v>14</v>
      </c>
      <c r="AD156" s="1">
        <v>2.0</v>
      </c>
    </row>
    <row r="157">
      <c r="A157" s="1" t="s">
        <v>181</v>
      </c>
      <c r="E157" s="1" t="s">
        <v>182</v>
      </c>
      <c r="H157" s="1" t="s">
        <v>10</v>
      </c>
      <c r="I157" s="1" t="s">
        <v>17</v>
      </c>
      <c r="J157" s="1" t="s">
        <v>18</v>
      </c>
      <c r="K157" s="1" t="s">
        <v>20</v>
      </c>
      <c r="L157" s="1" t="s">
        <v>19</v>
      </c>
      <c r="AC157" s="1" t="s">
        <v>15</v>
      </c>
      <c r="AD157" s="1">
        <v>12.0</v>
      </c>
    </row>
    <row r="158">
      <c r="A158" s="1" t="s">
        <v>183</v>
      </c>
      <c r="E158" s="1" t="s">
        <v>184</v>
      </c>
      <c r="I158" s="5">
        <f>COUNTIF(L2:L115,"BJ")</f>
        <v>8</v>
      </c>
      <c r="J158" s="5">
        <f>COUNTIF(L2:L115,"CJ")</f>
        <v>6</v>
      </c>
      <c r="K158" s="5">
        <f>COUNTIF(L2:L115,"DB")</f>
        <v>5</v>
      </c>
      <c r="L158" s="5">
        <f>COUNTIF(L2:L115,"TM")</f>
        <v>5</v>
      </c>
      <c r="AC158" s="1" t="s">
        <v>16</v>
      </c>
      <c r="AD158" s="1">
        <v>8.0</v>
      </c>
    </row>
    <row r="159">
      <c r="E159" s="1" t="s">
        <v>185</v>
      </c>
    </row>
    <row r="160">
      <c r="H160" s="1" t="s">
        <v>11</v>
      </c>
      <c r="I160" s="1" t="s">
        <v>17</v>
      </c>
      <c r="J160" s="1" t="s">
        <v>18</v>
      </c>
      <c r="K160" s="1" t="s">
        <v>20</v>
      </c>
      <c r="L160" s="1" t="s">
        <v>19</v>
      </c>
    </row>
    <row r="161">
      <c r="I161" s="5">
        <f>COUNTIF(M2:M118,"BJ")</f>
        <v>6</v>
      </c>
      <c r="J161" s="5">
        <f>COUNTIF(M2:M118,"CJ")</f>
        <v>4</v>
      </c>
      <c r="K161" s="5">
        <f>COUNTIF(M2:M118,"DB")</f>
        <v>7</v>
      </c>
      <c r="L161" s="5">
        <f>COUNTIF(M2:M118,"TM")</f>
        <v>7</v>
      </c>
    </row>
    <row r="163">
      <c r="H163" s="1" t="s">
        <v>12</v>
      </c>
      <c r="I163" s="1" t="s">
        <v>17</v>
      </c>
      <c r="J163" s="1" t="s">
        <v>18</v>
      </c>
      <c r="K163" s="1" t="s">
        <v>20</v>
      </c>
      <c r="L163" s="1" t="s">
        <v>19</v>
      </c>
    </row>
    <row r="164">
      <c r="I164" s="5">
        <f>COUNTIF(O5:O143,"BJ")</f>
        <v>5</v>
      </c>
      <c r="J164" s="5">
        <f>COUNTIF(O2:O143,"CJ")</f>
        <v>6</v>
      </c>
      <c r="K164" s="5">
        <f>COUNTIF(O2:O143,"DB")</f>
        <v>9</v>
      </c>
      <c r="L164" s="5">
        <f>COUNTIF(O2:O143,"TM")</f>
        <v>3</v>
      </c>
    </row>
    <row r="166">
      <c r="B166" s="1" t="s">
        <v>186</v>
      </c>
    </row>
    <row r="167">
      <c r="A167" s="1" t="s">
        <v>42</v>
      </c>
      <c r="B167" s="1">
        <v>3.0</v>
      </c>
    </row>
    <row r="168">
      <c r="A168" s="1" t="s">
        <v>55</v>
      </c>
      <c r="B168" s="1">
        <v>3.0</v>
      </c>
    </row>
    <row r="169">
      <c r="A169" s="7" t="s">
        <v>62</v>
      </c>
    </row>
    <row r="170">
      <c r="A170" s="1" t="s">
        <v>80</v>
      </c>
    </row>
    <row r="171">
      <c r="A171" s="1" t="s">
        <v>89</v>
      </c>
      <c r="B171" s="1">
        <v>9.0</v>
      </c>
    </row>
    <row r="172">
      <c r="A172" s="1" t="s">
        <v>120</v>
      </c>
    </row>
    <row r="173">
      <c r="A173" s="1" t="s">
        <v>121</v>
      </c>
      <c r="B173" s="1">
        <v>5.0</v>
      </c>
    </row>
    <row r="175">
      <c r="D175" s="1" t="s">
        <v>187</v>
      </c>
    </row>
    <row r="176">
      <c r="C176" s="1">
        <v>3.0</v>
      </c>
      <c r="D176" s="1" t="s">
        <v>71</v>
      </c>
      <c r="E176" s="1" t="s">
        <v>71</v>
      </c>
      <c r="F176" s="1" t="s">
        <v>136</v>
      </c>
    </row>
    <row r="177">
      <c r="C177" s="1">
        <v>4.0</v>
      </c>
      <c r="D177" s="1" t="s">
        <v>99</v>
      </c>
      <c r="E177" s="1" t="s">
        <v>128</v>
      </c>
      <c r="F177" s="1" t="s">
        <v>146</v>
      </c>
    </row>
    <row r="179">
      <c r="C179" s="1">
        <v>1.0</v>
      </c>
      <c r="D179" s="1" t="s">
        <v>39</v>
      </c>
    </row>
    <row r="180">
      <c r="C180" s="1">
        <v>6.0</v>
      </c>
      <c r="D180" s="1" t="s">
        <v>49</v>
      </c>
      <c r="E180" s="1" t="s">
        <v>75</v>
      </c>
      <c r="F180" s="1" t="s">
        <v>75</v>
      </c>
      <c r="G180" s="1" t="s">
        <v>84</v>
      </c>
      <c r="H180" s="1" t="s">
        <v>75</v>
      </c>
      <c r="I180" s="1" t="s">
        <v>75</v>
      </c>
    </row>
    <row r="181">
      <c r="C181" s="1">
        <v>19.0</v>
      </c>
      <c r="D181" s="1" t="s">
        <v>53</v>
      </c>
      <c r="E181" s="1" t="s">
        <v>53</v>
      </c>
      <c r="F181" s="1" t="s">
        <v>53</v>
      </c>
      <c r="G181" s="1" t="s">
        <v>53</v>
      </c>
      <c r="H181" s="1" t="s">
        <v>53</v>
      </c>
      <c r="I181" s="1" t="s">
        <v>53</v>
      </c>
      <c r="J181" s="1" t="s">
        <v>53</v>
      </c>
      <c r="K181" s="1" t="s">
        <v>53</v>
      </c>
      <c r="L181" s="1" t="s">
        <v>53</v>
      </c>
      <c r="M181" s="1" t="s">
        <v>131</v>
      </c>
      <c r="N181" s="1" t="s">
        <v>131</v>
      </c>
      <c r="O181" s="1" t="s">
        <v>53</v>
      </c>
      <c r="P181" s="1" t="s">
        <v>138</v>
      </c>
      <c r="Q181" s="1" t="s">
        <v>53</v>
      </c>
      <c r="R181" s="1" t="s">
        <v>53</v>
      </c>
      <c r="S181" s="1" t="s">
        <v>53</v>
      </c>
      <c r="T181" s="1" t="s">
        <v>53</v>
      </c>
      <c r="U181" s="1" t="s">
        <v>53</v>
      </c>
      <c r="V181" s="1" t="s">
        <v>53</v>
      </c>
    </row>
    <row r="182">
      <c r="C182" s="1">
        <v>14.0</v>
      </c>
      <c r="D182" s="1" t="s">
        <v>88</v>
      </c>
      <c r="E182" s="1" t="s">
        <v>88</v>
      </c>
      <c r="F182" s="1" t="s">
        <v>105</v>
      </c>
      <c r="G182" s="1" t="s">
        <v>105</v>
      </c>
      <c r="H182" s="1" t="s">
        <v>105</v>
      </c>
      <c r="I182" s="1" t="s">
        <v>116</v>
      </c>
      <c r="J182" s="1" t="s">
        <v>105</v>
      </c>
      <c r="K182" s="1" t="s">
        <v>105</v>
      </c>
      <c r="L182" s="1" t="s">
        <v>116</v>
      </c>
      <c r="M182" s="1" t="s">
        <v>105</v>
      </c>
      <c r="N182" s="1" t="s">
        <v>105</v>
      </c>
      <c r="O182" s="1" t="s">
        <v>116</v>
      </c>
      <c r="P182" s="1" t="s">
        <v>105</v>
      </c>
      <c r="Q182" s="1" t="s">
        <v>105</v>
      </c>
    </row>
    <row r="184">
      <c r="C184" s="1">
        <v>8.0</v>
      </c>
      <c r="D184" s="1" t="s">
        <v>73</v>
      </c>
      <c r="E184" s="1" t="s">
        <v>76</v>
      </c>
      <c r="F184" s="1" t="s">
        <v>73</v>
      </c>
      <c r="G184" s="1" t="s">
        <v>73</v>
      </c>
      <c r="H184" s="1" t="s">
        <v>73</v>
      </c>
      <c r="I184" s="1" t="s">
        <v>119</v>
      </c>
      <c r="J184" s="1" t="s">
        <v>73</v>
      </c>
      <c r="K184" s="1" t="s">
        <v>73</v>
      </c>
    </row>
    <row r="186">
      <c r="C186" s="1">
        <v>14.0</v>
      </c>
      <c r="D186" s="1" t="s">
        <v>70</v>
      </c>
      <c r="E186" s="1" t="s">
        <v>72</v>
      </c>
      <c r="F186" s="1" t="s">
        <v>72</v>
      </c>
      <c r="G186" s="1" t="s">
        <v>72</v>
      </c>
      <c r="H186" s="1" t="s">
        <v>72</v>
      </c>
      <c r="I186" s="1" t="s">
        <v>70</v>
      </c>
      <c r="J186" s="1" t="s">
        <v>130</v>
      </c>
      <c r="K186" s="1" t="s">
        <v>51</v>
      </c>
      <c r="L186" s="1" t="s">
        <v>130</v>
      </c>
      <c r="M186" s="1" t="s">
        <v>70</v>
      </c>
      <c r="N186" s="1" t="s">
        <v>70</v>
      </c>
      <c r="O186" s="1" t="s">
        <v>130</v>
      </c>
      <c r="P186" s="1" t="s">
        <v>70</v>
      </c>
      <c r="Q186" s="1" t="s">
        <v>130</v>
      </c>
    </row>
    <row r="187">
      <c r="C187" s="1">
        <v>11.0</v>
      </c>
      <c r="D187" s="1" t="s">
        <v>43</v>
      </c>
      <c r="E187" s="1" t="s">
        <v>45</v>
      </c>
      <c r="F187" s="1" t="s">
        <v>45</v>
      </c>
      <c r="G187" s="1" t="s">
        <v>43</v>
      </c>
      <c r="H187" s="1" t="s">
        <v>43</v>
      </c>
      <c r="I187" s="1" t="s">
        <v>94</v>
      </c>
      <c r="J187" s="1" t="s">
        <v>95</v>
      </c>
      <c r="K187" s="1" t="s">
        <v>102</v>
      </c>
      <c r="L187" s="1" t="s">
        <v>43</v>
      </c>
      <c r="M187" s="1" t="s">
        <v>122</v>
      </c>
      <c r="N187" s="1" t="s">
        <v>144</v>
      </c>
    </row>
    <row r="189">
      <c r="C189" s="1">
        <v>6.0</v>
      </c>
      <c r="D189" s="1" t="s">
        <v>51</v>
      </c>
      <c r="E189" s="1" t="s">
        <v>48</v>
      </c>
      <c r="F189" s="1" t="s">
        <v>51</v>
      </c>
      <c r="G189" s="1" t="s">
        <v>51</v>
      </c>
      <c r="H189" s="1" t="s">
        <v>51</v>
      </c>
      <c r="I189" s="1" t="s">
        <v>51</v>
      </c>
    </row>
    <row r="191">
      <c r="D191" s="1" t="s">
        <v>35</v>
      </c>
    </row>
    <row r="192">
      <c r="D192" s="1" t="s">
        <v>82</v>
      </c>
      <c r="E192" s="1" t="s">
        <v>91</v>
      </c>
    </row>
    <row r="193">
      <c r="D193" s="1" t="s">
        <v>66</v>
      </c>
    </row>
    <row r="194">
      <c r="D194" s="1" t="s">
        <v>68</v>
      </c>
      <c r="E194" s="1" t="s">
        <v>149</v>
      </c>
    </row>
    <row r="195">
      <c r="D195" s="1" t="s">
        <v>133</v>
      </c>
    </row>
    <row r="196">
      <c r="D196" s="1">
        <v>1.0</v>
      </c>
      <c r="E196" s="1">
        <v>2.0</v>
      </c>
      <c r="F196" s="1">
        <v>3.0</v>
      </c>
      <c r="G196" s="1">
        <v>4.0</v>
      </c>
      <c r="H196" s="1">
        <v>5.0</v>
      </c>
      <c r="I196" s="1">
        <v>6.0</v>
      </c>
      <c r="J196" s="1">
        <v>7.0</v>
      </c>
      <c r="K196" s="1">
        <v>8.0</v>
      </c>
      <c r="L196" s="1">
        <v>9.0</v>
      </c>
      <c r="M196" s="1">
        <v>10.0</v>
      </c>
      <c r="N196" s="1">
        <v>11.0</v>
      </c>
      <c r="O196" s="1">
        <v>12.0</v>
      </c>
      <c r="P196" s="1">
        <v>13.0</v>
      </c>
      <c r="Q196" s="1">
        <v>14.0</v>
      </c>
      <c r="R196" s="1">
        <v>15.0</v>
      </c>
      <c r="S196" s="1">
        <v>16.0</v>
      </c>
      <c r="T196" s="1">
        <v>17.0</v>
      </c>
      <c r="U196" s="1">
        <v>18.0</v>
      </c>
      <c r="V196" s="1">
        <v>19.0</v>
      </c>
    </row>
    <row r="197">
      <c r="D197" s="1" t="s">
        <v>188</v>
      </c>
      <c r="E197" s="1" t="s">
        <v>189</v>
      </c>
      <c r="F197" s="1" t="s">
        <v>190</v>
      </c>
    </row>
    <row r="198">
      <c r="D198" s="1" t="s">
        <v>171</v>
      </c>
      <c r="E198" s="1">
        <v>7.0</v>
      </c>
      <c r="F198" s="11">
        <f t="shared" ref="F198:F203" si="247">E198/95</f>
        <v>0.07368421053</v>
      </c>
    </row>
    <row r="199">
      <c r="D199" s="1" t="s">
        <v>191</v>
      </c>
      <c r="E199" s="1">
        <v>40.0</v>
      </c>
      <c r="F199" s="11">
        <f t="shared" si="247"/>
        <v>0.4210526316</v>
      </c>
    </row>
    <row r="200">
      <c r="D200" s="1" t="s">
        <v>192</v>
      </c>
      <c r="E200" s="1">
        <v>8.0</v>
      </c>
      <c r="F200" s="11">
        <f t="shared" si="247"/>
        <v>0.08421052632</v>
      </c>
    </row>
    <row r="201">
      <c r="D201" s="1" t="s">
        <v>172</v>
      </c>
      <c r="E201" s="1">
        <v>25.0</v>
      </c>
      <c r="F201" s="11">
        <f t="shared" si="247"/>
        <v>0.2631578947</v>
      </c>
    </row>
    <row r="202">
      <c r="D202" s="1" t="s">
        <v>193</v>
      </c>
      <c r="E202" s="1">
        <v>6.0</v>
      </c>
      <c r="F202" s="11">
        <f t="shared" si="247"/>
        <v>0.06315789474</v>
      </c>
    </row>
    <row r="203">
      <c r="D203" s="1" t="s">
        <v>194</v>
      </c>
      <c r="E203" s="5">
        <f>95-sum(E198:E202)</f>
        <v>9</v>
      </c>
      <c r="F203" s="11">
        <f t="shared" si="247"/>
        <v>0.09473684211</v>
      </c>
    </row>
    <row r="206">
      <c r="C206" s="1" t="s">
        <v>195</v>
      </c>
    </row>
    <row r="207">
      <c r="B207" s="1">
        <v>9.0</v>
      </c>
      <c r="C207" s="1" t="s">
        <v>34</v>
      </c>
      <c r="D207" s="1" t="s">
        <v>34</v>
      </c>
      <c r="E207" s="1" t="s">
        <v>34</v>
      </c>
      <c r="F207" s="1" t="s">
        <v>34</v>
      </c>
      <c r="G207" s="1" t="s">
        <v>34</v>
      </c>
      <c r="H207" s="1" t="s">
        <v>34</v>
      </c>
      <c r="J207" s="1" t="s">
        <v>34</v>
      </c>
    </row>
    <row r="208">
      <c r="B208" s="1">
        <v>5.0</v>
      </c>
      <c r="C208" s="1" t="s">
        <v>57</v>
      </c>
      <c r="D208" s="1" t="s">
        <v>98</v>
      </c>
      <c r="E208" s="1" t="s">
        <v>34</v>
      </c>
      <c r="F208" s="1" t="s">
        <v>98</v>
      </c>
      <c r="G208" s="1" t="s">
        <v>57</v>
      </c>
    </row>
    <row r="209">
      <c r="B209" s="1">
        <v>20.0</v>
      </c>
      <c r="C209" s="1" t="s">
        <v>38</v>
      </c>
      <c r="D209" s="1" t="s">
        <v>38</v>
      </c>
      <c r="E209" s="1" t="s">
        <v>38</v>
      </c>
      <c r="F209" s="1" t="s">
        <v>78</v>
      </c>
      <c r="G209" s="1" t="s">
        <v>78</v>
      </c>
      <c r="H209" s="1" t="s">
        <v>38</v>
      </c>
      <c r="I209" s="1" t="s">
        <v>41</v>
      </c>
      <c r="J209" s="1" t="s">
        <v>38</v>
      </c>
      <c r="K209" s="1" t="s">
        <v>112</v>
      </c>
      <c r="L209" s="1" t="s">
        <v>115</v>
      </c>
      <c r="M209" s="1" t="s">
        <v>115</v>
      </c>
      <c r="N209" s="1" t="s">
        <v>115</v>
      </c>
      <c r="O209" s="1" t="s">
        <v>38</v>
      </c>
      <c r="P209" s="1" t="s">
        <v>38</v>
      </c>
      <c r="Q209" s="1" t="s">
        <v>38</v>
      </c>
      <c r="R209" s="1" t="s">
        <v>115</v>
      </c>
      <c r="S209" s="1" t="s">
        <v>38</v>
      </c>
      <c r="T209" s="1" t="s">
        <v>115</v>
      </c>
      <c r="U209" s="1" t="s">
        <v>38</v>
      </c>
      <c r="V209" s="1" t="s">
        <v>41</v>
      </c>
    </row>
    <row r="211">
      <c r="B211" s="1">
        <v>6.0</v>
      </c>
      <c r="C211" s="1" t="s">
        <v>52</v>
      </c>
      <c r="D211" s="1" t="s">
        <v>67</v>
      </c>
      <c r="E211" s="1" t="s">
        <v>52</v>
      </c>
      <c r="F211" s="1" t="s">
        <v>124</v>
      </c>
      <c r="G211" s="1" t="s">
        <v>124</v>
      </c>
      <c r="H211" s="1" t="s">
        <v>124</v>
      </c>
    </row>
    <row r="212">
      <c r="B212" s="1">
        <v>5.0</v>
      </c>
      <c r="C212" s="1" t="s">
        <v>60</v>
      </c>
      <c r="D212" s="1" t="s">
        <v>60</v>
      </c>
      <c r="E212" s="1" t="s">
        <v>65</v>
      </c>
      <c r="F212" s="1" t="s">
        <v>104</v>
      </c>
      <c r="G212" s="1" t="s">
        <v>114</v>
      </c>
    </row>
    <row r="213">
      <c r="B213" s="1">
        <v>8.0</v>
      </c>
      <c r="C213" s="1" t="s">
        <v>90</v>
      </c>
      <c r="D213" s="1" t="s">
        <v>92</v>
      </c>
      <c r="E213" s="1" t="s">
        <v>92</v>
      </c>
      <c r="F213" s="1" t="s">
        <v>92</v>
      </c>
      <c r="G213" s="1" t="s">
        <v>92</v>
      </c>
      <c r="H213" s="1" t="s">
        <v>92</v>
      </c>
      <c r="I213" s="1" t="s">
        <v>105</v>
      </c>
      <c r="J213" s="1" t="s">
        <v>92</v>
      </c>
    </row>
    <row r="215">
      <c r="B215" s="1">
        <v>5.0</v>
      </c>
      <c r="C215" s="1" t="s">
        <v>48</v>
      </c>
      <c r="D215" s="1" t="s">
        <v>137</v>
      </c>
      <c r="E215" s="1" t="s">
        <v>48</v>
      </c>
      <c r="F215" s="1" t="s">
        <v>153</v>
      </c>
      <c r="G215" s="1" t="s">
        <v>48</v>
      </c>
    </row>
    <row r="217">
      <c r="C217" s="1" t="s">
        <v>83</v>
      </c>
      <c r="D217" s="1" t="s">
        <v>142</v>
      </c>
    </row>
    <row r="219">
      <c r="C219" s="1" t="s">
        <v>59</v>
      </c>
      <c r="D219" s="1" t="s">
        <v>113</v>
      </c>
    </row>
    <row r="220">
      <c r="B220" s="1">
        <v>5.0</v>
      </c>
      <c r="C220" s="1" t="s">
        <v>50</v>
      </c>
      <c r="D220" s="1" t="s">
        <v>50</v>
      </c>
      <c r="E220" s="1" t="s">
        <v>50</v>
      </c>
      <c r="F220" s="1" t="s">
        <v>50</v>
      </c>
      <c r="G220" s="1" t="s">
        <v>50</v>
      </c>
    </row>
    <row r="222">
      <c r="C222" s="1" t="s">
        <v>150</v>
      </c>
    </row>
    <row r="223">
      <c r="C223" s="1">
        <v>1.0</v>
      </c>
      <c r="D223" s="1">
        <v>2.0</v>
      </c>
      <c r="E223" s="1">
        <v>3.0</v>
      </c>
      <c r="F223" s="1">
        <v>4.0</v>
      </c>
      <c r="G223" s="1">
        <v>5.0</v>
      </c>
      <c r="H223" s="1">
        <v>6.0</v>
      </c>
      <c r="I223" s="1">
        <v>7.0</v>
      </c>
      <c r="J223" s="1">
        <v>8.0</v>
      </c>
      <c r="K223" s="1">
        <v>9.0</v>
      </c>
      <c r="L223" s="1">
        <v>10.0</v>
      </c>
      <c r="M223" s="5">
        <f t="shared" ref="M223:V223" si="248">L223+1</f>
        <v>11</v>
      </c>
      <c r="N223" s="5">
        <f t="shared" si="248"/>
        <v>12</v>
      </c>
      <c r="O223" s="5">
        <f t="shared" si="248"/>
        <v>13</v>
      </c>
      <c r="P223" s="5">
        <f t="shared" si="248"/>
        <v>14</v>
      </c>
      <c r="Q223" s="5">
        <f t="shared" si="248"/>
        <v>15</v>
      </c>
      <c r="R223" s="5">
        <f t="shared" si="248"/>
        <v>16</v>
      </c>
      <c r="S223" s="5">
        <f t="shared" si="248"/>
        <v>17</v>
      </c>
      <c r="T223" s="5">
        <f t="shared" si="248"/>
        <v>18</v>
      </c>
      <c r="U223" s="5">
        <f t="shared" si="248"/>
        <v>19</v>
      </c>
      <c r="V223" s="5">
        <f t="shared" si="248"/>
        <v>20</v>
      </c>
    </row>
    <row r="224">
      <c r="C224" s="1" t="s">
        <v>196</v>
      </c>
      <c r="D224" s="1" t="s">
        <v>189</v>
      </c>
      <c r="E224" s="1" t="s">
        <v>190</v>
      </c>
    </row>
    <row r="225">
      <c r="C225" s="1" t="s">
        <v>171</v>
      </c>
      <c r="D225" s="1">
        <v>14.0</v>
      </c>
      <c r="E225" s="11">
        <f t="shared" ref="E225:E230" si="249">D225/95</f>
        <v>0.1473684211</v>
      </c>
    </row>
    <row r="226">
      <c r="C226" s="1" t="s">
        <v>192</v>
      </c>
      <c r="D226" s="1">
        <v>20.0</v>
      </c>
      <c r="E226" s="11">
        <f t="shared" si="249"/>
        <v>0.2105263158</v>
      </c>
    </row>
    <row r="227">
      <c r="C227" s="1" t="s">
        <v>197</v>
      </c>
      <c r="D227" s="1">
        <v>19.0</v>
      </c>
      <c r="E227" s="11">
        <f t="shared" si="249"/>
        <v>0.2</v>
      </c>
    </row>
    <row r="228">
      <c r="C228" s="1" t="s">
        <v>175</v>
      </c>
      <c r="D228" s="1">
        <v>5.0</v>
      </c>
      <c r="E228" s="11">
        <f t="shared" si="249"/>
        <v>0.05263157895</v>
      </c>
    </row>
    <row r="229">
      <c r="C229" s="1" t="s">
        <v>50</v>
      </c>
      <c r="D229" s="1">
        <v>5.0</v>
      </c>
      <c r="E229" s="11">
        <f t="shared" si="249"/>
        <v>0.05263157895</v>
      </c>
    </row>
    <row r="230">
      <c r="C230" s="1" t="s">
        <v>194</v>
      </c>
      <c r="D230" s="5">
        <f>95-sum(D225:D229)</f>
        <v>32</v>
      </c>
      <c r="E230" s="11">
        <f t="shared" si="249"/>
        <v>0.3368421053</v>
      </c>
    </row>
    <row r="255">
      <c r="C255" s="1"/>
    </row>
  </sheetData>
  <dataValidations>
    <dataValidation type="list" allowBlank="1" showErrorMessage="1" sqref="E2 E4:E5 E7 E9 E11:E13 E15 E17:E18 E20 E22:E30 E32:E39 E42:E49 E52:E54 E56 E58:E67 E69 E71:E76 E78:E81 E83:E85 E87:E88 E90:E116">
      <formula1>"missed,out,net,same side"</formula1>
    </dataValidation>
    <dataValidation type="list" allowBlank="1" showErrorMessage="1" sqref="B2 B4:B5 B7 B9 B11:B13 B15 B17:B18 B20 B22:B30 B32:B39 B42:B49 B52:B54 B56 B58:B67 B69 B71:B76 B78:B81 B83:B85 B87:B116">
      <formula1>"point,rally"</formula1>
    </dataValidation>
    <dataValidation type="list" allowBlank="1" showErrorMessage="1" sqref="A2 A4:A5 A7 A9 A11:A13 A15 A17:A18 A20 A22:A30 A32:A39 A42:A49 A52:A54 A56 A58:A67 A69 A71:A76 A78:A81 A83:A85 A87:A116">
      <formula1>"CJ,BJ,TM,DB"</formula1>
    </dataValidation>
  </dataValidations>
  <hyperlinks>
    <hyperlink r:id="rId1" ref="S1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8.75"/>
    <col customWidth="1" min="12" max="12" width="12.88"/>
  </cols>
  <sheetData>
    <row r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3</v>
      </c>
      <c r="H1" s="1" t="s">
        <v>12</v>
      </c>
      <c r="I1" s="1" t="s">
        <v>13</v>
      </c>
      <c r="J1" s="1" t="s">
        <v>198</v>
      </c>
      <c r="K1" s="1" t="s">
        <v>199</v>
      </c>
      <c r="L1" s="1" t="s">
        <v>200</v>
      </c>
      <c r="M1" s="1" t="s">
        <v>201</v>
      </c>
      <c r="N1" s="1" t="s">
        <v>202</v>
      </c>
      <c r="O1" s="1" t="s">
        <v>203</v>
      </c>
      <c r="P1" s="1" t="s">
        <v>204</v>
      </c>
      <c r="Q1" s="1" t="s">
        <v>205</v>
      </c>
      <c r="R1" s="1" t="s">
        <v>206</v>
      </c>
      <c r="S1" s="1" t="s">
        <v>207</v>
      </c>
      <c r="T1" s="1" t="s">
        <v>208</v>
      </c>
      <c r="U1" s="1" t="s">
        <v>209</v>
      </c>
      <c r="V1" s="1" t="s">
        <v>210</v>
      </c>
      <c r="W1" s="1" t="s">
        <v>211</v>
      </c>
    </row>
    <row r="2">
      <c r="A2" s="3">
        <v>0.034027777777777775</v>
      </c>
      <c r="B2" s="1" t="s">
        <v>40</v>
      </c>
      <c r="C2" s="1">
        <v>11.0</v>
      </c>
      <c r="D2" s="1">
        <v>1.0</v>
      </c>
      <c r="E2" s="1" t="s">
        <v>17</v>
      </c>
      <c r="F2" s="1" t="s">
        <v>19</v>
      </c>
      <c r="G2" s="1" t="s">
        <v>41</v>
      </c>
      <c r="H2" s="1" t="s">
        <v>17</v>
      </c>
      <c r="I2" s="1" t="s">
        <v>42</v>
      </c>
      <c r="J2" s="1" t="s">
        <v>212</v>
      </c>
      <c r="K2" s="5">
        <f t="shared" ref="K2:K24" si="1">countif(J2,"BJ")</f>
        <v>0</v>
      </c>
      <c r="L2" s="5">
        <f t="shared" ref="L2:L24" si="2">countif(J2,"CJ")</f>
        <v>0</v>
      </c>
      <c r="M2" s="5">
        <f t="shared" ref="M2:M24" si="3">countif(J2,"DB")</f>
        <v>0</v>
      </c>
      <c r="N2" s="5">
        <f t="shared" ref="N2:N24" si="4">countif(J2,"TM")</f>
        <v>0</v>
      </c>
      <c r="O2" s="1">
        <v>1.0</v>
      </c>
      <c r="S2" s="1">
        <v>1.0</v>
      </c>
      <c r="T2" s="5">
        <f t="shared" ref="T2:T24" si="5">countif(E2,"BJ")</f>
        <v>1</v>
      </c>
      <c r="U2" s="5">
        <f t="shared" ref="U2:U24" si="6">countif(E2,"CJ")</f>
        <v>0</v>
      </c>
      <c r="V2" s="5">
        <f t="shared" ref="V2:V24" si="7">countif(E2,"DB")</f>
        <v>0</v>
      </c>
      <c r="W2" s="5">
        <f t="shared" ref="W2:W24" si="8">countif(E2,"TM")</f>
        <v>0</v>
      </c>
    </row>
    <row r="3">
      <c r="A3" s="3">
        <v>0.001736111111111111</v>
      </c>
      <c r="B3" s="1" t="s">
        <v>54</v>
      </c>
      <c r="C3" s="1">
        <v>18.0</v>
      </c>
      <c r="D3" s="1">
        <v>2.0</v>
      </c>
      <c r="E3" s="1" t="s">
        <v>20</v>
      </c>
      <c r="F3" s="1" t="s">
        <v>17</v>
      </c>
      <c r="G3" s="1" t="s">
        <v>41</v>
      </c>
      <c r="H3" s="1" t="s">
        <v>18</v>
      </c>
      <c r="I3" s="1" t="s">
        <v>55</v>
      </c>
      <c r="J3" s="1" t="s">
        <v>18</v>
      </c>
      <c r="K3" s="5">
        <f t="shared" si="1"/>
        <v>0</v>
      </c>
      <c r="L3" s="5">
        <f t="shared" si="2"/>
        <v>1</v>
      </c>
      <c r="M3" s="5">
        <f t="shared" si="3"/>
        <v>0</v>
      </c>
      <c r="N3" s="5">
        <f t="shared" si="4"/>
        <v>0</v>
      </c>
      <c r="P3" s="1">
        <v>1.0</v>
      </c>
      <c r="Q3" s="1">
        <v>1.0</v>
      </c>
      <c r="T3" s="5">
        <f t="shared" si="5"/>
        <v>0</v>
      </c>
      <c r="U3" s="5">
        <f t="shared" si="6"/>
        <v>0</v>
      </c>
      <c r="V3" s="5">
        <f t="shared" si="7"/>
        <v>1</v>
      </c>
      <c r="W3" s="5">
        <f t="shared" si="8"/>
        <v>0</v>
      </c>
    </row>
    <row r="4">
      <c r="A4" s="3">
        <v>0.0030555555555555557</v>
      </c>
      <c r="C4" s="1">
        <v>11.0</v>
      </c>
      <c r="D4" s="1">
        <v>3.0</v>
      </c>
      <c r="E4" s="1" t="s">
        <v>17</v>
      </c>
      <c r="F4" s="1" t="s">
        <v>20</v>
      </c>
      <c r="G4" s="1" t="s">
        <v>61</v>
      </c>
      <c r="H4" s="1" t="s">
        <v>17</v>
      </c>
      <c r="I4" s="7" t="s">
        <v>62</v>
      </c>
      <c r="J4" s="1" t="s">
        <v>17</v>
      </c>
      <c r="K4" s="5">
        <f t="shared" si="1"/>
        <v>1</v>
      </c>
      <c r="L4" s="5">
        <f t="shared" si="2"/>
        <v>0</v>
      </c>
      <c r="M4" s="5">
        <f t="shared" si="3"/>
        <v>0</v>
      </c>
      <c r="N4" s="5">
        <f t="shared" si="4"/>
        <v>0</v>
      </c>
      <c r="O4" s="1">
        <v>2.0</v>
      </c>
      <c r="Q4" s="1">
        <v>1.0</v>
      </c>
      <c r="T4" s="5">
        <f t="shared" si="5"/>
        <v>1</v>
      </c>
      <c r="U4" s="5">
        <f t="shared" si="6"/>
        <v>0</v>
      </c>
      <c r="V4" s="5">
        <f t="shared" si="7"/>
        <v>0</v>
      </c>
      <c r="W4" s="5">
        <f t="shared" si="8"/>
        <v>0</v>
      </c>
    </row>
    <row r="5">
      <c r="A5" s="3">
        <v>0.0036458333333333334</v>
      </c>
      <c r="B5" s="1" t="s">
        <v>64</v>
      </c>
      <c r="C5" s="1">
        <v>18.0</v>
      </c>
      <c r="D5" s="1">
        <v>4.0</v>
      </c>
      <c r="E5" s="1" t="s">
        <v>17</v>
      </c>
      <c r="F5" s="1" t="s">
        <v>20</v>
      </c>
      <c r="G5" s="1" t="s">
        <v>61</v>
      </c>
      <c r="H5" s="1" t="s">
        <v>20</v>
      </c>
      <c r="I5" s="1" t="s">
        <v>42</v>
      </c>
      <c r="J5" s="1" t="s">
        <v>17</v>
      </c>
      <c r="K5" s="5">
        <f t="shared" si="1"/>
        <v>1</v>
      </c>
      <c r="L5" s="5">
        <f t="shared" si="2"/>
        <v>0</v>
      </c>
      <c r="M5" s="5">
        <f t="shared" si="3"/>
        <v>0</v>
      </c>
      <c r="N5" s="5">
        <f t="shared" si="4"/>
        <v>0</v>
      </c>
      <c r="O5" s="1">
        <v>2.0</v>
      </c>
      <c r="Q5" s="1">
        <v>1.0</v>
      </c>
      <c r="R5" s="1">
        <v>1.0</v>
      </c>
      <c r="T5" s="5">
        <f t="shared" si="5"/>
        <v>1</v>
      </c>
      <c r="U5" s="5">
        <f t="shared" si="6"/>
        <v>0</v>
      </c>
      <c r="V5" s="5">
        <f t="shared" si="7"/>
        <v>0</v>
      </c>
      <c r="W5" s="5">
        <f t="shared" si="8"/>
        <v>0</v>
      </c>
    </row>
    <row r="6">
      <c r="A6" s="3">
        <v>0.0042592592592592595</v>
      </c>
      <c r="B6" s="1" t="s">
        <v>69</v>
      </c>
      <c r="C6" s="1">
        <v>11.0</v>
      </c>
      <c r="D6" s="1">
        <v>4.0</v>
      </c>
      <c r="E6" s="1" t="s">
        <v>20</v>
      </c>
      <c r="F6" s="1" t="s">
        <v>17</v>
      </c>
      <c r="G6" s="1" t="s">
        <v>61</v>
      </c>
      <c r="H6" s="1" t="s">
        <v>17</v>
      </c>
      <c r="I6" s="1" t="s">
        <v>68</v>
      </c>
      <c r="J6" s="1" t="s">
        <v>17</v>
      </c>
      <c r="K6" s="5">
        <f t="shared" si="1"/>
        <v>1</v>
      </c>
      <c r="L6" s="5">
        <f t="shared" si="2"/>
        <v>0</v>
      </c>
      <c r="M6" s="5">
        <f t="shared" si="3"/>
        <v>0</v>
      </c>
      <c r="N6" s="5">
        <f t="shared" si="4"/>
        <v>0</v>
      </c>
      <c r="O6" s="1">
        <v>2.0</v>
      </c>
      <c r="Q6" s="1">
        <v>2.0</v>
      </c>
      <c r="T6" s="5">
        <f t="shared" si="5"/>
        <v>0</v>
      </c>
      <c r="U6" s="5">
        <f t="shared" si="6"/>
        <v>0</v>
      </c>
      <c r="V6" s="5">
        <f t="shared" si="7"/>
        <v>1</v>
      </c>
      <c r="W6" s="5">
        <f t="shared" si="8"/>
        <v>0</v>
      </c>
    </row>
    <row r="7">
      <c r="A7" s="3">
        <v>0.0059953703703703705</v>
      </c>
      <c r="C7" s="1">
        <v>4.0</v>
      </c>
      <c r="D7" s="1">
        <v>9.0</v>
      </c>
      <c r="E7" s="1" t="s">
        <v>20</v>
      </c>
      <c r="F7" s="1" t="s">
        <v>18</v>
      </c>
      <c r="G7" s="1" t="s">
        <v>79</v>
      </c>
      <c r="H7" s="1" t="s">
        <v>20</v>
      </c>
      <c r="I7" s="1" t="s">
        <v>80</v>
      </c>
      <c r="J7" s="1" t="s">
        <v>213</v>
      </c>
      <c r="K7" s="5">
        <f t="shared" si="1"/>
        <v>0</v>
      </c>
      <c r="L7" s="5">
        <f t="shared" si="2"/>
        <v>0</v>
      </c>
      <c r="M7" s="5">
        <f t="shared" si="3"/>
        <v>0</v>
      </c>
      <c r="N7" s="5">
        <f t="shared" si="4"/>
        <v>0</v>
      </c>
      <c r="O7" s="1">
        <v>3.0</v>
      </c>
      <c r="P7" s="1">
        <v>1.0</v>
      </c>
      <c r="Q7" s="1">
        <v>5.0</v>
      </c>
      <c r="S7" s="1">
        <v>2.0</v>
      </c>
      <c r="T7" s="5">
        <f t="shared" si="5"/>
        <v>0</v>
      </c>
      <c r="U7" s="5">
        <f t="shared" si="6"/>
        <v>0</v>
      </c>
      <c r="V7" s="5">
        <f t="shared" si="7"/>
        <v>1</v>
      </c>
      <c r="W7" s="5">
        <f t="shared" si="8"/>
        <v>0</v>
      </c>
    </row>
    <row r="8">
      <c r="A8" s="3">
        <v>0.007997685185185186</v>
      </c>
      <c r="C8" s="1">
        <v>5.0</v>
      </c>
      <c r="D8" s="1">
        <v>5.0</v>
      </c>
      <c r="E8" s="1" t="s">
        <v>18</v>
      </c>
      <c r="F8" s="1" t="s">
        <v>19</v>
      </c>
      <c r="G8" s="1" t="s">
        <v>41</v>
      </c>
      <c r="H8" s="1" t="s">
        <v>17</v>
      </c>
      <c r="I8" s="1" t="s">
        <v>89</v>
      </c>
      <c r="J8" s="1" t="s">
        <v>20</v>
      </c>
      <c r="K8" s="5">
        <f t="shared" si="1"/>
        <v>0</v>
      </c>
      <c r="L8" s="5">
        <f t="shared" si="2"/>
        <v>0</v>
      </c>
      <c r="M8" s="5">
        <f t="shared" si="3"/>
        <v>1</v>
      </c>
      <c r="N8" s="5">
        <f t="shared" si="4"/>
        <v>0</v>
      </c>
      <c r="O8" s="1">
        <v>2.0</v>
      </c>
      <c r="P8" s="1">
        <v>1.0</v>
      </c>
      <c r="Q8" s="1">
        <v>1.0</v>
      </c>
      <c r="T8" s="5">
        <f t="shared" si="5"/>
        <v>0</v>
      </c>
      <c r="U8" s="5">
        <f t="shared" si="6"/>
        <v>1</v>
      </c>
      <c r="V8" s="5">
        <f t="shared" si="7"/>
        <v>0</v>
      </c>
      <c r="W8" s="5">
        <f t="shared" si="8"/>
        <v>0</v>
      </c>
    </row>
    <row r="9">
      <c r="A9" s="3">
        <v>0.008449074074074074</v>
      </c>
      <c r="C9" s="1">
        <v>22.0</v>
      </c>
      <c r="D9" s="1">
        <v>6.0</v>
      </c>
      <c r="E9" s="1" t="s">
        <v>17</v>
      </c>
      <c r="F9" s="1" t="s">
        <v>19</v>
      </c>
      <c r="G9" s="1" t="s">
        <v>41</v>
      </c>
      <c r="H9" s="1" t="s">
        <v>20</v>
      </c>
      <c r="I9" s="1" t="s">
        <v>55</v>
      </c>
      <c r="J9" s="1" t="s">
        <v>20</v>
      </c>
      <c r="K9" s="5">
        <f t="shared" si="1"/>
        <v>0</v>
      </c>
      <c r="L9" s="5">
        <f t="shared" si="2"/>
        <v>0</v>
      </c>
      <c r="M9" s="5">
        <f t="shared" si="3"/>
        <v>1</v>
      </c>
      <c r="N9" s="5">
        <f t="shared" si="4"/>
        <v>0</v>
      </c>
      <c r="O9" s="1">
        <v>2.0</v>
      </c>
      <c r="P9" s="1">
        <v>1.0</v>
      </c>
      <c r="Q9" s="1">
        <v>3.0</v>
      </c>
      <c r="S9" s="1">
        <v>2.0</v>
      </c>
      <c r="T9" s="5">
        <f t="shared" si="5"/>
        <v>1</v>
      </c>
      <c r="U9" s="5">
        <f t="shared" si="6"/>
        <v>0</v>
      </c>
      <c r="V9" s="5">
        <f t="shared" si="7"/>
        <v>0</v>
      </c>
      <c r="W9" s="5">
        <f t="shared" si="8"/>
        <v>0</v>
      </c>
    </row>
    <row r="10">
      <c r="A10" s="3">
        <v>0.008715277777777778</v>
      </c>
      <c r="D10" s="1">
        <v>7.0</v>
      </c>
      <c r="E10" s="1" t="s">
        <v>20</v>
      </c>
      <c r="F10" s="1" t="s">
        <v>17</v>
      </c>
      <c r="G10" s="1" t="s">
        <v>93</v>
      </c>
      <c r="H10" s="1" t="s">
        <v>20</v>
      </c>
      <c r="I10" s="1" t="s">
        <v>89</v>
      </c>
      <c r="J10" s="1" t="s">
        <v>18</v>
      </c>
      <c r="K10" s="5">
        <f t="shared" si="1"/>
        <v>0</v>
      </c>
      <c r="L10" s="5">
        <f t="shared" si="2"/>
        <v>1</v>
      </c>
      <c r="M10" s="5">
        <f t="shared" si="3"/>
        <v>0</v>
      </c>
      <c r="N10" s="5">
        <f t="shared" si="4"/>
        <v>0</v>
      </c>
      <c r="O10" s="1">
        <v>1.0</v>
      </c>
      <c r="P10" s="1">
        <v>2.0</v>
      </c>
      <c r="Q10" s="1">
        <v>4.0</v>
      </c>
      <c r="T10" s="5">
        <f t="shared" si="5"/>
        <v>0</v>
      </c>
      <c r="U10" s="5">
        <f t="shared" si="6"/>
        <v>0</v>
      </c>
      <c r="V10" s="5">
        <f t="shared" si="7"/>
        <v>1</v>
      </c>
      <c r="W10" s="5">
        <f t="shared" si="8"/>
        <v>0</v>
      </c>
    </row>
    <row r="11">
      <c r="A11" s="3">
        <v>0.009247685185185185</v>
      </c>
      <c r="B11" s="1" t="s">
        <v>86</v>
      </c>
      <c r="C11" s="1">
        <v>6.0</v>
      </c>
      <c r="D11" s="1">
        <v>4.0</v>
      </c>
      <c r="E11" s="1" t="s">
        <v>20</v>
      </c>
      <c r="F11" s="1" t="s">
        <v>18</v>
      </c>
      <c r="G11" s="1" t="s">
        <v>61</v>
      </c>
      <c r="H11" s="1" t="s">
        <v>18</v>
      </c>
      <c r="I11" s="1" t="s">
        <v>89</v>
      </c>
      <c r="J11" s="1" t="s">
        <v>19</v>
      </c>
      <c r="K11" s="5">
        <f t="shared" si="1"/>
        <v>0</v>
      </c>
      <c r="L11" s="5">
        <f t="shared" si="2"/>
        <v>0</v>
      </c>
      <c r="M11" s="5">
        <f t="shared" si="3"/>
        <v>0</v>
      </c>
      <c r="N11" s="5">
        <f t="shared" si="4"/>
        <v>1</v>
      </c>
      <c r="O11" s="1">
        <v>1.0</v>
      </c>
      <c r="P11" s="1">
        <v>1.0</v>
      </c>
      <c r="Q11" s="1">
        <v>1.0</v>
      </c>
      <c r="R11" s="1">
        <v>1.0</v>
      </c>
      <c r="S11" s="1">
        <v>1.0</v>
      </c>
      <c r="T11" s="5">
        <f t="shared" si="5"/>
        <v>0</v>
      </c>
      <c r="U11" s="5">
        <f t="shared" si="6"/>
        <v>0</v>
      </c>
      <c r="V11" s="5">
        <f t="shared" si="7"/>
        <v>1</v>
      </c>
      <c r="W11" s="5">
        <f t="shared" si="8"/>
        <v>0</v>
      </c>
    </row>
    <row r="12">
      <c r="A12" s="3">
        <v>0.011655092592592592</v>
      </c>
      <c r="C12" s="1">
        <v>9.0</v>
      </c>
      <c r="D12" s="1">
        <v>3.0</v>
      </c>
      <c r="E12" s="1" t="s">
        <v>17</v>
      </c>
      <c r="F12" s="1" t="s">
        <v>19</v>
      </c>
      <c r="G12" s="8" t="s">
        <v>41</v>
      </c>
      <c r="H12" s="1" t="s">
        <v>18</v>
      </c>
      <c r="I12" s="1" t="s">
        <v>89</v>
      </c>
      <c r="J12" s="1" t="s">
        <v>20</v>
      </c>
      <c r="K12" s="5">
        <f t="shared" si="1"/>
        <v>0</v>
      </c>
      <c r="L12" s="5">
        <f t="shared" si="2"/>
        <v>0</v>
      </c>
      <c r="M12" s="5">
        <f t="shared" si="3"/>
        <v>1</v>
      </c>
      <c r="N12" s="5">
        <f t="shared" si="4"/>
        <v>0</v>
      </c>
      <c r="P12" s="1">
        <v>2.0</v>
      </c>
      <c r="Q12" s="1">
        <v>1.0</v>
      </c>
      <c r="T12" s="5">
        <f t="shared" si="5"/>
        <v>1</v>
      </c>
      <c r="U12" s="5">
        <f t="shared" si="6"/>
        <v>0</v>
      </c>
      <c r="V12" s="5">
        <f t="shared" si="7"/>
        <v>0</v>
      </c>
      <c r="W12" s="5">
        <f t="shared" si="8"/>
        <v>0</v>
      </c>
    </row>
    <row r="13">
      <c r="A13" s="3">
        <v>0.012430555555555556</v>
      </c>
      <c r="C13" s="1">
        <v>7.0</v>
      </c>
      <c r="D13" s="1">
        <v>2.0</v>
      </c>
      <c r="E13" s="1" t="s">
        <v>19</v>
      </c>
      <c r="F13" s="1" t="s">
        <v>18</v>
      </c>
      <c r="G13" s="1" t="s">
        <v>61</v>
      </c>
      <c r="H13" s="1" t="s">
        <v>17</v>
      </c>
      <c r="I13" s="1" t="s">
        <v>55</v>
      </c>
      <c r="J13" s="1" t="s">
        <v>17</v>
      </c>
      <c r="K13" s="5">
        <f t="shared" si="1"/>
        <v>1</v>
      </c>
      <c r="L13" s="5">
        <f t="shared" si="2"/>
        <v>0</v>
      </c>
      <c r="M13" s="5">
        <f t="shared" si="3"/>
        <v>0</v>
      </c>
      <c r="N13" s="5">
        <f t="shared" si="4"/>
        <v>0</v>
      </c>
      <c r="O13" s="1">
        <v>1.0</v>
      </c>
      <c r="R13" s="1">
        <v>1.0</v>
      </c>
      <c r="S13" s="1">
        <v>1.0</v>
      </c>
      <c r="T13" s="5">
        <f t="shared" si="5"/>
        <v>0</v>
      </c>
      <c r="U13" s="5">
        <f t="shared" si="6"/>
        <v>0</v>
      </c>
      <c r="V13" s="5">
        <f t="shared" si="7"/>
        <v>0</v>
      </c>
      <c r="W13" s="5">
        <f t="shared" si="8"/>
        <v>1</v>
      </c>
    </row>
    <row r="14">
      <c r="A14" s="3">
        <v>0.01337962962962963</v>
      </c>
      <c r="C14" s="1">
        <v>7.0</v>
      </c>
      <c r="D14" s="1">
        <v>2.0</v>
      </c>
      <c r="E14" s="1" t="s">
        <v>18</v>
      </c>
      <c r="F14" s="1" t="s">
        <v>20</v>
      </c>
      <c r="G14" s="1" t="s">
        <v>41</v>
      </c>
      <c r="H14" s="1" t="s">
        <v>18</v>
      </c>
      <c r="I14" s="1" t="s">
        <v>42</v>
      </c>
      <c r="J14" s="1" t="s">
        <v>20</v>
      </c>
      <c r="K14" s="5">
        <f t="shared" si="1"/>
        <v>0</v>
      </c>
      <c r="L14" s="5">
        <f t="shared" si="2"/>
        <v>0</v>
      </c>
      <c r="M14" s="5">
        <f t="shared" si="3"/>
        <v>1</v>
      </c>
      <c r="N14" s="5">
        <f t="shared" si="4"/>
        <v>0</v>
      </c>
      <c r="P14" s="1">
        <v>1.0</v>
      </c>
      <c r="Q14" s="1">
        <v>1.0</v>
      </c>
      <c r="T14" s="5">
        <f t="shared" si="5"/>
        <v>0</v>
      </c>
      <c r="U14" s="5">
        <f t="shared" si="6"/>
        <v>1</v>
      </c>
      <c r="V14" s="5">
        <f t="shared" si="7"/>
        <v>0</v>
      </c>
      <c r="W14" s="5">
        <f t="shared" si="8"/>
        <v>0</v>
      </c>
    </row>
    <row r="15">
      <c r="A15" s="3">
        <v>0.014178240740740741</v>
      </c>
      <c r="C15" s="1">
        <v>7.0</v>
      </c>
      <c r="D15" s="1">
        <v>2.0</v>
      </c>
      <c r="E15" s="1" t="s">
        <v>17</v>
      </c>
      <c r="F15" s="1" t="s">
        <v>19</v>
      </c>
      <c r="G15" s="1" t="s">
        <v>41</v>
      </c>
      <c r="H15" s="1" t="s">
        <v>20</v>
      </c>
      <c r="I15" s="1" t="s">
        <v>89</v>
      </c>
      <c r="J15" s="1" t="s">
        <v>17</v>
      </c>
      <c r="K15" s="5">
        <f t="shared" si="1"/>
        <v>1</v>
      </c>
      <c r="L15" s="5">
        <f t="shared" si="2"/>
        <v>0</v>
      </c>
      <c r="M15" s="5">
        <f t="shared" si="3"/>
        <v>0</v>
      </c>
      <c r="N15" s="5">
        <f t="shared" si="4"/>
        <v>0</v>
      </c>
      <c r="O15" s="1">
        <v>1.0</v>
      </c>
      <c r="Q15" s="1">
        <v>1.0</v>
      </c>
      <c r="T15" s="5">
        <f t="shared" si="5"/>
        <v>1</v>
      </c>
      <c r="U15" s="5">
        <f t="shared" si="6"/>
        <v>0</v>
      </c>
      <c r="V15" s="5">
        <f t="shared" si="7"/>
        <v>0</v>
      </c>
      <c r="W15" s="5">
        <f t="shared" si="8"/>
        <v>0</v>
      </c>
    </row>
    <row r="16">
      <c r="A16" s="3">
        <v>0.01474537037037037</v>
      </c>
      <c r="B16" s="1" t="s">
        <v>118</v>
      </c>
      <c r="C16" s="1">
        <v>3.0</v>
      </c>
      <c r="D16" s="1">
        <v>5.0</v>
      </c>
      <c r="E16" s="1" t="s">
        <v>17</v>
      </c>
      <c r="F16" s="1" t="s">
        <v>20</v>
      </c>
      <c r="G16" s="1" t="s">
        <v>41</v>
      </c>
      <c r="H16" s="1" t="s">
        <v>18</v>
      </c>
      <c r="I16" s="1" t="s">
        <v>120</v>
      </c>
      <c r="J16" s="1" t="s">
        <v>20</v>
      </c>
      <c r="K16" s="5">
        <f t="shared" si="1"/>
        <v>0</v>
      </c>
      <c r="L16" s="5">
        <f t="shared" si="2"/>
        <v>0</v>
      </c>
      <c r="M16" s="5">
        <f t="shared" si="3"/>
        <v>1</v>
      </c>
      <c r="N16" s="5">
        <f t="shared" si="4"/>
        <v>0</v>
      </c>
      <c r="O16" s="1">
        <v>2.0</v>
      </c>
      <c r="P16" s="1">
        <v>1.0</v>
      </c>
      <c r="Q16" s="1">
        <v>1.0</v>
      </c>
      <c r="R16" s="1">
        <v>1.0</v>
      </c>
      <c r="S16" s="1">
        <v>1.0</v>
      </c>
      <c r="T16" s="5">
        <f t="shared" si="5"/>
        <v>1</v>
      </c>
      <c r="U16" s="5">
        <f t="shared" si="6"/>
        <v>0</v>
      </c>
      <c r="V16" s="5">
        <f t="shared" si="7"/>
        <v>0</v>
      </c>
      <c r="W16" s="5">
        <f t="shared" si="8"/>
        <v>0</v>
      </c>
    </row>
    <row r="17">
      <c r="A17" s="3">
        <v>0.015185185185185185</v>
      </c>
      <c r="C17" s="1">
        <v>3.0</v>
      </c>
      <c r="D17" s="1">
        <v>1.0</v>
      </c>
      <c r="E17" s="1" t="s">
        <v>18</v>
      </c>
      <c r="F17" s="1" t="s">
        <v>19</v>
      </c>
      <c r="G17" s="1" t="s">
        <v>61</v>
      </c>
      <c r="H17" s="1" t="s">
        <v>19</v>
      </c>
      <c r="I17" s="1" t="s">
        <v>121</v>
      </c>
      <c r="J17" s="1" t="s">
        <v>18</v>
      </c>
      <c r="K17" s="5">
        <f t="shared" si="1"/>
        <v>0</v>
      </c>
      <c r="L17" s="5">
        <f t="shared" si="2"/>
        <v>1</v>
      </c>
      <c r="M17" s="5">
        <f t="shared" si="3"/>
        <v>0</v>
      </c>
      <c r="N17" s="5">
        <f t="shared" si="4"/>
        <v>0</v>
      </c>
      <c r="P17" s="1">
        <v>1.0</v>
      </c>
      <c r="T17" s="5">
        <f t="shared" si="5"/>
        <v>0</v>
      </c>
      <c r="U17" s="5">
        <f t="shared" si="6"/>
        <v>1</v>
      </c>
      <c r="V17" s="5">
        <f t="shared" si="7"/>
        <v>0</v>
      </c>
      <c r="W17" s="5">
        <f t="shared" si="8"/>
        <v>0</v>
      </c>
    </row>
    <row r="18">
      <c r="A18" s="3">
        <v>0.01605324074074074</v>
      </c>
      <c r="B18" s="1" t="s">
        <v>126</v>
      </c>
      <c r="C18" s="1">
        <v>2.0</v>
      </c>
      <c r="D18" s="1">
        <v>5.0</v>
      </c>
      <c r="E18" s="1" t="s">
        <v>18</v>
      </c>
      <c r="F18" s="1" t="s">
        <v>19</v>
      </c>
      <c r="G18" s="1" t="s">
        <v>61</v>
      </c>
      <c r="H18" s="1" t="s">
        <v>20</v>
      </c>
      <c r="I18" s="1" t="s">
        <v>89</v>
      </c>
      <c r="J18" s="1" t="s">
        <v>17</v>
      </c>
      <c r="K18" s="5">
        <f t="shared" si="1"/>
        <v>1</v>
      </c>
      <c r="L18" s="5">
        <f t="shared" si="2"/>
        <v>0</v>
      </c>
      <c r="M18" s="5">
        <f t="shared" si="3"/>
        <v>0</v>
      </c>
      <c r="N18" s="5">
        <f t="shared" si="4"/>
        <v>0</v>
      </c>
      <c r="O18" s="1">
        <v>1.0</v>
      </c>
      <c r="Q18" s="1">
        <v>3.0</v>
      </c>
      <c r="S18" s="1">
        <v>1.0</v>
      </c>
      <c r="T18" s="5">
        <f t="shared" si="5"/>
        <v>0</v>
      </c>
      <c r="U18" s="5">
        <f t="shared" si="6"/>
        <v>1</v>
      </c>
      <c r="V18" s="5">
        <f t="shared" si="7"/>
        <v>0</v>
      </c>
      <c r="W18" s="5">
        <f t="shared" si="8"/>
        <v>0</v>
      </c>
    </row>
    <row r="19">
      <c r="A19" s="3">
        <v>0.0171875</v>
      </c>
      <c r="B19" s="1" t="s">
        <v>132</v>
      </c>
      <c r="C19" s="1">
        <v>10.0</v>
      </c>
      <c r="D19" s="1">
        <v>3.0</v>
      </c>
      <c r="E19" s="1" t="s">
        <v>19</v>
      </c>
      <c r="F19" s="1" t="s">
        <v>17</v>
      </c>
      <c r="G19" s="1" t="s">
        <v>61</v>
      </c>
      <c r="H19" s="1" t="s">
        <v>20</v>
      </c>
      <c r="I19" s="1" t="s">
        <v>89</v>
      </c>
      <c r="J19" s="1" t="s">
        <v>17</v>
      </c>
      <c r="K19" s="5">
        <f t="shared" si="1"/>
        <v>1</v>
      </c>
      <c r="L19" s="5">
        <f t="shared" si="2"/>
        <v>0</v>
      </c>
      <c r="M19" s="5">
        <f t="shared" si="3"/>
        <v>0</v>
      </c>
      <c r="N19" s="5">
        <f t="shared" si="4"/>
        <v>0</v>
      </c>
      <c r="O19" s="1">
        <v>1.0</v>
      </c>
      <c r="Q19" s="1">
        <v>1.0</v>
      </c>
      <c r="R19" s="1">
        <v>1.0</v>
      </c>
      <c r="T19" s="5">
        <f t="shared" si="5"/>
        <v>0</v>
      </c>
      <c r="U19" s="5">
        <f t="shared" si="6"/>
        <v>0</v>
      </c>
      <c r="V19" s="5">
        <f t="shared" si="7"/>
        <v>0</v>
      </c>
      <c r="W19" s="5">
        <f t="shared" si="8"/>
        <v>1</v>
      </c>
    </row>
    <row r="20">
      <c r="A20" s="3">
        <v>0.01846064814814815</v>
      </c>
      <c r="C20" s="1">
        <v>3.0</v>
      </c>
      <c r="D20" s="1">
        <v>2.0</v>
      </c>
      <c r="E20" s="1" t="s">
        <v>19</v>
      </c>
      <c r="F20" s="1" t="s">
        <v>17</v>
      </c>
      <c r="G20" s="1" t="s">
        <v>61</v>
      </c>
      <c r="H20" s="1" t="s">
        <v>19</v>
      </c>
      <c r="I20" s="1" t="s">
        <v>89</v>
      </c>
      <c r="J20" s="1" t="s">
        <v>17</v>
      </c>
      <c r="K20" s="5">
        <f t="shared" si="1"/>
        <v>1</v>
      </c>
      <c r="L20" s="5">
        <f t="shared" si="2"/>
        <v>0</v>
      </c>
      <c r="M20" s="5">
        <f t="shared" si="3"/>
        <v>0</v>
      </c>
      <c r="N20" s="5">
        <f t="shared" si="4"/>
        <v>0</v>
      </c>
      <c r="O20" s="1">
        <v>1.0</v>
      </c>
      <c r="R20" s="1">
        <v>1.0</v>
      </c>
      <c r="T20" s="5">
        <f t="shared" si="5"/>
        <v>0</v>
      </c>
      <c r="U20" s="5">
        <f t="shared" si="6"/>
        <v>0</v>
      </c>
      <c r="V20" s="5">
        <f t="shared" si="7"/>
        <v>0</v>
      </c>
      <c r="W20" s="5">
        <f t="shared" si="8"/>
        <v>1</v>
      </c>
    </row>
    <row r="21">
      <c r="A21" s="3">
        <v>0.01912037037037037</v>
      </c>
      <c r="B21" s="1" t="s">
        <v>139</v>
      </c>
      <c r="D21" s="1">
        <v>3.0</v>
      </c>
      <c r="E21" s="1" t="s">
        <v>18</v>
      </c>
      <c r="F21" s="1" t="s">
        <v>20</v>
      </c>
      <c r="G21" s="1" t="s">
        <v>140</v>
      </c>
      <c r="H21" s="1" t="s">
        <v>18</v>
      </c>
      <c r="I21" s="1" t="s">
        <v>89</v>
      </c>
      <c r="J21" s="1" t="s">
        <v>19</v>
      </c>
      <c r="K21" s="5">
        <f t="shared" si="1"/>
        <v>0</v>
      </c>
      <c r="L21" s="5">
        <f t="shared" si="2"/>
        <v>0</v>
      </c>
      <c r="M21" s="5">
        <f t="shared" si="3"/>
        <v>0</v>
      </c>
      <c r="N21" s="5">
        <f t="shared" si="4"/>
        <v>1</v>
      </c>
      <c r="P21" s="1">
        <v>2.0</v>
      </c>
      <c r="R21" s="1">
        <v>1.0</v>
      </c>
      <c r="T21" s="5">
        <f t="shared" si="5"/>
        <v>0</v>
      </c>
      <c r="U21" s="5">
        <f t="shared" si="6"/>
        <v>1</v>
      </c>
      <c r="V21" s="5">
        <f t="shared" si="7"/>
        <v>0</v>
      </c>
      <c r="W21" s="5">
        <f t="shared" si="8"/>
        <v>0</v>
      </c>
    </row>
    <row r="22">
      <c r="A22" s="3">
        <v>0.020856481481481483</v>
      </c>
      <c r="C22" s="1">
        <v>21.0</v>
      </c>
      <c r="D22" s="1">
        <v>3.0</v>
      </c>
      <c r="E22" s="1" t="s">
        <v>19</v>
      </c>
      <c r="F22" s="1" t="s">
        <v>18</v>
      </c>
      <c r="G22" s="1" t="s">
        <v>140</v>
      </c>
      <c r="H22" s="1" t="s">
        <v>19</v>
      </c>
      <c r="I22" s="1" t="s">
        <v>121</v>
      </c>
      <c r="J22" s="1" t="s">
        <v>17</v>
      </c>
      <c r="K22" s="5">
        <f t="shared" si="1"/>
        <v>1</v>
      </c>
      <c r="L22" s="5">
        <f t="shared" si="2"/>
        <v>0</v>
      </c>
      <c r="M22" s="5">
        <f t="shared" si="3"/>
        <v>0</v>
      </c>
      <c r="N22" s="5">
        <f t="shared" si="4"/>
        <v>0</v>
      </c>
      <c r="O22" s="1">
        <v>1.0</v>
      </c>
      <c r="R22" s="1">
        <v>2.0</v>
      </c>
      <c r="S22" s="1">
        <v>1.0</v>
      </c>
      <c r="T22" s="5">
        <f t="shared" si="5"/>
        <v>0</v>
      </c>
      <c r="U22" s="5">
        <f t="shared" si="6"/>
        <v>0</v>
      </c>
      <c r="V22" s="5">
        <f t="shared" si="7"/>
        <v>0</v>
      </c>
      <c r="W22" s="5">
        <f t="shared" si="8"/>
        <v>1</v>
      </c>
    </row>
    <row r="23">
      <c r="A23" s="3">
        <v>0.022847222222222224</v>
      </c>
      <c r="B23" s="1" t="s">
        <v>148</v>
      </c>
      <c r="C23" s="1">
        <v>26.0</v>
      </c>
      <c r="D23" s="1">
        <v>3.0</v>
      </c>
      <c r="E23" s="1" t="s">
        <v>17</v>
      </c>
      <c r="F23" s="1" t="s">
        <v>20</v>
      </c>
      <c r="G23" s="1" t="s">
        <v>140</v>
      </c>
      <c r="H23" s="1" t="s">
        <v>17</v>
      </c>
      <c r="I23" s="1" t="s">
        <v>121</v>
      </c>
      <c r="J23" s="1" t="s">
        <v>19</v>
      </c>
      <c r="K23" s="5">
        <f t="shared" si="1"/>
        <v>0</v>
      </c>
      <c r="L23" s="5">
        <f t="shared" si="2"/>
        <v>0</v>
      </c>
      <c r="M23" s="5">
        <f t="shared" si="3"/>
        <v>0</v>
      </c>
      <c r="N23" s="5">
        <f t="shared" si="4"/>
        <v>1</v>
      </c>
      <c r="O23" s="1">
        <v>2.0</v>
      </c>
      <c r="R23" s="1">
        <v>1.0</v>
      </c>
      <c r="S23" s="1">
        <v>1.0</v>
      </c>
      <c r="T23" s="5">
        <f t="shared" si="5"/>
        <v>1</v>
      </c>
      <c r="U23" s="5">
        <f t="shared" si="6"/>
        <v>0</v>
      </c>
      <c r="V23" s="5">
        <f t="shared" si="7"/>
        <v>0</v>
      </c>
      <c r="W23" s="5">
        <f t="shared" si="8"/>
        <v>0</v>
      </c>
    </row>
    <row r="24">
      <c r="A24" s="3">
        <v>0.02454861111111111</v>
      </c>
      <c r="C24" s="1">
        <v>14.0</v>
      </c>
      <c r="D24" s="1">
        <v>5.0</v>
      </c>
      <c r="E24" s="1" t="s">
        <v>19</v>
      </c>
      <c r="F24" s="1" t="s">
        <v>17</v>
      </c>
      <c r="G24" s="1" t="s">
        <v>61</v>
      </c>
      <c r="H24" s="1" t="s">
        <v>20</v>
      </c>
      <c r="I24" s="1" t="s">
        <v>121</v>
      </c>
      <c r="J24" s="1" t="s">
        <v>17</v>
      </c>
      <c r="K24" s="5">
        <f t="shared" si="1"/>
        <v>1</v>
      </c>
      <c r="L24" s="5">
        <f t="shared" si="2"/>
        <v>0</v>
      </c>
      <c r="M24" s="5">
        <f t="shared" si="3"/>
        <v>0</v>
      </c>
      <c r="N24" s="5">
        <f t="shared" si="4"/>
        <v>0</v>
      </c>
      <c r="O24" s="1">
        <v>1.0</v>
      </c>
      <c r="P24" s="1">
        <v>1.0</v>
      </c>
      <c r="R24" s="1">
        <v>2.0</v>
      </c>
      <c r="S24" s="1">
        <v>1.0</v>
      </c>
      <c r="T24" s="5">
        <f t="shared" si="5"/>
        <v>0</v>
      </c>
      <c r="U24" s="5">
        <f t="shared" si="6"/>
        <v>0</v>
      </c>
      <c r="V24" s="5">
        <f t="shared" si="7"/>
        <v>0</v>
      </c>
      <c r="W24" s="5">
        <f t="shared" si="8"/>
        <v>1</v>
      </c>
    </row>
    <row r="25">
      <c r="K25" s="5">
        <f t="shared" ref="K25:W25" si="9">SUM(K2:K24)</f>
        <v>10</v>
      </c>
      <c r="L25" s="5">
        <f t="shared" si="9"/>
        <v>3</v>
      </c>
      <c r="M25" s="5">
        <f t="shared" si="9"/>
        <v>5</v>
      </c>
      <c r="N25" s="5">
        <f t="shared" si="9"/>
        <v>3</v>
      </c>
      <c r="O25" s="5">
        <f t="shared" si="9"/>
        <v>27</v>
      </c>
      <c r="P25" s="5">
        <f t="shared" si="9"/>
        <v>15</v>
      </c>
      <c r="Q25" s="5">
        <f t="shared" si="9"/>
        <v>27</v>
      </c>
      <c r="R25" s="5">
        <f t="shared" si="9"/>
        <v>12</v>
      </c>
      <c r="S25" s="5">
        <f t="shared" si="9"/>
        <v>12</v>
      </c>
      <c r="T25" s="5">
        <f t="shared" si="9"/>
        <v>8</v>
      </c>
      <c r="U25" s="5">
        <f t="shared" si="9"/>
        <v>5</v>
      </c>
      <c r="V25" s="5">
        <f t="shared" si="9"/>
        <v>5</v>
      </c>
      <c r="W25" s="5">
        <f t="shared" si="9"/>
        <v>5</v>
      </c>
    </row>
    <row r="26">
      <c r="A26" s="1">
        <v>23.0</v>
      </c>
    </row>
    <row r="29">
      <c r="K29" s="1" t="s">
        <v>214</v>
      </c>
      <c r="L29" s="1" t="s">
        <v>215</v>
      </c>
      <c r="M29" s="1" t="s">
        <v>216</v>
      </c>
      <c r="O29" s="1" t="s">
        <v>214</v>
      </c>
      <c r="P29" s="1" t="s">
        <v>217</v>
      </c>
      <c r="Q29" s="1" t="s">
        <v>218</v>
      </c>
      <c r="S29" s="1" t="s">
        <v>214</v>
      </c>
      <c r="T29" s="1" t="s">
        <v>219</v>
      </c>
      <c r="U29" s="1" t="s">
        <v>220</v>
      </c>
    </row>
    <row r="30">
      <c r="K30" s="14" t="s">
        <v>20</v>
      </c>
      <c r="L30" s="1">
        <v>5.0</v>
      </c>
      <c r="M30" s="11">
        <f t="shared" ref="M30:M33" si="10">L30/21</f>
        <v>0.2380952381</v>
      </c>
      <c r="O30" s="14" t="s">
        <v>20</v>
      </c>
      <c r="P30" s="1">
        <v>27.0</v>
      </c>
      <c r="Q30" s="11">
        <f t="shared" ref="Q30:Q33" si="11">P30/81</f>
        <v>0.3333333333</v>
      </c>
      <c r="S30" s="14" t="s">
        <v>20</v>
      </c>
      <c r="T30" s="1">
        <v>6.0</v>
      </c>
      <c r="U30" s="11">
        <f t="shared" ref="U30:U33" si="12">T30/24</f>
        <v>0.25</v>
      </c>
    </row>
    <row r="31">
      <c r="K31" s="14" t="s">
        <v>19</v>
      </c>
      <c r="L31" s="1">
        <v>3.0</v>
      </c>
      <c r="M31" s="11">
        <f t="shared" si="10"/>
        <v>0.1428571429</v>
      </c>
      <c r="O31" s="14" t="s">
        <v>19</v>
      </c>
      <c r="P31" s="1">
        <v>12.0</v>
      </c>
      <c r="Q31" s="11">
        <f t="shared" si="11"/>
        <v>0.1481481481</v>
      </c>
      <c r="S31" s="14" t="s">
        <v>19</v>
      </c>
      <c r="T31" s="1">
        <v>5.0</v>
      </c>
      <c r="U31" s="11">
        <f t="shared" si="12"/>
        <v>0.2083333333</v>
      </c>
    </row>
    <row r="32">
      <c r="K32" s="14" t="s">
        <v>18</v>
      </c>
      <c r="L32" s="1">
        <v>3.0</v>
      </c>
      <c r="M32" s="11">
        <f t="shared" si="10"/>
        <v>0.1428571429</v>
      </c>
      <c r="O32" s="14" t="s">
        <v>18</v>
      </c>
      <c r="P32" s="1">
        <v>15.0</v>
      </c>
      <c r="Q32" s="11">
        <f t="shared" si="11"/>
        <v>0.1851851852</v>
      </c>
      <c r="S32" s="14" t="s">
        <v>18</v>
      </c>
      <c r="T32" s="1">
        <v>5.0</v>
      </c>
      <c r="U32" s="11">
        <f t="shared" si="12"/>
        <v>0.2083333333</v>
      </c>
    </row>
    <row r="33">
      <c r="K33" s="1" t="s">
        <v>221</v>
      </c>
      <c r="L33" s="1">
        <v>10.0</v>
      </c>
      <c r="M33" s="11">
        <f t="shared" si="10"/>
        <v>0.4761904762</v>
      </c>
      <c r="O33" s="1" t="s">
        <v>221</v>
      </c>
      <c r="P33" s="5">
        <v>27.0</v>
      </c>
      <c r="Q33" s="11">
        <f t="shared" si="11"/>
        <v>0.3333333333</v>
      </c>
      <c r="S33" s="1" t="s">
        <v>221</v>
      </c>
      <c r="T33" s="1">
        <v>8.0</v>
      </c>
      <c r="U33" s="11">
        <f t="shared" si="12"/>
        <v>0.3333333333</v>
      </c>
    </row>
    <row r="34">
      <c r="P34" s="5">
        <f>SUM(P30:P33)</f>
        <v>81</v>
      </c>
      <c r="T34" s="5">
        <f>SUM(T30:T33)</f>
        <v>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7.63"/>
    <col customWidth="1" min="4" max="4" width="25.5"/>
    <col customWidth="1" min="11" max="11" width="13.25"/>
  </cols>
  <sheetData>
    <row r="1">
      <c r="A1" s="1" t="s">
        <v>0</v>
      </c>
      <c r="B1" s="1" t="s">
        <v>1</v>
      </c>
      <c r="C1" s="1" t="s">
        <v>222</v>
      </c>
      <c r="D1" s="1" t="s">
        <v>3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223</v>
      </c>
      <c r="K1" s="1" t="s">
        <v>174</v>
      </c>
      <c r="L1" s="1" t="s">
        <v>224</v>
      </c>
      <c r="M1" s="1" t="s">
        <v>225</v>
      </c>
      <c r="N1" s="1" t="s">
        <v>226</v>
      </c>
      <c r="O1" s="1" t="s">
        <v>227</v>
      </c>
      <c r="P1" s="1" t="s">
        <v>228</v>
      </c>
      <c r="Q1" s="1" t="s">
        <v>229</v>
      </c>
      <c r="R1" s="1" t="s">
        <v>230</v>
      </c>
      <c r="S1" s="1" t="s">
        <v>231</v>
      </c>
      <c r="T1" s="1" t="s">
        <v>232</v>
      </c>
      <c r="U1" s="1" t="s">
        <v>233</v>
      </c>
      <c r="V1" s="1" t="s">
        <v>234</v>
      </c>
      <c r="W1" s="1" t="s">
        <v>235</v>
      </c>
      <c r="X1" s="1" t="s">
        <v>236</v>
      </c>
      <c r="Y1" s="1" t="s">
        <v>237</v>
      </c>
      <c r="Z1" s="1" t="s">
        <v>238</v>
      </c>
      <c r="AA1" s="1" t="s">
        <v>239</v>
      </c>
      <c r="AB1" s="1" t="s">
        <v>240</v>
      </c>
      <c r="AC1" s="1" t="s">
        <v>241</v>
      </c>
      <c r="AD1" s="1" t="s">
        <v>242</v>
      </c>
      <c r="AE1" s="1" t="s">
        <v>243</v>
      </c>
      <c r="AF1" s="1" t="s">
        <v>244</v>
      </c>
      <c r="AG1" s="1" t="s">
        <v>245</v>
      </c>
      <c r="AH1" s="1" t="s">
        <v>246</v>
      </c>
      <c r="AI1" s="1" t="s">
        <v>247</v>
      </c>
      <c r="AJ1" s="1" t="s">
        <v>248</v>
      </c>
      <c r="AK1" s="1" t="s">
        <v>249</v>
      </c>
      <c r="AL1" s="1" t="s">
        <v>250</v>
      </c>
      <c r="AM1" s="1" t="s">
        <v>251</v>
      </c>
    </row>
    <row r="2">
      <c r="A2" s="1" t="s">
        <v>20</v>
      </c>
      <c r="B2" s="1" t="s">
        <v>33</v>
      </c>
      <c r="C2" s="1" t="s">
        <v>252</v>
      </c>
      <c r="D2" s="1" t="s">
        <v>223</v>
      </c>
      <c r="F2" s="4">
        <f t="shared" ref="F2:F57" si="1">COUNTIF(A2,"BJ")</f>
        <v>0</v>
      </c>
      <c r="G2" s="4">
        <f t="shared" ref="G2:G57" si="2">COUNTIF(A2,"CJ")</f>
        <v>0</v>
      </c>
      <c r="H2" s="4">
        <f t="shared" ref="H2:H57" si="3">COUNTIF(A2,"TM")</f>
        <v>0</v>
      </c>
      <c r="I2" s="4">
        <f t="shared" ref="I2:I57" si="4">COUNTIF(A2,"DB")</f>
        <v>1</v>
      </c>
      <c r="J2" s="4">
        <f t="shared" ref="J2:J57" si="5">COUNTIF(D2,"drive")</f>
        <v>1</v>
      </c>
      <c r="K2" s="4">
        <f t="shared" ref="K2:K57" si="6">COUNTIF(D2,"speed up")</f>
        <v>0</v>
      </c>
      <c r="L2" s="4">
        <f t="shared" ref="L2:L57" si="7">COUNTIF(D2,"counter")</f>
        <v>0</v>
      </c>
      <c r="M2" s="4">
        <f t="shared" ref="M2:M57" si="8">COUNTIF(D2,"over head speed up")</f>
        <v>0</v>
      </c>
      <c r="N2" s="4">
        <f t="shared" ref="N2:N57" si="9">COUNTIF(D2,"dink")</f>
        <v>0</v>
      </c>
      <c r="O2" s="4">
        <f t="shared" ref="O2:O57" si="10">COUNTIF(D2,"counter drive")</f>
        <v>0</v>
      </c>
      <c r="P2" s="5">
        <f t="shared" ref="P2:P57" si="11">COUNTIF(F2+J2,2)</f>
        <v>0</v>
      </c>
      <c r="Q2" s="5">
        <f t="shared" ref="Q2:Q57" si="12">COUNTIF(F2+K2,2)</f>
        <v>0</v>
      </c>
      <c r="R2" s="5">
        <f t="shared" ref="R2:R57" si="13">COUNTIF(F2+L2,2)</f>
        <v>0</v>
      </c>
      <c r="S2" s="5">
        <f t="shared" ref="S2:S57" si="14">COUNTIF(F2+M2,2)</f>
        <v>0</v>
      </c>
      <c r="T2" s="5">
        <f t="shared" ref="T2:T57" si="15">COUNTIF(F2+N2,2)</f>
        <v>0</v>
      </c>
      <c r="U2" s="5">
        <f t="shared" ref="U2:U57" si="16">COUNTIF(F2+O2,2)</f>
        <v>0</v>
      </c>
      <c r="V2" s="5">
        <f t="shared" ref="V2:V57" si="17">COUNTIF(G2+J2,2)</f>
        <v>0</v>
      </c>
      <c r="W2" s="5">
        <f t="shared" ref="W2:W57" si="18">COUNTIF(G2+K2,2)</f>
        <v>0</v>
      </c>
      <c r="X2" s="5">
        <f t="shared" ref="X2:X57" si="19">COUNTIF(G2+L2,2)</f>
        <v>0</v>
      </c>
      <c r="Y2" s="5">
        <f t="shared" ref="Y2:Y57" si="20">COUNTIF(G2+M2,2)</f>
        <v>0</v>
      </c>
      <c r="Z2" s="5">
        <f t="shared" ref="Z2:Z57" si="21">COUNTIF(G2+N2,2)</f>
        <v>0</v>
      </c>
      <c r="AA2" s="5">
        <f t="shared" ref="AA2:AA57" si="22">COUNTIF(G2+O2,2)</f>
        <v>0</v>
      </c>
      <c r="AB2" s="5">
        <f t="shared" ref="AB2:AB57" si="23">COUNTIF(H2+J2,2)</f>
        <v>0</v>
      </c>
      <c r="AC2" s="5">
        <f t="shared" ref="AC2:AC57" si="24">COUNTIF(H2+K2,2)</f>
        <v>0</v>
      </c>
      <c r="AD2" s="5">
        <f t="shared" ref="AD2:AD57" si="25">COUNTIF(H2+L2,2)</f>
        <v>0</v>
      </c>
      <c r="AE2" s="5">
        <f t="shared" ref="AE2:AE57" si="26">COUNTIF(H2+M2,2)</f>
        <v>0</v>
      </c>
      <c r="AF2" s="5">
        <f t="shared" ref="AF2:AF57" si="27">COUNTIF(H2+N2,2)</f>
        <v>0</v>
      </c>
      <c r="AG2" s="5">
        <f t="shared" ref="AG2:AG57" si="28">COUNTIF(H2+O2,2)</f>
        <v>0</v>
      </c>
      <c r="AH2" s="5">
        <f t="shared" ref="AH2:AH57" si="29">COUNTIF(I2+J2,2)</f>
        <v>1</v>
      </c>
      <c r="AI2" s="5">
        <f t="shared" ref="AI2:AI57" si="30">COUNTIF(I2+K2,2)</f>
        <v>0</v>
      </c>
      <c r="AJ2" s="5">
        <f t="shared" ref="AJ2:AJ57" si="31">COUNTIF(I2+L2,2)</f>
        <v>0</v>
      </c>
      <c r="AK2" s="5">
        <f t="shared" ref="AK2:AK57" si="32">COUNTIF(I2+M2,2)</f>
        <v>0</v>
      </c>
      <c r="AL2" s="5">
        <f t="shared" ref="AL2:AL57" si="33">COUNTIF(I2+N2,2)</f>
        <v>0</v>
      </c>
      <c r="AM2" s="5">
        <f t="shared" ref="AM2:AM57" si="34">COUNTIF(I2+O2,2)</f>
        <v>0</v>
      </c>
    </row>
    <row r="3">
      <c r="A3" s="1" t="s">
        <v>20</v>
      </c>
      <c r="B3" s="1" t="s">
        <v>33</v>
      </c>
      <c r="C3" s="1" t="s">
        <v>253</v>
      </c>
      <c r="D3" s="1" t="s">
        <v>254</v>
      </c>
      <c r="F3" s="4">
        <f t="shared" si="1"/>
        <v>0</v>
      </c>
      <c r="G3" s="4">
        <f t="shared" si="2"/>
        <v>0</v>
      </c>
      <c r="H3" s="4">
        <f t="shared" si="3"/>
        <v>0</v>
      </c>
      <c r="I3" s="4">
        <f t="shared" si="4"/>
        <v>1</v>
      </c>
      <c r="J3" s="4">
        <f t="shared" si="5"/>
        <v>0</v>
      </c>
      <c r="K3" s="4">
        <f t="shared" si="6"/>
        <v>0</v>
      </c>
      <c r="L3" s="4">
        <f t="shared" si="7"/>
        <v>0</v>
      </c>
      <c r="M3" s="4">
        <f t="shared" si="8"/>
        <v>0</v>
      </c>
      <c r="N3" s="4">
        <f t="shared" si="9"/>
        <v>0</v>
      </c>
      <c r="O3" s="4">
        <f t="shared" si="10"/>
        <v>0</v>
      </c>
      <c r="P3" s="5">
        <f t="shared" si="11"/>
        <v>0</v>
      </c>
      <c r="Q3" s="5">
        <f t="shared" si="12"/>
        <v>0</v>
      </c>
      <c r="R3" s="5">
        <f t="shared" si="13"/>
        <v>0</v>
      </c>
      <c r="S3" s="5">
        <f t="shared" si="14"/>
        <v>0</v>
      </c>
      <c r="T3" s="5">
        <f t="shared" si="15"/>
        <v>0</v>
      </c>
      <c r="U3" s="5">
        <f t="shared" si="16"/>
        <v>0</v>
      </c>
      <c r="V3" s="5">
        <f t="shared" si="17"/>
        <v>0</v>
      </c>
      <c r="W3" s="5">
        <f t="shared" si="18"/>
        <v>0</v>
      </c>
      <c r="X3" s="5">
        <f t="shared" si="19"/>
        <v>0</v>
      </c>
      <c r="Y3" s="5">
        <f t="shared" si="20"/>
        <v>0</v>
      </c>
      <c r="Z3" s="5">
        <f t="shared" si="21"/>
        <v>0</v>
      </c>
      <c r="AA3" s="5">
        <f t="shared" si="22"/>
        <v>0</v>
      </c>
      <c r="AB3" s="5">
        <f t="shared" si="23"/>
        <v>0</v>
      </c>
      <c r="AC3" s="5">
        <f t="shared" si="24"/>
        <v>0</v>
      </c>
      <c r="AD3" s="5">
        <f t="shared" si="25"/>
        <v>0</v>
      </c>
      <c r="AE3" s="5">
        <f t="shared" si="26"/>
        <v>0</v>
      </c>
      <c r="AF3" s="5">
        <f t="shared" si="27"/>
        <v>0</v>
      </c>
      <c r="AG3" s="5">
        <f t="shared" si="28"/>
        <v>0</v>
      </c>
      <c r="AH3" s="5">
        <f t="shared" si="29"/>
        <v>0</v>
      </c>
      <c r="AI3" s="5">
        <f t="shared" si="30"/>
        <v>0</v>
      </c>
      <c r="AJ3" s="5">
        <f t="shared" si="31"/>
        <v>0</v>
      </c>
      <c r="AK3" s="5">
        <f t="shared" si="32"/>
        <v>0</v>
      </c>
      <c r="AL3" s="5">
        <f t="shared" si="33"/>
        <v>0</v>
      </c>
      <c r="AM3" s="5">
        <f t="shared" si="34"/>
        <v>0</v>
      </c>
    </row>
    <row r="4">
      <c r="A4" s="1" t="s">
        <v>20</v>
      </c>
      <c r="B4" s="1" t="s">
        <v>33</v>
      </c>
      <c r="C4" s="1" t="s">
        <v>252</v>
      </c>
      <c r="D4" s="1" t="s">
        <v>223</v>
      </c>
      <c r="F4" s="4">
        <f t="shared" si="1"/>
        <v>0</v>
      </c>
      <c r="G4" s="4">
        <f t="shared" si="2"/>
        <v>0</v>
      </c>
      <c r="H4" s="4">
        <f t="shared" si="3"/>
        <v>0</v>
      </c>
      <c r="I4" s="4">
        <f t="shared" si="4"/>
        <v>1</v>
      </c>
      <c r="J4" s="4">
        <f t="shared" si="5"/>
        <v>1</v>
      </c>
      <c r="K4" s="4">
        <f t="shared" si="6"/>
        <v>0</v>
      </c>
      <c r="L4" s="4">
        <f t="shared" si="7"/>
        <v>0</v>
      </c>
      <c r="M4" s="4">
        <f t="shared" si="8"/>
        <v>0</v>
      </c>
      <c r="N4" s="4">
        <f t="shared" si="9"/>
        <v>0</v>
      </c>
      <c r="O4" s="4">
        <f t="shared" si="10"/>
        <v>0</v>
      </c>
      <c r="P4" s="5">
        <f t="shared" si="11"/>
        <v>0</v>
      </c>
      <c r="Q4" s="5">
        <f t="shared" si="12"/>
        <v>0</v>
      </c>
      <c r="R4" s="5">
        <f t="shared" si="13"/>
        <v>0</v>
      </c>
      <c r="S4" s="5">
        <f t="shared" si="14"/>
        <v>0</v>
      </c>
      <c r="T4" s="5">
        <f t="shared" si="15"/>
        <v>0</v>
      </c>
      <c r="U4" s="5">
        <f t="shared" si="16"/>
        <v>0</v>
      </c>
      <c r="V4" s="5">
        <f t="shared" si="17"/>
        <v>0</v>
      </c>
      <c r="W4" s="5">
        <f t="shared" si="18"/>
        <v>0</v>
      </c>
      <c r="X4" s="5">
        <f t="shared" si="19"/>
        <v>0</v>
      </c>
      <c r="Y4" s="5">
        <f t="shared" si="20"/>
        <v>0</v>
      </c>
      <c r="Z4" s="5">
        <f t="shared" si="21"/>
        <v>0</v>
      </c>
      <c r="AA4" s="5">
        <f t="shared" si="22"/>
        <v>0</v>
      </c>
      <c r="AB4" s="5">
        <f t="shared" si="23"/>
        <v>0</v>
      </c>
      <c r="AC4" s="5">
        <f t="shared" si="24"/>
        <v>0</v>
      </c>
      <c r="AD4" s="5">
        <f t="shared" si="25"/>
        <v>0</v>
      </c>
      <c r="AE4" s="5">
        <f t="shared" si="26"/>
        <v>0</v>
      </c>
      <c r="AF4" s="5">
        <f t="shared" si="27"/>
        <v>0</v>
      </c>
      <c r="AG4" s="5">
        <f t="shared" si="28"/>
        <v>0</v>
      </c>
      <c r="AH4" s="5">
        <f t="shared" si="29"/>
        <v>1</v>
      </c>
      <c r="AI4" s="5">
        <f t="shared" si="30"/>
        <v>0</v>
      </c>
      <c r="AJ4" s="5">
        <f t="shared" si="31"/>
        <v>0</v>
      </c>
      <c r="AK4" s="5">
        <f t="shared" si="32"/>
        <v>0</v>
      </c>
      <c r="AL4" s="5">
        <f t="shared" si="33"/>
        <v>0</v>
      </c>
      <c r="AM4" s="5">
        <f t="shared" si="34"/>
        <v>0</v>
      </c>
    </row>
    <row r="5">
      <c r="A5" s="1" t="s">
        <v>20</v>
      </c>
      <c r="B5" s="1" t="s">
        <v>33</v>
      </c>
      <c r="C5" s="1" t="s">
        <v>252</v>
      </c>
      <c r="D5" s="1" t="s">
        <v>223</v>
      </c>
      <c r="F5" s="4">
        <f t="shared" si="1"/>
        <v>0</v>
      </c>
      <c r="G5" s="4">
        <f t="shared" si="2"/>
        <v>0</v>
      </c>
      <c r="H5" s="4">
        <f t="shared" si="3"/>
        <v>0</v>
      </c>
      <c r="I5" s="4">
        <f t="shared" si="4"/>
        <v>1</v>
      </c>
      <c r="J5" s="4">
        <f t="shared" si="5"/>
        <v>1</v>
      </c>
      <c r="K5" s="4">
        <f t="shared" si="6"/>
        <v>0</v>
      </c>
      <c r="L5" s="4">
        <f t="shared" si="7"/>
        <v>0</v>
      </c>
      <c r="M5" s="4">
        <f t="shared" si="8"/>
        <v>0</v>
      </c>
      <c r="N5" s="4">
        <f t="shared" si="9"/>
        <v>0</v>
      </c>
      <c r="O5" s="4">
        <f t="shared" si="10"/>
        <v>0</v>
      </c>
      <c r="P5" s="5">
        <f t="shared" si="11"/>
        <v>0</v>
      </c>
      <c r="Q5" s="5">
        <f t="shared" si="12"/>
        <v>0</v>
      </c>
      <c r="R5" s="5">
        <f t="shared" si="13"/>
        <v>0</v>
      </c>
      <c r="S5" s="5">
        <f t="shared" si="14"/>
        <v>0</v>
      </c>
      <c r="T5" s="5">
        <f t="shared" si="15"/>
        <v>0</v>
      </c>
      <c r="U5" s="5">
        <f t="shared" si="16"/>
        <v>0</v>
      </c>
      <c r="V5" s="5">
        <f t="shared" si="17"/>
        <v>0</v>
      </c>
      <c r="W5" s="5">
        <f t="shared" si="18"/>
        <v>0</v>
      </c>
      <c r="X5" s="5">
        <f t="shared" si="19"/>
        <v>0</v>
      </c>
      <c r="Y5" s="5">
        <f t="shared" si="20"/>
        <v>0</v>
      </c>
      <c r="Z5" s="5">
        <f t="shared" si="21"/>
        <v>0</v>
      </c>
      <c r="AA5" s="5">
        <f t="shared" si="22"/>
        <v>0</v>
      </c>
      <c r="AB5" s="5">
        <f t="shared" si="23"/>
        <v>0</v>
      </c>
      <c r="AC5" s="5">
        <f t="shared" si="24"/>
        <v>0</v>
      </c>
      <c r="AD5" s="5">
        <f t="shared" si="25"/>
        <v>0</v>
      </c>
      <c r="AE5" s="5">
        <f t="shared" si="26"/>
        <v>0</v>
      </c>
      <c r="AF5" s="5">
        <f t="shared" si="27"/>
        <v>0</v>
      </c>
      <c r="AG5" s="5">
        <f t="shared" si="28"/>
        <v>0</v>
      </c>
      <c r="AH5" s="5">
        <f t="shared" si="29"/>
        <v>1</v>
      </c>
      <c r="AI5" s="5">
        <f t="shared" si="30"/>
        <v>0</v>
      </c>
      <c r="AJ5" s="5">
        <f t="shared" si="31"/>
        <v>0</v>
      </c>
      <c r="AK5" s="5">
        <f t="shared" si="32"/>
        <v>0</v>
      </c>
      <c r="AL5" s="5">
        <f t="shared" si="33"/>
        <v>0</v>
      </c>
      <c r="AM5" s="5">
        <f t="shared" si="34"/>
        <v>0</v>
      </c>
    </row>
    <row r="6">
      <c r="A6" s="1" t="s">
        <v>17</v>
      </c>
      <c r="B6" s="1" t="s">
        <v>47</v>
      </c>
      <c r="C6" s="1" t="s">
        <v>253</v>
      </c>
      <c r="D6" s="1" t="s">
        <v>223</v>
      </c>
      <c r="F6" s="4">
        <f t="shared" si="1"/>
        <v>1</v>
      </c>
      <c r="G6" s="4">
        <f t="shared" si="2"/>
        <v>0</v>
      </c>
      <c r="H6" s="4">
        <f t="shared" si="3"/>
        <v>0</v>
      </c>
      <c r="I6" s="4">
        <f t="shared" si="4"/>
        <v>0</v>
      </c>
      <c r="J6" s="4">
        <f t="shared" si="5"/>
        <v>1</v>
      </c>
      <c r="K6" s="4">
        <f t="shared" si="6"/>
        <v>0</v>
      </c>
      <c r="L6" s="4">
        <f t="shared" si="7"/>
        <v>0</v>
      </c>
      <c r="M6" s="4">
        <f t="shared" si="8"/>
        <v>0</v>
      </c>
      <c r="N6" s="4">
        <f t="shared" si="9"/>
        <v>0</v>
      </c>
      <c r="O6" s="4">
        <f t="shared" si="10"/>
        <v>0</v>
      </c>
      <c r="P6" s="5">
        <f t="shared" si="11"/>
        <v>1</v>
      </c>
      <c r="Q6" s="5">
        <f t="shared" si="12"/>
        <v>0</v>
      </c>
      <c r="R6" s="5">
        <f t="shared" si="13"/>
        <v>0</v>
      </c>
      <c r="S6" s="5">
        <f t="shared" si="14"/>
        <v>0</v>
      </c>
      <c r="T6" s="5">
        <f t="shared" si="15"/>
        <v>0</v>
      </c>
      <c r="U6" s="5">
        <f t="shared" si="16"/>
        <v>0</v>
      </c>
      <c r="V6" s="5">
        <f t="shared" si="17"/>
        <v>0</v>
      </c>
      <c r="W6" s="5">
        <f t="shared" si="18"/>
        <v>0</v>
      </c>
      <c r="X6" s="5">
        <f t="shared" si="19"/>
        <v>0</v>
      </c>
      <c r="Y6" s="5">
        <f t="shared" si="20"/>
        <v>0</v>
      </c>
      <c r="Z6" s="5">
        <f t="shared" si="21"/>
        <v>0</v>
      </c>
      <c r="AA6" s="5">
        <f t="shared" si="22"/>
        <v>0</v>
      </c>
      <c r="AB6" s="5">
        <f t="shared" si="23"/>
        <v>0</v>
      </c>
      <c r="AC6" s="5">
        <f t="shared" si="24"/>
        <v>0</v>
      </c>
      <c r="AD6" s="5">
        <f t="shared" si="25"/>
        <v>0</v>
      </c>
      <c r="AE6" s="5">
        <f t="shared" si="26"/>
        <v>0</v>
      </c>
      <c r="AF6" s="5">
        <f t="shared" si="27"/>
        <v>0</v>
      </c>
      <c r="AG6" s="5">
        <f t="shared" si="28"/>
        <v>0</v>
      </c>
      <c r="AH6" s="5">
        <f t="shared" si="29"/>
        <v>0</v>
      </c>
      <c r="AI6" s="5">
        <f t="shared" si="30"/>
        <v>0</v>
      </c>
      <c r="AJ6" s="5">
        <f t="shared" si="31"/>
        <v>0</v>
      </c>
      <c r="AK6" s="5">
        <f t="shared" si="32"/>
        <v>0</v>
      </c>
      <c r="AL6" s="5">
        <f t="shared" si="33"/>
        <v>0</v>
      </c>
      <c r="AM6" s="5">
        <f t="shared" si="34"/>
        <v>0</v>
      </c>
    </row>
    <row r="7">
      <c r="A7" s="1" t="s">
        <v>18</v>
      </c>
      <c r="B7" s="1" t="s">
        <v>33</v>
      </c>
      <c r="C7" s="1" t="s">
        <v>253</v>
      </c>
      <c r="D7" s="1" t="s">
        <v>224</v>
      </c>
      <c r="F7" s="4">
        <f t="shared" si="1"/>
        <v>0</v>
      </c>
      <c r="G7" s="4">
        <f t="shared" si="2"/>
        <v>1</v>
      </c>
      <c r="H7" s="4">
        <f t="shared" si="3"/>
        <v>0</v>
      </c>
      <c r="I7" s="4">
        <f t="shared" si="4"/>
        <v>0</v>
      </c>
      <c r="J7" s="4">
        <f t="shared" si="5"/>
        <v>0</v>
      </c>
      <c r="K7" s="4">
        <f t="shared" si="6"/>
        <v>0</v>
      </c>
      <c r="L7" s="4">
        <f t="shared" si="7"/>
        <v>1</v>
      </c>
      <c r="M7" s="4">
        <f t="shared" si="8"/>
        <v>0</v>
      </c>
      <c r="N7" s="4">
        <f t="shared" si="9"/>
        <v>0</v>
      </c>
      <c r="O7" s="4">
        <f t="shared" si="10"/>
        <v>0</v>
      </c>
      <c r="P7" s="5">
        <f t="shared" si="11"/>
        <v>0</v>
      </c>
      <c r="Q7" s="5">
        <f t="shared" si="12"/>
        <v>0</v>
      </c>
      <c r="R7" s="5">
        <f t="shared" si="13"/>
        <v>0</v>
      </c>
      <c r="S7" s="5">
        <f t="shared" si="14"/>
        <v>0</v>
      </c>
      <c r="T7" s="5">
        <f t="shared" si="15"/>
        <v>0</v>
      </c>
      <c r="U7" s="5">
        <f t="shared" si="16"/>
        <v>0</v>
      </c>
      <c r="V7" s="5">
        <f t="shared" si="17"/>
        <v>0</v>
      </c>
      <c r="W7" s="5">
        <f t="shared" si="18"/>
        <v>0</v>
      </c>
      <c r="X7" s="5">
        <f t="shared" si="19"/>
        <v>1</v>
      </c>
      <c r="Y7" s="5">
        <f t="shared" si="20"/>
        <v>0</v>
      </c>
      <c r="Z7" s="5">
        <f t="shared" si="21"/>
        <v>0</v>
      </c>
      <c r="AA7" s="5">
        <f t="shared" si="22"/>
        <v>0</v>
      </c>
      <c r="AB7" s="5">
        <f t="shared" si="23"/>
        <v>0</v>
      </c>
      <c r="AC7" s="5">
        <f t="shared" si="24"/>
        <v>0</v>
      </c>
      <c r="AD7" s="5">
        <f t="shared" si="25"/>
        <v>0</v>
      </c>
      <c r="AE7" s="5">
        <f t="shared" si="26"/>
        <v>0</v>
      </c>
      <c r="AF7" s="5">
        <f t="shared" si="27"/>
        <v>0</v>
      </c>
      <c r="AG7" s="5">
        <f t="shared" si="28"/>
        <v>0</v>
      </c>
      <c r="AH7" s="5">
        <f t="shared" si="29"/>
        <v>0</v>
      </c>
      <c r="AI7" s="5">
        <f t="shared" si="30"/>
        <v>0</v>
      </c>
      <c r="AJ7" s="5">
        <f t="shared" si="31"/>
        <v>0</v>
      </c>
      <c r="AK7" s="5">
        <f t="shared" si="32"/>
        <v>0</v>
      </c>
      <c r="AL7" s="5">
        <f t="shared" si="33"/>
        <v>0</v>
      </c>
      <c r="AM7" s="5">
        <f t="shared" si="34"/>
        <v>0</v>
      </c>
    </row>
    <row r="8">
      <c r="A8" s="1" t="s">
        <v>18</v>
      </c>
      <c r="B8" s="1" t="s">
        <v>33</v>
      </c>
      <c r="C8" s="1" t="s">
        <v>252</v>
      </c>
      <c r="D8" s="1" t="s">
        <v>223</v>
      </c>
      <c r="F8" s="4">
        <f t="shared" si="1"/>
        <v>0</v>
      </c>
      <c r="G8" s="4">
        <f t="shared" si="2"/>
        <v>1</v>
      </c>
      <c r="H8" s="4">
        <f t="shared" si="3"/>
        <v>0</v>
      </c>
      <c r="I8" s="4">
        <f t="shared" si="4"/>
        <v>0</v>
      </c>
      <c r="J8" s="4">
        <f t="shared" si="5"/>
        <v>1</v>
      </c>
      <c r="K8" s="4">
        <f t="shared" si="6"/>
        <v>0</v>
      </c>
      <c r="L8" s="4">
        <f t="shared" si="7"/>
        <v>0</v>
      </c>
      <c r="M8" s="4">
        <f t="shared" si="8"/>
        <v>0</v>
      </c>
      <c r="N8" s="4">
        <f t="shared" si="9"/>
        <v>0</v>
      </c>
      <c r="O8" s="4">
        <f t="shared" si="10"/>
        <v>0</v>
      </c>
      <c r="P8" s="5">
        <f t="shared" si="11"/>
        <v>0</v>
      </c>
      <c r="Q8" s="5">
        <f t="shared" si="12"/>
        <v>0</v>
      </c>
      <c r="R8" s="5">
        <f t="shared" si="13"/>
        <v>0</v>
      </c>
      <c r="S8" s="5">
        <f t="shared" si="14"/>
        <v>0</v>
      </c>
      <c r="T8" s="5">
        <f t="shared" si="15"/>
        <v>0</v>
      </c>
      <c r="U8" s="5">
        <f t="shared" si="16"/>
        <v>0</v>
      </c>
      <c r="V8" s="5">
        <f t="shared" si="17"/>
        <v>1</v>
      </c>
      <c r="W8" s="5">
        <f t="shared" si="18"/>
        <v>0</v>
      </c>
      <c r="X8" s="5">
        <f t="shared" si="19"/>
        <v>0</v>
      </c>
      <c r="Y8" s="5">
        <f t="shared" si="20"/>
        <v>0</v>
      </c>
      <c r="Z8" s="5">
        <f t="shared" si="21"/>
        <v>0</v>
      </c>
      <c r="AA8" s="5">
        <f t="shared" si="22"/>
        <v>0</v>
      </c>
      <c r="AB8" s="5">
        <f t="shared" si="23"/>
        <v>0</v>
      </c>
      <c r="AC8" s="5">
        <f t="shared" si="24"/>
        <v>0</v>
      </c>
      <c r="AD8" s="5">
        <f t="shared" si="25"/>
        <v>0</v>
      </c>
      <c r="AE8" s="5">
        <f t="shared" si="26"/>
        <v>0</v>
      </c>
      <c r="AF8" s="5">
        <f t="shared" si="27"/>
        <v>0</v>
      </c>
      <c r="AG8" s="5">
        <f t="shared" si="28"/>
        <v>0</v>
      </c>
      <c r="AH8" s="5">
        <f t="shared" si="29"/>
        <v>0</v>
      </c>
      <c r="AI8" s="5">
        <f t="shared" si="30"/>
        <v>0</v>
      </c>
      <c r="AJ8" s="5">
        <f t="shared" si="31"/>
        <v>0</v>
      </c>
      <c r="AK8" s="5">
        <f t="shared" si="32"/>
        <v>0</v>
      </c>
      <c r="AL8" s="5">
        <f t="shared" si="33"/>
        <v>0</v>
      </c>
      <c r="AM8" s="5">
        <f t="shared" si="34"/>
        <v>0</v>
      </c>
    </row>
    <row r="9">
      <c r="A9" s="1" t="s">
        <v>17</v>
      </c>
      <c r="B9" s="1" t="s">
        <v>47</v>
      </c>
      <c r="C9" s="1" t="s">
        <v>253</v>
      </c>
      <c r="D9" s="1" t="s">
        <v>226</v>
      </c>
      <c r="E9" s="1" t="s">
        <v>255</v>
      </c>
      <c r="F9" s="4">
        <f t="shared" si="1"/>
        <v>1</v>
      </c>
      <c r="G9" s="4">
        <f t="shared" si="2"/>
        <v>0</v>
      </c>
      <c r="H9" s="4">
        <f t="shared" si="3"/>
        <v>0</v>
      </c>
      <c r="I9" s="4">
        <f t="shared" si="4"/>
        <v>0</v>
      </c>
      <c r="J9" s="4">
        <f t="shared" si="5"/>
        <v>0</v>
      </c>
      <c r="K9" s="4">
        <f t="shared" si="6"/>
        <v>0</v>
      </c>
      <c r="L9" s="4">
        <f t="shared" si="7"/>
        <v>0</v>
      </c>
      <c r="M9" s="4">
        <f t="shared" si="8"/>
        <v>0</v>
      </c>
      <c r="N9" s="4">
        <f t="shared" si="9"/>
        <v>1</v>
      </c>
      <c r="O9" s="4">
        <f t="shared" si="10"/>
        <v>0</v>
      </c>
      <c r="P9" s="5">
        <f t="shared" si="11"/>
        <v>0</v>
      </c>
      <c r="Q9" s="5">
        <f t="shared" si="12"/>
        <v>0</v>
      </c>
      <c r="R9" s="5">
        <f t="shared" si="13"/>
        <v>0</v>
      </c>
      <c r="S9" s="5">
        <f t="shared" si="14"/>
        <v>0</v>
      </c>
      <c r="T9" s="5">
        <f t="shared" si="15"/>
        <v>1</v>
      </c>
      <c r="U9" s="5">
        <f t="shared" si="16"/>
        <v>0</v>
      </c>
      <c r="V9" s="5">
        <f t="shared" si="17"/>
        <v>0</v>
      </c>
      <c r="W9" s="5">
        <f t="shared" si="18"/>
        <v>0</v>
      </c>
      <c r="X9" s="5">
        <f t="shared" si="19"/>
        <v>0</v>
      </c>
      <c r="Y9" s="5">
        <f t="shared" si="20"/>
        <v>0</v>
      </c>
      <c r="Z9" s="5">
        <f t="shared" si="21"/>
        <v>0</v>
      </c>
      <c r="AA9" s="5">
        <f t="shared" si="22"/>
        <v>0</v>
      </c>
      <c r="AB9" s="5">
        <f t="shared" si="23"/>
        <v>0</v>
      </c>
      <c r="AC9" s="5">
        <f t="shared" si="24"/>
        <v>0</v>
      </c>
      <c r="AD9" s="5">
        <f t="shared" si="25"/>
        <v>0</v>
      </c>
      <c r="AE9" s="5">
        <f t="shared" si="26"/>
        <v>0</v>
      </c>
      <c r="AF9" s="5">
        <f t="shared" si="27"/>
        <v>0</v>
      </c>
      <c r="AG9" s="5">
        <f t="shared" si="28"/>
        <v>0</v>
      </c>
      <c r="AH9" s="5">
        <f t="shared" si="29"/>
        <v>0</v>
      </c>
      <c r="AI9" s="5">
        <f t="shared" si="30"/>
        <v>0</v>
      </c>
      <c r="AJ9" s="5">
        <f t="shared" si="31"/>
        <v>0</v>
      </c>
      <c r="AK9" s="5">
        <f t="shared" si="32"/>
        <v>0</v>
      </c>
      <c r="AL9" s="5">
        <f t="shared" si="33"/>
        <v>0</v>
      </c>
      <c r="AM9" s="5">
        <f t="shared" si="34"/>
        <v>0</v>
      </c>
    </row>
    <row r="10">
      <c r="A10" s="1" t="s">
        <v>17</v>
      </c>
      <c r="B10" s="1" t="s">
        <v>47</v>
      </c>
      <c r="C10" s="1" t="s">
        <v>253</v>
      </c>
      <c r="D10" s="1" t="s">
        <v>174</v>
      </c>
      <c r="F10" s="4">
        <f t="shared" si="1"/>
        <v>1</v>
      </c>
      <c r="G10" s="4">
        <f t="shared" si="2"/>
        <v>0</v>
      </c>
      <c r="H10" s="4">
        <f t="shared" si="3"/>
        <v>0</v>
      </c>
      <c r="I10" s="4">
        <f t="shared" si="4"/>
        <v>0</v>
      </c>
      <c r="J10" s="4">
        <f t="shared" si="5"/>
        <v>0</v>
      </c>
      <c r="K10" s="4">
        <f t="shared" si="6"/>
        <v>1</v>
      </c>
      <c r="L10" s="4">
        <f t="shared" si="7"/>
        <v>0</v>
      </c>
      <c r="M10" s="4">
        <f t="shared" si="8"/>
        <v>0</v>
      </c>
      <c r="N10" s="4">
        <f t="shared" si="9"/>
        <v>0</v>
      </c>
      <c r="O10" s="4">
        <f t="shared" si="10"/>
        <v>0</v>
      </c>
      <c r="P10" s="5">
        <f t="shared" si="11"/>
        <v>0</v>
      </c>
      <c r="Q10" s="5">
        <f t="shared" si="12"/>
        <v>1</v>
      </c>
      <c r="R10" s="5">
        <f t="shared" si="13"/>
        <v>0</v>
      </c>
      <c r="S10" s="5">
        <f t="shared" si="14"/>
        <v>0</v>
      </c>
      <c r="T10" s="5">
        <f t="shared" si="15"/>
        <v>0</v>
      </c>
      <c r="U10" s="5">
        <f t="shared" si="16"/>
        <v>0</v>
      </c>
      <c r="V10" s="5">
        <f t="shared" si="17"/>
        <v>0</v>
      </c>
      <c r="W10" s="5">
        <f t="shared" si="18"/>
        <v>0</v>
      </c>
      <c r="X10" s="5">
        <f t="shared" si="19"/>
        <v>0</v>
      </c>
      <c r="Y10" s="5">
        <f t="shared" si="20"/>
        <v>0</v>
      </c>
      <c r="Z10" s="5">
        <f t="shared" si="21"/>
        <v>0</v>
      </c>
      <c r="AA10" s="5">
        <f t="shared" si="22"/>
        <v>0</v>
      </c>
      <c r="AB10" s="5">
        <f t="shared" si="23"/>
        <v>0</v>
      </c>
      <c r="AC10" s="5">
        <f t="shared" si="24"/>
        <v>0</v>
      </c>
      <c r="AD10" s="5">
        <f t="shared" si="25"/>
        <v>0</v>
      </c>
      <c r="AE10" s="5">
        <f t="shared" si="26"/>
        <v>0</v>
      </c>
      <c r="AF10" s="5">
        <f t="shared" si="27"/>
        <v>0</v>
      </c>
      <c r="AG10" s="5">
        <f t="shared" si="28"/>
        <v>0</v>
      </c>
      <c r="AH10" s="5">
        <f t="shared" si="29"/>
        <v>0</v>
      </c>
      <c r="AI10" s="5">
        <f t="shared" si="30"/>
        <v>0</v>
      </c>
      <c r="AJ10" s="5">
        <f t="shared" si="31"/>
        <v>0</v>
      </c>
      <c r="AK10" s="5">
        <f t="shared" si="32"/>
        <v>0</v>
      </c>
      <c r="AL10" s="5">
        <f t="shared" si="33"/>
        <v>0</v>
      </c>
      <c r="AM10" s="5">
        <f t="shared" si="34"/>
        <v>0</v>
      </c>
    </row>
    <row r="11">
      <c r="A11" s="1" t="s">
        <v>17</v>
      </c>
      <c r="B11" s="1" t="s">
        <v>47</v>
      </c>
      <c r="C11" s="1" t="s">
        <v>253</v>
      </c>
      <c r="D11" s="1" t="s">
        <v>174</v>
      </c>
      <c r="F11" s="4">
        <f t="shared" si="1"/>
        <v>1</v>
      </c>
      <c r="G11" s="4">
        <f t="shared" si="2"/>
        <v>0</v>
      </c>
      <c r="H11" s="4">
        <f t="shared" si="3"/>
        <v>0</v>
      </c>
      <c r="I11" s="4">
        <f t="shared" si="4"/>
        <v>0</v>
      </c>
      <c r="J11" s="4">
        <f t="shared" si="5"/>
        <v>0</v>
      </c>
      <c r="K11" s="4">
        <f t="shared" si="6"/>
        <v>1</v>
      </c>
      <c r="L11" s="4">
        <f t="shared" si="7"/>
        <v>0</v>
      </c>
      <c r="M11" s="4">
        <f t="shared" si="8"/>
        <v>0</v>
      </c>
      <c r="N11" s="4">
        <f t="shared" si="9"/>
        <v>0</v>
      </c>
      <c r="O11" s="4">
        <f t="shared" si="10"/>
        <v>0</v>
      </c>
      <c r="P11" s="5">
        <f t="shared" si="11"/>
        <v>0</v>
      </c>
      <c r="Q11" s="5">
        <f t="shared" si="12"/>
        <v>1</v>
      </c>
      <c r="R11" s="5">
        <f t="shared" si="13"/>
        <v>0</v>
      </c>
      <c r="S11" s="5">
        <f t="shared" si="14"/>
        <v>0</v>
      </c>
      <c r="T11" s="5">
        <f t="shared" si="15"/>
        <v>0</v>
      </c>
      <c r="U11" s="5">
        <f t="shared" si="16"/>
        <v>0</v>
      </c>
      <c r="V11" s="5">
        <f t="shared" si="17"/>
        <v>0</v>
      </c>
      <c r="W11" s="5">
        <f t="shared" si="18"/>
        <v>0</v>
      </c>
      <c r="X11" s="5">
        <f t="shared" si="19"/>
        <v>0</v>
      </c>
      <c r="Y11" s="5">
        <f t="shared" si="20"/>
        <v>0</v>
      </c>
      <c r="Z11" s="5">
        <f t="shared" si="21"/>
        <v>0</v>
      </c>
      <c r="AA11" s="5">
        <f t="shared" si="22"/>
        <v>0</v>
      </c>
      <c r="AB11" s="5">
        <f t="shared" si="23"/>
        <v>0</v>
      </c>
      <c r="AC11" s="5">
        <f t="shared" si="24"/>
        <v>0</v>
      </c>
      <c r="AD11" s="5">
        <f t="shared" si="25"/>
        <v>0</v>
      </c>
      <c r="AE11" s="5">
        <f t="shared" si="26"/>
        <v>0</v>
      </c>
      <c r="AF11" s="5">
        <f t="shared" si="27"/>
        <v>0</v>
      </c>
      <c r="AG11" s="5">
        <f t="shared" si="28"/>
        <v>0</v>
      </c>
      <c r="AH11" s="5">
        <f t="shared" si="29"/>
        <v>0</v>
      </c>
      <c r="AI11" s="5">
        <f t="shared" si="30"/>
        <v>0</v>
      </c>
      <c r="AJ11" s="5">
        <f t="shared" si="31"/>
        <v>0</v>
      </c>
      <c r="AK11" s="5">
        <f t="shared" si="32"/>
        <v>0</v>
      </c>
      <c r="AL11" s="5">
        <f t="shared" si="33"/>
        <v>0</v>
      </c>
      <c r="AM11" s="5">
        <f t="shared" si="34"/>
        <v>0</v>
      </c>
    </row>
    <row r="12">
      <c r="A12" s="1" t="s">
        <v>20</v>
      </c>
      <c r="B12" s="1" t="s">
        <v>47</v>
      </c>
      <c r="C12" s="1" t="s">
        <v>253</v>
      </c>
      <c r="D12" s="1" t="s">
        <v>174</v>
      </c>
      <c r="F12" s="4">
        <f t="shared" si="1"/>
        <v>0</v>
      </c>
      <c r="G12" s="4">
        <f t="shared" si="2"/>
        <v>0</v>
      </c>
      <c r="H12" s="4">
        <f t="shared" si="3"/>
        <v>0</v>
      </c>
      <c r="I12" s="4">
        <f t="shared" si="4"/>
        <v>1</v>
      </c>
      <c r="J12" s="4">
        <f t="shared" si="5"/>
        <v>0</v>
      </c>
      <c r="K12" s="4">
        <f t="shared" si="6"/>
        <v>1</v>
      </c>
      <c r="L12" s="4">
        <f t="shared" si="7"/>
        <v>0</v>
      </c>
      <c r="M12" s="4">
        <f t="shared" si="8"/>
        <v>0</v>
      </c>
      <c r="N12" s="4">
        <f t="shared" si="9"/>
        <v>0</v>
      </c>
      <c r="O12" s="4">
        <f t="shared" si="10"/>
        <v>0</v>
      </c>
      <c r="P12" s="5">
        <f t="shared" si="11"/>
        <v>0</v>
      </c>
      <c r="Q12" s="5">
        <f t="shared" si="12"/>
        <v>0</v>
      </c>
      <c r="R12" s="5">
        <f t="shared" si="13"/>
        <v>0</v>
      </c>
      <c r="S12" s="5">
        <f t="shared" si="14"/>
        <v>0</v>
      </c>
      <c r="T12" s="5">
        <f t="shared" si="15"/>
        <v>0</v>
      </c>
      <c r="U12" s="5">
        <f t="shared" si="16"/>
        <v>0</v>
      </c>
      <c r="V12" s="5">
        <f t="shared" si="17"/>
        <v>0</v>
      </c>
      <c r="W12" s="5">
        <f t="shared" si="18"/>
        <v>0</v>
      </c>
      <c r="X12" s="5">
        <f t="shared" si="19"/>
        <v>0</v>
      </c>
      <c r="Y12" s="5">
        <f t="shared" si="20"/>
        <v>0</v>
      </c>
      <c r="Z12" s="5">
        <f t="shared" si="21"/>
        <v>0</v>
      </c>
      <c r="AA12" s="5">
        <f t="shared" si="22"/>
        <v>0</v>
      </c>
      <c r="AB12" s="5">
        <f t="shared" si="23"/>
        <v>0</v>
      </c>
      <c r="AC12" s="5">
        <f t="shared" si="24"/>
        <v>0</v>
      </c>
      <c r="AD12" s="5">
        <f t="shared" si="25"/>
        <v>0</v>
      </c>
      <c r="AE12" s="5">
        <f t="shared" si="26"/>
        <v>0</v>
      </c>
      <c r="AF12" s="5">
        <f t="shared" si="27"/>
        <v>0</v>
      </c>
      <c r="AG12" s="5">
        <f t="shared" si="28"/>
        <v>0</v>
      </c>
      <c r="AH12" s="5">
        <f t="shared" si="29"/>
        <v>0</v>
      </c>
      <c r="AI12" s="5">
        <f t="shared" si="30"/>
        <v>1</v>
      </c>
      <c r="AJ12" s="5">
        <f t="shared" si="31"/>
        <v>0</v>
      </c>
      <c r="AK12" s="5">
        <f t="shared" si="32"/>
        <v>0</v>
      </c>
      <c r="AL12" s="5">
        <f t="shared" si="33"/>
        <v>0</v>
      </c>
      <c r="AM12" s="5">
        <f t="shared" si="34"/>
        <v>0</v>
      </c>
    </row>
    <row r="13">
      <c r="A13" s="1" t="s">
        <v>17</v>
      </c>
      <c r="B13" s="1" t="s">
        <v>47</v>
      </c>
      <c r="C13" s="1" t="s">
        <v>256</v>
      </c>
      <c r="D13" s="1" t="s">
        <v>68</v>
      </c>
      <c r="F13" s="4">
        <f t="shared" si="1"/>
        <v>1</v>
      </c>
      <c r="G13" s="4">
        <f t="shared" si="2"/>
        <v>0</v>
      </c>
      <c r="H13" s="4">
        <f t="shared" si="3"/>
        <v>0</v>
      </c>
      <c r="I13" s="4">
        <f t="shared" si="4"/>
        <v>0</v>
      </c>
      <c r="J13" s="4">
        <f t="shared" si="5"/>
        <v>0</v>
      </c>
      <c r="K13" s="4">
        <f t="shared" si="6"/>
        <v>0</v>
      </c>
      <c r="L13" s="4">
        <f t="shared" si="7"/>
        <v>0</v>
      </c>
      <c r="M13" s="4">
        <f t="shared" si="8"/>
        <v>0</v>
      </c>
      <c r="N13" s="4">
        <f t="shared" si="9"/>
        <v>0</v>
      </c>
      <c r="O13" s="4">
        <f t="shared" si="10"/>
        <v>0</v>
      </c>
      <c r="P13" s="5">
        <f t="shared" si="11"/>
        <v>0</v>
      </c>
      <c r="Q13" s="5">
        <f t="shared" si="12"/>
        <v>0</v>
      </c>
      <c r="R13" s="5">
        <f t="shared" si="13"/>
        <v>0</v>
      </c>
      <c r="S13" s="5">
        <f t="shared" si="14"/>
        <v>0</v>
      </c>
      <c r="T13" s="5">
        <f t="shared" si="15"/>
        <v>0</v>
      </c>
      <c r="U13" s="5">
        <f t="shared" si="16"/>
        <v>0</v>
      </c>
      <c r="V13" s="5">
        <f t="shared" si="17"/>
        <v>0</v>
      </c>
      <c r="W13" s="5">
        <f t="shared" si="18"/>
        <v>0</v>
      </c>
      <c r="X13" s="5">
        <f t="shared" si="19"/>
        <v>0</v>
      </c>
      <c r="Y13" s="5">
        <f t="shared" si="20"/>
        <v>0</v>
      </c>
      <c r="Z13" s="5">
        <f t="shared" si="21"/>
        <v>0</v>
      </c>
      <c r="AA13" s="5">
        <f t="shared" si="22"/>
        <v>0</v>
      </c>
      <c r="AB13" s="5">
        <f t="shared" si="23"/>
        <v>0</v>
      </c>
      <c r="AC13" s="5">
        <f t="shared" si="24"/>
        <v>0</v>
      </c>
      <c r="AD13" s="5">
        <f t="shared" si="25"/>
        <v>0</v>
      </c>
      <c r="AE13" s="5">
        <f t="shared" si="26"/>
        <v>0</v>
      </c>
      <c r="AF13" s="5">
        <f t="shared" si="27"/>
        <v>0</v>
      </c>
      <c r="AG13" s="5">
        <f t="shared" si="28"/>
        <v>0</v>
      </c>
      <c r="AH13" s="5">
        <f t="shared" si="29"/>
        <v>0</v>
      </c>
      <c r="AI13" s="5">
        <f t="shared" si="30"/>
        <v>0</v>
      </c>
      <c r="AJ13" s="5">
        <f t="shared" si="31"/>
        <v>0</v>
      </c>
      <c r="AK13" s="5">
        <f t="shared" si="32"/>
        <v>0</v>
      </c>
      <c r="AL13" s="5">
        <f t="shared" si="33"/>
        <v>0</v>
      </c>
      <c r="AM13" s="5">
        <f t="shared" si="34"/>
        <v>0</v>
      </c>
    </row>
    <row r="14">
      <c r="A14" s="1" t="s">
        <v>20</v>
      </c>
      <c r="B14" s="1" t="s">
        <v>47</v>
      </c>
      <c r="C14" s="1" t="s">
        <v>253</v>
      </c>
      <c r="D14" s="1" t="s">
        <v>174</v>
      </c>
      <c r="F14" s="4">
        <f t="shared" si="1"/>
        <v>0</v>
      </c>
      <c r="G14" s="4">
        <f t="shared" si="2"/>
        <v>0</v>
      </c>
      <c r="H14" s="4">
        <f t="shared" si="3"/>
        <v>0</v>
      </c>
      <c r="I14" s="4">
        <f t="shared" si="4"/>
        <v>1</v>
      </c>
      <c r="J14" s="4">
        <f t="shared" si="5"/>
        <v>0</v>
      </c>
      <c r="K14" s="4">
        <f t="shared" si="6"/>
        <v>1</v>
      </c>
      <c r="L14" s="4">
        <f t="shared" si="7"/>
        <v>0</v>
      </c>
      <c r="M14" s="4">
        <f t="shared" si="8"/>
        <v>0</v>
      </c>
      <c r="N14" s="4">
        <f t="shared" si="9"/>
        <v>0</v>
      </c>
      <c r="O14" s="4">
        <f t="shared" si="10"/>
        <v>0</v>
      </c>
      <c r="P14" s="5">
        <f t="shared" si="11"/>
        <v>0</v>
      </c>
      <c r="Q14" s="5">
        <f t="shared" si="12"/>
        <v>0</v>
      </c>
      <c r="R14" s="5">
        <f t="shared" si="13"/>
        <v>0</v>
      </c>
      <c r="S14" s="5">
        <f t="shared" si="14"/>
        <v>0</v>
      </c>
      <c r="T14" s="5">
        <f t="shared" si="15"/>
        <v>0</v>
      </c>
      <c r="U14" s="5">
        <f t="shared" si="16"/>
        <v>0</v>
      </c>
      <c r="V14" s="5">
        <f t="shared" si="17"/>
        <v>0</v>
      </c>
      <c r="W14" s="5">
        <f t="shared" si="18"/>
        <v>0</v>
      </c>
      <c r="X14" s="5">
        <f t="shared" si="19"/>
        <v>0</v>
      </c>
      <c r="Y14" s="5">
        <f t="shared" si="20"/>
        <v>0</v>
      </c>
      <c r="Z14" s="5">
        <f t="shared" si="21"/>
        <v>0</v>
      </c>
      <c r="AA14" s="5">
        <f t="shared" si="22"/>
        <v>0</v>
      </c>
      <c r="AB14" s="5">
        <f t="shared" si="23"/>
        <v>0</v>
      </c>
      <c r="AC14" s="5">
        <f t="shared" si="24"/>
        <v>0</v>
      </c>
      <c r="AD14" s="5">
        <f t="shared" si="25"/>
        <v>0</v>
      </c>
      <c r="AE14" s="5">
        <f t="shared" si="26"/>
        <v>0</v>
      </c>
      <c r="AF14" s="5">
        <f t="shared" si="27"/>
        <v>0</v>
      </c>
      <c r="AG14" s="5">
        <f t="shared" si="28"/>
        <v>0</v>
      </c>
      <c r="AH14" s="5">
        <f t="shared" si="29"/>
        <v>0</v>
      </c>
      <c r="AI14" s="5">
        <f t="shared" si="30"/>
        <v>1</v>
      </c>
      <c r="AJ14" s="5">
        <f t="shared" si="31"/>
        <v>0</v>
      </c>
      <c r="AK14" s="5">
        <f t="shared" si="32"/>
        <v>0</v>
      </c>
      <c r="AL14" s="5">
        <f t="shared" si="33"/>
        <v>0</v>
      </c>
      <c r="AM14" s="5">
        <f t="shared" si="34"/>
        <v>0</v>
      </c>
    </row>
    <row r="15">
      <c r="A15" s="1" t="s">
        <v>19</v>
      </c>
      <c r="B15" s="1" t="s">
        <v>47</v>
      </c>
      <c r="C15" s="1" t="s">
        <v>253</v>
      </c>
      <c r="D15" s="1" t="s">
        <v>257</v>
      </c>
      <c r="F15" s="4">
        <f t="shared" si="1"/>
        <v>0</v>
      </c>
      <c r="G15" s="4">
        <f t="shared" si="2"/>
        <v>0</v>
      </c>
      <c r="H15" s="4">
        <f t="shared" si="3"/>
        <v>1</v>
      </c>
      <c r="I15" s="4">
        <f t="shared" si="4"/>
        <v>0</v>
      </c>
      <c r="J15" s="4">
        <f t="shared" si="5"/>
        <v>0</v>
      </c>
      <c r="K15" s="4">
        <f t="shared" si="6"/>
        <v>0</v>
      </c>
      <c r="L15" s="4">
        <f t="shared" si="7"/>
        <v>0</v>
      </c>
      <c r="M15" s="4">
        <f t="shared" si="8"/>
        <v>0</v>
      </c>
      <c r="N15" s="4">
        <f t="shared" si="9"/>
        <v>0</v>
      </c>
      <c r="O15" s="4">
        <f t="shared" si="10"/>
        <v>0</v>
      </c>
      <c r="P15" s="5">
        <f t="shared" si="11"/>
        <v>0</v>
      </c>
      <c r="Q15" s="5">
        <f t="shared" si="12"/>
        <v>0</v>
      </c>
      <c r="R15" s="5">
        <f t="shared" si="13"/>
        <v>0</v>
      </c>
      <c r="S15" s="5">
        <f t="shared" si="14"/>
        <v>0</v>
      </c>
      <c r="T15" s="5">
        <f t="shared" si="15"/>
        <v>0</v>
      </c>
      <c r="U15" s="5">
        <f t="shared" si="16"/>
        <v>0</v>
      </c>
      <c r="V15" s="5">
        <f t="shared" si="17"/>
        <v>0</v>
      </c>
      <c r="W15" s="5">
        <f t="shared" si="18"/>
        <v>0</v>
      </c>
      <c r="X15" s="5">
        <f t="shared" si="19"/>
        <v>0</v>
      </c>
      <c r="Y15" s="5">
        <f t="shared" si="20"/>
        <v>0</v>
      </c>
      <c r="Z15" s="5">
        <f t="shared" si="21"/>
        <v>0</v>
      </c>
      <c r="AA15" s="5">
        <f t="shared" si="22"/>
        <v>0</v>
      </c>
      <c r="AB15" s="5">
        <f t="shared" si="23"/>
        <v>0</v>
      </c>
      <c r="AC15" s="5">
        <f t="shared" si="24"/>
        <v>0</v>
      </c>
      <c r="AD15" s="5">
        <f t="shared" si="25"/>
        <v>0</v>
      </c>
      <c r="AE15" s="5">
        <f t="shared" si="26"/>
        <v>0</v>
      </c>
      <c r="AF15" s="5">
        <f t="shared" si="27"/>
        <v>0</v>
      </c>
      <c r="AG15" s="5">
        <f t="shared" si="28"/>
        <v>0</v>
      </c>
      <c r="AH15" s="5">
        <f t="shared" si="29"/>
        <v>0</v>
      </c>
      <c r="AI15" s="5">
        <f t="shared" si="30"/>
        <v>0</v>
      </c>
      <c r="AJ15" s="5">
        <f t="shared" si="31"/>
        <v>0</v>
      </c>
      <c r="AK15" s="5">
        <f t="shared" si="32"/>
        <v>0</v>
      </c>
      <c r="AL15" s="5">
        <f t="shared" si="33"/>
        <v>0</v>
      </c>
      <c r="AM15" s="5">
        <f t="shared" si="34"/>
        <v>0</v>
      </c>
    </row>
    <row r="16">
      <c r="A16" s="1" t="s">
        <v>19</v>
      </c>
      <c r="B16" s="1" t="s">
        <v>33</v>
      </c>
      <c r="C16" s="1" t="s">
        <v>253</v>
      </c>
      <c r="D16" s="1" t="s">
        <v>258</v>
      </c>
      <c r="F16" s="4">
        <f t="shared" si="1"/>
        <v>0</v>
      </c>
      <c r="G16" s="4">
        <f t="shared" si="2"/>
        <v>0</v>
      </c>
      <c r="H16" s="4">
        <f t="shared" si="3"/>
        <v>1</v>
      </c>
      <c r="I16" s="4">
        <f t="shared" si="4"/>
        <v>0</v>
      </c>
      <c r="J16" s="4">
        <f t="shared" si="5"/>
        <v>0</v>
      </c>
      <c r="K16" s="4">
        <f t="shared" si="6"/>
        <v>0</v>
      </c>
      <c r="L16" s="4">
        <f t="shared" si="7"/>
        <v>0</v>
      </c>
      <c r="M16" s="4">
        <f t="shared" si="8"/>
        <v>1</v>
      </c>
      <c r="N16" s="4">
        <f t="shared" si="9"/>
        <v>0</v>
      </c>
      <c r="O16" s="4">
        <f t="shared" si="10"/>
        <v>0</v>
      </c>
      <c r="P16" s="5">
        <f t="shared" si="11"/>
        <v>0</v>
      </c>
      <c r="Q16" s="5">
        <f t="shared" si="12"/>
        <v>0</v>
      </c>
      <c r="R16" s="5">
        <f t="shared" si="13"/>
        <v>0</v>
      </c>
      <c r="S16" s="5">
        <f t="shared" si="14"/>
        <v>0</v>
      </c>
      <c r="T16" s="5">
        <f t="shared" si="15"/>
        <v>0</v>
      </c>
      <c r="U16" s="5">
        <f t="shared" si="16"/>
        <v>0</v>
      </c>
      <c r="V16" s="5">
        <f t="shared" si="17"/>
        <v>0</v>
      </c>
      <c r="W16" s="5">
        <f t="shared" si="18"/>
        <v>0</v>
      </c>
      <c r="X16" s="5">
        <f t="shared" si="19"/>
        <v>0</v>
      </c>
      <c r="Y16" s="5">
        <f t="shared" si="20"/>
        <v>0</v>
      </c>
      <c r="Z16" s="5">
        <f t="shared" si="21"/>
        <v>0</v>
      </c>
      <c r="AA16" s="5">
        <f t="shared" si="22"/>
        <v>0</v>
      </c>
      <c r="AB16" s="5">
        <f t="shared" si="23"/>
        <v>0</v>
      </c>
      <c r="AC16" s="5">
        <f t="shared" si="24"/>
        <v>0</v>
      </c>
      <c r="AD16" s="5">
        <f t="shared" si="25"/>
        <v>0</v>
      </c>
      <c r="AE16" s="5">
        <f t="shared" si="26"/>
        <v>1</v>
      </c>
      <c r="AF16" s="5">
        <f t="shared" si="27"/>
        <v>0</v>
      </c>
      <c r="AG16" s="5">
        <f t="shared" si="28"/>
        <v>0</v>
      </c>
      <c r="AH16" s="5">
        <f t="shared" si="29"/>
        <v>0</v>
      </c>
      <c r="AI16" s="5">
        <f t="shared" si="30"/>
        <v>0</v>
      </c>
      <c r="AJ16" s="5">
        <f t="shared" si="31"/>
        <v>0</v>
      </c>
      <c r="AK16" s="5">
        <f t="shared" si="32"/>
        <v>0</v>
      </c>
      <c r="AL16" s="5">
        <f t="shared" si="33"/>
        <v>0</v>
      </c>
      <c r="AM16" s="5">
        <f t="shared" si="34"/>
        <v>0</v>
      </c>
    </row>
    <row r="17">
      <c r="A17" s="1" t="s">
        <v>19</v>
      </c>
      <c r="B17" s="1" t="s">
        <v>33</v>
      </c>
      <c r="C17" s="1" t="s">
        <v>252</v>
      </c>
      <c r="D17" s="1" t="s">
        <v>223</v>
      </c>
      <c r="F17" s="4">
        <f t="shared" si="1"/>
        <v>0</v>
      </c>
      <c r="G17" s="4">
        <f t="shared" si="2"/>
        <v>0</v>
      </c>
      <c r="H17" s="4">
        <f t="shared" si="3"/>
        <v>1</v>
      </c>
      <c r="I17" s="4">
        <f t="shared" si="4"/>
        <v>0</v>
      </c>
      <c r="J17" s="4">
        <f t="shared" si="5"/>
        <v>1</v>
      </c>
      <c r="K17" s="4">
        <f t="shared" si="6"/>
        <v>0</v>
      </c>
      <c r="L17" s="4">
        <f t="shared" si="7"/>
        <v>0</v>
      </c>
      <c r="M17" s="4">
        <f t="shared" si="8"/>
        <v>0</v>
      </c>
      <c r="N17" s="4">
        <f t="shared" si="9"/>
        <v>0</v>
      </c>
      <c r="O17" s="4">
        <f t="shared" si="10"/>
        <v>0</v>
      </c>
      <c r="P17" s="5">
        <f t="shared" si="11"/>
        <v>0</v>
      </c>
      <c r="Q17" s="5">
        <f t="shared" si="12"/>
        <v>0</v>
      </c>
      <c r="R17" s="5">
        <f t="shared" si="13"/>
        <v>0</v>
      </c>
      <c r="S17" s="5">
        <f t="shared" si="14"/>
        <v>0</v>
      </c>
      <c r="T17" s="5">
        <f t="shared" si="15"/>
        <v>0</v>
      </c>
      <c r="U17" s="5">
        <f t="shared" si="16"/>
        <v>0</v>
      </c>
      <c r="V17" s="5">
        <f t="shared" si="17"/>
        <v>0</v>
      </c>
      <c r="W17" s="5">
        <f t="shared" si="18"/>
        <v>0</v>
      </c>
      <c r="X17" s="5">
        <f t="shared" si="19"/>
        <v>0</v>
      </c>
      <c r="Y17" s="5">
        <f t="shared" si="20"/>
        <v>0</v>
      </c>
      <c r="Z17" s="5">
        <f t="shared" si="21"/>
        <v>0</v>
      </c>
      <c r="AA17" s="5">
        <f t="shared" si="22"/>
        <v>0</v>
      </c>
      <c r="AB17" s="5">
        <f t="shared" si="23"/>
        <v>1</v>
      </c>
      <c r="AC17" s="5">
        <f t="shared" si="24"/>
        <v>0</v>
      </c>
      <c r="AD17" s="5">
        <f t="shared" si="25"/>
        <v>0</v>
      </c>
      <c r="AE17" s="5">
        <f t="shared" si="26"/>
        <v>0</v>
      </c>
      <c r="AF17" s="5">
        <f t="shared" si="27"/>
        <v>0</v>
      </c>
      <c r="AG17" s="5">
        <f t="shared" si="28"/>
        <v>0</v>
      </c>
      <c r="AH17" s="5">
        <f t="shared" si="29"/>
        <v>0</v>
      </c>
      <c r="AI17" s="5">
        <f t="shared" si="30"/>
        <v>0</v>
      </c>
      <c r="AJ17" s="5">
        <f t="shared" si="31"/>
        <v>0</v>
      </c>
      <c r="AK17" s="5">
        <f t="shared" si="32"/>
        <v>0</v>
      </c>
      <c r="AL17" s="5">
        <f t="shared" si="33"/>
        <v>0</v>
      </c>
      <c r="AM17" s="5">
        <f t="shared" si="34"/>
        <v>0</v>
      </c>
    </row>
    <row r="18">
      <c r="A18" s="1" t="s">
        <v>18</v>
      </c>
      <c r="B18" s="1" t="s">
        <v>47</v>
      </c>
      <c r="C18" s="1" t="s">
        <v>253</v>
      </c>
      <c r="D18" s="1" t="s">
        <v>174</v>
      </c>
      <c r="F18" s="4">
        <f t="shared" si="1"/>
        <v>0</v>
      </c>
      <c r="G18" s="4">
        <f t="shared" si="2"/>
        <v>1</v>
      </c>
      <c r="H18" s="4">
        <f t="shared" si="3"/>
        <v>0</v>
      </c>
      <c r="I18" s="4">
        <f t="shared" si="4"/>
        <v>0</v>
      </c>
      <c r="J18" s="4">
        <f t="shared" si="5"/>
        <v>0</v>
      </c>
      <c r="K18" s="4">
        <f t="shared" si="6"/>
        <v>1</v>
      </c>
      <c r="L18" s="4">
        <f t="shared" si="7"/>
        <v>0</v>
      </c>
      <c r="M18" s="4">
        <f t="shared" si="8"/>
        <v>0</v>
      </c>
      <c r="N18" s="4">
        <f t="shared" si="9"/>
        <v>0</v>
      </c>
      <c r="O18" s="4">
        <f t="shared" si="10"/>
        <v>0</v>
      </c>
      <c r="P18" s="5">
        <f t="shared" si="11"/>
        <v>0</v>
      </c>
      <c r="Q18" s="5">
        <f t="shared" si="12"/>
        <v>0</v>
      </c>
      <c r="R18" s="5">
        <f t="shared" si="13"/>
        <v>0</v>
      </c>
      <c r="S18" s="5">
        <f t="shared" si="14"/>
        <v>0</v>
      </c>
      <c r="T18" s="5">
        <f t="shared" si="15"/>
        <v>0</v>
      </c>
      <c r="U18" s="5">
        <f t="shared" si="16"/>
        <v>0</v>
      </c>
      <c r="V18" s="5">
        <f t="shared" si="17"/>
        <v>0</v>
      </c>
      <c r="W18" s="5">
        <f t="shared" si="18"/>
        <v>1</v>
      </c>
      <c r="X18" s="5">
        <f t="shared" si="19"/>
        <v>0</v>
      </c>
      <c r="Y18" s="5">
        <f t="shared" si="20"/>
        <v>0</v>
      </c>
      <c r="Z18" s="5">
        <f t="shared" si="21"/>
        <v>0</v>
      </c>
      <c r="AA18" s="5">
        <f t="shared" si="22"/>
        <v>0</v>
      </c>
      <c r="AB18" s="5">
        <f t="shared" si="23"/>
        <v>0</v>
      </c>
      <c r="AC18" s="5">
        <f t="shared" si="24"/>
        <v>0</v>
      </c>
      <c r="AD18" s="5">
        <f t="shared" si="25"/>
        <v>0</v>
      </c>
      <c r="AE18" s="5">
        <f t="shared" si="26"/>
        <v>0</v>
      </c>
      <c r="AF18" s="5">
        <f t="shared" si="27"/>
        <v>0</v>
      </c>
      <c r="AG18" s="5">
        <f t="shared" si="28"/>
        <v>0</v>
      </c>
      <c r="AH18" s="5">
        <f t="shared" si="29"/>
        <v>0</v>
      </c>
      <c r="AI18" s="5">
        <f t="shared" si="30"/>
        <v>0</v>
      </c>
      <c r="AJ18" s="5">
        <f t="shared" si="31"/>
        <v>0</v>
      </c>
      <c r="AK18" s="5">
        <f t="shared" si="32"/>
        <v>0</v>
      </c>
      <c r="AL18" s="5">
        <f t="shared" si="33"/>
        <v>0</v>
      </c>
      <c r="AM18" s="5">
        <f t="shared" si="34"/>
        <v>0</v>
      </c>
    </row>
    <row r="19">
      <c r="A19" s="1" t="s">
        <v>20</v>
      </c>
      <c r="B19" s="1" t="s">
        <v>47</v>
      </c>
      <c r="C19" s="1" t="s">
        <v>253</v>
      </c>
      <c r="D19" s="1" t="s">
        <v>258</v>
      </c>
      <c r="F19" s="4">
        <f t="shared" si="1"/>
        <v>0</v>
      </c>
      <c r="G19" s="4">
        <f t="shared" si="2"/>
        <v>0</v>
      </c>
      <c r="H19" s="4">
        <f t="shared" si="3"/>
        <v>0</v>
      </c>
      <c r="I19" s="4">
        <f t="shared" si="4"/>
        <v>1</v>
      </c>
      <c r="J19" s="4">
        <f t="shared" si="5"/>
        <v>0</v>
      </c>
      <c r="K19" s="4">
        <f t="shared" si="6"/>
        <v>0</v>
      </c>
      <c r="L19" s="4">
        <f t="shared" si="7"/>
        <v>0</v>
      </c>
      <c r="M19" s="4">
        <f t="shared" si="8"/>
        <v>1</v>
      </c>
      <c r="N19" s="4">
        <f t="shared" si="9"/>
        <v>0</v>
      </c>
      <c r="O19" s="4">
        <f t="shared" si="10"/>
        <v>0</v>
      </c>
      <c r="P19" s="5">
        <f t="shared" si="11"/>
        <v>0</v>
      </c>
      <c r="Q19" s="5">
        <f t="shared" si="12"/>
        <v>0</v>
      </c>
      <c r="R19" s="5">
        <f t="shared" si="13"/>
        <v>0</v>
      </c>
      <c r="S19" s="5">
        <f t="shared" si="14"/>
        <v>0</v>
      </c>
      <c r="T19" s="5">
        <f t="shared" si="15"/>
        <v>0</v>
      </c>
      <c r="U19" s="5">
        <f t="shared" si="16"/>
        <v>0</v>
      </c>
      <c r="V19" s="5">
        <f t="shared" si="17"/>
        <v>0</v>
      </c>
      <c r="W19" s="5">
        <f t="shared" si="18"/>
        <v>0</v>
      </c>
      <c r="X19" s="5">
        <f t="shared" si="19"/>
        <v>0</v>
      </c>
      <c r="Y19" s="5">
        <f t="shared" si="20"/>
        <v>0</v>
      </c>
      <c r="Z19" s="5">
        <f t="shared" si="21"/>
        <v>0</v>
      </c>
      <c r="AA19" s="5">
        <f t="shared" si="22"/>
        <v>0</v>
      </c>
      <c r="AB19" s="5">
        <f t="shared" si="23"/>
        <v>0</v>
      </c>
      <c r="AC19" s="5">
        <f t="shared" si="24"/>
        <v>0</v>
      </c>
      <c r="AD19" s="5">
        <f t="shared" si="25"/>
        <v>0</v>
      </c>
      <c r="AE19" s="5">
        <f t="shared" si="26"/>
        <v>0</v>
      </c>
      <c r="AF19" s="5">
        <f t="shared" si="27"/>
        <v>0</v>
      </c>
      <c r="AG19" s="5">
        <f t="shared" si="28"/>
        <v>0</v>
      </c>
      <c r="AH19" s="5">
        <f t="shared" si="29"/>
        <v>0</v>
      </c>
      <c r="AI19" s="5">
        <f t="shared" si="30"/>
        <v>0</v>
      </c>
      <c r="AJ19" s="5">
        <f t="shared" si="31"/>
        <v>0</v>
      </c>
      <c r="AK19" s="5">
        <f t="shared" si="32"/>
        <v>1</v>
      </c>
      <c r="AL19" s="5">
        <f t="shared" si="33"/>
        <v>0</v>
      </c>
      <c r="AM19" s="5">
        <f t="shared" si="34"/>
        <v>0</v>
      </c>
    </row>
    <row r="20">
      <c r="A20" s="1" t="s">
        <v>18</v>
      </c>
      <c r="B20" s="1" t="s">
        <v>47</v>
      </c>
      <c r="C20" s="1" t="s">
        <v>253</v>
      </c>
      <c r="D20" s="1" t="s">
        <v>224</v>
      </c>
      <c r="F20" s="4">
        <f t="shared" si="1"/>
        <v>0</v>
      </c>
      <c r="G20" s="4">
        <f t="shared" si="2"/>
        <v>1</v>
      </c>
      <c r="H20" s="4">
        <f t="shared" si="3"/>
        <v>0</v>
      </c>
      <c r="I20" s="4">
        <f t="shared" si="4"/>
        <v>0</v>
      </c>
      <c r="J20" s="4">
        <f t="shared" si="5"/>
        <v>0</v>
      </c>
      <c r="K20" s="4">
        <f t="shared" si="6"/>
        <v>0</v>
      </c>
      <c r="L20" s="4">
        <f t="shared" si="7"/>
        <v>1</v>
      </c>
      <c r="M20" s="4">
        <f t="shared" si="8"/>
        <v>0</v>
      </c>
      <c r="N20" s="4">
        <f t="shared" si="9"/>
        <v>0</v>
      </c>
      <c r="O20" s="4">
        <f t="shared" si="10"/>
        <v>0</v>
      </c>
      <c r="P20" s="5">
        <f t="shared" si="11"/>
        <v>0</v>
      </c>
      <c r="Q20" s="5">
        <f t="shared" si="12"/>
        <v>0</v>
      </c>
      <c r="R20" s="5">
        <f t="shared" si="13"/>
        <v>0</v>
      </c>
      <c r="S20" s="5">
        <f t="shared" si="14"/>
        <v>0</v>
      </c>
      <c r="T20" s="5">
        <f t="shared" si="15"/>
        <v>0</v>
      </c>
      <c r="U20" s="5">
        <f t="shared" si="16"/>
        <v>0</v>
      </c>
      <c r="V20" s="5">
        <f t="shared" si="17"/>
        <v>0</v>
      </c>
      <c r="W20" s="5">
        <f t="shared" si="18"/>
        <v>0</v>
      </c>
      <c r="X20" s="5">
        <f t="shared" si="19"/>
        <v>1</v>
      </c>
      <c r="Y20" s="5">
        <f t="shared" si="20"/>
        <v>0</v>
      </c>
      <c r="Z20" s="5">
        <f t="shared" si="21"/>
        <v>0</v>
      </c>
      <c r="AA20" s="5">
        <f t="shared" si="22"/>
        <v>0</v>
      </c>
      <c r="AB20" s="5">
        <f t="shared" si="23"/>
        <v>0</v>
      </c>
      <c r="AC20" s="5">
        <f t="shared" si="24"/>
        <v>0</v>
      </c>
      <c r="AD20" s="5">
        <f t="shared" si="25"/>
        <v>0</v>
      </c>
      <c r="AE20" s="5">
        <f t="shared" si="26"/>
        <v>0</v>
      </c>
      <c r="AF20" s="5">
        <f t="shared" si="27"/>
        <v>0</v>
      </c>
      <c r="AG20" s="5">
        <f t="shared" si="28"/>
        <v>0</v>
      </c>
      <c r="AH20" s="5">
        <f t="shared" si="29"/>
        <v>0</v>
      </c>
      <c r="AI20" s="5">
        <f t="shared" si="30"/>
        <v>0</v>
      </c>
      <c r="AJ20" s="5">
        <f t="shared" si="31"/>
        <v>0</v>
      </c>
      <c r="AK20" s="5">
        <f t="shared" si="32"/>
        <v>0</v>
      </c>
      <c r="AL20" s="5">
        <f t="shared" si="33"/>
        <v>0</v>
      </c>
      <c r="AM20" s="5">
        <f t="shared" si="34"/>
        <v>0</v>
      </c>
    </row>
    <row r="21">
      <c r="A21" s="1" t="s">
        <v>18</v>
      </c>
      <c r="B21" s="1" t="s">
        <v>47</v>
      </c>
      <c r="C21" s="1" t="s">
        <v>253</v>
      </c>
      <c r="D21" s="1" t="s">
        <v>223</v>
      </c>
      <c r="F21" s="4">
        <f t="shared" si="1"/>
        <v>0</v>
      </c>
      <c r="G21" s="4">
        <f t="shared" si="2"/>
        <v>1</v>
      </c>
      <c r="H21" s="4">
        <f t="shared" si="3"/>
        <v>0</v>
      </c>
      <c r="I21" s="4">
        <f t="shared" si="4"/>
        <v>0</v>
      </c>
      <c r="J21" s="4">
        <f t="shared" si="5"/>
        <v>1</v>
      </c>
      <c r="K21" s="4">
        <f t="shared" si="6"/>
        <v>0</v>
      </c>
      <c r="L21" s="4">
        <f t="shared" si="7"/>
        <v>0</v>
      </c>
      <c r="M21" s="4">
        <f t="shared" si="8"/>
        <v>0</v>
      </c>
      <c r="N21" s="4">
        <f t="shared" si="9"/>
        <v>0</v>
      </c>
      <c r="O21" s="4">
        <f t="shared" si="10"/>
        <v>0</v>
      </c>
      <c r="P21" s="5">
        <f t="shared" si="11"/>
        <v>0</v>
      </c>
      <c r="Q21" s="5">
        <f t="shared" si="12"/>
        <v>0</v>
      </c>
      <c r="R21" s="5">
        <f t="shared" si="13"/>
        <v>0</v>
      </c>
      <c r="S21" s="5">
        <f t="shared" si="14"/>
        <v>0</v>
      </c>
      <c r="T21" s="5">
        <f t="shared" si="15"/>
        <v>0</v>
      </c>
      <c r="U21" s="5">
        <f t="shared" si="16"/>
        <v>0</v>
      </c>
      <c r="V21" s="5">
        <f t="shared" si="17"/>
        <v>1</v>
      </c>
      <c r="W21" s="5">
        <f t="shared" si="18"/>
        <v>0</v>
      </c>
      <c r="X21" s="5">
        <f t="shared" si="19"/>
        <v>0</v>
      </c>
      <c r="Y21" s="5">
        <f t="shared" si="20"/>
        <v>0</v>
      </c>
      <c r="Z21" s="5">
        <f t="shared" si="21"/>
        <v>0</v>
      </c>
      <c r="AA21" s="5">
        <f t="shared" si="22"/>
        <v>0</v>
      </c>
      <c r="AB21" s="5">
        <f t="shared" si="23"/>
        <v>0</v>
      </c>
      <c r="AC21" s="5">
        <f t="shared" si="24"/>
        <v>0</v>
      </c>
      <c r="AD21" s="5">
        <f t="shared" si="25"/>
        <v>0</v>
      </c>
      <c r="AE21" s="5">
        <f t="shared" si="26"/>
        <v>0</v>
      </c>
      <c r="AF21" s="5">
        <f t="shared" si="27"/>
        <v>0</v>
      </c>
      <c r="AG21" s="5">
        <f t="shared" si="28"/>
        <v>0</v>
      </c>
      <c r="AH21" s="5">
        <f t="shared" si="29"/>
        <v>0</v>
      </c>
      <c r="AI21" s="5">
        <f t="shared" si="30"/>
        <v>0</v>
      </c>
      <c r="AJ21" s="5">
        <f t="shared" si="31"/>
        <v>0</v>
      </c>
      <c r="AK21" s="5">
        <f t="shared" si="32"/>
        <v>0</v>
      </c>
      <c r="AL21" s="5">
        <f t="shared" si="33"/>
        <v>0</v>
      </c>
      <c r="AM21" s="5">
        <f t="shared" si="34"/>
        <v>0</v>
      </c>
    </row>
    <row r="22">
      <c r="A22" s="1" t="s">
        <v>19</v>
      </c>
      <c r="B22" s="1" t="s">
        <v>47</v>
      </c>
      <c r="C22" s="1" t="s">
        <v>253</v>
      </c>
      <c r="D22" s="1" t="s">
        <v>224</v>
      </c>
      <c r="F22" s="4">
        <f t="shared" si="1"/>
        <v>0</v>
      </c>
      <c r="G22" s="4">
        <f t="shared" si="2"/>
        <v>0</v>
      </c>
      <c r="H22" s="4">
        <f t="shared" si="3"/>
        <v>1</v>
      </c>
      <c r="I22" s="4">
        <f t="shared" si="4"/>
        <v>0</v>
      </c>
      <c r="J22" s="4">
        <f t="shared" si="5"/>
        <v>0</v>
      </c>
      <c r="K22" s="4">
        <f t="shared" si="6"/>
        <v>0</v>
      </c>
      <c r="L22" s="4">
        <f t="shared" si="7"/>
        <v>1</v>
      </c>
      <c r="M22" s="4">
        <f t="shared" si="8"/>
        <v>0</v>
      </c>
      <c r="N22" s="4">
        <f t="shared" si="9"/>
        <v>0</v>
      </c>
      <c r="O22" s="4">
        <f t="shared" si="10"/>
        <v>0</v>
      </c>
      <c r="P22" s="5">
        <f t="shared" si="11"/>
        <v>0</v>
      </c>
      <c r="Q22" s="5">
        <f t="shared" si="12"/>
        <v>0</v>
      </c>
      <c r="R22" s="5">
        <f t="shared" si="13"/>
        <v>0</v>
      </c>
      <c r="S22" s="5">
        <f t="shared" si="14"/>
        <v>0</v>
      </c>
      <c r="T22" s="5">
        <f t="shared" si="15"/>
        <v>0</v>
      </c>
      <c r="U22" s="5">
        <f t="shared" si="16"/>
        <v>0</v>
      </c>
      <c r="V22" s="5">
        <f t="shared" si="17"/>
        <v>0</v>
      </c>
      <c r="W22" s="5">
        <f t="shared" si="18"/>
        <v>0</v>
      </c>
      <c r="X22" s="5">
        <f t="shared" si="19"/>
        <v>0</v>
      </c>
      <c r="Y22" s="5">
        <f t="shared" si="20"/>
        <v>0</v>
      </c>
      <c r="Z22" s="5">
        <f t="shared" si="21"/>
        <v>0</v>
      </c>
      <c r="AA22" s="5">
        <f t="shared" si="22"/>
        <v>0</v>
      </c>
      <c r="AB22" s="5">
        <f t="shared" si="23"/>
        <v>0</v>
      </c>
      <c r="AC22" s="5">
        <f t="shared" si="24"/>
        <v>0</v>
      </c>
      <c r="AD22" s="5">
        <f t="shared" si="25"/>
        <v>1</v>
      </c>
      <c r="AE22" s="5">
        <f t="shared" si="26"/>
        <v>0</v>
      </c>
      <c r="AF22" s="5">
        <f t="shared" si="27"/>
        <v>0</v>
      </c>
      <c r="AG22" s="5">
        <f t="shared" si="28"/>
        <v>0</v>
      </c>
      <c r="AH22" s="5">
        <f t="shared" si="29"/>
        <v>0</v>
      </c>
      <c r="AI22" s="5">
        <f t="shared" si="30"/>
        <v>0</v>
      </c>
      <c r="AJ22" s="5">
        <f t="shared" si="31"/>
        <v>0</v>
      </c>
      <c r="AK22" s="5">
        <f t="shared" si="32"/>
        <v>0</v>
      </c>
      <c r="AL22" s="5">
        <f t="shared" si="33"/>
        <v>0</v>
      </c>
      <c r="AM22" s="5">
        <f t="shared" si="34"/>
        <v>0</v>
      </c>
    </row>
    <row r="23">
      <c r="A23" s="1" t="s">
        <v>20</v>
      </c>
      <c r="B23" s="1" t="s">
        <v>47</v>
      </c>
      <c r="C23" s="1" t="s">
        <v>253</v>
      </c>
      <c r="D23" s="1" t="s">
        <v>174</v>
      </c>
      <c r="F23" s="4">
        <f t="shared" si="1"/>
        <v>0</v>
      </c>
      <c r="G23" s="4">
        <f t="shared" si="2"/>
        <v>0</v>
      </c>
      <c r="H23" s="4">
        <f t="shared" si="3"/>
        <v>0</v>
      </c>
      <c r="I23" s="4">
        <f t="shared" si="4"/>
        <v>1</v>
      </c>
      <c r="J23" s="4">
        <f t="shared" si="5"/>
        <v>0</v>
      </c>
      <c r="K23" s="4">
        <f t="shared" si="6"/>
        <v>1</v>
      </c>
      <c r="L23" s="4">
        <f t="shared" si="7"/>
        <v>0</v>
      </c>
      <c r="M23" s="4">
        <f t="shared" si="8"/>
        <v>0</v>
      </c>
      <c r="N23" s="4">
        <f t="shared" si="9"/>
        <v>0</v>
      </c>
      <c r="O23" s="4">
        <f t="shared" si="10"/>
        <v>0</v>
      </c>
      <c r="P23" s="5">
        <f t="shared" si="11"/>
        <v>0</v>
      </c>
      <c r="Q23" s="5">
        <f t="shared" si="12"/>
        <v>0</v>
      </c>
      <c r="R23" s="5">
        <f t="shared" si="13"/>
        <v>0</v>
      </c>
      <c r="S23" s="5">
        <f t="shared" si="14"/>
        <v>0</v>
      </c>
      <c r="T23" s="5">
        <f t="shared" si="15"/>
        <v>0</v>
      </c>
      <c r="U23" s="5">
        <f t="shared" si="16"/>
        <v>0</v>
      </c>
      <c r="V23" s="5">
        <f t="shared" si="17"/>
        <v>0</v>
      </c>
      <c r="W23" s="5">
        <f t="shared" si="18"/>
        <v>0</v>
      </c>
      <c r="X23" s="5">
        <f t="shared" si="19"/>
        <v>0</v>
      </c>
      <c r="Y23" s="5">
        <f t="shared" si="20"/>
        <v>0</v>
      </c>
      <c r="Z23" s="5">
        <f t="shared" si="21"/>
        <v>0</v>
      </c>
      <c r="AA23" s="5">
        <f t="shared" si="22"/>
        <v>0</v>
      </c>
      <c r="AB23" s="5">
        <f t="shared" si="23"/>
        <v>0</v>
      </c>
      <c r="AC23" s="5">
        <f t="shared" si="24"/>
        <v>0</v>
      </c>
      <c r="AD23" s="5">
        <f t="shared" si="25"/>
        <v>0</v>
      </c>
      <c r="AE23" s="5">
        <f t="shared" si="26"/>
        <v>0</v>
      </c>
      <c r="AF23" s="5">
        <f t="shared" si="27"/>
        <v>0</v>
      </c>
      <c r="AG23" s="5">
        <f t="shared" si="28"/>
        <v>0</v>
      </c>
      <c r="AH23" s="5">
        <f t="shared" si="29"/>
        <v>0</v>
      </c>
      <c r="AI23" s="5">
        <f t="shared" si="30"/>
        <v>1</v>
      </c>
      <c r="AJ23" s="5">
        <f t="shared" si="31"/>
        <v>0</v>
      </c>
      <c r="AK23" s="5">
        <f t="shared" si="32"/>
        <v>0</v>
      </c>
      <c r="AL23" s="5">
        <f t="shared" si="33"/>
        <v>0</v>
      </c>
      <c r="AM23" s="5">
        <f t="shared" si="34"/>
        <v>0</v>
      </c>
    </row>
    <row r="24">
      <c r="A24" s="1" t="s">
        <v>19</v>
      </c>
      <c r="B24" s="1" t="s">
        <v>33</v>
      </c>
      <c r="C24" s="1" t="s">
        <v>253</v>
      </c>
      <c r="D24" s="1" t="s">
        <v>258</v>
      </c>
      <c r="F24" s="4">
        <f t="shared" si="1"/>
        <v>0</v>
      </c>
      <c r="G24" s="4">
        <f t="shared" si="2"/>
        <v>0</v>
      </c>
      <c r="H24" s="4">
        <f t="shared" si="3"/>
        <v>1</v>
      </c>
      <c r="I24" s="4">
        <f t="shared" si="4"/>
        <v>0</v>
      </c>
      <c r="J24" s="4">
        <f t="shared" si="5"/>
        <v>0</v>
      </c>
      <c r="K24" s="4">
        <f t="shared" si="6"/>
        <v>0</v>
      </c>
      <c r="L24" s="4">
        <f t="shared" si="7"/>
        <v>0</v>
      </c>
      <c r="M24" s="4">
        <f t="shared" si="8"/>
        <v>1</v>
      </c>
      <c r="N24" s="4">
        <f t="shared" si="9"/>
        <v>0</v>
      </c>
      <c r="O24" s="4">
        <f t="shared" si="10"/>
        <v>0</v>
      </c>
      <c r="P24" s="5">
        <f t="shared" si="11"/>
        <v>0</v>
      </c>
      <c r="Q24" s="5">
        <f t="shared" si="12"/>
        <v>0</v>
      </c>
      <c r="R24" s="5">
        <f t="shared" si="13"/>
        <v>0</v>
      </c>
      <c r="S24" s="5">
        <f t="shared" si="14"/>
        <v>0</v>
      </c>
      <c r="T24" s="5">
        <f t="shared" si="15"/>
        <v>0</v>
      </c>
      <c r="U24" s="5">
        <f t="shared" si="16"/>
        <v>0</v>
      </c>
      <c r="V24" s="5">
        <f t="shared" si="17"/>
        <v>0</v>
      </c>
      <c r="W24" s="5">
        <f t="shared" si="18"/>
        <v>0</v>
      </c>
      <c r="X24" s="5">
        <f t="shared" si="19"/>
        <v>0</v>
      </c>
      <c r="Y24" s="5">
        <f t="shared" si="20"/>
        <v>0</v>
      </c>
      <c r="Z24" s="5">
        <f t="shared" si="21"/>
        <v>0</v>
      </c>
      <c r="AA24" s="5">
        <f t="shared" si="22"/>
        <v>0</v>
      </c>
      <c r="AB24" s="5">
        <f t="shared" si="23"/>
        <v>0</v>
      </c>
      <c r="AC24" s="5">
        <f t="shared" si="24"/>
        <v>0</v>
      </c>
      <c r="AD24" s="5">
        <f t="shared" si="25"/>
        <v>0</v>
      </c>
      <c r="AE24" s="5">
        <f t="shared" si="26"/>
        <v>1</v>
      </c>
      <c r="AF24" s="5">
        <f t="shared" si="27"/>
        <v>0</v>
      </c>
      <c r="AG24" s="5">
        <f t="shared" si="28"/>
        <v>0</v>
      </c>
      <c r="AH24" s="5">
        <f t="shared" si="29"/>
        <v>0</v>
      </c>
      <c r="AI24" s="5">
        <f t="shared" si="30"/>
        <v>0</v>
      </c>
      <c r="AJ24" s="5">
        <f t="shared" si="31"/>
        <v>0</v>
      </c>
      <c r="AK24" s="5">
        <f t="shared" si="32"/>
        <v>0</v>
      </c>
      <c r="AL24" s="5">
        <f t="shared" si="33"/>
        <v>0</v>
      </c>
      <c r="AM24" s="5">
        <f t="shared" si="34"/>
        <v>0</v>
      </c>
    </row>
    <row r="25">
      <c r="A25" s="1" t="s">
        <v>20</v>
      </c>
      <c r="B25" s="1" t="s">
        <v>33</v>
      </c>
      <c r="C25" s="1" t="s">
        <v>252</v>
      </c>
      <c r="D25" s="1" t="s">
        <v>223</v>
      </c>
      <c r="F25" s="4">
        <f t="shared" si="1"/>
        <v>0</v>
      </c>
      <c r="G25" s="4">
        <f t="shared" si="2"/>
        <v>0</v>
      </c>
      <c r="H25" s="4">
        <f t="shared" si="3"/>
        <v>0</v>
      </c>
      <c r="I25" s="4">
        <f t="shared" si="4"/>
        <v>1</v>
      </c>
      <c r="J25" s="4">
        <f t="shared" si="5"/>
        <v>1</v>
      </c>
      <c r="K25" s="4">
        <f t="shared" si="6"/>
        <v>0</v>
      </c>
      <c r="L25" s="4">
        <f t="shared" si="7"/>
        <v>0</v>
      </c>
      <c r="M25" s="4">
        <f t="shared" si="8"/>
        <v>0</v>
      </c>
      <c r="N25" s="4">
        <f t="shared" si="9"/>
        <v>0</v>
      </c>
      <c r="O25" s="4">
        <f t="shared" si="10"/>
        <v>0</v>
      </c>
      <c r="P25" s="5">
        <f t="shared" si="11"/>
        <v>0</v>
      </c>
      <c r="Q25" s="5">
        <f t="shared" si="12"/>
        <v>0</v>
      </c>
      <c r="R25" s="5">
        <f t="shared" si="13"/>
        <v>0</v>
      </c>
      <c r="S25" s="5">
        <f t="shared" si="14"/>
        <v>0</v>
      </c>
      <c r="T25" s="5">
        <f t="shared" si="15"/>
        <v>0</v>
      </c>
      <c r="U25" s="5">
        <f t="shared" si="16"/>
        <v>0</v>
      </c>
      <c r="V25" s="5">
        <f t="shared" si="17"/>
        <v>0</v>
      </c>
      <c r="W25" s="5">
        <f t="shared" si="18"/>
        <v>0</v>
      </c>
      <c r="X25" s="5">
        <f t="shared" si="19"/>
        <v>0</v>
      </c>
      <c r="Y25" s="5">
        <f t="shared" si="20"/>
        <v>0</v>
      </c>
      <c r="Z25" s="5">
        <f t="shared" si="21"/>
        <v>0</v>
      </c>
      <c r="AA25" s="5">
        <f t="shared" si="22"/>
        <v>0</v>
      </c>
      <c r="AB25" s="5">
        <f t="shared" si="23"/>
        <v>0</v>
      </c>
      <c r="AC25" s="5">
        <f t="shared" si="24"/>
        <v>0</v>
      </c>
      <c r="AD25" s="5">
        <f t="shared" si="25"/>
        <v>0</v>
      </c>
      <c r="AE25" s="5">
        <f t="shared" si="26"/>
        <v>0</v>
      </c>
      <c r="AF25" s="5">
        <f t="shared" si="27"/>
        <v>0</v>
      </c>
      <c r="AG25" s="5">
        <f t="shared" si="28"/>
        <v>0</v>
      </c>
      <c r="AH25" s="5">
        <f t="shared" si="29"/>
        <v>1</v>
      </c>
      <c r="AI25" s="5">
        <f t="shared" si="30"/>
        <v>0</v>
      </c>
      <c r="AJ25" s="5">
        <f t="shared" si="31"/>
        <v>0</v>
      </c>
      <c r="AK25" s="5">
        <f t="shared" si="32"/>
        <v>0</v>
      </c>
      <c r="AL25" s="5">
        <f t="shared" si="33"/>
        <v>0</v>
      </c>
      <c r="AM25" s="5">
        <f t="shared" si="34"/>
        <v>0</v>
      </c>
    </row>
    <row r="26">
      <c r="A26" s="1" t="s">
        <v>17</v>
      </c>
      <c r="B26" s="1" t="s">
        <v>47</v>
      </c>
      <c r="C26" s="1" t="s">
        <v>253</v>
      </c>
      <c r="D26" s="1" t="s">
        <v>174</v>
      </c>
      <c r="F26" s="4">
        <f t="shared" si="1"/>
        <v>1</v>
      </c>
      <c r="G26" s="4">
        <f t="shared" si="2"/>
        <v>0</v>
      </c>
      <c r="H26" s="4">
        <f t="shared" si="3"/>
        <v>0</v>
      </c>
      <c r="I26" s="4">
        <f t="shared" si="4"/>
        <v>0</v>
      </c>
      <c r="J26" s="4">
        <f t="shared" si="5"/>
        <v>0</v>
      </c>
      <c r="K26" s="4">
        <f t="shared" si="6"/>
        <v>1</v>
      </c>
      <c r="L26" s="4">
        <f t="shared" si="7"/>
        <v>0</v>
      </c>
      <c r="M26" s="4">
        <f t="shared" si="8"/>
        <v>0</v>
      </c>
      <c r="N26" s="4">
        <f t="shared" si="9"/>
        <v>0</v>
      </c>
      <c r="O26" s="4">
        <f t="shared" si="10"/>
        <v>0</v>
      </c>
      <c r="P26" s="5">
        <f t="shared" si="11"/>
        <v>0</v>
      </c>
      <c r="Q26" s="5">
        <f t="shared" si="12"/>
        <v>1</v>
      </c>
      <c r="R26" s="5">
        <f t="shared" si="13"/>
        <v>0</v>
      </c>
      <c r="S26" s="5">
        <f t="shared" si="14"/>
        <v>0</v>
      </c>
      <c r="T26" s="5">
        <f t="shared" si="15"/>
        <v>0</v>
      </c>
      <c r="U26" s="5">
        <f t="shared" si="16"/>
        <v>0</v>
      </c>
      <c r="V26" s="5">
        <f t="shared" si="17"/>
        <v>0</v>
      </c>
      <c r="W26" s="5">
        <f t="shared" si="18"/>
        <v>0</v>
      </c>
      <c r="X26" s="5">
        <f t="shared" si="19"/>
        <v>0</v>
      </c>
      <c r="Y26" s="5">
        <f t="shared" si="20"/>
        <v>0</v>
      </c>
      <c r="Z26" s="5">
        <f t="shared" si="21"/>
        <v>0</v>
      </c>
      <c r="AA26" s="5">
        <f t="shared" si="22"/>
        <v>0</v>
      </c>
      <c r="AB26" s="5">
        <f t="shared" si="23"/>
        <v>0</v>
      </c>
      <c r="AC26" s="5">
        <f t="shared" si="24"/>
        <v>0</v>
      </c>
      <c r="AD26" s="5">
        <f t="shared" si="25"/>
        <v>0</v>
      </c>
      <c r="AE26" s="5">
        <f t="shared" si="26"/>
        <v>0</v>
      </c>
      <c r="AF26" s="5">
        <f t="shared" si="27"/>
        <v>0</v>
      </c>
      <c r="AG26" s="5">
        <f t="shared" si="28"/>
        <v>0</v>
      </c>
      <c r="AH26" s="5">
        <f t="shared" si="29"/>
        <v>0</v>
      </c>
      <c r="AI26" s="5">
        <f t="shared" si="30"/>
        <v>0</v>
      </c>
      <c r="AJ26" s="5">
        <f t="shared" si="31"/>
        <v>0</v>
      </c>
      <c r="AK26" s="5">
        <f t="shared" si="32"/>
        <v>0</v>
      </c>
      <c r="AL26" s="5">
        <f t="shared" si="33"/>
        <v>0</v>
      </c>
      <c r="AM26" s="5">
        <f t="shared" si="34"/>
        <v>0</v>
      </c>
    </row>
    <row r="27">
      <c r="A27" s="1" t="s">
        <v>17</v>
      </c>
      <c r="B27" s="1" t="s">
        <v>33</v>
      </c>
      <c r="C27" s="1" t="s">
        <v>253</v>
      </c>
      <c r="D27" s="1" t="s">
        <v>223</v>
      </c>
      <c r="F27" s="4">
        <f t="shared" si="1"/>
        <v>1</v>
      </c>
      <c r="G27" s="4">
        <f t="shared" si="2"/>
        <v>0</v>
      </c>
      <c r="H27" s="4">
        <f t="shared" si="3"/>
        <v>0</v>
      </c>
      <c r="I27" s="4">
        <f t="shared" si="4"/>
        <v>0</v>
      </c>
      <c r="J27" s="4">
        <f t="shared" si="5"/>
        <v>1</v>
      </c>
      <c r="K27" s="4">
        <f t="shared" si="6"/>
        <v>0</v>
      </c>
      <c r="L27" s="4">
        <f t="shared" si="7"/>
        <v>0</v>
      </c>
      <c r="M27" s="4">
        <f t="shared" si="8"/>
        <v>0</v>
      </c>
      <c r="N27" s="4">
        <f t="shared" si="9"/>
        <v>0</v>
      </c>
      <c r="O27" s="4">
        <f t="shared" si="10"/>
        <v>0</v>
      </c>
      <c r="P27" s="5">
        <f t="shared" si="11"/>
        <v>1</v>
      </c>
      <c r="Q27" s="5">
        <f t="shared" si="12"/>
        <v>0</v>
      </c>
      <c r="R27" s="5">
        <f t="shared" si="13"/>
        <v>0</v>
      </c>
      <c r="S27" s="5">
        <f t="shared" si="14"/>
        <v>0</v>
      </c>
      <c r="T27" s="5">
        <f t="shared" si="15"/>
        <v>0</v>
      </c>
      <c r="U27" s="5">
        <f t="shared" si="16"/>
        <v>0</v>
      </c>
      <c r="V27" s="5">
        <f t="shared" si="17"/>
        <v>0</v>
      </c>
      <c r="W27" s="5">
        <f t="shared" si="18"/>
        <v>0</v>
      </c>
      <c r="X27" s="5">
        <f t="shared" si="19"/>
        <v>0</v>
      </c>
      <c r="Y27" s="5">
        <f t="shared" si="20"/>
        <v>0</v>
      </c>
      <c r="Z27" s="5">
        <f t="shared" si="21"/>
        <v>0</v>
      </c>
      <c r="AA27" s="5">
        <f t="shared" si="22"/>
        <v>0</v>
      </c>
      <c r="AB27" s="5">
        <f t="shared" si="23"/>
        <v>0</v>
      </c>
      <c r="AC27" s="5">
        <f t="shared" si="24"/>
        <v>0</v>
      </c>
      <c r="AD27" s="5">
        <f t="shared" si="25"/>
        <v>0</v>
      </c>
      <c r="AE27" s="5">
        <f t="shared" si="26"/>
        <v>0</v>
      </c>
      <c r="AF27" s="5">
        <f t="shared" si="27"/>
        <v>0</v>
      </c>
      <c r="AG27" s="5">
        <f t="shared" si="28"/>
        <v>0</v>
      </c>
      <c r="AH27" s="5">
        <f t="shared" si="29"/>
        <v>0</v>
      </c>
      <c r="AI27" s="5">
        <f t="shared" si="30"/>
        <v>0</v>
      </c>
      <c r="AJ27" s="5">
        <f t="shared" si="31"/>
        <v>0</v>
      </c>
      <c r="AK27" s="5">
        <f t="shared" si="32"/>
        <v>0</v>
      </c>
      <c r="AL27" s="5">
        <f t="shared" si="33"/>
        <v>0</v>
      </c>
      <c r="AM27" s="5">
        <f t="shared" si="34"/>
        <v>0</v>
      </c>
    </row>
    <row r="28">
      <c r="A28" s="1" t="s">
        <v>17</v>
      </c>
      <c r="B28" s="1" t="s">
        <v>33</v>
      </c>
      <c r="C28" s="1" t="s">
        <v>253</v>
      </c>
      <c r="D28" s="1" t="s">
        <v>174</v>
      </c>
      <c r="F28" s="4">
        <f t="shared" si="1"/>
        <v>1</v>
      </c>
      <c r="G28" s="4">
        <f t="shared" si="2"/>
        <v>0</v>
      </c>
      <c r="H28" s="4">
        <f t="shared" si="3"/>
        <v>0</v>
      </c>
      <c r="I28" s="4">
        <f t="shared" si="4"/>
        <v>0</v>
      </c>
      <c r="J28" s="4">
        <f t="shared" si="5"/>
        <v>0</v>
      </c>
      <c r="K28" s="4">
        <f t="shared" si="6"/>
        <v>1</v>
      </c>
      <c r="L28" s="4">
        <f t="shared" si="7"/>
        <v>0</v>
      </c>
      <c r="M28" s="4">
        <f t="shared" si="8"/>
        <v>0</v>
      </c>
      <c r="N28" s="4">
        <f t="shared" si="9"/>
        <v>0</v>
      </c>
      <c r="O28" s="4">
        <f t="shared" si="10"/>
        <v>0</v>
      </c>
      <c r="P28" s="5">
        <f t="shared" si="11"/>
        <v>0</v>
      </c>
      <c r="Q28" s="5">
        <f t="shared" si="12"/>
        <v>1</v>
      </c>
      <c r="R28" s="5">
        <f t="shared" si="13"/>
        <v>0</v>
      </c>
      <c r="S28" s="5">
        <f t="shared" si="14"/>
        <v>0</v>
      </c>
      <c r="T28" s="5">
        <f t="shared" si="15"/>
        <v>0</v>
      </c>
      <c r="U28" s="5">
        <f t="shared" si="16"/>
        <v>0</v>
      </c>
      <c r="V28" s="5">
        <f t="shared" si="17"/>
        <v>0</v>
      </c>
      <c r="W28" s="5">
        <f t="shared" si="18"/>
        <v>0</v>
      </c>
      <c r="X28" s="5">
        <f t="shared" si="19"/>
        <v>0</v>
      </c>
      <c r="Y28" s="5">
        <f t="shared" si="20"/>
        <v>0</v>
      </c>
      <c r="Z28" s="5">
        <f t="shared" si="21"/>
        <v>0</v>
      </c>
      <c r="AA28" s="5">
        <f t="shared" si="22"/>
        <v>0</v>
      </c>
      <c r="AB28" s="5">
        <f t="shared" si="23"/>
        <v>0</v>
      </c>
      <c r="AC28" s="5">
        <f t="shared" si="24"/>
        <v>0</v>
      </c>
      <c r="AD28" s="5">
        <f t="shared" si="25"/>
        <v>0</v>
      </c>
      <c r="AE28" s="5">
        <f t="shared" si="26"/>
        <v>0</v>
      </c>
      <c r="AF28" s="5">
        <f t="shared" si="27"/>
        <v>0</v>
      </c>
      <c r="AG28" s="5">
        <f t="shared" si="28"/>
        <v>0</v>
      </c>
      <c r="AH28" s="5">
        <f t="shared" si="29"/>
        <v>0</v>
      </c>
      <c r="AI28" s="5">
        <f t="shared" si="30"/>
        <v>0</v>
      </c>
      <c r="AJ28" s="5">
        <f t="shared" si="31"/>
        <v>0</v>
      </c>
      <c r="AK28" s="5">
        <f t="shared" si="32"/>
        <v>0</v>
      </c>
      <c r="AL28" s="5">
        <f t="shared" si="33"/>
        <v>0</v>
      </c>
      <c r="AM28" s="5">
        <f t="shared" si="34"/>
        <v>0</v>
      </c>
    </row>
    <row r="29">
      <c r="A29" s="1" t="s">
        <v>20</v>
      </c>
      <c r="B29" s="1" t="s">
        <v>47</v>
      </c>
      <c r="C29" s="1" t="s">
        <v>253</v>
      </c>
      <c r="D29" s="1" t="s">
        <v>224</v>
      </c>
      <c r="F29" s="4">
        <f t="shared" si="1"/>
        <v>0</v>
      </c>
      <c r="G29" s="4">
        <f t="shared" si="2"/>
        <v>0</v>
      </c>
      <c r="H29" s="4">
        <f t="shared" si="3"/>
        <v>0</v>
      </c>
      <c r="I29" s="4">
        <f t="shared" si="4"/>
        <v>1</v>
      </c>
      <c r="J29" s="4">
        <f t="shared" si="5"/>
        <v>0</v>
      </c>
      <c r="K29" s="4">
        <f t="shared" si="6"/>
        <v>0</v>
      </c>
      <c r="L29" s="4">
        <f t="shared" si="7"/>
        <v>1</v>
      </c>
      <c r="M29" s="4">
        <f t="shared" si="8"/>
        <v>0</v>
      </c>
      <c r="N29" s="4">
        <f t="shared" si="9"/>
        <v>0</v>
      </c>
      <c r="O29" s="4">
        <f t="shared" si="10"/>
        <v>0</v>
      </c>
      <c r="P29" s="5">
        <f t="shared" si="11"/>
        <v>0</v>
      </c>
      <c r="Q29" s="5">
        <f t="shared" si="12"/>
        <v>0</v>
      </c>
      <c r="R29" s="5">
        <f t="shared" si="13"/>
        <v>0</v>
      </c>
      <c r="S29" s="5">
        <f t="shared" si="14"/>
        <v>0</v>
      </c>
      <c r="T29" s="5">
        <f t="shared" si="15"/>
        <v>0</v>
      </c>
      <c r="U29" s="5">
        <f t="shared" si="16"/>
        <v>0</v>
      </c>
      <c r="V29" s="5">
        <f t="shared" si="17"/>
        <v>0</v>
      </c>
      <c r="W29" s="5">
        <f t="shared" si="18"/>
        <v>0</v>
      </c>
      <c r="X29" s="5">
        <f t="shared" si="19"/>
        <v>0</v>
      </c>
      <c r="Y29" s="5">
        <f t="shared" si="20"/>
        <v>0</v>
      </c>
      <c r="Z29" s="5">
        <f t="shared" si="21"/>
        <v>0</v>
      </c>
      <c r="AA29" s="5">
        <f t="shared" si="22"/>
        <v>0</v>
      </c>
      <c r="AB29" s="5">
        <f t="shared" si="23"/>
        <v>0</v>
      </c>
      <c r="AC29" s="5">
        <f t="shared" si="24"/>
        <v>0</v>
      </c>
      <c r="AD29" s="5">
        <f t="shared" si="25"/>
        <v>0</v>
      </c>
      <c r="AE29" s="5">
        <f t="shared" si="26"/>
        <v>0</v>
      </c>
      <c r="AF29" s="5">
        <f t="shared" si="27"/>
        <v>0</v>
      </c>
      <c r="AG29" s="5">
        <f t="shared" si="28"/>
        <v>0</v>
      </c>
      <c r="AH29" s="5">
        <f t="shared" si="29"/>
        <v>0</v>
      </c>
      <c r="AI29" s="5">
        <f t="shared" si="30"/>
        <v>0</v>
      </c>
      <c r="AJ29" s="5">
        <f t="shared" si="31"/>
        <v>1</v>
      </c>
      <c r="AK29" s="5">
        <f t="shared" si="32"/>
        <v>0</v>
      </c>
      <c r="AL29" s="5">
        <f t="shared" si="33"/>
        <v>0</v>
      </c>
      <c r="AM29" s="5">
        <f t="shared" si="34"/>
        <v>0</v>
      </c>
    </row>
    <row r="30">
      <c r="A30" s="1" t="s">
        <v>17</v>
      </c>
      <c r="B30" s="1" t="s">
        <v>33</v>
      </c>
      <c r="C30" s="1" t="s">
        <v>253</v>
      </c>
      <c r="D30" s="1" t="s">
        <v>174</v>
      </c>
      <c r="F30" s="4">
        <f t="shared" si="1"/>
        <v>1</v>
      </c>
      <c r="G30" s="4">
        <f t="shared" si="2"/>
        <v>0</v>
      </c>
      <c r="H30" s="4">
        <f t="shared" si="3"/>
        <v>0</v>
      </c>
      <c r="I30" s="4">
        <f t="shared" si="4"/>
        <v>0</v>
      </c>
      <c r="J30" s="4">
        <f t="shared" si="5"/>
        <v>0</v>
      </c>
      <c r="K30" s="4">
        <f t="shared" si="6"/>
        <v>1</v>
      </c>
      <c r="L30" s="4">
        <f t="shared" si="7"/>
        <v>0</v>
      </c>
      <c r="M30" s="4">
        <f t="shared" si="8"/>
        <v>0</v>
      </c>
      <c r="N30" s="4">
        <f t="shared" si="9"/>
        <v>0</v>
      </c>
      <c r="O30" s="4">
        <f t="shared" si="10"/>
        <v>0</v>
      </c>
      <c r="P30" s="5">
        <f t="shared" si="11"/>
        <v>0</v>
      </c>
      <c r="Q30" s="5">
        <f t="shared" si="12"/>
        <v>1</v>
      </c>
      <c r="R30" s="5">
        <f t="shared" si="13"/>
        <v>0</v>
      </c>
      <c r="S30" s="5">
        <f t="shared" si="14"/>
        <v>0</v>
      </c>
      <c r="T30" s="5">
        <f t="shared" si="15"/>
        <v>0</v>
      </c>
      <c r="U30" s="5">
        <f t="shared" si="16"/>
        <v>0</v>
      </c>
      <c r="V30" s="5">
        <f t="shared" si="17"/>
        <v>0</v>
      </c>
      <c r="W30" s="5">
        <f t="shared" si="18"/>
        <v>0</v>
      </c>
      <c r="X30" s="5">
        <f t="shared" si="19"/>
        <v>0</v>
      </c>
      <c r="Y30" s="5">
        <f t="shared" si="20"/>
        <v>0</v>
      </c>
      <c r="Z30" s="5">
        <f t="shared" si="21"/>
        <v>0</v>
      </c>
      <c r="AA30" s="5">
        <f t="shared" si="22"/>
        <v>0</v>
      </c>
      <c r="AB30" s="5">
        <f t="shared" si="23"/>
        <v>0</v>
      </c>
      <c r="AC30" s="5">
        <f t="shared" si="24"/>
        <v>0</v>
      </c>
      <c r="AD30" s="5">
        <f t="shared" si="25"/>
        <v>0</v>
      </c>
      <c r="AE30" s="5">
        <f t="shared" si="26"/>
        <v>0</v>
      </c>
      <c r="AF30" s="5">
        <f t="shared" si="27"/>
        <v>0</v>
      </c>
      <c r="AG30" s="5">
        <f t="shared" si="28"/>
        <v>0</v>
      </c>
      <c r="AH30" s="5">
        <f t="shared" si="29"/>
        <v>0</v>
      </c>
      <c r="AI30" s="5">
        <f t="shared" si="30"/>
        <v>0</v>
      </c>
      <c r="AJ30" s="5">
        <f t="shared" si="31"/>
        <v>0</v>
      </c>
      <c r="AK30" s="5">
        <f t="shared" si="32"/>
        <v>0</v>
      </c>
      <c r="AL30" s="5">
        <f t="shared" si="33"/>
        <v>0</v>
      </c>
      <c r="AM30" s="5">
        <f t="shared" si="34"/>
        <v>0</v>
      </c>
    </row>
    <row r="31">
      <c r="A31" s="1" t="s">
        <v>17</v>
      </c>
      <c r="B31" s="1" t="s">
        <v>33</v>
      </c>
      <c r="C31" s="1" t="s">
        <v>253</v>
      </c>
      <c r="D31" s="1" t="s">
        <v>224</v>
      </c>
      <c r="F31" s="4">
        <f t="shared" si="1"/>
        <v>1</v>
      </c>
      <c r="G31" s="4">
        <f t="shared" si="2"/>
        <v>0</v>
      </c>
      <c r="H31" s="4">
        <f t="shared" si="3"/>
        <v>0</v>
      </c>
      <c r="I31" s="4">
        <f t="shared" si="4"/>
        <v>0</v>
      </c>
      <c r="J31" s="4">
        <f t="shared" si="5"/>
        <v>0</v>
      </c>
      <c r="K31" s="4">
        <f t="shared" si="6"/>
        <v>0</v>
      </c>
      <c r="L31" s="4">
        <f t="shared" si="7"/>
        <v>1</v>
      </c>
      <c r="M31" s="4">
        <f t="shared" si="8"/>
        <v>0</v>
      </c>
      <c r="N31" s="4">
        <f t="shared" si="9"/>
        <v>0</v>
      </c>
      <c r="O31" s="4">
        <f t="shared" si="10"/>
        <v>0</v>
      </c>
      <c r="P31" s="5">
        <f t="shared" si="11"/>
        <v>0</v>
      </c>
      <c r="Q31" s="5">
        <f t="shared" si="12"/>
        <v>0</v>
      </c>
      <c r="R31" s="5">
        <f t="shared" si="13"/>
        <v>1</v>
      </c>
      <c r="S31" s="5">
        <f t="shared" si="14"/>
        <v>0</v>
      </c>
      <c r="T31" s="5">
        <f t="shared" si="15"/>
        <v>0</v>
      </c>
      <c r="U31" s="5">
        <f t="shared" si="16"/>
        <v>0</v>
      </c>
      <c r="V31" s="5">
        <f t="shared" si="17"/>
        <v>0</v>
      </c>
      <c r="W31" s="5">
        <f t="shared" si="18"/>
        <v>0</v>
      </c>
      <c r="X31" s="5">
        <f t="shared" si="19"/>
        <v>0</v>
      </c>
      <c r="Y31" s="5">
        <f t="shared" si="20"/>
        <v>0</v>
      </c>
      <c r="Z31" s="5">
        <f t="shared" si="21"/>
        <v>0</v>
      </c>
      <c r="AA31" s="5">
        <f t="shared" si="22"/>
        <v>0</v>
      </c>
      <c r="AB31" s="5">
        <f t="shared" si="23"/>
        <v>0</v>
      </c>
      <c r="AC31" s="5">
        <f t="shared" si="24"/>
        <v>0</v>
      </c>
      <c r="AD31" s="5">
        <f t="shared" si="25"/>
        <v>0</v>
      </c>
      <c r="AE31" s="5">
        <f t="shared" si="26"/>
        <v>0</v>
      </c>
      <c r="AF31" s="5">
        <f t="shared" si="27"/>
        <v>0</v>
      </c>
      <c r="AG31" s="5">
        <f t="shared" si="28"/>
        <v>0</v>
      </c>
      <c r="AH31" s="5">
        <f t="shared" si="29"/>
        <v>0</v>
      </c>
      <c r="AI31" s="5">
        <f t="shared" si="30"/>
        <v>0</v>
      </c>
      <c r="AJ31" s="5">
        <f t="shared" si="31"/>
        <v>0</v>
      </c>
      <c r="AK31" s="5">
        <f t="shared" si="32"/>
        <v>0</v>
      </c>
      <c r="AL31" s="5">
        <f t="shared" si="33"/>
        <v>0</v>
      </c>
      <c r="AM31" s="5">
        <f t="shared" si="34"/>
        <v>0</v>
      </c>
    </row>
    <row r="32">
      <c r="A32" s="1" t="s">
        <v>17</v>
      </c>
      <c r="B32" s="1" t="s">
        <v>33</v>
      </c>
      <c r="C32" s="1" t="s">
        <v>253</v>
      </c>
      <c r="D32" s="1" t="s">
        <v>174</v>
      </c>
      <c r="F32" s="4">
        <f t="shared" si="1"/>
        <v>1</v>
      </c>
      <c r="G32" s="4">
        <f t="shared" si="2"/>
        <v>0</v>
      </c>
      <c r="H32" s="4">
        <f t="shared" si="3"/>
        <v>0</v>
      </c>
      <c r="I32" s="4">
        <f t="shared" si="4"/>
        <v>0</v>
      </c>
      <c r="J32" s="4">
        <f t="shared" si="5"/>
        <v>0</v>
      </c>
      <c r="K32" s="4">
        <f t="shared" si="6"/>
        <v>1</v>
      </c>
      <c r="L32" s="4">
        <f t="shared" si="7"/>
        <v>0</v>
      </c>
      <c r="M32" s="4">
        <f t="shared" si="8"/>
        <v>0</v>
      </c>
      <c r="N32" s="4">
        <f t="shared" si="9"/>
        <v>0</v>
      </c>
      <c r="O32" s="4">
        <f t="shared" si="10"/>
        <v>0</v>
      </c>
      <c r="P32" s="5">
        <f t="shared" si="11"/>
        <v>0</v>
      </c>
      <c r="Q32" s="5">
        <f t="shared" si="12"/>
        <v>1</v>
      </c>
      <c r="R32" s="5">
        <f t="shared" si="13"/>
        <v>0</v>
      </c>
      <c r="S32" s="5">
        <f t="shared" si="14"/>
        <v>0</v>
      </c>
      <c r="T32" s="5">
        <f t="shared" si="15"/>
        <v>0</v>
      </c>
      <c r="U32" s="5">
        <f t="shared" si="16"/>
        <v>0</v>
      </c>
      <c r="V32" s="5">
        <f t="shared" si="17"/>
        <v>0</v>
      </c>
      <c r="W32" s="5">
        <f t="shared" si="18"/>
        <v>0</v>
      </c>
      <c r="X32" s="5">
        <f t="shared" si="19"/>
        <v>0</v>
      </c>
      <c r="Y32" s="5">
        <f t="shared" si="20"/>
        <v>0</v>
      </c>
      <c r="Z32" s="5">
        <f t="shared" si="21"/>
        <v>0</v>
      </c>
      <c r="AA32" s="5">
        <f t="shared" si="22"/>
        <v>0</v>
      </c>
      <c r="AB32" s="5">
        <f t="shared" si="23"/>
        <v>0</v>
      </c>
      <c r="AC32" s="5">
        <f t="shared" si="24"/>
        <v>0</v>
      </c>
      <c r="AD32" s="5">
        <f t="shared" si="25"/>
        <v>0</v>
      </c>
      <c r="AE32" s="5">
        <f t="shared" si="26"/>
        <v>0</v>
      </c>
      <c r="AF32" s="5">
        <f t="shared" si="27"/>
        <v>0</v>
      </c>
      <c r="AG32" s="5">
        <f t="shared" si="28"/>
        <v>0</v>
      </c>
      <c r="AH32" s="5">
        <f t="shared" si="29"/>
        <v>0</v>
      </c>
      <c r="AI32" s="5">
        <f t="shared" si="30"/>
        <v>0</v>
      </c>
      <c r="AJ32" s="5">
        <f t="shared" si="31"/>
        <v>0</v>
      </c>
      <c r="AK32" s="5">
        <f t="shared" si="32"/>
        <v>0</v>
      </c>
      <c r="AL32" s="5">
        <f t="shared" si="33"/>
        <v>0</v>
      </c>
      <c r="AM32" s="5">
        <f t="shared" si="34"/>
        <v>0</v>
      </c>
    </row>
    <row r="33">
      <c r="A33" s="1" t="s">
        <v>20</v>
      </c>
      <c r="B33" s="1" t="s">
        <v>47</v>
      </c>
      <c r="C33" s="1" t="s">
        <v>253</v>
      </c>
      <c r="D33" s="1" t="s">
        <v>174</v>
      </c>
      <c r="F33" s="4">
        <f t="shared" si="1"/>
        <v>0</v>
      </c>
      <c r="G33" s="4">
        <f t="shared" si="2"/>
        <v>0</v>
      </c>
      <c r="H33" s="4">
        <f t="shared" si="3"/>
        <v>0</v>
      </c>
      <c r="I33" s="4">
        <f t="shared" si="4"/>
        <v>1</v>
      </c>
      <c r="J33" s="4">
        <f t="shared" si="5"/>
        <v>0</v>
      </c>
      <c r="K33" s="4">
        <f t="shared" si="6"/>
        <v>1</v>
      </c>
      <c r="L33" s="4">
        <f t="shared" si="7"/>
        <v>0</v>
      </c>
      <c r="M33" s="4">
        <f t="shared" si="8"/>
        <v>0</v>
      </c>
      <c r="N33" s="4">
        <f t="shared" si="9"/>
        <v>0</v>
      </c>
      <c r="O33" s="4">
        <f t="shared" si="10"/>
        <v>0</v>
      </c>
      <c r="P33" s="5">
        <f t="shared" si="11"/>
        <v>0</v>
      </c>
      <c r="Q33" s="5">
        <f t="shared" si="12"/>
        <v>0</v>
      </c>
      <c r="R33" s="5">
        <f t="shared" si="13"/>
        <v>0</v>
      </c>
      <c r="S33" s="5">
        <f t="shared" si="14"/>
        <v>0</v>
      </c>
      <c r="T33" s="5">
        <f t="shared" si="15"/>
        <v>0</v>
      </c>
      <c r="U33" s="5">
        <f t="shared" si="16"/>
        <v>0</v>
      </c>
      <c r="V33" s="5">
        <f t="shared" si="17"/>
        <v>0</v>
      </c>
      <c r="W33" s="5">
        <f t="shared" si="18"/>
        <v>0</v>
      </c>
      <c r="X33" s="5">
        <f t="shared" si="19"/>
        <v>0</v>
      </c>
      <c r="Y33" s="5">
        <f t="shared" si="20"/>
        <v>0</v>
      </c>
      <c r="Z33" s="5">
        <f t="shared" si="21"/>
        <v>0</v>
      </c>
      <c r="AA33" s="5">
        <f t="shared" si="22"/>
        <v>0</v>
      </c>
      <c r="AB33" s="5">
        <f t="shared" si="23"/>
        <v>0</v>
      </c>
      <c r="AC33" s="5">
        <f t="shared" si="24"/>
        <v>0</v>
      </c>
      <c r="AD33" s="5">
        <f t="shared" si="25"/>
        <v>0</v>
      </c>
      <c r="AE33" s="5">
        <f t="shared" si="26"/>
        <v>0</v>
      </c>
      <c r="AF33" s="5">
        <f t="shared" si="27"/>
        <v>0</v>
      </c>
      <c r="AG33" s="5">
        <f t="shared" si="28"/>
        <v>0</v>
      </c>
      <c r="AH33" s="5">
        <f t="shared" si="29"/>
        <v>0</v>
      </c>
      <c r="AI33" s="5">
        <f t="shared" si="30"/>
        <v>1</v>
      </c>
      <c r="AJ33" s="5">
        <f t="shared" si="31"/>
        <v>0</v>
      </c>
      <c r="AK33" s="5">
        <f t="shared" si="32"/>
        <v>0</v>
      </c>
      <c r="AL33" s="5">
        <f t="shared" si="33"/>
        <v>0</v>
      </c>
      <c r="AM33" s="5">
        <f t="shared" si="34"/>
        <v>0</v>
      </c>
    </row>
    <row r="34">
      <c r="A34" s="1" t="s">
        <v>17</v>
      </c>
      <c r="B34" s="1" t="s">
        <v>47</v>
      </c>
      <c r="C34" s="1" t="s">
        <v>253</v>
      </c>
      <c r="D34" s="1" t="s">
        <v>258</v>
      </c>
      <c r="F34" s="4">
        <f t="shared" si="1"/>
        <v>1</v>
      </c>
      <c r="G34" s="4">
        <f t="shared" si="2"/>
        <v>0</v>
      </c>
      <c r="H34" s="4">
        <f t="shared" si="3"/>
        <v>0</v>
      </c>
      <c r="I34" s="4">
        <f t="shared" si="4"/>
        <v>0</v>
      </c>
      <c r="J34" s="4">
        <f t="shared" si="5"/>
        <v>0</v>
      </c>
      <c r="K34" s="4">
        <f t="shared" si="6"/>
        <v>0</v>
      </c>
      <c r="L34" s="4">
        <f t="shared" si="7"/>
        <v>0</v>
      </c>
      <c r="M34" s="4">
        <f t="shared" si="8"/>
        <v>1</v>
      </c>
      <c r="N34" s="4">
        <f t="shared" si="9"/>
        <v>0</v>
      </c>
      <c r="O34" s="4">
        <f t="shared" si="10"/>
        <v>0</v>
      </c>
      <c r="P34" s="5">
        <f t="shared" si="11"/>
        <v>0</v>
      </c>
      <c r="Q34" s="5">
        <f t="shared" si="12"/>
        <v>0</v>
      </c>
      <c r="R34" s="5">
        <f t="shared" si="13"/>
        <v>0</v>
      </c>
      <c r="S34" s="5">
        <f t="shared" si="14"/>
        <v>1</v>
      </c>
      <c r="T34" s="5">
        <f t="shared" si="15"/>
        <v>0</v>
      </c>
      <c r="U34" s="5">
        <f t="shared" si="16"/>
        <v>0</v>
      </c>
      <c r="V34" s="5">
        <f t="shared" si="17"/>
        <v>0</v>
      </c>
      <c r="W34" s="5">
        <f t="shared" si="18"/>
        <v>0</v>
      </c>
      <c r="X34" s="5">
        <f t="shared" si="19"/>
        <v>0</v>
      </c>
      <c r="Y34" s="5">
        <f t="shared" si="20"/>
        <v>0</v>
      </c>
      <c r="Z34" s="5">
        <f t="shared" si="21"/>
        <v>0</v>
      </c>
      <c r="AA34" s="5">
        <f t="shared" si="22"/>
        <v>0</v>
      </c>
      <c r="AB34" s="5">
        <f t="shared" si="23"/>
        <v>0</v>
      </c>
      <c r="AC34" s="5">
        <f t="shared" si="24"/>
        <v>0</v>
      </c>
      <c r="AD34" s="5">
        <f t="shared" si="25"/>
        <v>0</v>
      </c>
      <c r="AE34" s="5">
        <f t="shared" si="26"/>
        <v>0</v>
      </c>
      <c r="AF34" s="5">
        <f t="shared" si="27"/>
        <v>0</v>
      </c>
      <c r="AG34" s="5">
        <f t="shared" si="28"/>
        <v>0</v>
      </c>
      <c r="AH34" s="5">
        <f t="shared" si="29"/>
        <v>0</v>
      </c>
      <c r="AI34" s="5">
        <f t="shared" si="30"/>
        <v>0</v>
      </c>
      <c r="AJ34" s="5">
        <f t="shared" si="31"/>
        <v>0</v>
      </c>
      <c r="AK34" s="5">
        <f t="shared" si="32"/>
        <v>0</v>
      </c>
      <c r="AL34" s="5">
        <f t="shared" si="33"/>
        <v>0</v>
      </c>
      <c r="AM34" s="5">
        <f t="shared" si="34"/>
        <v>0</v>
      </c>
    </row>
    <row r="35">
      <c r="A35" s="1" t="s">
        <v>17</v>
      </c>
      <c r="B35" s="1" t="s">
        <v>33</v>
      </c>
      <c r="C35" s="1" t="s">
        <v>253</v>
      </c>
      <c r="D35" s="1" t="s">
        <v>174</v>
      </c>
      <c r="F35" s="4">
        <f t="shared" si="1"/>
        <v>1</v>
      </c>
      <c r="G35" s="4">
        <f t="shared" si="2"/>
        <v>0</v>
      </c>
      <c r="H35" s="4">
        <f t="shared" si="3"/>
        <v>0</v>
      </c>
      <c r="I35" s="4">
        <f t="shared" si="4"/>
        <v>0</v>
      </c>
      <c r="J35" s="4">
        <f t="shared" si="5"/>
        <v>0</v>
      </c>
      <c r="K35" s="4">
        <f t="shared" si="6"/>
        <v>1</v>
      </c>
      <c r="L35" s="4">
        <f t="shared" si="7"/>
        <v>0</v>
      </c>
      <c r="M35" s="4">
        <f t="shared" si="8"/>
        <v>0</v>
      </c>
      <c r="N35" s="4">
        <f t="shared" si="9"/>
        <v>0</v>
      </c>
      <c r="O35" s="4">
        <f t="shared" si="10"/>
        <v>0</v>
      </c>
      <c r="P35" s="5">
        <f t="shared" si="11"/>
        <v>0</v>
      </c>
      <c r="Q35" s="5">
        <f t="shared" si="12"/>
        <v>1</v>
      </c>
      <c r="R35" s="5">
        <f t="shared" si="13"/>
        <v>0</v>
      </c>
      <c r="S35" s="5">
        <f t="shared" si="14"/>
        <v>0</v>
      </c>
      <c r="T35" s="5">
        <f t="shared" si="15"/>
        <v>0</v>
      </c>
      <c r="U35" s="5">
        <f t="shared" si="16"/>
        <v>0</v>
      </c>
      <c r="V35" s="5">
        <f t="shared" si="17"/>
        <v>0</v>
      </c>
      <c r="W35" s="5">
        <f t="shared" si="18"/>
        <v>0</v>
      </c>
      <c r="X35" s="5">
        <f t="shared" si="19"/>
        <v>0</v>
      </c>
      <c r="Y35" s="5">
        <f t="shared" si="20"/>
        <v>0</v>
      </c>
      <c r="Z35" s="5">
        <f t="shared" si="21"/>
        <v>0</v>
      </c>
      <c r="AA35" s="5">
        <f t="shared" si="22"/>
        <v>0</v>
      </c>
      <c r="AB35" s="5">
        <f t="shared" si="23"/>
        <v>0</v>
      </c>
      <c r="AC35" s="5">
        <f t="shared" si="24"/>
        <v>0</v>
      </c>
      <c r="AD35" s="5">
        <f t="shared" si="25"/>
        <v>0</v>
      </c>
      <c r="AE35" s="5">
        <f t="shared" si="26"/>
        <v>0</v>
      </c>
      <c r="AF35" s="5">
        <f t="shared" si="27"/>
        <v>0</v>
      </c>
      <c r="AG35" s="5">
        <f t="shared" si="28"/>
        <v>0</v>
      </c>
      <c r="AH35" s="5">
        <f t="shared" si="29"/>
        <v>0</v>
      </c>
      <c r="AI35" s="5">
        <f t="shared" si="30"/>
        <v>0</v>
      </c>
      <c r="AJ35" s="5">
        <f t="shared" si="31"/>
        <v>0</v>
      </c>
      <c r="AK35" s="5">
        <f t="shared" si="32"/>
        <v>0</v>
      </c>
      <c r="AL35" s="5">
        <f t="shared" si="33"/>
        <v>0</v>
      </c>
      <c r="AM35" s="5">
        <f t="shared" si="34"/>
        <v>0</v>
      </c>
    </row>
    <row r="36">
      <c r="A36" s="1" t="s">
        <v>20</v>
      </c>
      <c r="B36" s="1" t="s">
        <v>47</v>
      </c>
      <c r="C36" s="1" t="s">
        <v>253</v>
      </c>
      <c r="D36" s="1" t="s">
        <v>224</v>
      </c>
      <c r="F36" s="4">
        <f t="shared" si="1"/>
        <v>0</v>
      </c>
      <c r="G36" s="4">
        <f t="shared" si="2"/>
        <v>0</v>
      </c>
      <c r="H36" s="4">
        <f t="shared" si="3"/>
        <v>0</v>
      </c>
      <c r="I36" s="4">
        <f t="shared" si="4"/>
        <v>1</v>
      </c>
      <c r="J36" s="4">
        <f t="shared" si="5"/>
        <v>0</v>
      </c>
      <c r="K36" s="4">
        <f t="shared" si="6"/>
        <v>0</v>
      </c>
      <c r="L36" s="4">
        <f t="shared" si="7"/>
        <v>1</v>
      </c>
      <c r="M36" s="4">
        <f t="shared" si="8"/>
        <v>0</v>
      </c>
      <c r="N36" s="4">
        <f t="shared" si="9"/>
        <v>0</v>
      </c>
      <c r="O36" s="4">
        <f t="shared" si="10"/>
        <v>0</v>
      </c>
      <c r="P36" s="5">
        <f t="shared" si="11"/>
        <v>0</v>
      </c>
      <c r="Q36" s="5">
        <f t="shared" si="12"/>
        <v>0</v>
      </c>
      <c r="R36" s="5">
        <f t="shared" si="13"/>
        <v>0</v>
      </c>
      <c r="S36" s="5">
        <f t="shared" si="14"/>
        <v>0</v>
      </c>
      <c r="T36" s="5">
        <f t="shared" si="15"/>
        <v>0</v>
      </c>
      <c r="U36" s="5">
        <f t="shared" si="16"/>
        <v>0</v>
      </c>
      <c r="V36" s="5">
        <f t="shared" si="17"/>
        <v>0</v>
      </c>
      <c r="W36" s="5">
        <f t="shared" si="18"/>
        <v>0</v>
      </c>
      <c r="X36" s="5">
        <f t="shared" si="19"/>
        <v>0</v>
      </c>
      <c r="Y36" s="5">
        <f t="shared" si="20"/>
        <v>0</v>
      </c>
      <c r="Z36" s="5">
        <f t="shared" si="21"/>
        <v>0</v>
      </c>
      <c r="AA36" s="5">
        <f t="shared" si="22"/>
        <v>0</v>
      </c>
      <c r="AB36" s="5">
        <f t="shared" si="23"/>
        <v>0</v>
      </c>
      <c r="AC36" s="5">
        <f t="shared" si="24"/>
        <v>0</v>
      </c>
      <c r="AD36" s="5">
        <f t="shared" si="25"/>
        <v>0</v>
      </c>
      <c r="AE36" s="5">
        <f t="shared" si="26"/>
        <v>0</v>
      </c>
      <c r="AF36" s="5">
        <f t="shared" si="27"/>
        <v>0</v>
      </c>
      <c r="AG36" s="5">
        <f t="shared" si="28"/>
        <v>0</v>
      </c>
      <c r="AH36" s="5">
        <f t="shared" si="29"/>
        <v>0</v>
      </c>
      <c r="AI36" s="5">
        <f t="shared" si="30"/>
        <v>0</v>
      </c>
      <c r="AJ36" s="5">
        <f t="shared" si="31"/>
        <v>1</v>
      </c>
      <c r="AK36" s="5">
        <f t="shared" si="32"/>
        <v>0</v>
      </c>
      <c r="AL36" s="5">
        <f t="shared" si="33"/>
        <v>0</v>
      </c>
      <c r="AM36" s="5">
        <f t="shared" si="34"/>
        <v>0</v>
      </c>
    </row>
    <row r="37">
      <c r="A37" s="1" t="s">
        <v>18</v>
      </c>
      <c r="B37" s="1" t="s">
        <v>47</v>
      </c>
      <c r="C37" s="1" t="s">
        <v>253</v>
      </c>
      <c r="D37" s="1" t="s">
        <v>174</v>
      </c>
      <c r="F37" s="4">
        <f t="shared" si="1"/>
        <v>0</v>
      </c>
      <c r="G37" s="4">
        <f t="shared" si="2"/>
        <v>1</v>
      </c>
      <c r="H37" s="4">
        <f t="shared" si="3"/>
        <v>0</v>
      </c>
      <c r="I37" s="4">
        <f t="shared" si="4"/>
        <v>0</v>
      </c>
      <c r="J37" s="4">
        <f t="shared" si="5"/>
        <v>0</v>
      </c>
      <c r="K37" s="4">
        <f t="shared" si="6"/>
        <v>1</v>
      </c>
      <c r="L37" s="4">
        <f t="shared" si="7"/>
        <v>0</v>
      </c>
      <c r="M37" s="4">
        <f t="shared" si="8"/>
        <v>0</v>
      </c>
      <c r="N37" s="4">
        <f t="shared" si="9"/>
        <v>0</v>
      </c>
      <c r="O37" s="4">
        <f t="shared" si="10"/>
        <v>0</v>
      </c>
      <c r="P37" s="5">
        <f t="shared" si="11"/>
        <v>0</v>
      </c>
      <c r="Q37" s="5">
        <f t="shared" si="12"/>
        <v>0</v>
      </c>
      <c r="R37" s="5">
        <f t="shared" si="13"/>
        <v>0</v>
      </c>
      <c r="S37" s="5">
        <f t="shared" si="14"/>
        <v>0</v>
      </c>
      <c r="T37" s="5">
        <f t="shared" si="15"/>
        <v>0</v>
      </c>
      <c r="U37" s="5">
        <f t="shared" si="16"/>
        <v>0</v>
      </c>
      <c r="V37" s="5">
        <f t="shared" si="17"/>
        <v>0</v>
      </c>
      <c r="W37" s="5">
        <f t="shared" si="18"/>
        <v>1</v>
      </c>
      <c r="X37" s="5">
        <f t="shared" si="19"/>
        <v>0</v>
      </c>
      <c r="Y37" s="5">
        <f t="shared" si="20"/>
        <v>0</v>
      </c>
      <c r="Z37" s="5">
        <f t="shared" si="21"/>
        <v>0</v>
      </c>
      <c r="AA37" s="5">
        <f t="shared" si="22"/>
        <v>0</v>
      </c>
      <c r="AB37" s="5">
        <f t="shared" si="23"/>
        <v>0</v>
      </c>
      <c r="AC37" s="5">
        <f t="shared" si="24"/>
        <v>0</v>
      </c>
      <c r="AD37" s="5">
        <f t="shared" si="25"/>
        <v>0</v>
      </c>
      <c r="AE37" s="5">
        <f t="shared" si="26"/>
        <v>0</v>
      </c>
      <c r="AF37" s="5">
        <f t="shared" si="27"/>
        <v>0</v>
      </c>
      <c r="AG37" s="5">
        <f t="shared" si="28"/>
        <v>0</v>
      </c>
      <c r="AH37" s="5">
        <f t="shared" si="29"/>
        <v>0</v>
      </c>
      <c r="AI37" s="5">
        <f t="shared" si="30"/>
        <v>0</v>
      </c>
      <c r="AJ37" s="5">
        <f t="shared" si="31"/>
        <v>0</v>
      </c>
      <c r="AK37" s="5">
        <f t="shared" si="32"/>
        <v>0</v>
      </c>
      <c r="AL37" s="5">
        <f t="shared" si="33"/>
        <v>0</v>
      </c>
      <c r="AM37" s="5">
        <f t="shared" si="34"/>
        <v>0</v>
      </c>
    </row>
    <row r="38">
      <c r="A38" s="1" t="s">
        <v>20</v>
      </c>
      <c r="B38" s="1" t="s">
        <v>33</v>
      </c>
      <c r="C38" s="1" t="s">
        <v>252</v>
      </c>
      <c r="D38" s="1" t="s">
        <v>223</v>
      </c>
      <c r="F38" s="4">
        <f t="shared" si="1"/>
        <v>0</v>
      </c>
      <c r="G38" s="4">
        <f t="shared" si="2"/>
        <v>0</v>
      </c>
      <c r="H38" s="4">
        <f t="shared" si="3"/>
        <v>0</v>
      </c>
      <c r="I38" s="4">
        <f t="shared" si="4"/>
        <v>1</v>
      </c>
      <c r="J38" s="4">
        <f t="shared" si="5"/>
        <v>1</v>
      </c>
      <c r="K38" s="4">
        <f t="shared" si="6"/>
        <v>0</v>
      </c>
      <c r="L38" s="4">
        <f t="shared" si="7"/>
        <v>0</v>
      </c>
      <c r="M38" s="4">
        <f t="shared" si="8"/>
        <v>0</v>
      </c>
      <c r="N38" s="4">
        <f t="shared" si="9"/>
        <v>0</v>
      </c>
      <c r="O38" s="4">
        <f t="shared" si="10"/>
        <v>0</v>
      </c>
      <c r="P38" s="5">
        <f t="shared" si="11"/>
        <v>0</v>
      </c>
      <c r="Q38" s="5">
        <f t="shared" si="12"/>
        <v>0</v>
      </c>
      <c r="R38" s="5">
        <f t="shared" si="13"/>
        <v>0</v>
      </c>
      <c r="S38" s="5">
        <f t="shared" si="14"/>
        <v>0</v>
      </c>
      <c r="T38" s="5">
        <f t="shared" si="15"/>
        <v>0</v>
      </c>
      <c r="U38" s="5">
        <f t="shared" si="16"/>
        <v>0</v>
      </c>
      <c r="V38" s="5">
        <f t="shared" si="17"/>
        <v>0</v>
      </c>
      <c r="W38" s="5">
        <f t="shared" si="18"/>
        <v>0</v>
      </c>
      <c r="X38" s="5">
        <f t="shared" si="19"/>
        <v>0</v>
      </c>
      <c r="Y38" s="5">
        <f t="shared" si="20"/>
        <v>0</v>
      </c>
      <c r="Z38" s="5">
        <f t="shared" si="21"/>
        <v>0</v>
      </c>
      <c r="AA38" s="5">
        <f t="shared" si="22"/>
        <v>0</v>
      </c>
      <c r="AB38" s="5">
        <f t="shared" si="23"/>
        <v>0</v>
      </c>
      <c r="AC38" s="5">
        <f t="shared" si="24"/>
        <v>0</v>
      </c>
      <c r="AD38" s="5">
        <f t="shared" si="25"/>
        <v>0</v>
      </c>
      <c r="AE38" s="5">
        <f t="shared" si="26"/>
        <v>0</v>
      </c>
      <c r="AF38" s="5">
        <f t="shared" si="27"/>
        <v>0</v>
      </c>
      <c r="AG38" s="5">
        <f t="shared" si="28"/>
        <v>0</v>
      </c>
      <c r="AH38" s="5">
        <f t="shared" si="29"/>
        <v>1</v>
      </c>
      <c r="AI38" s="5">
        <f t="shared" si="30"/>
        <v>0</v>
      </c>
      <c r="AJ38" s="5">
        <f t="shared" si="31"/>
        <v>0</v>
      </c>
      <c r="AK38" s="5">
        <f t="shared" si="32"/>
        <v>0</v>
      </c>
      <c r="AL38" s="5">
        <f t="shared" si="33"/>
        <v>0</v>
      </c>
      <c r="AM38" s="5">
        <f t="shared" si="34"/>
        <v>0</v>
      </c>
    </row>
    <row r="39">
      <c r="A39" s="1" t="s">
        <v>18</v>
      </c>
      <c r="B39" s="1" t="s">
        <v>47</v>
      </c>
      <c r="C39" s="1" t="s">
        <v>253</v>
      </c>
      <c r="D39" s="1" t="s">
        <v>224</v>
      </c>
      <c r="F39" s="4">
        <f t="shared" si="1"/>
        <v>0</v>
      </c>
      <c r="G39" s="4">
        <f t="shared" si="2"/>
        <v>1</v>
      </c>
      <c r="H39" s="4">
        <f t="shared" si="3"/>
        <v>0</v>
      </c>
      <c r="I39" s="4">
        <f t="shared" si="4"/>
        <v>0</v>
      </c>
      <c r="J39" s="4">
        <f t="shared" si="5"/>
        <v>0</v>
      </c>
      <c r="K39" s="4">
        <f t="shared" si="6"/>
        <v>0</v>
      </c>
      <c r="L39" s="4">
        <f t="shared" si="7"/>
        <v>1</v>
      </c>
      <c r="M39" s="4">
        <f t="shared" si="8"/>
        <v>0</v>
      </c>
      <c r="N39" s="4">
        <f t="shared" si="9"/>
        <v>0</v>
      </c>
      <c r="O39" s="4">
        <f t="shared" si="10"/>
        <v>0</v>
      </c>
      <c r="P39" s="5">
        <f t="shared" si="11"/>
        <v>0</v>
      </c>
      <c r="Q39" s="5">
        <f t="shared" si="12"/>
        <v>0</v>
      </c>
      <c r="R39" s="5">
        <f t="shared" si="13"/>
        <v>0</v>
      </c>
      <c r="S39" s="5">
        <f t="shared" si="14"/>
        <v>0</v>
      </c>
      <c r="T39" s="5">
        <f t="shared" si="15"/>
        <v>0</v>
      </c>
      <c r="U39" s="5">
        <f t="shared" si="16"/>
        <v>0</v>
      </c>
      <c r="V39" s="5">
        <f t="shared" si="17"/>
        <v>0</v>
      </c>
      <c r="W39" s="5">
        <f t="shared" si="18"/>
        <v>0</v>
      </c>
      <c r="X39" s="5">
        <f t="shared" si="19"/>
        <v>1</v>
      </c>
      <c r="Y39" s="5">
        <f t="shared" si="20"/>
        <v>0</v>
      </c>
      <c r="Z39" s="5">
        <f t="shared" si="21"/>
        <v>0</v>
      </c>
      <c r="AA39" s="5">
        <f t="shared" si="22"/>
        <v>0</v>
      </c>
      <c r="AB39" s="5">
        <f t="shared" si="23"/>
        <v>0</v>
      </c>
      <c r="AC39" s="5">
        <f t="shared" si="24"/>
        <v>0</v>
      </c>
      <c r="AD39" s="5">
        <f t="shared" si="25"/>
        <v>0</v>
      </c>
      <c r="AE39" s="5">
        <f t="shared" si="26"/>
        <v>0</v>
      </c>
      <c r="AF39" s="5">
        <f t="shared" si="27"/>
        <v>0</v>
      </c>
      <c r="AG39" s="5">
        <f t="shared" si="28"/>
        <v>0</v>
      </c>
      <c r="AH39" s="5">
        <f t="shared" si="29"/>
        <v>0</v>
      </c>
      <c r="AI39" s="5">
        <f t="shared" si="30"/>
        <v>0</v>
      </c>
      <c r="AJ39" s="5">
        <f t="shared" si="31"/>
        <v>0</v>
      </c>
      <c r="AK39" s="5">
        <f t="shared" si="32"/>
        <v>0</v>
      </c>
      <c r="AL39" s="5">
        <f t="shared" si="33"/>
        <v>0</v>
      </c>
      <c r="AM39" s="5">
        <f t="shared" si="34"/>
        <v>0</v>
      </c>
    </row>
    <row r="40">
      <c r="A40" s="1" t="s">
        <v>17</v>
      </c>
      <c r="B40" s="1" t="s">
        <v>33</v>
      </c>
      <c r="C40" s="1" t="s">
        <v>253</v>
      </c>
      <c r="D40" s="1" t="s">
        <v>174</v>
      </c>
      <c r="F40" s="4">
        <f t="shared" si="1"/>
        <v>1</v>
      </c>
      <c r="G40" s="4">
        <f t="shared" si="2"/>
        <v>0</v>
      </c>
      <c r="H40" s="4">
        <f t="shared" si="3"/>
        <v>0</v>
      </c>
      <c r="I40" s="4">
        <f t="shared" si="4"/>
        <v>0</v>
      </c>
      <c r="J40" s="4">
        <f t="shared" si="5"/>
        <v>0</v>
      </c>
      <c r="K40" s="4">
        <f t="shared" si="6"/>
        <v>1</v>
      </c>
      <c r="L40" s="4">
        <f t="shared" si="7"/>
        <v>0</v>
      </c>
      <c r="M40" s="4">
        <f t="shared" si="8"/>
        <v>0</v>
      </c>
      <c r="N40" s="4">
        <f t="shared" si="9"/>
        <v>0</v>
      </c>
      <c r="O40" s="4">
        <f t="shared" si="10"/>
        <v>0</v>
      </c>
      <c r="P40" s="5">
        <f t="shared" si="11"/>
        <v>0</v>
      </c>
      <c r="Q40" s="5">
        <f t="shared" si="12"/>
        <v>1</v>
      </c>
      <c r="R40" s="5">
        <f t="shared" si="13"/>
        <v>0</v>
      </c>
      <c r="S40" s="5">
        <f t="shared" si="14"/>
        <v>0</v>
      </c>
      <c r="T40" s="5">
        <f t="shared" si="15"/>
        <v>0</v>
      </c>
      <c r="U40" s="5">
        <f t="shared" si="16"/>
        <v>0</v>
      </c>
      <c r="V40" s="5">
        <f t="shared" si="17"/>
        <v>0</v>
      </c>
      <c r="W40" s="5">
        <f t="shared" si="18"/>
        <v>0</v>
      </c>
      <c r="X40" s="5">
        <f t="shared" si="19"/>
        <v>0</v>
      </c>
      <c r="Y40" s="5">
        <f t="shared" si="20"/>
        <v>0</v>
      </c>
      <c r="Z40" s="5">
        <f t="shared" si="21"/>
        <v>0</v>
      </c>
      <c r="AA40" s="5">
        <f t="shared" si="22"/>
        <v>0</v>
      </c>
      <c r="AB40" s="5">
        <f t="shared" si="23"/>
        <v>0</v>
      </c>
      <c r="AC40" s="5">
        <f t="shared" si="24"/>
        <v>0</v>
      </c>
      <c r="AD40" s="5">
        <f t="shared" si="25"/>
        <v>0</v>
      </c>
      <c r="AE40" s="5">
        <f t="shared" si="26"/>
        <v>0</v>
      </c>
      <c r="AF40" s="5">
        <f t="shared" si="27"/>
        <v>0</v>
      </c>
      <c r="AG40" s="5">
        <f t="shared" si="28"/>
        <v>0</v>
      </c>
      <c r="AH40" s="5">
        <f t="shared" si="29"/>
        <v>0</v>
      </c>
      <c r="AI40" s="5">
        <f t="shared" si="30"/>
        <v>0</v>
      </c>
      <c r="AJ40" s="5">
        <f t="shared" si="31"/>
        <v>0</v>
      </c>
      <c r="AK40" s="5">
        <f t="shared" si="32"/>
        <v>0</v>
      </c>
      <c r="AL40" s="5">
        <f t="shared" si="33"/>
        <v>0</v>
      </c>
      <c r="AM40" s="5">
        <f t="shared" si="34"/>
        <v>0</v>
      </c>
    </row>
    <row r="41">
      <c r="A41" s="1" t="s">
        <v>17</v>
      </c>
      <c r="B41" s="1" t="s">
        <v>33</v>
      </c>
      <c r="C41" s="1" t="s">
        <v>252</v>
      </c>
      <c r="D41" s="1" t="s">
        <v>223</v>
      </c>
      <c r="F41" s="4">
        <f t="shared" si="1"/>
        <v>1</v>
      </c>
      <c r="G41" s="4">
        <f t="shared" si="2"/>
        <v>0</v>
      </c>
      <c r="H41" s="4">
        <f t="shared" si="3"/>
        <v>0</v>
      </c>
      <c r="I41" s="4">
        <f t="shared" si="4"/>
        <v>0</v>
      </c>
      <c r="J41" s="4">
        <f t="shared" si="5"/>
        <v>1</v>
      </c>
      <c r="K41" s="4">
        <f t="shared" si="6"/>
        <v>0</v>
      </c>
      <c r="L41" s="4">
        <f t="shared" si="7"/>
        <v>0</v>
      </c>
      <c r="M41" s="4">
        <f t="shared" si="8"/>
        <v>0</v>
      </c>
      <c r="N41" s="4">
        <f t="shared" si="9"/>
        <v>0</v>
      </c>
      <c r="O41" s="4">
        <f t="shared" si="10"/>
        <v>0</v>
      </c>
      <c r="P41" s="5">
        <f t="shared" si="11"/>
        <v>1</v>
      </c>
      <c r="Q41" s="5">
        <f t="shared" si="12"/>
        <v>0</v>
      </c>
      <c r="R41" s="5">
        <f t="shared" si="13"/>
        <v>0</v>
      </c>
      <c r="S41" s="5">
        <f t="shared" si="14"/>
        <v>0</v>
      </c>
      <c r="T41" s="5">
        <f t="shared" si="15"/>
        <v>0</v>
      </c>
      <c r="U41" s="5">
        <f t="shared" si="16"/>
        <v>0</v>
      </c>
      <c r="V41" s="5">
        <f t="shared" si="17"/>
        <v>0</v>
      </c>
      <c r="W41" s="5">
        <f t="shared" si="18"/>
        <v>0</v>
      </c>
      <c r="X41" s="5">
        <f t="shared" si="19"/>
        <v>0</v>
      </c>
      <c r="Y41" s="5">
        <f t="shared" si="20"/>
        <v>0</v>
      </c>
      <c r="Z41" s="5">
        <f t="shared" si="21"/>
        <v>0</v>
      </c>
      <c r="AA41" s="5">
        <f t="shared" si="22"/>
        <v>0</v>
      </c>
      <c r="AB41" s="5">
        <f t="shared" si="23"/>
        <v>0</v>
      </c>
      <c r="AC41" s="5">
        <f t="shared" si="24"/>
        <v>0</v>
      </c>
      <c r="AD41" s="5">
        <f t="shared" si="25"/>
        <v>0</v>
      </c>
      <c r="AE41" s="5">
        <f t="shared" si="26"/>
        <v>0</v>
      </c>
      <c r="AF41" s="5">
        <f t="shared" si="27"/>
        <v>0</v>
      </c>
      <c r="AG41" s="5">
        <f t="shared" si="28"/>
        <v>0</v>
      </c>
      <c r="AH41" s="5">
        <f t="shared" si="29"/>
        <v>0</v>
      </c>
      <c r="AI41" s="5">
        <f t="shared" si="30"/>
        <v>0</v>
      </c>
      <c r="AJ41" s="5">
        <f t="shared" si="31"/>
        <v>0</v>
      </c>
      <c r="AK41" s="5">
        <f t="shared" si="32"/>
        <v>0</v>
      </c>
      <c r="AL41" s="5">
        <f t="shared" si="33"/>
        <v>0</v>
      </c>
      <c r="AM41" s="5">
        <f t="shared" si="34"/>
        <v>0</v>
      </c>
    </row>
    <row r="42">
      <c r="A42" s="1" t="s">
        <v>19</v>
      </c>
      <c r="B42" s="1" t="s">
        <v>47</v>
      </c>
      <c r="C42" s="1" t="s">
        <v>253</v>
      </c>
      <c r="D42" s="1" t="s">
        <v>227</v>
      </c>
      <c r="F42" s="4">
        <f t="shared" si="1"/>
        <v>0</v>
      </c>
      <c r="G42" s="4">
        <f t="shared" si="2"/>
        <v>0</v>
      </c>
      <c r="H42" s="4">
        <f t="shared" si="3"/>
        <v>1</v>
      </c>
      <c r="I42" s="4">
        <f t="shared" si="4"/>
        <v>0</v>
      </c>
      <c r="J42" s="4">
        <f t="shared" si="5"/>
        <v>0</v>
      </c>
      <c r="K42" s="4">
        <f t="shared" si="6"/>
        <v>0</v>
      </c>
      <c r="L42" s="4">
        <f t="shared" si="7"/>
        <v>0</v>
      </c>
      <c r="M42" s="4">
        <f t="shared" si="8"/>
        <v>0</v>
      </c>
      <c r="N42" s="4">
        <f t="shared" si="9"/>
        <v>0</v>
      </c>
      <c r="O42" s="4">
        <f t="shared" si="10"/>
        <v>1</v>
      </c>
      <c r="P42" s="5">
        <f t="shared" si="11"/>
        <v>0</v>
      </c>
      <c r="Q42" s="5">
        <f t="shared" si="12"/>
        <v>0</v>
      </c>
      <c r="R42" s="5">
        <f t="shared" si="13"/>
        <v>0</v>
      </c>
      <c r="S42" s="5">
        <f t="shared" si="14"/>
        <v>0</v>
      </c>
      <c r="T42" s="5">
        <f t="shared" si="15"/>
        <v>0</v>
      </c>
      <c r="U42" s="5">
        <f t="shared" si="16"/>
        <v>0</v>
      </c>
      <c r="V42" s="5">
        <f t="shared" si="17"/>
        <v>0</v>
      </c>
      <c r="W42" s="5">
        <f t="shared" si="18"/>
        <v>0</v>
      </c>
      <c r="X42" s="5">
        <f t="shared" si="19"/>
        <v>0</v>
      </c>
      <c r="Y42" s="5">
        <f t="shared" si="20"/>
        <v>0</v>
      </c>
      <c r="Z42" s="5">
        <f t="shared" si="21"/>
        <v>0</v>
      </c>
      <c r="AA42" s="5">
        <f t="shared" si="22"/>
        <v>0</v>
      </c>
      <c r="AB42" s="5">
        <f t="shared" si="23"/>
        <v>0</v>
      </c>
      <c r="AC42" s="5">
        <f t="shared" si="24"/>
        <v>0</v>
      </c>
      <c r="AD42" s="5">
        <f t="shared" si="25"/>
        <v>0</v>
      </c>
      <c r="AE42" s="5">
        <f t="shared" si="26"/>
        <v>0</v>
      </c>
      <c r="AF42" s="5">
        <f t="shared" si="27"/>
        <v>0</v>
      </c>
      <c r="AG42" s="5">
        <f t="shared" si="28"/>
        <v>1</v>
      </c>
      <c r="AH42" s="5">
        <f t="shared" si="29"/>
        <v>0</v>
      </c>
      <c r="AI42" s="5">
        <f t="shared" si="30"/>
        <v>0</v>
      </c>
      <c r="AJ42" s="5">
        <f t="shared" si="31"/>
        <v>0</v>
      </c>
      <c r="AK42" s="5">
        <f t="shared" si="32"/>
        <v>0</v>
      </c>
      <c r="AL42" s="5">
        <f t="shared" si="33"/>
        <v>0</v>
      </c>
      <c r="AM42" s="5">
        <f t="shared" si="34"/>
        <v>0</v>
      </c>
    </row>
    <row r="43">
      <c r="A43" s="1" t="s">
        <v>18</v>
      </c>
      <c r="B43" s="1" t="s">
        <v>47</v>
      </c>
      <c r="C43" s="1" t="s">
        <v>253</v>
      </c>
      <c r="D43" s="1" t="s">
        <v>226</v>
      </c>
      <c r="E43" s="1" t="s">
        <v>255</v>
      </c>
      <c r="F43" s="4">
        <f t="shared" si="1"/>
        <v>0</v>
      </c>
      <c r="G43" s="4">
        <f t="shared" si="2"/>
        <v>1</v>
      </c>
      <c r="H43" s="4">
        <f t="shared" si="3"/>
        <v>0</v>
      </c>
      <c r="I43" s="4">
        <f t="shared" si="4"/>
        <v>0</v>
      </c>
      <c r="J43" s="4">
        <f t="shared" si="5"/>
        <v>0</v>
      </c>
      <c r="K43" s="4">
        <f t="shared" si="6"/>
        <v>0</v>
      </c>
      <c r="L43" s="4">
        <f t="shared" si="7"/>
        <v>0</v>
      </c>
      <c r="M43" s="4">
        <f t="shared" si="8"/>
        <v>0</v>
      </c>
      <c r="N43" s="4">
        <f t="shared" si="9"/>
        <v>1</v>
      </c>
      <c r="O43" s="4">
        <f t="shared" si="10"/>
        <v>0</v>
      </c>
      <c r="P43" s="5">
        <f t="shared" si="11"/>
        <v>0</v>
      </c>
      <c r="Q43" s="5">
        <f t="shared" si="12"/>
        <v>0</v>
      </c>
      <c r="R43" s="5">
        <f t="shared" si="13"/>
        <v>0</v>
      </c>
      <c r="S43" s="5">
        <f t="shared" si="14"/>
        <v>0</v>
      </c>
      <c r="T43" s="5">
        <f t="shared" si="15"/>
        <v>0</v>
      </c>
      <c r="U43" s="5">
        <f t="shared" si="16"/>
        <v>0</v>
      </c>
      <c r="V43" s="5">
        <f t="shared" si="17"/>
        <v>0</v>
      </c>
      <c r="W43" s="5">
        <f t="shared" si="18"/>
        <v>0</v>
      </c>
      <c r="X43" s="5">
        <f t="shared" si="19"/>
        <v>0</v>
      </c>
      <c r="Y43" s="5">
        <f t="shared" si="20"/>
        <v>0</v>
      </c>
      <c r="Z43" s="5">
        <f t="shared" si="21"/>
        <v>1</v>
      </c>
      <c r="AA43" s="5">
        <f t="shared" si="22"/>
        <v>0</v>
      </c>
      <c r="AB43" s="5">
        <f t="shared" si="23"/>
        <v>0</v>
      </c>
      <c r="AC43" s="5">
        <f t="shared" si="24"/>
        <v>0</v>
      </c>
      <c r="AD43" s="5">
        <f t="shared" si="25"/>
        <v>0</v>
      </c>
      <c r="AE43" s="5">
        <f t="shared" si="26"/>
        <v>0</v>
      </c>
      <c r="AF43" s="5">
        <f t="shared" si="27"/>
        <v>0</v>
      </c>
      <c r="AG43" s="5">
        <f t="shared" si="28"/>
        <v>0</v>
      </c>
      <c r="AH43" s="5">
        <f t="shared" si="29"/>
        <v>0</v>
      </c>
      <c r="AI43" s="5">
        <f t="shared" si="30"/>
        <v>0</v>
      </c>
      <c r="AJ43" s="5">
        <f t="shared" si="31"/>
        <v>0</v>
      </c>
      <c r="AK43" s="5">
        <f t="shared" si="32"/>
        <v>0</v>
      </c>
      <c r="AL43" s="5">
        <f t="shared" si="33"/>
        <v>0</v>
      </c>
      <c r="AM43" s="5">
        <f t="shared" si="34"/>
        <v>0</v>
      </c>
    </row>
    <row r="44">
      <c r="A44" s="1" t="s">
        <v>17</v>
      </c>
      <c r="B44" s="1" t="s">
        <v>33</v>
      </c>
      <c r="C44" s="1" t="s">
        <v>253</v>
      </c>
      <c r="D44" s="1" t="s">
        <v>174</v>
      </c>
      <c r="F44" s="4">
        <f t="shared" si="1"/>
        <v>1</v>
      </c>
      <c r="G44" s="4">
        <f t="shared" si="2"/>
        <v>0</v>
      </c>
      <c r="H44" s="4">
        <f t="shared" si="3"/>
        <v>0</v>
      </c>
      <c r="I44" s="4">
        <f t="shared" si="4"/>
        <v>0</v>
      </c>
      <c r="J44" s="4">
        <f t="shared" si="5"/>
        <v>0</v>
      </c>
      <c r="K44" s="4">
        <f t="shared" si="6"/>
        <v>1</v>
      </c>
      <c r="L44" s="4">
        <f t="shared" si="7"/>
        <v>0</v>
      </c>
      <c r="M44" s="4">
        <f t="shared" si="8"/>
        <v>0</v>
      </c>
      <c r="N44" s="4">
        <f t="shared" si="9"/>
        <v>0</v>
      </c>
      <c r="O44" s="4">
        <f t="shared" si="10"/>
        <v>0</v>
      </c>
      <c r="P44" s="5">
        <f t="shared" si="11"/>
        <v>0</v>
      </c>
      <c r="Q44" s="5">
        <f t="shared" si="12"/>
        <v>1</v>
      </c>
      <c r="R44" s="5">
        <f t="shared" si="13"/>
        <v>0</v>
      </c>
      <c r="S44" s="5">
        <f t="shared" si="14"/>
        <v>0</v>
      </c>
      <c r="T44" s="5">
        <f t="shared" si="15"/>
        <v>0</v>
      </c>
      <c r="U44" s="5">
        <f t="shared" si="16"/>
        <v>0</v>
      </c>
      <c r="V44" s="5">
        <f t="shared" si="17"/>
        <v>0</v>
      </c>
      <c r="W44" s="5">
        <f t="shared" si="18"/>
        <v>0</v>
      </c>
      <c r="X44" s="5">
        <f t="shared" si="19"/>
        <v>0</v>
      </c>
      <c r="Y44" s="5">
        <f t="shared" si="20"/>
        <v>0</v>
      </c>
      <c r="Z44" s="5">
        <f t="shared" si="21"/>
        <v>0</v>
      </c>
      <c r="AA44" s="5">
        <f t="shared" si="22"/>
        <v>0</v>
      </c>
      <c r="AB44" s="5">
        <f t="shared" si="23"/>
        <v>0</v>
      </c>
      <c r="AC44" s="5">
        <f t="shared" si="24"/>
        <v>0</v>
      </c>
      <c r="AD44" s="5">
        <f t="shared" si="25"/>
        <v>0</v>
      </c>
      <c r="AE44" s="5">
        <f t="shared" si="26"/>
        <v>0</v>
      </c>
      <c r="AF44" s="5">
        <f t="shared" si="27"/>
        <v>0</v>
      </c>
      <c r="AG44" s="5">
        <f t="shared" si="28"/>
        <v>0</v>
      </c>
      <c r="AH44" s="5">
        <f t="shared" si="29"/>
        <v>0</v>
      </c>
      <c r="AI44" s="5">
        <f t="shared" si="30"/>
        <v>0</v>
      </c>
      <c r="AJ44" s="5">
        <f t="shared" si="31"/>
        <v>0</v>
      </c>
      <c r="AK44" s="5">
        <f t="shared" si="32"/>
        <v>0</v>
      </c>
      <c r="AL44" s="5">
        <f t="shared" si="33"/>
        <v>0</v>
      </c>
      <c r="AM44" s="5">
        <f t="shared" si="34"/>
        <v>0</v>
      </c>
    </row>
    <row r="45">
      <c r="A45" s="1" t="s">
        <v>17</v>
      </c>
      <c r="B45" s="1" t="s">
        <v>33</v>
      </c>
      <c r="C45" s="1" t="s">
        <v>253</v>
      </c>
      <c r="D45" s="1" t="s">
        <v>174</v>
      </c>
      <c r="F45" s="4">
        <f t="shared" si="1"/>
        <v>1</v>
      </c>
      <c r="G45" s="4">
        <f t="shared" si="2"/>
        <v>0</v>
      </c>
      <c r="H45" s="4">
        <f t="shared" si="3"/>
        <v>0</v>
      </c>
      <c r="I45" s="4">
        <f t="shared" si="4"/>
        <v>0</v>
      </c>
      <c r="J45" s="4">
        <f t="shared" si="5"/>
        <v>0</v>
      </c>
      <c r="K45" s="4">
        <f t="shared" si="6"/>
        <v>1</v>
      </c>
      <c r="L45" s="4">
        <f t="shared" si="7"/>
        <v>0</v>
      </c>
      <c r="M45" s="4">
        <f t="shared" si="8"/>
        <v>0</v>
      </c>
      <c r="N45" s="4">
        <f t="shared" si="9"/>
        <v>0</v>
      </c>
      <c r="O45" s="4">
        <f t="shared" si="10"/>
        <v>0</v>
      </c>
      <c r="P45" s="5">
        <f t="shared" si="11"/>
        <v>0</v>
      </c>
      <c r="Q45" s="5">
        <f t="shared" si="12"/>
        <v>1</v>
      </c>
      <c r="R45" s="5">
        <f t="shared" si="13"/>
        <v>0</v>
      </c>
      <c r="S45" s="5">
        <f t="shared" si="14"/>
        <v>0</v>
      </c>
      <c r="T45" s="5">
        <f t="shared" si="15"/>
        <v>0</v>
      </c>
      <c r="U45" s="5">
        <f t="shared" si="16"/>
        <v>0</v>
      </c>
      <c r="V45" s="5">
        <f t="shared" si="17"/>
        <v>0</v>
      </c>
      <c r="W45" s="5">
        <f t="shared" si="18"/>
        <v>0</v>
      </c>
      <c r="X45" s="5">
        <f t="shared" si="19"/>
        <v>0</v>
      </c>
      <c r="Y45" s="5">
        <f t="shared" si="20"/>
        <v>0</v>
      </c>
      <c r="Z45" s="5">
        <f t="shared" si="21"/>
        <v>0</v>
      </c>
      <c r="AA45" s="5">
        <f t="shared" si="22"/>
        <v>0</v>
      </c>
      <c r="AB45" s="5">
        <f t="shared" si="23"/>
        <v>0</v>
      </c>
      <c r="AC45" s="5">
        <f t="shared" si="24"/>
        <v>0</v>
      </c>
      <c r="AD45" s="5">
        <f t="shared" si="25"/>
        <v>0</v>
      </c>
      <c r="AE45" s="5">
        <f t="shared" si="26"/>
        <v>0</v>
      </c>
      <c r="AF45" s="5">
        <f t="shared" si="27"/>
        <v>0</v>
      </c>
      <c r="AG45" s="5">
        <f t="shared" si="28"/>
        <v>0</v>
      </c>
      <c r="AH45" s="5">
        <f t="shared" si="29"/>
        <v>0</v>
      </c>
      <c r="AI45" s="5">
        <f t="shared" si="30"/>
        <v>0</v>
      </c>
      <c r="AJ45" s="5">
        <f t="shared" si="31"/>
        <v>0</v>
      </c>
      <c r="AK45" s="5">
        <f t="shared" si="32"/>
        <v>0</v>
      </c>
      <c r="AL45" s="5">
        <f t="shared" si="33"/>
        <v>0</v>
      </c>
      <c r="AM45" s="5">
        <f t="shared" si="34"/>
        <v>0</v>
      </c>
    </row>
    <row r="46">
      <c r="A46" s="1" t="s">
        <v>20</v>
      </c>
      <c r="B46" s="1" t="s">
        <v>47</v>
      </c>
      <c r="C46" s="1" t="s">
        <v>253</v>
      </c>
      <c r="D46" s="1" t="s">
        <v>258</v>
      </c>
      <c r="F46" s="4">
        <f t="shared" si="1"/>
        <v>0</v>
      </c>
      <c r="G46" s="4">
        <f t="shared" si="2"/>
        <v>0</v>
      </c>
      <c r="H46" s="4">
        <f t="shared" si="3"/>
        <v>0</v>
      </c>
      <c r="I46" s="4">
        <f t="shared" si="4"/>
        <v>1</v>
      </c>
      <c r="J46" s="4">
        <f t="shared" si="5"/>
        <v>0</v>
      </c>
      <c r="K46" s="4">
        <f t="shared" si="6"/>
        <v>0</v>
      </c>
      <c r="L46" s="4">
        <f t="shared" si="7"/>
        <v>0</v>
      </c>
      <c r="M46" s="4">
        <f t="shared" si="8"/>
        <v>1</v>
      </c>
      <c r="N46" s="4">
        <f t="shared" si="9"/>
        <v>0</v>
      </c>
      <c r="O46" s="4">
        <f t="shared" si="10"/>
        <v>0</v>
      </c>
      <c r="P46" s="5">
        <f t="shared" si="11"/>
        <v>0</v>
      </c>
      <c r="Q46" s="5">
        <f t="shared" si="12"/>
        <v>0</v>
      </c>
      <c r="R46" s="5">
        <f t="shared" si="13"/>
        <v>0</v>
      </c>
      <c r="S46" s="5">
        <f t="shared" si="14"/>
        <v>0</v>
      </c>
      <c r="T46" s="5">
        <f t="shared" si="15"/>
        <v>0</v>
      </c>
      <c r="U46" s="5">
        <f t="shared" si="16"/>
        <v>0</v>
      </c>
      <c r="V46" s="5">
        <f t="shared" si="17"/>
        <v>0</v>
      </c>
      <c r="W46" s="5">
        <f t="shared" si="18"/>
        <v>0</v>
      </c>
      <c r="X46" s="5">
        <f t="shared" si="19"/>
        <v>0</v>
      </c>
      <c r="Y46" s="5">
        <f t="shared" si="20"/>
        <v>0</v>
      </c>
      <c r="Z46" s="5">
        <f t="shared" si="21"/>
        <v>0</v>
      </c>
      <c r="AA46" s="5">
        <f t="shared" si="22"/>
        <v>0</v>
      </c>
      <c r="AB46" s="5">
        <f t="shared" si="23"/>
        <v>0</v>
      </c>
      <c r="AC46" s="5">
        <f t="shared" si="24"/>
        <v>0</v>
      </c>
      <c r="AD46" s="5">
        <f t="shared" si="25"/>
        <v>0</v>
      </c>
      <c r="AE46" s="5">
        <f t="shared" si="26"/>
        <v>0</v>
      </c>
      <c r="AF46" s="5">
        <f t="shared" si="27"/>
        <v>0</v>
      </c>
      <c r="AG46" s="5">
        <f t="shared" si="28"/>
        <v>0</v>
      </c>
      <c r="AH46" s="5">
        <f t="shared" si="29"/>
        <v>0</v>
      </c>
      <c r="AI46" s="5">
        <f t="shared" si="30"/>
        <v>0</v>
      </c>
      <c r="AJ46" s="5">
        <f t="shared" si="31"/>
        <v>0</v>
      </c>
      <c r="AK46" s="5">
        <f t="shared" si="32"/>
        <v>1</v>
      </c>
      <c r="AL46" s="5">
        <f t="shared" si="33"/>
        <v>0</v>
      </c>
      <c r="AM46" s="5">
        <f t="shared" si="34"/>
        <v>0</v>
      </c>
    </row>
    <row r="47">
      <c r="A47" s="1" t="s">
        <v>19</v>
      </c>
      <c r="B47" s="1" t="s">
        <v>47</v>
      </c>
      <c r="C47" s="1" t="s">
        <v>253</v>
      </c>
      <c r="D47" s="1" t="s">
        <v>223</v>
      </c>
      <c r="F47" s="4">
        <f t="shared" si="1"/>
        <v>0</v>
      </c>
      <c r="G47" s="4">
        <f t="shared" si="2"/>
        <v>0</v>
      </c>
      <c r="H47" s="4">
        <f t="shared" si="3"/>
        <v>1</v>
      </c>
      <c r="I47" s="4">
        <f t="shared" si="4"/>
        <v>0</v>
      </c>
      <c r="J47" s="4">
        <f t="shared" si="5"/>
        <v>1</v>
      </c>
      <c r="K47" s="4">
        <f t="shared" si="6"/>
        <v>0</v>
      </c>
      <c r="L47" s="4">
        <f t="shared" si="7"/>
        <v>0</v>
      </c>
      <c r="M47" s="4">
        <f t="shared" si="8"/>
        <v>0</v>
      </c>
      <c r="N47" s="4">
        <f t="shared" si="9"/>
        <v>0</v>
      </c>
      <c r="O47" s="4">
        <f t="shared" si="10"/>
        <v>0</v>
      </c>
      <c r="P47" s="5">
        <f t="shared" si="11"/>
        <v>0</v>
      </c>
      <c r="Q47" s="5">
        <f t="shared" si="12"/>
        <v>0</v>
      </c>
      <c r="R47" s="5">
        <f t="shared" si="13"/>
        <v>0</v>
      </c>
      <c r="S47" s="5">
        <f t="shared" si="14"/>
        <v>0</v>
      </c>
      <c r="T47" s="5">
        <f t="shared" si="15"/>
        <v>0</v>
      </c>
      <c r="U47" s="5">
        <f t="shared" si="16"/>
        <v>0</v>
      </c>
      <c r="V47" s="5">
        <f t="shared" si="17"/>
        <v>0</v>
      </c>
      <c r="W47" s="5">
        <f t="shared" si="18"/>
        <v>0</v>
      </c>
      <c r="X47" s="5">
        <f t="shared" si="19"/>
        <v>0</v>
      </c>
      <c r="Y47" s="5">
        <f t="shared" si="20"/>
        <v>0</v>
      </c>
      <c r="Z47" s="5">
        <f t="shared" si="21"/>
        <v>0</v>
      </c>
      <c r="AA47" s="5">
        <f t="shared" si="22"/>
        <v>0</v>
      </c>
      <c r="AB47" s="5">
        <f t="shared" si="23"/>
        <v>1</v>
      </c>
      <c r="AC47" s="5">
        <f t="shared" si="24"/>
        <v>0</v>
      </c>
      <c r="AD47" s="5">
        <f t="shared" si="25"/>
        <v>0</v>
      </c>
      <c r="AE47" s="5">
        <f t="shared" si="26"/>
        <v>0</v>
      </c>
      <c r="AF47" s="5">
        <f t="shared" si="27"/>
        <v>0</v>
      </c>
      <c r="AG47" s="5">
        <f t="shared" si="28"/>
        <v>0</v>
      </c>
      <c r="AH47" s="5">
        <f t="shared" si="29"/>
        <v>0</v>
      </c>
      <c r="AI47" s="5">
        <f t="shared" si="30"/>
        <v>0</v>
      </c>
      <c r="AJ47" s="5">
        <f t="shared" si="31"/>
        <v>0</v>
      </c>
      <c r="AK47" s="5">
        <f t="shared" si="32"/>
        <v>0</v>
      </c>
      <c r="AL47" s="5">
        <f t="shared" si="33"/>
        <v>0</v>
      </c>
      <c r="AM47" s="5">
        <f t="shared" si="34"/>
        <v>0</v>
      </c>
    </row>
    <row r="48">
      <c r="A48" s="1" t="s">
        <v>19</v>
      </c>
      <c r="B48" s="1" t="s">
        <v>47</v>
      </c>
      <c r="C48" s="1" t="s">
        <v>253</v>
      </c>
      <c r="D48" s="1" t="s">
        <v>174</v>
      </c>
      <c r="F48" s="4">
        <f t="shared" si="1"/>
        <v>0</v>
      </c>
      <c r="G48" s="4">
        <f t="shared" si="2"/>
        <v>0</v>
      </c>
      <c r="H48" s="4">
        <f t="shared" si="3"/>
        <v>1</v>
      </c>
      <c r="I48" s="4">
        <f t="shared" si="4"/>
        <v>0</v>
      </c>
      <c r="J48" s="4">
        <f t="shared" si="5"/>
        <v>0</v>
      </c>
      <c r="K48" s="4">
        <f t="shared" si="6"/>
        <v>1</v>
      </c>
      <c r="L48" s="4">
        <f t="shared" si="7"/>
        <v>0</v>
      </c>
      <c r="M48" s="4">
        <f t="shared" si="8"/>
        <v>0</v>
      </c>
      <c r="N48" s="4">
        <f t="shared" si="9"/>
        <v>0</v>
      </c>
      <c r="O48" s="4">
        <f t="shared" si="10"/>
        <v>0</v>
      </c>
      <c r="P48" s="5">
        <f t="shared" si="11"/>
        <v>0</v>
      </c>
      <c r="Q48" s="5">
        <f t="shared" si="12"/>
        <v>0</v>
      </c>
      <c r="R48" s="5">
        <f t="shared" si="13"/>
        <v>0</v>
      </c>
      <c r="S48" s="5">
        <f t="shared" si="14"/>
        <v>0</v>
      </c>
      <c r="T48" s="5">
        <f t="shared" si="15"/>
        <v>0</v>
      </c>
      <c r="U48" s="5">
        <f t="shared" si="16"/>
        <v>0</v>
      </c>
      <c r="V48" s="5">
        <f t="shared" si="17"/>
        <v>0</v>
      </c>
      <c r="W48" s="5">
        <f t="shared" si="18"/>
        <v>0</v>
      </c>
      <c r="X48" s="5">
        <f t="shared" si="19"/>
        <v>0</v>
      </c>
      <c r="Y48" s="5">
        <f t="shared" si="20"/>
        <v>0</v>
      </c>
      <c r="Z48" s="5">
        <f t="shared" si="21"/>
        <v>0</v>
      </c>
      <c r="AA48" s="5">
        <f t="shared" si="22"/>
        <v>0</v>
      </c>
      <c r="AB48" s="5">
        <f t="shared" si="23"/>
        <v>0</v>
      </c>
      <c r="AC48" s="5">
        <f t="shared" si="24"/>
        <v>1</v>
      </c>
      <c r="AD48" s="5">
        <f t="shared" si="25"/>
        <v>0</v>
      </c>
      <c r="AE48" s="5">
        <f t="shared" si="26"/>
        <v>0</v>
      </c>
      <c r="AF48" s="5">
        <f t="shared" si="27"/>
        <v>0</v>
      </c>
      <c r="AG48" s="5">
        <f t="shared" si="28"/>
        <v>0</v>
      </c>
      <c r="AH48" s="5">
        <f t="shared" si="29"/>
        <v>0</v>
      </c>
      <c r="AI48" s="5">
        <f t="shared" si="30"/>
        <v>0</v>
      </c>
      <c r="AJ48" s="5">
        <f t="shared" si="31"/>
        <v>0</v>
      </c>
      <c r="AK48" s="5">
        <f t="shared" si="32"/>
        <v>0</v>
      </c>
      <c r="AL48" s="5">
        <f t="shared" si="33"/>
        <v>0</v>
      </c>
      <c r="AM48" s="5">
        <f t="shared" si="34"/>
        <v>0</v>
      </c>
    </row>
    <row r="49">
      <c r="A49" s="1" t="s">
        <v>17</v>
      </c>
      <c r="B49" s="1" t="s">
        <v>47</v>
      </c>
      <c r="C49" s="1" t="s">
        <v>253</v>
      </c>
      <c r="D49" s="1" t="s">
        <v>224</v>
      </c>
      <c r="F49" s="4">
        <f t="shared" si="1"/>
        <v>1</v>
      </c>
      <c r="G49" s="4">
        <f t="shared" si="2"/>
        <v>0</v>
      </c>
      <c r="H49" s="4">
        <f t="shared" si="3"/>
        <v>0</v>
      </c>
      <c r="I49" s="4">
        <f t="shared" si="4"/>
        <v>0</v>
      </c>
      <c r="J49" s="4">
        <f t="shared" si="5"/>
        <v>0</v>
      </c>
      <c r="K49" s="4">
        <f t="shared" si="6"/>
        <v>0</v>
      </c>
      <c r="L49" s="4">
        <f t="shared" si="7"/>
        <v>1</v>
      </c>
      <c r="M49" s="4">
        <f t="shared" si="8"/>
        <v>0</v>
      </c>
      <c r="N49" s="4">
        <f t="shared" si="9"/>
        <v>0</v>
      </c>
      <c r="O49" s="4">
        <f t="shared" si="10"/>
        <v>0</v>
      </c>
      <c r="P49" s="5">
        <f t="shared" si="11"/>
        <v>0</v>
      </c>
      <c r="Q49" s="5">
        <f t="shared" si="12"/>
        <v>0</v>
      </c>
      <c r="R49" s="5">
        <f t="shared" si="13"/>
        <v>1</v>
      </c>
      <c r="S49" s="5">
        <f t="shared" si="14"/>
        <v>0</v>
      </c>
      <c r="T49" s="5">
        <f t="shared" si="15"/>
        <v>0</v>
      </c>
      <c r="U49" s="5">
        <f t="shared" si="16"/>
        <v>0</v>
      </c>
      <c r="V49" s="5">
        <f t="shared" si="17"/>
        <v>0</v>
      </c>
      <c r="W49" s="5">
        <f t="shared" si="18"/>
        <v>0</v>
      </c>
      <c r="X49" s="5">
        <f t="shared" si="19"/>
        <v>0</v>
      </c>
      <c r="Y49" s="5">
        <f t="shared" si="20"/>
        <v>0</v>
      </c>
      <c r="Z49" s="5">
        <f t="shared" si="21"/>
        <v>0</v>
      </c>
      <c r="AA49" s="5">
        <f t="shared" si="22"/>
        <v>0</v>
      </c>
      <c r="AB49" s="5">
        <f t="shared" si="23"/>
        <v>0</v>
      </c>
      <c r="AC49" s="5">
        <f t="shared" si="24"/>
        <v>0</v>
      </c>
      <c r="AD49" s="5">
        <f t="shared" si="25"/>
        <v>0</v>
      </c>
      <c r="AE49" s="5">
        <f t="shared" si="26"/>
        <v>0</v>
      </c>
      <c r="AF49" s="5">
        <f t="shared" si="27"/>
        <v>0</v>
      </c>
      <c r="AG49" s="5">
        <f t="shared" si="28"/>
        <v>0</v>
      </c>
      <c r="AH49" s="5">
        <f t="shared" si="29"/>
        <v>0</v>
      </c>
      <c r="AI49" s="5">
        <f t="shared" si="30"/>
        <v>0</v>
      </c>
      <c r="AJ49" s="5">
        <f t="shared" si="31"/>
        <v>0</v>
      </c>
      <c r="AK49" s="5">
        <f t="shared" si="32"/>
        <v>0</v>
      </c>
      <c r="AL49" s="5">
        <f t="shared" si="33"/>
        <v>0</v>
      </c>
      <c r="AM49" s="5">
        <f t="shared" si="34"/>
        <v>0</v>
      </c>
    </row>
    <row r="50">
      <c r="A50" s="1" t="s">
        <v>20</v>
      </c>
      <c r="B50" s="1" t="s">
        <v>47</v>
      </c>
      <c r="C50" s="1" t="s">
        <v>253</v>
      </c>
      <c r="D50" s="1" t="s">
        <v>258</v>
      </c>
      <c r="F50" s="4">
        <f t="shared" si="1"/>
        <v>0</v>
      </c>
      <c r="G50" s="4">
        <f t="shared" si="2"/>
        <v>0</v>
      </c>
      <c r="H50" s="4">
        <f t="shared" si="3"/>
        <v>0</v>
      </c>
      <c r="I50" s="4">
        <f t="shared" si="4"/>
        <v>1</v>
      </c>
      <c r="J50" s="4">
        <f t="shared" si="5"/>
        <v>0</v>
      </c>
      <c r="K50" s="4">
        <f t="shared" si="6"/>
        <v>0</v>
      </c>
      <c r="L50" s="4">
        <f t="shared" si="7"/>
        <v>0</v>
      </c>
      <c r="M50" s="4">
        <f t="shared" si="8"/>
        <v>1</v>
      </c>
      <c r="N50" s="4">
        <f t="shared" si="9"/>
        <v>0</v>
      </c>
      <c r="O50" s="4">
        <f t="shared" si="10"/>
        <v>0</v>
      </c>
      <c r="P50" s="5">
        <f t="shared" si="11"/>
        <v>0</v>
      </c>
      <c r="Q50" s="5">
        <f t="shared" si="12"/>
        <v>0</v>
      </c>
      <c r="R50" s="5">
        <f t="shared" si="13"/>
        <v>0</v>
      </c>
      <c r="S50" s="5">
        <f t="shared" si="14"/>
        <v>0</v>
      </c>
      <c r="T50" s="5">
        <f t="shared" si="15"/>
        <v>0</v>
      </c>
      <c r="U50" s="5">
        <f t="shared" si="16"/>
        <v>0</v>
      </c>
      <c r="V50" s="5">
        <f t="shared" si="17"/>
        <v>0</v>
      </c>
      <c r="W50" s="5">
        <f t="shared" si="18"/>
        <v>0</v>
      </c>
      <c r="X50" s="5">
        <f t="shared" si="19"/>
        <v>0</v>
      </c>
      <c r="Y50" s="5">
        <f t="shared" si="20"/>
        <v>0</v>
      </c>
      <c r="Z50" s="5">
        <f t="shared" si="21"/>
        <v>0</v>
      </c>
      <c r="AA50" s="5">
        <f t="shared" si="22"/>
        <v>0</v>
      </c>
      <c r="AB50" s="5">
        <f t="shared" si="23"/>
        <v>0</v>
      </c>
      <c r="AC50" s="5">
        <f t="shared" si="24"/>
        <v>0</v>
      </c>
      <c r="AD50" s="5">
        <f t="shared" si="25"/>
        <v>0</v>
      </c>
      <c r="AE50" s="5">
        <f t="shared" si="26"/>
        <v>0</v>
      </c>
      <c r="AF50" s="5">
        <f t="shared" si="27"/>
        <v>0</v>
      </c>
      <c r="AG50" s="5">
        <f t="shared" si="28"/>
        <v>0</v>
      </c>
      <c r="AH50" s="5">
        <f t="shared" si="29"/>
        <v>0</v>
      </c>
      <c r="AI50" s="5">
        <f t="shared" si="30"/>
        <v>0</v>
      </c>
      <c r="AJ50" s="5">
        <f t="shared" si="31"/>
        <v>0</v>
      </c>
      <c r="AK50" s="5">
        <f t="shared" si="32"/>
        <v>1</v>
      </c>
      <c r="AL50" s="5">
        <f t="shared" si="33"/>
        <v>0</v>
      </c>
      <c r="AM50" s="5">
        <f t="shared" si="34"/>
        <v>0</v>
      </c>
    </row>
    <row r="51">
      <c r="A51" s="1" t="s">
        <v>20</v>
      </c>
      <c r="B51" s="1" t="s">
        <v>47</v>
      </c>
      <c r="C51" s="1" t="s">
        <v>253</v>
      </c>
      <c r="D51" s="1" t="s">
        <v>226</v>
      </c>
      <c r="F51" s="4">
        <f t="shared" si="1"/>
        <v>0</v>
      </c>
      <c r="G51" s="4">
        <f t="shared" si="2"/>
        <v>0</v>
      </c>
      <c r="H51" s="4">
        <f t="shared" si="3"/>
        <v>0</v>
      </c>
      <c r="I51" s="4">
        <f t="shared" si="4"/>
        <v>1</v>
      </c>
      <c r="J51" s="4">
        <f t="shared" si="5"/>
        <v>0</v>
      </c>
      <c r="K51" s="4">
        <f t="shared" si="6"/>
        <v>0</v>
      </c>
      <c r="L51" s="4">
        <f t="shared" si="7"/>
        <v>0</v>
      </c>
      <c r="M51" s="4">
        <f t="shared" si="8"/>
        <v>0</v>
      </c>
      <c r="N51" s="4">
        <f t="shared" si="9"/>
        <v>1</v>
      </c>
      <c r="O51" s="4">
        <f t="shared" si="10"/>
        <v>0</v>
      </c>
      <c r="P51" s="5">
        <f t="shared" si="11"/>
        <v>0</v>
      </c>
      <c r="Q51" s="5">
        <f t="shared" si="12"/>
        <v>0</v>
      </c>
      <c r="R51" s="5">
        <f t="shared" si="13"/>
        <v>0</v>
      </c>
      <c r="S51" s="5">
        <f t="shared" si="14"/>
        <v>0</v>
      </c>
      <c r="T51" s="5">
        <f t="shared" si="15"/>
        <v>0</v>
      </c>
      <c r="U51" s="5">
        <f t="shared" si="16"/>
        <v>0</v>
      </c>
      <c r="V51" s="5">
        <f t="shared" si="17"/>
        <v>0</v>
      </c>
      <c r="W51" s="5">
        <f t="shared" si="18"/>
        <v>0</v>
      </c>
      <c r="X51" s="5">
        <f t="shared" si="19"/>
        <v>0</v>
      </c>
      <c r="Y51" s="5">
        <f t="shared" si="20"/>
        <v>0</v>
      </c>
      <c r="Z51" s="5">
        <f t="shared" si="21"/>
        <v>0</v>
      </c>
      <c r="AA51" s="5">
        <f t="shared" si="22"/>
        <v>0</v>
      </c>
      <c r="AB51" s="5">
        <f t="shared" si="23"/>
        <v>0</v>
      </c>
      <c r="AC51" s="5">
        <f t="shared" si="24"/>
        <v>0</v>
      </c>
      <c r="AD51" s="5">
        <f t="shared" si="25"/>
        <v>0</v>
      </c>
      <c r="AE51" s="5">
        <f t="shared" si="26"/>
        <v>0</v>
      </c>
      <c r="AF51" s="5">
        <f t="shared" si="27"/>
        <v>0</v>
      </c>
      <c r="AG51" s="5">
        <f t="shared" si="28"/>
        <v>0</v>
      </c>
      <c r="AH51" s="5">
        <f t="shared" si="29"/>
        <v>0</v>
      </c>
      <c r="AI51" s="5">
        <f t="shared" si="30"/>
        <v>0</v>
      </c>
      <c r="AJ51" s="5">
        <f t="shared" si="31"/>
        <v>0</v>
      </c>
      <c r="AK51" s="5">
        <f t="shared" si="32"/>
        <v>0</v>
      </c>
      <c r="AL51" s="5">
        <f t="shared" si="33"/>
        <v>1</v>
      </c>
      <c r="AM51" s="5">
        <f t="shared" si="34"/>
        <v>0</v>
      </c>
    </row>
    <row r="52">
      <c r="A52" s="1" t="s">
        <v>20</v>
      </c>
      <c r="B52" s="1" t="s">
        <v>33</v>
      </c>
      <c r="C52" s="1" t="s">
        <v>253</v>
      </c>
      <c r="D52" s="1" t="s">
        <v>174</v>
      </c>
      <c r="F52" s="4">
        <f t="shared" si="1"/>
        <v>0</v>
      </c>
      <c r="G52" s="4">
        <f t="shared" si="2"/>
        <v>0</v>
      </c>
      <c r="H52" s="4">
        <f t="shared" si="3"/>
        <v>0</v>
      </c>
      <c r="I52" s="4">
        <f t="shared" si="4"/>
        <v>1</v>
      </c>
      <c r="J52" s="4">
        <f t="shared" si="5"/>
        <v>0</v>
      </c>
      <c r="K52" s="4">
        <f t="shared" si="6"/>
        <v>1</v>
      </c>
      <c r="L52" s="4">
        <f t="shared" si="7"/>
        <v>0</v>
      </c>
      <c r="M52" s="4">
        <f t="shared" si="8"/>
        <v>0</v>
      </c>
      <c r="N52" s="4">
        <f t="shared" si="9"/>
        <v>0</v>
      </c>
      <c r="O52" s="4">
        <f t="shared" si="10"/>
        <v>0</v>
      </c>
      <c r="P52" s="5">
        <f t="shared" si="11"/>
        <v>0</v>
      </c>
      <c r="Q52" s="5">
        <f t="shared" si="12"/>
        <v>0</v>
      </c>
      <c r="R52" s="5">
        <f t="shared" si="13"/>
        <v>0</v>
      </c>
      <c r="S52" s="5">
        <f t="shared" si="14"/>
        <v>0</v>
      </c>
      <c r="T52" s="5">
        <f t="shared" si="15"/>
        <v>0</v>
      </c>
      <c r="U52" s="5">
        <f t="shared" si="16"/>
        <v>0</v>
      </c>
      <c r="V52" s="5">
        <f t="shared" si="17"/>
        <v>0</v>
      </c>
      <c r="W52" s="5">
        <f t="shared" si="18"/>
        <v>0</v>
      </c>
      <c r="X52" s="5">
        <f t="shared" si="19"/>
        <v>0</v>
      </c>
      <c r="Y52" s="5">
        <f t="shared" si="20"/>
        <v>0</v>
      </c>
      <c r="Z52" s="5">
        <f t="shared" si="21"/>
        <v>0</v>
      </c>
      <c r="AA52" s="5">
        <f t="shared" si="22"/>
        <v>0</v>
      </c>
      <c r="AB52" s="5">
        <f t="shared" si="23"/>
        <v>0</v>
      </c>
      <c r="AC52" s="5">
        <f t="shared" si="24"/>
        <v>0</v>
      </c>
      <c r="AD52" s="5">
        <f t="shared" si="25"/>
        <v>0</v>
      </c>
      <c r="AE52" s="5">
        <f t="shared" si="26"/>
        <v>0</v>
      </c>
      <c r="AF52" s="5">
        <f t="shared" si="27"/>
        <v>0</v>
      </c>
      <c r="AG52" s="5">
        <f t="shared" si="28"/>
        <v>0</v>
      </c>
      <c r="AH52" s="5">
        <f t="shared" si="29"/>
        <v>0</v>
      </c>
      <c r="AI52" s="5">
        <f t="shared" si="30"/>
        <v>1</v>
      </c>
      <c r="AJ52" s="5">
        <f t="shared" si="31"/>
        <v>0</v>
      </c>
      <c r="AK52" s="5">
        <f t="shared" si="32"/>
        <v>0</v>
      </c>
      <c r="AL52" s="5">
        <f t="shared" si="33"/>
        <v>0</v>
      </c>
      <c r="AM52" s="5">
        <f t="shared" si="34"/>
        <v>0</v>
      </c>
    </row>
    <row r="53">
      <c r="A53" s="1" t="s">
        <v>19</v>
      </c>
      <c r="B53" s="1" t="s">
        <v>47</v>
      </c>
      <c r="C53" s="1" t="s">
        <v>252</v>
      </c>
      <c r="D53" s="1" t="s">
        <v>223</v>
      </c>
      <c r="F53" s="4">
        <f t="shared" si="1"/>
        <v>0</v>
      </c>
      <c r="G53" s="4">
        <f t="shared" si="2"/>
        <v>0</v>
      </c>
      <c r="H53" s="4">
        <f t="shared" si="3"/>
        <v>1</v>
      </c>
      <c r="I53" s="4">
        <f t="shared" si="4"/>
        <v>0</v>
      </c>
      <c r="J53" s="4">
        <f t="shared" si="5"/>
        <v>1</v>
      </c>
      <c r="K53" s="4">
        <f t="shared" si="6"/>
        <v>0</v>
      </c>
      <c r="L53" s="4">
        <f t="shared" si="7"/>
        <v>0</v>
      </c>
      <c r="M53" s="4">
        <f t="shared" si="8"/>
        <v>0</v>
      </c>
      <c r="N53" s="4">
        <f t="shared" si="9"/>
        <v>0</v>
      </c>
      <c r="O53" s="4">
        <f t="shared" si="10"/>
        <v>0</v>
      </c>
      <c r="P53" s="5">
        <f t="shared" si="11"/>
        <v>0</v>
      </c>
      <c r="Q53" s="5">
        <f t="shared" si="12"/>
        <v>0</v>
      </c>
      <c r="R53" s="5">
        <f t="shared" si="13"/>
        <v>0</v>
      </c>
      <c r="S53" s="5">
        <f t="shared" si="14"/>
        <v>0</v>
      </c>
      <c r="T53" s="5">
        <f t="shared" si="15"/>
        <v>0</v>
      </c>
      <c r="U53" s="5">
        <f t="shared" si="16"/>
        <v>0</v>
      </c>
      <c r="V53" s="5">
        <f t="shared" si="17"/>
        <v>0</v>
      </c>
      <c r="W53" s="5">
        <f t="shared" si="18"/>
        <v>0</v>
      </c>
      <c r="X53" s="5">
        <f t="shared" si="19"/>
        <v>0</v>
      </c>
      <c r="Y53" s="5">
        <f t="shared" si="20"/>
        <v>0</v>
      </c>
      <c r="Z53" s="5">
        <f t="shared" si="21"/>
        <v>0</v>
      </c>
      <c r="AA53" s="5">
        <f t="shared" si="22"/>
        <v>0</v>
      </c>
      <c r="AB53" s="5">
        <f t="shared" si="23"/>
        <v>1</v>
      </c>
      <c r="AC53" s="5">
        <f t="shared" si="24"/>
        <v>0</v>
      </c>
      <c r="AD53" s="5">
        <f t="shared" si="25"/>
        <v>0</v>
      </c>
      <c r="AE53" s="5">
        <f t="shared" si="26"/>
        <v>0</v>
      </c>
      <c r="AF53" s="5">
        <f t="shared" si="27"/>
        <v>0</v>
      </c>
      <c r="AG53" s="5">
        <f t="shared" si="28"/>
        <v>0</v>
      </c>
      <c r="AH53" s="5">
        <f t="shared" si="29"/>
        <v>0</v>
      </c>
      <c r="AI53" s="5">
        <f t="shared" si="30"/>
        <v>0</v>
      </c>
      <c r="AJ53" s="5">
        <f t="shared" si="31"/>
        <v>0</v>
      </c>
      <c r="AK53" s="5">
        <f t="shared" si="32"/>
        <v>0</v>
      </c>
      <c r="AL53" s="5">
        <f t="shared" si="33"/>
        <v>0</v>
      </c>
      <c r="AM53" s="5">
        <f t="shared" si="34"/>
        <v>0</v>
      </c>
    </row>
    <row r="54">
      <c r="A54" s="1" t="s">
        <v>18</v>
      </c>
      <c r="B54" s="1" t="s">
        <v>47</v>
      </c>
      <c r="C54" s="1" t="s">
        <v>253</v>
      </c>
      <c r="D54" s="1" t="s">
        <v>174</v>
      </c>
      <c r="F54" s="4">
        <f t="shared" si="1"/>
        <v>0</v>
      </c>
      <c r="G54" s="4">
        <f t="shared" si="2"/>
        <v>1</v>
      </c>
      <c r="H54" s="4">
        <f t="shared" si="3"/>
        <v>0</v>
      </c>
      <c r="I54" s="4">
        <f t="shared" si="4"/>
        <v>0</v>
      </c>
      <c r="J54" s="4">
        <f t="shared" si="5"/>
        <v>0</v>
      </c>
      <c r="K54" s="4">
        <f t="shared" si="6"/>
        <v>1</v>
      </c>
      <c r="L54" s="4">
        <f t="shared" si="7"/>
        <v>0</v>
      </c>
      <c r="M54" s="4">
        <f t="shared" si="8"/>
        <v>0</v>
      </c>
      <c r="N54" s="4">
        <f t="shared" si="9"/>
        <v>0</v>
      </c>
      <c r="O54" s="4">
        <f t="shared" si="10"/>
        <v>0</v>
      </c>
      <c r="P54" s="5">
        <f t="shared" si="11"/>
        <v>0</v>
      </c>
      <c r="Q54" s="5">
        <f t="shared" si="12"/>
        <v>0</v>
      </c>
      <c r="R54" s="5">
        <f t="shared" si="13"/>
        <v>0</v>
      </c>
      <c r="S54" s="5">
        <f t="shared" si="14"/>
        <v>0</v>
      </c>
      <c r="T54" s="5">
        <f t="shared" si="15"/>
        <v>0</v>
      </c>
      <c r="U54" s="5">
        <f t="shared" si="16"/>
        <v>0</v>
      </c>
      <c r="V54" s="5">
        <f t="shared" si="17"/>
        <v>0</v>
      </c>
      <c r="W54" s="5">
        <f t="shared" si="18"/>
        <v>1</v>
      </c>
      <c r="X54" s="5">
        <f t="shared" si="19"/>
        <v>0</v>
      </c>
      <c r="Y54" s="5">
        <f t="shared" si="20"/>
        <v>0</v>
      </c>
      <c r="Z54" s="5">
        <f t="shared" si="21"/>
        <v>0</v>
      </c>
      <c r="AA54" s="5">
        <f t="shared" si="22"/>
        <v>0</v>
      </c>
      <c r="AB54" s="5">
        <f t="shared" si="23"/>
        <v>0</v>
      </c>
      <c r="AC54" s="5">
        <f t="shared" si="24"/>
        <v>0</v>
      </c>
      <c r="AD54" s="5">
        <f t="shared" si="25"/>
        <v>0</v>
      </c>
      <c r="AE54" s="5">
        <f t="shared" si="26"/>
        <v>0</v>
      </c>
      <c r="AF54" s="5">
        <f t="shared" si="27"/>
        <v>0</v>
      </c>
      <c r="AG54" s="5">
        <f t="shared" si="28"/>
        <v>0</v>
      </c>
      <c r="AH54" s="5">
        <f t="shared" si="29"/>
        <v>0</v>
      </c>
      <c r="AI54" s="5">
        <f t="shared" si="30"/>
        <v>0</v>
      </c>
      <c r="AJ54" s="5">
        <f t="shared" si="31"/>
        <v>0</v>
      </c>
      <c r="AK54" s="5">
        <f t="shared" si="32"/>
        <v>0</v>
      </c>
      <c r="AL54" s="5">
        <f t="shared" si="33"/>
        <v>0</v>
      </c>
      <c r="AM54" s="5">
        <f t="shared" si="34"/>
        <v>0</v>
      </c>
    </row>
    <row r="55">
      <c r="A55" s="1" t="s">
        <v>19</v>
      </c>
      <c r="B55" s="1" t="s">
        <v>33</v>
      </c>
      <c r="C55" s="1" t="s">
        <v>253</v>
      </c>
      <c r="D55" s="1" t="s">
        <v>224</v>
      </c>
      <c r="F55" s="4">
        <f t="shared" si="1"/>
        <v>0</v>
      </c>
      <c r="G55" s="4">
        <f t="shared" si="2"/>
        <v>0</v>
      </c>
      <c r="H55" s="4">
        <f t="shared" si="3"/>
        <v>1</v>
      </c>
      <c r="I55" s="4">
        <f t="shared" si="4"/>
        <v>0</v>
      </c>
      <c r="J55" s="4">
        <f t="shared" si="5"/>
        <v>0</v>
      </c>
      <c r="K55" s="4">
        <f t="shared" si="6"/>
        <v>0</v>
      </c>
      <c r="L55" s="4">
        <f t="shared" si="7"/>
        <v>1</v>
      </c>
      <c r="M55" s="4">
        <f t="shared" si="8"/>
        <v>0</v>
      </c>
      <c r="N55" s="4">
        <f t="shared" si="9"/>
        <v>0</v>
      </c>
      <c r="O55" s="4">
        <f t="shared" si="10"/>
        <v>0</v>
      </c>
      <c r="P55" s="5">
        <f t="shared" si="11"/>
        <v>0</v>
      </c>
      <c r="Q55" s="5">
        <f t="shared" si="12"/>
        <v>0</v>
      </c>
      <c r="R55" s="5">
        <f t="shared" si="13"/>
        <v>0</v>
      </c>
      <c r="S55" s="5">
        <f t="shared" si="14"/>
        <v>0</v>
      </c>
      <c r="T55" s="5">
        <f t="shared" si="15"/>
        <v>0</v>
      </c>
      <c r="U55" s="5">
        <f t="shared" si="16"/>
        <v>0</v>
      </c>
      <c r="V55" s="5">
        <f t="shared" si="17"/>
        <v>0</v>
      </c>
      <c r="W55" s="5">
        <f t="shared" si="18"/>
        <v>0</v>
      </c>
      <c r="X55" s="5">
        <f t="shared" si="19"/>
        <v>0</v>
      </c>
      <c r="Y55" s="5">
        <f t="shared" si="20"/>
        <v>0</v>
      </c>
      <c r="Z55" s="5">
        <f t="shared" si="21"/>
        <v>0</v>
      </c>
      <c r="AA55" s="5">
        <f t="shared" si="22"/>
        <v>0</v>
      </c>
      <c r="AB55" s="5">
        <f t="shared" si="23"/>
        <v>0</v>
      </c>
      <c r="AC55" s="5">
        <f t="shared" si="24"/>
        <v>0</v>
      </c>
      <c r="AD55" s="5">
        <f t="shared" si="25"/>
        <v>1</v>
      </c>
      <c r="AE55" s="5">
        <f t="shared" si="26"/>
        <v>0</v>
      </c>
      <c r="AF55" s="5">
        <f t="shared" si="27"/>
        <v>0</v>
      </c>
      <c r="AG55" s="5">
        <f t="shared" si="28"/>
        <v>0</v>
      </c>
      <c r="AH55" s="5">
        <f t="shared" si="29"/>
        <v>0</v>
      </c>
      <c r="AI55" s="5">
        <f t="shared" si="30"/>
        <v>0</v>
      </c>
      <c r="AJ55" s="5">
        <f t="shared" si="31"/>
        <v>0</v>
      </c>
      <c r="AK55" s="5">
        <f t="shared" si="32"/>
        <v>0</v>
      </c>
      <c r="AL55" s="5">
        <f t="shared" si="33"/>
        <v>0</v>
      </c>
      <c r="AM55" s="5">
        <f t="shared" si="34"/>
        <v>0</v>
      </c>
    </row>
    <row r="56">
      <c r="A56" s="1" t="s">
        <v>17</v>
      </c>
      <c r="B56" s="1" t="s">
        <v>33</v>
      </c>
      <c r="C56" s="1" t="s">
        <v>259</v>
      </c>
      <c r="D56" s="1" t="s">
        <v>258</v>
      </c>
      <c r="E56" s="3">
        <v>1.4513888888888888</v>
      </c>
      <c r="F56" s="4">
        <f t="shared" si="1"/>
        <v>1</v>
      </c>
      <c r="G56" s="4">
        <f t="shared" si="2"/>
        <v>0</v>
      </c>
      <c r="H56" s="4">
        <f t="shared" si="3"/>
        <v>0</v>
      </c>
      <c r="I56" s="4">
        <f t="shared" si="4"/>
        <v>0</v>
      </c>
      <c r="J56" s="4">
        <f t="shared" si="5"/>
        <v>0</v>
      </c>
      <c r="K56" s="4">
        <f t="shared" si="6"/>
        <v>0</v>
      </c>
      <c r="L56" s="4">
        <f t="shared" si="7"/>
        <v>0</v>
      </c>
      <c r="M56" s="4">
        <f t="shared" si="8"/>
        <v>1</v>
      </c>
      <c r="N56" s="4">
        <f t="shared" si="9"/>
        <v>0</v>
      </c>
      <c r="O56" s="4">
        <f t="shared" si="10"/>
        <v>0</v>
      </c>
      <c r="P56" s="5">
        <f t="shared" si="11"/>
        <v>0</v>
      </c>
      <c r="Q56" s="5">
        <f t="shared" si="12"/>
        <v>0</v>
      </c>
      <c r="R56" s="5">
        <f t="shared" si="13"/>
        <v>0</v>
      </c>
      <c r="S56" s="5">
        <f t="shared" si="14"/>
        <v>1</v>
      </c>
      <c r="T56" s="5">
        <f t="shared" si="15"/>
        <v>0</v>
      </c>
      <c r="U56" s="5">
        <f t="shared" si="16"/>
        <v>0</v>
      </c>
      <c r="V56" s="5">
        <f t="shared" si="17"/>
        <v>0</v>
      </c>
      <c r="W56" s="5">
        <f t="shared" si="18"/>
        <v>0</v>
      </c>
      <c r="X56" s="5">
        <f t="shared" si="19"/>
        <v>0</v>
      </c>
      <c r="Y56" s="5">
        <f t="shared" si="20"/>
        <v>0</v>
      </c>
      <c r="Z56" s="5">
        <f t="shared" si="21"/>
        <v>0</v>
      </c>
      <c r="AA56" s="5">
        <f t="shared" si="22"/>
        <v>0</v>
      </c>
      <c r="AB56" s="5">
        <f t="shared" si="23"/>
        <v>0</v>
      </c>
      <c r="AC56" s="5">
        <f t="shared" si="24"/>
        <v>0</v>
      </c>
      <c r="AD56" s="5">
        <f t="shared" si="25"/>
        <v>0</v>
      </c>
      <c r="AE56" s="5">
        <f t="shared" si="26"/>
        <v>0</v>
      </c>
      <c r="AF56" s="5">
        <f t="shared" si="27"/>
        <v>0</v>
      </c>
      <c r="AG56" s="5">
        <f t="shared" si="28"/>
        <v>0</v>
      </c>
      <c r="AH56" s="5">
        <f t="shared" si="29"/>
        <v>0</v>
      </c>
      <c r="AI56" s="5">
        <f t="shared" si="30"/>
        <v>0</v>
      </c>
      <c r="AJ56" s="5">
        <f t="shared" si="31"/>
        <v>0</v>
      </c>
      <c r="AK56" s="5">
        <f t="shared" si="32"/>
        <v>0</v>
      </c>
      <c r="AL56" s="5">
        <f t="shared" si="33"/>
        <v>0</v>
      </c>
      <c r="AM56" s="5">
        <f t="shared" si="34"/>
        <v>0</v>
      </c>
    </row>
    <row r="57">
      <c r="A57" s="1" t="s">
        <v>17</v>
      </c>
      <c r="B57" s="1" t="s">
        <v>33</v>
      </c>
      <c r="C57" s="1" t="s">
        <v>253</v>
      </c>
      <c r="D57" s="1" t="s">
        <v>224</v>
      </c>
      <c r="F57" s="4">
        <f t="shared" si="1"/>
        <v>1</v>
      </c>
      <c r="G57" s="4">
        <f t="shared" si="2"/>
        <v>0</v>
      </c>
      <c r="H57" s="4">
        <f t="shared" si="3"/>
        <v>0</v>
      </c>
      <c r="I57" s="4">
        <f t="shared" si="4"/>
        <v>0</v>
      </c>
      <c r="J57" s="4">
        <f t="shared" si="5"/>
        <v>0</v>
      </c>
      <c r="K57" s="4">
        <f t="shared" si="6"/>
        <v>0</v>
      </c>
      <c r="L57" s="4">
        <f t="shared" si="7"/>
        <v>1</v>
      </c>
      <c r="M57" s="4">
        <f t="shared" si="8"/>
        <v>0</v>
      </c>
      <c r="N57" s="4">
        <f t="shared" si="9"/>
        <v>0</v>
      </c>
      <c r="O57" s="4">
        <f t="shared" si="10"/>
        <v>0</v>
      </c>
      <c r="P57" s="5">
        <f t="shared" si="11"/>
        <v>0</v>
      </c>
      <c r="Q57" s="5">
        <f t="shared" si="12"/>
        <v>0</v>
      </c>
      <c r="R57" s="5">
        <f t="shared" si="13"/>
        <v>1</v>
      </c>
      <c r="S57" s="5">
        <f t="shared" si="14"/>
        <v>0</v>
      </c>
      <c r="T57" s="5">
        <f t="shared" si="15"/>
        <v>0</v>
      </c>
      <c r="U57" s="5">
        <f t="shared" si="16"/>
        <v>0</v>
      </c>
      <c r="V57" s="5">
        <f t="shared" si="17"/>
        <v>0</v>
      </c>
      <c r="W57" s="5">
        <f t="shared" si="18"/>
        <v>0</v>
      </c>
      <c r="X57" s="5">
        <f t="shared" si="19"/>
        <v>0</v>
      </c>
      <c r="Y57" s="5">
        <f t="shared" si="20"/>
        <v>0</v>
      </c>
      <c r="Z57" s="5">
        <f t="shared" si="21"/>
        <v>0</v>
      </c>
      <c r="AA57" s="5">
        <f t="shared" si="22"/>
        <v>0</v>
      </c>
      <c r="AB57" s="5">
        <f t="shared" si="23"/>
        <v>0</v>
      </c>
      <c r="AC57" s="5">
        <f t="shared" si="24"/>
        <v>0</v>
      </c>
      <c r="AD57" s="5">
        <f t="shared" si="25"/>
        <v>0</v>
      </c>
      <c r="AE57" s="5">
        <f t="shared" si="26"/>
        <v>0</v>
      </c>
      <c r="AF57" s="5">
        <f t="shared" si="27"/>
        <v>0</v>
      </c>
      <c r="AG57" s="5">
        <f t="shared" si="28"/>
        <v>0</v>
      </c>
      <c r="AH57" s="5">
        <f t="shared" si="29"/>
        <v>0</v>
      </c>
      <c r="AI57" s="5">
        <f t="shared" si="30"/>
        <v>0</v>
      </c>
      <c r="AJ57" s="5">
        <f t="shared" si="31"/>
        <v>0</v>
      </c>
      <c r="AK57" s="5">
        <f t="shared" si="32"/>
        <v>0</v>
      </c>
      <c r="AL57" s="5">
        <f t="shared" si="33"/>
        <v>0</v>
      </c>
      <c r="AM57" s="5">
        <f t="shared" si="34"/>
        <v>0</v>
      </c>
    </row>
    <row r="58">
      <c r="F58" s="5">
        <f t="shared" ref="F58:AM58" si="35">SUM(F2:F57)</f>
        <v>20</v>
      </c>
      <c r="G58" s="5">
        <f t="shared" si="35"/>
        <v>9</v>
      </c>
      <c r="H58" s="5">
        <f t="shared" si="35"/>
        <v>10</v>
      </c>
      <c r="I58" s="5">
        <f t="shared" si="35"/>
        <v>17</v>
      </c>
      <c r="J58" s="4">
        <f t="shared" si="35"/>
        <v>13</v>
      </c>
      <c r="K58" s="4">
        <f t="shared" si="35"/>
        <v>19</v>
      </c>
      <c r="L58" s="4">
        <f t="shared" si="35"/>
        <v>10</v>
      </c>
      <c r="M58" s="4">
        <f t="shared" si="35"/>
        <v>7</v>
      </c>
      <c r="N58" s="4">
        <f t="shared" si="35"/>
        <v>3</v>
      </c>
      <c r="O58" s="4">
        <f t="shared" si="35"/>
        <v>1</v>
      </c>
      <c r="P58" s="5">
        <f t="shared" si="35"/>
        <v>3</v>
      </c>
      <c r="Q58" s="5">
        <f t="shared" si="35"/>
        <v>10</v>
      </c>
      <c r="R58" s="5">
        <f t="shared" si="35"/>
        <v>3</v>
      </c>
      <c r="S58" s="5">
        <f t="shared" si="35"/>
        <v>2</v>
      </c>
      <c r="T58" s="5">
        <f t="shared" si="35"/>
        <v>1</v>
      </c>
      <c r="U58" s="5">
        <f t="shared" si="35"/>
        <v>0</v>
      </c>
      <c r="V58" s="5">
        <f t="shared" si="35"/>
        <v>2</v>
      </c>
      <c r="W58" s="5">
        <f t="shared" si="35"/>
        <v>3</v>
      </c>
      <c r="X58" s="5">
        <f t="shared" si="35"/>
        <v>3</v>
      </c>
      <c r="Y58" s="5">
        <f t="shared" si="35"/>
        <v>0</v>
      </c>
      <c r="Z58" s="5">
        <f t="shared" si="35"/>
        <v>1</v>
      </c>
      <c r="AA58" s="5">
        <f t="shared" si="35"/>
        <v>0</v>
      </c>
      <c r="AB58" s="5">
        <f t="shared" si="35"/>
        <v>3</v>
      </c>
      <c r="AC58" s="5">
        <f t="shared" si="35"/>
        <v>1</v>
      </c>
      <c r="AD58" s="5">
        <f t="shared" si="35"/>
        <v>2</v>
      </c>
      <c r="AE58" s="5">
        <f t="shared" si="35"/>
        <v>2</v>
      </c>
      <c r="AF58" s="5">
        <f t="shared" si="35"/>
        <v>0</v>
      </c>
      <c r="AG58" s="5">
        <f t="shared" si="35"/>
        <v>1</v>
      </c>
      <c r="AH58" s="5">
        <f t="shared" si="35"/>
        <v>5</v>
      </c>
      <c r="AI58" s="5">
        <f t="shared" si="35"/>
        <v>5</v>
      </c>
      <c r="AJ58" s="5">
        <f t="shared" si="35"/>
        <v>2</v>
      </c>
      <c r="AK58" s="5">
        <f t="shared" si="35"/>
        <v>3</v>
      </c>
      <c r="AL58" s="5">
        <f t="shared" si="35"/>
        <v>1</v>
      </c>
      <c r="AM58" s="5">
        <f t="shared" si="35"/>
        <v>0</v>
      </c>
    </row>
    <row r="59">
      <c r="B59" s="1" t="s">
        <v>260</v>
      </c>
      <c r="C59" s="1" t="s">
        <v>189</v>
      </c>
      <c r="D59" s="1" t="s">
        <v>261</v>
      </c>
    </row>
    <row r="60">
      <c r="B60" s="1" t="s">
        <v>253</v>
      </c>
      <c r="C60" s="5">
        <f>countif(C2:C57,"=kitchen line")</f>
        <v>45</v>
      </c>
      <c r="D60" s="11">
        <f t="shared" ref="D60:D62" si="36">C60/56</f>
        <v>0.8035714286</v>
      </c>
    </row>
    <row r="61">
      <c r="B61" s="1" t="s">
        <v>262</v>
      </c>
      <c r="C61" s="5">
        <f>56-C60-1</f>
        <v>10</v>
      </c>
      <c r="D61" s="11">
        <f t="shared" si="36"/>
        <v>0.1785714286</v>
      </c>
      <c r="E61" s="1" t="s">
        <v>263</v>
      </c>
      <c r="F61" s="1" t="s">
        <v>214</v>
      </c>
      <c r="G61" s="1" t="s">
        <v>264</v>
      </c>
      <c r="H61" s="1" t="s">
        <v>265</v>
      </c>
      <c r="J61" s="1" t="s">
        <v>266</v>
      </c>
      <c r="K61" s="1" t="s">
        <v>267</v>
      </c>
      <c r="L61" s="1" t="s">
        <v>268</v>
      </c>
      <c r="N61" s="1" t="s">
        <v>269</v>
      </c>
    </row>
    <row r="62">
      <c r="B62" s="1" t="s">
        <v>259</v>
      </c>
      <c r="C62" s="1">
        <v>1.0</v>
      </c>
      <c r="D62" s="11">
        <f t="shared" si="36"/>
        <v>0.01785714286</v>
      </c>
      <c r="F62" s="14" t="s">
        <v>20</v>
      </c>
      <c r="G62" s="1">
        <v>17.0</v>
      </c>
      <c r="H62" s="11">
        <f t="shared" ref="H62:H65" si="37">G62/56</f>
        <v>0.3035714286</v>
      </c>
      <c r="J62" s="1" t="s">
        <v>223</v>
      </c>
      <c r="K62" s="1">
        <v>13.0</v>
      </c>
      <c r="L62" s="11">
        <f t="shared" ref="L62:L67" si="38">K62/51</f>
        <v>0.2549019608</v>
      </c>
      <c r="N62" s="1" t="s">
        <v>20</v>
      </c>
      <c r="O62" s="1" t="s">
        <v>223</v>
      </c>
      <c r="P62" s="1">
        <v>5.0</v>
      </c>
    </row>
    <row r="63">
      <c r="F63" s="14" t="s">
        <v>19</v>
      </c>
      <c r="G63" s="1">
        <v>10.0</v>
      </c>
      <c r="H63" s="11">
        <f t="shared" si="37"/>
        <v>0.1785714286</v>
      </c>
      <c r="J63" s="1" t="s">
        <v>174</v>
      </c>
      <c r="K63" s="1">
        <v>17.0</v>
      </c>
      <c r="L63" s="11">
        <f t="shared" si="38"/>
        <v>0.3333333333</v>
      </c>
      <c r="O63" s="1" t="s">
        <v>174</v>
      </c>
      <c r="P63" s="1">
        <v>5.0</v>
      </c>
    </row>
    <row r="64">
      <c r="F64" s="14" t="s">
        <v>18</v>
      </c>
      <c r="G64" s="1">
        <v>9.0</v>
      </c>
      <c r="H64" s="11">
        <f t="shared" si="37"/>
        <v>0.1607142857</v>
      </c>
      <c r="J64" s="1" t="s">
        <v>224</v>
      </c>
      <c r="K64" s="1">
        <v>10.0</v>
      </c>
      <c r="L64" s="11">
        <f t="shared" si="38"/>
        <v>0.1960784314</v>
      </c>
      <c r="O64" s="1" t="s">
        <v>224</v>
      </c>
      <c r="P64" s="1">
        <v>2.0</v>
      </c>
    </row>
    <row r="65">
      <c r="B65" s="1" t="s">
        <v>270</v>
      </c>
      <c r="F65" s="1" t="s">
        <v>221</v>
      </c>
      <c r="G65" s="1">
        <v>20.0</v>
      </c>
      <c r="H65" s="11">
        <f t="shared" si="37"/>
        <v>0.3571428571</v>
      </c>
      <c r="J65" s="1" t="s">
        <v>271</v>
      </c>
      <c r="K65" s="1">
        <v>7.0</v>
      </c>
      <c r="L65" s="11">
        <f t="shared" si="38"/>
        <v>0.137254902</v>
      </c>
      <c r="O65" s="1" t="s">
        <v>271</v>
      </c>
      <c r="P65" s="1">
        <v>3.0</v>
      </c>
    </row>
    <row r="66">
      <c r="B66" s="1" t="s">
        <v>272</v>
      </c>
      <c r="G66" s="5">
        <f>SUM(G62:G65)</f>
        <v>56</v>
      </c>
      <c r="J66" s="1" t="s">
        <v>226</v>
      </c>
      <c r="K66" s="1">
        <v>3.0</v>
      </c>
      <c r="L66" s="11">
        <f t="shared" si="38"/>
        <v>0.05882352941</v>
      </c>
      <c r="O66" s="1" t="s">
        <v>226</v>
      </c>
      <c r="P66" s="1">
        <v>1.0</v>
      </c>
    </row>
    <row r="67">
      <c r="J67" s="1" t="s">
        <v>273</v>
      </c>
      <c r="K67" s="1">
        <v>1.0</v>
      </c>
      <c r="L67" s="11">
        <f t="shared" si="38"/>
        <v>0.01960784314</v>
      </c>
      <c r="O67" s="1" t="s">
        <v>273</v>
      </c>
      <c r="P67" s="1">
        <v>0.0</v>
      </c>
    </row>
    <row r="68">
      <c r="K68" s="5">
        <f>SUM(K62:K67)</f>
        <v>51</v>
      </c>
      <c r="N68" s="1" t="s">
        <v>19</v>
      </c>
      <c r="O68" s="1" t="s">
        <v>223</v>
      </c>
      <c r="P68" s="1">
        <v>3.0</v>
      </c>
    </row>
    <row r="69">
      <c r="O69" s="1" t="s">
        <v>174</v>
      </c>
      <c r="P69" s="1">
        <v>1.0</v>
      </c>
    </row>
    <row r="70">
      <c r="O70" s="1" t="s">
        <v>224</v>
      </c>
      <c r="P70" s="1">
        <v>2.0</v>
      </c>
    </row>
    <row r="71">
      <c r="O71" s="1" t="s">
        <v>271</v>
      </c>
      <c r="P71" s="1">
        <v>2.0</v>
      </c>
    </row>
    <row r="72">
      <c r="O72" s="1" t="s">
        <v>226</v>
      </c>
      <c r="P72" s="1">
        <v>0.0</v>
      </c>
    </row>
    <row r="73">
      <c r="O73" s="1" t="s">
        <v>273</v>
      </c>
      <c r="P73" s="1">
        <v>1.0</v>
      </c>
    </row>
    <row r="74">
      <c r="N74" s="1" t="s">
        <v>18</v>
      </c>
      <c r="O74" s="1" t="s">
        <v>223</v>
      </c>
      <c r="P74" s="1">
        <v>2.0</v>
      </c>
    </row>
    <row r="75">
      <c r="O75" s="1" t="s">
        <v>174</v>
      </c>
      <c r="P75" s="1">
        <v>3.0</v>
      </c>
    </row>
    <row r="76">
      <c r="O76" s="1" t="s">
        <v>224</v>
      </c>
      <c r="P76" s="1">
        <v>3.0</v>
      </c>
    </row>
    <row r="77">
      <c r="O77" s="1" t="s">
        <v>271</v>
      </c>
      <c r="P77" s="1">
        <v>0.0</v>
      </c>
    </row>
    <row r="78">
      <c r="O78" s="1" t="s">
        <v>226</v>
      </c>
      <c r="P78" s="1">
        <v>1.0</v>
      </c>
    </row>
    <row r="79">
      <c r="O79" s="1" t="s">
        <v>273</v>
      </c>
      <c r="P79" s="1">
        <v>0.0</v>
      </c>
    </row>
    <row r="80">
      <c r="N80" s="1" t="s">
        <v>17</v>
      </c>
      <c r="O80" s="1" t="s">
        <v>223</v>
      </c>
      <c r="P80" s="1">
        <v>3.0</v>
      </c>
    </row>
    <row r="81">
      <c r="O81" s="1" t="s">
        <v>174</v>
      </c>
      <c r="P81" s="1">
        <v>10.0</v>
      </c>
    </row>
    <row r="82">
      <c r="O82" s="1" t="s">
        <v>224</v>
      </c>
      <c r="P82" s="1">
        <v>3.0</v>
      </c>
    </row>
    <row r="83">
      <c r="O83" s="1" t="s">
        <v>271</v>
      </c>
      <c r="P83" s="1">
        <v>2.0</v>
      </c>
    </row>
    <row r="84">
      <c r="O84" s="1" t="s">
        <v>226</v>
      </c>
      <c r="P84" s="1">
        <v>1.0</v>
      </c>
    </row>
    <row r="85">
      <c r="O85" s="1" t="s">
        <v>273</v>
      </c>
      <c r="P85" s="1">
        <v>0.0</v>
      </c>
    </row>
  </sheetData>
  <dataValidations>
    <dataValidation type="list" allowBlank="1" showErrorMessage="1" sqref="A2:A57">
      <formula1>"CJ,BJ,TM,DB,BM"</formula1>
    </dataValidation>
    <dataValidation type="list" allowBlank="1" showErrorMessage="1" sqref="B2:B57">
      <formula1>"point,rally"</formula1>
    </dataValidation>
    <dataValidation type="list" allowBlank="1" showErrorMessage="1" sqref="C2:C57">
      <formula1>"baseline,kitchen line,outside,mid court"</formula1>
    </dataValidation>
    <dataValidation type="list" allowBlank="1" showErrorMessage="1" sqref="D2:D6 D8:D19 D21 D23:D28 D30 D32:D35 D37:D38 D40:D48 D50:D54 D56">
      <formula1>"drive,dodge out ball,counter,dink,speed up,ATP,drop roll,over head speed up,counter drive"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13"/>
  </cols>
  <sheetData>
    <row r="1" ht="17.25" customHeight="1">
      <c r="A1" s="1" t="s">
        <v>214</v>
      </c>
      <c r="B1" s="1" t="s">
        <v>274</v>
      </c>
      <c r="C1" s="14" t="s">
        <v>275</v>
      </c>
      <c r="D1" s="2" t="s">
        <v>276</v>
      </c>
      <c r="E1" s="1" t="s">
        <v>14</v>
      </c>
      <c r="F1" s="1" t="s">
        <v>15</v>
      </c>
      <c r="G1" s="1" t="s">
        <v>16</v>
      </c>
      <c r="H1" s="1" t="s">
        <v>277</v>
      </c>
      <c r="I1" s="1" t="s">
        <v>278</v>
      </c>
      <c r="J1" s="1" t="s">
        <v>279</v>
      </c>
      <c r="L1" s="1" t="s">
        <v>280</v>
      </c>
    </row>
    <row r="2" ht="14.25" customHeight="1">
      <c r="A2" s="14" t="s">
        <v>20</v>
      </c>
      <c r="B2" s="14">
        <v>128.0</v>
      </c>
      <c r="C2" s="14">
        <v>98.0</v>
      </c>
      <c r="D2" s="15">
        <f t="shared" ref="D2:D5" si="1">SUM(B2:C2)</f>
        <v>226</v>
      </c>
      <c r="E2" s="5">
        <v>8.0</v>
      </c>
      <c r="F2" s="5">
        <v>13.0</v>
      </c>
      <c r="G2" s="5">
        <v>8.0</v>
      </c>
      <c r="H2" s="11">
        <f t="shared" ref="H2:H5" si="2">E2/D2</f>
        <v>0.03539823009</v>
      </c>
      <c r="I2" s="11">
        <f t="shared" ref="I2:I5" si="3">F2/D2</f>
        <v>0.05752212389</v>
      </c>
      <c r="J2" s="11">
        <f t="shared" ref="J2:J5" si="4">G2/D2</f>
        <v>0.03539823009</v>
      </c>
    </row>
    <row r="3" ht="14.25" customHeight="1">
      <c r="A3" s="14" t="s">
        <v>19</v>
      </c>
      <c r="B3" s="14">
        <v>126.0</v>
      </c>
      <c r="C3" s="14">
        <v>124.0</v>
      </c>
      <c r="D3" s="15">
        <f t="shared" si="1"/>
        <v>250</v>
      </c>
      <c r="E3" s="5">
        <v>6.0</v>
      </c>
      <c r="F3" s="5">
        <v>6.0</v>
      </c>
      <c r="G3" s="5">
        <v>9.0</v>
      </c>
      <c r="H3" s="11">
        <f t="shared" si="2"/>
        <v>0.024</v>
      </c>
      <c r="I3" s="11">
        <f t="shared" si="3"/>
        <v>0.024</v>
      </c>
      <c r="J3" s="11">
        <f t="shared" si="4"/>
        <v>0.036</v>
      </c>
    </row>
    <row r="4" ht="14.25" customHeight="1">
      <c r="A4" s="14" t="s">
        <v>18</v>
      </c>
      <c r="B4" s="14">
        <v>122.0</v>
      </c>
      <c r="C4" s="1">
        <v>121.0</v>
      </c>
      <c r="D4" s="15">
        <f t="shared" si="1"/>
        <v>243</v>
      </c>
      <c r="E4" s="5">
        <v>5.0</v>
      </c>
      <c r="F4" s="5">
        <v>5.0</v>
      </c>
      <c r="G4" s="5">
        <v>7.0</v>
      </c>
      <c r="H4" s="11">
        <f t="shared" si="2"/>
        <v>0.02057613169</v>
      </c>
      <c r="I4" s="11">
        <f t="shared" si="3"/>
        <v>0.02057613169</v>
      </c>
      <c r="J4" s="11">
        <f t="shared" si="4"/>
        <v>0.02880658436</v>
      </c>
    </row>
    <row r="5" ht="14.25" customHeight="1">
      <c r="A5" s="1" t="s">
        <v>221</v>
      </c>
      <c r="B5" s="1">
        <v>135.0</v>
      </c>
      <c r="C5" s="14">
        <v>103.0</v>
      </c>
      <c r="D5" s="15">
        <f t="shared" si="1"/>
        <v>238</v>
      </c>
      <c r="E5" s="5">
        <v>2.0</v>
      </c>
      <c r="F5" s="5">
        <v>8.0</v>
      </c>
      <c r="G5" s="5">
        <v>11.0</v>
      </c>
      <c r="H5" s="11">
        <f t="shared" si="2"/>
        <v>0.008403361345</v>
      </c>
      <c r="I5" s="11">
        <f t="shared" si="3"/>
        <v>0.03361344538</v>
      </c>
      <c r="J5" s="11">
        <f t="shared" si="4"/>
        <v>0.04621848739</v>
      </c>
    </row>
    <row r="7">
      <c r="A7" s="1" t="s">
        <v>281</v>
      </c>
      <c r="C7" s="1" t="s">
        <v>156</v>
      </c>
    </row>
    <row r="8">
      <c r="A8" s="14" t="s">
        <v>20</v>
      </c>
      <c r="B8" s="1">
        <v>27.0</v>
      </c>
      <c r="C8" s="11">
        <f t="shared" ref="C8:C11" si="5">B8/D2</f>
        <v>0.1194690265</v>
      </c>
    </row>
    <row r="9">
      <c r="A9" s="14" t="s">
        <v>19</v>
      </c>
      <c r="B9" s="1">
        <v>12.0</v>
      </c>
      <c r="C9" s="11">
        <f t="shared" si="5"/>
        <v>0.048</v>
      </c>
    </row>
    <row r="10">
      <c r="A10" s="14" t="s">
        <v>18</v>
      </c>
      <c r="B10" s="1">
        <v>15.0</v>
      </c>
      <c r="C10" s="11">
        <f t="shared" si="5"/>
        <v>0.06172839506</v>
      </c>
    </row>
    <row r="11">
      <c r="A11" s="1" t="s">
        <v>221</v>
      </c>
      <c r="B11" s="1">
        <v>27.0</v>
      </c>
      <c r="C11" s="11">
        <f t="shared" si="5"/>
        <v>0.1134453782</v>
      </c>
    </row>
    <row r="20">
      <c r="A20" s="1" t="s">
        <v>214</v>
      </c>
      <c r="B20" s="1" t="s">
        <v>14</v>
      </c>
      <c r="C20" s="1" t="s">
        <v>15</v>
      </c>
      <c r="D20" s="1" t="s">
        <v>16</v>
      </c>
      <c r="E20" s="1" t="s">
        <v>277</v>
      </c>
      <c r="F20" s="1" t="s">
        <v>278</v>
      </c>
      <c r="G20" s="1" t="s">
        <v>279</v>
      </c>
    </row>
    <row r="21">
      <c r="A21" s="14" t="s">
        <v>20</v>
      </c>
      <c r="B21" s="5">
        <v>8.0</v>
      </c>
      <c r="C21" s="5">
        <v>13.0</v>
      </c>
      <c r="D21" s="5">
        <v>8.0</v>
      </c>
      <c r="E21" s="11">
        <v>0.035398230088495575</v>
      </c>
      <c r="F21" s="11">
        <v>0.05752212389380531</v>
      </c>
      <c r="G21" s="11">
        <v>0.035398230088495575</v>
      </c>
    </row>
    <row r="22">
      <c r="A22" s="14" t="s">
        <v>19</v>
      </c>
      <c r="B22" s="5">
        <v>6.0</v>
      </c>
      <c r="C22" s="5">
        <v>6.0</v>
      </c>
      <c r="D22" s="5">
        <v>9.0</v>
      </c>
      <c r="E22" s="11">
        <v>0.024</v>
      </c>
      <c r="F22" s="11">
        <v>0.024</v>
      </c>
      <c r="G22" s="11">
        <v>0.036</v>
      </c>
    </row>
    <row r="23">
      <c r="A23" s="14" t="s">
        <v>18</v>
      </c>
      <c r="B23" s="5">
        <v>5.0</v>
      </c>
      <c r="C23" s="5">
        <v>5.0</v>
      </c>
      <c r="D23" s="5">
        <v>7.0</v>
      </c>
      <c r="E23" s="11">
        <v>0.0205761316872428</v>
      </c>
      <c r="F23" s="11">
        <v>0.0205761316872428</v>
      </c>
      <c r="G23" s="11">
        <v>0.02880658436213992</v>
      </c>
    </row>
    <row r="24">
      <c r="A24" s="1" t="s">
        <v>221</v>
      </c>
      <c r="B24" s="5">
        <v>2.0</v>
      </c>
      <c r="C24" s="5">
        <v>8.0</v>
      </c>
      <c r="D24" s="5">
        <v>11.0</v>
      </c>
      <c r="E24" s="11">
        <v>0.008403361344537815</v>
      </c>
      <c r="F24" s="11">
        <v>0.03361344537815126</v>
      </c>
      <c r="G24" s="11">
        <v>0.046218487394957986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282</v>
      </c>
      <c r="N1" s="1" t="s">
        <v>283</v>
      </c>
      <c r="O1" s="1" t="s">
        <v>284</v>
      </c>
      <c r="P1" s="1" t="s">
        <v>285</v>
      </c>
      <c r="Q1" s="1" t="s">
        <v>286</v>
      </c>
      <c r="T1" s="1" t="s">
        <v>287</v>
      </c>
      <c r="U1" s="1" t="s">
        <v>288</v>
      </c>
      <c r="V1" s="1" t="s">
        <v>289</v>
      </c>
      <c r="W1" s="1" t="s">
        <v>290</v>
      </c>
      <c r="X1" s="1" t="s">
        <v>291</v>
      </c>
      <c r="Y1" s="1" t="s">
        <v>292</v>
      </c>
      <c r="Z1" s="1" t="s">
        <v>293</v>
      </c>
      <c r="AA1" s="1" t="s">
        <v>294</v>
      </c>
      <c r="AB1" s="1" t="s">
        <v>295</v>
      </c>
      <c r="AC1" s="1" t="s">
        <v>296</v>
      </c>
      <c r="AD1" s="1" t="s">
        <v>297</v>
      </c>
    </row>
    <row r="2">
      <c r="A2" s="1">
        <v>1.0</v>
      </c>
      <c r="N2" s="1">
        <v>3.0</v>
      </c>
      <c r="O2" s="1" t="s">
        <v>36</v>
      </c>
      <c r="P2" s="1">
        <v>0.0</v>
      </c>
      <c r="Q2" s="1">
        <v>1.0</v>
      </c>
      <c r="R2" s="5">
        <f t="shared" ref="R2:R96" si="1">P2-Q2</f>
        <v>-1</v>
      </c>
      <c r="V2" s="1">
        <f t="shared" ref="V2:V96" si="2">countif(N2,"&gt;7")</f>
        <v>0</v>
      </c>
      <c r="W2" s="5">
        <f t="shared" ref="W2:W96" si="3">countif(V2+T2,"=2")</f>
        <v>0</v>
      </c>
      <c r="X2" s="5">
        <f t="shared" ref="X2:X96" si="4">countif(V2+U2,"=2")</f>
        <v>0</v>
      </c>
      <c r="Y2" s="1">
        <f t="shared" ref="Y2:Y96" si="5">countif(N2,"&gt;10")</f>
        <v>0</v>
      </c>
      <c r="Z2" s="5">
        <f t="shared" ref="Z2:Z96" si="6">countif(Y2+T2,"=2")</f>
        <v>0</v>
      </c>
      <c r="AA2" s="5">
        <f t="shared" ref="AA2:AA96" si="7">countif(Y2+U2,"=2")</f>
        <v>0</v>
      </c>
      <c r="AB2" s="1">
        <f t="shared" ref="AB2:AB96" si="8">countif(N2,"&gt;20")</f>
        <v>0</v>
      </c>
      <c r="AC2" s="5">
        <f t="shared" ref="AC2:AC96" si="9">countif(T2+AB2,"=2")</f>
        <v>0</v>
      </c>
      <c r="AD2" s="5">
        <f t="shared" ref="AD2:AD96" si="10">countif(U2+AB2,"=2")</f>
        <v>0</v>
      </c>
    </row>
    <row r="3">
      <c r="A3" s="1">
        <v>1.0</v>
      </c>
      <c r="N3" s="1">
        <v>18.0</v>
      </c>
      <c r="O3" s="1" t="s">
        <v>40</v>
      </c>
      <c r="P3" s="1">
        <v>0.0</v>
      </c>
      <c r="Q3" s="1">
        <v>2.0</v>
      </c>
      <c r="R3" s="5">
        <f t="shared" si="1"/>
        <v>-2</v>
      </c>
      <c r="S3" s="5">
        <f t="shared" ref="S3:S96" si="11">ABS(R3-R2)</f>
        <v>1</v>
      </c>
      <c r="V3" s="1">
        <f t="shared" si="2"/>
        <v>1</v>
      </c>
      <c r="W3" s="5">
        <f t="shared" si="3"/>
        <v>0</v>
      </c>
      <c r="X3" s="5">
        <f t="shared" si="4"/>
        <v>0</v>
      </c>
      <c r="Y3" s="1">
        <f t="shared" si="5"/>
        <v>1</v>
      </c>
      <c r="Z3" s="5">
        <f t="shared" si="6"/>
        <v>0</v>
      </c>
      <c r="AA3" s="5">
        <f t="shared" si="7"/>
        <v>0</v>
      </c>
      <c r="AB3" s="1">
        <f t="shared" si="8"/>
        <v>0</v>
      </c>
      <c r="AC3" s="5">
        <f t="shared" si="9"/>
        <v>0</v>
      </c>
      <c r="AD3" s="5">
        <f t="shared" si="10"/>
        <v>0</v>
      </c>
    </row>
    <row r="4">
      <c r="A4" s="1">
        <v>1.0</v>
      </c>
      <c r="N4" s="1">
        <v>4.0</v>
      </c>
      <c r="O4" s="1" t="s">
        <v>44</v>
      </c>
      <c r="P4" s="1">
        <v>0.0</v>
      </c>
      <c r="Q4" s="1">
        <v>3.0</v>
      </c>
      <c r="R4" s="5">
        <f t="shared" si="1"/>
        <v>-3</v>
      </c>
      <c r="S4" s="5">
        <f t="shared" si="11"/>
        <v>1</v>
      </c>
      <c r="V4" s="1">
        <f t="shared" si="2"/>
        <v>0</v>
      </c>
      <c r="W4" s="5">
        <f t="shared" si="3"/>
        <v>0</v>
      </c>
      <c r="X4" s="5">
        <f t="shared" si="4"/>
        <v>0</v>
      </c>
      <c r="Y4" s="1">
        <f t="shared" si="5"/>
        <v>0</v>
      </c>
      <c r="Z4" s="5">
        <f t="shared" si="6"/>
        <v>0</v>
      </c>
      <c r="AA4" s="5">
        <f t="shared" si="7"/>
        <v>0</v>
      </c>
      <c r="AB4" s="1">
        <f t="shared" si="8"/>
        <v>0</v>
      </c>
      <c r="AC4" s="5">
        <f t="shared" si="9"/>
        <v>0</v>
      </c>
      <c r="AD4" s="5">
        <f t="shared" si="10"/>
        <v>0</v>
      </c>
    </row>
    <row r="5">
      <c r="A5" s="1">
        <v>1.0</v>
      </c>
      <c r="N5" s="1">
        <v>4.0</v>
      </c>
      <c r="O5" s="1" t="s">
        <v>46</v>
      </c>
      <c r="P5" s="1">
        <v>0.0</v>
      </c>
      <c r="Q5" s="1">
        <v>4.0</v>
      </c>
      <c r="R5" s="5">
        <f t="shared" si="1"/>
        <v>-4</v>
      </c>
      <c r="S5" s="5">
        <f t="shared" si="11"/>
        <v>1</v>
      </c>
      <c r="V5" s="1">
        <f t="shared" si="2"/>
        <v>0</v>
      </c>
      <c r="W5" s="5">
        <f t="shared" si="3"/>
        <v>0</v>
      </c>
      <c r="X5" s="5">
        <f t="shared" si="4"/>
        <v>0</v>
      </c>
      <c r="Y5" s="1">
        <f t="shared" si="5"/>
        <v>0</v>
      </c>
      <c r="Z5" s="5">
        <f t="shared" si="6"/>
        <v>0</v>
      </c>
      <c r="AA5" s="5">
        <f t="shared" si="7"/>
        <v>0</v>
      </c>
      <c r="AB5" s="1">
        <f t="shared" si="8"/>
        <v>0</v>
      </c>
      <c r="AC5" s="5">
        <f t="shared" si="9"/>
        <v>0</v>
      </c>
      <c r="AD5" s="5">
        <f t="shared" si="10"/>
        <v>0</v>
      </c>
    </row>
    <row r="6">
      <c r="A6" s="1">
        <v>1.0</v>
      </c>
      <c r="N6" s="1">
        <v>7.0</v>
      </c>
      <c r="O6" s="1" t="s">
        <v>46</v>
      </c>
      <c r="P6" s="1">
        <v>0.0</v>
      </c>
      <c r="Q6" s="1">
        <v>4.0</v>
      </c>
      <c r="R6" s="5">
        <f t="shared" si="1"/>
        <v>-4</v>
      </c>
      <c r="S6" s="5">
        <f t="shared" si="11"/>
        <v>0</v>
      </c>
      <c r="V6" s="1">
        <f t="shared" si="2"/>
        <v>0</v>
      </c>
      <c r="W6" s="5">
        <f t="shared" si="3"/>
        <v>0</v>
      </c>
      <c r="X6" s="5">
        <f t="shared" si="4"/>
        <v>0</v>
      </c>
      <c r="Y6" s="1">
        <f t="shared" si="5"/>
        <v>0</v>
      </c>
      <c r="Z6" s="5">
        <f t="shared" si="6"/>
        <v>0</v>
      </c>
      <c r="AA6" s="5">
        <f t="shared" si="7"/>
        <v>0</v>
      </c>
      <c r="AB6" s="1">
        <f t="shared" si="8"/>
        <v>0</v>
      </c>
      <c r="AC6" s="5">
        <f t="shared" si="9"/>
        <v>0</v>
      </c>
      <c r="AD6" s="5">
        <f t="shared" si="10"/>
        <v>0</v>
      </c>
    </row>
    <row r="7">
      <c r="A7" s="1">
        <v>2.0</v>
      </c>
      <c r="N7" s="1">
        <v>5.0</v>
      </c>
      <c r="O7" s="1" t="s">
        <v>46</v>
      </c>
      <c r="P7" s="1">
        <v>0.0</v>
      </c>
      <c r="Q7" s="1">
        <v>4.0</v>
      </c>
      <c r="R7" s="5">
        <f t="shared" si="1"/>
        <v>-4</v>
      </c>
      <c r="S7" s="5">
        <f t="shared" si="11"/>
        <v>0</v>
      </c>
      <c r="T7" s="1">
        <v>1.0</v>
      </c>
      <c r="V7" s="1">
        <f t="shared" si="2"/>
        <v>0</v>
      </c>
      <c r="W7" s="5">
        <f t="shared" si="3"/>
        <v>0</v>
      </c>
      <c r="X7" s="5">
        <f t="shared" si="4"/>
        <v>0</v>
      </c>
      <c r="Y7" s="1">
        <f t="shared" si="5"/>
        <v>0</v>
      </c>
      <c r="Z7" s="5">
        <f t="shared" si="6"/>
        <v>0</v>
      </c>
      <c r="AA7" s="5">
        <f t="shared" si="7"/>
        <v>0</v>
      </c>
      <c r="AB7" s="1">
        <f t="shared" si="8"/>
        <v>0</v>
      </c>
      <c r="AC7" s="5">
        <f t="shared" si="9"/>
        <v>0</v>
      </c>
      <c r="AD7" s="5">
        <f t="shared" si="10"/>
        <v>0</v>
      </c>
    </row>
    <row r="8">
      <c r="A8" s="1">
        <v>2.0</v>
      </c>
      <c r="N8" s="1">
        <v>27.0</v>
      </c>
      <c r="O8" s="1" t="s">
        <v>54</v>
      </c>
      <c r="P8" s="1">
        <v>1.0</v>
      </c>
      <c r="Q8" s="1">
        <v>4.0</v>
      </c>
      <c r="R8" s="5">
        <f t="shared" si="1"/>
        <v>-3</v>
      </c>
      <c r="S8" s="5">
        <f t="shared" si="11"/>
        <v>1</v>
      </c>
      <c r="U8" s="1">
        <v>1.0</v>
      </c>
      <c r="V8" s="1">
        <f t="shared" si="2"/>
        <v>1</v>
      </c>
      <c r="W8" s="5">
        <f t="shared" si="3"/>
        <v>0</v>
      </c>
      <c r="X8" s="5">
        <f t="shared" si="4"/>
        <v>1</v>
      </c>
      <c r="Y8" s="1">
        <f t="shared" si="5"/>
        <v>1</v>
      </c>
      <c r="Z8" s="5">
        <f t="shared" si="6"/>
        <v>0</v>
      </c>
      <c r="AA8" s="5">
        <f t="shared" si="7"/>
        <v>1</v>
      </c>
      <c r="AB8" s="1">
        <f t="shared" si="8"/>
        <v>1</v>
      </c>
      <c r="AC8" s="5">
        <f t="shared" si="9"/>
        <v>0</v>
      </c>
      <c r="AD8" s="5">
        <f t="shared" si="10"/>
        <v>1</v>
      </c>
    </row>
    <row r="9">
      <c r="A9" s="1">
        <v>2.0</v>
      </c>
      <c r="N9" s="1">
        <v>4.0</v>
      </c>
      <c r="O9" s="1" t="s">
        <v>56</v>
      </c>
      <c r="P9" s="1">
        <v>2.0</v>
      </c>
      <c r="Q9" s="1">
        <v>4.0</v>
      </c>
      <c r="R9" s="5">
        <f t="shared" si="1"/>
        <v>-2</v>
      </c>
      <c r="S9" s="5">
        <f t="shared" si="11"/>
        <v>1</v>
      </c>
      <c r="V9" s="1">
        <f t="shared" si="2"/>
        <v>0</v>
      </c>
      <c r="W9" s="5">
        <f t="shared" si="3"/>
        <v>0</v>
      </c>
      <c r="X9" s="5">
        <f t="shared" si="4"/>
        <v>0</v>
      </c>
      <c r="Y9" s="1">
        <f t="shared" si="5"/>
        <v>0</v>
      </c>
      <c r="Z9" s="5">
        <f t="shared" si="6"/>
        <v>0</v>
      </c>
      <c r="AA9" s="5">
        <f t="shared" si="7"/>
        <v>0</v>
      </c>
      <c r="AB9" s="1">
        <f t="shared" si="8"/>
        <v>0</v>
      </c>
      <c r="AC9" s="5">
        <f t="shared" si="9"/>
        <v>0</v>
      </c>
      <c r="AD9" s="5">
        <f t="shared" si="10"/>
        <v>0</v>
      </c>
    </row>
    <row r="10">
      <c r="A10" s="1">
        <v>3.0</v>
      </c>
      <c r="N10" s="1">
        <v>3.0</v>
      </c>
      <c r="O10" s="1" t="s">
        <v>56</v>
      </c>
      <c r="P10" s="1">
        <v>2.0</v>
      </c>
      <c r="Q10" s="1">
        <v>4.0</v>
      </c>
      <c r="R10" s="5">
        <f t="shared" si="1"/>
        <v>-2</v>
      </c>
      <c r="S10" s="5">
        <f t="shared" si="11"/>
        <v>0</v>
      </c>
      <c r="V10" s="1">
        <f t="shared" si="2"/>
        <v>0</v>
      </c>
      <c r="W10" s="5">
        <f t="shared" si="3"/>
        <v>0</v>
      </c>
      <c r="X10" s="5">
        <f t="shared" si="4"/>
        <v>0</v>
      </c>
      <c r="Y10" s="1">
        <f t="shared" si="5"/>
        <v>0</v>
      </c>
      <c r="Z10" s="5">
        <f t="shared" si="6"/>
        <v>0</v>
      </c>
      <c r="AA10" s="5">
        <f t="shared" si="7"/>
        <v>0</v>
      </c>
      <c r="AB10" s="1">
        <f t="shared" si="8"/>
        <v>0</v>
      </c>
      <c r="AC10" s="5">
        <f t="shared" si="9"/>
        <v>0</v>
      </c>
      <c r="AD10" s="5">
        <f t="shared" si="10"/>
        <v>0</v>
      </c>
    </row>
    <row r="11">
      <c r="A11" s="1">
        <v>3.0</v>
      </c>
      <c r="N11" s="1">
        <v>7.0</v>
      </c>
      <c r="O11" s="1" t="s">
        <v>56</v>
      </c>
      <c r="P11" s="1">
        <v>2.0</v>
      </c>
      <c r="Q11" s="1">
        <v>4.0</v>
      </c>
      <c r="R11" s="5">
        <f t="shared" si="1"/>
        <v>-2</v>
      </c>
      <c r="S11" s="5">
        <f t="shared" si="11"/>
        <v>0</v>
      </c>
      <c r="V11" s="1">
        <f t="shared" si="2"/>
        <v>0</v>
      </c>
      <c r="W11" s="5">
        <f t="shared" si="3"/>
        <v>0</v>
      </c>
      <c r="X11" s="5">
        <f t="shared" si="4"/>
        <v>0</v>
      </c>
      <c r="Y11" s="1">
        <f t="shared" si="5"/>
        <v>0</v>
      </c>
      <c r="Z11" s="5">
        <f t="shared" si="6"/>
        <v>0</v>
      </c>
      <c r="AA11" s="5">
        <f t="shared" si="7"/>
        <v>0</v>
      </c>
      <c r="AB11" s="1">
        <f t="shared" si="8"/>
        <v>0</v>
      </c>
      <c r="AC11" s="5">
        <f t="shared" si="9"/>
        <v>0</v>
      </c>
      <c r="AD11" s="5">
        <f t="shared" si="10"/>
        <v>0</v>
      </c>
    </row>
    <row r="12">
      <c r="A12" s="1">
        <v>3.0</v>
      </c>
      <c r="N12" s="1">
        <v>44.0</v>
      </c>
      <c r="O12" s="1" t="s">
        <v>56</v>
      </c>
      <c r="P12" s="1">
        <v>2.0</v>
      </c>
      <c r="Q12" s="1">
        <v>4.0</v>
      </c>
      <c r="R12" s="5">
        <f t="shared" si="1"/>
        <v>-2</v>
      </c>
      <c r="S12" s="5">
        <f t="shared" si="11"/>
        <v>0</v>
      </c>
      <c r="T12" s="1">
        <v>1.0</v>
      </c>
      <c r="V12" s="1">
        <f t="shared" si="2"/>
        <v>1</v>
      </c>
      <c r="W12" s="5">
        <f t="shared" si="3"/>
        <v>1</v>
      </c>
      <c r="X12" s="5">
        <f t="shared" si="4"/>
        <v>0</v>
      </c>
      <c r="Y12" s="1">
        <f t="shared" si="5"/>
        <v>1</v>
      </c>
      <c r="Z12" s="5">
        <f t="shared" si="6"/>
        <v>1</v>
      </c>
      <c r="AA12" s="5">
        <f t="shared" si="7"/>
        <v>0</v>
      </c>
      <c r="AB12" s="1">
        <f t="shared" si="8"/>
        <v>1</v>
      </c>
      <c r="AC12" s="5">
        <f t="shared" si="9"/>
        <v>1</v>
      </c>
      <c r="AD12" s="5">
        <f t="shared" si="10"/>
        <v>0</v>
      </c>
    </row>
    <row r="13">
      <c r="A13" s="1">
        <v>3.0</v>
      </c>
      <c r="N13" s="1">
        <v>34.0</v>
      </c>
      <c r="O13" s="1" t="s">
        <v>64</v>
      </c>
      <c r="P13" s="1">
        <v>3.0</v>
      </c>
      <c r="Q13" s="1">
        <v>4.0</v>
      </c>
      <c r="R13" s="5">
        <f t="shared" si="1"/>
        <v>-1</v>
      </c>
      <c r="S13" s="5">
        <f t="shared" si="11"/>
        <v>1</v>
      </c>
      <c r="U13" s="1">
        <v>1.0</v>
      </c>
      <c r="V13" s="1">
        <f t="shared" si="2"/>
        <v>1</v>
      </c>
      <c r="W13" s="5">
        <f t="shared" si="3"/>
        <v>0</v>
      </c>
      <c r="X13" s="5">
        <f t="shared" si="4"/>
        <v>1</v>
      </c>
      <c r="Y13" s="1">
        <f t="shared" si="5"/>
        <v>1</v>
      </c>
      <c r="Z13" s="5">
        <f t="shared" si="6"/>
        <v>0</v>
      </c>
      <c r="AA13" s="5">
        <f t="shared" si="7"/>
        <v>1</v>
      </c>
      <c r="AB13" s="1">
        <f t="shared" si="8"/>
        <v>1</v>
      </c>
      <c r="AC13" s="5">
        <f t="shared" si="9"/>
        <v>0</v>
      </c>
      <c r="AD13" s="5">
        <f t="shared" si="10"/>
        <v>1</v>
      </c>
    </row>
    <row r="14">
      <c r="A14" s="1">
        <v>3.0</v>
      </c>
      <c r="N14" s="1">
        <v>10.0</v>
      </c>
      <c r="O14" s="1" t="s">
        <v>64</v>
      </c>
      <c r="P14" s="1">
        <v>3.0</v>
      </c>
      <c r="Q14" s="1">
        <v>4.0</v>
      </c>
      <c r="R14" s="5">
        <f t="shared" si="1"/>
        <v>-1</v>
      </c>
      <c r="S14" s="5">
        <f t="shared" si="11"/>
        <v>0</v>
      </c>
      <c r="T14" s="1">
        <v>1.0</v>
      </c>
      <c r="V14" s="1">
        <f t="shared" si="2"/>
        <v>1</v>
      </c>
      <c r="W14" s="5">
        <f t="shared" si="3"/>
        <v>1</v>
      </c>
      <c r="X14" s="5">
        <f t="shared" si="4"/>
        <v>0</v>
      </c>
      <c r="Y14" s="1">
        <f t="shared" si="5"/>
        <v>0</v>
      </c>
      <c r="Z14" s="5">
        <f t="shared" si="6"/>
        <v>0</v>
      </c>
      <c r="AA14" s="5">
        <f t="shared" si="7"/>
        <v>0</v>
      </c>
      <c r="AB14" s="1">
        <f t="shared" si="8"/>
        <v>0</v>
      </c>
      <c r="AC14" s="5">
        <f t="shared" si="9"/>
        <v>0</v>
      </c>
      <c r="AD14" s="5">
        <f t="shared" si="10"/>
        <v>0</v>
      </c>
    </row>
    <row r="15">
      <c r="A15" s="1">
        <v>3.0</v>
      </c>
      <c r="N15" s="1">
        <v>21.0</v>
      </c>
      <c r="O15" s="1" t="s">
        <v>69</v>
      </c>
      <c r="P15" s="1">
        <v>4.0</v>
      </c>
      <c r="Q15" s="1">
        <v>4.0</v>
      </c>
      <c r="R15" s="5">
        <f t="shared" si="1"/>
        <v>0</v>
      </c>
      <c r="S15" s="5">
        <f t="shared" si="11"/>
        <v>1</v>
      </c>
      <c r="U15" s="1">
        <v>1.0</v>
      </c>
      <c r="V15" s="1">
        <f t="shared" si="2"/>
        <v>1</v>
      </c>
      <c r="W15" s="5">
        <f t="shared" si="3"/>
        <v>0</v>
      </c>
      <c r="X15" s="5">
        <f t="shared" si="4"/>
        <v>1</v>
      </c>
      <c r="Y15" s="1">
        <f t="shared" si="5"/>
        <v>1</v>
      </c>
      <c r="Z15" s="5">
        <f t="shared" si="6"/>
        <v>0</v>
      </c>
      <c r="AA15" s="5">
        <f t="shared" si="7"/>
        <v>1</v>
      </c>
      <c r="AB15" s="1">
        <f t="shared" si="8"/>
        <v>1</v>
      </c>
      <c r="AC15" s="5">
        <f t="shared" si="9"/>
        <v>0</v>
      </c>
      <c r="AD15" s="5">
        <f t="shared" si="10"/>
        <v>1</v>
      </c>
    </row>
    <row r="16">
      <c r="A16" s="1">
        <v>3.0</v>
      </c>
      <c r="N16" s="1">
        <v>3.0</v>
      </c>
      <c r="O16" s="1" t="s">
        <v>69</v>
      </c>
      <c r="P16" s="1">
        <v>4.0</v>
      </c>
      <c r="Q16" s="1">
        <v>4.0</v>
      </c>
      <c r="R16" s="5">
        <f t="shared" si="1"/>
        <v>0</v>
      </c>
      <c r="S16" s="5">
        <f t="shared" si="11"/>
        <v>0</v>
      </c>
      <c r="V16" s="1">
        <f t="shared" si="2"/>
        <v>0</v>
      </c>
      <c r="W16" s="5">
        <f t="shared" si="3"/>
        <v>0</v>
      </c>
      <c r="X16" s="5">
        <f t="shared" si="4"/>
        <v>0</v>
      </c>
      <c r="Y16" s="1">
        <f t="shared" si="5"/>
        <v>0</v>
      </c>
      <c r="Z16" s="5">
        <f t="shared" si="6"/>
        <v>0</v>
      </c>
      <c r="AA16" s="5">
        <f t="shared" si="7"/>
        <v>0</v>
      </c>
      <c r="AB16" s="1">
        <f t="shared" si="8"/>
        <v>0</v>
      </c>
      <c r="AC16" s="5">
        <f t="shared" si="9"/>
        <v>0</v>
      </c>
      <c r="AD16" s="5">
        <f t="shared" si="10"/>
        <v>0</v>
      </c>
    </row>
    <row r="17">
      <c r="A17" s="1">
        <v>3.0</v>
      </c>
      <c r="N17" s="1">
        <v>1.0</v>
      </c>
      <c r="O17" s="1" t="s">
        <v>69</v>
      </c>
      <c r="P17" s="1">
        <v>4.0</v>
      </c>
      <c r="Q17" s="1">
        <v>4.0</v>
      </c>
      <c r="R17" s="5">
        <f t="shared" si="1"/>
        <v>0</v>
      </c>
      <c r="S17" s="5">
        <f t="shared" si="11"/>
        <v>0</v>
      </c>
      <c r="V17" s="1">
        <f t="shared" si="2"/>
        <v>0</v>
      </c>
      <c r="W17" s="5">
        <f t="shared" si="3"/>
        <v>0</v>
      </c>
      <c r="X17" s="5">
        <f t="shared" si="4"/>
        <v>0</v>
      </c>
      <c r="Y17" s="1">
        <f t="shared" si="5"/>
        <v>0</v>
      </c>
      <c r="Z17" s="5">
        <f t="shared" si="6"/>
        <v>0</v>
      </c>
      <c r="AA17" s="5">
        <f t="shared" si="7"/>
        <v>0</v>
      </c>
      <c r="AB17" s="1">
        <f t="shared" si="8"/>
        <v>0</v>
      </c>
      <c r="AC17" s="5">
        <f t="shared" si="9"/>
        <v>0</v>
      </c>
      <c r="AD17" s="5">
        <f t="shared" si="10"/>
        <v>0</v>
      </c>
    </row>
    <row r="18">
      <c r="A18" s="1">
        <v>3.0</v>
      </c>
      <c r="N18" s="1">
        <v>3.0</v>
      </c>
      <c r="O18" s="1" t="s">
        <v>69</v>
      </c>
      <c r="P18" s="1">
        <v>4.0</v>
      </c>
      <c r="Q18" s="1">
        <v>4.0</v>
      </c>
      <c r="R18" s="5">
        <f t="shared" si="1"/>
        <v>0</v>
      </c>
      <c r="S18" s="5">
        <f t="shared" si="11"/>
        <v>0</v>
      </c>
      <c r="T18" s="1">
        <v>1.0</v>
      </c>
      <c r="V18" s="1">
        <f t="shared" si="2"/>
        <v>0</v>
      </c>
      <c r="W18" s="5">
        <f t="shared" si="3"/>
        <v>0</v>
      </c>
      <c r="X18" s="5">
        <f t="shared" si="4"/>
        <v>0</v>
      </c>
      <c r="Y18" s="1">
        <f t="shared" si="5"/>
        <v>0</v>
      </c>
      <c r="Z18" s="5">
        <f t="shared" si="6"/>
        <v>0</v>
      </c>
      <c r="AA18" s="5">
        <f t="shared" si="7"/>
        <v>0</v>
      </c>
      <c r="AB18" s="1">
        <f t="shared" si="8"/>
        <v>0</v>
      </c>
      <c r="AC18" s="5">
        <f t="shared" si="9"/>
        <v>0</v>
      </c>
      <c r="AD18" s="5">
        <f t="shared" si="10"/>
        <v>0</v>
      </c>
    </row>
    <row r="19">
      <c r="A19" s="1">
        <v>3.0</v>
      </c>
      <c r="N19" s="1">
        <v>16.0</v>
      </c>
      <c r="O19" s="1" t="s">
        <v>74</v>
      </c>
      <c r="P19" s="1">
        <v>5.0</v>
      </c>
      <c r="Q19" s="1">
        <v>4.0</v>
      </c>
      <c r="R19" s="5">
        <f t="shared" si="1"/>
        <v>1</v>
      </c>
      <c r="S19" s="5">
        <f t="shared" si="11"/>
        <v>1</v>
      </c>
      <c r="U19" s="1">
        <v>1.0</v>
      </c>
      <c r="V19" s="1">
        <f t="shared" si="2"/>
        <v>1</v>
      </c>
      <c r="W19" s="5">
        <f t="shared" si="3"/>
        <v>0</v>
      </c>
      <c r="X19" s="5">
        <f t="shared" si="4"/>
        <v>1</v>
      </c>
      <c r="Y19" s="1">
        <f t="shared" si="5"/>
        <v>1</v>
      </c>
      <c r="Z19" s="5">
        <f t="shared" si="6"/>
        <v>0</v>
      </c>
      <c r="AA19" s="5">
        <f t="shared" si="7"/>
        <v>1</v>
      </c>
      <c r="AB19" s="1">
        <f t="shared" si="8"/>
        <v>0</v>
      </c>
      <c r="AC19" s="5">
        <f t="shared" si="9"/>
        <v>0</v>
      </c>
      <c r="AD19" s="5">
        <f t="shared" si="10"/>
        <v>0</v>
      </c>
    </row>
    <row r="20">
      <c r="A20" s="1">
        <v>3.0</v>
      </c>
      <c r="N20" s="1">
        <v>13.0</v>
      </c>
      <c r="O20" s="1" t="s">
        <v>74</v>
      </c>
      <c r="P20" s="1">
        <v>5.0</v>
      </c>
      <c r="Q20" s="1">
        <v>4.0</v>
      </c>
      <c r="R20" s="5">
        <f t="shared" si="1"/>
        <v>1</v>
      </c>
      <c r="S20" s="5">
        <f t="shared" si="11"/>
        <v>0</v>
      </c>
      <c r="T20" s="1">
        <v>1.0</v>
      </c>
      <c r="V20" s="1">
        <f t="shared" si="2"/>
        <v>1</v>
      </c>
      <c r="W20" s="5">
        <f t="shared" si="3"/>
        <v>1</v>
      </c>
      <c r="X20" s="5">
        <f t="shared" si="4"/>
        <v>0</v>
      </c>
      <c r="Y20" s="1">
        <f t="shared" si="5"/>
        <v>1</v>
      </c>
      <c r="Z20" s="5">
        <f t="shared" si="6"/>
        <v>1</v>
      </c>
      <c r="AA20" s="5">
        <f t="shared" si="7"/>
        <v>0</v>
      </c>
      <c r="AB20" s="1">
        <f t="shared" si="8"/>
        <v>0</v>
      </c>
      <c r="AC20" s="5">
        <f t="shared" si="9"/>
        <v>0</v>
      </c>
      <c r="AD20" s="5">
        <f t="shared" si="10"/>
        <v>0</v>
      </c>
    </row>
    <row r="21">
      <c r="A21" s="1">
        <v>3.0</v>
      </c>
      <c r="N21" s="1">
        <v>6.0</v>
      </c>
      <c r="O21" s="1" t="s">
        <v>77</v>
      </c>
      <c r="P21" s="1">
        <v>6.0</v>
      </c>
      <c r="Q21" s="1">
        <v>4.0</v>
      </c>
      <c r="R21" s="5">
        <f t="shared" si="1"/>
        <v>2</v>
      </c>
      <c r="S21" s="5">
        <f t="shared" si="11"/>
        <v>1</v>
      </c>
      <c r="U21" s="1">
        <v>1.0</v>
      </c>
      <c r="V21" s="1">
        <f t="shared" si="2"/>
        <v>0</v>
      </c>
      <c r="W21" s="5">
        <f t="shared" si="3"/>
        <v>0</v>
      </c>
      <c r="X21" s="5">
        <f t="shared" si="4"/>
        <v>0</v>
      </c>
      <c r="Y21" s="1">
        <f t="shared" si="5"/>
        <v>0</v>
      </c>
      <c r="Z21" s="5">
        <f t="shared" si="6"/>
        <v>0</v>
      </c>
      <c r="AA21" s="5">
        <f t="shared" si="7"/>
        <v>0</v>
      </c>
      <c r="AB21" s="1">
        <f t="shared" si="8"/>
        <v>0</v>
      </c>
      <c r="AC21" s="5">
        <f t="shared" si="9"/>
        <v>0</v>
      </c>
      <c r="AD21" s="5">
        <f t="shared" si="10"/>
        <v>0</v>
      </c>
    </row>
    <row r="22">
      <c r="A22" s="1">
        <v>3.0</v>
      </c>
      <c r="N22" s="1">
        <v>5.0</v>
      </c>
      <c r="O22" s="1" t="s">
        <v>77</v>
      </c>
      <c r="P22" s="1">
        <v>6.0</v>
      </c>
      <c r="Q22" s="1">
        <v>4.0</v>
      </c>
      <c r="R22" s="5">
        <f t="shared" si="1"/>
        <v>2</v>
      </c>
      <c r="S22" s="5">
        <f t="shared" si="11"/>
        <v>0</v>
      </c>
      <c r="V22" s="1">
        <f t="shared" si="2"/>
        <v>0</v>
      </c>
      <c r="W22" s="5">
        <f t="shared" si="3"/>
        <v>0</v>
      </c>
      <c r="X22" s="5">
        <f t="shared" si="4"/>
        <v>0</v>
      </c>
      <c r="Y22" s="1">
        <f t="shared" si="5"/>
        <v>0</v>
      </c>
      <c r="Z22" s="5">
        <f t="shared" si="6"/>
        <v>0</v>
      </c>
      <c r="AA22" s="5">
        <f t="shared" si="7"/>
        <v>0</v>
      </c>
      <c r="AB22" s="1">
        <f t="shared" si="8"/>
        <v>0</v>
      </c>
      <c r="AC22" s="5">
        <f t="shared" si="9"/>
        <v>0</v>
      </c>
      <c r="AD22" s="5">
        <f t="shared" si="10"/>
        <v>0</v>
      </c>
    </row>
    <row r="23">
      <c r="A23" s="1">
        <v>4.0</v>
      </c>
      <c r="N23" s="1">
        <v>19.0</v>
      </c>
      <c r="O23" s="1" t="s">
        <v>77</v>
      </c>
      <c r="P23" s="1">
        <v>6.0</v>
      </c>
      <c r="Q23" s="1">
        <v>4.0</v>
      </c>
      <c r="R23" s="5">
        <f t="shared" si="1"/>
        <v>2</v>
      </c>
      <c r="S23" s="5">
        <f t="shared" si="11"/>
        <v>0</v>
      </c>
      <c r="T23" s="1">
        <v>1.0</v>
      </c>
      <c r="V23" s="1">
        <f t="shared" si="2"/>
        <v>1</v>
      </c>
      <c r="W23" s="5">
        <f t="shared" si="3"/>
        <v>1</v>
      </c>
      <c r="X23" s="5">
        <f t="shared" si="4"/>
        <v>0</v>
      </c>
      <c r="Y23" s="1">
        <f t="shared" si="5"/>
        <v>1</v>
      </c>
      <c r="Z23" s="5">
        <f t="shared" si="6"/>
        <v>1</v>
      </c>
      <c r="AA23" s="5">
        <f t="shared" si="7"/>
        <v>0</v>
      </c>
      <c r="AB23" s="1">
        <f t="shared" si="8"/>
        <v>0</v>
      </c>
      <c r="AC23" s="5">
        <f t="shared" si="9"/>
        <v>0</v>
      </c>
      <c r="AD23" s="5">
        <f t="shared" si="10"/>
        <v>0</v>
      </c>
    </row>
    <row r="24">
      <c r="A24" s="1">
        <v>4.0</v>
      </c>
      <c r="N24" s="1">
        <v>1.0</v>
      </c>
      <c r="O24" s="1" t="s">
        <v>81</v>
      </c>
      <c r="P24" s="1">
        <v>7.0</v>
      </c>
      <c r="Q24" s="1">
        <v>4.0</v>
      </c>
      <c r="R24" s="5">
        <f t="shared" si="1"/>
        <v>3</v>
      </c>
      <c r="S24" s="5">
        <f t="shared" si="11"/>
        <v>1</v>
      </c>
      <c r="U24" s="1">
        <v>1.0</v>
      </c>
      <c r="V24" s="1">
        <f t="shared" si="2"/>
        <v>0</v>
      </c>
      <c r="W24" s="5">
        <f t="shared" si="3"/>
        <v>0</v>
      </c>
      <c r="X24" s="5">
        <f t="shared" si="4"/>
        <v>0</v>
      </c>
      <c r="Y24" s="1">
        <f t="shared" si="5"/>
        <v>0</v>
      </c>
      <c r="Z24" s="5">
        <f t="shared" si="6"/>
        <v>0</v>
      </c>
      <c r="AA24" s="5">
        <f t="shared" si="7"/>
        <v>0</v>
      </c>
      <c r="AB24" s="1">
        <f t="shared" si="8"/>
        <v>0</v>
      </c>
      <c r="AC24" s="5">
        <f t="shared" si="9"/>
        <v>0</v>
      </c>
      <c r="AD24" s="5">
        <f t="shared" si="10"/>
        <v>0</v>
      </c>
    </row>
    <row r="25">
      <c r="A25" s="1">
        <v>4.0</v>
      </c>
      <c r="N25" s="1">
        <v>14.0</v>
      </c>
      <c r="O25" s="1" t="s">
        <v>81</v>
      </c>
      <c r="P25" s="1">
        <v>7.0</v>
      </c>
      <c r="Q25" s="1">
        <v>4.0</v>
      </c>
      <c r="R25" s="5">
        <f t="shared" si="1"/>
        <v>3</v>
      </c>
      <c r="S25" s="5">
        <f t="shared" si="11"/>
        <v>0</v>
      </c>
      <c r="V25" s="1">
        <f t="shared" si="2"/>
        <v>1</v>
      </c>
      <c r="W25" s="5">
        <f t="shared" si="3"/>
        <v>0</v>
      </c>
      <c r="X25" s="5">
        <f t="shared" si="4"/>
        <v>0</v>
      </c>
      <c r="Y25" s="1">
        <f t="shared" si="5"/>
        <v>1</v>
      </c>
      <c r="Z25" s="5">
        <f t="shared" si="6"/>
        <v>0</v>
      </c>
      <c r="AA25" s="5">
        <f t="shared" si="7"/>
        <v>0</v>
      </c>
      <c r="AB25" s="1">
        <f t="shared" si="8"/>
        <v>0</v>
      </c>
      <c r="AC25" s="5">
        <f t="shared" si="9"/>
        <v>0</v>
      </c>
      <c r="AD25" s="5">
        <f t="shared" si="10"/>
        <v>0</v>
      </c>
    </row>
    <row r="26">
      <c r="A26" s="1">
        <v>4.0</v>
      </c>
      <c r="N26" s="1">
        <v>3.0</v>
      </c>
      <c r="O26" s="1" t="s">
        <v>81</v>
      </c>
      <c r="P26" s="1">
        <v>7.0</v>
      </c>
      <c r="Q26" s="1">
        <v>4.0</v>
      </c>
      <c r="R26" s="5">
        <f t="shared" si="1"/>
        <v>3</v>
      </c>
      <c r="S26" s="5">
        <f t="shared" si="11"/>
        <v>0</v>
      </c>
      <c r="V26" s="1">
        <f t="shared" si="2"/>
        <v>0</v>
      </c>
      <c r="W26" s="5">
        <f t="shared" si="3"/>
        <v>0</v>
      </c>
      <c r="X26" s="5">
        <f t="shared" si="4"/>
        <v>0</v>
      </c>
      <c r="Y26" s="1">
        <f t="shared" si="5"/>
        <v>0</v>
      </c>
      <c r="Z26" s="5">
        <f t="shared" si="6"/>
        <v>0</v>
      </c>
      <c r="AA26" s="5">
        <f t="shared" si="7"/>
        <v>0</v>
      </c>
      <c r="AB26" s="1">
        <f t="shared" si="8"/>
        <v>0</v>
      </c>
      <c r="AC26" s="5">
        <f t="shared" si="9"/>
        <v>0</v>
      </c>
      <c r="AD26" s="5">
        <f t="shared" si="10"/>
        <v>0</v>
      </c>
    </row>
    <row r="27">
      <c r="A27" s="1">
        <v>4.0</v>
      </c>
      <c r="N27" s="1">
        <v>9.0</v>
      </c>
      <c r="O27" s="1" t="s">
        <v>81</v>
      </c>
      <c r="P27" s="1">
        <v>7.0</v>
      </c>
      <c r="Q27" s="1">
        <v>4.0</v>
      </c>
      <c r="R27" s="5">
        <f t="shared" si="1"/>
        <v>3</v>
      </c>
      <c r="S27" s="5">
        <f t="shared" si="11"/>
        <v>0</v>
      </c>
      <c r="T27" s="1">
        <v>1.0</v>
      </c>
      <c r="V27" s="1">
        <f t="shared" si="2"/>
        <v>1</v>
      </c>
      <c r="W27" s="5">
        <f t="shared" si="3"/>
        <v>1</v>
      </c>
      <c r="X27" s="5">
        <f t="shared" si="4"/>
        <v>0</v>
      </c>
      <c r="Y27" s="1">
        <f t="shared" si="5"/>
        <v>0</v>
      </c>
      <c r="Z27" s="5">
        <f t="shared" si="6"/>
        <v>0</v>
      </c>
      <c r="AA27" s="5">
        <f t="shared" si="7"/>
        <v>0</v>
      </c>
      <c r="AB27" s="1">
        <f t="shared" si="8"/>
        <v>0</v>
      </c>
      <c r="AC27" s="5">
        <f t="shared" si="9"/>
        <v>0</v>
      </c>
      <c r="AD27" s="5">
        <f t="shared" si="10"/>
        <v>0</v>
      </c>
    </row>
    <row r="28">
      <c r="A28" s="1">
        <v>4.0</v>
      </c>
      <c r="N28" s="1">
        <v>6.0</v>
      </c>
      <c r="O28" s="1" t="s">
        <v>85</v>
      </c>
      <c r="P28" s="1">
        <v>7.0</v>
      </c>
      <c r="Q28" s="1">
        <v>5.0</v>
      </c>
      <c r="R28" s="5">
        <f t="shared" si="1"/>
        <v>2</v>
      </c>
      <c r="S28" s="5">
        <f t="shared" si="11"/>
        <v>1</v>
      </c>
      <c r="U28" s="1">
        <v>1.0</v>
      </c>
      <c r="V28" s="1">
        <f t="shared" si="2"/>
        <v>0</v>
      </c>
      <c r="W28" s="5">
        <f t="shared" si="3"/>
        <v>0</v>
      </c>
      <c r="X28" s="5">
        <f t="shared" si="4"/>
        <v>0</v>
      </c>
      <c r="Y28" s="1">
        <f t="shared" si="5"/>
        <v>0</v>
      </c>
      <c r="Z28" s="5">
        <f t="shared" si="6"/>
        <v>0</v>
      </c>
      <c r="AA28" s="5">
        <f t="shared" si="7"/>
        <v>0</v>
      </c>
      <c r="AB28" s="1">
        <f t="shared" si="8"/>
        <v>0</v>
      </c>
      <c r="AC28" s="5">
        <f t="shared" si="9"/>
        <v>0</v>
      </c>
      <c r="AD28" s="5">
        <f t="shared" si="10"/>
        <v>0</v>
      </c>
    </row>
    <row r="29">
      <c r="A29" s="1">
        <v>4.0</v>
      </c>
      <c r="N29" s="1">
        <v>4.0</v>
      </c>
      <c r="O29" s="1" t="s">
        <v>86</v>
      </c>
      <c r="P29" s="1">
        <v>7.0</v>
      </c>
      <c r="Q29" s="1">
        <v>6.0</v>
      </c>
      <c r="R29" s="5">
        <f t="shared" si="1"/>
        <v>1</v>
      </c>
      <c r="S29" s="5">
        <f t="shared" si="11"/>
        <v>1</v>
      </c>
      <c r="V29" s="1">
        <f t="shared" si="2"/>
        <v>0</v>
      </c>
      <c r="W29" s="5">
        <f t="shared" si="3"/>
        <v>0</v>
      </c>
      <c r="X29" s="5">
        <f t="shared" si="4"/>
        <v>0</v>
      </c>
      <c r="Y29" s="1">
        <f t="shared" si="5"/>
        <v>0</v>
      </c>
      <c r="Z29" s="5">
        <f t="shared" si="6"/>
        <v>0</v>
      </c>
      <c r="AA29" s="5">
        <f t="shared" si="7"/>
        <v>0</v>
      </c>
      <c r="AB29" s="1">
        <f t="shared" si="8"/>
        <v>0</v>
      </c>
      <c r="AC29" s="5">
        <f t="shared" si="9"/>
        <v>0</v>
      </c>
      <c r="AD29" s="5">
        <f t="shared" si="10"/>
        <v>0</v>
      </c>
    </row>
    <row r="30">
      <c r="A30" s="1">
        <v>4.0</v>
      </c>
      <c r="N30" s="1">
        <v>6.0</v>
      </c>
      <c r="O30" s="1" t="s">
        <v>86</v>
      </c>
      <c r="P30" s="1">
        <v>7.0</v>
      </c>
      <c r="Q30" s="1">
        <v>6.0</v>
      </c>
      <c r="R30" s="5">
        <f t="shared" si="1"/>
        <v>1</v>
      </c>
      <c r="S30" s="5">
        <f t="shared" si="11"/>
        <v>0</v>
      </c>
      <c r="V30" s="1">
        <f t="shared" si="2"/>
        <v>0</v>
      </c>
      <c r="W30" s="5">
        <f t="shared" si="3"/>
        <v>0</v>
      </c>
      <c r="X30" s="5">
        <f t="shared" si="4"/>
        <v>0</v>
      </c>
      <c r="Y30" s="1">
        <f t="shared" si="5"/>
        <v>0</v>
      </c>
      <c r="Z30" s="5">
        <f t="shared" si="6"/>
        <v>0</v>
      </c>
      <c r="AA30" s="5">
        <f t="shared" si="7"/>
        <v>0</v>
      </c>
      <c r="AB30" s="1">
        <f t="shared" si="8"/>
        <v>0</v>
      </c>
      <c r="AC30" s="5">
        <f t="shared" si="9"/>
        <v>0</v>
      </c>
      <c r="AD30" s="5">
        <f t="shared" si="10"/>
        <v>0</v>
      </c>
    </row>
    <row r="31">
      <c r="A31" s="1">
        <v>5.0</v>
      </c>
      <c r="N31" s="1">
        <v>7.0</v>
      </c>
      <c r="O31" s="1" t="s">
        <v>86</v>
      </c>
      <c r="P31" s="1">
        <v>7.0</v>
      </c>
      <c r="Q31" s="1">
        <v>6.0</v>
      </c>
      <c r="R31" s="5">
        <f t="shared" si="1"/>
        <v>1</v>
      </c>
      <c r="S31" s="5">
        <f t="shared" si="11"/>
        <v>0</v>
      </c>
      <c r="V31" s="1">
        <f t="shared" si="2"/>
        <v>0</v>
      </c>
      <c r="W31" s="5">
        <f t="shared" si="3"/>
        <v>0</v>
      </c>
      <c r="X31" s="5">
        <f t="shared" si="4"/>
        <v>0</v>
      </c>
      <c r="Y31" s="1">
        <f t="shared" si="5"/>
        <v>0</v>
      </c>
      <c r="Z31" s="5">
        <f t="shared" si="6"/>
        <v>0</v>
      </c>
      <c r="AA31" s="5">
        <f t="shared" si="7"/>
        <v>0</v>
      </c>
      <c r="AB31" s="1">
        <f t="shared" si="8"/>
        <v>0</v>
      </c>
      <c r="AC31" s="5">
        <f t="shared" si="9"/>
        <v>0</v>
      </c>
      <c r="AD31" s="5">
        <f t="shared" si="10"/>
        <v>0</v>
      </c>
    </row>
    <row r="32">
      <c r="A32" s="1">
        <v>5.0</v>
      </c>
      <c r="N32" s="1">
        <v>15.0</v>
      </c>
      <c r="O32" s="1" t="s">
        <v>86</v>
      </c>
      <c r="P32" s="1">
        <v>7.0</v>
      </c>
      <c r="Q32" s="1">
        <v>6.0</v>
      </c>
      <c r="R32" s="5">
        <f t="shared" si="1"/>
        <v>1</v>
      </c>
      <c r="S32" s="5">
        <f t="shared" si="11"/>
        <v>0</v>
      </c>
      <c r="V32" s="1">
        <f t="shared" si="2"/>
        <v>1</v>
      </c>
      <c r="W32" s="5">
        <f t="shared" si="3"/>
        <v>0</v>
      </c>
      <c r="X32" s="5">
        <f t="shared" si="4"/>
        <v>0</v>
      </c>
      <c r="Y32" s="1">
        <f t="shared" si="5"/>
        <v>1</v>
      </c>
      <c r="Z32" s="5">
        <f t="shared" si="6"/>
        <v>0</v>
      </c>
      <c r="AA32" s="5">
        <f t="shared" si="7"/>
        <v>0</v>
      </c>
      <c r="AB32" s="1">
        <f t="shared" si="8"/>
        <v>0</v>
      </c>
      <c r="AC32" s="5">
        <f t="shared" si="9"/>
        <v>0</v>
      </c>
      <c r="AD32" s="5">
        <f t="shared" si="10"/>
        <v>0</v>
      </c>
    </row>
    <row r="33">
      <c r="A33" s="1">
        <v>5.0</v>
      </c>
      <c r="N33" s="1">
        <v>33.0</v>
      </c>
      <c r="O33" s="1" t="s">
        <v>86</v>
      </c>
      <c r="P33" s="1">
        <v>7.0</v>
      </c>
      <c r="Q33" s="1">
        <v>6.0</v>
      </c>
      <c r="R33" s="5">
        <f t="shared" si="1"/>
        <v>1</v>
      </c>
      <c r="S33" s="5">
        <f t="shared" si="11"/>
        <v>0</v>
      </c>
      <c r="V33" s="1">
        <f t="shared" si="2"/>
        <v>1</v>
      </c>
      <c r="W33" s="5">
        <f t="shared" si="3"/>
        <v>0</v>
      </c>
      <c r="X33" s="5">
        <f t="shared" si="4"/>
        <v>0</v>
      </c>
      <c r="Y33" s="1">
        <f t="shared" si="5"/>
        <v>1</v>
      </c>
      <c r="Z33" s="5">
        <f t="shared" si="6"/>
        <v>0</v>
      </c>
      <c r="AA33" s="5">
        <f t="shared" si="7"/>
        <v>0</v>
      </c>
      <c r="AB33" s="1">
        <f t="shared" si="8"/>
        <v>1</v>
      </c>
      <c r="AC33" s="5">
        <f t="shared" si="9"/>
        <v>0</v>
      </c>
      <c r="AD33" s="5">
        <f t="shared" si="10"/>
        <v>0</v>
      </c>
    </row>
    <row r="34">
      <c r="A34" s="1">
        <v>5.0</v>
      </c>
      <c r="N34" s="1">
        <v>15.0</v>
      </c>
      <c r="O34" s="1" t="s">
        <v>86</v>
      </c>
      <c r="P34" s="1">
        <v>7.0</v>
      </c>
      <c r="Q34" s="1">
        <v>6.0</v>
      </c>
      <c r="R34" s="5">
        <f t="shared" si="1"/>
        <v>1</v>
      </c>
      <c r="S34" s="5">
        <f t="shared" si="11"/>
        <v>0</v>
      </c>
      <c r="V34" s="1">
        <f t="shared" si="2"/>
        <v>1</v>
      </c>
      <c r="W34" s="5">
        <f t="shared" si="3"/>
        <v>0</v>
      </c>
      <c r="X34" s="5">
        <f t="shared" si="4"/>
        <v>0</v>
      </c>
      <c r="Y34" s="1">
        <f t="shared" si="5"/>
        <v>1</v>
      </c>
      <c r="Z34" s="5">
        <f t="shared" si="6"/>
        <v>0</v>
      </c>
      <c r="AA34" s="5">
        <f t="shared" si="7"/>
        <v>0</v>
      </c>
      <c r="AB34" s="1">
        <f t="shared" si="8"/>
        <v>0</v>
      </c>
      <c r="AC34" s="5">
        <f t="shared" si="9"/>
        <v>0</v>
      </c>
      <c r="AD34" s="5">
        <f t="shared" si="10"/>
        <v>0</v>
      </c>
    </row>
    <row r="35">
      <c r="A35" s="1">
        <v>5.0</v>
      </c>
      <c r="N35" s="1">
        <v>7.0</v>
      </c>
      <c r="O35" s="1" t="s">
        <v>86</v>
      </c>
      <c r="P35" s="1">
        <v>7.0</v>
      </c>
      <c r="Q35" s="1">
        <v>6.0</v>
      </c>
      <c r="R35" s="5">
        <f t="shared" si="1"/>
        <v>1</v>
      </c>
      <c r="S35" s="5">
        <f t="shared" si="11"/>
        <v>0</v>
      </c>
      <c r="V35" s="1">
        <f t="shared" si="2"/>
        <v>0</v>
      </c>
      <c r="W35" s="5">
        <f t="shared" si="3"/>
        <v>0</v>
      </c>
      <c r="X35" s="5">
        <f t="shared" si="4"/>
        <v>0</v>
      </c>
      <c r="Y35" s="1">
        <f t="shared" si="5"/>
        <v>0</v>
      </c>
      <c r="Z35" s="5">
        <f t="shared" si="6"/>
        <v>0</v>
      </c>
      <c r="AA35" s="5">
        <f t="shared" si="7"/>
        <v>0</v>
      </c>
      <c r="AB35" s="1">
        <f t="shared" si="8"/>
        <v>0</v>
      </c>
      <c r="AC35" s="5">
        <f t="shared" si="9"/>
        <v>0</v>
      </c>
      <c r="AD35" s="5">
        <f t="shared" si="10"/>
        <v>0</v>
      </c>
    </row>
    <row r="36">
      <c r="A36" s="1">
        <v>5.0</v>
      </c>
      <c r="N36" s="1">
        <v>15.0</v>
      </c>
      <c r="O36" s="1" t="s">
        <v>86</v>
      </c>
      <c r="P36" s="1">
        <v>7.0</v>
      </c>
      <c r="Q36" s="1">
        <v>6.0</v>
      </c>
      <c r="R36" s="5">
        <f t="shared" si="1"/>
        <v>1</v>
      </c>
      <c r="S36" s="5">
        <f t="shared" si="11"/>
        <v>0</v>
      </c>
      <c r="V36" s="1">
        <f t="shared" si="2"/>
        <v>1</v>
      </c>
      <c r="W36" s="5">
        <f t="shared" si="3"/>
        <v>0</v>
      </c>
      <c r="X36" s="5">
        <f t="shared" si="4"/>
        <v>0</v>
      </c>
      <c r="Y36" s="1">
        <f t="shared" si="5"/>
        <v>1</v>
      </c>
      <c r="Z36" s="5">
        <f t="shared" si="6"/>
        <v>0</v>
      </c>
      <c r="AA36" s="5">
        <f t="shared" si="7"/>
        <v>0</v>
      </c>
      <c r="AB36" s="1">
        <f t="shared" si="8"/>
        <v>0</v>
      </c>
      <c r="AC36" s="5">
        <f t="shared" si="9"/>
        <v>0</v>
      </c>
      <c r="AD36" s="5">
        <f t="shared" si="10"/>
        <v>0</v>
      </c>
    </row>
    <row r="37">
      <c r="A37" s="1">
        <v>5.0</v>
      </c>
      <c r="N37" s="1">
        <v>14.0</v>
      </c>
      <c r="O37" s="1" t="s">
        <v>86</v>
      </c>
      <c r="P37" s="1">
        <v>7.0</v>
      </c>
      <c r="Q37" s="1">
        <v>6.0</v>
      </c>
      <c r="R37" s="5">
        <f t="shared" si="1"/>
        <v>1</v>
      </c>
      <c r="S37" s="5">
        <f t="shared" si="11"/>
        <v>0</v>
      </c>
      <c r="T37" s="1">
        <v>1.0</v>
      </c>
      <c r="V37" s="1">
        <f t="shared" si="2"/>
        <v>1</v>
      </c>
      <c r="W37" s="5">
        <f t="shared" si="3"/>
        <v>1</v>
      </c>
      <c r="X37" s="5">
        <f t="shared" si="4"/>
        <v>0</v>
      </c>
      <c r="Y37" s="1">
        <f t="shared" si="5"/>
        <v>1</v>
      </c>
      <c r="Z37" s="5">
        <f t="shared" si="6"/>
        <v>1</v>
      </c>
      <c r="AA37" s="5">
        <f t="shared" si="7"/>
        <v>0</v>
      </c>
      <c r="AB37" s="1">
        <f t="shared" si="8"/>
        <v>0</v>
      </c>
      <c r="AC37" s="5">
        <f t="shared" si="9"/>
        <v>0</v>
      </c>
      <c r="AD37" s="5">
        <f t="shared" si="10"/>
        <v>0</v>
      </c>
    </row>
    <row r="38">
      <c r="A38" s="1">
        <v>5.0</v>
      </c>
      <c r="N38" s="1">
        <v>7.0</v>
      </c>
      <c r="O38" s="1" t="s">
        <v>96</v>
      </c>
      <c r="P38" s="1">
        <v>7.0</v>
      </c>
      <c r="Q38" s="1">
        <v>7.0</v>
      </c>
      <c r="R38" s="5">
        <f t="shared" si="1"/>
        <v>0</v>
      </c>
      <c r="S38" s="5">
        <f t="shared" si="11"/>
        <v>1</v>
      </c>
      <c r="U38" s="1">
        <v>1.0</v>
      </c>
      <c r="V38" s="1">
        <f t="shared" si="2"/>
        <v>0</v>
      </c>
      <c r="W38" s="5">
        <f t="shared" si="3"/>
        <v>0</v>
      </c>
      <c r="X38" s="5">
        <f t="shared" si="4"/>
        <v>0</v>
      </c>
      <c r="Y38" s="1">
        <f t="shared" si="5"/>
        <v>0</v>
      </c>
      <c r="Z38" s="5">
        <f t="shared" si="6"/>
        <v>0</v>
      </c>
      <c r="AA38" s="5">
        <f t="shared" si="7"/>
        <v>0</v>
      </c>
      <c r="AB38" s="1">
        <f t="shared" si="8"/>
        <v>0</v>
      </c>
      <c r="AC38" s="5">
        <f t="shared" si="9"/>
        <v>0</v>
      </c>
      <c r="AD38" s="5">
        <f t="shared" si="10"/>
        <v>0</v>
      </c>
    </row>
    <row r="39">
      <c r="A39" s="1">
        <v>5.0</v>
      </c>
      <c r="N39" s="1">
        <v>15.0</v>
      </c>
      <c r="O39" s="1" t="s">
        <v>96</v>
      </c>
      <c r="P39" s="1">
        <v>7.0</v>
      </c>
      <c r="Q39" s="1">
        <v>7.0</v>
      </c>
      <c r="R39" s="5">
        <f t="shared" si="1"/>
        <v>0</v>
      </c>
      <c r="S39" s="5">
        <f t="shared" si="11"/>
        <v>0</v>
      </c>
      <c r="T39" s="1">
        <v>1.0</v>
      </c>
      <c r="V39" s="1">
        <f t="shared" si="2"/>
        <v>1</v>
      </c>
      <c r="W39" s="5">
        <f t="shared" si="3"/>
        <v>1</v>
      </c>
      <c r="X39" s="5">
        <f t="shared" si="4"/>
        <v>0</v>
      </c>
      <c r="Y39" s="1">
        <f t="shared" si="5"/>
        <v>1</v>
      </c>
      <c r="Z39" s="5">
        <f t="shared" si="6"/>
        <v>1</v>
      </c>
      <c r="AA39" s="5">
        <f t="shared" si="7"/>
        <v>0</v>
      </c>
      <c r="AB39" s="1">
        <f t="shared" si="8"/>
        <v>0</v>
      </c>
      <c r="AC39" s="5">
        <f t="shared" si="9"/>
        <v>0</v>
      </c>
      <c r="AD39" s="5">
        <f t="shared" si="10"/>
        <v>0</v>
      </c>
    </row>
    <row r="40">
      <c r="A40" s="1">
        <v>6.0</v>
      </c>
      <c r="N40" s="1">
        <v>1.0</v>
      </c>
      <c r="O40" s="1" t="s">
        <v>101</v>
      </c>
      <c r="P40" s="1">
        <v>7.0</v>
      </c>
      <c r="Q40" s="1">
        <v>8.0</v>
      </c>
      <c r="R40" s="5">
        <f t="shared" si="1"/>
        <v>-1</v>
      </c>
      <c r="S40" s="5">
        <f t="shared" si="11"/>
        <v>1</v>
      </c>
      <c r="U40" s="1">
        <v>1.0</v>
      </c>
      <c r="V40" s="1">
        <f t="shared" si="2"/>
        <v>0</v>
      </c>
      <c r="W40" s="5">
        <f t="shared" si="3"/>
        <v>0</v>
      </c>
      <c r="X40" s="5">
        <f t="shared" si="4"/>
        <v>0</v>
      </c>
      <c r="Y40" s="1">
        <f t="shared" si="5"/>
        <v>0</v>
      </c>
      <c r="Z40" s="5">
        <f t="shared" si="6"/>
        <v>0</v>
      </c>
      <c r="AA40" s="5">
        <f t="shared" si="7"/>
        <v>0</v>
      </c>
      <c r="AB40" s="1">
        <f t="shared" si="8"/>
        <v>0</v>
      </c>
      <c r="AC40" s="5">
        <f t="shared" si="9"/>
        <v>0</v>
      </c>
      <c r="AD40" s="5">
        <f t="shared" si="10"/>
        <v>0</v>
      </c>
    </row>
    <row r="41">
      <c r="A41" s="1">
        <v>6.0</v>
      </c>
      <c r="N41" s="1">
        <v>4.0</v>
      </c>
      <c r="O41" s="1" t="s">
        <v>103</v>
      </c>
      <c r="P41" s="1">
        <v>7.0</v>
      </c>
      <c r="Q41" s="1">
        <v>9.0</v>
      </c>
      <c r="R41" s="5">
        <f t="shared" si="1"/>
        <v>-2</v>
      </c>
      <c r="S41" s="5">
        <f t="shared" si="11"/>
        <v>1</v>
      </c>
      <c r="V41" s="1">
        <f t="shared" si="2"/>
        <v>0</v>
      </c>
      <c r="W41" s="5">
        <f t="shared" si="3"/>
        <v>0</v>
      </c>
      <c r="X41" s="5">
        <f t="shared" si="4"/>
        <v>0</v>
      </c>
      <c r="Y41" s="1">
        <f t="shared" si="5"/>
        <v>0</v>
      </c>
      <c r="Z41" s="5">
        <f t="shared" si="6"/>
        <v>0</v>
      </c>
      <c r="AA41" s="5">
        <f t="shared" si="7"/>
        <v>0</v>
      </c>
      <c r="AB41" s="1">
        <f t="shared" si="8"/>
        <v>0</v>
      </c>
      <c r="AC41" s="5">
        <f t="shared" si="9"/>
        <v>0</v>
      </c>
      <c r="AD41" s="5">
        <f t="shared" si="10"/>
        <v>0</v>
      </c>
    </row>
    <row r="42">
      <c r="A42" s="1">
        <v>6.0</v>
      </c>
      <c r="N42" s="1">
        <v>6.0</v>
      </c>
      <c r="O42" s="1" t="s">
        <v>103</v>
      </c>
      <c r="P42" s="1">
        <v>7.0</v>
      </c>
      <c r="Q42" s="1">
        <v>9.0</v>
      </c>
      <c r="R42" s="5">
        <f t="shared" si="1"/>
        <v>-2</v>
      </c>
      <c r="S42" s="5">
        <f t="shared" si="11"/>
        <v>0</v>
      </c>
      <c r="T42" s="1">
        <v>1.0</v>
      </c>
      <c r="V42" s="1">
        <f t="shared" si="2"/>
        <v>0</v>
      </c>
      <c r="W42" s="5">
        <f t="shared" si="3"/>
        <v>0</v>
      </c>
      <c r="X42" s="5">
        <f t="shared" si="4"/>
        <v>0</v>
      </c>
      <c r="Y42" s="1">
        <f t="shared" si="5"/>
        <v>0</v>
      </c>
      <c r="Z42" s="5">
        <f t="shared" si="6"/>
        <v>0</v>
      </c>
      <c r="AA42" s="5">
        <f t="shared" si="7"/>
        <v>0</v>
      </c>
      <c r="AB42" s="1">
        <f t="shared" si="8"/>
        <v>0</v>
      </c>
      <c r="AC42" s="5">
        <f t="shared" si="9"/>
        <v>0</v>
      </c>
      <c r="AD42" s="5">
        <f t="shared" si="10"/>
        <v>0</v>
      </c>
    </row>
    <row r="43">
      <c r="A43" s="1">
        <v>6.0</v>
      </c>
      <c r="N43" s="1">
        <v>11.0</v>
      </c>
      <c r="O43" s="1" t="s">
        <v>106</v>
      </c>
      <c r="P43" s="1">
        <v>8.0</v>
      </c>
      <c r="Q43" s="1">
        <v>9.0</v>
      </c>
      <c r="R43" s="5">
        <f t="shared" si="1"/>
        <v>-1</v>
      </c>
      <c r="S43" s="5">
        <f t="shared" si="11"/>
        <v>1</v>
      </c>
      <c r="U43" s="1">
        <v>1.0</v>
      </c>
      <c r="V43" s="1">
        <f t="shared" si="2"/>
        <v>1</v>
      </c>
      <c r="W43" s="5">
        <f t="shared" si="3"/>
        <v>0</v>
      </c>
      <c r="X43" s="5">
        <f t="shared" si="4"/>
        <v>1</v>
      </c>
      <c r="Y43" s="1">
        <f t="shared" si="5"/>
        <v>1</v>
      </c>
      <c r="Z43" s="5">
        <f t="shared" si="6"/>
        <v>0</v>
      </c>
      <c r="AA43" s="5">
        <f t="shared" si="7"/>
        <v>1</v>
      </c>
      <c r="AB43" s="1">
        <f t="shared" si="8"/>
        <v>0</v>
      </c>
      <c r="AC43" s="5">
        <f t="shared" si="9"/>
        <v>0</v>
      </c>
      <c r="AD43" s="5">
        <f t="shared" si="10"/>
        <v>0</v>
      </c>
    </row>
    <row r="44">
      <c r="A44" s="1">
        <v>6.0</v>
      </c>
      <c r="N44" s="1">
        <v>7.0</v>
      </c>
      <c r="O44" s="1" t="s">
        <v>107</v>
      </c>
      <c r="P44" s="1">
        <v>9.0</v>
      </c>
      <c r="Q44" s="1">
        <v>9.0</v>
      </c>
      <c r="R44" s="5">
        <f t="shared" si="1"/>
        <v>0</v>
      </c>
      <c r="S44" s="5">
        <f t="shared" si="11"/>
        <v>1</v>
      </c>
      <c r="V44" s="1">
        <f t="shared" si="2"/>
        <v>0</v>
      </c>
      <c r="W44" s="5">
        <f t="shared" si="3"/>
        <v>0</v>
      </c>
      <c r="X44" s="5">
        <f t="shared" si="4"/>
        <v>0</v>
      </c>
      <c r="Y44" s="1">
        <f t="shared" si="5"/>
        <v>0</v>
      </c>
      <c r="Z44" s="5">
        <f t="shared" si="6"/>
        <v>0</v>
      </c>
      <c r="AA44" s="5">
        <f t="shared" si="7"/>
        <v>0</v>
      </c>
      <c r="AB44" s="1">
        <f t="shared" si="8"/>
        <v>0</v>
      </c>
      <c r="AC44" s="5">
        <f t="shared" si="9"/>
        <v>0</v>
      </c>
      <c r="AD44" s="5">
        <f t="shared" si="10"/>
        <v>0</v>
      </c>
    </row>
    <row r="45">
      <c r="A45" s="1">
        <v>6.0</v>
      </c>
      <c r="N45" s="1">
        <v>15.0</v>
      </c>
      <c r="O45" s="1" t="s">
        <v>107</v>
      </c>
      <c r="P45" s="1">
        <v>9.0</v>
      </c>
      <c r="Q45" s="1">
        <v>9.0</v>
      </c>
      <c r="R45" s="5">
        <f t="shared" si="1"/>
        <v>0</v>
      </c>
      <c r="S45" s="5">
        <f t="shared" si="11"/>
        <v>0</v>
      </c>
      <c r="T45" s="1">
        <v>1.0</v>
      </c>
      <c r="V45" s="1">
        <f t="shared" si="2"/>
        <v>1</v>
      </c>
      <c r="W45" s="5">
        <f t="shared" si="3"/>
        <v>1</v>
      </c>
      <c r="X45" s="5">
        <f t="shared" si="4"/>
        <v>0</v>
      </c>
      <c r="Y45" s="1">
        <f t="shared" si="5"/>
        <v>1</v>
      </c>
      <c r="Z45" s="5">
        <f t="shared" si="6"/>
        <v>1</v>
      </c>
      <c r="AA45" s="5">
        <f t="shared" si="7"/>
        <v>0</v>
      </c>
      <c r="AB45" s="1">
        <f t="shared" si="8"/>
        <v>0</v>
      </c>
      <c r="AC45" s="5">
        <f t="shared" si="9"/>
        <v>0</v>
      </c>
      <c r="AD45" s="5">
        <f t="shared" si="10"/>
        <v>0</v>
      </c>
    </row>
    <row r="46">
      <c r="A46" s="1">
        <v>6.0</v>
      </c>
      <c r="N46" s="1">
        <v>6.0</v>
      </c>
      <c r="O46" s="1" t="s">
        <v>108</v>
      </c>
      <c r="P46" s="1">
        <v>10.0</v>
      </c>
      <c r="Q46" s="1">
        <v>9.0</v>
      </c>
      <c r="R46" s="5">
        <f t="shared" si="1"/>
        <v>1</v>
      </c>
      <c r="S46" s="5">
        <f t="shared" si="11"/>
        <v>1</v>
      </c>
      <c r="U46" s="1">
        <v>1.0</v>
      </c>
      <c r="V46" s="1">
        <f t="shared" si="2"/>
        <v>0</v>
      </c>
      <c r="W46" s="5">
        <f t="shared" si="3"/>
        <v>0</v>
      </c>
      <c r="X46" s="5">
        <f t="shared" si="4"/>
        <v>0</v>
      </c>
      <c r="Y46" s="1">
        <f t="shared" si="5"/>
        <v>0</v>
      </c>
      <c r="Z46" s="5">
        <f t="shared" si="6"/>
        <v>0</v>
      </c>
      <c r="AA46" s="5">
        <f t="shared" si="7"/>
        <v>0</v>
      </c>
      <c r="AB46" s="1">
        <f t="shared" si="8"/>
        <v>0</v>
      </c>
      <c r="AC46" s="5">
        <f t="shared" si="9"/>
        <v>0</v>
      </c>
      <c r="AD46" s="5">
        <f t="shared" si="10"/>
        <v>0</v>
      </c>
    </row>
    <row r="47">
      <c r="A47" s="1">
        <v>6.0</v>
      </c>
      <c r="N47" s="1">
        <v>3.0</v>
      </c>
      <c r="O47" s="1" t="s">
        <v>108</v>
      </c>
      <c r="P47" s="1">
        <v>10.0</v>
      </c>
      <c r="Q47" s="1">
        <v>9.0</v>
      </c>
      <c r="R47" s="5">
        <f t="shared" si="1"/>
        <v>1</v>
      </c>
      <c r="S47" s="5">
        <f t="shared" si="11"/>
        <v>0</v>
      </c>
      <c r="V47" s="1">
        <f t="shared" si="2"/>
        <v>0</v>
      </c>
      <c r="W47" s="5">
        <f t="shared" si="3"/>
        <v>0</v>
      </c>
      <c r="X47" s="5">
        <f t="shared" si="4"/>
        <v>0</v>
      </c>
      <c r="Y47" s="1">
        <f t="shared" si="5"/>
        <v>0</v>
      </c>
      <c r="Z47" s="5">
        <f t="shared" si="6"/>
        <v>0</v>
      </c>
      <c r="AA47" s="5">
        <f t="shared" si="7"/>
        <v>0</v>
      </c>
      <c r="AB47" s="1">
        <f t="shared" si="8"/>
        <v>0</v>
      </c>
      <c r="AC47" s="5">
        <f t="shared" si="9"/>
        <v>0</v>
      </c>
      <c r="AD47" s="5">
        <f t="shared" si="10"/>
        <v>0</v>
      </c>
    </row>
    <row r="48">
      <c r="A48" s="1">
        <v>7.0</v>
      </c>
      <c r="N48" s="1">
        <v>5.0</v>
      </c>
      <c r="O48" s="1" t="s">
        <v>108</v>
      </c>
      <c r="P48" s="1">
        <v>10.0</v>
      </c>
      <c r="Q48" s="1">
        <v>9.0</v>
      </c>
      <c r="R48" s="5">
        <f t="shared" si="1"/>
        <v>1</v>
      </c>
      <c r="S48" s="5">
        <f t="shared" si="11"/>
        <v>0</v>
      </c>
      <c r="V48" s="1">
        <f t="shared" si="2"/>
        <v>0</v>
      </c>
      <c r="W48" s="5">
        <f t="shared" si="3"/>
        <v>0</v>
      </c>
      <c r="X48" s="5">
        <f t="shared" si="4"/>
        <v>0</v>
      </c>
      <c r="Y48" s="1">
        <f t="shared" si="5"/>
        <v>0</v>
      </c>
      <c r="Z48" s="5">
        <f t="shared" si="6"/>
        <v>0</v>
      </c>
      <c r="AA48" s="5">
        <f t="shared" si="7"/>
        <v>0</v>
      </c>
      <c r="AB48" s="1">
        <f t="shared" si="8"/>
        <v>0</v>
      </c>
      <c r="AC48" s="5">
        <f t="shared" si="9"/>
        <v>0</v>
      </c>
      <c r="AD48" s="5">
        <f t="shared" si="10"/>
        <v>0</v>
      </c>
    </row>
    <row r="49">
      <c r="A49" s="1">
        <v>7.0</v>
      </c>
      <c r="N49" s="1">
        <v>12.0</v>
      </c>
      <c r="O49" s="1" t="s">
        <v>108</v>
      </c>
      <c r="P49" s="1">
        <v>10.0</v>
      </c>
      <c r="Q49" s="1">
        <v>9.0</v>
      </c>
      <c r="R49" s="5">
        <f t="shared" si="1"/>
        <v>1</v>
      </c>
      <c r="S49" s="5">
        <f t="shared" si="11"/>
        <v>0</v>
      </c>
      <c r="T49" s="1">
        <v>1.0</v>
      </c>
      <c r="V49" s="1">
        <f t="shared" si="2"/>
        <v>1</v>
      </c>
      <c r="W49" s="5">
        <f t="shared" si="3"/>
        <v>1</v>
      </c>
      <c r="X49" s="5">
        <f t="shared" si="4"/>
        <v>0</v>
      </c>
      <c r="Y49" s="1">
        <f t="shared" si="5"/>
        <v>1</v>
      </c>
      <c r="Z49" s="5">
        <f t="shared" si="6"/>
        <v>1</v>
      </c>
      <c r="AA49" s="5">
        <f t="shared" si="7"/>
        <v>0</v>
      </c>
      <c r="AB49" s="1">
        <f t="shared" si="8"/>
        <v>0</v>
      </c>
      <c r="AC49" s="5">
        <f t="shared" si="9"/>
        <v>0</v>
      </c>
      <c r="AD49" s="5">
        <f t="shared" si="10"/>
        <v>0</v>
      </c>
    </row>
    <row r="50">
      <c r="A50" s="1">
        <v>7.0</v>
      </c>
      <c r="N50" s="1">
        <v>13.0</v>
      </c>
      <c r="O50" s="9" t="s">
        <v>110</v>
      </c>
      <c r="P50" s="1">
        <v>11.0</v>
      </c>
      <c r="Q50" s="1">
        <v>9.0</v>
      </c>
      <c r="R50" s="5">
        <f t="shared" si="1"/>
        <v>2</v>
      </c>
      <c r="S50" s="5">
        <f t="shared" si="11"/>
        <v>1</v>
      </c>
      <c r="U50" s="1">
        <v>1.0</v>
      </c>
      <c r="V50" s="1">
        <f t="shared" si="2"/>
        <v>1</v>
      </c>
      <c r="W50" s="5">
        <f t="shared" si="3"/>
        <v>0</v>
      </c>
      <c r="X50" s="5">
        <f t="shared" si="4"/>
        <v>1</v>
      </c>
      <c r="Y50" s="1">
        <f t="shared" si="5"/>
        <v>1</v>
      </c>
      <c r="Z50" s="5">
        <f t="shared" si="6"/>
        <v>0</v>
      </c>
      <c r="AA50" s="5">
        <f t="shared" si="7"/>
        <v>1</v>
      </c>
      <c r="AB50" s="1">
        <f t="shared" si="8"/>
        <v>0</v>
      </c>
      <c r="AC50" s="5">
        <f t="shared" si="9"/>
        <v>0</v>
      </c>
      <c r="AD50" s="5">
        <f t="shared" si="10"/>
        <v>0</v>
      </c>
    </row>
    <row r="51">
      <c r="A51" s="1">
        <v>7.0</v>
      </c>
      <c r="N51" s="1">
        <v>16.0</v>
      </c>
      <c r="O51" s="1" t="s">
        <v>111</v>
      </c>
      <c r="P51" s="1">
        <v>0.0</v>
      </c>
      <c r="Q51" s="1">
        <v>0.0</v>
      </c>
      <c r="R51" s="5">
        <f t="shared" si="1"/>
        <v>0</v>
      </c>
      <c r="S51" s="5">
        <f t="shared" si="11"/>
        <v>2</v>
      </c>
      <c r="V51" s="1">
        <f t="shared" si="2"/>
        <v>1</v>
      </c>
      <c r="W51" s="5">
        <f t="shared" si="3"/>
        <v>0</v>
      </c>
      <c r="X51" s="5">
        <f t="shared" si="4"/>
        <v>0</v>
      </c>
      <c r="Y51" s="1">
        <f t="shared" si="5"/>
        <v>1</v>
      </c>
      <c r="Z51" s="5">
        <f t="shared" si="6"/>
        <v>0</v>
      </c>
      <c r="AA51" s="5">
        <f t="shared" si="7"/>
        <v>0</v>
      </c>
      <c r="AB51" s="1">
        <f t="shared" si="8"/>
        <v>0</v>
      </c>
      <c r="AC51" s="5">
        <f t="shared" si="9"/>
        <v>0</v>
      </c>
      <c r="AD51" s="5">
        <f t="shared" si="10"/>
        <v>0</v>
      </c>
    </row>
    <row r="52">
      <c r="A52" s="1">
        <v>7.0</v>
      </c>
      <c r="N52" s="1">
        <v>12.0</v>
      </c>
      <c r="O52" s="1" t="s">
        <v>111</v>
      </c>
      <c r="P52" s="1">
        <v>0.0</v>
      </c>
      <c r="Q52" s="1">
        <v>0.0</v>
      </c>
      <c r="R52" s="5">
        <f t="shared" si="1"/>
        <v>0</v>
      </c>
      <c r="S52" s="5">
        <f t="shared" si="11"/>
        <v>0</v>
      </c>
      <c r="V52" s="1">
        <f t="shared" si="2"/>
        <v>1</v>
      </c>
      <c r="W52" s="5">
        <f t="shared" si="3"/>
        <v>0</v>
      </c>
      <c r="X52" s="5">
        <f t="shared" si="4"/>
        <v>0</v>
      </c>
      <c r="Y52" s="1">
        <f t="shared" si="5"/>
        <v>1</v>
      </c>
      <c r="Z52" s="5">
        <f t="shared" si="6"/>
        <v>0</v>
      </c>
      <c r="AA52" s="5">
        <f t="shared" si="7"/>
        <v>0</v>
      </c>
      <c r="AB52" s="1">
        <f t="shared" si="8"/>
        <v>0</v>
      </c>
      <c r="AC52" s="5">
        <f t="shared" si="9"/>
        <v>0</v>
      </c>
      <c r="AD52" s="5">
        <f t="shared" si="10"/>
        <v>0</v>
      </c>
    </row>
    <row r="53">
      <c r="A53" s="1">
        <v>7.0</v>
      </c>
      <c r="N53" s="1">
        <v>5.0</v>
      </c>
      <c r="O53" s="1" t="s">
        <v>111</v>
      </c>
      <c r="P53" s="1">
        <v>0.0</v>
      </c>
      <c r="Q53" s="1">
        <v>0.0</v>
      </c>
      <c r="R53" s="5">
        <f t="shared" si="1"/>
        <v>0</v>
      </c>
      <c r="S53" s="5">
        <f t="shared" si="11"/>
        <v>0</v>
      </c>
      <c r="T53" s="1">
        <v>1.0</v>
      </c>
      <c r="V53" s="1">
        <f t="shared" si="2"/>
        <v>0</v>
      </c>
      <c r="W53" s="5">
        <f t="shared" si="3"/>
        <v>0</v>
      </c>
      <c r="X53" s="5">
        <f t="shared" si="4"/>
        <v>0</v>
      </c>
      <c r="Y53" s="1">
        <f t="shared" si="5"/>
        <v>0</v>
      </c>
      <c r="Z53" s="5">
        <f t="shared" si="6"/>
        <v>0</v>
      </c>
      <c r="AA53" s="5">
        <f t="shared" si="7"/>
        <v>0</v>
      </c>
      <c r="AB53" s="1">
        <f t="shared" si="8"/>
        <v>0</v>
      </c>
      <c r="AC53" s="5">
        <f t="shared" si="9"/>
        <v>0</v>
      </c>
      <c r="AD53" s="5">
        <f t="shared" si="10"/>
        <v>0</v>
      </c>
    </row>
    <row r="54">
      <c r="A54" s="1">
        <v>7.0</v>
      </c>
      <c r="N54" s="1">
        <v>14.0</v>
      </c>
      <c r="O54" s="1" t="s">
        <v>117</v>
      </c>
      <c r="P54" s="1">
        <v>1.0</v>
      </c>
      <c r="Q54" s="1">
        <v>0.0</v>
      </c>
      <c r="R54" s="5">
        <f t="shared" si="1"/>
        <v>1</v>
      </c>
      <c r="S54" s="5">
        <f t="shared" si="11"/>
        <v>1</v>
      </c>
      <c r="U54" s="1">
        <v>1.0</v>
      </c>
      <c r="V54" s="1">
        <f t="shared" si="2"/>
        <v>1</v>
      </c>
      <c r="W54" s="5">
        <f t="shared" si="3"/>
        <v>0</v>
      </c>
      <c r="X54" s="5">
        <f t="shared" si="4"/>
        <v>1</v>
      </c>
      <c r="Y54" s="1">
        <f t="shared" si="5"/>
        <v>1</v>
      </c>
      <c r="Z54" s="5">
        <f t="shared" si="6"/>
        <v>0</v>
      </c>
      <c r="AA54" s="5">
        <f t="shared" si="7"/>
        <v>1</v>
      </c>
      <c r="AB54" s="1">
        <f t="shared" si="8"/>
        <v>0</v>
      </c>
      <c r="AC54" s="5">
        <f t="shared" si="9"/>
        <v>0</v>
      </c>
      <c r="AD54" s="5">
        <f t="shared" si="10"/>
        <v>0</v>
      </c>
    </row>
    <row r="55">
      <c r="A55" s="1">
        <v>8.0</v>
      </c>
      <c r="N55" s="1">
        <v>12.0</v>
      </c>
      <c r="O55" s="1" t="s">
        <v>118</v>
      </c>
      <c r="P55" s="1">
        <v>2.0</v>
      </c>
      <c r="Q55" s="1">
        <v>0.0</v>
      </c>
      <c r="R55" s="5">
        <f t="shared" si="1"/>
        <v>2</v>
      </c>
      <c r="S55" s="5">
        <f t="shared" si="11"/>
        <v>1</v>
      </c>
      <c r="V55" s="1">
        <f t="shared" si="2"/>
        <v>1</v>
      </c>
      <c r="W55" s="5">
        <f t="shared" si="3"/>
        <v>0</v>
      </c>
      <c r="X55" s="5">
        <f t="shared" si="4"/>
        <v>0</v>
      </c>
      <c r="Y55" s="1">
        <f t="shared" si="5"/>
        <v>1</v>
      </c>
      <c r="Z55" s="5">
        <f t="shared" si="6"/>
        <v>0</v>
      </c>
      <c r="AA55" s="5">
        <f t="shared" si="7"/>
        <v>0</v>
      </c>
      <c r="AB55" s="1">
        <f t="shared" si="8"/>
        <v>0</v>
      </c>
      <c r="AC55" s="5">
        <f t="shared" si="9"/>
        <v>0</v>
      </c>
      <c r="AD55" s="5">
        <f t="shared" si="10"/>
        <v>0</v>
      </c>
    </row>
    <row r="56">
      <c r="A56" s="1">
        <v>8.0</v>
      </c>
      <c r="N56" s="1">
        <v>17.0</v>
      </c>
      <c r="O56" s="1" t="s">
        <v>118</v>
      </c>
      <c r="P56" s="1">
        <v>2.0</v>
      </c>
      <c r="Q56" s="1">
        <v>0.0</v>
      </c>
      <c r="R56" s="5">
        <f t="shared" si="1"/>
        <v>2</v>
      </c>
      <c r="S56" s="5">
        <f t="shared" si="11"/>
        <v>0</v>
      </c>
      <c r="V56" s="1">
        <f t="shared" si="2"/>
        <v>1</v>
      </c>
      <c r="W56" s="5">
        <f t="shared" si="3"/>
        <v>0</v>
      </c>
      <c r="X56" s="5">
        <f t="shared" si="4"/>
        <v>0</v>
      </c>
      <c r="Y56" s="1">
        <f t="shared" si="5"/>
        <v>1</v>
      </c>
      <c r="Z56" s="5">
        <f t="shared" si="6"/>
        <v>0</v>
      </c>
      <c r="AA56" s="5">
        <f t="shared" si="7"/>
        <v>0</v>
      </c>
      <c r="AB56" s="1">
        <f t="shared" si="8"/>
        <v>0</v>
      </c>
      <c r="AC56" s="5">
        <f t="shared" si="9"/>
        <v>0</v>
      </c>
      <c r="AD56" s="5">
        <f t="shared" si="10"/>
        <v>0</v>
      </c>
    </row>
    <row r="57">
      <c r="A57" s="1">
        <v>8.0</v>
      </c>
      <c r="N57" s="1">
        <v>5.0</v>
      </c>
      <c r="O57" s="1" t="s">
        <v>118</v>
      </c>
      <c r="P57" s="1">
        <v>2.0</v>
      </c>
      <c r="Q57" s="1">
        <v>0.0</v>
      </c>
      <c r="R57" s="5">
        <f t="shared" si="1"/>
        <v>2</v>
      </c>
      <c r="S57" s="5">
        <f t="shared" si="11"/>
        <v>0</v>
      </c>
      <c r="V57" s="1">
        <f t="shared" si="2"/>
        <v>0</v>
      </c>
      <c r="W57" s="5">
        <f t="shared" si="3"/>
        <v>0</v>
      </c>
      <c r="X57" s="5">
        <f t="shared" si="4"/>
        <v>0</v>
      </c>
      <c r="Y57" s="1">
        <f t="shared" si="5"/>
        <v>0</v>
      </c>
      <c r="Z57" s="5">
        <f t="shared" si="6"/>
        <v>0</v>
      </c>
      <c r="AA57" s="5">
        <f t="shared" si="7"/>
        <v>0</v>
      </c>
      <c r="AB57" s="1">
        <f t="shared" si="8"/>
        <v>0</v>
      </c>
      <c r="AC57" s="5">
        <f t="shared" si="9"/>
        <v>0</v>
      </c>
      <c r="AD57" s="5">
        <f t="shared" si="10"/>
        <v>0</v>
      </c>
    </row>
    <row r="58">
      <c r="A58" s="1">
        <v>9.0</v>
      </c>
      <c r="N58" s="1">
        <v>8.0</v>
      </c>
      <c r="O58" s="1" t="s">
        <v>118</v>
      </c>
      <c r="P58" s="1">
        <v>2.0</v>
      </c>
      <c r="Q58" s="1">
        <v>0.0</v>
      </c>
      <c r="R58" s="5">
        <f t="shared" si="1"/>
        <v>2</v>
      </c>
      <c r="S58" s="5">
        <f t="shared" si="11"/>
        <v>0</v>
      </c>
      <c r="T58" s="1">
        <v>1.0</v>
      </c>
      <c r="U58" s="1">
        <v>1.0</v>
      </c>
      <c r="V58" s="1">
        <f t="shared" si="2"/>
        <v>1</v>
      </c>
      <c r="W58" s="5">
        <f t="shared" si="3"/>
        <v>1</v>
      </c>
      <c r="X58" s="5">
        <f t="shared" si="4"/>
        <v>1</v>
      </c>
      <c r="Y58" s="1">
        <f t="shared" si="5"/>
        <v>0</v>
      </c>
      <c r="Z58" s="5">
        <f t="shared" si="6"/>
        <v>0</v>
      </c>
      <c r="AA58" s="5">
        <f t="shared" si="7"/>
        <v>0</v>
      </c>
      <c r="AB58" s="1">
        <f t="shared" si="8"/>
        <v>0</v>
      </c>
      <c r="AC58" s="5">
        <f t="shared" si="9"/>
        <v>0</v>
      </c>
      <c r="AD58" s="5">
        <f t="shared" si="10"/>
        <v>0</v>
      </c>
    </row>
    <row r="59">
      <c r="A59" s="1">
        <v>9.0</v>
      </c>
      <c r="N59" s="1">
        <v>4.0</v>
      </c>
      <c r="O59" s="1" t="s">
        <v>123</v>
      </c>
      <c r="P59" s="1">
        <v>2.0</v>
      </c>
      <c r="Q59" s="1">
        <v>1.0</v>
      </c>
      <c r="R59" s="5">
        <f t="shared" si="1"/>
        <v>1</v>
      </c>
      <c r="S59" s="5">
        <f t="shared" si="11"/>
        <v>1</v>
      </c>
      <c r="V59" s="1">
        <f t="shared" si="2"/>
        <v>0</v>
      </c>
      <c r="W59" s="5">
        <f t="shared" si="3"/>
        <v>0</v>
      </c>
      <c r="X59" s="5">
        <f t="shared" si="4"/>
        <v>0</v>
      </c>
      <c r="Y59" s="1">
        <f t="shared" si="5"/>
        <v>0</v>
      </c>
      <c r="Z59" s="5">
        <f t="shared" si="6"/>
        <v>0</v>
      </c>
      <c r="AA59" s="5">
        <f t="shared" si="7"/>
        <v>0</v>
      </c>
      <c r="AB59" s="1">
        <f t="shared" si="8"/>
        <v>0</v>
      </c>
      <c r="AC59" s="5">
        <f t="shared" si="9"/>
        <v>0</v>
      </c>
      <c r="AD59" s="5">
        <f t="shared" si="10"/>
        <v>0</v>
      </c>
    </row>
    <row r="60">
      <c r="A60" s="1">
        <v>9.0</v>
      </c>
      <c r="N60" s="1">
        <v>3.0</v>
      </c>
      <c r="O60" s="1" t="s">
        <v>123</v>
      </c>
      <c r="P60" s="1">
        <v>2.0</v>
      </c>
      <c r="Q60" s="1">
        <v>1.0</v>
      </c>
      <c r="R60" s="5">
        <f t="shared" si="1"/>
        <v>1</v>
      </c>
      <c r="S60" s="5">
        <f t="shared" si="11"/>
        <v>0</v>
      </c>
      <c r="T60" s="1">
        <v>1.0</v>
      </c>
      <c r="V60" s="1">
        <f t="shared" si="2"/>
        <v>0</v>
      </c>
      <c r="W60" s="5">
        <f t="shared" si="3"/>
        <v>0</v>
      </c>
      <c r="X60" s="5">
        <f t="shared" si="4"/>
        <v>0</v>
      </c>
      <c r="Y60" s="1">
        <f t="shared" si="5"/>
        <v>0</v>
      </c>
      <c r="Z60" s="5">
        <f t="shared" si="6"/>
        <v>0</v>
      </c>
      <c r="AA60" s="5">
        <f t="shared" si="7"/>
        <v>0</v>
      </c>
      <c r="AB60" s="1">
        <f t="shared" si="8"/>
        <v>0</v>
      </c>
      <c r="AC60" s="5">
        <f t="shared" si="9"/>
        <v>0</v>
      </c>
      <c r="AD60" s="5">
        <f t="shared" si="10"/>
        <v>0</v>
      </c>
    </row>
    <row r="61">
      <c r="A61" s="1">
        <v>9.0</v>
      </c>
      <c r="N61" s="1">
        <v>8.0</v>
      </c>
      <c r="O61" s="1" t="s">
        <v>125</v>
      </c>
      <c r="P61" s="1">
        <v>3.0</v>
      </c>
      <c r="Q61" s="1">
        <v>1.0</v>
      </c>
      <c r="R61" s="5">
        <f t="shared" si="1"/>
        <v>2</v>
      </c>
      <c r="S61" s="5">
        <f t="shared" si="11"/>
        <v>1</v>
      </c>
      <c r="U61" s="1">
        <v>1.0</v>
      </c>
      <c r="V61" s="1">
        <f t="shared" si="2"/>
        <v>1</v>
      </c>
      <c r="W61" s="5">
        <f t="shared" si="3"/>
        <v>0</v>
      </c>
      <c r="X61" s="5">
        <f t="shared" si="4"/>
        <v>1</v>
      </c>
      <c r="Y61" s="1">
        <f t="shared" si="5"/>
        <v>0</v>
      </c>
      <c r="Z61" s="5">
        <f t="shared" si="6"/>
        <v>0</v>
      </c>
      <c r="AA61" s="5">
        <f t="shared" si="7"/>
        <v>0</v>
      </c>
      <c r="AB61" s="1">
        <f t="shared" si="8"/>
        <v>0</v>
      </c>
      <c r="AC61" s="5">
        <f t="shared" si="9"/>
        <v>0</v>
      </c>
      <c r="AD61" s="5">
        <f t="shared" si="10"/>
        <v>0</v>
      </c>
    </row>
    <row r="62">
      <c r="A62" s="1">
        <v>10.0</v>
      </c>
      <c r="N62" s="1">
        <v>19.0</v>
      </c>
      <c r="O62" s="1" t="s">
        <v>126</v>
      </c>
      <c r="P62" s="1">
        <v>4.0</v>
      </c>
      <c r="Q62" s="1">
        <v>1.0</v>
      </c>
      <c r="R62" s="5">
        <f t="shared" si="1"/>
        <v>3</v>
      </c>
      <c r="S62" s="5">
        <f t="shared" si="11"/>
        <v>1</v>
      </c>
      <c r="V62" s="1">
        <f t="shared" si="2"/>
        <v>1</v>
      </c>
      <c r="W62" s="5">
        <f t="shared" si="3"/>
        <v>0</v>
      </c>
      <c r="X62" s="5">
        <f t="shared" si="4"/>
        <v>0</v>
      </c>
      <c r="Y62" s="1">
        <f t="shared" si="5"/>
        <v>1</v>
      </c>
      <c r="Z62" s="5">
        <f t="shared" si="6"/>
        <v>0</v>
      </c>
      <c r="AA62" s="5">
        <f t="shared" si="7"/>
        <v>0</v>
      </c>
      <c r="AB62" s="1">
        <f t="shared" si="8"/>
        <v>0</v>
      </c>
      <c r="AC62" s="5">
        <f t="shared" si="9"/>
        <v>0</v>
      </c>
      <c r="AD62" s="5">
        <f t="shared" si="10"/>
        <v>0</v>
      </c>
    </row>
    <row r="63">
      <c r="A63" s="1">
        <v>10.0</v>
      </c>
      <c r="N63" s="1">
        <v>4.0</v>
      </c>
      <c r="O63" s="1" t="s">
        <v>127</v>
      </c>
      <c r="P63" s="1">
        <v>5.0</v>
      </c>
      <c r="Q63" s="1">
        <v>1.0</v>
      </c>
      <c r="R63" s="5">
        <f t="shared" si="1"/>
        <v>4</v>
      </c>
      <c r="S63" s="5">
        <f t="shared" si="11"/>
        <v>1</v>
      </c>
      <c r="V63" s="1">
        <f t="shared" si="2"/>
        <v>0</v>
      </c>
      <c r="W63" s="5">
        <f t="shared" si="3"/>
        <v>0</v>
      </c>
      <c r="X63" s="5">
        <f t="shared" si="4"/>
        <v>0</v>
      </c>
      <c r="Y63" s="1">
        <f t="shared" si="5"/>
        <v>0</v>
      </c>
      <c r="Z63" s="5">
        <f t="shared" si="6"/>
        <v>0</v>
      </c>
      <c r="AA63" s="5">
        <f t="shared" si="7"/>
        <v>0</v>
      </c>
      <c r="AB63" s="1">
        <f t="shared" si="8"/>
        <v>0</v>
      </c>
      <c r="AC63" s="5">
        <f t="shared" si="9"/>
        <v>0</v>
      </c>
      <c r="AD63" s="5">
        <f t="shared" si="10"/>
        <v>0</v>
      </c>
    </row>
    <row r="64">
      <c r="A64" s="1">
        <v>10.0</v>
      </c>
      <c r="N64" s="1">
        <v>2.0</v>
      </c>
      <c r="O64" s="1" t="s">
        <v>129</v>
      </c>
      <c r="P64" s="1">
        <v>6.0</v>
      </c>
      <c r="Q64" s="1">
        <v>1.0</v>
      </c>
      <c r="R64" s="5">
        <f t="shared" si="1"/>
        <v>5</v>
      </c>
      <c r="S64" s="5">
        <f t="shared" si="11"/>
        <v>1</v>
      </c>
      <c r="V64" s="1">
        <f t="shared" si="2"/>
        <v>0</v>
      </c>
      <c r="W64" s="5">
        <f t="shared" si="3"/>
        <v>0</v>
      </c>
      <c r="X64" s="5">
        <f t="shared" si="4"/>
        <v>0</v>
      </c>
      <c r="Y64" s="1">
        <f t="shared" si="5"/>
        <v>0</v>
      </c>
      <c r="Z64" s="5">
        <f t="shared" si="6"/>
        <v>0</v>
      </c>
      <c r="AA64" s="5">
        <f t="shared" si="7"/>
        <v>0</v>
      </c>
      <c r="AB64" s="1">
        <f t="shared" si="8"/>
        <v>0</v>
      </c>
      <c r="AC64" s="5">
        <f t="shared" si="9"/>
        <v>0</v>
      </c>
      <c r="AD64" s="5">
        <f t="shared" si="10"/>
        <v>0</v>
      </c>
    </row>
    <row r="65">
      <c r="A65" s="1">
        <v>11.0</v>
      </c>
      <c r="N65" s="1">
        <v>5.0</v>
      </c>
      <c r="O65" s="1" t="s">
        <v>129</v>
      </c>
      <c r="P65" s="1">
        <v>6.0</v>
      </c>
      <c r="Q65" s="1">
        <v>1.0</v>
      </c>
      <c r="R65" s="5">
        <f t="shared" si="1"/>
        <v>5</v>
      </c>
      <c r="S65" s="5">
        <f t="shared" si="11"/>
        <v>0</v>
      </c>
      <c r="V65" s="1">
        <f t="shared" si="2"/>
        <v>0</v>
      </c>
      <c r="W65" s="5">
        <f t="shared" si="3"/>
        <v>0</v>
      </c>
      <c r="X65" s="5">
        <f t="shared" si="4"/>
        <v>0</v>
      </c>
      <c r="Y65" s="1">
        <f t="shared" si="5"/>
        <v>0</v>
      </c>
      <c r="Z65" s="5">
        <f t="shared" si="6"/>
        <v>0</v>
      </c>
      <c r="AA65" s="5">
        <f t="shared" si="7"/>
        <v>0</v>
      </c>
      <c r="AB65" s="1">
        <f t="shared" si="8"/>
        <v>0</v>
      </c>
      <c r="AC65" s="5">
        <f t="shared" si="9"/>
        <v>0</v>
      </c>
      <c r="AD65" s="5">
        <f t="shared" si="10"/>
        <v>0</v>
      </c>
    </row>
    <row r="66">
      <c r="A66" s="1">
        <v>12.0</v>
      </c>
      <c r="N66" s="1">
        <v>3.0</v>
      </c>
      <c r="O66" s="1" t="s">
        <v>129</v>
      </c>
      <c r="P66" s="1">
        <v>6.0</v>
      </c>
      <c r="Q66" s="1">
        <v>1.0</v>
      </c>
      <c r="R66" s="5">
        <f t="shared" si="1"/>
        <v>5</v>
      </c>
      <c r="S66" s="5">
        <f t="shared" si="11"/>
        <v>0</v>
      </c>
      <c r="V66" s="1">
        <f t="shared" si="2"/>
        <v>0</v>
      </c>
      <c r="W66" s="5">
        <f t="shared" si="3"/>
        <v>0</v>
      </c>
      <c r="X66" s="5">
        <f t="shared" si="4"/>
        <v>0</v>
      </c>
      <c r="Y66" s="1">
        <f t="shared" si="5"/>
        <v>0</v>
      </c>
      <c r="Z66" s="5">
        <f t="shared" si="6"/>
        <v>0</v>
      </c>
      <c r="AA66" s="5">
        <f t="shared" si="7"/>
        <v>0</v>
      </c>
      <c r="AB66" s="1">
        <f t="shared" si="8"/>
        <v>0</v>
      </c>
      <c r="AC66" s="5">
        <f t="shared" si="9"/>
        <v>0</v>
      </c>
      <c r="AD66" s="5">
        <f t="shared" si="10"/>
        <v>0</v>
      </c>
    </row>
    <row r="67">
      <c r="A67" s="1">
        <v>12.0</v>
      </c>
      <c r="N67" s="1">
        <v>9.0</v>
      </c>
      <c r="O67" s="1" t="s">
        <v>129</v>
      </c>
      <c r="P67" s="1">
        <v>6.0</v>
      </c>
      <c r="Q67" s="1">
        <v>1.0</v>
      </c>
      <c r="R67" s="5">
        <f t="shared" si="1"/>
        <v>5</v>
      </c>
      <c r="S67" s="5">
        <f t="shared" si="11"/>
        <v>0</v>
      </c>
      <c r="T67" s="1">
        <v>1.0</v>
      </c>
      <c r="V67" s="1">
        <f t="shared" si="2"/>
        <v>1</v>
      </c>
      <c r="W67" s="5">
        <f t="shared" si="3"/>
        <v>1</v>
      </c>
      <c r="X67" s="5">
        <f t="shared" si="4"/>
        <v>0</v>
      </c>
      <c r="Y67" s="1">
        <f t="shared" si="5"/>
        <v>0</v>
      </c>
      <c r="Z67" s="5">
        <f t="shared" si="6"/>
        <v>0</v>
      </c>
      <c r="AA67" s="5">
        <f t="shared" si="7"/>
        <v>0</v>
      </c>
      <c r="AB67" s="1">
        <f t="shared" si="8"/>
        <v>0</v>
      </c>
      <c r="AC67" s="5">
        <f t="shared" si="9"/>
        <v>0</v>
      </c>
      <c r="AD67" s="5">
        <f t="shared" si="10"/>
        <v>0</v>
      </c>
    </row>
    <row r="68">
      <c r="A68" s="1">
        <v>12.0</v>
      </c>
      <c r="N68" s="1">
        <v>16.0</v>
      </c>
      <c r="O68" s="1" t="s">
        <v>132</v>
      </c>
      <c r="P68" s="1">
        <v>7.0</v>
      </c>
      <c r="Q68" s="1">
        <v>1.0</v>
      </c>
      <c r="R68" s="5">
        <f t="shared" si="1"/>
        <v>6</v>
      </c>
      <c r="S68" s="5">
        <f t="shared" si="11"/>
        <v>1</v>
      </c>
      <c r="U68" s="1">
        <v>1.0</v>
      </c>
      <c r="V68" s="1">
        <f t="shared" si="2"/>
        <v>1</v>
      </c>
      <c r="W68" s="5">
        <f t="shared" si="3"/>
        <v>0</v>
      </c>
      <c r="X68" s="5">
        <f t="shared" si="4"/>
        <v>1</v>
      </c>
      <c r="Y68" s="1">
        <f t="shared" si="5"/>
        <v>1</v>
      </c>
      <c r="Z68" s="5">
        <f t="shared" si="6"/>
        <v>0</v>
      </c>
      <c r="AA68" s="5">
        <f t="shared" si="7"/>
        <v>1</v>
      </c>
      <c r="AB68" s="1">
        <f t="shared" si="8"/>
        <v>0</v>
      </c>
      <c r="AC68" s="5">
        <f t="shared" si="9"/>
        <v>0</v>
      </c>
      <c r="AD68" s="5">
        <f t="shared" si="10"/>
        <v>0</v>
      </c>
    </row>
    <row r="69">
      <c r="A69" s="1">
        <v>13.0</v>
      </c>
      <c r="N69" s="1">
        <v>19.0</v>
      </c>
      <c r="O69" s="1" t="s">
        <v>132</v>
      </c>
      <c r="P69" s="1">
        <v>7.0</v>
      </c>
      <c r="Q69" s="1">
        <v>1.0</v>
      </c>
      <c r="R69" s="5">
        <f t="shared" si="1"/>
        <v>6</v>
      </c>
      <c r="S69" s="5">
        <f t="shared" si="11"/>
        <v>0</v>
      </c>
      <c r="V69" s="1">
        <f t="shared" si="2"/>
        <v>1</v>
      </c>
      <c r="W69" s="5">
        <f t="shared" si="3"/>
        <v>0</v>
      </c>
      <c r="X69" s="5">
        <f t="shared" si="4"/>
        <v>0</v>
      </c>
      <c r="Y69" s="1">
        <f t="shared" si="5"/>
        <v>1</v>
      </c>
      <c r="Z69" s="5">
        <f t="shared" si="6"/>
        <v>0</v>
      </c>
      <c r="AA69" s="5">
        <f t="shared" si="7"/>
        <v>0</v>
      </c>
      <c r="AB69" s="1">
        <f t="shared" si="8"/>
        <v>0</v>
      </c>
      <c r="AC69" s="5">
        <f t="shared" si="9"/>
        <v>0</v>
      </c>
      <c r="AD69" s="5">
        <f t="shared" si="10"/>
        <v>0</v>
      </c>
    </row>
    <row r="70">
      <c r="A70" s="1">
        <v>13.0</v>
      </c>
      <c r="N70" s="1">
        <v>3.0</v>
      </c>
      <c r="O70" s="1" t="s">
        <v>132</v>
      </c>
      <c r="P70" s="1">
        <v>7.0</v>
      </c>
      <c r="Q70" s="1">
        <v>1.0</v>
      </c>
      <c r="R70" s="5">
        <f t="shared" si="1"/>
        <v>6</v>
      </c>
      <c r="S70" s="5">
        <f t="shared" si="11"/>
        <v>0</v>
      </c>
      <c r="T70" s="1">
        <v>1.0</v>
      </c>
      <c r="V70" s="1">
        <f t="shared" si="2"/>
        <v>0</v>
      </c>
      <c r="W70" s="5">
        <f t="shared" si="3"/>
        <v>0</v>
      </c>
      <c r="X70" s="5">
        <f t="shared" si="4"/>
        <v>0</v>
      </c>
      <c r="Y70" s="1">
        <f t="shared" si="5"/>
        <v>0</v>
      </c>
      <c r="Z70" s="5">
        <f t="shared" si="6"/>
        <v>0</v>
      </c>
      <c r="AA70" s="5">
        <f t="shared" si="7"/>
        <v>0</v>
      </c>
      <c r="AB70" s="1">
        <f t="shared" si="8"/>
        <v>0</v>
      </c>
      <c r="AC70" s="5">
        <f t="shared" si="9"/>
        <v>0</v>
      </c>
      <c r="AD70" s="5">
        <f t="shared" si="10"/>
        <v>0</v>
      </c>
    </row>
    <row r="71">
      <c r="A71" s="1">
        <v>14.0</v>
      </c>
      <c r="N71" s="1">
        <v>2.0</v>
      </c>
      <c r="O71" s="1" t="s">
        <v>135</v>
      </c>
      <c r="P71" s="1">
        <v>7.0</v>
      </c>
      <c r="Q71" s="1">
        <v>2.0</v>
      </c>
      <c r="R71" s="5">
        <f t="shared" si="1"/>
        <v>5</v>
      </c>
      <c r="S71" s="5">
        <f t="shared" si="11"/>
        <v>1</v>
      </c>
      <c r="U71" s="1">
        <v>1.0</v>
      </c>
      <c r="V71" s="1">
        <f t="shared" si="2"/>
        <v>0</v>
      </c>
      <c r="W71" s="5">
        <f t="shared" si="3"/>
        <v>0</v>
      </c>
      <c r="X71" s="5">
        <f t="shared" si="4"/>
        <v>0</v>
      </c>
      <c r="Y71" s="1">
        <f t="shared" si="5"/>
        <v>0</v>
      </c>
      <c r="Z71" s="5">
        <f t="shared" si="6"/>
        <v>0</v>
      </c>
      <c r="AA71" s="5">
        <f t="shared" si="7"/>
        <v>0</v>
      </c>
      <c r="AB71" s="1">
        <f t="shared" si="8"/>
        <v>0</v>
      </c>
      <c r="AC71" s="5">
        <f t="shared" si="9"/>
        <v>0</v>
      </c>
      <c r="AD71" s="5">
        <f t="shared" si="10"/>
        <v>0</v>
      </c>
    </row>
    <row r="72">
      <c r="A72" s="1">
        <v>14.0</v>
      </c>
      <c r="N72" s="1">
        <v>1.0</v>
      </c>
      <c r="O72" s="1" t="s">
        <v>135</v>
      </c>
      <c r="P72" s="1">
        <v>7.0</v>
      </c>
      <c r="Q72" s="1">
        <v>2.0</v>
      </c>
      <c r="R72" s="5">
        <f t="shared" si="1"/>
        <v>5</v>
      </c>
      <c r="S72" s="5">
        <f t="shared" si="11"/>
        <v>0</v>
      </c>
      <c r="V72" s="1">
        <f t="shared" si="2"/>
        <v>0</v>
      </c>
      <c r="W72" s="5">
        <f t="shared" si="3"/>
        <v>0</v>
      </c>
      <c r="X72" s="5">
        <f t="shared" si="4"/>
        <v>0</v>
      </c>
      <c r="Y72" s="1">
        <f t="shared" si="5"/>
        <v>0</v>
      </c>
      <c r="Z72" s="5">
        <f t="shared" si="6"/>
        <v>0</v>
      </c>
      <c r="AA72" s="5">
        <f t="shared" si="7"/>
        <v>0</v>
      </c>
      <c r="AB72" s="1">
        <f t="shared" si="8"/>
        <v>0</v>
      </c>
      <c r="AC72" s="5">
        <f t="shared" si="9"/>
        <v>0</v>
      </c>
      <c r="AD72" s="5">
        <f t="shared" si="10"/>
        <v>0</v>
      </c>
    </row>
    <row r="73">
      <c r="A73" s="1">
        <v>14.0</v>
      </c>
      <c r="N73" s="1">
        <v>9.0</v>
      </c>
      <c r="O73" s="1" t="s">
        <v>135</v>
      </c>
      <c r="P73" s="1">
        <v>7.0</v>
      </c>
      <c r="Q73" s="1">
        <v>2.0</v>
      </c>
      <c r="R73" s="5">
        <f t="shared" si="1"/>
        <v>5</v>
      </c>
      <c r="S73" s="5">
        <f t="shared" si="11"/>
        <v>0</v>
      </c>
      <c r="V73" s="1">
        <f t="shared" si="2"/>
        <v>1</v>
      </c>
      <c r="W73" s="5">
        <f t="shared" si="3"/>
        <v>0</v>
      </c>
      <c r="X73" s="5">
        <f t="shared" si="4"/>
        <v>0</v>
      </c>
      <c r="Y73" s="1">
        <f t="shared" si="5"/>
        <v>0</v>
      </c>
      <c r="Z73" s="5">
        <f t="shared" si="6"/>
        <v>0</v>
      </c>
      <c r="AA73" s="5">
        <f t="shared" si="7"/>
        <v>0</v>
      </c>
      <c r="AB73" s="1">
        <f t="shared" si="8"/>
        <v>0</v>
      </c>
      <c r="AC73" s="5">
        <f t="shared" si="9"/>
        <v>0</v>
      </c>
      <c r="AD73" s="5">
        <f t="shared" si="10"/>
        <v>0</v>
      </c>
    </row>
    <row r="74">
      <c r="A74" s="1">
        <v>15.0</v>
      </c>
      <c r="N74" s="1">
        <v>10.0</v>
      </c>
      <c r="O74" s="1" t="s">
        <v>135</v>
      </c>
      <c r="P74" s="1">
        <v>7.0</v>
      </c>
      <c r="Q74" s="1">
        <v>2.0</v>
      </c>
      <c r="R74" s="5">
        <f t="shared" si="1"/>
        <v>5</v>
      </c>
      <c r="S74" s="5">
        <f t="shared" si="11"/>
        <v>0</v>
      </c>
      <c r="V74" s="1">
        <f t="shared" si="2"/>
        <v>1</v>
      </c>
      <c r="W74" s="5">
        <f t="shared" si="3"/>
        <v>0</v>
      </c>
      <c r="X74" s="5">
        <f t="shared" si="4"/>
        <v>0</v>
      </c>
      <c r="Y74" s="1">
        <f t="shared" si="5"/>
        <v>0</v>
      </c>
      <c r="Z74" s="5">
        <f t="shared" si="6"/>
        <v>0</v>
      </c>
      <c r="AA74" s="5">
        <f t="shared" si="7"/>
        <v>0</v>
      </c>
      <c r="AB74" s="1">
        <f t="shared" si="8"/>
        <v>0</v>
      </c>
      <c r="AC74" s="5">
        <f t="shared" si="9"/>
        <v>0</v>
      </c>
      <c r="AD74" s="5">
        <f t="shared" si="10"/>
        <v>0</v>
      </c>
    </row>
    <row r="75">
      <c r="A75" s="1">
        <v>15.0</v>
      </c>
      <c r="N75" s="1">
        <v>5.0</v>
      </c>
      <c r="O75" s="1" t="s">
        <v>135</v>
      </c>
      <c r="P75" s="1">
        <v>7.0</v>
      </c>
      <c r="Q75" s="1">
        <v>2.0</v>
      </c>
      <c r="R75" s="5">
        <f t="shared" si="1"/>
        <v>5</v>
      </c>
      <c r="S75" s="5">
        <f t="shared" si="11"/>
        <v>0</v>
      </c>
      <c r="T75" s="1">
        <v>1.0</v>
      </c>
      <c r="V75" s="1">
        <f t="shared" si="2"/>
        <v>0</v>
      </c>
      <c r="W75" s="5">
        <f t="shared" si="3"/>
        <v>0</v>
      </c>
      <c r="X75" s="5">
        <f t="shared" si="4"/>
        <v>0</v>
      </c>
      <c r="Y75" s="1">
        <f t="shared" si="5"/>
        <v>0</v>
      </c>
      <c r="Z75" s="5">
        <f t="shared" si="6"/>
        <v>0</v>
      </c>
      <c r="AA75" s="5">
        <f t="shared" si="7"/>
        <v>0</v>
      </c>
      <c r="AB75" s="1">
        <f t="shared" si="8"/>
        <v>0</v>
      </c>
      <c r="AC75" s="5">
        <f t="shared" si="9"/>
        <v>0</v>
      </c>
      <c r="AD75" s="5">
        <f t="shared" si="10"/>
        <v>0</v>
      </c>
    </row>
    <row r="76">
      <c r="A76" s="1">
        <v>15.0</v>
      </c>
      <c r="N76" s="1">
        <v>10.0</v>
      </c>
      <c r="O76" s="1" t="s">
        <v>139</v>
      </c>
      <c r="P76" s="1">
        <v>7.0</v>
      </c>
      <c r="Q76" s="1">
        <v>3.0</v>
      </c>
      <c r="R76" s="5">
        <f t="shared" si="1"/>
        <v>4</v>
      </c>
      <c r="S76" s="5">
        <f t="shared" si="11"/>
        <v>1</v>
      </c>
      <c r="U76" s="1">
        <v>1.0</v>
      </c>
      <c r="V76" s="1">
        <f t="shared" si="2"/>
        <v>1</v>
      </c>
      <c r="W76" s="5">
        <f t="shared" si="3"/>
        <v>0</v>
      </c>
      <c r="X76" s="5">
        <f t="shared" si="4"/>
        <v>1</v>
      </c>
      <c r="Y76" s="1">
        <f t="shared" si="5"/>
        <v>0</v>
      </c>
      <c r="Z76" s="5">
        <f t="shared" si="6"/>
        <v>0</v>
      </c>
      <c r="AA76" s="5">
        <f t="shared" si="7"/>
        <v>0</v>
      </c>
      <c r="AB76" s="1">
        <f t="shared" si="8"/>
        <v>0</v>
      </c>
      <c r="AC76" s="5">
        <f t="shared" si="9"/>
        <v>0</v>
      </c>
      <c r="AD76" s="5">
        <f t="shared" si="10"/>
        <v>0</v>
      </c>
    </row>
    <row r="77">
      <c r="A77" s="1">
        <v>15.0</v>
      </c>
      <c r="N77" s="1">
        <v>18.0</v>
      </c>
      <c r="O77" s="1" t="s">
        <v>81</v>
      </c>
      <c r="P77" s="1">
        <v>7.0</v>
      </c>
      <c r="Q77" s="1">
        <v>4.0</v>
      </c>
      <c r="R77" s="5">
        <f t="shared" si="1"/>
        <v>3</v>
      </c>
      <c r="S77" s="5">
        <f t="shared" si="11"/>
        <v>1</v>
      </c>
      <c r="V77" s="1">
        <f t="shared" si="2"/>
        <v>1</v>
      </c>
      <c r="W77" s="5">
        <f t="shared" si="3"/>
        <v>0</v>
      </c>
      <c r="X77" s="5">
        <f t="shared" si="4"/>
        <v>0</v>
      </c>
      <c r="Y77" s="1">
        <f t="shared" si="5"/>
        <v>1</v>
      </c>
      <c r="Z77" s="5">
        <f t="shared" si="6"/>
        <v>0</v>
      </c>
      <c r="AA77" s="5">
        <f t="shared" si="7"/>
        <v>0</v>
      </c>
      <c r="AB77" s="1">
        <f t="shared" si="8"/>
        <v>0</v>
      </c>
      <c r="AC77" s="5">
        <f t="shared" si="9"/>
        <v>0</v>
      </c>
      <c r="AD77" s="5">
        <f t="shared" si="10"/>
        <v>0</v>
      </c>
    </row>
    <row r="78">
      <c r="A78" s="1">
        <v>15.0</v>
      </c>
      <c r="N78" s="1">
        <v>3.0</v>
      </c>
      <c r="O78" s="1" t="s">
        <v>81</v>
      </c>
      <c r="P78" s="1">
        <v>7.0</v>
      </c>
      <c r="Q78" s="1">
        <v>4.0</v>
      </c>
      <c r="R78" s="5">
        <f t="shared" si="1"/>
        <v>3</v>
      </c>
      <c r="S78" s="5">
        <f t="shared" si="11"/>
        <v>0</v>
      </c>
      <c r="V78" s="1">
        <f t="shared" si="2"/>
        <v>0</v>
      </c>
      <c r="W78" s="5">
        <f t="shared" si="3"/>
        <v>0</v>
      </c>
      <c r="X78" s="5">
        <f t="shared" si="4"/>
        <v>0</v>
      </c>
      <c r="Y78" s="1">
        <f t="shared" si="5"/>
        <v>0</v>
      </c>
      <c r="Z78" s="5">
        <f t="shared" si="6"/>
        <v>0</v>
      </c>
      <c r="AA78" s="5">
        <f t="shared" si="7"/>
        <v>0</v>
      </c>
      <c r="AB78" s="1">
        <f t="shared" si="8"/>
        <v>0</v>
      </c>
      <c r="AC78" s="5">
        <f t="shared" si="9"/>
        <v>0</v>
      </c>
      <c r="AD78" s="5">
        <f t="shared" si="10"/>
        <v>0</v>
      </c>
    </row>
    <row r="79">
      <c r="A79" s="1">
        <v>16.0</v>
      </c>
      <c r="N79" s="1">
        <v>3.0</v>
      </c>
      <c r="O79" s="1" t="s">
        <v>81</v>
      </c>
      <c r="P79" s="1">
        <v>7.0</v>
      </c>
      <c r="Q79" s="1">
        <v>4.0</v>
      </c>
      <c r="R79" s="5">
        <f t="shared" si="1"/>
        <v>3</v>
      </c>
      <c r="S79" s="5">
        <f t="shared" si="11"/>
        <v>0</v>
      </c>
      <c r="V79" s="1">
        <f t="shared" si="2"/>
        <v>0</v>
      </c>
      <c r="W79" s="5">
        <f t="shared" si="3"/>
        <v>0</v>
      </c>
      <c r="X79" s="5">
        <f t="shared" si="4"/>
        <v>0</v>
      </c>
      <c r="Y79" s="1">
        <f t="shared" si="5"/>
        <v>0</v>
      </c>
      <c r="Z79" s="5">
        <f t="shared" si="6"/>
        <v>0</v>
      </c>
      <c r="AA79" s="5">
        <f t="shared" si="7"/>
        <v>0</v>
      </c>
      <c r="AB79" s="1">
        <f t="shared" si="8"/>
        <v>0</v>
      </c>
      <c r="AC79" s="5">
        <f t="shared" si="9"/>
        <v>0</v>
      </c>
      <c r="AD79" s="5">
        <f t="shared" si="10"/>
        <v>0</v>
      </c>
    </row>
    <row r="80">
      <c r="A80" s="1">
        <v>16.0</v>
      </c>
      <c r="N80" s="1">
        <v>3.0</v>
      </c>
      <c r="O80" s="1" t="s">
        <v>81</v>
      </c>
      <c r="P80" s="1">
        <v>7.0</v>
      </c>
      <c r="Q80" s="1">
        <v>4.0</v>
      </c>
      <c r="R80" s="5">
        <f t="shared" si="1"/>
        <v>3</v>
      </c>
      <c r="S80" s="5">
        <f t="shared" si="11"/>
        <v>0</v>
      </c>
      <c r="V80" s="1">
        <f t="shared" si="2"/>
        <v>0</v>
      </c>
      <c r="W80" s="5">
        <f t="shared" si="3"/>
        <v>0</v>
      </c>
      <c r="X80" s="5">
        <f t="shared" si="4"/>
        <v>0</v>
      </c>
      <c r="Y80" s="1">
        <f t="shared" si="5"/>
        <v>0</v>
      </c>
      <c r="Z80" s="5">
        <f t="shared" si="6"/>
        <v>0</v>
      </c>
      <c r="AA80" s="5">
        <f t="shared" si="7"/>
        <v>0</v>
      </c>
      <c r="AB80" s="1">
        <f t="shared" si="8"/>
        <v>0</v>
      </c>
      <c r="AC80" s="5">
        <f t="shared" si="9"/>
        <v>0</v>
      </c>
      <c r="AD80" s="5">
        <f t="shared" si="10"/>
        <v>0</v>
      </c>
    </row>
    <row r="81">
      <c r="A81" s="1">
        <v>16.0</v>
      </c>
      <c r="N81" s="1">
        <v>3.0</v>
      </c>
      <c r="O81" s="1" t="s">
        <v>81</v>
      </c>
      <c r="P81" s="1">
        <v>7.0</v>
      </c>
      <c r="Q81" s="1">
        <v>4.0</v>
      </c>
      <c r="R81" s="5">
        <f t="shared" si="1"/>
        <v>3</v>
      </c>
      <c r="S81" s="5">
        <f t="shared" si="11"/>
        <v>0</v>
      </c>
      <c r="V81" s="1">
        <f t="shared" si="2"/>
        <v>0</v>
      </c>
      <c r="W81" s="5">
        <f t="shared" si="3"/>
        <v>0</v>
      </c>
      <c r="X81" s="5">
        <f t="shared" si="4"/>
        <v>0</v>
      </c>
      <c r="Y81" s="1">
        <f t="shared" si="5"/>
        <v>0</v>
      </c>
      <c r="Z81" s="5">
        <f t="shared" si="6"/>
        <v>0</v>
      </c>
      <c r="AA81" s="5">
        <f t="shared" si="7"/>
        <v>0</v>
      </c>
      <c r="AB81" s="1">
        <f t="shared" si="8"/>
        <v>0</v>
      </c>
      <c r="AC81" s="5">
        <f t="shared" si="9"/>
        <v>0</v>
      </c>
      <c r="AD81" s="5">
        <f t="shared" si="10"/>
        <v>0</v>
      </c>
    </row>
    <row r="82">
      <c r="A82" s="1">
        <v>17.0</v>
      </c>
      <c r="N82" s="1">
        <v>5.0</v>
      </c>
      <c r="O82" s="1" t="s">
        <v>81</v>
      </c>
      <c r="P82" s="1">
        <v>7.0</v>
      </c>
      <c r="Q82" s="1">
        <v>4.0</v>
      </c>
      <c r="R82" s="5">
        <f t="shared" si="1"/>
        <v>3</v>
      </c>
      <c r="S82" s="5">
        <f t="shared" si="11"/>
        <v>0</v>
      </c>
      <c r="V82" s="1">
        <f t="shared" si="2"/>
        <v>0</v>
      </c>
      <c r="W82" s="5">
        <f t="shared" si="3"/>
        <v>0</v>
      </c>
      <c r="X82" s="5">
        <f t="shared" si="4"/>
        <v>0</v>
      </c>
      <c r="Y82" s="1">
        <f t="shared" si="5"/>
        <v>0</v>
      </c>
      <c r="Z82" s="5">
        <f t="shared" si="6"/>
        <v>0</v>
      </c>
      <c r="AA82" s="5">
        <f t="shared" si="7"/>
        <v>0</v>
      </c>
      <c r="AB82" s="1">
        <f t="shared" si="8"/>
        <v>0</v>
      </c>
      <c r="AC82" s="5">
        <f t="shared" si="9"/>
        <v>0</v>
      </c>
      <c r="AD82" s="5">
        <f t="shared" si="10"/>
        <v>0</v>
      </c>
    </row>
    <row r="83">
      <c r="A83" s="1">
        <v>18.0</v>
      </c>
      <c r="N83" s="1">
        <v>29.0</v>
      </c>
      <c r="O83" s="1" t="s">
        <v>81</v>
      </c>
      <c r="P83" s="1">
        <v>7.0</v>
      </c>
      <c r="Q83" s="1">
        <v>4.0</v>
      </c>
      <c r="R83" s="5">
        <f t="shared" si="1"/>
        <v>3</v>
      </c>
      <c r="S83" s="5">
        <f t="shared" si="11"/>
        <v>0</v>
      </c>
      <c r="T83" s="1">
        <v>1.0</v>
      </c>
      <c r="V83" s="1">
        <f t="shared" si="2"/>
        <v>1</v>
      </c>
      <c r="W83" s="5">
        <f t="shared" si="3"/>
        <v>1</v>
      </c>
      <c r="X83" s="5">
        <f t="shared" si="4"/>
        <v>0</v>
      </c>
      <c r="Y83" s="1">
        <f t="shared" si="5"/>
        <v>1</v>
      </c>
      <c r="Z83" s="5">
        <f t="shared" si="6"/>
        <v>1</v>
      </c>
      <c r="AA83" s="5">
        <f t="shared" si="7"/>
        <v>0</v>
      </c>
      <c r="AB83" s="1">
        <f t="shared" si="8"/>
        <v>1</v>
      </c>
      <c r="AC83" s="5">
        <f t="shared" si="9"/>
        <v>1</v>
      </c>
      <c r="AD83" s="5">
        <f t="shared" si="10"/>
        <v>0</v>
      </c>
    </row>
    <row r="84">
      <c r="A84" s="1">
        <v>18.0</v>
      </c>
      <c r="N84" s="1">
        <v>8.0</v>
      </c>
      <c r="O84" s="1" t="s">
        <v>141</v>
      </c>
      <c r="P84" s="1">
        <v>8.0</v>
      </c>
      <c r="Q84" s="1">
        <v>4.0</v>
      </c>
      <c r="R84" s="5">
        <f t="shared" si="1"/>
        <v>4</v>
      </c>
      <c r="S84" s="5">
        <f t="shared" si="11"/>
        <v>1</v>
      </c>
      <c r="U84" s="1">
        <v>1.0</v>
      </c>
      <c r="V84" s="1">
        <f t="shared" si="2"/>
        <v>1</v>
      </c>
      <c r="W84" s="5">
        <f t="shared" si="3"/>
        <v>0</v>
      </c>
      <c r="X84" s="5">
        <f t="shared" si="4"/>
        <v>1</v>
      </c>
      <c r="Y84" s="1">
        <f t="shared" si="5"/>
        <v>0</v>
      </c>
      <c r="Z84" s="5">
        <f t="shared" si="6"/>
        <v>0</v>
      </c>
      <c r="AA84" s="5">
        <f t="shared" si="7"/>
        <v>0</v>
      </c>
      <c r="AB84" s="1">
        <f t="shared" si="8"/>
        <v>0</v>
      </c>
      <c r="AC84" s="5">
        <f t="shared" si="9"/>
        <v>0</v>
      </c>
      <c r="AD84" s="5">
        <f t="shared" si="10"/>
        <v>0</v>
      </c>
    </row>
    <row r="85">
      <c r="A85" s="1">
        <v>19.0</v>
      </c>
      <c r="N85" s="1">
        <v>9.0</v>
      </c>
      <c r="O85" s="1" t="s">
        <v>141</v>
      </c>
      <c r="P85" s="1">
        <v>8.0</v>
      </c>
      <c r="Q85" s="1">
        <v>4.0</v>
      </c>
      <c r="R85" s="5">
        <f t="shared" si="1"/>
        <v>4</v>
      </c>
      <c r="S85" s="5">
        <f t="shared" si="11"/>
        <v>0</v>
      </c>
      <c r="V85" s="1">
        <f t="shared" si="2"/>
        <v>1</v>
      </c>
      <c r="W85" s="5">
        <f t="shared" si="3"/>
        <v>0</v>
      </c>
      <c r="X85" s="5">
        <f t="shared" si="4"/>
        <v>0</v>
      </c>
      <c r="Y85" s="1">
        <f t="shared" si="5"/>
        <v>0</v>
      </c>
      <c r="Z85" s="5">
        <f t="shared" si="6"/>
        <v>0</v>
      </c>
      <c r="AA85" s="5">
        <f t="shared" si="7"/>
        <v>0</v>
      </c>
      <c r="AB85" s="1">
        <f t="shared" si="8"/>
        <v>0</v>
      </c>
      <c r="AC85" s="5">
        <f t="shared" si="9"/>
        <v>0</v>
      </c>
      <c r="AD85" s="5">
        <f t="shared" si="10"/>
        <v>0</v>
      </c>
    </row>
    <row r="86">
      <c r="A86" s="1">
        <v>19.0</v>
      </c>
      <c r="N86" s="1">
        <v>7.0</v>
      </c>
      <c r="O86" s="1" t="s">
        <v>141</v>
      </c>
      <c r="P86" s="1">
        <v>8.0</v>
      </c>
      <c r="Q86" s="1">
        <v>4.0</v>
      </c>
      <c r="R86" s="5">
        <f t="shared" si="1"/>
        <v>4</v>
      </c>
      <c r="S86" s="5">
        <f t="shared" si="11"/>
        <v>0</v>
      </c>
      <c r="T86" s="1">
        <v>1.0</v>
      </c>
      <c r="V86" s="1">
        <f t="shared" si="2"/>
        <v>0</v>
      </c>
      <c r="W86" s="5">
        <f t="shared" si="3"/>
        <v>0</v>
      </c>
      <c r="X86" s="5">
        <f t="shared" si="4"/>
        <v>0</v>
      </c>
      <c r="Y86" s="1">
        <f t="shared" si="5"/>
        <v>0</v>
      </c>
      <c r="Z86" s="5">
        <f t="shared" si="6"/>
        <v>0</v>
      </c>
      <c r="AA86" s="5">
        <f t="shared" si="7"/>
        <v>0</v>
      </c>
      <c r="AB86" s="1">
        <f t="shared" si="8"/>
        <v>0</v>
      </c>
      <c r="AC86" s="5">
        <f t="shared" si="9"/>
        <v>0</v>
      </c>
      <c r="AD86" s="5">
        <f t="shared" si="10"/>
        <v>0</v>
      </c>
    </row>
    <row r="87">
      <c r="A87" s="1">
        <v>19.0</v>
      </c>
      <c r="N87" s="1">
        <v>6.0</v>
      </c>
      <c r="O87" s="1" t="s">
        <v>143</v>
      </c>
      <c r="P87" s="1">
        <v>8.0</v>
      </c>
      <c r="Q87" s="1">
        <v>5.0</v>
      </c>
      <c r="R87" s="5">
        <f t="shared" si="1"/>
        <v>3</v>
      </c>
      <c r="S87" s="5">
        <f t="shared" si="11"/>
        <v>1</v>
      </c>
      <c r="U87" s="1">
        <v>1.0</v>
      </c>
      <c r="V87" s="1">
        <f t="shared" si="2"/>
        <v>0</v>
      </c>
      <c r="W87" s="5">
        <f t="shared" si="3"/>
        <v>0</v>
      </c>
      <c r="X87" s="5">
        <f t="shared" si="4"/>
        <v>0</v>
      </c>
      <c r="Y87" s="1">
        <f t="shared" si="5"/>
        <v>0</v>
      </c>
      <c r="Z87" s="5">
        <f t="shared" si="6"/>
        <v>0</v>
      </c>
      <c r="AA87" s="5">
        <f t="shared" si="7"/>
        <v>0</v>
      </c>
      <c r="AB87" s="1">
        <f t="shared" si="8"/>
        <v>0</v>
      </c>
      <c r="AC87" s="5">
        <f t="shared" si="9"/>
        <v>0</v>
      </c>
      <c r="AD87" s="5">
        <f t="shared" si="10"/>
        <v>0</v>
      </c>
    </row>
    <row r="88">
      <c r="A88" s="1">
        <v>21.0</v>
      </c>
      <c r="N88" s="1">
        <v>4.0</v>
      </c>
      <c r="O88" s="1" t="s">
        <v>145</v>
      </c>
      <c r="P88" s="1">
        <v>8.0</v>
      </c>
      <c r="Q88" s="1">
        <v>6.0</v>
      </c>
      <c r="R88" s="5">
        <f t="shared" si="1"/>
        <v>2</v>
      </c>
      <c r="S88" s="5">
        <f t="shared" si="11"/>
        <v>1</v>
      </c>
      <c r="V88" s="1">
        <f t="shared" si="2"/>
        <v>0</v>
      </c>
      <c r="W88" s="5">
        <f t="shared" si="3"/>
        <v>0</v>
      </c>
      <c r="X88" s="5">
        <f t="shared" si="4"/>
        <v>0</v>
      </c>
      <c r="Y88" s="1">
        <f t="shared" si="5"/>
        <v>0</v>
      </c>
      <c r="Z88" s="5">
        <f t="shared" si="6"/>
        <v>0</v>
      </c>
      <c r="AA88" s="5">
        <f t="shared" si="7"/>
        <v>0</v>
      </c>
      <c r="AB88" s="1">
        <f t="shared" si="8"/>
        <v>0</v>
      </c>
      <c r="AC88" s="5">
        <f t="shared" si="9"/>
        <v>0</v>
      </c>
      <c r="AD88" s="5">
        <f t="shared" si="10"/>
        <v>0</v>
      </c>
    </row>
    <row r="89">
      <c r="A89" s="1">
        <v>22.0</v>
      </c>
      <c r="N89" s="1">
        <v>6.0</v>
      </c>
      <c r="O89" s="1" t="s">
        <v>145</v>
      </c>
      <c r="P89" s="1">
        <v>8.0</v>
      </c>
      <c r="Q89" s="1">
        <v>6.0</v>
      </c>
      <c r="R89" s="5">
        <f t="shared" si="1"/>
        <v>2</v>
      </c>
      <c r="S89" s="5">
        <f t="shared" si="11"/>
        <v>0</v>
      </c>
      <c r="T89" s="1">
        <v>1.0</v>
      </c>
      <c r="V89" s="1">
        <f t="shared" si="2"/>
        <v>0</v>
      </c>
      <c r="W89" s="5">
        <f t="shared" si="3"/>
        <v>0</v>
      </c>
      <c r="X89" s="5">
        <f t="shared" si="4"/>
        <v>0</v>
      </c>
      <c r="Y89" s="1">
        <f t="shared" si="5"/>
        <v>0</v>
      </c>
      <c r="Z89" s="5">
        <f t="shared" si="6"/>
        <v>0</v>
      </c>
      <c r="AA89" s="5">
        <f t="shared" si="7"/>
        <v>0</v>
      </c>
      <c r="AB89" s="1">
        <f t="shared" si="8"/>
        <v>0</v>
      </c>
      <c r="AC89" s="5">
        <f t="shared" si="9"/>
        <v>0</v>
      </c>
      <c r="AD89" s="5">
        <f t="shared" si="10"/>
        <v>0</v>
      </c>
    </row>
    <row r="90">
      <c r="A90" s="1">
        <v>27.0</v>
      </c>
      <c r="N90" s="1">
        <v>2.0</v>
      </c>
      <c r="O90" s="1" t="s">
        <v>147</v>
      </c>
      <c r="P90" s="1">
        <v>8.0</v>
      </c>
      <c r="Q90" s="1">
        <v>7.0</v>
      </c>
      <c r="R90" s="5">
        <f t="shared" si="1"/>
        <v>1</v>
      </c>
      <c r="S90" s="5">
        <f t="shared" si="11"/>
        <v>1</v>
      </c>
      <c r="U90" s="1">
        <v>1.0</v>
      </c>
      <c r="V90" s="1">
        <f t="shared" si="2"/>
        <v>0</v>
      </c>
      <c r="W90" s="5">
        <f t="shared" si="3"/>
        <v>0</v>
      </c>
      <c r="X90" s="5">
        <f t="shared" si="4"/>
        <v>0</v>
      </c>
      <c r="Y90" s="1">
        <f t="shared" si="5"/>
        <v>0</v>
      </c>
      <c r="Z90" s="5">
        <f t="shared" si="6"/>
        <v>0</v>
      </c>
      <c r="AA90" s="5">
        <f t="shared" si="7"/>
        <v>0</v>
      </c>
      <c r="AB90" s="1">
        <f t="shared" si="8"/>
        <v>0</v>
      </c>
      <c r="AC90" s="5">
        <f t="shared" si="9"/>
        <v>0</v>
      </c>
      <c r="AD90" s="5">
        <f t="shared" si="10"/>
        <v>0</v>
      </c>
    </row>
    <row r="91">
      <c r="A91" s="1">
        <v>29.0</v>
      </c>
      <c r="N91" s="1">
        <v>33.0</v>
      </c>
      <c r="O91" s="1" t="s">
        <v>148</v>
      </c>
      <c r="P91" s="1">
        <v>8.0</v>
      </c>
      <c r="Q91" s="1">
        <v>8.0</v>
      </c>
      <c r="R91" s="5">
        <f t="shared" si="1"/>
        <v>0</v>
      </c>
      <c r="S91" s="5">
        <f t="shared" si="11"/>
        <v>1</v>
      </c>
      <c r="V91" s="1">
        <f t="shared" si="2"/>
        <v>1</v>
      </c>
      <c r="W91" s="5">
        <f t="shared" si="3"/>
        <v>0</v>
      </c>
      <c r="X91" s="5">
        <f t="shared" si="4"/>
        <v>0</v>
      </c>
      <c r="Y91" s="1">
        <f t="shared" si="5"/>
        <v>1</v>
      </c>
      <c r="Z91" s="5">
        <f t="shared" si="6"/>
        <v>0</v>
      </c>
      <c r="AA91" s="5">
        <f t="shared" si="7"/>
        <v>0</v>
      </c>
      <c r="AB91" s="1">
        <f t="shared" si="8"/>
        <v>1</v>
      </c>
      <c r="AC91" s="5">
        <f t="shared" si="9"/>
        <v>0</v>
      </c>
      <c r="AD91" s="5">
        <f t="shared" si="10"/>
        <v>0</v>
      </c>
    </row>
    <row r="92">
      <c r="A92" s="1">
        <v>33.0</v>
      </c>
      <c r="N92" s="1">
        <v>1.0</v>
      </c>
      <c r="O92" s="1" t="s">
        <v>148</v>
      </c>
      <c r="P92" s="1">
        <v>8.0</v>
      </c>
      <c r="Q92" s="1">
        <v>8.0</v>
      </c>
      <c r="R92" s="5">
        <f t="shared" si="1"/>
        <v>0</v>
      </c>
      <c r="S92" s="5">
        <f t="shared" si="11"/>
        <v>0</v>
      </c>
      <c r="V92" s="1">
        <f t="shared" si="2"/>
        <v>0</v>
      </c>
      <c r="W92" s="5">
        <f t="shared" si="3"/>
        <v>0</v>
      </c>
      <c r="X92" s="5">
        <f t="shared" si="4"/>
        <v>0</v>
      </c>
      <c r="Y92" s="1">
        <f t="shared" si="5"/>
        <v>0</v>
      </c>
      <c r="Z92" s="5">
        <f t="shared" si="6"/>
        <v>0</v>
      </c>
      <c r="AA92" s="5">
        <f t="shared" si="7"/>
        <v>0</v>
      </c>
      <c r="AB92" s="1">
        <f t="shared" si="8"/>
        <v>0</v>
      </c>
      <c r="AC92" s="5">
        <f t="shared" si="9"/>
        <v>0</v>
      </c>
      <c r="AD92" s="5">
        <f t="shared" si="10"/>
        <v>0</v>
      </c>
    </row>
    <row r="93">
      <c r="A93" s="1">
        <v>33.0</v>
      </c>
      <c r="N93" s="1">
        <v>53.0</v>
      </c>
      <c r="O93" s="1" t="s">
        <v>148</v>
      </c>
      <c r="P93" s="1">
        <v>8.0</v>
      </c>
      <c r="Q93" s="1">
        <v>8.0</v>
      </c>
      <c r="R93" s="5">
        <f t="shared" si="1"/>
        <v>0</v>
      </c>
      <c r="S93" s="5">
        <f t="shared" si="11"/>
        <v>0</v>
      </c>
      <c r="T93" s="1">
        <v>1.0</v>
      </c>
      <c r="V93" s="1">
        <f t="shared" si="2"/>
        <v>1</v>
      </c>
      <c r="W93" s="5">
        <f t="shared" si="3"/>
        <v>1</v>
      </c>
      <c r="X93" s="5">
        <f t="shared" si="4"/>
        <v>0</v>
      </c>
      <c r="Y93" s="1">
        <f t="shared" si="5"/>
        <v>1</v>
      </c>
      <c r="Z93" s="5">
        <f t="shared" si="6"/>
        <v>1</v>
      </c>
      <c r="AA93" s="5">
        <f t="shared" si="7"/>
        <v>0</v>
      </c>
      <c r="AB93" s="1">
        <f t="shared" si="8"/>
        <v>1</v>
      </c>
      <c r="AC93" s="5">
        <f t="shared" si="9"/>
        <v>1</v>
      </c>
      <c r="AD93" s="5">
        <f t="shared" si="10"/>
        <v>0</v>
      </c>
    </row>
    <row r="94">
      <c r="A94" s="1">
        <v>34.0</v>
      </c>
      <c r="N94" s="1">
        <v>5.0</v>
      </c>
      <c r="O94" s="1" t="s">
        <v>151</v>
      </c>
      <c r="P94" s="1">
        <v>9.0</v>
      </c>
      <c r="Q94" s="1">
        <v>8.0</v>
      </c>
      <c r="R94" s="5">
        <f t="shared" si="1"/>
        <v>1</v>
      </c>
      <c r="S94" s="5">
        <f t="shared" si="11"/>
        <v>1</v>
      </c>
      <c r="U94" s="1">
        <v>1.0</v>
      </c>
      <c r="V94" s="1">
        <f t="shared" si="2"/>
        <v>0</v>
      </c>
      <c r="W94" s="5">
        <f t="shared" si="3"/>
        <v>0</v>
      </c>
      <c r="X94" s="5">
        <f t="shared" si="4"/>
        <v>0</v>
      </c>
      <c r="Y94" s="1">
        <f t="shared" si="5"/>
        <v>0</v>
      </c>
      <c r="Z94" s="5">
        <f t="shared" si="6"/>
        <v>0</v>
      </c>
      <c r="AA94" s="5">
        <f t="shared" si="7"/>
        <v>0</v>
      </c>
      <c r="AB94" s="1">
        <f t="shared" si="8"/>
        <v>0</v>
      </c>
      <c r="AC94" s="5">
        <f t="shared" si="9"/>
        <v>0</v>
      </c>
      <c r="AD94" s="5">
        <f t="shared" si="10"/>
        <v>0</v>
      </c>
    </row>
    <row r="95">
      <c r="A95" s="1">
        <v>44.0</v>
      </c>
      <c r="N95" s="1">
        <v>22.0</v>
      </c>
      <c r="O95" s="1" t="s">
        <v>152</v>
      </c>
      <c r="P95" s="1">
        <v>10.0</v>
      </c>
      <c r="Q95" s="1">
        <v>8.0</v>
      </c>
      <c r="R95" s="5">
        <f t="shared" si="1"/>
        <v>2</v>
      </c>
      <c r="S95" s="5">
        <f t="shared" si="11"/>
        <v>1</v>
      </c>
      <c r="V95" s="1">
        <f t="shared" si="2"/>
        <v>1</v>
      </c>
      <c r="W95" s="5">
        <f t="shared" si="3"/>
        <v>0</v>
      </c>
      <c r="X95" s="5">
        <f t="shared" si="4"/>
        <v>0</v>
      </c>
      <c r="Y95" s="1">
        <f t="shared" si="5"/>
        <v>1</v>
      </c>
      <c r="Z95" s="5">
        <f t="shared" si="6"/>
        <v>0</v>
      </c>
      <c r="AA95" s="5">
        <f t="shared" si="7"/>
        <v>0</v>
      </c>
      <c r="AB95" s="1">
        <f t="shared" si="8"/>
        <v>1</v>
      </c>
      <c r="AC95" s="5">
        <f t="shared" si="9"/>
        <v>0</v>
      </c>
      <c r="AD95" s="5">
        <f t="shared" si="10"/>
        <v>0</v>
      </c>
    </row>
    <row r="96">
      <c r="A96" s="1">
        <v>53.0</v>
      </c>
      <c r="N96" s="1">
        <v>6.0</v>
      </c>
      <c r="O96" s="1" t="s">
        <v>154</v>
      </c>
      <c r="P96" s="1">
        <v>11.0</v>
      </c>
      <c r="Q96" s="1">
        <v>8.0</v>
      </c>
      <c r="R96" s="5">
        <f t="shared" si="1"/>
        <v>3</v>
      </c>
      <c r="S96" s="5">
        <f t="shared" si="11"/>
        <v>1</v>
      </c>
      <c r="V96" s="1">
        <f t="shared" si="2"/>
        <v>0</v>
      </c>
      <c r="W96" s="5">
        <f t="shared" si="3"/>
        <v>0</v>
      </c>
      <c r="X96" s="5">
        <f t="shared" si="4"/>
        <v>0</v>
      </c>
      <c r="Y96" s="1">
        <f t="shared" si="5"/>
        <v>0</v>
      </c>
      <c r="Z96" s="5">
        <f t="shared" si="6"/>
        <v>0</v>
      </c>
      <c r="AA96" s="5">
        <f t="shared" si="7"/>
        <v>0</v>
      </c>
      <c r="AB96" s="1">
        <f t="shared" si="8"/>
        <v>0</v>
      </c>
      <c r="AC96" s="5">
        <f t="shared" si="9"/>
        <v>0</v>
      </c>
      <c r="AD96" s="5">
        <f t="shared" si="10"/>
        <v>0</v>
      </c>
    </row>
    <row r="97">
      <c r="V97" s="5">
        <f t="shared" ref="V97:AD97" si="12">SUM(V2:V96)</f>
        <v>42</v>
      </c>
      <c r="W97" s="5">
        <f t="shared" si="12"/>
        <v>13</v>
      </c>
      <c r="X97" s="5">
        <f t="shared" si="12"/>
        <v>12</v>
      </c>
      <c r="Y97" s="5">
        <f t="shared" si="12"/>
        <v>32</v>
      </c>
      <c r="Z97" s="5">
        <f t="shared" si="12"/>
        <v>9</v>
      </c>
      <c r="AA97" s="5">
        <f t="shared" si="12"/>
        <v>8</v>
      </c>
      <c r="AB97" s="5">
        <f t="shared" si="12"/>
        <v>9</v>
      </c>
      <c r="AC97" s="5">
        <f t="shared" si="12"/>
        <v>3</v>
      </c>
      <c r="AD97" s="5">
        <f t="shared" si="12"/>
        <v>3</v>
      </c>
    </row>
    <row r="98">
      <c r="V98" s="1">
        <f>25/42</f>
        <v>0.5952380952</v>
      </c>
      <c r="Y98" s="5">
        <f>17/32</f>
        <v>0.53125</v>
      </c>
      <c r="AB98" s="5">
        <f>6/9</f>
        <v>0.6666666667</v>
      </c>
    </row>
    <row r="101">
      <c r="O101" s="1">
        <v>33.0</v>
      </c>
    </row>
    <row r="102">
      <c r="O102" s="1">
        <v>1.0</v>
      </c>
    </row>
    <row r="103">
      <c r="O103" s="1">
        <v>53.0</v>
      </c>
    </row>
    <row r="104">
      <c r="O104" s="1">
        <v>5.0</v>
      </c>
    </row>
    <row r="105">
      <c r="O105" s="1">
        <v>22.0</v>
      </c>
    </row>
    <row r="106">
      <c r="O106" s="1">
        <v>6.0</v>
      </c>
    </row>
    <row r="107">
      <c r="O107" s="5">
        <f>SUM(O101:O106)</f>
        <v>120</v>
      </c>
      <c r="P107" s="5">
        <f>O107/958</f>
        <v>0.1252609603</v>
      </c>
      <c r="Q107" s="3">
        <v>1.3465277777777778</v>
      </c>
      <c r="R107" s="3">
        <v>1.5319444444444446</v>
      </c>
    </row>
    <row r="108">
      <c r="Q108" s="16">
        <v>0.18541666666666667</v>
      </c>
    </row>
    <row r="109">
      <c r="Q109" s="1">
        <v>267.0</v>
      </c>
      <c r="R109" s="1">
        <v>2187.0</v>
      </c>
      <c r="S109" s="5">
        <f>Q109/R109</f>
        <v>0.122085048</v>
      </c>
    </row>
    <row r="110">
      <c r="A110" s="1" t="s">
        <v>289</v>
      </c>
      <c r="B110" s="1" t="s">
        <v>298</v>
      </c>
      <c r="D110" s="1" t="s">
        <v>292</v>
      </c>
      <c r="E110" s="1" t="s">
        <v>298</v>
      </c>
      <c r="G110" s="1" t="s">
        <v>299</v>
      </c>
      <c r="H110" s="1" t="s">
        <v>300</v>
      </c>
    </row>
    <row r="111">
      <c r="A111" s="1">
        <v>0.0</v>
      </c>
      <c r="B111" s="1">
        <v>1.0</v>
      </c>
      <c r="D111" s="1">
        <v>0.0</v>
      </c>
      <c r="E111" s="1">
        <v>1.0</v>
      </c>
      <c r="F111" s="1">
        <v>1.0</v>
      </c>
      <c r="G111" s="1">
        <v>0.0</v>
      </c>
      <c r="H111" s="5">
        <f t="array" ref="H111:H119">FREQUENCY(F111:F142,G111:G118)</f>
        <v>11</v>
      </c>
    </row>
    <row r="112">
      <c r="A112" s="1">
        <v>1.0</v>
      </c>
      <c r="D112" s="1">
        <v>1.0</v>
      </c>
      <c r="F112" s="1">
        <v>4.0</v>
      </c>
      <c r="G112" s="1">
        <v>1.0</v>
      </c>
      <c r="H112" s="5">
        <v>9.0</v>
      </c>
    </row>
    <row r="113">
      <c r="A113" s="1">
        <v>0.0</v>
      </c>
      <c r="B113" s="1">
        <v>4.0</v>
      </c>
      <c r="D113" s="1">
        <v>0.0</v>
      </c>
      <c r="F113" s="1">
        <v>3.0</v>
      </c>
      <c r="G113" s="1">
        <v>2.0</v>
      </c>
      <c r="H113" s="5">
        <v>1.0</v>
      </c>
    </row>
    <row r="114">
      <c r="A114" s="1">
        <v>0.0</v>
      </c>
      <c r="D114" s="1">
        <v>0.0</v>
      </c>
      <c r="F114" s="1">
        <v>0.0</v>
      </c>
      <c r="G114" s="1">
        <v>3.0</v>
      </c>
      <c r="H114" s="5">
        <v>4.0</v>
      </c>
    </row>
    <row r="115">
      <c r="A115" s="1">
        <v>0.0</v>
      </c>
      <c r="D115" s="1">
        <v>0.0</v>
      </c>
      <c r="F115" s="1">
        <v>1.0</v>
      </c>
      <c r="G115" s="1">
        <v>4.0</v>
      </c>
      <c r="H115" s="5">
        <v>1.0</v>
      </c>
    </row>
    <row r="116">
      <c r="A116" s="1">
        <v>0.0</v>
      </c>
      <c r="D116" s="1">
        <v>0.0</v>
      </c>
      <c r="E116" s="1">
        <v>4.0</v>
      </c>
      <c r="F116" s="1">
        <v>3.0</v>
      </c>
      <c r="G116" s="1">
        <v>5.0</v>
      </c>
      <c r="H116" s="5">
        <v>3.0</v>
      </c>
    </row>
    <row r="117">
      <c r="A117" s="1">
        <v>1.0</v>
      </c>
      <c r="D117" s="1">
        <v>1.0</v>
      </c>
      <c r="F117" s="1">
        <v>0.0</v>
      </c>
      <c r="G117" s="1">
        <v>6.0</v>
      </c>
      <c r="H117" s="5">
        <v>1.0</v>
      </c>
    </row>
    <row r="118">
      <c r="A118" s="1">
        <v>0.0</v>
      </c>
      <c r="B118" s="1">
        <v>3.0</v>
      </c>
      <c r="D118" s="1">
        <v>0.0</v>
      </c>
      <c r="F118" s="1">
        <v>2.0</v>
      </c>
      <c r="G118" s="1">
        <v>7.0</v>
      </c>
      <c r="H118" s="5">
        <v>2.0</v>
      </c>
    </row>
    <row r="119">
      <c r="A119" s="1">
        <v>0.0</v>
      </c>
      <c r="D119" s="1">
        <v>0.0</v>
      </c>
      <c r="F119" s="1">
        <v>1.0</v>
      </c>
      <c r="H119" s="5">
        <v>0.0</v>
      </c>
    </row>
    <row r="120">
      <c r="A120" s="1">
        <v>0.0</v>
      </c>
      <c r="D120" s="1">
        <v>0.0</v>
      </c>
      <c r="E120" s="1">
        <v>3.0</v>
      </c>
      <c r="F120" s="1">
        <v>6.0</v>
      </c>
    </row>
    <row r="121">
      <c r="A121" s="1">
        <v>1.0</v>
      </c>
      <c r="D121" s="1">
        <v>1.0</v>
      </c>
      <c r="F121" s="1">
        <v>0.0</v>
      </c>
    </row>
    <row r="122">
      <c r="A122" s="1">
        <v>1.0</v>
      </c>
      <c r="B122" s="1">
        <v>0.0</v>
      </c>
      <c r="D122" s="1">
        <v>1.0</v>
      </c>
      <c r="E122" s="1">
        <v>0.0</v>
      </c>
      <c r="F122" s="1">
        <v>0.0</v>
      </c>
    </row>
    <row r="123">
      <c r="A123" s="1">
        <v>1.0</v>
      </c>
      <c r="B123" s="1">
        <v>0.0</v>
      </c>
      <c r="D123" s="1">
        <v>0.0</v>
      </c>
      <c r="E123" s="1">
        <v>1.0</v>
      </c>
      <c r="F123" s="1">
        <v>1.0</v>
      </c>
    </row>
    <row r="124">
      <c r="A124" s="1">
        <v>1.0</v>
      </c>
      <c r="B124" s="1">
        <v>0.0</v>
      </c>
      <c r="D124" s="1">
        <v>1.0</v>
      </c>
      <c r="F124" s="1">
        <v>0.0</v>
      </c>
    </row>
    <row r="125">
      <c r="A125" s="1">
        <v>0.0</v>
      </c>
      <c r="B125" s="1">
        <v>3.0</v>
      </c>
      <c r="D125" s="1">
        <v>0.0</v>
      </c>
      <c r="F125" s="1">
        <v>1.0</v>
      </c>
    </row>
    <row r="126">
      <c r="A126" s="1">
        <v>0.0</v>
      </c>
      <c r="D126" s="1">
        <v>0.0</v>
      </c>
      <c r="F126" s="1">
        <v>3.0</v>
      </c>
    </row>
    <row r="127">
      <c r="A127" s="1">
        <v>0.0</v>
      </c>
      <c r="D127" s="1">
        <v>0.0</v>
      </c>
      <c r="E127" s="1">
        <v>3.0</v>
      </c>
      <c r="F127" s="1">
        <v>1.0</v>
      </c>
    </row>
    <row r="128">
      <c r="A128" s="1">
        <v>1.0</v>
      </c>
      <c r="D128" s="1">
        <v>1.0</v>
      </c>
      <c r="F128" s="1">
        <v>3.0</v>
      </c>
    </row>
    <row r="129">
      <c r="A129" s="1">
        <v>1.0</v>
      </c>
      <c r="B129" s="1">
        <v>0.0</v>
      </c>
      <c r="D129" s="1">
        <v>1.0</v>
      </c>
      <c r="E129" s="1">
        <v>0.0</v>
      </c>
      <c r="F129" s="1">
        <v>0.0</v>
      </c>
    </row>
    <row r="130">
      <c r="A130" s="1">
        <v>0.0</v>
      </c>
      <c r="B130" s="1">
        <v>2.0</v>
      </c>
      <c r="D130" s="1">
        <v>0.0</v>
      </c>
      <c r="F130" s="1">
        <v>0.0</v>
      </c>
    </row>
    <row r="131">
      <c r="A131" s="1">
        <v>0.0</v>
      </c>
      <c r="D131" s="1">
        <v>0.0</v>
      </c>
      <c r="E131" s="1">
        <v>2.0</v>
      </c>
      <c r="F131" s="1">
        <v>0.0</v>
      </c>
    </row>
    <row r="132">
      <c r="A132" s="1">
        <v>1.0</v>
      </c>
      <c r="D132" s="1">
        <v>1.0</v>
      </c>
      <c r="F132" s="1">
        <v>1.0</v>
      </c>
    </row>
    <row r="133">
      <c r="A133" s="1">
        <v>0.0</v>
      </c>
      <c r="B133" s="1">
        <v>1.0</v>
      </c>
      <c r="D133" s="1">
        <v>0.0</v>
      </c>
      <c r="E133" s="1">
        <v>1.0</v>
      </c>
      <c r="F133" s="1">
        <v>0.0</v>
      </c>
    </row>
    <row r="134">
      <c r="A134" s="1">
        <v>1.0</v>
      </c>
      <c r="D134" s="1">
        <v>1.0</v>
      </c>
      <c r="F134" s="1">
        <v>0.0</v>
      </c>
    </row>
    <row r="135">
      <c r="A135" s="1">
        <v>0.0</v>
      </c>
      <c r="B135" s="1">
        <v>1.0</v>
      </c>
      <c r="D135" s="1">
        <v>0.0</v>
      </c>
      <c r="F135" s="1">
        <v>5.0</v>
      </c>
    </row>
    <row r="136">
      <c r="A136" s="1">
        <v>1.0</v>
      </c>
      <c r="D136" s="1">
        <v>0.0</v>
      </c>
      <c r="F136" s="1">
        <v>5.0</v>
      </c>
    </row>
    <row r="137">
      <c r="A137" s="1">
        <v>0.0</v>
      </c>
      <c r="B137" s="1">
        <v>4.0</v>
      </c>
      <c r="D137" s="1">
        <v>0.0</v>
      </c>
      <c r="F137" s="1">
        <v>0.0</v>
      </c>
    </row>
    <row r="138">
      <c r="A138" s="1">
        <v>0.0</v>
      </c>
      <c r="D138" s="1">
        <v>0.0</v>
      </c>
      <c r="F138" s="1">
        <v>7.0</v>
      </c>
    </row>
    <row r="139">
      <c r="A139" s="1">
        <v>0.0</v>
      </c>
      <c r="D139" s="1">
        <v>0.0</v>
      </c>
      <c r="F139" s="1">
        <v>5.0</v>
      </c>
    </row>
    <row r="140">
      <c r="A140" s="1">
        <v>0.0</v>
      </c>
      <c r="D140" s="1">
        <v>0.0</v>
      </c>
      <c r="E140" s="1">
        <v>6.0</v>
      </c>
      <c r="F140" s="1">
        <v>7.0</v>
      </c>
    </row>
    <row r="141">
      <c r="A141" s="1">
        <v>1.0</v>
      </c>
      <c r="D141" s="1">
        <v>1.0</v>
      </c>
      <c r="F141" s="1">
        <v>1.0</v>
      </c>
    </row>
    <row r="142">
      <c r="A142" s="1">
        <v>1.0</v>
      </c>
      <c r="B142" s="1">
        <v>0.0</v>
      </c>
      <c r="D142" s="1">
        <v>1.0</v>
      </c>
      <c r="E142" s="1">
        <v>0.0</v>
      </c>
      <c r="F142" s="1">
        <v>1.0</v>
      </c>
    </row>
    <row r="143">
      <c r="A143" s="1">
        <v>1.0</v>
      </c>
      <c r="B143" s="1">
        <v>0.0</v>
      </c>
      <c r="D143" s="1">
        <v>1.0</v>
      </c>
      <c r="E143" s="1">
        <v>0.0</v>
      </c>
    </row>
    <row r="144">
      <c r="A144" s="1">
        <v>0.0</v>
      </c>
      <c r="B144" s="1">
        <v>1.0</v>
      </c>
      <c r="D144" s="1">
        <v>0.0</v>
      </c>
      <c r="E144" s="1">
        <v>1.0</v>
      </c>
    </row>
    <row r="145">
      <c r="A145" s="1">
        <v>1.0</v>
      </c>
      <c r="D145" s="1">
        <v>1.0</v>
      </c>
    </row>
    <row r="146">
      <c r="A146" s="1">
        <v>1.0</v>
      </c>
      <c r="B146" s="1">
        <v>0.0</v>
      </c>
      <c r="D146" s="1">
        <v>1.0</v>
      </c>
      <c r="E146" s="1">
        <v>0.0</v>
      </c>
      <c r="I146" s="1" t="s">
        <v>301</v>
      </c>
    </row>
    <row r="147">
      <c r="A147" s="1">
        <v>0.0</v>
      </c>
      <c r="B147" s="1">
        <v>1.0</v>
      </c>
      <c r="D147" s="1">
        <v>0.0</v>
      </c>
      <c r="E147" s="1">
        <v>1.0</v>
      </c>
      <c r="J147" s="1" t="s">
        <v>302</v>
      </c>
      <c r="K147" s="1" t="s">
        <v>303</v>
      </c>
    </row>
    <row r="148">
      <c r="A148" s="1">
        <v>1.0</v>
      </c>
      <c r="D148" s="1">
        <v>1.0</v>
      </c>
      <c r="J148" s="1" t="s">
        <v>304</v>
      </c>
      <c r="K148" s="1" t="s">
        <v>305</v>
      </c>
    </row>
    <row r="149">
      <c r="A149" s="1">
        <v>0.0</v>
      </c>
      <c r="B149" s="1">
        <v>3.0</v>
      </c>
      <c r="D149" s="1">
        <v>0.0</v>
      </c>
      <c r="J149" s="1" t="s">
        <v>306</v>
      </c>
      <c r="K149" s="1" t="s">
        <v>307</v>
      </c>
    </row>
    <row r="150">
      <c r="A150" s="1">
        <v>0.0</v>
      </c>
      <c r="D150" s="1">
        <v>0.0</v>
      </c>
      <c r="J150" s="1" t="s">
        <v>308</v>
      </c>
      <c r="K150" s="1" t="s">
        <v>309</v>
      </c>
    </row>
    <row r="151">
      <c r="A151" s="1">
        <v>0.0</v>
      </c>
      <c r="D151" s="1">
        <v>0.0</v>
      </c>
      <c r="E151" s="1">
        <v>3.0</v>
      </c>
      <c r="J151" s="1" t="s">
        <v>310</v>
      </c>
      <c r="K151" s="1" t="s">
        <v>311</v>
      </c>
    </row>
    <row r="152">
      <c r="A152" s="1">
        <v>1.0</v>
      </c>
      <c r="D152" s="1">
        <v>1.0</v>
      </c>
    </row>
    <row r="153">
      <c r="A153" s="1">
        <v>0.0</v>
      </c>
      <c r="B153" s="1">
        <v>1.0</v>
      </c>
      <c r="D153" s="1">
        <v>0.0</v>
      </c>
      <c r="E153" s="1">
        <v>1.0</v>
      </c>
    </row>
    <row r="154">
      <c r="A154" s="1">
        <v>1.0</v>
      </c>
      <c r="D154" s="1">
        <v>1.0</v>
      </c>
    </row>
    <row r="155">
      <c r="A155" s="1">
        <v>0.0</v>
      </c>
      <c r="B155" s="1">
        <v>3.0</v>
      </c>
      <c r="D155" s="1">
        <v>0.0</v>
      </c>
      <c r="I155" s="1" t="s">
        <v>214</v>
      </c>
      <c r="J155" s="17" t="s">
        <v>276</v>
      </c>
      <c r="K155" s="14"/>
      <c r="L155" s="2"/>
      <c r="N155" s="1" t="s">
        <v>312</v>
      </c>
      <c r="O155" s="1" t="s">
        <v>284</v>
      </c>
      <c r="P155" s="1" t="s">
        <v>302</v>
      </c>
      <c r="R155" s="1" t="s">
        <v>214</v>
      </c>
      <c r="S155" s="1" t="s">
        <v>302</v>
      </c>
      <c r="T155" s="1" t="s">
        <v>304</v>
      </c>
      <c r="U155" s="1" t="s">
        <v>306</v>
      </c>
      <c r="V155" s="1" t="s">
        <v>313</v>
      </c>
      <c r="W155" s="1" t="s">
        <v>314</v>
      </c>
    </row>
    <row r="156">
      <c r="A156" s="1">
        <v>0.0</v>
      </c>
      <c r="D156" s="1">
        <v>0.0</v>
      </c>
      <c r="I156" s="14" t="s">
        <v>20</v>
      </c>
      <c r="J156" s="18">
        <v>226.0</v>
      </c>
      <c r="K156" s="14">
        <f t="shared" ref="K156:K159" si="13">J156/957</f>
        <v>0.2361546499</v>
      </c>
      <c r="L156" s="15">
        <f t="shared" ref="L156:L159" si="14">round(K156,3)</f>
        <v>0.236</v>
      </c>
      <c r="M156" s="5">
        <f t="shared" ref="M156:M159" si="15">abs(0.25-L156)</f>
        <v>0.014</v>
      </c>
      <c r="N156" s="5">
        <f t="shared" ref="N156:N159" si="16">L156-0.25</f>
        <v>-0.014</v>
      </c>
      <c r="O156" s="1">
        <v>5.0</v>
      </c>
      <c r="R156" s="14" t="s">
        <v>20</v>
      </c>
      <c r="S156" s="1">
        <v>5.0</v>
      </c>
      <c r="T156" s="1">
        <v>4.0</v>
      </c>
      <c r="U156" s="1">
        <v>10.0</v>
      </c>
      <c r="V156" s="1">
        <v>8.0</v>
      </c>
      <c r="W156" s="1">
        <v>4.0</v>
      </c>
      <c r="X156" s="5">
        <f t="shared" ref="X156:X159" si="17">AVERAGE(S156:W156)</f>
        <v>6.2</v>
      </c>
    </row>
    <row r="157">
      <c r="A157" s="1">
        <v>0.0</v>
      </c>
      <c r="D157" s="1">
        <v>0.0</v>
      </c>
      <c r="E157" s="1">
        <v>3.0</v>
      </c>
      <c r="I157" s="14" t="s">
        <v>19</v>
      </c>
      <c r="J157" s="18">
        <v>250.0</v>
      </c>
      <c r="K157" s="14">
        <f t="shared" si="13"/>
        <v>0.2612330199</v>
      </c>
      <c r="L157" s="15">
        <f t="shared" si="14"/>
        <v>0.261</v>
      </c>
      <c r="M157" s="5">
        <f t="shared" si="15"/>
        <v>0.011</v>
      </c>
      <c r="N157" s="5">
        <f t="shared" si="16"/>
        <v>0.011</v>
      </c>
      <c r="O157" s="1">
        <v>10.0</v>
      </c>
      <c r="R157" s="14" t="s">
        <v>19</v>
      </c>
      <c r="S157" s="1">
        <v>10.0</v>
      </c>
      <c r="T157" s="1">
        <v>10.0</v>
      </c>
      <c r="U157" s="1">
        <v>7.0</v>
      </c>
      <c r="V157" s="1">
        <v>6.0</v>
      </c>
      <c r="W157" s="1">
        <v>6.0</v>
      </c>
      <c r="X157" s="5">
        <f t="shared" si="17"/>
        <v>7.8</v>
      </c>
    </row>
    <row r="158">
      <c r="A158" s="1">
        <v>1.0</v>
      </c>
      <c r="D158" s="1">
        <v>1.0</v>
      </c>
      <c r="I158" s="14" t="s">
        <v>18</v>
      </c>
      <c r="J158" s="18">
        <v>243.0</v>
      </c>
      <c r="K158" s="14">
        <f t="shared" si="13"/>
        <v>0.2539184953</v>
      </c>
      <c r="L158" s="15">
        <f t="shared" si="14"/>
        <v>0.254</v>
      </c>
      <c r="M158" s="5">
        <f t="shared" si="15"/>
        <v>0.004</v>
      </c>
      <c r="N158" s="5">
        <f t="shared" si="16"/>
        <v>0.004</v>
      </c>
      <c r="O158" s="1">
        <v>9.0</v>
      </c>
      <c r="R158" s="14" t="s">
        <v>18</v>
      </c>
      <c r="S158" s="1">
        <v>9.0</v>
      </c>
      <c r="T158" s="1">
        <v>10.0</v>
      </c>
      <c r="U158" s="1">
        <v>6.0</v>
      </c>
      <c r="V158" s="1">
        <v>5.0</v>
      </c>
      <c r="W158" s="1">
        <v>7.0</v>
      </c>
      <c r="X158" s="5">
        <f t="shared" si="17"/>
        <v>7.4</v>
      </c>
    </row>
    <row r="159">
      <c r="A159" s="1">
        <v>1.0</v>
      </c>
      <c r="B159" s="1">
        <v>0.0</v>
      </c>
      <c r="D159" s="1">
        <v>1.0</v>
      </c>
      <c r="E159" s="1">
        <v>0.0</v>
      </c>
      <c r="I159" s="1" t="s">
        <v>221</v>
      </c>
      <c r="J159" s="17">
        <v>238.0</v>
      </c>
      <c r="K159" s="14">
        <f t="shared" si="13"/>
        <v>0.2486938349</v>
      </c>
      <c r="L159" s="15">
        <f t="shared" si="14"/>
        <v>0.249</v>
      </c>
      <c r="M159" s="5">
        <f t="shared" si="15"/>
        <v>0.001</v>
      </c>
      <c r="N159" s="5">
        <f t="shared" si="16"/>
        <v>-0.001</v>
      </c>
      <c r="O159" s="1">
        <v>8.0</v>
      </c>
      <c r="R159" s="1" t="s">
        <v>221</v>
      </c>
      <c r="S159" s="1">
        <v>8.0</v>
      </c>
      <c r="T159" s="1">
        <v>9.0</v>
      </c>
      <c r="U159" s="1">
        <v>10.0</v>
      </c>
      <c r="V159" s="1">
        <v>10.0</v>
      </c>
      <c r="W159" s="1">
        <v>10.0</v>
      </c>
      <c r="X159" s="5">
        <f t="shared" si="17"/>
        <v>9.4</v>
      </c>
    </row>
    <row r="160">
      <c r="A160" s="1">
        <v>1.0</v>
      </c>
      <c r="B160" s="1">
        <v>0.0</v>
      </c>
      <c r="D160" s="1">
        <v>1.0</v>
      </c>
      <c r="E160" s="1">
        <v>0.0</v>
      </c>
      <c r="J160" s="5">
        <f>SUM(J156:J159)</f>
        <v>957</v>
      </c>
      <c r="K160" s="14">
        <f>J160/957*10</f>
        <v>10</v>
      </c>
      <c r="L160" s="15">
        <f>AVERAGE(L156:L159)</f>
        <v>0.25</v>
      </c>
    </row>
    <row r="161">
      <c r="A161" s="1">
        <v>1.0</v>
      </c>
      <c r="B161" s="1">
        <v>0.0</v>
      </c>
      <c r="D161" s="1">
        <v>1.0</v>
      </c>
      <c r="E161" s="1">
        <v>0.0</v>
      </c>
    </row>
    <row r="162">
      <c r="A162" s="1">
        <v>0.0</v>
      </c>
      <c r="D162" s="1">
        <v>0.0</v>
      </c>
      <c r="E162" s="1">
        <v>1.0</v>
      </c>
    </row>
    <row r="163">
      <c r="A163" s="1">
        <v>1.0</v>
      </c>
      <c r="D163" s="1">
        <v>1.0</v>
      </c>
      <c r="I163" s="1" t="s">
        <v>214</v>
      </c>
      <c r="J163" s="1" t="s">
        <v>315</v>
      </c>
      <c r="L163" s="1" t="s">
        <v>316</v>
      </c>
      <c r="M163" s="1" t="s">
        <v>284</v>
      </c>
      <c r="N163" s="1" t="s">
        <v>304</v>
      </c>
      <c r="P163" s="1" t="s">
        <v>317</v>
      </c>
    </row>
    <row r="164">
      <c r="A164" s="1">
        <v>1.0</v>
      </c>
      <c r="B164" s="1">
        <v>0.0</v>
      </c>
      <c r="D164" s="1">
        <v>1.0</v>
      </c>
      <c r="E164" s="1">
        <v>0.0</v>
      </c>
      <c r="I164" s="14" t="s">
        <v>20</v>
      </c>
      <c r="J164" s="5">
        <v>31.0</v>
      </c>
      <c r="K164" s="5">
        <f t="shared" ref="K164:K167" si="18">23.75-J164</f>
        <v>-7.25</v>
      </c>
      <c r="L164" s="1">
        <v>-7.0</v>
      </c>
      <c r="M164" s="1">
        <v>4.5</v>
      </c>
      <c r="N164" s="1">
        <v>-28.0</v>
      </c>
      <c r="O164" s="1">
        <v>0.0</v>
      </c>
      <c r="P164" s="1">
        <v>4.0</v>
      </c>
    </row>
    <row r="165">
      <c r="A165" s="1">
        <v>1.0</v>
      </c>
      <c r="B165" s="1">
        <v>0.0</v>
      </c>
      <c r="D165" s="1">
        <v>1.0</v>
      </c>
      <c r="E165" s="1">
        <v>0.0</v>
      </c>
      <c r="I165" s="14" t="s">
        <v>19</v>
      </c>
      <c r="J165" s="5">
        <v>21.0</v>
      </c>
      <c r="K165" s="5">
        <f t="shared" si="18"/>
        <v>2.75</v>
      </c>
      <c r="L165" s="1">
        <v>3.0</v>
      </c>
      <c r="M165" s="1">
        <v>9.5</v>
      </c>
      <c r="N165" s="1">
        <v>11.0</v>
      </c>
      <c r="O165" s="1">
        <v>39.0</v>
      </c>
      <c r="P165" s="1">
        <v>10.0</v>
      </c>
    </row>
    <row r="166">
      <c r="A166" s="1">
        <v>0.0</v>
      </c>
      <c r="B166" s="1">
        <v>1.0</v>
      </c>
      <c r="D166" s="1">
        <v>0.0</v>
      </c>
      <c r="I166" s="14" t="s">
        <v>18</v>
      </c>
      <c r="J166" s="5">
        <v>20.0</v>
      </c>
      <c r="K166" s="5">
        <f t="shared" si="18"/>
        <v>3.75</v>
      </c>
      <c r="L166" s="1">
        <v>4.0</v>
      </c>
      <c r="M166" s="1">
        <v>10.0</v>
      </c>
      <c r="N166" s="1">
        <v>15.0</v>
      </c>
      <c r="O166" s="1">
        <v>43.0</v>
      </c>
      <c r="P166" s="1">
        <v>10.0</v>
      </c>
    </row>
    <row r="167">
      <c r="A167" s="1">
        <v>1.0</v>
      </c>
      <c r="D167" s="1">
        <v>0.0</v>
      </c>
      <c r="I167" s="1" t="s">
        <v>221</v>
      </c>
      <c r="J167" s="5">
        <v>23.0</v>
      </c>
      <c r="K167" s="5">
        <f t="shared" si="18"/>
        <v>0.75</v>
      </c>
      <c r="L167" s="1">
        <v>1.0</v>
      </c>
      <c r="M167" s="1">
        <v>8.5</v>
      </c>
      <c r="N167" s="1">
        <v>3.0</v>
      </c>
      <c r="O167" s="1">
        <v>31.0</v>
      </c>
      <c r="P167" s="1">
        <v>9.0</v>
      </c>
    </row>
    <row r="168">
      <c r="A168" s="1">
        <v>0.0</v>
      </c>
      <c r="B168" s="1">
        <v>2.0</v>
      </c>
      <c r="D168" s="1">
        <v>0.0</v>
      </c>
      <c r="J168" s="5">
        <f>AVERAGE(J164:J167)</f>
        <v>23.75</v>
      </c>
    </row>
    <row r="169">
      <c r="A169" s="1">
        <v>0.0</v>
      </c>
      <c r="D169" s="1">
        <v>0.0</v>
      </c>
    </row>
    <row r="170">
      <c r="A170" s="1">
        <v>1.0</v>
      </c>
      <c r="D170" s="1">
        <v>0.0</v>
      </c>
      <c r="E170" s="1">
        <v>5.0</v>
      </c>
      <c r="I170" s="1" t="s">
        <v>214</v>
      </c>
      <c r="J170" s="1" t="s">
        <v>219</v>
      </c>
      <c r="L170" s="1" t="s">
        <v>284</v>
      </c>
    </row>
    <row r="171">
      <c r="A171" s="1">
        <v>1.0</v>
      </c>
      <c r="B171" s="1">
        <v>0.0</v>
      </c>
      <c r="D171" s="1">
        <v>1.0</v>
      </c>
      <c r="I171" s="14" t="s">
        <v>20</v>
      </c>
      <c r="J171" s="1">
        <v>6.0</v>
      </c>
      <c r="K171" s="5">
        <f t="shared" ref="K171:K174" si="19">J171-6</f>
        <v>0</v>
      </c>
      <c r="L171" s="1">
        <v>8.0</v>
      </c>
    </row>
    <row r="172">
      <c r="A172" s="1">
        <v>0.0</v>
      </c>
      <c r="B172" s="1">
        <v>4.0</v>
      </c>
      <c r="D172" s="1">
        <v>0.0</v>
      </c>
      <c r="I172" s="14" t="s">
        <v>19</v>
      </c>
      <c r="J172" s="1">
        <v>5.0</v>
      </c>
      <c r="K172" s="5">
        <f t="shared" si="19"/>
        <v>-1</v>
      </c>
      <c r="L172" s="1">
        <v>7.0</v>
      </c>
    </row>
    <row r="173">
      <c r="A173" s="1">
        <v>0.0</v>
      </c>
      <c r="D173" s="1">
        <v>0.0</v>
      </c>
      <c r="I173" s="14" t="s">
        <v>18</v>
      </c>
      <c r="J173" s="1">
        <v>5.0</v>
      </c>
      <c r="K173" s="5">
        <f t="shared" si="19"/>
        <v>-1</v>
      </c>
      <c r="L173" s="1">
        <v>7.0</v>
      </c>
    </row>
    <row r="174">
      <c r="A174" s="1">
        <v>0.0</v>
      </c>
      <c r="D174" s="1">
        <v>0.0</v>
      </c>
      <c r="I174" s="1" t="s">
        <v>221</v>
      </c>
      <c r="J174" s="1">
        <v>8.0</v>
      </c>
      <c r="K174" s="5">
        <f t="shared" si="19"/>
        <v>2</v>
      </c>
      <c r="L174" s="1">
        <v>10.0</v>
      </c>
    </row>
    <row r="175">
      <c r="A175" s="1">
        <v>0.0</v>
      </c>
      <c r="D175" s="1">
        <v>0.0</v>
      </c>
      <c r="J175" s="5">
        <f>AVERAGE(J171:J174)</f>
        <v>6</v>
      </c>
    </row>
    <row r="176">
      <c r="A176" s="1">
        <v>1.0</v>
      </c>
      <c r="D176" s="1">
        <v>0.0</v>
      </c>
      <c r="E176" s="1">
        <v>5.0</v>
      </c>
    </row>
    <row r="177">
      <c r="A177" s="1">
        <v>1.0</v>
      </c>
      <c r="B177" s="1">
        <v>0.0</v>
      </c>
      <c r="D177" s="1">
        <v>1.0</v>
      </c>
    </row>
    <row r="178">
      <c r="A178" s="1">
        <v>1.0</v>
      </c>
      <c r="B178" s="1">
        <v>0.0</v>
      </c>
      <c r="D178" s="1">
        <v>1.0</v>
      </c>
      <c r="E178" s="1">
        <v>0.0</v>
      </c>
      <c r="I178" s="1" t="s">
        <v>214</v>
      </c>
      <c r="J178" s="1" t="s">
        <v>318</v>
      </c>
      <c r="M178" s="1" t="s">
        <v>284</v>
      </c>
    </row>
    <row r="179">
      <c r="A179" s="1">
        <v>0.0</v>
      </c>
      <c r="B179" s="1">
        <v>3.0</v>
      </c>
      <c r="D179" s="1">
        <v>0.0</v>
      </c>
      <c r="I179" s="14" t="s">
        <v>20</v>
      </c>
      <c r="J179" s="1">
        <v>5.0</v>
      </c>
      <c r="K179" s="5">
        <f t="shared" ref="K179:K182" si="20">J179-$J$183</f>
        <v>1.75</v>
      </c>
      <c r="L179" s="1">
        <v>2.0</v>
      </c>
      <c r="M179" s="1">
        <v>10.0</v>
      </c>
    </row>
    <row r="180">
      <c r="A180" s="1">
        <v>0.0</v>
      </c>
      <c r="D180" s="1">
        <v>0.0</v>
      </c>
      <c r="I180" s="14" t="s">
        <v>19</v>
      </c>
      <c r="J180" s="1">
        <v>3.0</v>
      </c>
      <c r="K180" s="5">
        <f t="shared" si="20"/>
        <v>-0.25</v>
      </c>
      <c r="L180" s="1">
        <v>0.0</v>
      </c>
      <c r="M180" s="1">
        <v>8.0</v>
      </c>
    </row>
    <row r="181">
      <c r="A181" s="1">
        <v>0.0</v>
      </c>
      <c r="D181" s="1">
        <v>0.0</v>
      </c>
      <c r="I181" s="14" t="s">
        <v>18</v>
      </c>
      <c r="J181" s="1">
        <v>2.0</v>
      </c>
      <c r="K181" s="5">
        <f t="shared" si="20"/>
        <v>-1.25</v>
      </c>
      <c r="L181" s="1">
        <v>-1.0</v>
      </c>
      <c r="M181" s="1">
        <v>7.0</v>
      </c>
    </row>
    <row r="182">
      <c r="A182" s="1">
        <v>1.0</v>
      </c>
      <c r="D182" s="1">
        <v>0.0</v>
      </c>
      <c r="I182" s="1" t="s">
        <v>221</v>
      </c>
      <c r="J182" s="1">
        <v>3.0</v>
      </c>
      <c r="K182" s="5">
        <f t="shared" si="20"/>
        <v>-0.25</v>
      </c>
      <c r="L182" s="1">
        <v>0.0</v>
      </c>
      <c r="M182" s="1">
        <v>8.0</v>
      </c>
    </row>
    <row r="183">
      <c r="A183" s="1">
        <v>1.0</v>
      </c>
      <c r="B183" s="1">
        <v>0.0</v>
      </c>
      <c r="D183" s="1">
        <v>0.0</v>
      </c>
      <c r="J183" s="5">
        <f>AVERAGE(J179:J182)</f>
        <v>3.25</v>
      </c>
    </row>
    <row r="184">
      <c r="A184" s="1">
        <v>0.0</v>
      </c>
      <c r="B184" s="1">
        <v>1.0</v>
      </c>
      <c r="D184" s="1">
        <v>0.0</v>
      </c>
    </row>
    <row r="185">
      <c r="A185" s="1">
        <v>1.0</v>
      </c>
      <c r="D185" s="1">
        <v>0.0</v>
      </c>
      <c r="E185" s="1">
        <v>7.0</v>
      </c>
      <c r="I185" s="1" t="s">
        <v>214</v>
      </c>
      <c r="J185" s="1" t="s">
        <v>319</v>
      </c>
      <c r="M185" s="1" t="s">
        <v>284</v>
      </c>
      <c r="N185" s="1" t="s">
        <v>306</v>
      </c>
    </row>
    <row r="186">
      <c r="A186" s="1">
        <v>1.0</v>
      </c>
      <c r="B186" s="1">
        <v>0.0</v>
      </c>
      <c r="D186" s="1">
        <v>1.0</v>
      </c>
      <c r="I186" s="14" t="s">
        <v>20</v>
      </c>
      <c r="J186" s="5">
        <f t="shared" ref="J186:J189" si="21">L171+M179</f>
        <v>18</v>
      </c>
      <c r="K186" s="5">
        <f t="shared" ref="K186:K189" si="22">J186-$J$190</f>
        <v>1.75</v>
      </c>
      <c r="L186" s="1">
        <v>2.0</v>
      </c>
      <c r="M186" s="1">
        <v>10.0</v>
      </c>
    </row>
    <row r="187">
      <c r="A187" s="1">
        <v>0.0</v>
      </c>
      <c r="B187" s="1">
        <v>5.0</v>
      </c>
      <c r="D187" s="1">
        <v>0.0</v>
      </c>
      <c r="I187" s="14" t="s">
        <v>19</v>
      </c>
      <c r="J187" s="5">
        <f t="shared" si="21"/>
        <v>15</v>
      </c>
      <c r="K187" s="5">
        <f t="shared" si="22"/>
        <v>-1.25</v>
      </c>
      <c r="L187" s="1">
        <v>-1.0</v>
      </c>
      <c r="M187" s="1">
        <v>7.0</v>
      </c>
    </row>
    <row r="188">
      <c r="A188" s="1">
        <v>0.0</v>
      </c>
      <c r="D188" s="1">
        <v>0.0</v>
      </c>
      <c r="I188" s="14" t="s">
        <v>18</v>
      </c>
      <c r="J188" s="5">
        <f t="shared" si="21"/>
        <v>14</v>
      </c>
      <c r="K188" s="5">
        <f t="shared" si="22"/>
        <v>-2.25</v>
      </c>
      <c r="L188" s="1">
        <v>-2.0</v>
      </c>
      <c r="M188" s="1">
        <v>6.0</v>
      </c>
    </row>
    <row r="189">
      <c r="A189" s="1">
        <v>0.0</v>
      </c>
      <c r="D189" s="1">
        <v>0.0</v>
      </c>
      <c r="I189" s="1" t="s">
        <v>221</v>
      </c>
      <c r="J189" s="5">
        <f t="shared" si="21"/>
        <v>18</v>
      </c>
      <c r="K189" s="5">
        <f t="shared" si="22"/>
        <v>1.75</v>
      </c>
      <c r="L189" s="1">
        <v>2.0</v>
      </c>
      <c r="M189" s="1">
        <v>10.0</v>
      </c>
    </row>
    <row r="190">
      <c r="A190" s="1">
        <v>0.0</v>
      </c>
      <c r="D190" s="1">
        <v>0.0</v>
      </c>
      <c r="J190" s="5">
        <f>AVERAGE(J186:J189)</f>
        <v>16.25</v>
      </c>
    </row>
    <row r="191">
      <c r="A191" s="1">
        <v>0.0</v>
      </c>
      <c r="D191" s="1">
        <v>0.0</v>
      </c>
      <c r="E191" s="1">
        <v>5.0</v>
      </c>
    </row>
    <row r="192">
      <c r="A192" s="1">
        <v>1.0</v>
      </c>
      <c r="D192" s="1">
        <v>1.0</v>
      </c>
    </row>
    <row r="193">
      <c r="A193" s="1">
        <v>1.0</v>
      </c>
      <c r="B193" s="1">
        <v>0.0</v>
      </c>
      <c r="D193" s="1">
        <v>0.0</v>
      </c>
      <c r="I193" s="1" t="s">
        <v>214</v>
      </c>
      <c r="J193" s="1" t="s">
        <v>264</v>
      </c>
      <c r="M193" s="1" t="s">
        <v>284</v>
      </c>
      <c r="N193" s="1" t="s">
        <v>320</v>
      </c>
      <c r="O193" s="1" t="s">
        <v>308</v>
      </c>
    </row>
    <row r="194">
      <c r="A194" s="1">
        <v>1.0</v>
      </c>
      <c r="B194" s="1">
        <v>0.0</v>
      </c>
      <c r="D194" s="1">
        <v>0.0</v>
      </c>
      <c r="I194" s="14" t="s">
        <v>20</v>
      </c>
      <c r="J194" s="1">
        <v>17.0</v>
      </c>
      <c r="K194" s="5">
        <f t="shared" ref="K194:K197" si="23">J194-$J$198</f>
        <v>3</v>
      </c>
      <c r="L194" s="1">
        <v>8.0</v>
      </c>
      <c r="M194" s="1">
        <v>4.0</v>
      </c>
    </row>
    <row r="195">
      <c r="A195" s="1">
        <v>0.0</v>
      </c>
      <c r="B195" s="1">
        <v>5.0</v>
      </c>
      <c r="D195" s="1">
        <v>0.0</v>
      </c>
      <c r="I195" s="14" t="s">
        <v>19</v>
      </c>
      <c r="J195" s="1">
        <v>10.0</v>
      </c>
      <c r="K195" s="5">
        <f t="shared" si="23"/>
        <v>-4</v>
      </c>
      <c r="L195" s="1">
        <v>1.0</v>
      </c>
      <c r="M195" s="1">
        <v>2.0</v>
      </c>
    </row>
    <row r="196">
      <c r="A196" s="1">
        <v>0.0</v>
      </c>
      <c r="D196" s="1">
        <v>0.0</v>
      </c>
      <c r="I196" s="14" t="s">
        <v>18</v>
      </c>
      <c r="J196" s="1">
        <v>9.0</v>
      </c>
      <c r="K196" s="5">
        <f t="shared" si="23"/>
        <v>-5</v>
      </c>
      <c r="L196" s="1">
        <v>0.0</v>
      </c>
      <c r="M196" s="1">
        <v>2.0</v>
      </c>
    </row>
    <row r="197">
      <c r="A197" s="1">
        <v>0.0</v>
      </c>
      <c r="D197" s="1">
        <v>0.0</v>
      </c>
      <c r="I197" s="1" t="s">
        <v>221</v>
      </c>
      <c r="J197" s="1">
        <v>20.0</v>
      </c>
      <c r="K197" s="5">
        <f t="shared" si="23"/>
        <v>6</v>
      </c>
      <c r="L197" s="1">
        <v>11.0</v>
      </c>
      <c r="M197" s="1">
        <v>6.0</v>
      </c>
    </row>
    <row r="198">
      <c r="A198" s="1">
        <v>0.0</v>
      </c>
      <c r="D198" s="1">
        <v>0.0</v>
      </c>
      <c r="J198" s="5">
        <f>AVERAGE(J194:J197)</f>
        <v>14</v>
      </c>
    </row>
    <row r="199">
      <c r="A199" s="1">
        <v>0.0</v>
      </c>
      <c r="D199" s="1">
        <v>0.0</v>
      </c>
      <c r="E199" s="1">
        <v>7.0</v>
      </c>
    </row>
    <row r="200">
      <c r="A200" s="1">
        <v>1.0</v>
      </c>
      <c r="D200" s="1">
        <v>1.0</v>
      </c>
    </row>
    <row r="201">
      <c r="A201" s="1">
        <v>0.0</v>
      </c>
      <c r="B201" s="1">
        <v>1.0</v>
      </c>
      <c r="D201" s="1">
        <v>0.0</v>
      </c>
      <c r="E201" s="1">
        <v>1.0</v>
      </c>
      <c r="I201" s="1" t="s">
        <v>214</v>
      </c>
      <c r="J201" s="1" t="s">
        <v>215</v>
      </c>
    </row>
    <row r="202">
      <c r="A202" s="1">
        <v>1.0</v>
      </c>
      <c r="D202" s="1">
        <v>1.0</v>
      </c>
      <c r="I202" s="14" t="s">
        <v>20</v>
      </c>
      <c r="J202" s="1">
        <v>5.0</v>
      </c>
      <c r="K202" s="5">
        <f t="shared" ref="K202:K205" si="24">J202-$J$206</f>
        <v>-0.25</v>
      </c>
      <c r="L202" s="1">
        <v>-1.0</v>
      </c>
      <c r="M202" s="1">
        <v>8.0</v>
      </c>
    </row>
    <row r="203">
      <c r="A203" s="1">
        <v>0.0</v>
      </c>
      <c r="B203" s="1">
        <v>1.0</v>
      </c>
      <c r="D203" s="1">
        <v>0.0</v>
      </c>
      <c r="E203" s="1">
        <v>1.0</v>
      </c>
      <c r="I203" s="14" t="s">
        <v>19</v>
      </c>
      <c r="J203" s="1">
        <v>3.0</v>
      </c>
      <c r="K203" s="5">
        <f t="shared" si="24"/>
        <v>-2.25</v>
      </c>
      <c r="L203" s="1">
        <v>-9.0</v>
      </c>
      <c r="M203" s="1">
        <v>0.0</v>
      </c>
    </row>
    <row r="204">
      <c r="A204" s="1">
        <v>1.0</v>
      </c>
      <c r="D204" s="1">
        <v>1.0</v>
      </c>
      <c r="I204" s="14" t="s">
        <v>18</v>
      </c>
      <c r="J204" s="1">
        <v>3.0</v>
      </c>
      <c r="K204" s="5">
        <f t="shared" si="24"/>
        <v>-2.25</v>
      </c>
      <c r="L204" s="1">
        <v>-9.0</v>
      </c>
      <c r="M204" s="1">
        <v>0.0</v>
      </c>
    </row>
    <row r="205">
      <c r="A205" s="1">
        <v>0.0</v>
      </c>
      <c r="D205" s="1">
        <v>0.0</v>
      </c>
      <c r="I205" s="1" t="s">
        <v>221</v>
      </c>
      <c r="J205" s="1">
        <v>10.0</v>
      </c>
      <c r="K205" s="5">
        <f t="shared" si="24"/>
        <v>4.75</v>
      </c>
      <c r="L205" s="1">
        <v>19.0</v>
      </c>
      <c r="M205" s="1">
        <v>28.0</v>
      </c>
    </row>
    <row r="206">
      <c r="B206" s="5">
        <f>AVERAGE(B111:B205)</f>
        <v>1.243902439</v>
      </c>
      <c r="J206" s="5">
        <f>AVERAGE(J202:J205)</f>
        <v>5.25</v>
      </c>
    </row>
    <row r="208">
      <c r="I208" s="1" t="s">
        <v>214</v>
      </c>
      <c r="J208" s="1" t="s">
        <v>321</v>
      </c>
    </row>
    <row r="209">
      <c r="I209" s="14" t="s">
        <v>20</v>
      </c>
      <c r="J209" s="1">
        <v>5.0</v>
      </c>
      <c r="K209" s="5">
        <f t="shared" ref="K209:K212" si="25">J209-$J$213</f>
        <v>1.75</v>
      </c>
      <c r="L209" s="1">
        <v>7.0</v>
      </c>
      <c r="M209" s="1">
        <v>12.0</v>
      </c>
    </row>
    <row r="210">
      <c r="I210" s="14" t="s">
        <v>19</v>
      </c>
      <c r="J210" s="1">
        <v>3.0</v>
      </c>
      <c r="K210" s="5">
        <f t="shared" si="25"/>
        <v>-0.25</v>
      </c>
      <c r="L210" s="1">
        <v>-1.0</v>
      </c>
      <c r="M210" s="1">
        <v>4.0</v>
      </c>
    </row>
    <row r="211">
      <c r="I211" s="14" t="s">
        <v>18</v>
      </c>
      <c r="J211" s="1">
        <v>2.0</v>
      </c>
      <c r="K211" s="5">
        <f t="shared" si="25"/>
        <v>-1.25</v>
      </c>
      <c r="L211" s="1">
        <v>-5.0</v>
      </c>
      <c r="M211" s="1">
        <v>0.0</v>
      </c>
    </row>
    <row r="212">
      <c r="I212" s="1" t="s">
        <v>221</v>
      </c>
      <c r="J212" s="1">
        <v>3.0</v>
      </c>
      <c r="K212" s="5">
        <f t="shared" si="25"/>
        <v>-0.25</v>
      </c>
      <c r="L212" s="1">
        <v>-1.0</v>
      </c>
      <c r="M212" s="1">
        <v>4.0</v>
      </c>
    </row>
    <row r="213">
      <c r="J213" s="5">
        <f>AVERAGE(J209:J212)</f>
        <v>3.25</v>
      </c>
    </row>
    <row r="215">
      <c r="I215" s="1" t="s">
        <v>214</v>
      </c>
      <c r="J215" s="1" t="s">
        <v>271</v>
      </c>
    </row>
    <row r="216">
      <c r="I216" s="14" t="s">
        <v>20</v>
      </c>
      <c r="J216" s="1">
        <v>3.0</v>
      </c>
      <c r="K216" s="5">
        <f t="shared" ref="K216:K219" si="26">J216-$J$220</f>
        <v>1.25</v>
      </c>
      <c r="L216" s="1">
        <v>5.0</v>
      </c>
      <c r="M216" s="1">
        <v>12.0</v>
      </c>
    </row>
    <row r="217">
      <c r="I217" s="14" t="s">
        <v>19</v>
      </c>
      <c r="J217" s="1">
        <v>2.0</v>
      </c>
      <c r="K217" s="5">
        <f t="shared" si="26"/>
        <v>0.25</v>
      </c>
      <c r="L217" s="1">
        <v>1.0</v>
      </c>
      <c r="M217" s="1">
        <v>8.0</v>
      </c>
    </row>
    <row r="218">
      <c r="I218" s="14" t="s">
        <v>18</v>
      </c>
      <c r="J218" s="1">
        <v>0.0</v>
      </c>
      <c r="K218" s="5">
        <f t="shared" si="26"/>
        <v>-1.75</v>
      </c>
      <c r="L218" s="1">
        <v>-7.0</v>
      </c>
      <c r="M218" s="1">
        <v>0.0</v>
      </c>
    </row>
    <row r="219">
      <c r="I219" s="1" t="s">
        <v>221</v>
      </c>
      <c r="J219" s="1">
        <v>2.0</v>
      </c>
      <c r="K219" s="5">
        <f t="shared" si="26"/>
        <v>0.25</v>
      </c>
      <c r="L219" s="1">
        <v>1.0</v>
      </c>
      <c r="M219" s="1">
        <v>8.0</v>
      </c>
    </row>
    <row r="220">
      <c r="J220" s="5">
        <f>AVERAGE(J216:J219)</f>
        <v>1.75</v>
      </c>
    </row>
    <row r="223">
      <c r="I223" s="1" t="s">
        <v>214</v>
      </c>
      <c r="J223" s="1" t="s">
        <v>308</v>
      </c>
      <c r="L223" s="1" t="s">
        <v>284</v>
      </c>
      <c r="M223" s="1" t="s">
        <v>322</v>
      </c>
    </row>
    <row r="224">
      <c r="I224" s="14" t="s">
        <v>20</v>
      </c>
      <c r="J224" s="1">
        <f t="shared" ref="J224:J227" si="27">M194+M202+M209+M216</f>
        <v>36</v>
      </c>
      <c r="K224" s="1">
        <v>5.0</v>
      </c>
      <c r="L224" s="1">
        <v>8.0</v>
      </c>
    </row>
    <row r="225">
      <c r="I225" s="14" t="s">
        <v>19</v>
      </c>
      <c r="J225" s="1">
        <f t="shared" si="27"/>
        <v>14</v>
      </c>
      <c r="K225" s="1">
        <v>2.0</v>
      </c>
      <c r="L225" s="1">
        <v>6.0</v>
      </c>
    </row>
    <row r="226">
      <c r="I226" s="14" t="s">
        <v>18</v>
      </c>
      <c r="J226" s="1">
        <f t="shared" si="27"/>
        <v>2</v>
      </c>
      <c r="K226" s="1">
        <v>0.0</v>
      </c>
      <c r="L226" s="1">
        <v>5.0</v>
      </c>
    </row>
    <row r="227">
      <c r="I227" s="1" t="s">
        <v>221</v>
      </c>
      <c r="J227" s="1">
        <f t="shared" si="27"/>
        <v>46</v>
      </c>
      <c r="K227" s="1">
        <v>7.0</v>
      </c>
      <c r="L227" s="1">
        <v>10.0</v>
      </c>
    </row>
    <row r="230">
      <c r="I230" s="1" t="s">
        <v>214</v>
      </c>
      <c r="J230" s="1" t="s">
        <v>224</v>
      </c>
    </row>
    <row r="231">
      <c r="I231" s="14" t="s">
        <v>20</v>
      </c>
      <c r="J231" s="1">
        <v>2.0</v>
      </c>
    </row>
    <row r="232">
      <c r="I232" s="14" t="s">
        <v>19</v>
      </c>
      <c r="J232" s="1">
        <v>2.0</v>
      </c>
    </row>
    <row r="233">
      <c r="I233" s="14" t="s">
        <v>18</v>
      </c>
      <c r="J233" s="1">
        <v>3.0</v>
      </c>
    </row>
    <row r="234">
      <c r="I234" s="1" t="s">
        <v>221</v>
      </c>
      <c r="J234" s="1">
        <v>3.0</v>
      </c>
    </row>
    <row r="236">
      <c r="I236" s="1" t="s">
        <v>214</v>
      </c>
      <c r="J236" s="1" t="s">
        <v>14</v>
      </c>
    </row>
    <row r="237">
      <c r="I237" s="14" t="s">
        <v>20</v>
      </c>
      <c r="J237" s="1">
        <v>-8.0</v>
      </c>
      <c r="K237" s="5">
        <f t="shared" ref="K237:K240" si="28">J237-(-5.25)</f>
        <v>-2.75</v>
      </c>
      <c r="L237" s="1">
        <v>-11.0</v>
      </c>
    </row>
    <row r="238">
      <c r="I238" s="14" t="s">
        <v>19</v>
      </c>
      <c r="J238" s="1">
        <v>-6.0</v>
      </c>
      <c r="K238" s="5">
        <f t="shared" si="28"/>
        <v>-0.75</v>
      </c>
      <c r="L238" s="1">
        <v>-3.0</v>
      </c>
    </row>
    <row r="239">
      <c r="I239" s="14" t="s">
        <v>18</v>
      </c>
      <c r="J239" s="1">
        <v>-5.0</v>
      </c>
      <c r="K239" s="5">
        <f t="shared" si="28"/>
        <v>0.25</v>
      </c>
      <c r="L239" s="1">
        <v>1.0</v>
      </c>
    </row>
    <row r="240">
      <c r="I240" s="1" t="s">
        <v>221</v>
      </c>
      <c r="J240" s="1">
        <v>-2.0</v>
      </c>
      <c r="K240" s="5">
        <f t="shared" si="28"/>
        <v>3.25</v>
      </c>
      <c r="L240" s="1">
        <v>13.0</v>
      </c>
    </row>
    <row r="241">
      <c r="J241" s="5">
        <f>AVERAGE(J237:J240)</f>
        <v>-5.25</v>
      </c>
    </row>
    <row r="243">
      <c r="I243" s="1" t="s">
        <v>214</v>
      </c>
      <c r="J243" s="1" t="s">
        <v>184</v>
      </c>
      <c r="M243" s="1" t="s">
        <v>284</v>
      </c>
      <c r="N243" s="1" t="s">
        <v>323</v>
      </c>
    </row>
    <row r="244">
      <c r="I244" s="14" t="s">
        <v>20</v>
      </c>
      <c r="J244" s="1">
        <v>-9.0</v>
      </c>
      <c r="K244" s="1">
        <v>0.0</v>
      </c>
      <c r="L244" s="1">
        <v>5.0</v>
      </c>
      <c r="M244" s="1">
        <v>4.0</v>
      </c>
    </row>
    <row r="245">
      <c r="I245" s="14" t="s">
        <v>19</v>
      </c>
      <c r="J245" s="1">
        <v>-1.0</v>
      </c>
      <c r="K245" s="1">
        <v>8.0</v>
      </c>
      <c r="L245" s="1">
        <v>7.0</v>
      </c>
      <c r="M245" s="1">
        <v>6.0</v>
      </c>
    </row>
    <row r="246">
      <c r="I246" s="14" t="s">
        <v>18</v>
      </c>
      <c r="J246" s="1">
        <v>4.0</v>
      </c>
      <c r="K246" s="1">
        <v>13.0</v>
      </c>
      <c r="L246" s="1">
        <v>8.0</v>
      </c>
      <c r="M246" s="1">
        <v>7.0</v>
      </c>
    </row>
    <row r="247">
      <c r="I247" s="1" t="s">
        <v>221</v>
      </c>
      <c r="J247" s="1">
        <v>16.0</v>
      </c>
      <c r="K247" s="1">
        <v>25.0</v>
      </c>
      <c r="L247" s="1">
        <v>11.0</v>
      </c>
      <c r="M247" s="1">
        <v>10.0</v>
      </c>
    </row>
  </sheetData>
  <drawing r:id="rId1"/>
</worksheet>
</file>