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7.xml"/>
  <Override ContentType="application/vnd.openxmlformats-officedocument.drawingml.chart+xml" PartName="/xl/charts/chart27.xml"/>
  <Override ContentType="application/vnd.openxmlformats-officedocument.drawingml.chart+xml" PartName="/xl/charts/chart14.xml"/>
  <Override ContentType="application/vnd.openxmlformats-officedocument.drawingml.chart+xml" PartName="/xl/charts/chart30.xml"/>
  <Override ContentType="application/vnd.openxmlformats-officedocument.drawingml.chart+xml" PartName="/xl/charts/chart18.xml"/>
  <Override ContentType="application/vnd.openxmlformats-officedocument.drawingml.chart+xml" PartName="/xl/charts/chart13.xml"/>
  <Override ContentType="application/vnd.openxmlformats-officedocument.drawingml.chart+xml" PartName="/xl/charts/chart31.xml"/>
  <Override ContentType="application/vnd.openxmlformats-officedocument.drawingml.chart+xml" PartName="/xl/charts/chart26.xml"/>
  <Override ContentType="application/vnd.openxmlformats-officedocument.drawingml.chart+xml" PartName="/xl/charts/chart39.xml"/>
  <Override ContentType="application/vnd.openxmlformats-officedocument.drawingml.chart+xml" PartName="/xl/charts/chart35.xml"/>
  <Override ContentType="application/vnd.openxmlformats-officedocument.drawingml.chart+xml" PartName="/xl/charts/chart2.xml"/>
  <Override ContentType="application/vnd.openxmlformats-officedocument.drawingml.chart+xml" PartName="/xl/charts/chart22.xml"/>
  <Override ContentType="application/vnd.openxmlformats-officedocument.drawingml.chart+xml" PartName="/xl/charts/chart34.xml"/>
  <Override ContentType="application/vnd.openxmlformats-officedocument.drawingml.chart+xml" PartName="/xl/charts/chart8.xml"/>
  <Override ContentType="application/vnd.openxmlformats-officedocument.drawingml.chart+xml" PartName="/xl/charts/chart17.xml"/>
  <Override ContentType="application/vnd.openxmlformats-officedocument.drawingml.chart+xml" PartName="/xl/charts/chart42.xml"/>
  <Override ContentType="application/vnd.openxmlformats-officedocument.drawingml.chart+xml" PartName="/xl/charts/chart25.xml"/>
  <Override ContentType="application/vnd.openxmlformats-officedocument.drawingml.chart+xml" PartName="/xl/charts/chart12.xml"/>
  <Override ContentType="application/vnd.openxmlformats-officedocument.drawingml.chart+xml" PartName="/xl/charts/chart21.xml"/>
  <Override ContentType="application/vnd.openxmlformats-officedocument.drawingml.chart+xml" PartName="/xl/charts/chart3.xml"/>
  <Override ContentType="application/vnd.openxmlformats-officedocument.drawingml.chart+xml" PartName="/xl/charts/chart38.xml"/>
  <Override ContentType="application/vnd.openxmlformats-officedocument.drawingml.chart+xml" PartName="/xl/charts/chart16.xml"/>
  <Override ContentType="application/vnd.openxmlformats-officedocument.drawingml.chart+xml" PartName="/xl/charts/chart41.xml"/>
  <Override ContentType="application/vnd.openxmlformats-officedocument.drawingml.chart+xml" PartName="/xl/charts/chart11.xml"/>
  <Override ContentType="application/vnd.openxmlformats-officedocument.drawingml.chart+xml" PartName="/xl/charts/chart29.xml"/>
  <Override ContentType="application/vnd.openxmlformats-officedocument.drawingml.chart+xml" PartName="/xl/charts/chart37.xml"/>
  <Override ContentType="application/vnd.openxmlformats-officedocument.drawingml.chart+xml" PartName="/xl/charts/chart4.xml"/>
  <Override ContentType="application/vnd.openxmlformats-officedocument.drawingml.chart+xml" PartName="/xl/charts/chart20.xml"/>
  <Override ContentType="application/vnd.openxmlformats-officedocument.drawingml.chart+xml" PartName="/xl/charts/chart33.xml"/>
  <Override ContentType="application/vnd.openxmlformats-officedocument.drawingml.chart+xml" PartName="/xl/charts/chart24.xml"/>
  <Override ContentType="application/vnd.openxmlformats-officedocument.drawingml.chart+xml" PartName="/xl/charts/chart1.xml"/>
  <Override ContentType="application/vnd.openxmlformats-officedocument.drawingml.chart+xml" PartName="/xl/charts/chart28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5.xml"/>
  <Override ContentType="application/vnd.openxmlformats-officedocument.drawingml.chart+xml" PartName="/xl/charts/chart40.xml"/>
  <Override ContentType="application/vnd.openxmlformats-officedocument.drawingml.chart+xml" PartName="/xl/charts/chart9.xml"/>
  <Override ContentType="application/vnd.openxmlformats-officedocument.drawingml.chart+xml" PartName="/xl/charts/chart19.xml"/>
  <Override ContentType="application/vnd.openxmlformats-officedocument.drawingml.chart+xml" PartName="/xl/charts/chart32.xml"/>
  <Override ContentType="application/vnd.openxmlformats-officedocument.drawingml.chart+xml" PartName="/xl/charts/chart5.xml"/>
  <Override ContentType="application/vnd.openxmlformats-officedocument.drawingml.chart+xml" PartName="/xl/charts/chart23.xml"/>
  <Override ContentType="application/vnd.openxmlformats-officedocument.drawingml.chart+xml" PartName="/xl/charts/chart36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<sst xmlns="http://schemas.openxmlformats.org/spreadsheetml/2006/main" count="136" uniqueCount="120">
  <si>
    <t>Game</t>
  </si>
  <si>
    <t>Link</t>
  </si>
  <si>
    <t>Sets</t>
  </si>
  <si>
    <t>Match Length</t>
  </si>
  <si>
    <t>All Shots Count</t>
  </si>
  <si>
    <t>Success Shots</t>
  </si>
  <si>
    <t>Success Rate</t>
  </si>
  <si>
    <t>Difficulty</t>
  </si>
  <si>
    <t>Dink Count</t>
  </si>
  <si>
    <t>Drop Count</t>
  </si>
  <si>
    <t>Drive Count</t>
  </si>
  <si>
    <t>Volley Count</t>
  </si>
  <si>
    <t>Lob Count</t>
  </si>
  <si>
    <t>Dink Rate</t>
  </si>
  <si>
    <t>Drop Rate</t>
  </si>
  <si>
    <t>Drive Rate</t>
  </si>
  <si>
    <t>Volley Rate</t>
  </si>
  <si>
    <t>Lob Rate</t>
  </si>
  <si>
    <t>Success Dink Count</t>
  </si>
  <si>
    <t>Success Drop Count</t>
  </si>
  <si>
    <t>Success Drive Count</t>
  </si>
  <si>
    <t>Success Volley Count</t>
  </si>
  <si>
    <t>Success Lob Count</t>
  </si>
  <si>
    <t>Failed Dink Rate</t>
  </si>
  <si>
    <t>Failed Drop Rate Drop</t>
  </si>
  <si>
    <t>Failed Drive Rate</t>
  </si>
  <si>
    <t>Failed Volley Rate</t>
  </si>
  <si>
    <t>Failed Lob Rate</t>
  </si>
  <si>
    <t>Forehand Count</t>
  </si>
  <si>
    <t>Forehand Rate</t>
  </si>
  <si>
    <t>Forehand Dink Count</t>
  </si>
  <si>
    <t>Forehand Drop Count</t>
  </si>
  <si>
    <t>Forehand Drive Count</t>
  </si>
  <si>
    <t>Forehand Volley Count</t>
  </si>
  <si>
    <t>Forehand Lob Count</t>
  </si>
  <si>
    <t>Forehand Dink Rate</t>
  </si>
  <si>
    <t>Forehand Drop Rate</t>
  </si>
  <si>
    <t>Forehand Drive Rate</t>
  </si>
  <si>
    <t>Forehand Volley Rate</t>
  </si>
  <si>
    <t>Forehand Lob Rate</t>
  </si>
  <si>
    <t>Failed Forehand Dink Rate</t>
  </si>
  <si>
    <t>Failed Forehand Drop Rate</t>
  </si>
  <si>
    <t>Failed Forehand Drive Rate</t>
  </si>
  <si>
    <t>Failed Forehand Volley Rate</t>
  </si>
  <si>
    <t>Failed Forehand Lob Rate</t>
  </si>
  <si>
    <t>Failed Backhand Dink Rate</t>
  </si>
  <si>
    <t>Failed Backhand Drop Rate</t>
  </si>
  <si>
    <t>Failed Backhand Drive Rate</t>
  </si>
  <si>
    <t>Failed Backhand Volley Rate</t>
  </si>
  <si>
    <t>Failed Backhand Lob Rate</t>
  </si>
  <si>
    <t>https://www.youtube.com/watch?v=iRqxz5vZiqA</t>
  </si>
  <si>
    <t>quarter final</t>
  </si>
  <si>
    <t>https://www.youtube.com/watch?v=-KG0sjubI-Y&amp;t=3s</t>
  </si>
  <si>
    <t>final</t>
  </si>
  <si>
    <t>https://www.youtube.com/watch?v=6rD5DY80ZRg</t>
  </si>
  <si>
    <t>https://www.youtube.com/watch?v=H0yKPoMWvSM</t>
  </si>
  <si>
    <t>https://www.youtube.com/watch?v=Rq58vsSxAcE</t>
  </si>
  <si>
    <t>semi final</t>
  </si>
  <si>
    <t>https://www.youtube.com/watch?v=m0zYJg8P66k</t>
  </si>
  <si>
    <t>https://www.youtube.com/watch?v=pJUNUupQD70</t>
  </si>
  <si>
    <t>Time</t>
  </si>
  <si>
    <t>games</t>
  </si>
  <si>
    <t>per game</t>
  </si>
  <si>
    <t>https://www.youtube.com/watch?v=HebFcPEhj94</t>
  </si>
  <si>
    <t>https://www.youtube.com/watch?v=u91ikWhyMNI</t>
  </si>
  <si>
    <t>https://www.youtube.com/watch?v=ZixRsczi6Kg</t>
  </si>
  <si>
    <t>MEAN</t>
  </si>
  <si>
    <t>MAX</t>
  </si>
  <si>
    <t>MIN</t>
  </si>
  <si>
    <t>SD</t>
  </si>
  <si>
    <t>Time vs everything else</t>
  </si>
  <si>
    <t>longer time, more shots?</t>
  </si>
  <si>
    <t>longer time, more success shots?</t>
  </si>
  <si>
    <t>longer time, more success shots rate?</t>
  </si>
  <si>
    <t>time vs difficulty</t>
  </si>
  <si>
    <t>longer, more difficult? yes</t>
  </si>
  <si>
    <t>longer time, more dink?</t>
  </si>
  <si>
    <t>Yes, more shots!</t>
  </si>
  <si>
    <t>more time, more drop rate?</t>
  </si>
  <si>
    <t>more time, more drive rate?</t>
  </si>
  <si>
    <t>dink</t>
  </si>
  <si>
    <t>dink/min</t>
  </si>
  <si>
    <t>Shots</t>
  </si>
  <si>
    <t>More time, more volley?</t>
  </si>
  <si>
    <t>More time, more volley rate?</t>
  </si>
  <si>
    <t xml:space="preserve">Longer game, more success dink? </t>
  </si>
  <si>
    <t xml:space="preserve">Longer game, more failed dink rate? </t>
  </si>
  <si>
    <t>failed dink rate is stable</t>
  </si>
  <si>
    <t xml:space="preserve">Longer game, more failed drop rate? </t>
  </si>
  <si>
    <t xml:space="preserve">Longer game, more failed drive rate? </t>
  </si>
  <si>
    <t xml:space="preserve">Longer game, more failed volley rate? </t>
  </si>
  <si>
    <t>Very stable!</t>
  </si>
  <si>
    <t>longer game, more forehand counts? Yes more shots</t>
  </si>
  <si>
    <t>shots avg</t>
  </si>
  <si>
    <t>Longer game, more forehand rate?</t>
  </si>
  <si>
    <t>Longer game, more forehand dink rate?</t>
  </si>
  <si>
    <t>Longer game, more forehand drop rate?</t>
  </si>
  <si>
    <t>Longer game, more forehand drive rate?</t>
  </si>
  <si>
    <t>longer game, more forehand rate? Yes more shots</t>
  </si>
  <si>
    <t>Longer game, more forehand volley rate?</t>
  </si>
  <si>
    <t>Longer game, more failed forehand dink rate?</t>
  </si>
  <si>
    <t>Longer game, more failed forehand drop rate?</t>
  </si>
  <si>
    <t>longer time, more failed forehand drive rate?</t>
  </si>
  <si>
    <t>longer time, more failed forehand volley rate?</t>
  </si>
  <si>
    <t>longer time, more failed backhand dink rate?</t>
  </si>
  <si>
    <t>longer time, more failed backhand drop rate?</t>
  </si>
  <si>
    <t>longer time, more failed backhand volley rate?</t>
  </si>
  <si>
    <t>drive counts</t>
  </si>
  <si>
    <t>dink rate vs failed dink rate</t>
  </si>
  <si>
    <t>drop rate vs failed drop rate</t>
  </si>
  <si>
    <t>drive rate vs failed drive rate</t>
  </si>
  <si>
    <t>volley rate vs failed volley rate</t>
  </si>
  <si>
    <t xml:space="preserve">forehand dink rate vs failed dink rate </t>
  </si>
  <si>
    <t xml:space="preserve">forehand drop rate vs failed drop rate </t>
  </si>
  <si>
    <t xml:space="preserve">forehand drive rate vs failed drive rate </t>
  </si>
  <si>
    <t xml:space="preserve">forehand volley rate vs failed volley rate </t>
  </si>
  <si>
    <t>failed forehand dink vs failed backhand dink rate</t>
  </si>
  <si>
    <t>failed forehand drop vs failed backhand drop rate</t>
  </si>
  <si>
    <t>failed forehand drive vs failed backhand drive rate</t>
  </si>
  <si>
    <t>failed forehand volley vs failed backhand volley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</si>
</sst>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sz val="9.0"/>
      <color rgb="FF000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vertical="bottom"/>
    </xf>
    <xf borderId="0" fillId="0" fontId="1" numFmtId="0" xfId="0" applyFont="1"/>
    <xf borderId="0" fillId="0" fontId="1" numFmtId="10" xfId="0" applyFont="1" applyNumberFormat="1"/>
    <xf borderId="0" fillId="0" fontId="1" numFmtId="0" xfId="0" applyFont="1"/>
    <xf borderId="0" fillId="0" fontId="2" numFmtId="0" xfId="0" applyAlignment="1" applyFont="1">
      <alignment horizontal="right" vertical="bottom"/>
    </xf>
    <xf borderId="0" fillId="0" fontId="1" numFmtId="9" xfId="0" applyFont="1" applyNumberFormat="1"/>
    <xf borderId="0" fillId="0" fontId="4" numFmtId="0" xfId="0" applyAlignment="1" applyFont="1">
      <alignment vertical="bottom"/>
    </xf>
    <xf borderId="0" fillId="0" fontId="2" numFmtId="10" xfId="0" applyAlignment="1" applyFont="1" applyNumberFormat="1">
      <alignment horizontal="right" vertical="bottom"/>
    </xf>
    <xf borderId="0" fillId="0" fontId="5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2" fontId="6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trendline>
            <c:name>Trendline for series 1</c:name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Sheet1!$E$2:$E$11</c:f>
            </c:numRef>
          </c:xVal>
          <c:yVal>
            <c:numRef>
              <c:f>Sheet1!$F$2:$F$11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742844"/>
        <c:axId val="1033972222"/>
      </c:scatterChart>
      <c:valAx>
        <c:axId val="63174284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3972222"/>
      </c:valAx>
      <c:valAx>
        <c:axId val="10339722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174284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xVal>
            <c:numRef>
              <c:f>Sheet1!$E$2:$E$11</c:f>
            </c:numRef>
          </c:xVal>
          <c:yVal>
            <c:numRef>
              <c:f>Sheet1!$G$2:$G$11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0688366"/>
        <c:axId val="1386867048"/>
      </c:scatterChart>
      <c:valAx>
        <c:axId val="100068836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6867048"/>
      </c:valAx>
      <c:valAx>
        <c:axId val="13868670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068836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xVal>
            <c:numRef>
              <c:f>Sheet1!$E$2:$E$11</c:f>
            </c:numRef>
          </c:xVal>
          <c:yVal>
            <c:numRef>
              <c:f>Sheet1!$J$2:$J$11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2308139"/>
        <c:axId val="1766271687"/>
      </c:scatterChart>
      <c:valAx>
        <c:axId val="113230813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6271687"/>
      </c:valAx>
      <c:valAx>
        <c:axId val="17662716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230813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xVal>
            <c:numRef>
              <c:f>Sheet1!$E$2:$E$11</c:f>
            </c:numRef>
          </c:xVal>
          <c:yVal>
            <c:numRef>
              <c:f>Sheet1!$O$2:$O$11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925293"/>
        <c:axId val="1723111660"/>
      </c:scatterChart>
      <c:valAx>
        <c:axId val="17492529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23111660"/>
      </c:valAx>
      <c:valAx>
        <c:axId val="17231116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492529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tx>
            <c:v>2/3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Sheet1!$V$39:$V$43</c:f>
            </c:numRef>
          </c:xVal>
          <c:yVal>
            <c:numRef>
              <c:f>Sheet1!$U$39:$U$43</c:f>
              <c:numCache/>
            </c:numRef>
          </c:yVal>
        </c:ser>
        <c:ser>
          <c:idx val="1"/>
          <c:order val="1"/>
          <c:tx>
            <c:v>3/5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Sheet1!$V$39:$V$43</c:f>
            </c:numRef>
          </c:xVal>
          <c:yVal>
            <c:numRef>
              <c:f>Sheet1!$W$39:$W$43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5241018"/>
        <c:axId val="495286770"/>
      </c:scatterChart>
      <c:valAx>
        <c:axId val="129524101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95286770"/>
      </c:valAx>
      <c:valAx>
        <c:axId val="4952867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952410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Sheet1!$E$2:$E$11</c:f>
            </c:numRef>
          </c:xVal>
          <c:yVal>
            <c:numRef>
              <c:f>Sheet1!$H$2:$H$11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6140190"/>
        <c:axId val="51374088"/>
      </c:scatterChart>
      <c:valAx>
        <c:axId val="198614019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1374088"/>
      </c:valAx>
      <c:valAx>
        <c:axId val="513740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8614019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xVal>
            <c:numRef>
              <c:f>Sheet1!$E$2:$E$11</c:f>
            </c:numRef>
          </c:xVal>
          <c:yVal>
            <c:numRef>
              <c:f>Sheet1!$P$2:$P$11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7136491"/>
        <c:axId val="917242072"/>
      </c:scatterChart>
      <c:valAx>
        <c:axId val="145713649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7242072"/>
      </c:valAx>
      <c:valAx>
        <c:axId val="9172420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571364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xVal>
            <c:numRef>
              <c:f>Sheet1!$E$2:$E$11</c:f>
            </c:numRef>
          </c:xVal>
          <c:yVal>
            <c:numRef>
              <c:f>Sheet1!$Q$2:$Q$11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7568186"/>
        <c:axId val="488898565"/>
      </c:scatterChart>
      <c:valAx>
        <c:axId val="100756818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88898565"/>
      </c:valAx>
      <c:valAx>
        <c:axId val="4888985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756818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xVal>
            <c:numRef>
              <c:f>Sheet1!$E$2:$E$11</c:f>
            </c:numRef>
          </c:xVal>
          <c:yVal>
            <c:numRef>
              <c:f>Sheet1!$M$2:$M$11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620388"/>
        <c:axId val="892195906"/>
      </c:scatterChart>
      <c:valAx>
        <c:axId val="42162038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2195906"/>
      </c:valAx>
      <c:valAx>
        <c:axId val="8921959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2162038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xVal>
            <c:numRef>
              <c:f>Sheet1!$E$2:$E$11</c:f>
            </c:numRef>
          </c:xVal>
          <c:yVal>
            <c:numRef>
              <c:f>Sheet1!$R$2:$R$11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1075330"/>
        <c:axId val="256998571"/>
      </c:scatterChart>
      <c:valAx>
        <c:axId val="139107533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56998571"/>
      </c:valAx>
      <c:valAx>
        <c:axId val="2569985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107533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xVal>
            <c:numRef>
              <c:f>Sheet1!$E$2:$E$11</c:f>
            </c:numRef>
          </c:xVal>
          <c:yVal>
            <c:numRef>
              <c:f>Sheet1!$T$2:$T$11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6088466"/>
        <c:axId val="1059586424"/>
      </c:scatterChart>
      <c:valAx>
        <c:axId val="193608846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59586424"/>
      </c:valAx>
      <c:valAx>
        <c:axId val="10595864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3608846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xVal>
            <c:numRef>
              <c:f>Sheet1!$E$2:$E$11</c:f>
            </c:numRef>
          </c:xVal>
          <c:yVal>
            <c:numRef>
              <c:f>Sheet1!$Y$2:$Y$11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5216009"/>
        <c:axId val="940574511"/>
      </c:scatterChart>
      <c:valAx>
        <c:axId val="99521600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0574511"/>
      </c:valAx>
      <c:valAx>
        <c:axId val="9405745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9521600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xVal>
            <c:numRef>
              <c:f>Sheet1!$E$2:$E$11</c:f>
            </c:numRef>
          </c:xVal>
          <c:yVal>
            <c:numRef>
              <c:f>Sheet1!$Z$2:$Z$11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352035"/>
        <c:axId val="1996986539"/>
      </c:scatterChart>
      <c:valAx>
        <c:axId val="50735203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6986539"/>
      </c:valAx>
      <c:valAx>
        <c:axId val="19969865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0735203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xVal>
            <c:numRef>
              <c:f>Sheet1!$E$2:$E$11</c:f>
            </c:numRef>
          </c:xVal>
          <c:yVal>
            <c:numRef>
              <c:f>Sheet1!$AA$2:$AA$11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9594572"/>
        <c:axId val="1673577264"/>
      </c:scatterChart>
      <c:valAx>
        <c:axId val="62959457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73577264"/>
      </c:valAx>
      <c:valAx>
        <c:axId val="16735772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2959457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xVal>
            <c:numRef>
              <c:f>Sheet1!$E$2:$E$11</c:f>
            </c:numRef>
          </c:xVal>
          <c:yVal>
            <c:numRef>
              <c:f>Sheet1!$AB$2:$AB$11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6189367"/>
        <c:axId val="1659008857"/>
      </c:scatterChart>
      <c:valAx>
        <c:axId val="195618936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9008857"/>
      </c:valAx>
      <c:valAx>
        <c:axId val="16590088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5618936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xVal>
            <c:numRef>
              <c:f>Sheet1!$E$2:$E$11</c:f>
            </c:numRef>
          </c:xVal>
          <c:yVal>
            <c:numRef>
              <c:f>Sheet1!$AD$2:$AD$11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6239367"/>
        <c:axId val="694668097"/>
      </c:scatterChart>
      <c:valAx>
        <c:axId val="131623936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94668097"/>
      </c:valAx>
      <c:valAx>
        <c:axId val="6946680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1623936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Sheet1!$E$2:$E$11</c:f>
            </c:numRef>
          </c:xVal>
          <c:yVal>
            <c:numRef>
              <c:f>Sheet1!$AE$2:$AE$11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291472"/>
        <c:axId val="1925476312"/>
      </c:scatterChart>
      <c:valAx>
        <c:axId val="213829147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5476312"/>
      </c:valAx>
      <c:valAx>
        <c:axId val="19254763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829147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Sheet1!$E$2:$E$9</c:f>
            </c:numRef>
          </c:xVal>
          <c:yVal>
            <c:numRef>
              <c:f>Sheet1!$O$2:$O$11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8201346"/>
        <c:axId val="268773218"/>
      </c:scatterChart>
      <c:valAx>
        <c:axId val="173820134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8773218"/>
      </c:valAx>
      <c:valAx>
        <c:axId val="2687732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820134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Sheet1!$E$2:$E$9</c:f>
            </c:numRef>
          </c:xVal>
          <c:yVal>
            <c:numRef>
              <c:f>Sheet1!$Q$2:$Q$11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9028228"/>
        <c:axId val="1059367639"/>
      </c:scatterChart>
      <c:valAx>
        <c:axId val="68902822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59367639"/>
      </c:valAx>
      <c:valAx>
        <c:axId val="10593676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902822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Sheet1!$E$2:$E$11</c:f>
            </c:numRef>
          </c:xVal>
          <c:yVal>
            <c:numRef>
              <c:f>Sheet1!$AK$2:$AK$11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0613001"/>
        <c:axId val="1823949769"/>
      </c:scatterChart>
      <c:valAx>
        <c:axId val="57061300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23949769"/>
      </c:valAx>
      <c:valAx>
        <c:axId val="18239497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7061300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xVal>
            <c:numRef>
              <c:f>Sheet1!$E$2:$E$11</c:f>
            </c:numRef>
          </c:xVal>
          <c:yVal>
            <c:numRef>
              <c:f>Sheet1!$AL$2:$AL$11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2451470"/>
        <c:axId val="1884994812"/>
      </c:scatterChart>
      <c:valAx>
        <c:axId val="181245147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84994812"/>
      </c:valAx>
      <c:valAx>
        <c:axId val="18849948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245147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Sheet1!$E$2:$E$11</c:f>
            </c:numRef>
          </c:xVal>
          <c:yVal>
            <c:numRef>
              <c:f>Sheet1!$AM$2:$AM$11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9226290"/>
        <c:axId val="1559203260"/>
      </c:scatterChart>
      <c:valAx>
        <c:axId val="157922629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59203260"/>
      </c:valAx>
      <c:valAx>
        <c:axId val="15592032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922629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xVal>
            <c:numRef>
              <c:f>Sheet1!$E$2:$E$11</c:f>
            </c:numRef>
          </c:xVal>
          <c:yVal>
            <c:numRef>
              <c:f>Sheet1!$AN$2:$AN$11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2935206"/>
        <c:axId val="2010354160"/>
      </c:scatterChart>
      <c:valAx>
        <c:axId val="117293520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0354160"/>
      </c:valAx>
      <c:valAx>
        <c:axId val="20103541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293520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xVal>
            <c:numRef>
              <c:f>Sheet1!$E$2:$E$11</c:f>
            </c:numRef>
          </c:xVal>
          <c:yVal>
            <c:numRef>
              <c:f>Sheet1!$AP$2:$AP$11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8819416"/>
        <c:axId val="955026655"/>
      </c:scatterChart>
      <c:valAx>
        <c:axId val="154881941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5026655"/>
      </c:valAx>
      <c:valAx>
        <c:axId val="9550266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881941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Sheet1!$E$2:$E$11</c:f>
            </c:numRef>
          </c:xVal>
          <c:yVal>
            <c:numRef>
              <c:f>Sheet1!$AQ$2:$AQ$11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0680609"/>
        <c:axId val="1121921695"/>
      </c:scatterChart>
      <c:valAx>
        <c:axId val="105068060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21921695"/>
      </c:valAx>
      <c:valAx>
        <c:axId val="11219216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5068060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xVal>
            <c:numRef>
              <c:f>Sheet1!$E$2:$E$11</c:f>
            </c:numRef>
          </c:xVal>
          <c:yVal>
            <c:numRef>
              <c:f>Sheet1!$AR$2:$AR$11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3643623"/>
        <c:axId val="1170000430"/>
      </c:scatterChart>
      <c:valAx>
        <c:axId val="184364362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0000430"/>
      </c:valAx>
      <c:valAx>
        <c:axId val="11700004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36436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xVal>
            <c:numRef>
              <c:f>Sheet1!$E$2:$E$11</c:f>
            </c:numRef>
          </c:xVal>
          <c:yVal>
            <c:numRef>
              <c:f>Sheet1!$AS$2:$AS$11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328121"/>
        <c:axId val="770089971"/>
      </c:scatterChart>
      <c:valAx>
        <c:axId val="31832812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70089971"/>
      </c:valAx>
      <c:valAx>
        <c:axId val="7700899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832812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xVal>
            <c:numRef>
              <c:f>Sheet1!$E$2:$E$11</c:f>
            </c:numRef>
          </c:xVal>
          <c:yVal>
            <c:numRef>
              <c:f>Sheet1!$AU$2:$AU$11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791982"/>
        <c:axId val="443717210"/>
      </c:scatterChart>
      <c:valAx>
        <c:axId val="7979198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3717210"/>
      </c:valAx>
      <c:valAx>
        <c:axId val="4437172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979198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xVal>
            <c:numRef>
              <c:f>Sheet1!$E$2:$E$11</c:f>
            </c:numRef>
          </c:xVal>
          <c:yVal>
            <c:numRef>
              <c:f>Sheet1!$AV$2:$AV$11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0433757"/>
        <c:axId val="1317060049"/>
      </c:scatterChart>
      <c:valAx>
        <c:axId val="25043375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17060049"/>
      </c:valAx>
      <c:valAx>
        <c:axId val="13170600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5043375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xVal>
            <c:numRef>
              <c:f>Sheet1!$E$2:$E$11</c:f>
            </c:numRef>
          </c:xVal>
          <c:yVal>
            <c:numRef>
              <c:f>Sheet1!$AX$2:$AX$11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1134917"/>
        <c:axId val="962690403"/>
      </c:scatterChart>
      <c:valAx>
        <c:axId val="125113491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62690403"/>
      </c:valAx>
      <c:valAx>
        <c:axId val="9626904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113491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xVal>
            <c:numRef>
              <c:f>Sheet1!$O$2:$O$11</c:f>
            </c:numRef>
          </c:xVal>
          <c:yVal>
            <c:numRef>
              <c:f>Sheet1!$Y$2:$Y$11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1978100"/>
        <c:axId val="133371761"/>
      </c:scatterChart>
      <c:valAx>
        <c:axId val="189197810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3371761"/>
      </c:valAx>
      <c:valAx>
        <c:axId val="1333717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19781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xVal>
            <c:numRef>
              <c:f>Sheet1!$P$2:$P$11</c:f>
            </c:numRef>
          </c:xVal>
          <c:yVal>
            <c:numRef>
              <c:f>Sheet1!$Z$2:$Z$11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2141206"/>
        <c:axId val="9415359"/>
      </c:scatterChart>
      <c:valAx>
        <c:axId val="80214120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15359"/>
      </c:valAx>
      <c:valAx>
        <c:axId val="94153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214120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xVal>
            <c:numRef>
              <c:f>Sheet1!$Q$2:$Q$11</c:f>
            </c:numRef>
          </c:xVal>
          <c:yVal>
            <c:numRef>
              <c:f>Sheet1!$AA$2:$AA$11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432847"/>
        <c:axId val="1067580278"/>
      </c:scatterChart>
      <c:valAx>
        <c:axId val="6043284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67580278"/>
      </c:valAx>
      <c:valAx>
        <c:axId val="10675802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043284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xVal>
            <c:numRef>
              <c:f>Sheet1!$R$2:$R$11</c:f>
            </c:numRef>
          </c:xVal>
          <c:yVal>
            <c:numRef>
              <c:f>Sheet1!$AB$2:$AB$11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8205680"/>
        <c:axId val="2112482418"/>
      </c:scatterChart>
      <c:valAx>
        <c:axId val="156820568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2482418"/>
      </c:valAx>
      <c:valAx>
        <c:axId val="21124824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682056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xVal>
            <c:numRef>
              <c:f>Sheet1!$AK$2:$AK$11</c:f>
            </c:numRef>
          </c:xVal>
          <c:yVal>
            <c:numRef>
              <c:f>Sheet1!$Y$2:$Y$11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0535097"/>
        <c:axId val="1566550037"/>
      </c:scatterChart>
      <c:valAx>
        <c:axId val="168053509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66550037"/>
      </c:valAx>
      <c:valAx>
        <c:axId val="15665500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8053509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xVal>
            <c:numRef>
              <c:f>Sheet1!$AL$2:$AL$11</c:f>
            </c:numRef>
          </c:xVal>
          <c:yVal>
            <c:numRef>
              <c:f>Sheet1!$Z$2:$Z$11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998602"/>
        <c:axId val="410907255"/>
      </c:scatterChart>
      <c:valAx>
        <c:axId val="11799860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10907255"/>
      </c:valAx>
      <c:valAx>
        <c:axId val="4109072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99860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xVal>
            <c:numRef>
              <c:f>Sheet1!$AM$2:$AM$11</c:f>
            </c:numRef>
          </c:xVal>
          <c:yVal>
            <c:numRef>
              <c:f>Sheet1!$AA$2:$AA$11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772310"/>
        <c:axId val="16320017"/>
      </c:scatterChart>
      <c:valAx>
        <c:axId val="41577231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20017"/>
      </c:valAx>
      <c:valAx>
        <c:axId val="163200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1577231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xVal>
            <c:numRef>
              <c:f>Sheet1!$AN$2:$AN$11</c:f>
            </c:numRef>
          </c:xVal>
          <c:yVal>
            <c:numRef>
              <c:f>Sheet1!$AB$2:$AB$11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4593960"/>
        <c:axId val="913122731"/>
      </c:scatterChart>
      <c:valAx>
        <c:axId val="146459396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3122731"/>
      </c:valAx>
      <c:valAx>
        <c:axId val="9131227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645939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xVal>
            <c:numRef>
              <c:f>Sheet1!$AP$2:$AP$11</c:f>
            </c:numRef>
          </c:xVal>
          <c:yVal>
            <c:numRef>
              <c:f>Sheet1!$AU$2:$AU$11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5169392"/>
        <c:axId val="740584565"/>
      </c:scatterChart>
      <c:valAx>
        <c:axId val="123516939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40584565"/>
      </c:valAx>
      <c:valAx>
        <c:axId val="7405845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516939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xVal>
            <c:numRef>
              <c:f>Sheet1!$AQ$2:$AQ$11</c:f>
            </c:numRef>
          </c:xVal>
          <c:yVal>
            <c:numRef>
              <c:f>Sheet1!$AV$2:$AV$11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5926809"/>
        <c:axId val="1367243583"/>
      </c:scatterChart>
      <c:valAx>
        <c:axId val="110592680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67243583"/>
      </c:valAx>
      <c:valAx>
        <c:axId val="13672435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0592680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xVal>
            <c:numRef>
              <c:f>Sheet1!$AR$2:$AR$11</c:f>
            </c:numRef>
          </c:xVal>
          <c:yVal>
            <c:numRef>
              <c:f>Sheet1!$AW$2:$AW$11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7415454"/>
        <c:axId val="1158157014"/>
      </c:scatterChart>
      <c:valAx>
        <c:axId val="122741545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8157014"/>
      </c:valAx>
      <c:valAx>
        <c:axId val="11581570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741545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xVal>
            <c:numRef>
              <c:f>Sheet1!$AS$2:$AS$11</c:f>
            </c:numRef>
          </c:xVal>
          <c:yVal>
            <c:numRef>
              <c:f>Sheet1!$AX$2:$AX$11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9127769"/>
        <c:axId val="144566685"/>
      </c:scatterChart>
      <c:valAx>
        <c:axId val="199912776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566685"/>
      </c:valAx>
      <c:valAx>
        <c:axId val="1445666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912776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40" Type="http://schemas.openxmlformats.org/officeDocument/2006/relationships/chart" Target="../charts/chart40.xml"/><Relationship Id="rId20" Type="http://schemas.openxmlformats.org/officeDocument/2006/relationships/chart" Target="../charts/chart20.xml"/><Relationship Id="rId42" Type="http://schemas.openxmlformats.org/officeDocument/2006/relationships/chart" Target="../charts/chart42.xml"/><Relationship Id="rId41" Type="http://schemas.openxmlformats.org/officeDocument/2006/relationships/chart" Target="../charts/chart41.xml"/><Relationship Id="rId22" Type="http://schemas.openxmlformats.org/officeDocument/2006/relationships/chart" Target="../charts/chart22.xml"/><Relationship Id="rId21" Type="http://schemas.openxmlformats.org/officeDocument/2006/relationships/chart" Target="../charts/chart21.xml"/><Relationship Id="rId24" Type="http://schemas.openxmlformats.org/officeDocument/2006/relationships/chart" Target="../charts/chart24.xml"/><Relationship Id="rId23" Type="http://schemas.openxmlformats.org/officeDocument/2006/relationships/chart" Target="../charts/chart23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26" Type="http://schemas.openxmlformats.org/officeDocument/2006/relationships/chart" Target="../charts/chart26.xml"/><Relationship Id="rId25" Type="http://schemas.openxmlformats.org/officeDocument/2006/relationships/chart" Target="../charts/chart25.xml"/><Relationship Id="rId28" Type="http://schemas.openxmlformats.org/officeDocument/2006/relationships/chart" Target="../charts/chart28.xml"/><Relationship Id="rId27" Type="http://schemas.openxmlformats.org/officeDocument/2006/relationships/chart" Target="../charts/chart27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29" Type="http://schemas.openxmlformats.org/officeDocument/2006/relationships/chart" Target="../charts/chart29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31" Type="http://schemas.openxmlformats.org/officeDocument/2006/relationships/chart" Target="../charts/chart31.xml"/><Relationship Id="rId30" Type="http://schemas.openxmlformats.org/officeDocument/2006/relationships/chart" Target="../charts/chart30.xml"/><Relationship Id="rId11" Type="http://schemas.openxmlformats.org/officeDocument/2006/relationships/chart" Target="../charts/chart11.xml"/><Relationship Id="rId33" Type="http://schemas.openxmlformats.org/officeDocument/2006/relationships/chart" Target="../charts/chart33.xml"/><Relationship Id="rId10" Type="http://schemas.openxmlformats.org/officeDocument/2006/relationships/chart" Target="../charts/chart10.xml"/><Relationship Id="rId32" Type="http://schemas.openxmlformats.org/officeDocument/2006/relationships/chart" Target="../charts/chart32.xml"/><Relationship Id="rId13" Type="http://schemas.openxmlformats.org/officeDocument/2006/relationships/chart" Target="../charts/chart13.xml"/><Relationship Id="rId35" Type="http://schemas.openxmlformats.org/officeDocument/2006/relationships/chart" Target="../charts/chart35.xml"/><Relationship Id="rId12" Type="http://schemas.openxmlformats.org/officeDocument/2006/relationships/chart" Target="../charts/chart12.xml"/><Relationship Id="rId34" Type="http://schemas.openxmlformats.org/officeDocument/2006/relationships/chart" Target="../charts/chart34.xml"/><Relationship Id="rId15" Type="http://schemas.openxmlformats.org/officeDocument/2006/relationships/chart" Target="../charts/chart15.xml"/><Relationship Id="rId37" Type="http://schemas.openxmlformats.org/officeDocument/2006/relationships/chart" Target="../charts/chart37.xml"/><Relationship Id="rId14" Type="http://schemas.openxmlformats.org/officeDocument/2006/relationships/chart" Target="../charts/chart14.xml"/><Relationship Id="rId36" Type="http://schemas.openxmlformats.org/officeDocument/2006/relationships/chart" Target="../charts/chart36.xml"/><Relationship Id="rId17" Type="http://schemas.openxmlformats.org/officeDocument/2006/relationships/chart" Target="../charts/chart17.xml"/><Relationship Id="rId39" Type="http://schemas.openxmlformats.org/officeDocument/2006/relationships/chart" Target="../charts/chart39.xml"/><Relationship Id="rId16" Type="http://schemas.openxmlformats.org/officeDocument/2006/relationships/chart" Target="../charts/chart16.xml"/><Relationship Id="rId38" Type="http://schemas.openxmlformats.org/officeDocument/2006/relationships/chart" Target="../charts/chart38.xml"/><Relationship Id="rId19" Type="http://schemas.openxmlformats.org/officeDocument/2006/relationships/chart" Target="../charts/chart19.xml"/><Relationship Id="rId18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238125</xdr:colOff>
      <xdr:row>18</xdr:row>
      <xdr:rowOff>123825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476250</xdr:colOff>
      <xdr:row>18</xdr:row>
      <xdr:rowOff>38100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25</xdr:col>
      <xdr:colOff>219075</xdr:colOff>
      <xdr:row>18</xdr:row>
      <xdr:rowOff>38100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30</xdr:col>
      <xdr:colOff>514350</xdr:colOff>
      <xdr:row>18</xdr:row>
      <xdr:rowOff>38100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19</xdr:col>
      <xdr:colOff>1247775</xdr:colOff>
      <xdr:row>17</xdr:row>
      <xdr:rowOff>180975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13</xdr:col>
      <xdr:colOff>85725</xdr:colOff>
      <xdr:row>17</xdr:row>
      <xdr:rowOff>190500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42</xdr:col>
      <xdr:colOff>504825</xdr:colOff>
      <xdr:row>18</xdr:row>
      <xdr:rowOff>19050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48</xdr:col>
      <xdr:colOff>47625</xdr:colOff>
      <xdr:row>18</xdr:row>
      <xdr:rowOff>19050</xdr:rowOff>
    </xdr:from>
    <xdr:ext cx="571500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0</xdr:col>
      <xdr:colOff>123825</xdr:colOff>
      <xdr:row>39</xdr:row>
      <xdr:rowOff>47625</xdr:rowOff>
    </xdr:from>
    <xdr:ext cx="5715000" cy="35337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6</xdr:col>
      <xdr:colOff>609600</xdr:colOff>
      <xdr:row>39</xdr:row>
      <xdr:rowOff>47625</xdr:rowOff>
    </xdr:from>
    <xdr:ext cx="5715000" cy="353377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13</xdr:col>
      <xdr:colOff>609600</xdr:colOff>
      <xdr:row>39</xdr:row>
      <xdr:rowOff>47625</xdr:rowOff>
    </xdr:from>
    <xdr:ext cx="5715000" cy="3533775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25</xdr:col>
      <xdr:colOff>609600</xdr:colOff>
      <xdr:row>40</xdr:row>
      <xdr:rowOff>47625</xdr:rowOff>
    </xdr:from>
    <xdr:ext cx="5715000" cy="3533775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31</xdr:col>
      <xdr:colOff>133350</xdr:colOff>
      <xdr:row>40</xdr:row>
      <xdr:rowOff>47625</xdr:rowOff>
    </xdr:from>
    <xdr:ext cx="5715000" cy="3533775"/>
    <xdr:graphicFrame>
      <xdr:nvGraphicFramePr>
        <xdr:cNvPr id="13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  <xdr:oneCellAnchor>
    <xdr:from>
      <xdr:col>36</xdr:col>
      <xdr:colOff>85725</xdr:colOff>
      <xdr:row>40</xdr:row>
      <xdr:rowOff>133350</xdr:rowOff>
    </xdr:from>
    <xdr:ext cx="5715000" cy="3533775"/>
    <xdr:graphicFrame>
      <xdr:nvGraphicFramePr>
        <xdr:cNvPr id="14" name="Chart 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"/>
        </a:graphicData>
      </a:graphic>
    </xdr:graphicFrame>
    <xdr:clientData fLocksWithSheet="0"/>
  </xdr:oneCellAnchor>
  <xdr:oneCellAnchor>
    <xdr:from>
      <xdr:col>41</xdr:col>
      <xdr:colOff>85725</xdr:colOff>
      <xdr:row>41</xdr:row>
      <xdr:rowOff>133350</xdr:rowOff>
    </xdr:from>
    <xdr:ext cx="5715000" cy="3533775"/>
    <xdr:graphicFrame>
      <xdr:nvGraphicFramePr>
        <xdr:cNvPr id="15" name="Chart 1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5"/>
        </a:graphicData>
      </a:graphic>
    </xdr:graphicFrame>
    <xdr:clientData fLocksWithSheet="0"/>
  </xdr:oneCellAnchor>
  <xdr:oneCellAnchor>
    <xdr:from>
      <xdr:col>44</xdr:col>
      <xdr:colOff>1628775</xdr:colOff>
      <xdr:row>41</xdr:row>
      <xdr:rowOff>76200</xdr:rowOff>
    </xdr:from>
    <xdr:ext cx="5715000" cy="3533775"/>
    <xdr:graphicFrame>
      <xdr:nvGraphicFramePr>
        <xdr:cNvPr id="16" name="Chart 1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6"/>
        </a:graphicData>
      </a:graphic>
    </xdr:graphicFrame>
    <xdr:clientData fLocksWithSheet="0"/>
  </xdr:oneCellAnchor>
  <xdr:oneCellAnchor>
    <xdr:from>
      <xdr:col>6</xdr:col>
      <xdr:colOff>666750</xdr:colOff>
      <xdr:row>59</xdr:row>
      <xdr:rowOff>66675</xdr:rowOff>
    </xdr:from>
    <xdr:ext cx="5715000" cy="3533775"/>
    <xdr:graphicFrame>
      <xdr:nvGraphicFramePr>
        <xdr:cNvPr id="17" name="Chart 1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7"/>
        </a:graphicData>
      </a:graphic>
    </xdr:graphicFrame>
    <xdr:clientData fLocksWithSheet="0"/>
  </xdr:oneCellAnchor>
  <xdr:oneCellAnchor>
    <xdr:from>
      <xdr:col>35</xdr:col>
      <xdr:colOff>47625</xdr:colOff>
      <xdr:row>18</xdr:row>
      <xdr:rowOff>38100</xdr:rowOff>
    </xdr:from>
    <xdr:ext cx="5715000" cy="3533775"/>
    <xdr:graphicFrame>
      <xdr:nvGraphicFramePr>
        <xdr:cNvPr id="18" name="Chart 1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8"/>
        </a:graphicData>
      </a:graphic>
    </xdr:graphicFrame>
    <xdr:clientData fLocksWithSheet="0"/>
  </xdr:oneCellAnchor>
  <xdr:oneCellAnchor>
    <xdr:from>
      <xdr:col>48</xdr:col>
      <xdr:colOff>1495425</xdr:colOff>
      <xdr:row>40</xdr:row>
      <xdr:rowOff>47625</xdr:rowOff>
    </xdr:from>
    <xdr:ext cx="5715000" cy="3533775"/>
    <xdr:graphicFrame>
      <xdr:nvGraphicFramePr>
        <xdr:cNvPr id="19" name="Chart 1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9"/>
        </a:graphicData>
      </a:graphic>
    </xdr:graphicFrame>
    <xdr:clientData fLocksWithSheet="0"/>
  </xdr:oneCellAnchor>
  <xdr:oneCellAnchor>
    <xdr:from>
      <xdr:col>13</xdr:col>
      <xdr:colOff>876300</xdr:colOff>
      <xdr:row>59</xdr:row>
      <xdr:rowOff>114300</xdr:rowOff>
    </xdr:from>
    <xdr:ext cx="5715000" cy="3533775"/>
    <xdr:graphicFrame>
      <xdr:nvGraphicFramePr>
        <xdr:cNvPr id="20" name="Chart 2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0"/>
        </a:graphicData>
      </a:graphic>
    </xdr:graphicFrame>
    <xdr:clientData fLocksWithSheet="0"/>
  </xdr:oneCellAnchor>
  <xdr:oneCellAnchor>
    <xdr:from>
      <xdr:col>24</xdr:col>
      <xdr:colOff>828675</xdr:colOff>
      <xdr:row>60</xdr:row>
      <xdr:rowOff>95250</xdr:rowOff>
    </xdr:from>
    <xdr:ext cx="5715000" cy="3533775"/>
    <xdr:graphicFrame>
      <xdr:nvGraphicFramePr>
        <xdr:cNvPr id="21" name="Chart 2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1"/>
        </a:graphicData>
      </a:graphic>
    </xdr:graphicFrame>
    <xdr:clientData fLocksWithSheet="0"/>
  </xdr:oneCellAnchor>
  <xdr:oneCellAnchor>
    <xdr:from>
      <xdr:col>30</xdr:col>
      <xdr:colOff>971550</xdr:colOff>
      <xdr:row>60</xdr:row>
      <xdr:rowOff>95250</xdr:rowOff>
    </xdr:from>
    <xdr:ext cx="5715000" cy="3533775"/>
    <xdr:graphicFrame>
      <xdr:nvGraphicFramePr>
        <xdr:cNvPr id="22" name="Chart 2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2"/>
        </a:graphicData>
      </a:graphic>
    </xdr:graphicFrame>
    <xdr:clientData fLocksWithSheet="0"/>
  </xdr:oneCellAnchor>
  <xdr:oneCellAnchor>
    <xdr:from>
      <xdr:col>35</xdr:col>
      <xdr:colOff>1295400</xdr:colOff>
      <xdr:row>61</xdr:row>
      <xdr:rowOff>76200</xdr:rowOff>
    </xdr:from>
    <xdr:ext cx="5715000" cy="3533775"/>
    <xdr:graphicFrame>
      <xdr:nvGraphicFramePr>
        <xdr:cNvPr id="23" name="Chart 2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3"/>
        </a:graphicData>
      </a:graphic>
    </xdr:graphicFrame>
    <xdr:clientData fLocksWithSheet="0"/>
  </xdr:oneCellAnchor>
  <xdr:oneCellAnchor>
    <xdr:from>
      <xdr:col>40</xdr:col>
      <xdr:colOff>1219200</xdr:colOff>
      <xdr:row>62</xdr:row>
      <xdr:rowOff>114300</xdr:rowOff>
    </xdr:from>
    <xdr:ext cx="5715000" cy="3533775"/>
    <xdr:graphicFrame>
      <xdr:nvGraphicFramePr>
        <xdr:cNvPr id="24" name="Chart 2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4"/>
        </a:graphicData>
      </a:graphic>
    </xdr:graphicFrame>
    <xdr:clientData fLocksWithSheet="0"/>
  </xdr:oneCellAnchor>
  <xdr:oneCellAnchor>
    <xdr:from>
      <xdr:col>45</xdr:col>
      <xdr:colOff>1647825</xdr:colOff>
      <xdr:row>63</xdr:row>
      <xdr:rowOff>28575</xdr:rowOff>
    </xdr:from>
    <xdr:ext cx="5715000" cy="3533775"/>
    <xdr:graphicFrame>
      <xdr:nvGraphicFramePr>
        <xdr:cNvPr id="25" name="Chart 2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5"/>
        </a:graphicData>
      </a:graphic>
    </xdr:graphicFrame>
    <xdr:clientData fLocksWithSheet="0"/>
  </xdr:oneCellAnchor>
  <xdr:oneCellAnchor>
    <xdr:from>
      <xdr:col>0</xdr:col>
      <xdr:colOff>933450</xdr:colOff>
      <xdr:row>83</xdr:row>
      <xdr:rowOff>28575</xdr:rowOff>
    </xdr:from>
    <xdr:ext cx="5715000" cy="3533775"/>
    <xdr:graphicFrame>
      <xdr:nvGraphicFramePr>
        <xdr:cNvPr id="26" name="Chart 2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6"/>
        </a:graphicData>
      </a:graphic>
    </xdr:graphicFrame>
    <xdr:clientData fLocksWithSheet="0"/>
  </xdr:oneCellAnchor>
  <xdr:oneCellAnchor>
    <xdr:from>
      <xdr:col>8</xdr:col>
      <xdr:colOff>933450</xdr:colOff>
      <xdr:row>83</xdr:row>
      <xdr:rowOff>28575</xdr:rowOff>
    </xdr:from>
    <xdr:ext cx="5715000" cy="3533775"/>
    <xdr:graphicFrame>
      <xdr:nvGraphicFramePr>
        <xdr:cNvPr id="27" name="Chart 2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7"/>
        </a:graphicData>
      </a:graphic>
    </xdr:graphicFrame>
    <xdr:clientData fLocksWithSheet="0"/>
  </xdr:oneCellAnchor>
  <xdr:oneCellAnchor>
    <xdr:from>
      <xdr:col>16</xdr:col>
      <xdr:colOff>933450</xdr:colOff>
      <xdr:row>83</xdr:row>
      <xdr:rowOff>28575</xdr:rowOff>
    </xdr:from>
    <xdr:ext cx="5715000" cy="3533775"/>
    <xdr:graphicFrame>
      <xdr:nvGraphicFramePr>
        <xdr:cNvPr id="28" name="Chart 2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8"/>
        </a:graphicData>
      </a:graphic>
    </xdr:graphicFrame>
    <xdr:clientData fLocksWithSheet="0"/>
  </xdr:oneCellAnchor>
  <xdr:oneCellAnchor>
    <xdr:from>
      <xdr:col>23</xdr:col>
      <xdr:colOff>933450</xdr:colOff>
      <xdr:row>83</xdr:row>
      <xdr:rowOff>28575</xdr:rowOff>
    </xdr:from>
    <xdr:ext cx="5715000" cy="3533775"/>
    <xdr:graphicFrame>
      <xdr:nvGraphicFramePr>
        <xdr:cNvPr id="29" name="Chart 2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9"/>
        </a:graphicData>
      </a:graphic>
    </xdr:graphicFrame>
    <xdr:clientData fLocksWithSheet="0"/>
  </xdr:oneCellAnchor>
  <xdr:oneCellAnchor>
    <xdr:from>
      <xdr:col>30</xdr:col>
      <xdr:colOff>933450</xdr:colOff>
      <xdr:row>83</xdr:row>
      <xdr:rowOff>28575</xdr:rowOff>
    </xdr:from>
    <xdr:ext cx="5715000" cy="3533775"/>
    <xdr:graphicFrame>
      <xdr:nvGraphicFramePr>
        <xdr:cNvPr id="30" name="Chart 3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0"/>
        </a:graphicData>
      </a:graphic>
    </xdr:graphicFrame>
    <xdr:clientData fLocksWithSheet="0"/>
  </xdr:oneCellAnchor>
  <xdr:oneCellAnchor>
    <xdr:from>
      <xdr:col>0</xdr:col>
      <xdr:colOff>933450</xdr:colOff>
      <xdr:row>104</xdr:row>
      <xdr:rowOff>85725</xdr:rowOff>
    </xdr:from>
    <xdr:ext cx="5715000" cy="3533775"/>
    <xdr:graphicFrame>
      <xdr:nvGraphicFramePr>
        <xdr:cNvPr id="31" name="Chart 3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1"/>
        </a:graphicData>
      </a:graphic>
    </xdr:graphicFrame>
    <xdr:clientData fLocksWithSheet="0"/>
  </xdr:oneCellAnchor>
  <xdr:oneCellAnchor>
    <xdr:from>
      <xdr:col>8</xdr:col>
      <xdr:colOff>933450</xdr:colOff>
      <xdr:row>104</xdr:row>
      <xdr:rowOff>66675</xdr:rowOff>
    </xdr:from>
    <xdr:ext cx="5715000" cy="3533775"/>
    <xdr:graphicFrame>
      <xdr:nvGraphicFramePr>
        <xdr:cNvPr id="32" name="Chart 3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2"/>
        </a:graphicData>
      </a:graphic>
    </xdr:graphicFrame>
    <xdr:clientData fLocksWithSheet="0"/>
  </xdr:oneCellAnchor>
  <xdr:oneCellAnchor>
    <xdr:from>
      <xdr:col>16</xdr:col>
      <xdr:colOff>933450</xdr:colOff>
      <xdr:row>104</xdr:row>
      <xdr:rowOff>66675</xdr:rowOff>
    </xdr:from>
    <xdr:ext cx="5715000" cy="3533775"/>
    <xdr:graphicFrame>
      <xdr:nvGraphicFramePr>
        <xdr:cNvPr id="33" name="Chart 3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3"/>
        </a:graphicData>
      </a:graphic>
    </xdr:graphicFrame>
    <xdr:clientData fLocksWithSheet="0"/>
  </xdr:oneCellAnchor>
  <xdr:oneCellAnchor>
    <xdr:from>
      <xdr:col>23</xdr:col>
      <xdr:colOff>209550</xdr:colOff>
      <xdr:row>105</xdr:row>
      <xdr:rowOff>57150</xdr:rowOff>
    </xdr:from>
    <xdr:ext cx="5715000" cy="3533775"/>
    <xdr:graphicFrame>
      <xdr:nvGraphicFramePr>
        <xdr:cNvPr id="34" name="Chart 3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4"/>
        </a:graphicData>
      </a:graphic>
    </xdr:graphicFrame>
    <xdr:clientData fLocksWithSheet="0"/>
  </xdr:oneCellAnchor>
  <xdr:oneCellAnchor>
    <xdr:from>
      <xdr:col>29</xdr:col>
      <xdr:colOff>209550</xdr:colOff>
      <xdr:row>105</xdr:row>
      <xdr:rowOff>57150</xdr:rowOff>
    </xdr:from>
    <xdr:ext cx="5715000" cy="3533775"/>
    <xdr:graphicFrame>
      <xdr:nvGraphicFramePr>
        <xdr:cNvPr id="35" name="Chart 3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5"/>
        </a:graphicData>
      </a:graphic>
    </xdr:graphicFrame>
    <xdr:clientData fLocksWithSheet="0"/>
  </xdr:oneCellAnchor>
  <xdr:oneCellAnchor>
    <xdr:from>
      <xdr:col>34</xdr:col>
      <xdr:colOff>1285875</xdr:colOff>
      <xdr:row>105</xdr:row>
      <xdr:rowOff>57150</xdr:rowOff>
    </xdr:from>
    <xdr:ext cx="5715000" cy="3533775"/>
    <xdr:graphicFrame>
      <xdr:nvGraphicFramePr>
        <xdr:cNvPr id="36" name="Chart 3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6"/>
        </a:graphicData>
      </a:graphic>
    </xdr:graphicFrame>
    <xdr:clientData fLocksWithSheet="0"/>
  </xdr:oneCellAnchor>
  <xdr:oneCellAnchor>
    <xdr:from>
      <xdr:col>40</xdr:col>
      <xdr:colOff>266700</xdr:colOff>
      <xdr:row>104</xdr:row>
      <xdr:rowOff>161925</xdr:rowOff>
    </xdr:from>
    <xdr:ext cx="5715000" cy="3533775"/>
    <xdr:graphicFrame>
      <xdr:nvGraphicFramePr>
        <xdr:cNvPr id="37" name="Chart 3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7"/>
        </a:graphicData>
      </a:graphic>
    </xdr:graphicFrame>
    <xdr:clientData fLocksWithSheet="0"/>
  </xdr:oneCellAnchor>
  <xdr:oneCellAnchor>
    <xdr:from>
      <xdr:col>44</xdr:col>
      <xdr:colOff>847725</xdr:colOff>
      <xdr:row>104</xdr:row>
      <xdr:rowOff>161925</xdr:rowOff>
    </xdr:from>
    <xdr:ext cx="5715000" cy="3533775"/>
    <xdr:graphicFrame>
      <xdr:nvGraphicFramePr>
        <xdr:cNvPr id="38" name="Chart 3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8"/>
        </a:graphicData>
      </a:graphic>
    </xdr:graphicFrame>
    <xdr:clientData fLocksWithSheet="0"/>
  </xdr:oneCellAnchor>
  <xdr:oneCellAnchor>
    <xdr:from>
      <xdr:col>0</xdr:col>
      <xdr:colOff>933450</xdr:colOff>
      <xdr:row>128</xdr:row>
      <xdr:rowOff>123825</xdr:rowOff>
    </xdr:from>
    <xdr:ext cx="5715000" cy="3533775"/>
    <xdr:graphicFrame>
      <xdr:nvGraphicFramePr>
        <xdr:cNvPr id="39" name="Chart 3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9"/>
        </a:graphicData>
      </a:graphic>
    </xdr:graphicFrame>
    <xdr:clientData fLocksWithSheet="0"/>
  </xdr:oneCellAnchor>
  <xdr:oneCellAnchor>
    <xdr:from>
      <xdr:col>8</xdr:col>
      <xdr:colOff>19050</xdr:colOff>
      <xdr:row>128</xdr:row>
      <xdr:rowOff>123825</xdr:rowOff>
    </xdr:from>
    <xdr:ext cx="5715000" cy="3533775"/>
    <xdr:graphicFrame>
      <xdr:nvGraphicFramePr>
        <xdr:cNvPr id="40" name="Chart 4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0"/>
        </a:graphicData>
      </a:graphic>
    </xdr:graphicFrame>
    <xdr:clientData fLocksWithSheet="0"/>
  </xdr:oneCellAnchor>
  <xdr:oneCellAnchor>
    <xdr:from>
      <xdr:col>14</xdr:col>
      <xdr:colOff>933450</xdr:colOff>
      <xdr:row>128</xdr:row>
      <xdr:rowOff>123825</xdr:rowOff>
    </xdr:from>
    <xdr:ext cx="5715000" cy="3533775"/>
    <xdr:graphicFrame>
      <xdr:nvGraphicFramePr>
        <xdr:cNvPr id="41" name="Chart 4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1"/>
        </a:graphicData>
      </a:graphic>
    </xdr:graphicFrame>
    <xdr:clientData fLocksWithSheet="0"/>
  </xdr:oneCellAnchor>
  <xdr:oneCellAnchor>
    <xdr:from>
      <xdr:col>21</xdr:col>
      <xdr:colOff>933450</xdr:colOff>
      <xdr:row>128</xdr:row>
      <xdr:rowOff>123825</xdr:rowOff>
    </xdr:from>
    <xdr:ext cx="5715000" cy="3533775"/>
    <xdr:graphicFrame>
      <xdr:nvGraphicFramePr>
        <xdr:cNvPr id="42" name="Chart 4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iRqxz5vZiqA" TargetMode="External"/><Relationship Id="rId2" Type="http://schemas.openxmlformats.org/officeDocument/2006/relationships/hyperlink" Target="https://www.youtube.com/watch?v=-KG0sjubI-Y&amp;t=3s" TargetMode="External"/><Relationship Id="rId3" Type="http://schemas.openxmlformats.org/officeDocument/2006/relationships/hyperlink" Target="https://www.youtube.com/watch?v=6rD5DY80ZRg" TargetMode="External"/><Relationship Id="rId4" Type="http://schemas.openxmlformats.org/officeDocument/2006/relationships/hyperlink" Target="https://www.youtube.com/watch?v=H0yKPoMWvSM" TargetMode="External"/><Relationship Id="rId9" Type="http://schemas.openxmlformats.org/officeDocument/2006/relationships/hyperlink" Target="https://www.youtube.com/watch?v=u91ikWhyMNI" TargetMode="External"/><Relationship Id="rId5" Type="http://schemas.openxmlformats.org/officeDocument/2006/relationships/hyperlink" Target="https://www.youtube.com/watch?v=Rq58vsSxAcE" TargetMode="External"/><Relationship Id="rId6" Type="http://schemas.openxmlformats.org/officeDocument/2006/relationships/hyperlink" Target="https://www.youtube.com/watch?v=m0zYJg8P66k" TargetMode="External"/><Relationship Id="rId7" Type="http://schemas.openxmlformats.org/officeDocument/2006/relationships/hyperlink" Target="https://www.youtube.com/watch?v=pJUNUupQD70" TargetMode="External"/><Relationship Id="rId8" Type="http://schemas.openxmlformats.org/officeDocument/2006/relationships/hyperlink" Target="https://www.youtube.com/watch?v=HebFcPEhj94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youtube.com/watch?v=ZixRsczi6K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0" max="24" width="17.13"/>
    <col customWidth="1" min="25" max="31" width="15.13"/>
    <col customWidth="1" min="32" max="41" width="17.63"/>
    <col customWidth="1" min="42" max="51" width="22.0"/>
  </cols>
  <sheetData>
    <row r="1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/>
      <c r="BA1" s="1"/>
      <c r="BB1" s="1"/>
      <c r="BC1" s="1"/>
      <c r="BD1" s="1"/>
      <c r="BE1" s="1"/>
    </row>
    <row r="2">
      <c r="A2" s="1">
        <v>1.0</v>
      </c>
      <c r="B2" s="3" t="s">
        <v>50</v>
      </c>
      <c r="C2" s="4">
        <v>45325.0</v>
      </c>
      <c r="D2" s="5" t="s">
        <v>51</v>
      </c>
      <c r="E2" s="1">
        <v>2205.0</v>
      </c>
      <c r="F2" s="1">
        <v>231.0</v>
      </c>
      <c r="G2" s="6">
        <v>208.0</v>
      </c>
      <c r="H2" s="7">
        <f t="shared" ref="H2:H11" si="1">G2/F2</f>
        <v>0.9004329004</v>
      </c>
      <c r="I2" s="8">
        <v>0.22727272727272727</v>
      </c>
      <c r="J2" s="9">
        <v>69.0</v>
      </c>
      <c r="K2" s="9">
        <v>31.0</v>
      </c>
      <c r="L2" s="9">
        <v>69.0</v>
      </c>
      <c r="M2" s="9">
        <v>62.0</v>
      </c>
      <c r="N2" s="9">
        <v>0.0</v>
      </c>
      <c r="O2" s="7">
        <v>0.2987012987012987</v>
      </c>
      <c r="P2" s="7">
        <v>0.1341991341991342</v>
      </c>
      <c r="Q2" s="7">
        <v>0.2987012987012987</v>
      </c>
      <c r="R2" s="7">
        <v>0.2683982683982684</v>
      </c>
      <c r="S2" s="7">
        <v>0.0</v>
      </c>
      <c r="T2" s="9">
        <v>69.0</v>
      </c>
      <c r="U2" s="9">
        <v>25.0</v>
      </c>
      <c r="V2" s="9">
        <v>62.0</v>
      </c>
      <c r="W2" s="9">
        <v>52.0</v>
      </c>
      <c r="X2" s="9">
        <v>0.0</v>
      </c>
      <c r="Y2" s="7">
        <v>0.0</v>
      </c>
      <c r="Z2" s="7">
        <v>0.1935483870967742</v>
      </c>
      <c r="AA2" s="7">
        <v>0.10144927536231885</v>
      </c>
      <c r="AB2" s="7">
        <v>0.16129032258064516</v>
      </c>
      <c r="AC2" s="1">
        <v>0.0</v>
      </c>
      <c r="AD2" s="9">
        <f t="shared" ref="AD2:AD11" si="2">SUM(AF2:AJ2)</f>
        <v>145</v>
      </c>
      <c r="AE2" s="7">
        <f t="shared" ref="AE2:AE11" si="3">AD2/F2</f>
        <v>0.6277056277</v>
      </c>
      <c r="AF2" s="9">
        <v>25.0</v>
      </c>
      <c r="AG2" s="9">
        <v>16.0</v>
      </c>
      <c r="AH2" s="9">
        <v>67.0</v>
      </c>
      <c r="AI2" s="9">
        <v>37.0</v>
      </c>
      <c r="AJ2" s="9">
        <v>0.0</v>
      </c>
      <c r="AK2" s="7">
        <v>0.36231884057971014</v>
      </c>
      <c r="AL2" s="7">
        <v>0.5161290322580645</v>
      </c>
      <c r="AM2" s="7">
        <v>0.9710144927536232</v>
      </c>
      <c r="AN2" s="7">
        <v>0.5967741935483871</v>
      </c>
      <c r="AO2" s="1">
        <v>0.0</v>
      </c>
      <c r="AP2" s="10">
        <v>0.0</v>
      </c>
      <c r="AQ2" s="7">
        <v>0.1875</v>
      </c>
      <c r="AR2" s="7">
        <v>0.08955223880597014</v>
      </c>
      <c r="AS2" s="7">
        <v>0.21621621621621623</v>
      </c>
      <c r="AU2" s="10">
        <v>0.0</v>
      </c>
      <c r="AV2" s="7">
        <v>0.2</v>
      </c>
      <c r="AW2" s="7">
        <v>0.5</v>
      </c>
      <c r="AX2" s="7">
        <v>0.08</v>
      </c>
    </row>
    <row r="3">
      <c r="A3" s="1">
        <v>2.0</v>
      </c>
      <c r="B3" s="3" t="s">
        <v>52</v>
      </c>
      <c r="C3" s="4">
        <v>45356.0</v>
      </c>
      <c r="D3" s="5" t="s">
        <v>53</v>
      </c>
      <c r="E3" s="1">
        <v>4532.0</v>
      </c>
      <c r="F3" s="1">
        <v>790.0</v>
      </c>
      <c r="G3" s="6">
        <v>759.0</v>
      </c>
      <c r="H3" s="7">
        <f t="shared" si="1"/>
        <v>0.9607594937</v>
      </c>
      <c r="I3" s="1">
        <v>0.0</v>
      </c>
      <c r="J3" s="6">
        <v>438.0</v>
      </c>
      <c r="K3" s="6">
        <v>79.0</v>
      </c>
      <c r="L3" s="6">
        <v>98.0</v>
      </c>
      <c r="M3" s="6">
        <v>175.0</v>
      </c>
      <c r="N3" s="6">
        <v>0.0</v>
      </c>
      <c r="O3" s="7">
        <v>0.5544303797468354</v>
      </c>
      <c r="P3" s="7">
        <v>0.1</v>
      </c>
      <c r="Q3" s="7">
        <v>0.1240506329113924</v>
      </c>
      <c r="R3" s="7">
        <v>0.22151898734177214</v>
      </c>
      <c r="S3" s="7">
        <v>0.0</v>
      </c>
      <c r="T3" s="6">
        <v>432.0</v>
      </c>
      <c r="U3" s="6">
        <v>73.0</v>
      </c>
      <c r="V3" s="6">
        <v>98.0</v>
      </c>
      <c r="W3" s="6">
        <v>156.0</v>
      </c>
      <c r="X3" s="6">
        <v>0.0</v>
      </c>
      <c r="Y3" s="7">
        <v>0.0136986301369863</v>
      </c>
      <c r="Z3" s="7">
        <v>0.0759493670886076</v>
      </c>
      <c r="AA3" s="7">
        <v>0.0</v>
      </c>
      <c r="AB3" s="7">
        <v>0.10857142857142857</v>
      </c>
      <c r="AC3" s="1">
        <v>0.0</v>
      </c>
      <c r="AD3" s="9">
        <f t="shared" si="2"/>
        <v>430</v>
      </c>
      <c r="AE3" s="7">
        <f t="shared" si="3"/>
        <v>0.5443037975</v>
      </c>
      <c r="AF3" s="6">
        <v>211.0</v>
      </c>
      <c r="AG3" s="6">
        <v>40.0</v>
      </c>
      <c r="AH3" s="6">
        <v>93.0</v>
      </c>
      <c r="AI3" s="6">
        <v>86.0</v>
      </c>
      <c r="AJ3" s="6">
        <v>0.0</v>
      </c>
      <c r="AK3" s="7">
        <v>0.4817351598173516</v>
      </c>
      <c r="AL3" s="7">
        <v>0.5063291139240507</v>
      </c>
      <c r="AM3" s="7">
        <v>0.9489795918367347</v>
      </c>
      <c r="AN3" s="7">
        <v>0.49142857142857144</v>
      </c>
      <c r="AO3" s="1">
        <v>0.0</v>
      </c>
      <c r="AP3" s="10">
        <v>0.009478672985781991</v>
      </c>
      <c r="AQ3" s="7">
        <v>0.025</v>
      </c>
      <c r="AR3" s="7">
        <v>0.0</v>
      </c>
      <c r="AS3" s="7">
        <v>0.12790697674418605</v>
      </c>
      <c r="AU3" s="10">
        <v>0.01762114537444934</v>
      </c>
      <c r="AV3" s="7">
        <v>0.1282051282051282</v>
      </c>
      <c r="AW3" s="7">
        <v>0.0</v>
      </c>
      <c r="AX3" s="7">
        <v>0.0898876404494382</v>
      </c>
    </row>
    <row r="4">
      <c r="A4" s="1">
        <v>3.0</v>
      </c>
      <c r="B4" s="11" t="s">
        <v>54</v>
      </c>
      <c r="C4" s="4">
        <v>45356.0</v>
      </c>
      <c r="D4" s="5" t="s">
        <v>53</v>
      </c>
      <c r="E4" s="1">
        <v>3228.0</v>
      </c>
      <c r="F4" s="6">
        <v>520.0</v>
      </c>
      <c r="G4" s="6">
        <v>494.0</v>
      </c>
      <c r="H4" s="7">
        <f t="shared" si="1"/>
        <v>0.95</v>
      </c>
      <c r="I4" s="6">
        <v>0.3235294117647059</v>
      </c>
      <c r="J4" s="9">
        <v>242.0</v>
      </c>
      <c r="K4" s="9">
        <v>74.0</v>
      </c>
      <c r="L4" s="9">
        <v>88.0</v>
      </c>
      <c r="M4" s="9">
        <v>115.0</v>
      </c>
      <c r="N4" s="9">
        <v>0.0</v>
      </c>
      <c r="O4" s="7">
        <v>0.4662813102119461</v>
      </c>
      <c r="P4" s="7">
        <v>0.14258188824662812</v>
      </c>
      <c r="Q4" s="7">
        <v>0.16955684007707128</v>
      </c>
      <c r="R4" s="7">
        <v>0.22157996146435452</v>
      </c>
      <c r="S4" s="7">
        <v>0.0</v>
      </c>
      <c r="T4" s="6">
        <v>242.0</v>
      </c>
      <c r="U4" s="6">
        <v>66.0</v>
      </c>
      <c r="V4" s="6">
        <v>86.0</v>
      </c>
      <c r="W4" s="6">
        <v>100.0</v>
      </c>
      <c r="X4" s="6">
        <v>0.0</v>
      </c>
      <c r="Y4" s="7">
        <v>0.0</v>
      </c>
      <c r="Z4" s="7">
        <v>0.10810810810810811</v>
      </c>
      <c r="AA4" s="7">
        <v>0.022727272727272728</v>
      </c>
      <c r="AB4" s="7">
        <v>0.13043478260869565</v>
      </c>
      <c r="AC4" s="1">
        <v>0.0</v>
      </c>
      <c r="AD4" s="9">
        <f t="shared" si="2"/>
        <v>332</v>
      </c>
      <c r="AE4" s="7">
        <f t="shared" si="3"/>
        <v>0.6384615385</v>
      </c>
      <c r="AF4" s="6">
        <v>137.0</v>
      </c>
      <c r="AG4" s="6">
        <v>41.0</v>
      </c>
      <c r="AH4" s="6">
        <v>88.0</v>
      </c>
      <c r="AI4" s="6">
        <v>66.0</v>
      </c>
      <c r="AJ4" s="6">
        <v>0.0</v>
      </c>
      <c r="AK4" s="7">
        <v>0.5661157024793388</v>
      </c>
      <c r="AL4" s="7">
        <v>0.5540540540540541</v>
      </c>
      <c r="AM4" s="7">
        <v>1.0</v>
      </c>
      <c r="AN4" s="7">
        <v>0.5739130434782609</v>
      </c>
      <c r="AO4" s="1">
        <v>0.0</v>
      </c>
      <c r="AP4" s="10">
        <v>0.0</v>
      </c>
      <c r="AQ4" s="7">
        <v>0.04878048780487805</v>
      </c>
      <c r="AR4" s="7">
        <v>0.022727272727272728</v>
      </c>
      <c r="AS4" s="7">
        <v>0.10606060606060606</v>
      </c>
      <c r="AU4" s="10">
        <v>0.0</v>
      </c>
      <c r="AV4" s="7">
        <v>0.18181818181818182</v>
      </c>
      <c r="AW4" s="7">
        <v>0.0</v>
      </c>
      <c r="AX4" s="7">
        <v>0.16326530612244897</v>
      </c>
    </row>
    <row r="5">
      <c r="A5" s="1">
        <v>4.0</v>
      </c>
      <c r="B5" s="11" t="s">
        <v>55</v>
      </c>
      <c r="C5" s="4">
        <v>45356.0</v>
      </c>
      <c r="D5" s="5" t="s">
        <v>53</v>
      </c>
      <c r="E5" s="1">
        <v>2667.0</v>
      </c>
      <c r="F5" s="6">
        <v>359.0</v>
      </c>
      <c r="G5" s="6">
        <v>336.0</v>
      </c>
      <c r="H5" s="7">
        <f t="shared" si="1"/>
        <v>0.9359331476</v>
      </c>
      <c r="I5" s="6">
        <v>0.5454545454545454</v>
      </c>
      <c r="J5" s="6">
        <v>122.0</v>
      </c>
      <c r="K5" s="6">
        <v>48.0</v>
      </c>
      <c r="L5" s="6">
        <v>93.0</v>
      </c>
      <c r="M5" s="6">
        <v>96.0</v>
      </c>
      <c r="N5" s="6">
        <v>0.0</v>
      </c>
      <c r="O5" s="7">
        <v>0.3398328690807799</v>
      </c>
      <c r="P5" s="7">
        <v>0.13370473537604458</v>
      </c>
      <c r="Q5" s="7">
        <v>0.2590529247910863</v>
      </c>
      <c r="R5" s="7">
        <v>0.26740947075208915</v>
      </c>
      <c r="S5" s="7">
        <v>0.0</v>
      </c>
      <c r="T5" s="6">
        <v>119.0</v>
      </c>
      <c r="U5" s="6">
        <v>44.0</v>
      </c>
      <c r="V5" s="6">
        <v>90.0</v>
      </c>
      <c r="W5" s="6">
        <v>83.0</v>
      </c>
      <c r="X5" s="6">
        <v>0.0</v>
      </c>
      <c r="Y5" s="7">
        <v>0.02459016393442623</v>
      </c>
      <c r="Z5" s="7">
        <v>0.08333333333333333</v>
      </c>
      <c r="AA5" s="7">
        <v>0.03225806451612903</v>
      </c>
      <c r="AB5" s="7">
        <v>0.13541666666666666</v>
      </c>
      <c r="AC5" s="1">
        <v>0.0</v>
      </c>
      <c r="AD5" s="9">
        <f t="shared" si="2"/>
        <v>216</v>
      </c>
      <c r="AE5" s="7">
        <f t="shared" si="3"/>
        <v>0.6016713092</v>
      </c>
      <c r="AF5" s="6">
        <v>49.0</v>
      </c>
      <c r="AG5" s="6">
        <v>30.0</v>
      </c>
      <c r="AH5" s="6">
        <v>83.0</v>
      </c>
      <c r="AI5" s="6">
        <v>54.0</v>
      </c>
      <c r="AJ5" s="6">
        <v>0.0</v>
      </c>
      <c r="AK5" s="12">
        <v>0.4016393442622951</v>
      </c>
      <c r="AL5" s="12">
        <v>0.625</v>
      </c>
      <c r="AM5" s="12">
        <v>0.8924731182795699</v>
      </c>
      <c r="AN5" s="12">
        <v>0.5625</v>
      </c>
      <c r="AO5" s="1">
        <v>0.0</v>
      </c>
      <c r="AP5" s="10">
        <v>0.061224489795918366</v>
      </c>
      <c r="AQ5" s="7">
        <v>0.06666666666666667</v>
      </c>
      <c r="AR5" s="7">
        <v>0.012048192771084338</v>
      </c>
      <c r="AS5" s="7">
        <v>0.07407407407407407</v>
      </c>
      <c r="AU5" s="10">
        <v>0.0</v>
      </c>
      <c r="AV5" s="7">
        <v>0.1111111111111111</v>
      </c>
      <c r="AW5" s="7">
        <v>0.0</v>
      </c>
      <c r="AX5" s="7">
        <v>0.21428571428571427</v>
      </c>
    </row>
    <row r="6">
      <c r="A6" s="1">
        <v>5.0</v>
      </c>
      <c r="B6" s="11" t="s">
        <v>56</v>
      </c>
      <c r="C6" s="4">
        <v>45325.0</v>
      </c>
      <c r="D6" s="2" t="s">
        <v>57</v>
      </c>
      <c r="E6" s="1">
        <v>2968.0</v>
      </c>
      <c r="F6" s="6">
        <v>364.0</v>
      </c>
      <c r="G6" s="6">
        <v>333.0</v>
      </c>
      <c r="H6" s="7">
        <f t="shared" si="1"/>
        <v>0.9148351648</v>
      </c>
      <c r="I6" s="1">
        <v>0.0</v>
      </c>
      <c r="J6" s="6">
        <v>97.0</v>
      </c>
      <c r="K6" s="6">
        <v>44.0</v>
      </c>
      <c r="L6" s="6">
        <v>101.0</v>
      </c>
      <c r="M6" s="6">
        <v>122.0</v>
      </c>
      <c r="N6" s="6">
        <v>0.0</v>
      </c>
      <c r="O6" s="7">
        <v>0.2664835164835165</v>
      </c>
      <c r="P6" s="7">
        <v>0.12087912087912088</v>
      </c>
      <c r="Q6" s="7">
        <v>0.2774725274725275</v>
      </c>
      <c r="R6" s="7">
        <v>0.33516483516483514</v>
      </c>
      <c r="S6" s="7">
        <v>0.0</v>
      </c>
      <c r="T6" s="6">
        <v>91.0</v>
      </c>
      <c r="U6" s="6">
        <v>39.0</v>
      </c>
      <c r="V6" s="6">
        <v>96.0</v>
      </c>
      <c r="W6" s="6">
        <v>107.0</v>
      </c>
      <c r="X6" s="6">
        <v>0.0</v>
      </c>
      <c r="Y6" s="7">
        <v>0.061855670103092786</v>
      </c>
      <c r="Z6" s="7">
        <v>0.11363636363636363</v>
      </c>
      <c r="AA6" s="7">
        <v>0.04950495049504951</v>
      </c>
      <c r="AB6" s="7">
        <v>0.12295081967213115</v>
      </c>
      <c r="AC6" s="1">
        <v>0.0</v>
      </c>
      <c r="AD6" s="9">
        <f t="shared" si="2"/>
        <v>226</v>
      </c>
      <c r="AE6" s="7">
        <f t="shared" si="3"/>
        <v>0.6208791209</v>
      </c>
      <c r="AF6" s="6">
        <v>49.0</v>
      </c>
      <c r="AG6" s="6">
        <v>16.0</v>
      </c>
      <c r="AH6" s="6">
        <v>90.0</v>
      </c>
      <c r="AI6" s="6">
        <v>71.0</v>
      </c>
      <c r="AJ6" s="6">
        <v>0.0</v>
      </c>
      <c r="AK6" s="12">
        <v>0.5051546391752577</v>
      </c>
      <c r="AL6" s="12">
        <v>0.36363636363636365</v>
      </c>
      <c r="AM6" s="12">
        <v>0.8910891089108911</v>
      </c>
      <c r="AN6" s="12">
        <v>0.5819672131147541</v>
      </c>
      <c r="AO6" s="1">
        <v>0.0</v>
      </c>
      <c r="AP6" s="10">
        <v>0.08163265306122448</v>
      </c>
      <c r="AQ6" s="7">
        <v>0.0625</v>
      </c>
      <c r="AR6" s="7">
        <v>0.05555555555555555</v>
      </c>
      <c r="AS6" s="7">
        <v>0.1267605633802817</v>
      </c>
      <c r="AU6" s="10">
        <v>0.041666666666666664</v>
      </c>
      <c r="AV6" s="7">
        <v>0.14285714285714285</v>
      </c>
      <c r="AW6" s="7">
        <v>0.0</v>
      </c>
      <c r="AX6" s="7">
        <v>0.11764705882352941</v>
      </c>
    </row>
    <row r="7">
      <c r="A7" s="1">
        <v>6.0</v>
      </c>
      <c r="B7" s="13" t="s">
        <v>58</v>
      </c>
      <c r="C7" s="4">
        <v>45356.0</v>
      </c>
      <c r="D7" s="9">
        <v>16.0</v>
      </c>
      <c r="E7" s="14">
        <v>3270.0</v>
      </c>
      <c r="F7" s="9">
        <v>414.0</v>
      </c>
      <c r="G7" s="6">
        <v>385.0</v>
      </c>
      <c r="H7" s="7">
        <f t="shared" si="1"/>
        <v>0.9299516908</v>
      </c>
      <c r="I7" s="6">
        <v>0.4772727272727273</v>
      </c>
      <c r="J7" s="6">
        <v>101.0</v>
      </c>
      <c r="K7" s="6">
        <v>103.0</v>
      </c>
      <c r="L7" s="6">
        <v>93.0</v>
      </c>
      <c r="M7" s="6">
        <v>117.0</v>
      </c>
      <c r="N7" s="6">
        <v>0.0</v>
      </c>
      <c r="O7" s="7">
        <v>0.24396135265700483</v>
      </c>
      <c r="P7" s="7">
        <v>0.24879227053140096</v>
      </c>
      <c r="Q7" s="7">
        <v>0.2246376811594203</v>
      </c>
      <c r="R7" s="7">
        <v>0.2826086956521739</v>
      </c>
      <c r="S7" s="7">
        <v>0.0</v>
      </c>
      <c r="T7" s="6">
        <v>99.0</v>
      </c>
      <c r="U7" s="6">
        <v>93.0</v>
      </c>
      <c r="V7" s="6">
        <v>90.0</v>
      </c>
      <c r="W7" s="6">
        <v>103.0</v>
      </c>
      <c r="X7" s="6">
        <v>0.0</v>
      </c>
      <c r="Y7" s="7">
        <v>0.019801980198019802</v>
      </c>
      <c r="Z7" s="7">
        <v>0.0970873786407767</v>
      </c>
      <c r="AA7" s="7">
        <v>0.03225806451612903</v>
      </c>
      <c r="AB7" s="7">
        <v>0.11965811965811966</v>
      </c>
      <c r="AC7" s="1">
        <v>0.0</v>
      </c>
      <c r="AD7" s="9">
        <f t="shared" si="2"/>
        <v>239</v>
      </c>
      <c r="AE7" s="7">
        <f t="shared" si="3"/>
        <v>0.577294686</v>
      </c>
      <c r="AF7" s="6">
        <v>41.0</v>
      </c>
      <c r="AG7" s="6">
        <v>44.0</v>
      </c>
      <c r="AH7" s="6">
        <v>89.0</v>
      </c>
      <c r="AI7" s="6">
        <v>65.0</v>
      </c>
      <c r="AJ7" s="6">
        <v>0.0</v>
      </c>
      <c r="AK7" s="7">
        <v>0.40594059405940597</v>
      </c>
      <c r="AL7" s="7">
        <v>0.42718446601941745</v>
      </c>
      <c r="AM7" s="7">
        <v>0.956989247311828</v>
      </c>
      <c r="AN7" s="7">
        <v>0.5555555555555556</v>
      </c>
      <c r="AO7" s="1">
        <v>0.0</v>
      </c>
      <c r="AP7" s="10">
        <v>0.0</v>
      </c>
      <c r="AQ7" s="7">
        <v>0.06818181818181818</v>
      </c>
      <c r="AR7" s="7">
        <v>0.033707865168539325</v>
      </c>
      <c r="AS7" s="7">
        <v>0.1076923076923077</v>
      </c>
      <c r="AU7" s="10">
        <v>0.03333333333333333</v>
      </c>
      <c r="AV7" s="7">
        <v>0.11864406779661017</v>
      </c>
      <c r="AW7" s="7">
        <v>0.0</v>
      </c>
      <c r="AX7" s="7">
        <v>0.1346153846153846</v>
      </c>
    </row>
    <row r="8">
      <c r="A8" s="1">
        <v>7.0</v>
      </c>
      <c r="B8" s="11" t="s">
        <v>59</v>
      </c>
      <c r="C8" s="4">
        <v>45356.0</v>
      </c>
      <c r="D8" s="15" t="s">
        <v>53</v>
      </c>
      <c r="E8" s="1">
        <v>3773.0</v>
      </c>
      <c r="F8" s="6">
        <v>512.0</v>
      </c>
      <c r="G8" s="6">
        <v>484.0</v>
      </c>
      <c r="H8" s="7">
        <f t="shared" si="1"/>
        <v>0.9453125</v>
      </c>
      <c r="I8" s="6">
        <v>0.43902439024390244</v>
      </c>
      <c r="J8" s="6">
        <v>215.0</v>
      </c>
      <c r="K8" s="6">
        <v>28.0</v>
      </c>
      <c r="L8" s="6">
        <v>104.0</v>
      </c>
      <c r="M8" s="6">
        <v>164.0</v>
      </c>
      <c r="N8" s="6">
        <v>1.0</v>
      </c>
      <c r="O8" s="7">
        <v>0.419921875</v>
      </c>
      <c r="P8" s="7">
        <v>0.0546875</v>
      </c>
      <c r="Q8" s="7">
        <v>0.203125</v>
      </c>
      <c r="R8" s="7">
        <v>0.3203125</v>
      </c>
      <c r="S8" s="7">
        <v>0.001953125</v>
      </c>
      <c r="T8" s="6">
        <v>210.0</v>
      </c>
      <c r="U8" s="6">
        <v>26.0</v>
      </c>
      <c r="V8" s="6">
        <v>101.0</v>
      </c>
      <c r="W8" s="6">
        <v>146.0</v>
      </c>
      <c r="X8" s="6">
        <v>1.0</v>
      </c>
      <c r="Y8" s="7">
        <v>0.023255813953488372</v>
      </c>
      <c r="Z8" s="7">
        <v>0.07142857142857142</v>
      </c>
      <c r="AA8" s="7">
        <v>0.028846153846153848</v>
      </c>
      <c r="AB8" s="7">
        <v>0.10975609756097561</v>
      </c>
      <c r="AC8" s="7">
        <v>0.0</v>
      </c>
      <c r="AD8" s="9">
        <f t="shared" si="2"/>
        <v>312</v>
      </c>
      <c r="AE8" s="7">
        <f t="shared" si="3"/>
        <v>0.609375</v>
      </c>
      <c r="AF8" s="6">
        <v>99.0</v>
      </c>
      <c r="AG8" s="6">
        <v>20.0</v>
      </c>
      <c r="AH8" s="6">
        <v>102.0</v>
      </c>
      <c r="AI8" s="6">
        <v>90.0</v>
      </c>
      <c r="AJ8" s="6">
        <v>1.0</v>
      </c>
      <c r="AK8" s="7">
        <v>0.4604651162790698</v>
      </c>
      <c r="AL8" s="7">
        <v>0.7142857142857143</v>
      </c>
      <c r="AM8" s="7">
        <v>0.9807692307692307</v>
      </c>
      <c r="AN8" s="7">
        <v>0.5487804878048781</v>
      </c>
      <c r="AO8" s="7">
        <v>1.0</v>
      </c>
      <c r="AP8" s="10">
        <v>0.030303030303030304</v>
      </c>
      <c r="AQ8" s="7">
        <v>0.1</v>
      </c>
      <c r="AR8" s="7">
        <v>0.029411764705882353</v>
      </c>
      <c r="AS8" s="7">
        <v>0.044444444444444446</v>
      </c>
      <c r="AU8" s="10">
        <v>0.017241379310344827</v>
      </c>
      <c r="AV8" s="7">
        <v>0.0</v>
      </c>
      <c r="AW8" s="7">
        <v>0.0</v>
      </c>
      <c r="AX8" s="7">
        <v>0.1891891891891892</v>
      </c>
      <c r="BC8" s="1" t="s">
        <v>60</v>
      </c>
      <c r="BD8" s="1" t="s">
        <v>61</v>
      </c>
      <c r="BE8" s="1" t="s">
        <v>62</v>
      </c>
    </row>
    <row r="9">
      <c r="A9" s="1">
        <v>8.0</v>
      </c>
      <c r="B9" s="13" t="s">
        <v>63</v>
      </c>
      <c r="C9" s="4">
        <v>45325.0</v>
      </c>
      <c r="D9" s="5" t="s">
        <v>51</v>
      </c>
      <c r="E9" s="1">
        <v>1734.0</v>
      </c>
      <c r="F9" s="6">
        <v>202.0</v>
      </c>
      <c r="G9" s="6">
        <v>189.0</v>
      </c>
      <c r="H9" s="7">
        <f t="shared" si="1"/>
        <v>0.9356435644</v>
      </c>
      <c r="I9" s="6">
        <v>0.36363636363636365</v>
      </c>
      <c r="J9" s="6">
        <v>44.0</v>
      </c>
      <c r="K9" s="6">
        <v>18.0</v>
      </c>
      <c r="L9" s="6">
        <v>75.0</v>
      </c>
      <c r="M9" s="6">
        <v>65.0</v>
      </c>
      <c r="N9" s="6">
        <v>0.0</v>
      </c>
      <c r="O9" s="7">
        <v>0.21782178217821782</v>
      </c>
      <c r="P9" s="7">
        <v>0.0891089108910891</v>
      </c>
      <c r="Q9" s="7">
        <v>0.3712871287128713</v>
      </c>
      <c r="R9" s="7">
        <v>0.3217821782178218</v>
      </c>
      <c r="S9" s="7">
        <v>0.0</v>
      </c>
      <c r="T9" s="6">
        <v>42.0</v>
      </c>
      <c r="U9" s="6">
        <v>16.0</v>
      </c>
      <c r="V9" s="6">
        <v>73.0</v>
      </c>
      <c r="W9" s="6">
        <v>58.0</v>
      </c>
      <c r="X9" s="6">
        <v>0.0</v>
      </c>
      <c r="Y9" s="7">
        <v>0.045454545454545456</v>
      </c>
      <c r="Z9" s="7">
        <v>0.1111111111111111</v>
      </c>
      <c r="AA9" s="7">
        <v>0.02666666666666667</v>
      </c>
      <c r="AB9" s="7">
        <v>0.1076923076923077</v>
      </c>
      <c r="AC9" s="7">
        <v>0.0</v>
      </c>
      <c r="AD9" s="9">
        <f t="shared" si="2"/>
        <v>119</v>
      </c>
      <c r="AE9" s="7">
        <f t="shared" si="3"/>
        <v>0.5891089109</v>
      </c>
      <c r="AF9" s="6">
        <v>14.0</v>
      </c>
      <c r="AG9" s="6">
        <v>8.0</v>
      </c>
      <c r="AH9" s="6">
        <v>69.0</v>
      </c>
      <c r="AI9" s="6">
        <v>28.0</v>
      </c>
      <c r="AJ9" s="6">
        <v>0.0</v>
      </c>
      <c r="AK9" s="7">
        <v>0.3181818181818182</v>
      </c>
      <c r="AL9" s="7">
        <v>0.4444444444444444</v>
      </c>
      <c r="AM9" s="7">
        <v>0.92</v>
      </c>
      <c r="AN9" s="7">
        <v>0.4307692307692308</v>
      </c>
      <c r="AO9" s="7">
        <v>0.0</v>
      </c>
      <c r="AP9" s="10">
        <v>0.14285714285714285</v>
      </c>
      <c r="AQ9" s="7">
        <v>0.25</v>
      </c>
      <c r="AR9" s="7">
        <v>0.014492753623188406</v>
      </c>
      <c r="AS9" s="7">
        <v>0.07142857142857142</v>
      </c>
      <c r="AU9" s="10">
        <v>0.0</v>
      </c>
      <c r="AV9" s="7">
        <v>0.0</v>
      </c>
      <c r="AW9" s="7">
        <v>0.0</v>
      </c>
      <c r="AX9" s="7">
        <v>0.13513513513513514</v>
      </c>
      <c r="BB9" s="4">
        <v>45325.0</v>
      </c>
      <c r="BC9" s="1">
        <v>2968.0</v>
      </c>
      <c r="BD9" s="1">
        <v>3.0</v>
      </c>
      <c r="BE9" s="6">
        <f t="shared" ref="BE9:BE13" si="4">BC9/BD9</f>
        <v>989.3333333</v>
      </c>
    </row>
    <row r="10">
      <c r="A10" s="1">
        <v>9.0</v>
      </c>
      <c r="B10" s="13" t="s">
        <v>64</v>
      </c>
      <c r="C10" s="4">
        <v>45325.0</v>
      </c>
      <c r="D10" s="2" t="s">
        <v>57</v>
      </c>
      <c r="E10" s="1">
        <v>1377.0</v>
      </c>
      <c r="F10" s="6">
        <v>189.0</v>
      </c>
      <c r="G10" s="6">
        <v>183.0</v>
      </c>
      <c r="H10" s="7">
        <f t="shared" si="1"/>
        <v>0.9682539683</v>
      </c>
      <c r="I10" s="6">
        <v>0.7272727272727273</v>
      </c>
      <c r="J10" s="6">
        <v>91.0</v>
      </c>
      <c r="K10" s="6">
        <v>11.0</v>
      </c>
      <c r="L10" s="6">
        <v>41.0</v>
      </c>
      <c r="M10" s="6">
        <v>40.0</v>
      </c>
      <c r="N10" s="6">
        <v>0.0</v>
      </c>
      <c r="O10" s="7">
        <v>0.4973544973544973</v>
      </c>
      <c r="P10" s="7">
        <v>0.06349206349206349</v>
      </c>
      <c r="Q10" s="7">
        <v>0.21693121693121692</v>
      </c>
      <c r="R10" s="7">
        <v>0.2222222222222222</v>
      </c>
      <c r="S10" s="7">
        <v>0.0</v>
      </c>
      <c r="T10" s="6">
        <v>91.0</v>
      </c>
      <c r="U10" s="6">
        <v>11.0</v>
      </c>
      <c r="V10" s="6">
        <v>41.0</v>
      </c>
      <c r="W10" s="6">
        <v>40.0</v>
      </c>
      <c r="X10" s="6">
        <v>0.0</v>
      </c>
      <c r="Y10" s="7">
        <v>0.031914893617021274</v>
      </c>
      <c r="Z10" s="7">
        <v>0.08333333333333333</v>
      </c>
      <c r="AA10" s="7">
        <v>0.0</v>
      </c>
      <c r="AB10" s="7">
        <v>0.047619047619047616</v>
      </c>
      <c r="AC10" s="7">
        <v>0.0</v>
      </c>
      <c r="AD10" s="9">
        <f t="shared" si="2"/>
        <v>95</v>
      </c>
      <c r="AE10" s="7">
        <f t="shared" si="3"/>
        <v>0.5026455026</v>
      </c>
      <c r="AF10" s="6">
        <v>30.0</v>
      </c>
      <c r="AG10" s="6">
        <v>6.0</v>
      </c>
      <c r="AH10" s="6">
        <v>37.0</v>
      </c>
      <c r="AI10" s="6">
        <v>22.0</v>
      </c>
      <c r="AJ10" s="6">
        <v>0.0</v>
      </c>
      <c r="AK10" s="7">
        <v>0.3191489361702128</v>
      </c>
      <c r="AL10" s="7">
        <v>0.5</v>
      </c>
      <c r="AM10" s="7">
        <v>0.9024390243902439</v>
      </c>
      <c r="AN10" s="7">
        <v>0.5238095238095238</v>
      </c>
      <c r="AO10" s="7">
        <v>0.0</v>
      </c>
      <c r="AP10" s="10">
        <v>0.0</v>
      </c>
      <c r="AQ10" s="7">
        <v>0.16666666666666666</v>
      </c>
      <c r="AR10" s="7">
        <v>0.0</v>
      </c>
      <c r="AS10" s="7">
        <v>0.045454545454545456</v>
      </c>
      <c r="AU10" s="10">
        <v>0.046875</v>
      </c>
      <c r="AV10" s="7">
        <v>0.0</v>
      </c>
      <c r="AW10" s="7">
        <v>0.0</v>
      </c>
      <c r="AX10" s="7">
        <v>0.05</v>
      </c>
      <c r="BB10" s="4">
        <v>45325.0</v>
      </c>
      <c r="BC10" s="1">
        <v>2205.0</v>
      </c>
      <c r="BD10" s="1">
        <v>2.0</v>
      </c>
      <c r="BE10" s="6">
        <f t="shared" si="4"/>
        <v>1102.5</v>
      </c>
    </row>
    <row r="11">
      <c r="A11" s="1">
        <v>10.0</v>
      </c>
      <c r="B11" s="13" t="s">
        <v>65</v>
      </c>
      <c r="C11" s="4">
        <v>45325.0</v>
      </c>
      <c r="D11" s="15" t="s">
        <v>51</v>
      </c>
      <c r="E11" s="1">
        <v>2898.0</v>
      </c>
      <c r="F11" s="6">
        <v>437.0</v>
      </c>
      <c r="G11" s="6">
        <v>413.0</v>
      </c>
      <c r="H11" s="7">
        <f t="shared" si="1"/>
        <v>0.9450800915</v>
      </c>
      <c r="I11" s="6">
        <v>-0.13043478260869565</v>
      </c>
      <c r="J11" s="6">
        <v>208.0</v>
      </c>
      <c r="K11" s="6">
        <v>35.0</v>
      </c>
      <c r="L11" s="6">
        <v>100.0</v>
      </c>
      <c r="M11" s="6">
        <v>93.0</v>
      </c>
      <c r="N11" s="6">
        <v>1.0</v>
      </c>
      <c r="O11" s="7">
        <v>0.4759725400457666</v>
      </c>
      <c r="P11" s="7">
        <v>0.08009153318077804</v>
      </c>
      <c r="Q11" s="7">
        <v>0.2288329519450801</v>
      </c>
      <c r="R11" s="7">
        <v>0.2128146453089245</v>
      </c>
      <c r="S11" s="7">
        <v>0.002288329519450801</v>
      </c>
      <c r="T11" s="6">
        <v>203.0</v>
      </c>
      <c r="U11" s="6">
        <v>31.0</v>
      </c>
      <c r="V11" s="6">
        <v>95.0</v>
      </c>
      <c r="W11" s="6">
        <v>83.0</v>
      </c>
      <c r="X11" s="6">
        <v>1.0</v>
      </c>
      <c r="Y11" s="7">
        <v>0.02403846153846154</v>
      </c>
      <c r="Z11" s="7">
        <v>0.11428571428571428</v>
      </c>
      <c r="AA11" s="7">
        <v>0.05</v>
      </c>
      <c r="AB11" s="7">
        <v>0.10752688172043011</v>
      </c>
      <c r="AC11" s="7">
        <v>0.0</v>
      </c>
      <c r="AD11" s="9">
        <f t="shared" si="2"/>
        <v>211</v>
      </c>
      <c r="AE11" s="7">
        <f t="shared" si="3"/>
        <v>0.4828375286</v>
      </c>
      <c r="AF11" s="6">
        <v>69.0</v>
      </c>
      <c r="AG11" s="6">
        <v>10.0</v>
      </c>
      <c r="AH11" s="6">
        <v>94.0</v>
      </c>
      <c r="AI11" s="6">
        <v>37.0</v>
      </c>
      <c r="AJ11" s="6">
        <v>1.0</v>
      </c>
      <c r="AK11" s="7">
        <v>0.3317307692307692</v>
      </c>
      <c r="AL11" s="7">
        <v>0.2857142857142857</v>
      </c>
      <c r="AM11" s="7">
        <v>0.94</v>
      </c>
      <c r="AN11" s="7">
        <v>0.3978494623655914</v>
      </c>
      <c r="AO11" s="7">
        <v>0.0</v>
      </c>
      <c r="AP11" s="10">
        <v>0.028985507246376812</v>
      </c>
      <c r="AQ11" s="7">
        <v>0.0</v>
      </c>
      <c r="AR11" s="7">
        <v>0.0425531914893617</v>
      </c>
      <c r="AS11" s="7">
        <v>0.10810810810810811</v>
      </c>
      <c r="AU11" s="10">
        <v>0.02158273381294964</v>
      </c>
      <c r="AV11" s="7">
        <v>0.16</v>
      </c>
      <c r="AW11" s="7">
        <v>0.0</v>
      </c>
      <c r="AX11" s="7">
        <v>0.10714285714285714</v>
      </c>
      <c r="BB11" s="4">
        <v>45325.0</v>
      </c>
      <c r="BC11" s="1">
        <v>1734.0</v>
      </c>
      <c r="BD11" s="1">
        <v>2.0</v>
      </c>
      <c r="BE11" s="6">
        <f t="shared" si="4"/>
        <v>867</v>
      </c>
    </row>
    <row r="12">
      <c r="A12" s="1" t="s">
        <v>66</v>
      </c>
      <c r="D12" s="1" t="s">
        <v>66</v>
      </c>
      <c r="E12" s="6">
        <f t="shared" ref="E12:AS12" si="5">AVERAGE(E2:E11)</f>
        <v>2865.2</v>
      </c>
      <c r="F12" s="6">
        <f t="shared" si="5"/>
        <v>401.8</v>
      </c>
      <c r="G12" s="6">
        <f t="shared" si="5"/>
        <v>378.4</v>
      </c>
      <c r="H12" s="7">
        <f t="shared" si="5"/>
        <v>0.9386202522</v>
      </c>
      <c r="I12" s="6">
        <f t="shared" si="5"/>
        <v>0.297302811</v>
      </c>
      <c r="J12" s="6">
        <f t="shared" si="5"/>
        <v>162.7</v>
      </c>
      <c r="K12" s="6">
        <f t="shared" si="5"/>
        <v>47.1</v>
      </c>
      <c r="L12" s="6">
        <f t="shared" si="5"/>
        <v>86.2</v>
      </c>
      <c r="M12" s="6">
        <f t="shared" si="5"/>
        <v>104.9</v>
      </c>
      <c r="N12" s="6">
        <f t="shared" si="5"/>
        <v>0.2</v>
      </c>
      <c r="O12" s="7">
        <f t="shared" si="5"/>
        <v>0.3780761421</v>
      </c>
      <c r="P12" s="7">
        <f t="shared" si="5"/>
        <v>0.1167537157</v>
      </c>
      <c r="Q12" s="7">
        <f t="shared" si="5"/>
        <v>0.2373648203</v>
      </c>
      <c r="R12" s="7">
        <f t="shared" si="5"/>
        <v>0.2673811765</v>
      </c>
      <c r="S12" s="7">
        <f t="shared" si="5"/>
        <v>0.0004241454519</v>
      </c>
      <c r="T12" s="6">
        <f t="shared" si="5"/>
        <v>159.8</v>
      </c>
      <c r="U12" s="6">
        <f t="shared" si="5"/>
        <v>42.4</v>
      </c>
      <c r="V12" s="6">
        <f t="shared" si="5"/>
        <v>83.2</v>
      </c>
      <c r="W12" s="6">
        <f t="shared" si="5"/>
        <v>92.8</v>
      </c>
      <c r="X12" s="6">
        <f t="shared" si="5"/>
        <v>0.2</v>
      </c>
      <c r="Y12" s="7">
        <f t="shared" si="5"/>
        <v>0.02446101589</v>
      </c>
      <c r="Z12" s="7">
        <f t="shared" si="5"/>
        <v>0.1051821668</v>
      </c>
      <c r="AA12" s="7">
        <f t="shared" si="5"/>
        <v>0.03437104481</v>
      </c>
      <c r="AB12" s="7">
        <f t="shared" si="5"/>
        <v>0.1150916474</v>
      </c>
      <c r="AC12" s="6">
        <f t="shared" si="5"/>
        <v>0</v>
      </c>
      <c r="AD12" s="6">
        <f t="shared" si="5"/>
        <v>232.5</v>
      </c>
      <c r="AE12" s="7">
        <f t="shared" si="5"/>
        <v>0.5794283022</v>
      </c>
      <c r="AF12" s="6">
        <f t="shared" si="5"/>
        <v>72.4</v>
      </c>
      <c r="AG12" s="6">
        <f t="shared" si="5"/>
        <v>23.1</v>
      </c>
      <c r="AH12" s="6">
        <f t="shared" si="5"/>
        <v>81.2</v>
      </c>
      <c r="AI12" s="6">
        <f t="shared" si="5"/>
        <v>55.6</v>
      </c>
      <c r="AJ12" s="6">
        <f t="shared" si="5"/>
        <v>0.2</v>
      </c>
      <c r="AK12" s="7">
        <f t="shared" si="5"/>
        <v>0.415243092</v>
      </c>
      <c r="AL12" s="7">
        <f t="shared" si="5"/>
        <v>0.4936777474</v>
      </c>
      <c r="AM12" s="7">
        <f t="shared" si="5"/>
        <v>0.9403753814</v>
      </c>
      <c r="AN12" s="7">
        <f t="shared" si="5"/>
        <v>0.5263347282</v>
      </c>
      <c r="AO12" s="6">
        <f t="shared" si="5"/>
        <v>0.1</v>
      </c>
      <c r="AP12" s="10">
        <f t="shared" si="5"/>
        <v>0.03544814962</v>
      </c>
      <c r="AQ12" s="7">
        <f t="shared" si="5"/>
        <v>0.09752956393</v>
      </c>
      <c r="AR12" s="7">
        <f t="shared" si="5"/>
        <v>0.03000488348</v>
      </c>
      <c r="AS12" s="7">
        <f t="shared" si="5"/>
        <v>0.1028146414</v>
      </c>
      <c r="AU12" s="10">
        <f t="shared" ref="AU12:AX12" si="6">AVERAGE(AU2:AU11)</f>
        <v>0.01783202585</v>
      </c>
      <c r="AV12" s="7">
        <f t="shared" si="6"/>
        <v>0.1042635632</v>
      </c>
      <c r="AW12" s="7">
        <f t="shared" si="6"/>
        <v>0.05</v>
      </c>
      <c r="AX12" s="7">
        <f t="shared" si="6"/>
        <v>0.1281168286</v>
      </c>
      <c r="BB12" s="4">
        <v>45325.0</v>
      </c>
      <c r="BC12" s="1">
        <v>1377.0</v>
      </c>
      <c r="BD12" s="1">
        <v>2.0</v>
      </c>
      <c r="BE12" s="6">
        <f t="shared" si="4"/>
        <v>688.5</v>
      </c>
    </row>
    <row r="13">
      <c r="A13" s="1" t="s">
        <v>67</v>
      </c>
      <c r="D13" s="1" t="s">
        <v>67</v>
      </c>
      <c r="E13" s="6">
        <f t="shared" ref="E13:I13" si="7">MAX(E2:E11)</f>
        <v>4532</v>
      </c>
      <c r="F13" s="6">
        <f t="shared" si="7"/>
        <v>790</v>
      </c>
      <c r="G13" s="6">
        <f t="shared" si="7"/>
        <v>759</v>
      </c>
      <c r="H13" s="7">
        <f t="shared" si="7"/>
        <v>0.9682539683</v>
      </c>
      <c r="I13" s="6">
        <f t="shared" si="7"/>
        <v>0.7272727273</v>
      </c>
      <c r="O13" s="7">
        <f t="shared" ref="O13:S13" si="8">MAX(O2:O11)</f>
        <v>0.5544303797</v>
      </c>
      <c r="P13" s="7">
        <f t="shared" si="8"/>
        <v>0.2487922705</v>
      </c>
      <c r="Q13" s="7">
        <f t="shared" si="8"/>
        <v>0.3712871287</v>
      </c>
      <c r="R13" s="7">
        <f t="shared" si="8"/>
        <v>0.3351648352</v>
      </c>
      <c r="S13" s="7">
        <f t="shared" si="8"/>
        <v>0.002288329519</v>
      </c>
      <c r="Y13" s="7">
        <f t="shared" ref="Y13:AB13" si="9">MAX(Y2:Y11)</f>
        <v>0.0618556701</v>
      </c>
      <c r="Z13" s="7">
        <f t="shared" si="9"/>
        <v>0.1935483871</v>
      </c>
      <c r="AA13" s="7">
        <f t="shared" si="9"/>
        <v>0.1014492754</v>
      </c>
      <c r="AB13" s="7">
        <f t="shared" si="9"/>
        <v>0.1612903226</v>
      </c>
      <c r="AD13" s="6">
        <f t="shared" ref="AD13:AE13" si="10">MAX(AD2:AD11)</f>
        <v>430</v>
      </c>
      <c r="AE13" s="7">
        <f t="shared" si="10"/>
        <v>0.6384615385</v>
      </c>
      <c r="AK13" s="7">
        <f t="shared" ref="AK13:AS13" si="11">MAX(AK2:AK11)</f>
        <v>0.5661157025</v>
      </c>
      <c r="AL13" s="7">
        <f t="shared" si="11"/>
        <v>0.7142857143</v>
      </c>
      <c r="AM13" s="7">
        <f t="shared" si="11"/>
        <v>1</v>
      </c>
      <c r="AN13" s="7">
        <f t="shared" si="11"/>
        <v>0.5967741935</v>
      </c>
      <c r="AO13" s="6">
        <f t="shared" si="11"/>
        <v>1</v>
      </c>
      <c r="AP13" s="10">
        <f t="shared" si="11"/>
        <v>0.1428571429</v>
      </c>
      <c r="AQ13" s="7">
        <f t="shared" si="11"/>
        <v>0.25</v>
      </c>
      <c r="AR13" s="7">
        <f t="shared" si="11"/>
        <v>0.08955223881</v>
      </c>
      <c r="AS13" s="7">
        <f t="shared" si="11"/>
        <v>0.2162162162</v>
      </c>
      <c r="AU13" s="10">
        <f t="shared" ref="AU13:AX13" si="12">MAX(AU2:AU11)</f>
        <v>0.046875</v>
      </c>
      <c r="AV13" s="7">
        <f t="shared" si="12"/>
        <v>0.2</v>
      </c>
      <c r="AW13" s="7">
        <f t="shared" si="12"/>
        <v>0.5</v>
      </c>
      <c r="AX13" s="7">
        <f t="shared" si="12"/>
        <v>0.2142857143</v>
      </c>
      <c r="BB13" s="4">
        <v>45325.0</v>
      </c>
      <c r="BC13" s="1">
        <v>2898.0</v>
      </c>
      <c r="BD13" s="1">
        <v>3.0</v>
      </c>
      <c r="BE13" s="6">
        <f t="shared" si="4"/>
        <v>966</v>
      </c>
    </row>
    <row r="14">
      <c r="A14" s="1" t="s">
        <v>68</v>
      </c>
      <c r="D14" s="1" t="s">
        <v>68</v>
      </c>
      <c r="E14" s="6">
        <f t="shared" ref="E14:I14" si="13">MIN(E2:E11)</f>
        <v>1377</v>
      </c>
      <c r="F14" s="6">
        <f t="shared" si="13"/>
        <v>189</v>
      </c>
      <c r="G14" s="6">
        <f t="shared" si="13"/>
        <v>183</v>
      </c>
      <c r="H14" s="7">
        <f t="shared" si="13"/>
        <v>0.9004329004</v>
      </c>
      <c r="I14" s="6">
        <f t="shared" si="13"/>
        <v>-0.1304347826</v>
      </c>
      <c r="O14" s="7">
        <f t="shared" ref="O14:S14" si="14">MIN(O2:O11)</f>
        <v>0.2178217822</v>
      </c>
      <c r="P14" s="7">
        <f t="shared" si="14"/>
        <v>0.0546875</v>
      </c>
      <c r="Q14" s="7">
        <f t="shared" si="14"/>
        <v>0.1240506329</v>
      </c>
      <c r="R14" s="7">
        <f t="shared" si="14"/>
        <v>0.2128146453</v>
      </c>
      <c r="S14" s="7">
        <f t="shared" si="14"/>
        <v>0</v>
      </c>
      <c r="Y14" s="7">
        <f t="shared" ref="Y14:AB14" si="15">MIN(Y2:Y11)</f>
        <v>0</v>
      </c>
      <c r="Z14" s="7">
        <f t="shared" si="15"/>
        <v>0.07142857143</v>
      </c>
      <c r="AA14" s="7">
        <f t="shared" si="15"/>
        <v>0</v>
      </c>
      <c r="AB14" s="7">
        <f t="shared" si="15"/>
        <v>0.04761904762</v>
      </c>
      <c r="AD14" s="6">
        <f t="shared" ref="AD14:AE14" si="16">MIN(AD2:AD11)</f>
        <v>95</v>
      </c>
      <c r="AE14" s="7">
        <f t="shared" si="16"/>
        <v>0.4828375286</v>
      </c>
      <c r="AK14" s="7">
        <f t="shared" ref="AK14:AS14" si="17">MIN(AK2:AK11)</f>
        <v>0.3181818182</v>
      </c>
      <c r="AL14" s="7">
        <f t="shared" si="17"/>
        <v>0.2857142857</v>
      </c>
      <c r="AM14" s="7">
        <f t="shared" si="17"/>
        <v>0.8910891089</v>
      </c>
      <c r="AN14" s="7">
        <f t="shared" si="17"/>
        <v>0.3978494624</v>
      </c>
      <c r="AO14" s="6">
        <f t="shared" si="17"/>
        <v>0</v>
      </c>
      <c r="AP14" s="10">
        <f t="shared" si="17"/>
        <v>0</v>
      </c>
      <c r="AQ14" s="7">
        <f t="shared" si="17"/>
        <v>0</v>
      </c>
      <c r="AR14" s="7">
        <f t="shared" si="17"/>
        <v>0</v>
      </c>
      <c r="AS14" s="7">
        <f t="shared" si="17"/>
        <v>0.04444444444</v>
      </c>
      <c r="AU14" s="10">
        <f t="shared" ref="AU14:AX14" si="18">MIN(AU2:AU11)</f>
        <v>0</v>
      </c>
      <c r="AV14" s="7">
        <f t="shared" si="18"/>
        <v>0</v>
      </c>
      <c r="AW14" s="7">
        <f t="shared" si="18"/>
        <v>0</v>
      </c>
      <c r="AX14" s="7">
        <f t="shared" si="18"/>
        <v>0.05</v>
      </c>
      <c r="BC14" s="6">
        <f t="shared" ref="BC14:BE14" si="19">AVERAGE(BC9:BC13)</f>
        <v>2236.4</v>
      </c>
      <c r="BD14" s="6">
        <f t="shared" si="19"/>
        <v>2.4</v>
      </c>
      <c r="BE14" s="6">
        <f t="shared" si="19"/>
        <v>922.6666667</v>
      </c>
    </row>
    <row r="15">
      <c r="A15" s="1" t="s">
        <v>69</v>
      </c>
      <c r="D15" s="1" t="s">
        <v>69</v>
      </c>
      <c r="E15" s="6">
        <f t="shared" ref="E15:I15" si="20">STDEV(E2:E11)</f>
        <v>935.649127</v>
      </c>
      <c r="F15" s="6">
        <f t="shared" si="20"/>
        <v>181.3037966</v>
      </c>
      <c r="G15" s="7">
        <f t="shared" si="20"/>
        <v>175.6133379</v>
      </c>
      <c r="H15" s="7">
        <f t="shared" si="20"/>
        <v>0.02027463352</v>
      </c>
      <c r="I15" s="6">
        <f t="shared" si="20"/>
        <v>0.2725715295</v>
      </c>
      <c r="O15" s="7">
        <f t="shared" ref="O15:S15" si="21">STDEV(O2:O11)</f>
        <v>0.1194092539</v>
      </c>
      <c r="P15" s="7">
        <f t="shared" si="21"/>
        <v>0.05556580653</v>
      </c>
      <c r="Q15" s="7">
        <f t="shared" si="21"/>
        <v>0.06915284831</v>
      </c>
      <c r="R15" s="7">
        <f t="shared" si="21"/>
        <v>0.04691204556</v>
      </c>
      <c r="S15" s="7">
        <f t="shared" si="21"/>
        <v>0.0008976608869</v>
      </c>
      <c r="Y15" s="7">
        <f t="shared" ref="Y15:AB15" si="22">STDEV(Y2:Y11)</f>
        <v>0.01894587214</v>
      </c>
      <c r="Z15" s="7">
        <f t="shared" si="22"/>
        <v>0.03499330229</v>
      </c>
      <c r="AA15" s="7">
        <f t="shared" si="22"/>
        <v>0.02900175179</v>
      </c>
      <c r="AB15" s="7">
        <f t="shared" si="22"/>
        <v>0.02906116926</v>
      </c>
      <c r="AD15" s="6">
        <f t="shared" ref="AD15:AE15" si="23">STDEV(AD2:AD11)</f>
        <v>103.0051239</v>
      </c>
      <c r="AE15" s="7">
        <f t="shared" si="23"/>
        <v>0.05321102931</v>
      </c>
      <c r="AF15" s="7"/>
      <c r="AG15" s="7"/>
      <c r="AH15" s="7"/>
      <c r="AI15" s="7"/>
      <c r="AJ15" s="7"/>
      <c r="AK15" s="7">
        <f t="shared" ref="AK15:AS15" si="24">STDEV(AK2:AK11)</f>
        <v>0.08564443161</v>
      </c>
      <c r="AL15" s="7">
        <f t="shared" si="24"/>
        <v>0.1234988228</v>
      </c>
      <c r="AM15" s="7">
        <f t="shared" si="24"/>
        <v>0.03808440051</v>
      </c>
      <c r="AN15" s="7">
        <f t="shared" si="24"/>
        <v>0.06654324223</v>
      </c>
      <c r="AO15" s="7">
        <f t="shared" si="24"/>
        <v>0.316227766</v>
      </c>
      <c r="AP15" s="7">
        <f t="shared" si="24"/>
        <v>0.0472617497</v>
      </c>
      <c r="AQ15" s="7">
        <f t="shared" si="24"/>
        <v>0.07910461437</v>
      </c>
      <c r="AR15" s="7">
        <f t="shared" si="24"/>
        <v>0.02746081423</v>
      </c>
      <c r="AS15" s="7">
        <f t="shared" si="24"/>
        <v>0.05014829613</v>
      </c>
      <c r="AT15" s="7"/>
      <c r="AU15" s="7">
        <f t="shared" ref="AU15:AX15" si="25">STDEV(AU2:AU11)</f>
        <v>0.01806857527</v>
      </c>
      <c r="AV15" s="7">
        <f t="shared" si="25"/>
        <v>0.07689513579</v>
      </c>
      <c r="AW15" s="7">
        <f t="shared" si="25"/>
        <v>0.158113883</v>
      </c>
      <c r="AX15" s="7">
        <f t="shared" si="25"/>
        <v>0.05045380275</v>
      </c>
      <c r="BC15" s="6">
        <f>BC14/60</f>
        <v>37.27333333</v>
      </c>
      <c r="BE15" s="6">
        <f>BE14/60</f>
        <v>15.37777778</v>
      </c>
    </row>
    <row r="17">
      <c r="B17" s="1" t="s">
        <v>70</v>
      </c>
      <c r="E17" s="6">
        <f t="array" ref="E17:F17">LINEST(F2:F11,E2:E11)</f>
        <v>0.1848125365</v>
      </c>
      <c r="F17" s="6">
        <v>-127.72487965914664</v>
      </c>
      <c r="G17" s="6">
        <f>E17*60</f>
        <v>11.08875219</v>
      </c>
      <c r="AA17" s="16" t="str">
        <f t="array" ref="AA17">LINEST(O2:O9,F10:O11,E2:E11)</f>
        <v>#VALUE!</v>
      </c>
    </row>
    <row r="18">
      <c r="B18" s="1" t="s">
        <v>71</v>
      </c>
      <c r="H18" s="1" t="s">
        <v>72</v>
      </c>
      <c r="N18" s="1" t="s">
        <v>73</v>
      </c>
      <c r="U18" s="1" t="s">
        <v>74</v>
      </c>
      <c r="V18" s="1" t="s">
        <v>75</v>
      </c>
      <c r="AA18" s="1" t="s">
        <v>76</v>
      </c>
      <c r="AC18" s="1" t="s">
        <v>77</v>
      </c>
      <c r="AF18" s="1" t="s">
        <v>76</v>
      </c>
      <c r="AJ18" s="1" t="s">
        <v>76</v>
      </c>
      <c r="AN18" s="6">
        <f t="array" ref="AN18:AO18">LINEST(AP20:AP29,AN20:AN29)</f>
        <v>6.212337131</v>
      </c>
      <c r="AO18" s="6">
        <v>-133.9598057792853</v>
      </c>
      <c r="AR18" s="1" t="s">
        <v>78</v>
      </c>
      <c r="AW18" s="1" t="s">
        <v>79</v>
      </c>
    </row>
    <row r="19">
      <c r="E19" s="7"/>
      <c r="AP19" s="1" t="s">
        <v>80</v>
      </c>
      <c r="AU19" s="1">
        <v>2205.0</v>
      </c>
      <c r="AV19" s="9">
        <v>69.0</v>
      </c>
    </row>
    <row r="20">
      <c r="E20" s="7"/>
      <c r="AN20" s="6">
        <f t="shared" ref="AN20:AN29" si="26">AO20/60</f>
        <v>36.75</v>
      </c>
      <c r="AO20" s="1">
        <v>2205.0</v>
      </c>
      <c r="AP20" s="9">
        <v>69.0</v>
      </c>
      <c r="AU20" s="1">
        <v>4532.0</v>
      </c>
      <c r="AV20" s="6">
        <v>98.0</v>
      </c>
    </row>
    <row r="21">
      <c r="E21" s="7"/>
      <c r="AN21" s="6">
        <f t="shared" si="26"/>
        <v>75.53333333</v>
      </c>
      <c r="AO21" s="1">
        <v>4532.0</v>
      </c>
      <c r="AP21" s="6">
        <v>438.0</v>
      </c>
      <c r="AU21" s="1">
        <v>3228.0</v>
      </c>
      <c r="AV21" s="9">
        <v>88.0</v>
      </c>
      <c r="BB21" s="4">
        <v>45356.0</v>
      </c>
      <c r="BC21" s="1">
        <v>4532.0</v>
      </c>
      <c r="BD21" s="1">
        <v>5.0</v>
      </c>
      <c r="BE21" s="6">
        <f t="shared" ref="BE21:BE25" si="27">BC21/BD21</f>
        <v>906.4</v>
      </c>
    </row>
    <row r="22">
      <c r="E22" s="7"/>
      <c r="AN22" s="6">
        <f t="shared" si="26"/>
        <v>53.8</v>
      </c>
      <c r="AO22" s="1">
        <v>3228.0</v>
      </c>
      <c r="AP22" s="9">
        <v>242.0</v>
      </c>
      <c r="AU22" s="1">
        <v>2667.0</v>
      </c>
      <c r="AV22" s="6">
        <v>93.0</v>
      </c>
      <c r="BB22" s="4">
        <v>45356.0</v>
      </c>
      <c r="BC22" s="1">
        <v>3228.0</v>
      </c>
      <c r="BD22" s="1">
        <v>3.0</v>
      </c>
      <c r="BE22" s="6">
        <f t="shared" si="27"/>
        <v>1076</v>
      </c>
    </row>
    <row r="23">
      <c r="E23" s="7"/>
      <c r="AN23" s="6">
        <f t="shared" si="26"/>
        <v>44.45</v>
      </c>
      <c r="AO23" s="1">
        <v>2667.0</v>
      </c>
      <c r="AP23" s="6">
        <v>122.0</v>
      </c>
      <c r="AU23" s="1">
        <v>2968.0</v>
      </c>
      <c r="AV23" s="6">
        <v>101.0</v>
      </c>
      <c r="BB23" s="4">
        <v>45356.0</v>
      </c>
      <c r="BC23" s="1">
        <v>2667.0</v>
      </c>
      <c r="BD23" s="1">
        <v>3.0</v>
      </c>
      <c r="BE23" s="6">
        <f t="shared" si="27"/>
        <v>889</v>
      </c>
    </row>
    <row r="24">
      <c r="AN24" s="6">
        <f t="shared" si="26"/>
        <v>49.46666667</v>
      </c>
      <c r="AO24" s="1">
        <v>2968.0</v>
      </c>
      <c r="AP24" s="6">
        <v>97.0</v>
      </c>
      <c r="AU24" s="14">
        <v>3270.0</v>
      </c>
      <c r="AV24" s="6">
        <v>93.0</v>
      </c>
      <c r="BB24" s="4">
        <v>45356.0</v>
      </c>
      <c r="BC24" s="14">
        <v>3270.0</v>
      </c>
      <c r="BD24" s="1">
        <v>4.0</v>
      </c>
      <c r="BE24" s="6">
        <f t="shared" si="27"/>
        <v>817.5</v>
      </c>
    </row>
    <row r="25">
      <c r="AN25" s="6">
        <f t="shared" si="26"/>
        <v>54.5</v>
      </c>
      <c r="AO25" s="14">
        <v>3270.0</v>
      </c>
      <c r="AP25" s="6">
        <v>101.0</v>
      </c>
      <c r="AU25" s="1">
        <v>3773.0</v>
      </c>
      <c r="AV25" s="6">
        <v>104.0</v>
      </c>
      <c r="BB25" s="4">
        <v>45356.0</v>
      </c>
      <c r="BC25" s="1">
        <v>3773.0</v>
      </c>
      <c r="BD25" s="1">
        <v>4.0</v>
      </c>
      <c r="BE25" s="6">
        <f t="shared" si="27"/>
        <v>943.25</v>
      </c>
    </row>
    <row r="26">
      <c r="AN26" s="6">
        <f t="shared" si="26"/>
        <v>62.88333333</v>
      </c>
      <c r="AO26" s="1">
        <v>3773.0</v>
      </c>
      <c r="AP26" s="6">
        <v>215.0</v>
      </c>
      <c r="AU26" s="1">
        <v>1734.0</v>
      </c>
      <c r="AV26" s="6">
        <v>75.0</v>
      </c>
      <c r="BC26" s="6">
        <f t="shared" ref="BC26:BE26" si="28">AVERAGE(BC21:BC25)</f>
        <v>3494</v>
      </c>
      <c r="BD26" s="6">
        <f t="shared" si="28"/>
        <v>3.8</v>
      </c>
      <c r="BE26" s="6">
        <f t="shared" si="28"/>
        <v>926.43</v>
      </c>
    </row>
    <row r="27">
      <c r="AN27" s="6">
        <f t="shared" si="26"/>
        <v>28.9</v>
      </c>
      <c r="AO27" s="1">
        <v>1734.0</v>
      </c>
      <c r="AP27" s="6">
        <v>44.0</v>
      </c>
      <c r="AU27" s="1">
        <v>2898.0</v>
      </c>
      <c r="AV27" s="6">
        <v>100.0</v>
      </c>
      <c r="BC27" s="6">
        <f>BC26/60</f>
        <v>58.23333333</v>
      </c>
      <c r="BE27" s="6">
        <f>BE26/60</f>
        <v>15.4405</v>
      </c>
    </row>
    <row r="28">
      <c r="AN28" s="6">
        <f t="shared" si="26"/>
        <v>22.95</v>
      </c>
      <c r="AO28" s="1">
        <v>1377.0</v>
      </c>
      <c r="AP28" s="6">
        <v>91.0</v>
      </c>
    </row>
    <row r="29">
      <c r="AN29" s="6">
        <f t="shared" si="26"/>
        <v>48.3</v>
      </c>
      <c r="AO29" s="1">
        <v>2898.0</v>
      </c>
      <c r="AP29" s="6">
        <v>208.0</v>
      </c>
      <c r="AU29" s="6">
        <f t="array" ref="AU29:AV29">LINEST(AV19:AV27,AU19:AU27)</f>
        <v>0.0104113164</v>
      </c>
      <c r="AV29" s="6">
        <v>59.670149450846026</v>
      </c>
    </row>
    <row r="30">
      <c r="AO30" s="1" t="s">
        <v>81</v>
      </c>
      <c r="AU30" s="6">
        <f>AU29*60</f>
        <v>0.6246789843</v>
      </c>
      <c r="BC30" s="1" t="s">
        <v>82</v>
      </c>
    </row>
    <row r="31">
      <c r="AO31" s="6">
        <f t="shared" ref="AO31:AO38" si="29">AP20/AN20</f>
        <v>1.87755102</v>
      </c>
      <c r="BB31" s="4">
        <v>45325.0</v>
      </c>
      <c r="BC31" s="1">
        <v>231.0</v>
      </c>
      <c r="BD31" s="1">
        <v>2.0</v>
      </c>
      <c r="BE31" s="6">
        <f t="shared" ref="BE31:BE35" si="30">BC31/BD31</f>
        <v>115.5</v>
      </c>
    </row>
    <row r="32">
      <c r="AO32" s="6">
        <f t="shared" si="29"/>
        <v>5.798764342</v>
      </c>
      <c r="BB32" s="4">
        <v>45325.0</v>
      </c>
      <c r="BC32" s="6">
        <v>364.0</v>
      </c>
      <c r="BD32" s="1">
        <v>3.0</v>
      </c>
      <c r="BE32" s="6">
        <f t="shared" si="30"/>
        <v>121.3333333</v>
      </c>
    </row>
    <row r="33">
      <c r="AO33" s="6">
        <f t="shared" si="29"/>
        <v>4.498141264</v>
      </c>
      <c r="BB33" s="4">
        <v>45325.0</v>
      </c>
      <c r="BC33" s="6">
        <v>202.0</v>
      </c>
      <c r="BD33" s="1">
        <v>2.0</v>
      </c>
      <c r="BE33" s="6">
        <f t="shared" si="30"/>
        <v>101</v>
      </c>
    </row>
    <row r="34">
      <c r="AO34" s="6">
        <f t="shared" si="29"/>
        <v>2.744656918</v>
      </c>
      <c r="BB34" s="4">
        <v>45325.0</v>
      </c>
      <c r="BC34" s="6">
        <v>189.0</v>
      </c>
      <c r="BD34" s="1">
        <v>2.0</v>
      </c>
      <c r="BE34" s="6">
        <f t="shared" si="30"/>
        <v>94.5</v>
      </c>
    </row>
    <row r="35">
      <c r="AO35" s="6">
        <f t="shared" si="29"/>
        <v>1.960916442</v>
      </c>
      <c r="BB35" s="4">
        <v>45325.0</v>
      </c>
      <c r="BC35" s="6">
        <v>437.0</v>
      </c>
      <c r="BD35" s="1">
        <v>3.0</v>
      </c>
      <c r="BE35" s="6">
        <f t="shared" si="30"/>
        <v>145.6666667</v>
      </c>
    </row>
    <row r="36">
      <c r="AO36" s="6">
        <f t="shared" si="29"/>
        <v>1.853211009</v>
      </c>
      <c r="BC36" s="6">
        <f>AVERAGE(BC31:BC35)</f>
        <v>284.6</v>
      </c>
      <c r="BE36" s="6">
        <f>AVERAGE(BE31:BE35)</f>
        <v>115.6</v>
      </c>
    </row>
    <row r="37">
      <c r="U37" s="4">
        <v>45325.0</v>
      </c>
      <c r="W37" s="4">
        <v>45356.0</v>
      </c>
      <c r="AO37" s="6">
        <f t="shared" si="29"/>
        <v>3.41902995</v>
      </c>
    </row>
    <row r="38">
      <c r="U38" s="1" t="s">
        <v>3</v>
      </c>
      <c r="V38" s="1" t="s">
        <v>7</v>
      </c>
      <c r="W38" s="1" t="s">
        <v>3</v>
      </c>
      <c r="X38" s="1" t="s">
        <v>7</v>
      </c>
      <c r="AO38" s="6">
        <f t="shared" si="29"/>
        <v>1.522491349</v>
      </c>
      <c r="BB38" s="4">
        <v>45356.0</v>
      </c>
      <c r="BC38" s="9">
        <v>414.0</v>
      </c>
      <c r="BD38" s="14">
        <v>4.0</v>
      </c>
      <c r="BE38" s="6">
        <f t="shared" ref="BE38:BE42" si="31">BC38/BD38</f>
        <v>103.5</v>
      </c>
    </row>
    <row r="39">
      <c r="A39" s="1" t="s">
        <v>83</v>
      </c>
      <c r="H39" s="1" t="s">
        <v>84</v>
      </c>
      <c r="N39" s="1" t="s">
        <v>85</v>
      </c>
      <c r="U39" s="1">
        <v>2205.0</v>
      </c>
      <c r="V39" s="8">
        <v>0.22727272727272727</v>
      </c>
      <c r="W39" s="1">
        <v>4532.0</v>
      </c>
      <c r="X39" s="1">
        <v>0.0</v>
      </c>
      <c r="AO39" s="6">
        <f t="shared" ref="AO39:AO40" si="32">AVERAGE(AO31:AO38)</f>
        <v>2.959345287</v>
      </c>
      <c r="BB39" s="4">
        <v>45356.0</v>
      </c>
      <c r="BC39" s="6">
        <v>512.0</v>
      </c>
      <c r="BD39" s="1">
        <v>4.0</v>
      </c>
      <c r="BE39" s="6">
        <f t="shared" si="31"/>
        <v>128</v>
      </c>
    </row>
    <row r="40">
      <c r="U40" s="1">
        <v>2968.0</v>
      </c>
      <c r="V40" s="1">
        <v>0.0</v>
      </c>
      <c r="W40" s="1">
        <v>3228.0</v>
      </c>
      <c r="X40" s="6">
        <v>0.3235294117647059</v>
      </c>
      <c r="Z40" s="1" t="s">
        <v>86</v>
      </c>
      <c r="AB40" s="1" t="s">
        <v>87</v>
      </c>
      <c r="AF40" s="1" t="s">
        <v>88</v>
      </c>
      <c r="AK40" s="1" t="s">
        <v>89</v>
      </c>
      <c r="AO40" s="6">
        <f t="shared" si="32"/>
        <v>3.09456957</v>
      </c>
      <c r="AQ40" s="1" t="s">
        <v>90</v>
      </c>
      <c r="AR40" s="1" t="s">
        <v>91</v>
      </c>
      <c r="AT40" s="1" t="s">
        <v>92</v>
      </c>
      <c r="BB40" s="4">
        <v>45356.0</v>
      </c>
      <c r="BC40" s="1">
        <v>790.0</v>
      </c>
      <c r="BD40" s="1">
        <v>5.0</v>
      </c>
      <c r="BE40" s="6">
        <f t="shared" si="31"/>
        <v>158</v>
      </c>
    </row>
    <row r="41">
      <c r="U41" s="1">
        <v>1734.0</v>
      </c>
      <c r="V41" s="6">
        <v>0.36363636363636365</v>
      </c>
      <c r="W41" s="1">
        <v>2667.0</v>
      </c>
      <c r="X41" s="6">
        <v>0.5454545454545454</v>
      </c>
      <c r="BB41" s="4">
        <v>45356.0</v>
      </c>
      <c r="BC41" s="6">
        <v>520.0</v>
      </c>
      <c r="BD41" s="1">
        <v>3.0</v>
      </c>
      <c r="BE41" s="6">
        <f t="shared" si="31"/>
        <v>173.3333333</v>
      </c>
    </row>
    <row r="42">
      <c r="U42" s="1">
        <v>1377.0</v>
      </c>
      <c r="V42" s="6">
        <v>0.7272727272727273</v>
      </c>
      <c r="W42" s="14">
        <v>3270.0</v>
      </c>
      <c r="X42" s="6">
        <v>0.4772727272727273</v>
      </c>
      <c r="BB42" s="4">
        <v>45356.0</v>
      </c>
      <c r="BC42" s="6">
        <v>359.0</v>
      </c>
      <c r="BD42" s="1">
        <v>3.0</v>
      </c>
      <c r="BE42" s="6">
        <f t="shared" si="31"/>
        <v>119.6666667</v>
      </c>
    </row>
    <row r="43">
      <c r="U43" s="1">
        <v>2898.0</v>
      </c>
      <c r="V43" s="6">
        <v>-0.13043478260869565</v>
      </c>
      <c r="W43" s="1">
        <v>3773.0</v>
      </c>
      <c r="X43" s="6">
        <v>0.43902439024390244</v>
      </c>
      <c r="BC43" s="6">
        <f>AVERAGE(BC38:BC42)</f>
        <v>519</v>
      </c>
      <c r="BE43" s="6">
        <f>AVERAGE(BE38:BE42)</f>
        <v>136.5</v>
      </c>
    </row>
    <row r="46">
      <c r="BC46" s="1" t="s">
        <v>93</v>
      </c>
    </row>
    <row r="47">
      <c r="BC47" s="6">
        <v>115.5</v>
      </c>
    </row>
    <row r="48">
      <c r="BC48" s="6">
        <v>121.33333333333333</v>
      </c>
    </row>
    <row r="49">
      <c r="BC49" s="6">
        <v>101.0</v>
      </c>
    </row>
    <row r="50">
      <c r="BC50" s="6">
        <v>94.5</v>
      </c>
    </row>
    <row r="51">
      <c r="BC51" s="6">
        <v>145.66666666666666</v>
      </c>
    </row>
    <row r="52">
      <c r="BC52" s="6">
        <v>103.5</v>
      </c>
    </row>
    <row r="53">
      <c r="BC53" s="6">
        <v>128.0</v>
      </c>
    </row>
    <row r="54">
      <c r="BC54" s="6">
        <v>158.0</v>
      </c>
    </row>
    <row r="55">
      <c r="BC55" s="6">
        <v>173.33333333333334</v>
      </c>
    </row>
    <row r="56">
      <c r="BC56" s="6">
        <v>119.66666666666667</v>
      </c>
    </row>
    <row r="57">
      <c r="BC57" s="6">
        <f>AVERAGE(BC47:BC56)</f>
        <v>126.05</v>
      </c>
    </row>
    <row r="59">
      <c r="H59" s="1" t="s">
        <v>94</v>
      </c>
      <c r="O59" s="1" t="s">
        <v>95</v>
      </c>
    </row>
    <row r="60">
      <c r="Z60" s="1" t="s">
        <v>96</v>
      </c>
      <c r="AF60" s="1" t="s">
        <v>97</v>
      </c>
      <c r="AX60" s="1" t="s">
        <v>98</v>
      </c>
    </row>
    <row r="61">
      <c r="V61" s="1">
        <v>2205.0</v>
      </c>
      <c r="W61" s="9">
        <v>25.0</v>
      </c>
      <c r="AK61" s="1" t="s">
        <v>99</v>
      </c>
    </row>
    <row r="62">
      <c r="V62" s="1">
        <v>4532.0</v>
      </c>
      <c r="W62" s="6">
        <v>211.0</v>
      </c>
      <c r="AP62" s="1" t="s">
        <v>100</v>
      </c>
    </row>
    <row r="63">
      <c r="V63" s="1">
        <v>3228.0</v>
      </c>
      <c r="W63" s="6">
        <v>137.0</v>
      </c>
      <c r="AU63" s="1" t="s">
        <v>101</v>
      </c>
      <c r="AV63" s="10"/>
    </row>
    <row r="64">
      <c r="V64" s="1">
        <v>2667.0</v>
      </c>
      <c r="W64" s="6">
        <v>49.0</v>
      </c>
      <c r="AV64" s="10"/>
      <c r="AY64" s="1">
        <v>2205.0</v>
      </c>
      <c r="AZ64" s="9">
        <v>16.0</v>
      </c>
      <c r="BA64" s="7">
        <v>0.1875</v>
      </c>
      <c r="BB64" s="6">
        <f t="shared" ref="BB64:BB73" si="33">AZ64*BA64</f>
        <v>3</v>
      </c>
    </row>
    <row r="65">
      <c r="V65" s="1">
        <v>2968.0</v>
      </c>
      <c r="W65" s="6">
        <v>49.0</v>
      </c>
      <c r="AV65" s="10"/>
      <c r="AY65" s="1">
        <v>4532.0</v>
      </c>
      <c r="AZ65" s="6">
        <v>40.0</v>
      </c>
      <c r="BA65" s="7">
        <v>0.025</v>
      </c>
      <c r="BB65" s="6">
        <f t="shared" si="33"/>
        <v>1</v>
      </c>
    </row>
    <row r="66">
      <c r="V66" s="14">
        <v>3270.0</v>
      </c>
      <c r="W66" s="6">
        <v>41.0</v>
      </c>
      <c r="AV66" s="10"/>
      <c r="AY66" s="1">
        <v>3228.0</v>
      </c>
      <c r="AZ66" s="6">
        <v>41.0</v>
      </c>
      <c r="BA66" s="7">
        <v>0.04878048780487805</v>
      </c>
      <c r="BB66" s="6">
        <f t="shared" si="33"/>
        <v>2</v>
      </c>
    </row>
    <row r="67">
      <c r="V67" s="1">
        <v>3773.0</v>
      </c>
      <c r="W67" s="6">
        <v>99.0</v>
      </c>
      <c r="AV67" s="10"/>
      <c r="AY67" s="1">
        <v>2667.0</v>
      </c>
      <c r="AZ67" s="6">
        <v>30.0</v>
      </c>
      <c r="BA67" s="7">
        <v>0.06666666666666667</v>
      </c>
      <c r="BB67" s="6">
        <f t="shared" si="33"/>
        <v>2</v>
      </c>
    </row>
    <row r="68">
      <c r="V68" s="1">
        <v>1734.0</v>
      </c>
      <c r="W68" s="6">
        <v>14.0</v>
      </c>
      <c r="AT68" s="14"/>
      <c r="AV68" s="10"/>
      <c r="AY68" s="1">
        <v>2968.0</v>
      </c>
      <c r="AZ68" s="6">
        <v>16.0</v>
      </c>
      <c r="BA68" s="7">
        <v>0.0625</v>
      </c>
      <c r="BB68" s="6">
        <f t="shared" si="33"/>
        <v>1</v>
      </c>
    </row>
    <row r="69">
      <c r="V69" s="1">
        <v>1377.0</v>
      </c>
      <c r="W69" s="6">
        <v>30.0</v>
      </c>
      <c r="AV69" s="10"/>
      <c r="AY69" s="14">
        <v>3270.0</v>
      </c>
      <c r="AZ69" s="6">
        <v>44.0</v>
      </c>
      <c r="BA69" s="7">
        <v>0.06818181818181818</v>
      </c>
      <c r="BB69" s="6">
        <f t="shared" si="33"/>
        <v>3</v>
      </c>
    </row>
    <row r="70">
      <c r="V70" s="1">
        <v>2898.0</v>
      </c>
      <c r="W70" s="6">
        <v>69.0</v>
      </c>
      <c r="AV70" s="10"/>
      <c r="AY70" s="1">
        <v>3773.0</v>
      </c>
      <c r="AZ70" s="6">
        <v>20.0</v>
      </c>
      <c r="BA70" s="7">
        <v>0.1</v>
      </c>
      <c r="BB70" s="6">
        <f t="shared" si="33"/>
        <v>2</v>
      </c>
    </row>
    <row r="71">
      <c r="AV71" s="10"/>
      <c r="AY71" s="1">
        <v>1734.0</v>
      </c>
      <c r="AZ71" s="6">
        <v>8.0</v>
      </c>
      <c r="BA71" s="7">
        <v>0.25</v>
      </c>
      <c r="BB71" s="6">
        <f t="shared" si="33"/>
        <v>2</v>
      </c>
    </row>
    <row r="72">
      <c r="AV72" s="10"/>
      <c r="AY72" s="1">
        <v>1377.0</v>
      </c>
      <c r="AZ72" s="6">
        <v>6.0</v>
      </c>
      <c r="BA72" s="7">
        <v>0.16666666666666666</v>
      </c>
      <c r="BB72" s="6">
        <f t="shared" si="33"/>
        <v>1</v>
      </c>
    </row>
    <row r="73">
      <c r="V73" s="6">
        <f t="array" ref="V73:W73">LINEST(W61:W70,V61:V70)</f>
        <v>0.05438135846</v>
      </c>
      <c r="W73" s="6">
        <v>-83.41346825548008</v>
      </c>
      <c r="AY73" s="1">
        <v>2898.0</v>
      </c>
      <c r="AZ73" s="6">
        <v>10.0</v>
      </c>
      <c r="BA73" s="7">
        <v>0.0</v>
      </c>
      <c r="BB73" s="6">
        <f t="shared" si="33"/>
        <v>0</v>
      </c>
    </row>
    <row r="74">
      <c r="V74" s="6">
        <f>V73*60</f>
        <v>3.262881508</v>
      </c>
    </row>
    <row r="77">
      <c r="AY77" s="6">
        <f t="array" ref="AY77:AZ77">LINEST(BB64:BB73,AY64:AY73)</f>
        <v>-0.00007645685336</v>
      </c>
      <c r="AZ77" s="6">
        <v>1.91906417623782</v>
      </c>
    </row>
    <row r="78">
      <c r="AY78" s="6">
        <f>AY77*60</f>
        <v>-0.004587411201</v>
      </c>
    </row>
    <row r="82">
      <c r="B82" s="1" t="s">
        <v>102</v>
      </c>
      <c r="I82" s="1" t="s">
        <v>103</v>
      </c>
      <c r="Q82" s="1" t="s">
        <v>104</v>
      </c>
      <c r="X82" s="1" t="s">
        <v>105</v>
      </c>
      <c r="AE82" s="1" t="s">
        <v>106</v>
      </c>
    </row>
    <row r="83">
      <c r="AQ83" s="6">
        <f t="array" ref="AQ83:AR83">LINEST(AO85:AO94,AN85:AN94)</f>
        <v>0.9987412542</v>
      </c>
      <c r="AR83" s="6">
        <v>38.50677597593669</v>
      </c>
    </row>
    <row r="84">
      <c r="AO84" s="1" t="s">
        <v>107</v>
      </c>
    </row>
    <row r="85">
      <c r="AN85" s="6">
        <v>36.75</v>
      </c>
      <c r="AO85" s="9">
        <v>69.0</v>
      </c>
      <c r="AP85" s="6">
        <f t="shared" ref="AP85:AP94" si="34">AO85/AN85</f>
        <v>1.87755102</v>
      </c>
    </row>
    <row r="86">
      <c r="AN86" s="6">
        <v>75.53333333333333</v>
      </c>
      <c r="AO86" s="6">
        <v>98.0</v>
      </c>
      <c r="AP86" s="6">
        <f t="shared" si="34"/>
        <v>1.297440424</v>
      </c>
    </row>
    <row r="87">
      <c r="AN87" s="6">
        <v>53.8</v>
      </c>
      <c r="AO87" s="9">
        <v>88.0</v>
      </c>
      <c r="AP87" s="6">
        <f t="shared" si="34"/>
        <v>1.635687732</v>
      </c>
    </row>
    <row r="88">
      <c r="AN88" s="6">
        <v>44.45</v>
      </c>
      <c r="AO88" s="6">
        <v>93.0</v>
      </c>
      <c r="AP88" s="6">
        <f t="shared" si="34"/>
        <v>2.09223847</v>
      </c>
    </row>
    <row r="89">
      <c r="AN89" s="6">
        <v>49.46666666666667</v>
      </c>
      <c r="AO89" s="6">
        <v>101.0</v>
      </c>
      <c r="AP89" s="6">
        <f t="shared" si="34"/>
        <v>2.041778976</v>
      </c>
    </row>
    <row r="90">
      <c r="AN90" s="6">
        <v>54.5</v>
      </c>
      <c r="AO90" s="6">
        <v>93.0</v>
      </c>
      <c r="AP90" s="6">
        <f t="shared" si="34"/>
        <v>1.706422018</v>
      </c>
    </row>
    <row r="91">
      <c r="AN91" s="6">
        <v>62.88333333333333</v>
      </c>
      <c r="AO91" s="6">
        <v>104.0</v>
      </c>
      <c r="AP91" s="6">
        <f t="shared" si="34"/>
        <v>1.653856348</v>
      </c>
    </row>
    <row r="92">
      <c r="AN92" s="6">
        <v>28.9</v>
      </c>
      <c r="AO92" s="6">
        <v>75.0</v>
      </c>
      <c r="AP92" s="6">
        <f t="shared" si="34"/>
        <v>2.595155709</v>
      </c>
    </row>
    <row r="93">
      <c r="AN93" s="6">
        <v>22.95</v>
      </c>
      <c r="AO93" s="6">
        <v>41.0</v>
      </c>
      <c r="AP93" s="6">
        <f t="shared" si="34"/>
        <v>1.786492375</v>
      </c>
    </row>
    <row r="94">
      <c r="AN94" s="6">
        <v>48.3</v>
      </c>
      <c r="AO94" s="6">
        <v>100.0</v>
      </c>
      <c r="AP94" s="6">
        <f t="shared" si="34"/>
        <v>2.070393375</v>
      </c>
    </row>
    <row r="104">
      <c r="B104" s="1" t="s">
        <v>108</v>
      </c>
      <c r="J104" s="1" t="s">
        <v>109</v>
      </c>
      <c r="R104" s="1" t="s">
        <v>110</v>
      </c>
      <c r="X104" s="1" t="s">
        <v>111</v>
      </c>
      <c r="AD104" s="1" t="s">
        <v>112</v>
      </c>
      <c r="AJ104" s="1" t="s">
        <v>113</v>
      </c>
      <c r="AO104" s="1" t="s">
        <v>114</v>
      </c>
      <c r="AS104" s="1" t="s">
        <v>115</v>
      </c>
    </row>
    <row r="128">
      <c r="B128" s="1" t="s">
        <v>116</v>
      </c>
      <c r="I128" s="1" t="s">
        <v>117</v>
      </c>
      <c r="P128" s="1" t="s">
        <v>118</v>
      </c>
      <c r="V128" s="1" t="s">
        <v>119</v>
      </c>
    </row>
    <row r="148">
      <c r="AD148" s="1"/>
    </row>
    <row r="171">
      <c r="AD171" s="1"/>
    </row>
    <row r="194">
      <c r="AD194" s="1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</hyperlinks>
  <drawing r:id="rId11"/>
</worksheet>
</file>