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/Downloads/TEA-Code-sqlite/data/"/>
    </mc:Choice>
  </mc:AlternateContent>
  <xr:revisionPtr revIDLastSave="0" documentId="13_ncr:1_{BCCF5453-3F1F-CE41-A1A9-41D05A316FDD}" xr6:coauthVersionLast="47" xr6:coauthVersionMax="47" xr10:uidLastSave="{00000000-0000-0000-0000-000000000000}"/>
  <bookViews>
    <workbookView xWindow="49680" yWindow="-2980" windowWidth="13780" windowHeight="11920" firstSheet="1" activeTab="4" xr2:uid="{CFFE2686-DBE6-F345-AC02-3C51847ACA94}"/>
  </bookViews>
  <sheets>
    <sheet name="pretreat_equipment_cost" sheetId="3" r:id="rId1"/>
    <sheet name="electrolyser" sheetId="4" r:id="rId2"/>
    <sheet name="capex_factors" sheetId="5" r:id="rId3"/>
    <sheet name="opex_factors" sheetId="6" r:id="rId4"/>
    <sheet name="cash_flow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B10" i="3"/>
  <c r="B15" i="3" s="1"/>
  <c r="B16" i="3" s="1"/>
  <c r="G4" i="3"/>
  <c r="G3" i="3"/>
  <c r="G2" i="3"/>
</calcChain>
</file>

<file path=xl/sharedStrings.xml><?xml version="1.0" encoding="utf-8"?>
<sst xmlns="http://schemas.openxmlformats.org/spreadsheetml/2006/main" count="124" uniqueCount="99">
  <si>
    <t>Category</t>
  </si>
  <si>
    <t>Value</t>
  </si>
  <si>
    <t>time</t>
  </si>
  <si>
    <t>Equipment</t>
  </si>
  <si>
    <t>Base year</t>
  </si>
  <si>
    <t>Base capacity</t>
  </si>
  <si>
    <t>Cost ($)</t>
  </si>
  <si>
    <t>New capacity</t>
  </si>
  <si>
    <t>Scaling factor</t>
  </si>
  <si>
    <t>Calculated cost ($)</t>
  </si>
  <si>
    <t>F-STOR (Gallons)</t>
  </si>
  <si>
    <t>PERM-STO (Gallons)</t>
  </si>
  <si>
    <t>RET-STOR (Gallons)</t>
  </si>
  <si>
    <t>Dosing system pump (CDS-36-G-15)</t>
  </si>
  <si>
    <t>LP-PUMP (m3/hr)</t>
  </si>
  <si>
    <t>Backwash Pump</t>
  </si>
  <si>
    <t>Filter</t>
  </si>
  <si>
    <t>MEM-STAC (TW-130K-3680)</t>
  </si>
  <si>
    <t>Pretreatment Vessels</t>
  </si>
  <si>
    <t>Post-treatment</t>
  </si>
  <si>
    <t>USD</t>
  </si>
  <si>
    <t>MUSD</t>
  </si>
  <si>
    <t xml:space="preserve"> kg/mol</t>
  </si>
  <si>
    <t>%</t>
  </si>
  <si>
    <t>capacity</t>
  </si>
  <si>
    <t>kg/day</t>
  </si>
  <si>
    <t>current_density</t>
  </si>
  <si>
    <t>molar_weight</t>
  </si>
  <si>
    <t>reactor_cost</t>
  </si>
  <si>
    <r>
      <t>A/m</t>
    </r>
    <r>
      <rPr>
        <vertAlign val="superscript"/>
        <sz val="12"/>
        <color theme="1"/>
        <rFont val="Aptos Narrow (Body)"/>
      </rPr>
      <t>2</t>
    </r>
  </si>
  <si>
    <r>
      <t>$/m</t>
    </r>
    <r>
      <rPr>
        <vertAlign val="superscript"/>
        <sz val="12"/>
        <color theme="1"/>
        <rFont val="Aptos Narrow (Body)"/>
      </rPr>
      <t>2</t>
    </r>
  </si>
  <si>
    <t>Volts</t>
  </si>
  <si>
    <t>electricity_unit_cost</t>
  </si>
  <si>
    <t>$/kWh</t>
  </si>
  <si>
    <t>no ot times/year</t>
  </si>
  <si>
    <t>balance_of_plant</t>
  </si>
  <si>
    <t>maintenance _frequency</t>
  </si>
  <si>
    <t>maintenance_factor</t>
  </si>
  <si>
    <t>e_cell</t>
  </si>
  <si>
    <t>faradaic_efficiency</t>
  </si>
  <si>
    <t>hours</t>
  </si>
  <si>
    <t>C/mol</t>
  </si>
  <si>
    <t>no_of_electrons</t>
  </si>
  <si>
    <r>
      <t>e</t>
    </r>
    <r>
      <rPr>
        <vertAlign val="superscript"/>
        <sz val="12"/>
        <color theme="1"/>
        <rFont val="Aptos Narrow (Body)"/>
      </rPr>
      <t>-</t>
    </r>
    <r>
      <rPr>
        <sz val="12"/>
        <color theme="1"/>
        <rFont val="Aptos Narrow"/>
        <family val="2"/>
        <scheme val="minor"/>
      </rPr>
      <t>/mol</t>
    </r>
  </si>
  <si>
    <t>installation</t>
  </si>
  <si>
    <t xml:space="preserve">controls_and_instrumentation </t>
  </si>
  <si>
    <t>piping_and_electricals</t>
  </si>
  <si>
    <t>building_and_services</t>
  </si>
  <si>
    <t>indirect_cost</t>
  </si>
  <si>
    <t>startup_cost</t>
  </si>
  <si>
    <t>working_capital</t>
  </si>
  <si>
    <t>supervision</t>
  </si>
  <si>
    <t>direct_overhead</t>
  </si>
  <si>
    <t>general_overhead</t>
  </si>
  <si>
    <t>insurance</t>
  </si>
  <si>
    <t>base_labour_wage</t>
  </si>
  <si>
    <t>$/year</t>
  </si>
  <si>
    <t>no_of_labourers</t>
  </si>
  <si>
    <t>miscellaneous</t>
  </si>
  <si>
    <t>laboratory_cost</t>
  </si>
  <si>
    <t>working_capital_financing</t>
  </si>
  <si>
    <t>1% of FCI</t>
  </si>
  <si>
    <t xml:space="preserve">% of Labour cost </t>
  </si>
  <si>
    <t>%  of  (Labour + supervision cost)</t>
  </si>
  <si>
    <t>% of  (Labour + supervision cost + direct overhead)</t>
  </si>
  <si>
    <t>% of FCI</t>
  </si>
  <si>
    <t>based of minimum wage</t>
  </si>
  <si>
    <t>raw_material</t>
  </si>
  <si>
    <t>% of Equipment Cost</t>
  </si>
  <si>
    <t xml:space="preserve">1% of Labour cost </t>
  </si>
  <si>
    <t>tax_rate</t>
  </si>
  <si>
    <t>discount_rate</t>
  </si>
  <si>
    <t>water_selling_price</t>
  </si>
  <si>
    <t>ammonia_selling_price</t>
  </si>
  <si>
    <t>$/gallon</t>
  </si>
  <si>
    <t>$/kg</t>
  </si>
  <si>
    <t>pretreat_pec</t>
  </si>
  <si>
    <t>Definition</t>
  </si>
  <si>
    <t>capacity_factor</t>
  </si>
  <si>
    <t>years</t>
  </si>
  <si>
    <t>catalyst_lifespan</t>
  </si>
  <si>
    <t>catalyst_percentage</t>
  </si>
  <si>
    <t>faradaic_constant</t>
  </si>
  <si>
    <t>electrolyser_installation_cost</t>
  </si>
  <si>
    <t>chemical_selling_price</t>
  </si>
  <si>
    <t>pump_power</t>
  </si>
  <si>
    <t>10% of working capital</t>
  </si>
  <si>
    <t>separation_cost</t>
  </si>
  <si>
    <t>water_cost_price</t>
  </si>
  <si>
    <t>depreciation_time</t>
  </si>
  <si>
    <t>land</t>
  </si>
  <si>
    <t>life_of_plant</t>
  </si>
  <si>
    <t>hours/year</t>
  </si>
  <si>
    <t>quantity (gallons)</t>
  </si>
  <si>
    <t>treated_water_quantity</t>
  </si>
  <si>
    <t>Gal/hour</t>
  </si>
  <si>
    <t>chemical_cost</t>
  </si>
  <si>
    <t>chemical_quantity</t>
  </si>
  <si>
    <t>kg/hr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</si>
</sst>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vertAlign val="superscript"/>
      <sz val="12"/>
      <color theme="1"/>
      <name val="Aptos Narrow (Body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0" fontId="0" fillId="2" borderId="2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3" borderId="6" xfId="0" applyFill="1" applyBorder="1"/>
    <xf numFmtId="0" fontId="0" fillId="3" borderId="2" xfId="0" applyFill="1" applyBorder="1"/>
    <xf numFmtId="0" fontId="0" fillId="3" borderId="8" xfId="0" applyFill="1" applyBorder="1"/>
    <xf numFmtId="0" fontId="0" fillId="4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E2CA8-E12E-244C-8CA7-A46BC8DC7418}">
  <dimension ref="A1:G16"/>
  <sheetViews>
    <sheetView topLeftCell="A3" workbookViewId="0">
      <selection activeCell="A30" sqref="A30"/>
    </sheetView>
  </sheetViews>
  <sheetFormatPr baseColWidth="10" defaultRowHeight="16" x14ac:dyDescent="0.2"/>
  <cols>
    <col min="1" max="1" width="30.6640625" bestFit="1" customWidth="1"/>
  </cols>
  <sheetData>
    <row r="1" spans="1:7" ht="15" x14ac:dyDescent="0.2">
      <c r="A1" s="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ht="15" x14ac:dyDescent="0.2">
      <c r="A2" s="2" t="s">
        <v>10</v>
      </c>
      <c r="B2" s="3">
        <v>2024</v>
      </c>
      <c r="C2" s="3">
        <v>20000</v>
      </c>
      <c r="D2" s="3">
        <v>19080</v>
      </c>
      <c r="E2" s="3">
        <v>100000</v>
      </c>
      <c r="F2" s="3">
        <v>0.7</v>
      </c>
      <c r="G2" s="4">
        <f t="shared" ref="G2:G4" si="0">D2*(E2/C2)^F2</f>
        <v>58865.03050348891</v>
      </c>
    </row>
    <row r="3" spans="1:7" ht="15" x14ac:dyDescent="0.2">
      <c r="A3" s="1" t="s">
        <v>11</v>
      </c>
      <c r="B3">
        <v>2024</v>
      </c>
      <c r="C3">
        <v>20000</v>
      </c>
      <c r="D3">
        <v>19080</v>
      </c>
      <c r="E3">
        <v>50000</v>
      </c>
      <c r="F3">
        <v>0.7</v>
      </c>
      <c r="G3" s="5">
        <f t="shared" si="0"/>
        <v>36235.676722874232</v>
      </c>
    </row>
    <row r="4" spans="1:7" ht="15" x14ac:dyDescent="0.2">
      <c r="A4" s="1" t="s">
        <v>12</v>
      </c>
      <c r="B4">
        <v>2024</v>
      </c>
      <c r="C4" s="6">
        <v>20000</v>
      </c>
      <c r="D4" s="6">
        <v>19080</v>
      </c>
      <c r="E4" s="6">
        <v>50000</v>
      </c>
      <c r="F4" s="6">
        <v>0.7</v>
      </c>
      <c r="G4" s="7">
        <f t="shared" si="0"/>
        <v>36235.676722874232</v>
      </c>
    </row>
    <row r="5" spans="1:7" ht="15" x14ac:dyDescent="0.2">
      <c r="A5" t="s">
        <v>13</v>
      </c>
      <c r="B5" s="5">
        <v>2090.48</v>
      </c>
    </row>
    <row r="6" spans="1:7" ht="15" x14ac:dyDescent="0.2">
      <c r="A6" s="1" t="s">
        <v>14</v>
      </c>
      <c r="B6" s="5">
        <v>17405.95</v>
      </c>
    </row>
    <row r="7" spans="1:7" ht="15" x14ac:dyDescent="0.2">
      <c r="A7" t="s">
        <v>15</v>
      </c>
      <c r="B7" s="5">
        <v>19020.240000000002</v>
      </c>
    </row>
    <row r="8" spans="1:7" ht="15" x14ac:dyDescent="0.2">
      <c r="A8" t="s">
        <v>16</v>
      </c>
      <c r="B8" s="5">
        <v>35641.67</v>
      </c>
    </row>
    <row r="9" spans="1:7" ht="15" x14ac:dyDescent="0.2">
      <c r="A9" t="s">
        <v>17</v>
      </c>
      <c r="B9" s="5">
        <v>149285.71</v>
      </c>
    </row>
    <row r="10" spans="1:7" ht="15" x14ac:dyDescent="0.2">
      <c r="A10" s="8" t="s">
        <v>18</v>
      </c>
      <c r="B10" s="9">
        <f>C10+C11+C12</f>
        <v>6882.1399999999994</v>
      </c>
      <c r="C10" s="10">
        <v>2090.48</v>
      </c>
    </row>
    <row r="11" spans="1:7" ht="15" x14ac:dyDescent="0.2">
      <c r="C11" s="11">
        <v>1279.76</v>
      </c>
    </row>
    <row r="12" spans="1:7" ht="15" x14ac:dyDescent="0.2">
      <c r="C12" s="12">
        <v>3511.9</v>
      </c>
    </row>
    <row r="13" spans="1:7" ht="15" x14ac:dyDescent="0.2">
      <c r="A13" s="13" t="s">
        <v>19</v>
      </c>
      <c r="B13" s="14">
        <f>C13+C14</f>
        <v>5602.38</v>
      </c>
      <c r="C13" s="15">
        <v>3511.9</v>
      </c>
    </row>
    <row r="14" spans="1:7" ht="15" x14ac:dyDescent="0.2">
      <c r="C14" s="16">
        <v>2090.48</v>
      </c>
    </row>
    <row r="15" spans="1:7" ht="15" x14ac:dyDescent="0.2">
      <c r="A15" s="13" t="s">
        <v>76</v>
      </c>
      <c r="B15" s="17">
        <f>(SUM(B5:B10)+SUM(G2:G4))*7</f>
        <v>2531638.0176446615</v>
      </c>
      <c r="C15" t="s">
        <v>20</v>
      </c>
    </row>
    <row r="16" spans="1:7" ht="15" x14ac:dyDescent="0.2">
      <c r="B16">
        <f>B15/1000000</f>
        <v>2.5316380176446613</v>
      </c>
      <c r="C1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8FB2-0862-4149-80B7-421C82F8B710}">
  <dimension ref="A1:C18"/>
  <sheetViews>
    <sheetView workbookViewId="0">
      <selection activeCell="A14" sqref="A14"/>
    </sheetView>
  </sheetViews>
  <sheetFormatPr baseColWidth="10" defaultRowHeight="16" x14ac:dyDescent="0.2"/>
  <cols>
    <col min="1" max="1" width="25.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82</v>
      </c>
      <c r="B2">
        <v>96500</v>
      </c>
      <c r="C2" t="s">
        <v>41</v>
      </c>
    </row>
    <row r="3" spans="1:3" x14ac:dyDescent="0.2">
      <c r="A3" t="s">
        <v>2</v>
      </c>
      <c r="B3">
        <v>24</v>
      </c>
      <c r="C3" t="s">
        <v>40</v>
      </c>
    </row>
    <row r="4" spans="1:3" ht="19" x14ac:dyDescent="0.2">
      <c r="A4" t="s">
        <v>42</v>
      </c>
      <c r="B4">
        <v>8</v>
      </c>
      <c r="C4" t="s">
        <v>43</v>
      </c>
    </row>
    <row r="5" spans="1:3" x14ac:dyDescent="0.2">
      <c r="A5" t="s">
        <v>39</v>
      </c>
      <c r="B5">
        <v>95</v>
      </c>
      <c r="C5" t="s">
        <v>23</v>
      </c>
    </row>
    <row r="6" spans="1:3" x14ac:dyDescent="0.2">
      <c r="A6" t="s">
        <v>27</v>
      </c>
      <c r="B6">
        <v>1.7000000000000001E-2</v>
      </c>
      <c r="C6" t="s">
        <v>22</v>
      </c>
    </row>
    <row r="7" spans="1:3" x14ac:dyDescent="0.2">
      <c r="A7" t="s">
        <v>24</v>
      </c>
      <c r="B7">
        <v>1000</v>
      </c>
      <c r="C7" t="s">
        <v>25</v>
      </c>
    </row>
    <row r="8" spans="1:3" ht="19" x14ac:dyDescent="0.2">
      <c r="A8" t="s">
        <v>26</v>
      </c>
      <c r="B8">
        <v>3000</v>
      </c>
      <c r="C8" t="s">
        <v>29</v>
      </c>
    </row>
    <row r="9" spans="1:3" ht="19" x14ac:dyDescent="0.2">
      <c r="A9" t="s">
        <v>28</v>
      </c>
      <c r="B9">
        <v>6000</v>
      </c>
      <c r="C9" t="s">
        <v>30</v>
      </c>
    </row>
    <row r="10" spans="1:3" x14ac:dyDescent="0.2">
      <c r="A10" t="s">
        <v>38</v>
      </c>
      <c r="B10">
        <v>0.8</v>
      </c>
      <c r="C10" t="s">
        <v>31</v>
      </c>
    </row>
    <row r="11" spans="1:3" x14ac:dyDescent="0.2">
      <c r="A11" t="s">
        <v>35</v>
      </c>
      <c r="B11">
        <v>50</v>
      </c>
      <c r="C11" t="s">
        <v>23</v>
      </c>
    </row>
    <row r="12" spans="1:3" x14ac:dyDescent="0.2">
      <c r="A12" t="s">
        <v>36</v>
      </c>
      <c r="B12">
        <v>3</v>
      </c>
      <c r="C12" t="s">
        <v>34</v>
      </c>
    </row>
    <row r="13" spans="1:3" x14ac:dyDescent="0.2">
      <c r="A13" t="s">
        <v>37</v>
      </c>
      <c r="B13">
        <v>3</v>
      </c>
      <c r="C13" t="s">
        <v>23</v>
      </c>
    </row>
    <row r="14" spans="1:3" x14ac:dyDescent="0.2">
      <c r="A14" t="s">
        <v>78</v>
      </c>
      <c r="B14">
        <v>8000</v>
      </c>
      <c r="C14" t="s">
        <v>92</v>
      </c>
    </row>
    <row r="15" spans="1:3" x14ac:dyDescent="0.2">
      <c r="A15" t="s">
        <v>80</v>
      </c>
      <c r="B15">
        <v>1</v>
      </c>
      <c r="C15" t="s">
        <v>79</v>
      </c>
    </row>
    <row r="16" spans="1:3" x14ac:dyDescent="0.2">
      <c r="A16" t="s">
        <v>81</v>
      </c>
      <c r="B16">
        <v>5</v>
      </c>
      <c r="C16" t="s">
        <v>23</v>
      </c>
    </row>
    <row r="17" spans="1:3" x14ac:dyDescent="0.2">
      <c r="A17" t="s">
        <v>83</v>
      </c>
      <c r="B17">
        <v>10</v>
      </c>
      <c r="C17" t="s">
        <v>23</v>
      </c>
    </row>
    <row r="18" spans="1:3" x14ac:dyDescent="0.2">
      <c r="A18" t="s">
        <v>87</v>
      </c>
      <c r="B18">
        <v>15</v>
      </c>
      <c r="C18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F6CB-C41C-C14B-AA0A-7D408360D248}">
  <dimension ref="A1:C8"/>
  <sheetViews>
    <sheetView workbookViewId="0">
      <selection activeCell="C41" sqref="C41"/>
    </sheetView>
  </sheetViews>
  <sheetFormatPr baseColWidth="10" defaultRowHeight="16" x14ac:dyDescent="0.2"/>
  <cols>
    <col min="1" max="1" width="27.5" bestFit="1" customWidth="1"/>
    <col min="3" max="3" width="17.83203125" bestFit="1" customWidth="1"/>
  </cols>
  <sheetData>
    <row r="1" spans="1:3" x14ac:dyDescent="0.2">
      <c r="A1" t="s">
        <v>0</v>
      </c>
      <c r="B1" t="s">
        <v>1</v>
      </c>
      <c r="C1" t="s">
        <v>77</v>
      </c>
    </row>
    <row r="2" spans="1:3" x14ac:dyDescent="0.2">
      <c r="A2" t="s">
        <v>44</v>
      </c>
      <c r="B2">
        <v>40</v>
      </c>
      <c r="C2" t="s">
        <v>68</v>
      </c>
    </row>
    <row r="3" spans="1:3" x14ac:dyDescent="0.2">
      <c r="A3" t="s">
        <v>45</v>
      </c>
      <c r="B3">
        <v>26</v>
      </c>
      <c r="C3" t="s">
        <v>68</v>
      </c>
    </row>
    <row r="4" spans="1:3" x14ac:dyDescent="0.2">
      <c r="A4" t="s">
        <v>46</v>
      </c>
      <c r="B4">
        <v>41</v>
      </c>
      <c r="C4" t="s">
        <v>68</v>
      </c>
    </row>
    <row r="5" spans="1:3" x14ac:dyDescent="0.2">
      <c r="A5" t="s">
        <v>47</v>
      </c>
      <c r="B5">
        <v>10</v>
      </c>
      <c r="C5" t="s">
        <v>68</v>
      </c>
    </row>
    <row r="6" spans="1:3" x14ac:dyDescent="0.2">
      <c r="A6" t="s">
        <v>48</v>
      </c>
      <c r="B6">
        <v>22</v>
      </c>
      <c r="C6" t="s">
        <v>68</v>
      </c>
    </row>
    <row r="7" spans="1:3" x14ac:dyDescent="0.2">
      <c r="A7" t="s">
        <v>49</v>
      </c>
      <c r="B7">
        <v>5</v>
      </c>
      <c r="C7" t="s">
        <v>68</v>
      </c>
    </row>
    <row r="8" spans="1:3" x14ac:dyDescent="0.2">
      <c r="A8" t="s">
        <v>50</v>
      </c>
      <c r="B8">
        <v>15</v>
      </c>
      <c r="C8" t="s">
        <v>68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3B4C1-F91A-7746-8973-DA6CBF04255A}">
  <dimension ref="A1:D15"/>
  <sheetViews>
    <sheetView workbookViewId="0">
      <selection activeCell="B6" sqref="B6"/>
    </sheetView>
  </sheetViews>
  <sheetFormatPr baseColWidth="10" defaultRowHeight="16" x14ac:dyDescent="0.2"/>
  <cols>
    <col min="1" max="1" width="18.33203125" bestFit="1" customWidth="1"/>
  </cols>
  <sheetData>
    <row r="1" spans="1:4" x14ac:dyDescent="0.2">
      <c r="A1" t="s">
        <v>0</v>
      </c>
      <c r="B1" t="s">
        <v>1</v>
      </c>
    </row>
    <row r="2" spans="1:4" x14ac:dyDescent="0.2">
      <c r="A2" t="s">
        <v>55</v>
      </c>
      <c r="B2">
        <v>21170</v>
      </c>
      <c r="C2" t="s">
        <v>56</v>
      </c>
      <c r="D2" t="s">
        <v>66</v>
      </c>
    </row>
    <row r="3" spans="1:4" x14ac:dyDescent="0.2">
      <c r="A3" t="s">
        <v>57</v>
      </c>
      <c r="B3">
        <v>3</v>
      </c>
    </row>
    <row r="4" spans="1:4" x14ac:dyDescent="0.2">
      <c r="A4" t="s">
        <v>51</v>
      </c>
      <c r="B4">
        <v>25</v>
      </c>
      <c r="C4" t="s">
        <v>62</v>
      </c>
    </row>
    <row r="5" spans="1:4" x14ac:dyDescent="0.2">
      <c r="A5" t="s">
        <v>52</v>
      </c>
      <c r="B5">
        <v>50</v>
      </c>
      <c r="C5" t="s">
        <v>63</v>
      </c>
    </row>
    <row r="6" spans="1:4" x14ac:dyDescent="0.2">
      <c r="A6" t="s">
        <v>53</v>
      </c>
      <c r="B6">
        <v>50</v>
      </c>
      <c r="C6" t="s">
        <v>64</v>
      </c>
    </row>
    <row r="7" spans="1:4" x14ac:dyDescent="0.2">
      <c r="A7" t="s">
        <v>54</v>
      </c>
      <c r="B7">
        <v>1</v>
      </c>
      <c r="C7" t="s">
        <v>65</v>
      </c>
    </row>
    <row r="8" spans="1:4" x14ac:dyDescent="0.2">
      <c r="A8" t="s">
        <v>58</v>
      </c>
      <c r="B8">
        <v>4</v>
      </c>
      <c r="C8" t="s">
        <v>61</v>
      </c>
    </row>
    <row r="9" spans="1:4" x14ac:dyDescent="0.2">
      <c r="A9" t="s">
        <v>59</v>
      </c>
      <c r="B9">
        <v>1</v>
      </c>
      <c r="C9" t="s">
        <v>69</v>
      </c>
    </row>
    <row r="10" spans="1:4" x14ac:dyDescent="0.2">
      <c r="A10" t="s">
        <v>60</v>
      </c>
      <c r="B10">
        <v>10</v>
      </c>
      <c r="C10" t="s">
        <v>86</v>
      </c>
    </row>
    <row r="11" spans="1:4" x14ac:dyDescent="0.2">
      <c r="A11" t="s">
        <v>32</v>
      </c>
      <c r="B11">
        <v>0.11600000000000001</v>
      </c>
      <c r="C11" t="s">
        <v>33</v>
      </c>
    </row>
    <row r="12" spans="1:4" x14ac:dyDescent="0.2">
      <c r="A12" t="s">
        <v>67</v>
      </c>
      <c r="B12">
        <v>50190</v>
      </c>
      <c r="C12" t="s">
        <v>93</v>
      </c>
    </row>
    <row r="13" spans="1:4" x14ac:dyDescent="0.2">
      <c r="A13" t="s">
        <v>85</v>
      </c>
      <c r="B13">
        <v>701.49139999999989</v>
      </c>
    </row>
    <row r="14" spans="1:4" x14ac:dyDescent="0.2">
      <c r="A14" t="s">
        <v>96</v>
      </c>
      <c r="B14">
        <v>19.690000000000001</v>
      </c>
      <c r="C14" t="s">
        <v>75</v>
      </c>
    </row>
    <row r="15" spans="1:4" x14ac:dyDescent="0.2">
      <c r="A15" t="s">
        <v>97</v>
      </c>
      <c r="B15">
        <v>0.8</v>
      </c>
      <c r="C15" t="s">
        <v>98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5910-8E7F-1640-9A12-812944FA8542}">
  <dimension ref="A1:C11"/>
  <sheetViews>
    <sheetView tabSelected="1" workbookViewId="0">
      <selection activeCell="H6" sqref="H6:H7"/>
    </sheetView>
  </sheetViews>
  <sheetFormatPr baseColWidth="10" defaultRowHeight="16" x14ac:dyDescent="0.2"/>
  <cols>
    <col min="1" max="1" width="19.832031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70</v>
      </c>
      <c r="B2">
        <v>25</v>
      </c>
      <c r="C2" t="s">
        <v>23</v>
      </c>
    </row>
    <row r="3" spans="1:3" x14ac:dyDescent="0.2">
      <c r="A3" t="s">
        <v>71</v>
      </c>
      <c r="B3">
        <v>2.75</v>
      </c>
      <c r="C3" t="s">
        <v>23</v>
      </c>
    </row>
    <row r="4" spans="1:3" x14ac:dyDescent="0.2">
      <c r="A4" t="s">
        <v>72</v>
      </c>
      <c r="B4">
        <v>6.79E-3</v>
      </c>
      <c r="C4" t="s">
        <v>74</v>
      </c>
    </row>
    <row r="5" spans="1:3" x14ac:dyDescent="0.2">
      <c r="A5" t="s">
        <v>73</v>
      </c>
      <c r="B5">
        <v>0.7</v>
      </c>
      <c r="C5" t="s">
        <v>75</v>
      </c>
    </row>
    <row r="6" spans="1:3" x14ac:dyDescent="0.2">
      <c r="A6" t="s">
        <v>84</v>
      </c>
      <c r="B6">
        <v>0.8</v>
      </c>
      <c r="C6" t="s">
        <v>75</v>
      </c>
    </row>
    <row r="7" spans="1:3" x14ac:dyDescent="0.2">
      <c r="A7" t="s">
        <v>88</v>
      </c>
      <c r="B7">
        <v>0</v>
      </c>
      <c r="C7" t="s">
        <v>75</v>
      </c>
    </row>
    <row r="8" spans="1:3" x14ac:dyDescent="0.2">
      <c r="A8" t="s">
        <v>89</v>
      </c>
      <c r="B8">
        <v>15</v>
      </c>
      <c r="C8" t="s">
        <v>79</v>
      </c>
    </row>
    <row r="9" spans="1:3" x14ac:dyDescent="0.2">
      <c r="A9" t="s">
        <v>90</v>
      </c>
      <c r="B9">
        <v>2</v>
      </c>
      <c r="C9" t="s">
        <v>65</v>
      </c>
    </row>
    <row r="10" spans="1:3" x14ac:dyDescent="0.2">
      <c r="A10" t="s">
        <v>91</v>
      </c>
      <c r="B10">
        <v>20</v>
      </c>
      <c r="C10" t="s">
        <v>79</v>
      </c>
    </row>
    <row r="11" spans="1:3" x14ac:dyDescent="0.2">
      <c r="A11" t="s">
        <v>94</v>
      </c>
      <c r="B11">
        <v>50190</v>
      </c>
      <c r="C11" t="s">
        <v>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pretreat_equipment_cost</vt:lpstr>
      <vt:lpstr>electrolyser</vt:lpstr>
      <vt:lpstr>capex_factors</vt:lpstr>
      <vt:lpstr>opex_factors</vt:lpstr>
      <vt:lpstr>cash_flow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Tom, Abasi-ofon</dc:creator>
  <cp:lastModifiedBy>Tom, Abasi-ofon</cp:lastModifiedBy>
  <dcterms:created xsi:type="dcterms:W3CDTF">2024-09-11T17:03:29Z</dcterms:created>
  <dcterms:modified xsi:type="dcterms:W3CDTF">2024-11-03T08:05:35Z</dcterms:modified>
</cp:coreProperties>
</file>