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aDOS\GameJams\download\"/>
    </mc:Choice>
  </mc:AlternateContent>
  <bookViews>
    <workbookView xWindow="0" yWindow="0" windowWidth="38400" windowHeight="17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N11" i="2"/>
  <c r="M12" i="2"/>
  <c r="N12" i="2"/>
  <c r="M13" i="2"/>
  <c r="N13" i="2"/>
  <c r="M14" i="2"/>
  <c r="M69" i="2" s="1"/>
  <c r="N14" i="2"/>
  <c r="N69" i="2" s="1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N70" i="2" s="1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70" i="2"/>
  <c r="I74" i="2"/>
  <c r="J74" i="2"/>
  <c r="E77" i="2"/>
  <c r="H77" i="2"/>
  <c r="I77" i="2"/>
  <c r="H80" i="2"/>
  <c r="C84" i="2"/>
  <c r="C74" i="2" s="1"/>
  <c r="D84" i="2"/>
  <c r="D74" i="2" s="1"/>
  <c r="E84" i="2"/>
  <c r="E74" i="2" s="1"/>
  <c r="F84" i="2"/>
  <c r="F74" i="2" s="1"/>
  <c r="G84" i="2"/>
  <c r="G74" i="2" s="1"/>
  <c r="H84" i="2"/>
  <c r="H74" i="2" s="1"/>
  <c r="I84" i="2"/>
  <c r="J84" i="2"/>
  <c r="K84" i="2"/>
  <c r="K74" i="2" s="1"/>
  <c r="C87" i="2"/>
  <c r="N87" i="2" s="1"/>
  <c r="D87" i="2"/>
  <c r="D77" i="2" s="1"/>
  <c r="E87" i="2"/>
  <c r="F87" i="2"/>
  <c r="F77" i="2" s="1"/>
  <c r="G87" i="2"/>
  <c r="G77" i="2" s="1"/>
  <c r="H87" i="2"/>
  <c r="I87" i="2"/>
  <c r="J87" i="2"/>
  <c r="J77" i="2" s="1"/>
  <c r="K87" i="2"/>
  <c r="K90" i="2" s="1"/>
  <c r="K80" i="2" s="1"/>
  <c r="E90" i="2"/>
  <c r="E80" i="2" s="1"/>
  <c r="H90" i="2"/>
  <c r="I90" i="2"/>
  <c r="I80" i="2" s="1"/>
  <c r="J90" i="2"/>
  <c r="J80" i="2" s="1"/>
  <c r="G90" i="2" l="1"/>
  <c r="G80" i="2" s="1"/>
  <c r="N84" i="2"/>
  <c r="F90" i="2"/>
  <c r="F80" i="2" s="1"/>
  <c r="M84" i="2"/>
  <c r="M87" i="2"/>
  <c r="D90" i="2"/>
  <c r="D80" i="2" s="1"/>
  <c r="K77" i="2"/>
  <c r="C77" i="2"/>
  <c r="C90" i="2"/>
  <c r="C80" i="2" s="1"/>
  <c r="K4" i="1" l="1"/>
  <c r="M4" i="1" s="1"/>
  <c r="K200" i="1"/>
  <c r="M200" i="1" s="1"/>
  <c r="H183" i="1"/>
  <c r="G183" i="1"/>
  <c r="H179" i="1"/>
  <c r="G179" i="1"/>
  <c r="H175" i="1"/>
  <c r="G175" i="1"/>
  <c r="H171" i="1"/>
  <c r="G171" i="1"/>
  <c r="H167" i="1"/>
  <c r="G167" i="1"/>
  <c r="H163" i="1"/>
  <c r="G163" i="1"/>
  <c r="H159" i="1"/>
  <c r="G159" i="1"/>
  <c r="H155" i="1"/>
  <c r="G155" i="1"/>
  <c r="H151" i="1"/>
  <c r="G151" i="1"/>
  <c r="H147" i="1"/>
  <c r="G147" i="1"/>
  <c r="H143" i="1"/>
  <c r="G143" i="1"/>
  <c r="G139" i="1"/>
  <c r="H139" i="1"/>
  <c r="E184" i="1"/>
  <c r="D184" i="1"/>
  <c r="C184" i="1"/>
  <c r="B184" i="1"/>
  <c r="E180" i="1"/>
  <c r="D180" i="1"/>
  <c r="C180" i="1"/>
  <c r="B180" i="1"/>
  <c r="E176" i="1"/>
  <c r="D176" i="1"/>
  <c r="C176" i="1"/>
  <c r="B176" i="1"/>
  <c r="E172" i="1"/>
  <c r="D172" i="1"/>
  <c r="C172" i="1"/>
  <c r="B172" i="1"/>
  <c r="E168" i="1"/>
  <c r="D168" i="1"/>
  <c r="C168" i="1"/>
  <c r="B168" i="1"/>
  <c r="E164" i="1"/>
  <c r="D164" i="1"/>
  <c r="C164" i="1"/>
  <c r="B164" i="1"/>
  <c r="E160" i="1"/>
  <c r="D160" i="1"/>
  <c r="C160" i="1"/>
  <c r="B160" i="1"/>
  <c r="E156" i="1"/>
  <c r="D156" i="1"/>
  <c r="C156" i="1"/>
  <c r="B156" i="1"/>
  <c r="E152" i="1"/>
  <c r="D152" i="1"/>
  <c r="C152" i="1"/>
  <c r="B152" i="1"/>
  <c r="E148" i="1"/>
  <c r="D148" i="1"/>
  <c r="C148" i="1"/>
  <c r="B148" i="1"/>
  <c r="E144" i="1"/>
  <c r="D144" i="1"/>
  <c r="C144" i="1"/>
  <c r="B144" i="1"/>
  <c r="E140" i="1"/>
  <c r="D140" i="1"/>
  <c r="C140" i="1"/>
  <c r="B140" i="1"/>
  <c r="J91" i="1"/>
  <c r="K91" i="1" s="1"/>
  <c r="M91" i="1" s="1"/>
  <c r="K62" i="1"/>
  <c r="M62" i="1" s="1"/>
  <c r="K63" i="1"/>
  <c r="M63" i="1" s="1"/>
  <c r="K69" i="1"/>
  <c r="M69" i="1" s="1"/>
  <c r="K72" i="1"/>
  <c r="M72" i="1" s="1"/>
  <c r="K71" i="1"/>
  <c r="M71" i="1" s="1"/>
  <c r="K75" i="1"/>
  <c r="M75" i="1" s="1"/>
  <c r="K76" i="1"/>
  <c r="M76" i="1" s="1"/>
  <c r="K77" i="1"/>
  <c r="M77" i="1" s="1"/>
  <c r="K70" i="1"/>
  <c r="M70" i="1" s="1"/>
  <c r="K74" i="1"/>
  <c r="M74" i="1" s="1"/>
  <c r="K73" i="1"/>
  <c r="M73" i="1" s="1"/>
  <c r="K80" i="1"/>
  <c r="M80" i="1" s="1"/>
  <c r="K83" i="1"/>
  <c r="M83" i="1" s="1"/>
  <c r="K81" i="1"/>
  <c r="M81" i="1" s="1"/>
  <c r="K82" i="1"/>
  <c r="M82" i="1" s="1"/>
  <c r="K84" i="1"/>
  <c r="M84" i="1" s="1"/>
  <c r="K85" i="1"/>
  <c r="M85" i="1" s="1"/>
  <c r="K86" i="1"/>
  <c r="M86" i="1" s="1"/>
  <c r="K90" i="1"/>
  <c r="M90" i="1" s="1"/>
  <c r="K92" i="1"/>
  <c r="M92" i="1" s="1"/>
  <c r="K94" i="1"/>
  <c r="M94" i="1" s="1"/>
  <c r="K93" i="1"/>
  <c r="M93" i="1" s="1"/>
  <c r="K89" i="1"/>
  <c r="M89" i="1" s="1"/>
  <c r="K107" i="1"/>
  <c r="M107" i="1" s="1"/>
  <c r="K106" i="1"/>
  <c r="M106" i="1" s="1"/>
  <c r="K108" i="1"/>
  <c r="M108" i="1" s="1"/>
  <c r="K109" i="1"/>
  <c r="M109" i="1" s="1"/>
  <c r="K110" i="1"/>
  <c r="M110" i="1" s="1"/>
  <c r="K116" i="1"/>
  <c r="M116" i="1" s="1"/>
  <c r="K113" i="1"/>
  <c r="M113" i="1" s="1"/>
  <c r="K114" i="1"/>
  <c r="M114" i="1" s="1"/>
  <c r="K115" i="1"/>
  <c r="M115" i="1" s="1"/>
  <c r="K117" i="1"/>
  <c r="M117" i="1" s="1"/>
  <c r="K125" i="1"/>
  <c r="M125" i="1" s="1"/>
  <c r="K122" i="1"/>
  <c r="M122" i="1" s="1"/>
  <c r="K120" i="1"/>
  <c r="M120" i="1" s="1"/>
  <c r="K121" i="1"/>
  <c r="M121" i="1" s="1"/>
  <c r="K123" i="1"/>
  <c r="M123" i="1" s="1"/>
  <c r="K124" i="1"/>
  <c r="M124" i="1" s="1"/>
  <c r="K133" i="1"/>
  <c r="M133" i="1" s="1"/>
  <c r="K131" i="1"/>
  <c r="M131" i="1" s="1"/>
  <c r="K132" i="1"/>
  <c r="M132" i="1" s="1"/>
  <c r="K134" i="1"/>
  <c r="M134" i="1" s="1"/>
  <c r="K194" i="1"/>
  <c r="M194" i="1" s="1"/>
  <c r="K197" i="1"/>
  <c r="M197" i="1" s="1"/>
  <c r="K199" i="1"/>
  <c r="M199" i="1" s="1"/>
  <c r="K196" i="1"/>
  <c r="M196" i="1" s="1"/>
  <c r="K195" i="1"/>
  <c r="M195" i="1" s="1"/>
  <c r="K198" i="1"/>
  <c r="M198" i="1" s="1"/>
  <c r="K61" i="1"/>
  <c r="M61" i="1" s="1"/>
  <c r="K59" i="1"/>
  <c r="M59" i="1" s="1"/>
  <c r="K65" i="1"/>
  <c r="M65" i="1" s="1"/>
  <c r="K64" i="1"/>
  <c r="M64" i="1" s="1"/>
  <c r="K58" i="1"/>
  <c r="M58" i="1" s="1"/>
  <c r="K57" i="1"/>
  <c r="M57" i="1" s="1"/>
  <c r="K60" i="1"/>
  <c r="M60" i="1" s="1"/>
  <c r="K56" i="1"/>
  <c r="M56" i="1" s="1"/>
  <c r="K48" i="1"/>
  <c r="M48" i="1" s="1"/>
  <c r="K46" i="1"/>
  <c r="M46" i="1" s="1"/>
  <c r="K44" i="1"/>
  <c r="M44" i="1" s="1"/>
  <c r="K47" i="1"/>
  <c r="M47" i="1" s="1"/>
  <c r="J45" i="1"/>
  <c r="K45" i="1" s="1"/>
  <c r="M45" i="1" s="1"/>
  <c r="J43" i="1"/>
  <c r="K43" i="1" s="1"/>
  <c r="M43" i="1" s="1"/>
  <c r="K38" i="1"/>
  <c r="M38" i="1" s="1"/>
  <c r="K37" i="1"/>
  <c r="M37" i="1" s="1"/>
  <c r="K40" i="1"/>
  <c r="M40" i="1" s="1"/>
  <c r="K35" i="1"/>
  <c r="M35" i="1" s="1"/>
  <c r="K34" i="1"/>
  <c r="M34" i="1" s="1"/>
  <c r="K36" i="1"/>
  <c r="M36" i="1" s="1"/>
  <c r="K33" i="1"/>
  <c r="M33" i="1" s="1"/>
  <c r="K39" i="1"/>
  <c r="M39" i="1" s="1"/>
  <c r="K30" i="1"/>
  <c r="M30" i="1" s="1"/>
  <c r="K29" i="1"/>
  <c r="M29" i="1" s="1"/>
  <c r="K28" i="1"/>
  <c r="M28" i="1" s="1"/>
  <c r="K27" i="1"/>
  <c r="M27" i="1" s="1"/>
  <c r="K26" i="1"/>
  <c r="M26" i="1" s="1"/>
  <c r="K22" i="1"/>
  <c r="M22" i="1" s="1"/>
  <c r="K20" i="1"/>
  <c r="M20" i="1" s="1"/>
  <c r="K19" i="1"/>
  <c r="M19" i="1" s="1"/>
  <c r="K21" i="1"/>
  <c r="M21" i="1" s="1"/>
  <c r="K23" i="1"/>
  <c r="M23" i="1" s="1"/>
  <c r="K15" i="1"/>
  <c r="M15" i="1" s="1"/>
  <c r="K13" i="1"/>
  <c r="M13" i="1" s="1"/>
  <c r="K11" i="1"/>
  <c r="M11" i="1" s="1"/>
  <c r="K12" i="1"/>
  <c r="M12" i="1" s="1"/>
  <c r="K14" i="1"/>
  <c r="M14" i="1" s="1"/>
  <c r="K16" i="1"/>
  <c r="M16" i="1" s="1"/>
  <c r="K8" i="1"/>
  <c r="M8" i="1" s="1"/>
  <c r="K7" i="1"/>
  <c r="M7" i="1" s="1"/>
</calcChain>
</file>

<file path=xl/sharedStrings.xml><?xml version="1.0" encoding="utf-8"?>
<sst xmlns="http://schemas.openxmlformats.org/spreadsheetml/2006/main" count="468" uniqueCount="177">
  <si>
    <t>Pohlavie</t>
  </si>
  <si>
    <t>Muž</t>
  </si>
  <si>
    <t>Žena</t>
  </si>
  <si>
    <t>Vek</t>
  </si>
  <si>
    <t>Menej ako 15 rokov</t>
  </si>
  <si>
    <t>15 – 18 rokov</t>
  </si>
  <si>
    <t>19 – 23 rokov</t>
  </si>
  <si>
    <t>24 – 30 rokov</t>
  </si>
  <si>
    <t>31 – 40 rokov</t>
  </si>
  <si>
    <t>Viac ako 40 rokov</t>
  </si>
  <si>
    <t>Koľko game jamov si už úspešne absolvoval/a?</t>
  </si>
  <si>
    <t>Žiaden</t>
  </si>
  <si>
    <t>2 – 3</t>
  </si>
  <si>
    <t>4 – 6</t>
  </si>
  <si>
    <t>Viac ako 6</t>
  </si>
  <si>
    <t>Na koľkých game jamoch si sa zúčastnil/a bez úspešného dokončenia projektu?</t>
  </si>
  <si>
    <t>Na žiadnom</t>
  </si>
  <si>
    <t>Na 1</t>
  </si>
  <si>
    <t>Na 2 – 3</t>
  </si>
  <si>
    <t>Na 4 – 6</t>
  </si>
  <si>
    <t>Na viac ako 6</t>
  </si>
  <si>
    <t>Účastníkov</t>
  </si>
  <si>
    <t>Spolu</t>
  </si>
  <si>
    <t>S ktorými z možností nižšie máš osobnú skúsenosť?</t>
  </si>
  <si>
    <t>Účasť na game jame trvajúcom kratšie ako 24 hodín</t>
  </si>
  <si>
    <t>Účasť na game jame trvajúcom v rozmedzí 24 až 72 hodín</t>
  </si>
  <si>
    <t>Účasť na game jame trvajúcom dlhšie ako 72 hodín</t>
  </si>
  <si>
    <t>Fyzická účasť na game jame</t>
  </si>
  <si>
    <t>Účasť na game jame prostredníctvom internetu (z domova)</t>
  </si>
  <si>
    <t>Účasť na game jame s cieľom vytvoriť nedigitálnu hru (napr. stolovú hru, kartovú hru,...)</t>
  </si>
  <si>
    <t>Účasť na uzavretom game jame vo firme v ktorej pracujem</t>
  </si>
  <si>
    <t>Účasť na hackathone, ktorý nesúvisel s herným vývojom</t>
  </si>
  <si>
    <t>Aké sú Tvoje skúsenosti s tvorbou hier mimo game jamov?</t>
  </si>
  <si>
    <t>Mimo game jamov sa nevenujem tvorbe hier</t>
  </si>
  <si>
    <t>Ešte som sa nepodieľal/a na tvorbe hier, ale študujem odbor súvisiaci s digitálnymi hrami</t>
  </si>
  <si>
    <t>Na tvorbe hier som sa už amatérsky podieľal/a, ale nemám za sebou žiaden dokončený projekt</t>
  </si>
  <si>
    <t>Tvorbe hier sa venujem v rámci voľného času (nekomerčne)</t>
  </si>
  <si>
    <t>Tvorbou hier som si už niečo privyrobil/a / tvorbu hier využívam ako vedľajší príjem</t>
  </si>
  <si>
    <t>Tvorba hier ma živí</t>
  </si>
  <si>
    <t>Other:</t>
  </si>
  <si>
    <t>Mám za sebou jeden dokončený herný projekt (Echoed World), no inak sa tvorbe nevenujem</t>
  </si>
  <si>
    <t>dělám grafiku která se primárně používá do her</t>
  </si>
  <si>
    <t>Tvorbou hier som si už privyrobil, ale nevyužívam pravidelne to ako vedľajší príjem</t>
  </si>
  <si>
    <t>Ktorej / ktorým z oblastí uvedených nižšie sa venuješ mimo game jamov</t>
  </si>
  <si>
    <t>Herný dizajn / projektový dizajn</t>
  </si>
  <si>
    <t>Scenáristika / copywriting</t>
  </si>
  <si>
    <t>Herné programovanie / softwareové programovanie</t>
  </si>
  <si>
    <t>Grafika do hier / propagačná grafika / iné výtvarné umenia</t>
  </si>
  <si>
    <t>Zvuková produkcia</t>
  </si>
  <si>
    <t>Hudobná produkcia</t>
  </si>
  <si>
    <t>Dizajn herných prostredí / dizajn iných digitálnych prostredí</t>
  </si>
  <si>
    <t>Projektový manažment</t>
  </si>
  <si>
    <t>Marketing / PR / komunitný manažment</t>
  </si>
  <si>
    <t>Testovanie hier / QA v hernom priemysle</t>
  </si>
  <si>
    <t>Osobné preferencie</t>
  </si>
  <si>
    <t>Ktorú / ktoré z oblastí uvedených nižšie si schopný / ochotný pokryť na game jame? *</t>
  </si>
  <si>
    <t>Herný dizajn</t>
  </si>
  <si>
    <t>Príbeh</t>
  </si>
  <si>
    <t>Technická realizácia hry (programovanie, skriptovanie,...)</t>
  </si>
  <si>
    <t>Vizuálne spracovanie hry</t>
  </si>
  <si>
    <t>Ozvučenie hry</t>
  </si>
  <si>
    <t>Hudobný sprievod hry</t>
  </si>
  <si>
    <t>Dizajn úrovní / herného prostredia</t>
  </si>
  <si>
    <t>Prezentácia hry / marketing</t>
  </si>
  <si>
    <t>Čo ťa motivuje k účasti na game jame? *</t>
  </si>
  <si>
    <t>Chcem sa zabaviť a získať nové zážitky</t>
  </si>
  <si>
    <t>Chcem získať nové kontakty alebo nových priateľov</t>
  </si>
  <si>
    <t>Chcem sa zdokonaliť v profesii alebo sa naučiť niečo nové</t>
  </si>
  <si>
    <t>Beriem to ako príležitosť na experimentovanie</t>
  </si>
  <si>
    <t>Považujem to za príležitosť pre vznik prototypov, ktoré by neskôr mohli vyústiť do komerčného produktu</t>
  </si>
  <si>
    <t>Chcem zviditeľniť seba alebo svoju prácu</t>
  </si>
  <si>
    <t>Chcem sa nakopnúť, aby som konečne niečo dokončil/a</t>
  </si>
  <si>
    <t>Ktoré faktory sú pre Teba dôležité, aby si sa prihlásil na konaný game jam?</t>
  </si>
  <si>
    <t>Dobrá povesť podujatia</t>
  </si>
  <si>
    <t>Úspešné predošlé ročníky</t>
  </si>
  <si>
    <t>Zaujímavé výherné ceny</t>
  </si>
  <si>
    <t>Zaujímavé súťažné témy</t>
  </si>
  <si>
    <t>Idem len tam, kam ma pozvú priatelia</t>
  </si>
  <si>
    <t>Zúčastňujem sa všetkého, čo mi vyhovuje časovo a polohou</t>
  </si>
  <si>
    <t>Uprednostňuješ účasť v tíme alebo účasť v pozícii jednotlivca? *</t>
  </si>
  <si>
    <t>Účasť v pozícii jednotlivca si neviem ani predstaviť</t>
  </si>
  <si>
    <t>Uprednostňujem účasť v tíme</t>
  </si>
  <si>
    <t>Nemám preferenciu</t>
  </si>
  <si>
    <t>Uprednostňujem účasť v pozícii jednotlivca</t>
  </si>
  <si>
    <t>Účasť v tíme si neviem ani predstaviť</t>
  </si>
  <si>
    <t>Účasť na game jame konanom prostredníctvom internetu si neviem ani predstaviť</t>
  </si>
  <si>
    <t>Uprednostňujem lokálne game jamy</t>
  </si>
  <si>
    <t>Uprednostňujem game jamy konané prostredníctvom internetu</t>
  </si>
  <si>
    <t>Účasť na lokálnom game jame si neviem ani predstaviť</t>
  </si>
  <si>
    <t>Aká je podľa Teba ideálna dĺžka game jamu? *</t>
  </si>
  <si>
    <t>8 alebo menej hodín</t>
  </si>
  <si>
    <t>24 hodín</t>
  </si>
  <si>
    <t>48 hodín</t>
  </si>
  <si>
    <t>72 hodín</t>
  </si>
  <si>
    <t>Týždeň</t>
  </si>
  <si>
    <t>Niekoľko týždňov</t>
  </si>
  <si>
    <t>Koľko spánku si väčšinou dopraješ počas game jamu? *</t>
  </si>
  <si>
    <t>Spím ako cez bežné dni, o spánok sa neukracujem</t>
  </si>
  <si>
    <t>Snažím sa dobre vyspať, ale nespím tak dlho ako by som spal/a za normálnych okolností</t>
  </si>
  <si>
    <t>Vyspím sa len z nutnosti / zdriemnem si keď telo prestáva vládať</t>
  </si>
  <si>
    <t>Ak ide o game jam do 48 hodín, nespím vôbec</t>
  </si>
  <si>
    <t>Ktoré faktory pre Teba predstavujú najväčšiu výzvu?</t>
  </si>
  <si>
    <t>Zloženie tímu *</t>
  </si>
  <si>
    <t>Súhra v tíme *</t>
  </si>
  <si>
    <t>Realizácia projektu (z pohľadu Tvojej funkcie v tíme) *</t>
  </si>
  <si>
    <t>Dokončenie spustiteľnej verzie v rámci časového limitu *</t>
  </si>
  <si>
    <t>Dokončenie projektu v plánovanom rozsahu *</t>
  </si>
  <si>
    <t>Odstránenie technických nedostatkov *</t>
  </si>
  <si>
    <t>Získanie / výber vhodného nápadu *</t>
  </si>
  <si>
    <t>Vhodné nastavenie obtiažnosti hry *</t>
  </si>
  <si>
    <t>Zahrnutie ohlásenej témy *</t>
  </si>
  <si>
    <t>Vytvorenie hry, ktorá je vo výsledku zábavná *</t>
  </si>
  <si>
    <t>Odprezentovanie hry v závere *</t>
  </si>
  <si>
    <t>Zvládanie únavy / koncentrácia *</t>
  </si>
  <si>
    <t>Je okrem toho čo už bolo spomenuté ešte niečo, čo pre Teba na game jame predstavuje veľkú výzvu? (nepovinná časť)</t>
  </si>
  <si>
    <t>prekonanie momentalnej nalady, nie vzdy sa citim dostatocne "kreativny" prave vtedy ked to treba</t>
  </si>
  <si>
    <t>motivácia ostatných členov tímu</t>
  </si>
  <si>
    <t>Zdravo sa stravovať</t>
  </si>
  <si>
    <t>Kreatívna hudba sa nedá tvoriť len tak ako na páse ako napríklad programovanie. Jedná sa o umelecké dielo ktoré potrebuje tak isto inšpiráciu ale na ňu je málo času, čiže pri tvorení je najťažší začiatok.</t>
  </si>
  <si>
    <t>Záver</t>
  </si>
  <si>
    <t>V ktorých oblastiach podľa Teba leží potenciál game jamov, ktoré sa ešte oplatí preskúmať? *</t>
  </si>
  <si>
    <t>Potenciál priniesť inovácie do herného priemyslu</t>
  </si>
  <si>
    <t>Prostredie pre vznik edukačných alebo osvetu-prinášajúcich projektov</t>
  </si>
  <si>
    <t>Možnosť vyjadrenia sa ku aktuálnym spoločenským problémom</t>
  </si>
  <si>
    <t>Spôsob motivácie ľudí pre vstup do herného priemyslu</t>
  </si>
  <si>
    <t>Spôsob pre herné štúdia / tímy, ako sa dočasne odpojiť od hlavného projektu a nabrať nový elán do práce</t>
  </si>
  <si>
    <t>Uplatňovanie princípov game jamov v profesionálnom prostredí</t>
  </si>
  <si>
    <t>V žiadnej z vyššie uvedených</t>
  </si>
  <si>
    <t>Čo by si osobne poradil/a budúcim účastníkom game jamu? (nepovinná časť)</t>
  </si>
  <si>
    <t>nebat sa a ist do toho aj napriek slabej urovni skillov</t>
  </si>
  <si>
    <t>Smelo do toho.</t>
  </si>
  <si>
    <t>Nebát se experimentovat, a snažit se to dokončit.</t>
  </si>
  <si>
    <t>ak ťa v priebehu zastihnú aj všetky problémy sveta, sanaž sa dosiahnuť aspoň akú-takú hratelnú verziu (na tom sa dá potom stavať mimo jamu ako dlhodobejší projekt) a zotrvaj do poslednej sekundy</t>
  </si>
  <si>
    <t>Důležité je si odpočinout a popovídat si s ostatnímy soutěžícími. Pomáhá to pročistit hlavu a získat novou inspiraci</t>
  </si>
  <si>
    <t>Zosekať prototyp na absolútne minimum</t>
  </si>
  <si>
    <t>Choďte do toho je to zábava, za tú nevyspatosť to stojí ako aj skúsenosti a neskôr spomienky atď. :)</t>
  </si>
  <si>
    <t>Dostatek spánku, nízké a jasné cíle. Soustředit se více na proces a příjemný dojem z akce než na dokonalost výsledku.</t>
  </si>
  <si>
    <t>Je jedno čo spravíš, ak ťa baví to tvoriť a hrať.</t>
  </si>
  <si>
    <t>nepremyslat pridlho, iterovat, iterovat, iterovat</t>
  </si>
  <si>
    <t>Nepreceňovať schopnosti členov a členiek tímu. Nezabudnúť oddychovať.</t>
  </si>
  <si>
    <t>bude to těžší než si představujete a nestihnete vše co si vymyslíte</t>
  </si>
  <si>
    <t>Nerobit sefa mimo svojej specializacie. Kazdy clen timu chce robit to co ho bavi a treba mu to v co najsirsej moznej podobe umoznit.</t>
  </si>
  <si>
    <t>Když to nezkusíte, protože se bojíte, že to nezvládnete, nikdy nezjistíte, že to třeba zvládnete naprosto v pohodě.</t>
  </si>
  <si>
    <t>skusit si nastroje na vyvoj pre samotnym game jamom, dobre sa vyspat den predtym</t>
  </si>
  <si>
    <t>Kde ziskam dostatecny / uzitecny feedback</t>
  </si>
  <si>
    <t>Úplne mi stačí Global Game Jam a Ludum Dare. Viac game jamov do roka nestihnem.</t>
  </si>
  <si>
    <t>možnost přespat v přímo na místě (spacák), občestvení, přístup k internetu</t>
  </si>
  <si>
    <t>tema</t>
  </si>
  <si>
    <t>nesmie to organizovat alebo nijak vo velkom sponzorovat konkretna firma</t>
  </si>
  <si>
    <t>musím mít čas</t>
  </si>
  <si>
    <t>ked mam cas a chut</t>
  </si>
  <si>
    <t>Ťažko povedať, viacej času viac vypracovanejších prototypov ale menej času je zas lepšie na pracovanie pod tlakom a vydanie za krátky čas maximum.</t>
  </si>
  <si>
    <t>Netuším</t>
  </si>
  <si>
    <t>zlepšení komunikace v týmu, dodržování deadlinů</t>
  </si>
  <si>
    <t>Miesto, kde si ľudia môžu vyskúšať svoj nápad na hru a dostať priamy feedback, čo inde môžu mať problém získať</t>
  </si>
  <si>
    <r>
      <t>Uprednostňuješ lokálne game jamy (s fyzickou účasťou) alebo game jamy konané prostredníctvom</t>
    </r>
    <r>
      <rPr>
        <sz val="14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internetu? *</t>
    </r>
  </si>
  <si>
    <t>Rozdiel</t>
  </si>
  <si>
    <t>Priemer</t>
  </si>
  <si>
    <t>Súčet</t>
  </si>
  <si>
    <t>Súčet respondentov, ktorí sú schopní a ochotní pokryť oblasť na game jame</t>
  </si>
  <si>
    <t xml:space="preserve"> </t>
  </si>
  <si>
    <t>Súčet respondentov, ktorý sa oblasti venujú aj mimo game jamy</t>
  </si>
  <si>
    <t>.</t>
  </si>
  <si>
    <t xml:space="preserve">Priemer: </t>
  </si>
  <si>
    <t xml:space="preserve">Súčet: </t>
  </si>
  <si>
    <t>B</t>
  </si>
  <si>
    <t>A</t>
  </si>
  <si>
    <t>C</t>
  </si>
  <si>
    <t>Súčet respondentov, ktorí sú 
schopní a ochotní pokryť 
oblasť na game jame</t>
  </si>
  <si>
    <t>Súčet respondentov, ktorí sa 
oblasti venujú aj mimo 
game jamy</t>
  </si>
  <si>
    <t>Dizajn úrovní / herného 
prostredia</t>
  </si>
  <si>
    <t>Technická realizácia hry</t>
  </si>
  <si>
    <t>LEGENDA</t>
  </si>
  <si>
    <t>Pokrytie základných oblastí, ktoré sa dotýkajú tvorby hier na game jame</t>
  </si>
  <si>
    <r>
      <rPr>
        <b/>
        <sz val="10"/>
        <color rgb="FF000000"/>
        <rFont val="Calibri"/>
        <family val="2"/>
        <scheme val="minor"/>
      </rPr>
      <t>A</t>
    </r>
    <r>
      <rPr>
        <sz val="10"/>
        <color rgb="FF000000"/>
        <rFont val="Calibri"/>
        <family val="2"/>
        <scheme val="minor"/>
      </rPr>
      <t xml:space="preserve"> – Som ochotný pokryť túto oblasť na game jame a venujem sa tejto (alebo príbuznej) oblasti mimo game jamy</t>
    </r>
  </si>
  <si>
    <r>
      <t>B</t>
    </r>
    <r>
      <rPr>
        <sz val="10"/>
        <color rgb="FF000000"/>
        <rFont val="Calibri"/>
        <family val="2"/>
        <scheme val="minor"/>
      </rPr>
      <t xml:space="preserve"> – Tejto oblasti sa mimo game jamy nevenujem, ale na game jame som schopný a ochotný pokryť ju</t>
    </r>
  </si>
  <si>
    <r>
      <rPr>
        <b/>
        <sz val="10"/>
        <color rgb="FF00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 xml:space="preserve"> – Tejto (alebo príbuznej) oblasti sa venujem mimo game jamov, ale nie som ochotný pokryť ju na game jame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</si>
</sst>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"/>
    <numFmt numFmtId="165" formatCode="0.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3"/>
      <name val="Calibri Light"/>
      <family val="2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9" fontId="0" fillId="0" borderId="0" xfId="1" applyNumberFormat="1" applyFont="1"/>
    <xf numFmtId="9" fontId="5" fillId="0" borderId="0" xfId="1" applyNumberFormat="1" applyFont="1"/>
    <xf numFmtId="9" fontId="5" fillId="0" borderId="0" xfId="0" applyNumberFormat="1" applyFont="1"/>
    <xf numFmtId="9" fontId="4" fillId="0" borderId="0" xfId="0" applyNumberFormat="1" applyFont="1"/>
    <xf numFmtId="9" fontId="4" fillId="0" borderId="0" xfId="1" applyNumberFormat="1" applyFont="1" applyAlignment="1">
      <alignment horizontal="center"/>
    </xf>
    <xf numFmtId="0" fontId="9" fillId="0" borderId="0" xfId="0" applyFont="1" applyAlignment="1">
      <alignment horizontal="left" vertical="center"/>
    </xf>
    <xf numFmtId="9" fontId="4" fillId="0" borderId="0" xfId="1" applyNumberFormat="1" applyFont="1"/>
    <xf numFmtId="164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1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164" fontId="0" fillId="2" borderId="0" xfId="0" applyNumberFormat="1" applyFill="1"/>
    <xf numFmtId="0" fontId="12" fillId="0" borderId="0" xfId="0" applyFont="1" applyAlignment="1">
      <alignment horizontal="left" vertical="center"/>
    </xf>
    <xf numFmtId="0" fontId="15" fillId="0" borderId="0" xfId="2" applyFont="1" applyAlignment="1">
      <alignment horizontal="center"/>
    </xf>
    <xf numFmtId="0" fontId="16" fillId="0" borderId="0" xfId="2" applyFont="1" applyAlignment="1">
      <alignment horizontal="center" textRotation="90"/>
    </xf>
    <xf numFmtId="0" fontId="15" fillId="0" borderId="0" xfId="2" applyFont="1" applyAlignment="1">
      <alignment horizontal="center" textRotation="90"/>
    </xf>
    <xf numFmtId="0" fontId="15" fillId="0" borderId="0" xfId="2" applyFont="1" applyAlignment="1">
      <alignment horizontal="center" textRotation="90" wrapText="1"/>
    </xf>
    <xf numFmtId="165" fontId="15" fillId="0" borderId="0" xfId="2" applyNumberFormat="1" applyFont="1" applyAlignment="1"/>
    <xf numFmtId="0" fontId="16" fillId="0" borderId="0" xfId="2" applyFont="1" applyAlignment="1">
      <alignment horizontal="center" shrinkToFit="1"/>
    </xf>
    <xf numFmtId="0" fontId="15" fillId="0" borderId="0" xfId="2" applyFont="1" applyAlignment="1">
      <alignment horizontal="center" shrinkToFit="1"/>
    </xf>
    <xf numFmtId="0" fontId="15" fillId="0" borderId="0" xfId="2" applyFont="1" applyAlignment="1"/>
    <xf numFmtId="0" fontId="15" fillId="0" borderId="0" xfId="2" applyFont="1" applyAlignment="1">
      <alignment horizontal="right"/>
    </xf>
    <xf numFmtId="0" fontId="15" fillId="4" borderId="0" xfId="2" applyFont="1" applyFill="1" applyAlignment="1">
      <alignment horizontal="center"/>
    </xf>
    <xf numFmtId="0" fontId="15" fillId="3" borderId="0" xfId="2" applyFont="1" applyFill="1" applyAlignment="1">
      <alignment horizontal="center"/>
    </xf>
    <xf numFmtId="0" fontId="17" fillId="0" borderId="0" xfId="2" applyFont="1" applyAlignment="1"/>
    <xf numFmtId="0" fontId="18" fillId="0" borderId="0" xfId="2" applyFont="1" applyAlignment="1"/>
    <xf numFmtId="0" fontId="16" fillId="0" borderId="0" xfId="2" applyFont="1" applyAlignment="1">
      <alignment horizontal="left"/>
    </xf>
    <xf numFmtId="9" fontId="15" fillId="0" borderId="0" xfId="3" applyFont="1" applyAlignment="1">
      <alignment horizontal="center"/>
    </xf>
    <xf numFmtId="0" fontId="15" fillId="0" borderId="0" xfId="2" applyFont="1" applyFill="1" applyAlignment="1">
      <alignment horizontal="center"/>
    </xf>
    <xf numFmtId="0" fontId="15" fillId="0" borderId="0" xfId="2" applyFont="1" applyAlignment="1">
      <alignment horizontal="left"/>
    </xf>
    <xf numFmtId="0" fontId="15" fillId="0" borderId="0" xfId="2" applyFont="1" applyFill="1" applyAlignment="1"/>
  </cellXfs>
  <cellStyles count="4">
    <cellStyle name="Normal" xfId="0" builtinId="0"/>
    <cellStyle name="Normal 2" xfId="2"/>
    <cellStyle name="Percent" xfId="1" builtinId="5"/>
    <cellStyle name="Percent 2" xfId="3"/>
  </cellStyles>
  <dxfs count="3"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W221"/>
  <sheetViews>
    <sheetView showGridLines="0" tabSelected="1" zoomScaleNormal="100" workbookViewId="0">
      <selection activeCell="H26" sqref="H26"/>
    </sheetView>
  </sheetViews>
  <sheetFormatPr defaultRowHeight="15" x14ac:dyDescent="0.25"/>
  <cols>
    <col min="2" max="9" width="9.140625" style="2" customWidth="1"/>
    <col min="10" max="10" width="9.140625" style="16"/>
    <col min="11" max="11" width="9.140625" style="27"/>
    <col min="12" max="12" width="1.5703125" style="18" customWidth="1"/>
    <col min="13" max="13" width="40.42578125" customWidth="1"/>
    <col min="15" max="15" width="9.28515625" customWidth="1"/>
    <col min="16" max="18" width="9.28515625" style="16" customWidth="1"/>
    <col min="19" max="19" width="5.5703125" style="16" customWidth="1"/>
    <col min="20" max="20" width="9.28515625" style="16" customWidth="1"/>
    <col min="21" max="21" width="9.140625" style="16"/>
  </cols>
  <sheetData>
    <row r="3" spans="2:13" ht="18.75" x14ac:dyDescent="0.3">
      <c r="B3" s="33" t="s">
        <v>21</v>
      </c>
      <c r="C3" s="1"/>
      <c r="D3" s="1"/>
      <c r="E3" s="1"/>
      <c r="F3" s="1"/>
      <c r="G3" s="1"/>
      <c r="H3" s="1"/>
      <c r="I3" s="1"/>
    </row>
    <row r="4" spans="2:13" x14ac:dyDescent="0.25">
      <c r="B4" s="2" t="s">
        <v>22</v>
      </c>
      <c r="J4" s="16">
        <v>58</v>
      </c>
      <c r="K4" s="28">
        <f>J4/$J$4</f>
        <v>1</v>
      </c>
      <c r="L4" s="19"/>
      <c r="M4" s="38">
        <f>K4</f>
        <v>1</v>
      </c>
    </row>
    <row r="5" spans="2:13" x14ac:dyDescent="0.25">
      <c r="M5" s="26"/>
    </row>
    <row r="6" spans="2:13" ht="18.75" x14ac:dyDescent="0.3">
      <c r="B6" s="33" t="s">
        <v>0</v>
      </c>
      <c r="C6" s="1"/>
      <c r="D6" s="1"/>
      <c r="E6" s="1"/>
      <c r="F6" s="1"/>
      <c r="G6" s="1"/>
      <c r="H6" s="1"/>
      <c r="I6" s="1"/>
      <c r="M6" s="26"/>
    </row>
    <row r="7" spans="2:13" x14ac:dyDescent="0.25">
      <c r="B7" s="2" t="s">
        <v>1</v>
      </c>
      <c r="J7" s="16">
        <v>52</v>
      </c>
      <c r="K7" s="28">
        <f>J7/$J$4</f>
        <v>0.89655172413793105</v>
      </c>
      <c r="L7" s="19"/>
      <c r="M7" s="38">
        <f>K7</f>
        <v>0.89655172413793105</v>
      </c>
    </row>
    <row r="8" spans="2:13" x14ac:dyDescent="0.25">
      <c r="B8" s="2" t="s">
        <v>2</v>
      </c>
      <c r="J8" s="16">
        <v>6</v>
      </c>
      <c r="K8" s="28">
        <f>J8/$J$4</f>
        <v>0.10344827586206896</v>
      </c>
      <c r="L8" s="19"/>
      <c r="M8" s="38">
        <f>K8</f>
        <v>0.10344827586206896</v>
      </c>
    </row>
    <row r="9" spans="2:13" x14ac:dyDescent="0.25">
      <c r="M9" s="26"/>
    </row>
    <row r="10" spans="2:13" ht="18.75" x14ac:dyDescent="0.3">
      <c r="B10" s="33" t="s">
        <v>3</v>
      </c>
      <c r="C10" s="1"/>
      <c r="D10" s="1"/>
      <c r="E10" s="1"/>
      <c r="F10" s="1"/>
      <c r="G10" s="1"/>
      <c r="H10" s="1"/>
      <c r="I10" s="1"/>
      <c r="M10" s="26"/>
    </row>
    <row r="11" spans="2:13" x14ac:dyDescent="0.25">
      <c r="B11" s="2" t="s">
        <v>7</v>
      </c>
      <c r="J11" s="16">
        <v>24</v>
      </c>
      <c r="K11" s="28">
        <f t="shared" ref="K11:K16" si="0">J11/$J$4</f>
        <v>0.41379310344827586</v>
      </c>
      <c r="L11" s="19"/>
      <c r="M11" s="38">
        <f t="shared" ref="M11:M16" si="1">K11</f>
        <v>0.41379310344827586</v>
      </c>
    </row>
    <row r="12" spans="2:13" x14ac:dyDescent="0.25">
      <c r="B12" s="2" t="s">
        <v>6</v>
      </c>
      <c r="J12" s="16">
        <v>22</v>
      </c>
      <c r="K12" s="28">
        <f t="shared" si="0"/>
        <v>0.37931034482758619</v>
      </c>
      <c r="L12" s="19"/>
      <c r="M12" s="38">
        <f t="shared" si="1"/>
        <v>0.37931034482758619</v>
      </c>
    </row>
    <row r="13" spans="2:13" x14ac:dyDescent="0.25">
      <c r="B13" s="2" t="s">
        <v>8</v>
      </c>
      <c r="J13" s="16">
        <v>8</v>
      </c>
      <c r="K13" s="28">
        <f t="shared" si="0"/>
        <v>0.13793103448275862</v>
      </c>
      <c r="L13" s="19"/>
      <c r="M13" s="38">
        <f t="shared" si="1"/>
        <v>0.13793103448275862</v>
      </c>
    </row>
    <row r="14" spans="2:13" x14ac:dyDescent="0.25">
      <c r="B14" s="2" t="s">
        <v>5</v>
      </c>
      <c r="J14" s="16">
        <v>3</v>
      </c>
      <c r="K14" s="28">
        <f t="shared" si="0"/>
        <v>5.1724137931034482E-2</v>
      </c>
      <c r="L14" s="19"/>
      <c r="M14" s="38">
        <f t="shared" si="1"/>
        <v>5.1724137931034482E-2</v>
      </c>
    </row>
    <row r="15" spans="2:13" x14ac:dyDescent="0.25">
      <c r="B15" s="2" t="s">
        <v>9</v>
      </c>
      <c r="J15" s="16">
        <v>1</v>
      </c>
      <c r="K15" s="28">
        <f t="shared" si="0"/>
        <v>1.7241379310344827E-2</v>
      </c>
      <c r="L15" s="19"/>
      <c r="M15" s="38">
        <f t="shared" si="1"/>
        <v>1.7241379310344827E-2</v>
      </c>
    </row>
    <row r="16" spans="2:13" x14ac:dyDescent="0.25">
      <c r="B16" s="5" t="s">
        <v>4</v>
      </c>
      <c r="C16" s="5"/>
      <c r="D16" s="5"/>
      <c r="E16" s="5"/>
      <c r="F16" s="5"/>
      <c r="G16" s="5"/>
      <c r="H16" s="5"/>
      <c r="I16" s="5"/>
      <c r="J16" s="17">
        <v>0</v>
      </c>
      <c r="K16" s="23">
        <f t="shared" si="0"/>
        <v>0</v>
      </c>
      <c r="L16" s="25"/>
      <c r="M16" s="38">
        <f t="shared" si="1"/>
        <v>0</v>
      </c>
    </row>
    <row r="17" spans="2:13" x14ac:dyDescent="0.25">
      <c r="K17" s="28"/>
      <c r="L17" s="19"/>
      <c r="M17" s="26"/>
    </row>
    <row r="18" spans="2:13" ht="18.75" x14ac:dyDescent="0.3">
      <c r="B18" s="33" t="s">
        <v>10</v>
      </c>
      <c r="C18" s="1"/>
      <c r="D18" s="1"/>
      <c r="E18" s="1"/>
      <c r="F18" s="1"/>
      <c r="G18" s="1"/>
      <c r="H18" s="1"/>
      <c r="I18" s="1"/>
      <c r="M18" s="26"/>
    </row>
    <row r="19" spans="2:13" x14ac:dyDescent="0.25">
      <c r="B19" s="2" t="s">
        <v>12</v>
      </c>
      <c r="J19" s="16">
        <v>19</v>
      </c>
      <c r="K19" s="28">
        <f>J19/$J$4</f>
        <v>0.32758620689655171</v>
      </c>
      <c r="L19" s="19"/>
      <c r="M19" s="38">
        <f>K19</f>
        <v>0.32758620689655171</v>
      </c>
    </row>
    <row r="20" spans="2:13" x14ac:dyDescent="0.25">
      <c r="B20" s="2" t="s">
        <v>13</v>
      </c>
      <c r="J20" s="16">
        <v>15</v>
      </c>
      <c r="K20" s="28">
        <f>J20/$J$4</f>
        <v>0.25862068965517243</v>
      </c>
      <c r="L20" s="19"/>
      <c r="M20" s="38">
        <f>K20</f>
        <v>0.25862068965517243</v>
      </c>
    </row>
    <row r="21" spans="2:13" x14ac:dyDescent="0.25">
      <c r="B21" s="2">
        <v>1</v>
      </c>
      <c r="J21" s="16">
        <v>13</v>
      </c>
      <c r="K21" s="28">
        <f>J21/$J$4</f>
        <v>0.22413793103448276</v>
      </c>
      <c r="L21" s="19"/>
      <c r="M21" s="38">
        <f>K21</f>
        <v>0.22413793103448276</v>
      </c>
    </row>
    <row r="22" spans="2:13" x14ac:dyDescent="0.25">
      <c r="B22" s="2" t="s">
        <v>14</v>
      </c>
      <c r="J22" s="16">
        <v>10</v>
      </c>
      <c r="K22" s="28">
        <f>J22/$J$4</f>
        <v>0.17241379310344829</v>
      </c>
      <c r="L22" s="19"/>
      <c r="M22" s="38">
        <f>K22</f>
        <v>0.17241379310344829</v>
      </c>
    </row>
    <row r="23" spans="2:13" x14ac:dyDescent="0.25">
      <c r="B23" s="2" t="s">
        <v>11</v>
      </c>
      <c r="J23" s="16">
        <v>1</v>
      </c>
      <c r="K23" s="28">
        <f>J23/$J$4</f>
        <v>1.7241379310344827E-2</v>
      </c>
      <c r="L23" s="19"/>
      <c r="M23" s="38">
        <f>K23</f>
        <v>1.7241379310344827E-2</v>
      </c>
    </row>
    <row r="24" spans="2:13" x14ac:dyDescent="0.25">
      <c r="M24" s="26"/>
    </row>
    <row r="25" spans="2:13" ht="18.75" x14ac:dyDescent="0.3">
      <c r="B25" s="33" t="s">
        <v>15</v>
      </c>
      <c r="C25" s="1"/>
      <c r="D25" s="1"/>
      <c r="E25" s="1"/>
      <c r="F25" s="1"/>
      <c r="G25" s="1"/>
      <c r="H25" s="1"/>
      <c r="I25" s="1"/>
      <c r="M25" s="26"/>
    </row>
    <row r="26" spans="2:13" x14ac:dyDescent="0.25">
      <c r="B26" s="2" t="s">
        <v>16</v>
      </c>
      <c r="J26" s="16">
        <v>38</v>
      </c>
      <c r="K26" s="28">
        <f>J26/$J$4</f>
        <v>0.65517241379310343</v>
      </c>
      <c r="L26" s="19"/>
      <c r="M26" s="38">
        <f>K26</f>
        <v>0.65517241379310343</v>
      </c>
    </row>
    <row r="27" spans="2:13" x14ac:dyDescent="0.25">
      <c r="B27" s="2" t="s">
        <v>17</v>
      </c>
      <c r="J27" s="16">
        <v>12</v>
      </c>
      <c r="K27" s="28">
        <f>J27/$J$4</f>
        <v>0.20689655172413793</v>
      </c>
      <c r="L27" s="19"/>
      <c r="M27" s="38">
        <f>K27</f>
        <v>0.20689655172413793</v>
      </c>
    </row>
    <row r="28" spans="2:13" x14ac:dyDescent="0.25">
      <c r="B28" s="2" t="s">
        <v>18</v>
      </c>
      <c r="J28" s="16">
        <v>6</v>
      </c>
      <c r="K28" s="28">
        <f>J28/$J$4</f>
        <v>0.10344827586206896</v>
      </c>
      <c r="L28" s="19"/>
      <c r="M28" s="38">
        <f>K28</f>
        <v>0.10344827586206896</v>
      </c>
    </row>
    <row r="29" spans="2:13" x14ac:dyDescent="0.25">
      <c r="B29" s="2" t="s">
        <v>19</v>
      </c>
      <c r="J29" s="16">
        <v>1</v>
      </c>
      <c r="K29" s="28">
        <f>J29/$J$4</f>
        <v>1.7241379310344827E-2</v>
      </c>
      <c r="L29" s="19"/>
      <c r="M29" s="38">
        <f>K29</f>
        <v>1.7241379310344827E-2</v>
      </c>
    </row>
    <row r="30" spans="2:13" x14ac:dyDescent="0.25">
      <c r="B30" s="2" t="s">
        <v>20</v>
      </c>
      <c r="J30" s="16">
        <v>1</v>
      </c>
      <c r="K30" s="28">
        <f>J30/$J$4</f>
        <v>1.7241379310344827E-2</v>
      </c>
      <c r="L30" s="19"/>
      <c r="M30" s="38">
        <f>K30</f>
        <v>1.7241379310344827E-2</v>
      </c>
    </row>
    <row r="31" spans="2:13" x14ac:dyDescent="0.25">
      <c r="M31" s="26"/>
    </row>
    <row r="32" spans="2:13" ht="18.75" x14ac:dyDescent="0.3">
      <c r="B32" s="34" t="s">
        <v>23</v>
      </c>
      <c r="C32" s="4"/>
      <c r="D32" s="4"/>
      <c r="E32" s="4"/>
      <c r="F32" s="4"/>
      <c r="G32" s="4"/>
      <c r="H32" s="4"/>
      <c r="I32" s="4"/>
      <c r="M32" s="26"/>
    </row>
    <row r="33" spans="2:13" x14ac:dyDescent="0.25">
      <c r="B33" s="3" t="s">
        <v>25</v>
      </c>
      <c r="C33" s="3"/>
      <c r="D33" s="3"/>
      <c r="E33" s="3"/>
      <c r="F33" s="3"/>
      <c r="G33" s="3"/>
      <c r="H33" s="3"/>
      <c r="I33" s="3"/>
      <c r="J33" s="16">
        <v>54</v>
      </c>
      <c r="K33" s="28">
        <f t="shared" ref="K33:K40" si="2">J33/$J$4</f>
        <v>0.93103448275862066</v>
      </c>
      <c r="L33" s="19"/>
      <c r="M33" s="38">
        <f t="shared" ref="M33:M40" si="3">K33</f>
        <v>0.93103448275862066</v>
      </c>
    </row>
    <row r="34" spans="2:13" x14ac:dyDescent="0.25">
      <c r="B34" s="3" t="s">
        <v>27</v>
      </c>
      <c r="C34" s="3"/>
      <c r="D34" s="3"/>
      <c r="E34" s="3"/>
      <c r="F34" s="3"/>
      <c r="G34" s="3"/>
      <c r="H34" s="3"/>
      <c r="I34" s="3"/>
      <c r="J34" s="16">
        <v>41</v>
      </c>
      <c r="K34" s="28">
        <f t="shared" si="2"/>
        <v>0.7068965517241379</v>
      </c>
      <c r="L34" s="19"/>
      <c r="M34" s="38">
        <f t="shared" si="3"/>
        <v>0.7068965517241379</v>
      </c>
    </row>
    <row r="35" spans="2:13" x14ac:dyDescent="0.25">
      <c r="B35" s="3" t="s">
        <v>28</v>
      </c>
      <c r="C35" s="3"/>
      <c r="D35" s="3"/>
      <c r="E35" s="3"/>
      <c r="F35" s="3"/>
      <c r="G35" s="3"/>
      <c r="H35" s="3"/>
      <c r="I35" s="3"/>
      <c r="J35" s="16">
        <v>28</v>
      </c>
      <c r="K35" s="28">
        <f t="shared" si="2"/>
        <v>0.48275862068965519</v>
      </c>
      <c r="L35" s="19"/>
      <c r="M35" s="38">
        <f t="shared" si="3"/>
        <v>0.48275862068965519</v>
      </c>
    </row>
    <row r="36" spans="2:13" x14ac:dyDescent="0.25">
      <c r="B36" s="3" t="s">
        <v>26</v>
      </c>
      <c r="C36" s="3"/>
      <c r="D36" s="3"/>
      <c r="E36" s="3"/>
      <c r="F36" s="3"/>
      <c r="G36" s="3"/>
      <c r="H36" s="3"/>
      <c r="I36" s="3"/>
      <c r="J36" s="16">
        <v>12</v>
      </c>
      <c r="K36" s="28">
        <f t="shared" si="2"/>
        <v>0.20689655172413793</v>
      </c>
      <c r="L36" s="19"/>
      <c r="M36" s="38">
        <f t="shared" si="3"/>
        <v>0.20689655172413793</v>
      </c>
    </row>
    <row r="37" spans="2:13" x14ac:dyDescent="0.25">
      <c r="B37" s="3" t="s">
        <v>30</v>
      </c>
      <c r="C37" s="3"/>
      <c r="D37" s="3"/>
      <c r="E37" s="3"/>
      <c r="F37" s="3"/>
      <c r="G37" s="3"/>
      <c r="H37" s="3"/>
      <c r="I37" s="3"/>
      <c r="J37" s="16">
        <v>10</v>
      </c>
      <c r="K37" s="28">
        <f t="shared" si="2"/>
        <v>0.17241379310344829</v>
      </c>
      <c r="L37" s="19"/>
      <c r="M37" s="38">
        <f t="shared" si="3"/>
        <v>0.17241379310344829</v>
      </c>
    </row>
    <row r="38" spans="2:13" x14ac:dyDescent="0.25">
      <c r="B38" t="s">
        <v>31</v>
      </c>
      <c r="C38"/>
      <c r="D38"/>
      <c r="E38"/>
      <c r="F38"/>
      <c r="G38"/>
      <c r="H38"/>
      <c r="I38"/>
      <c r="J38" s="16">
        <v>10</v>
      </c>
      <c r="K38" s="28">
        <f t="shared" si="2"/>
        <v>0.17241379310344829</v>
      </c>
      <c r="L38" s="19"/>
      <c r="M38" s="38">
        <f t="shared" si="3"/>
        <v>0.17241379310344829</v>
      </c>
    </row>
    <row r="39" spans="2:13" x14ac:dyDescent="0.25">
      <c r="B39" s="3" t="s">
        <v>24</v>
      </c>
      <c r="C39" s="3"/>
      <c r="D39" s="3"/>
      <c r="E39" s="3"/>
      <c r="F39" s="3"/>
      <c r="G39" s="3"/>
      <c r="H39" s="3"/>
      <c r="I39" s="3"/>
      <c r="J39" s="16">
        <v>7</v>
      </c>
      <c r="K39" s="28">
        <f t="shared" si="2"/>
        <v>0.1206896551724138</v>
      </c>
      <c r="L39" s="19"/>
      <c r="M39" s="38">
        <f t="shared" si="3"/>
        <v>0.1206896551724138</v>
      </c>
    </row>
    <row r="40" spans="2:13" x14ac:dyDescent="0.25">
      <c r="B40" s="3" t="s">
        <v>29</v>
      </c>
      <c r="C40" s="3"/>
      <c r="D40" s="3"/>
      <c r="E40" s="3"/>
      <c r="F40" s="3"/>
      <c r="G40" s="3"/>
      <c r="H40" s="3"/>
      <c r="I40" s="3"/>
      <c r="J40" s="16">
        <v>6</v>
      </c>
      <c r="K40" s="28">
        <f t="shared" si="2"/>
        <v>0.10344827586206896</v>
      </c>
      <c r="L40" s="19"/>
      <c r="M40" s="38">
        <f t="shared" si="3"/>
        <v>0.10344827586206896</v>
      </c>
    </row>
    <row r="41" spans="2:13" x14ac:dyDescent="0.25">
      <c r="M41" s="26"/>
    </row>
    <row r="42" spans="2:13" ht="18.75" x14ac:dyDescent="0.3">
      <c r="B42" s="33" t="s">
        <v>32</v>
      </c>
      <c r="C42" s="1"/>
      <c r="D42" s="1"/>
      <c r="E42" s="1"/>
      <c r="F42" s="1"/>
      <c r="G42" s="1"/>
      <c r="H42" s="1"/>
      <c r="I42" s="1"/>
      <c r="M42" s="26"/>
    </row>
    <row r="43" spans="2:13" x14ac:dyDescent="0.25">
      <c r="B43" s="3" t="s">
        <v>38</v>
      </c>
      <c r="C43" s="3"/>
      <c r="D43" s="3"/>
      <c r="E43" s="3"/>
      <c r="F43" s="3"/>
      <c r="G43" s="3"/>
      <c r="H43" s="3"/>
      <c r="I43" s="3"/>
      <c r="J43" s="16">
        <f>22+1</f>
        <v>23</v>
      </c>
      <c r="K43" s="28">
        <f t="shared" ref="K43:K48" si="4">J43/$J$4</f>
        <v>0.39655172413793105</v>
      </c>
      <c r="L43" s="19"/>
      <c r="M43" s="38">
        <f t="shared" ref="M43:M48" si="5">K43</f>
        <v>0.39655172413793105</v>
      </c>
    </row>
    <row r="44" spans="2:13" x14ac:dyDescent="0.25">
      <c r="B44" s="3" t="s">
        <v>36</v>
      </c>
      <c r="C44" s="3"/>
      <c r="D44" s="3"/>
      <c r="E44" s="3"/>
      <c r="F44" s="3"/>
      <c r="G44" s="3"/>
      <c r="H44" s="3"/>
      <c r="I44" s="3"/>
      <c r="J44" s="16">
        <v>13</v>
      </c>
      <c r="K44" s="28">
        <f t="shared" si="4"/>
        <v>0.22413793103448276</v>
      </c>
      <c r="L44" s="19"/>
      <c r="M44" s="38">
        <f t="shared" si="5"/>
        <v>0.22413793103448276</v>
      </c>
    </row>
    <row r="45" spans="2:13" x14ac:dyDescent="0.25">
      <c r="B45" s="3" t="s">
        <v>37</v>
      </c>
      <c r="C45" s="3"/>
      <c r="D45" s="3"/>
      <c r="E45" s="3"/>
      <c r="F45" s="3"/>
      <c r="G45" s="3"/>
      <c r="H45" s="3"/>
      <c r="I45" s="3"/>
      <c r="J45" s="16">
        <f>9+2</f>
        <v>11</v>
      </c>
      <c r="K45" s="28">
        <f t="shared" si="4"/>
        <v>0.18965517241379309</v>
      </c>
      <c r="L45" s="19"/>
      <c r="M45" s="38">
        <f t="shared" si="5"/>
        <v>0.18965517241379309</v>
      </c>
    </row>
    <row r="46" spans="2:13" x14ac:dyDescent="0.25">
      <c r="B46" s="3" t="s">
        <v>35</v>
      </c>
      <c r="C46" s="3"/>
      <c r="D46" s="3"/>
      <c r="E46" s="3"/>
      <c r="F46" s="3"/>
      <c r="G46" s="3"/>
      <c r="H46" s="3"/>
      <c r="I46" s="3"/>
      <c r="J46" s="16">
        <v>9</v>
      </c>
      <c r="K46" s="28">
        <f t="shared" si="4"/>
        <v>0.15517241379310345</v>
      </c>
      <c r="L46" s="19"/>
      <c r="M46" s="38">
        <f t="shared" si="5"/>
        <v>0.15517241379310345</v>
      </c>
    </row>
    <row r="47" spans="2:13" x14ac:dyDescent="0.25">
      <c r="B47" s="3" t="s">
        <v>33</v>
      </c>
      <c r="C47" s="3"/>
      <c r="D47" s="3"/>
      <c r="E47" s="3"/>
      <c r="F47" s="3"/>
      <c r="G47" s="3"/>
      <c r="H47" s="3"/>
      <c r="I47" s="3"/>
      <c r="J47" s="16">
        <v>2</v>
      </c>
      <c r="K47" s="28">
        <f t="shared" si="4"/>
        <v>3.4482758620689655E-2</v>
      </c>
      <c r="L47" s="19"/>
      <c r="M47" s="38">
        <f t="shared" si="5"/>
        <v>3.4482758620689655E-2</v>
      </c>
    </row>
    <row r="48" spans="2:13" x14ac:dyDescent="0.25">
      <c r="B48" s="8" t="s">
        <v>34</v>
      </c>
      <c r="C48" s="8"/>
      <c r="D48" s="8"/>
      <c r="E48" s="8"/>
      <c r="F48" s="8"/>
      <c r="G48" s="8"/>
      <c r="H48" s="8"/>
      <c r="I48" s="8"/>
      <c r="J48" s="29">
        <v>0</v>
      </c>
      <c r="K48" s="30">
        <f t="shared" si="4"/>
        <v>0</v>
      </c>
      <c r="L48" s="20"/>
      <c r="M48" s="38">
        <f t="shared" si="5"/>
        <v>0</v>
      </c>
    </row>
    <row r="49" spans="2:23" x14ac:dyDescent="0.25">
      <c r="M49" s="26"/>
    </row>
    <row r="50" spans="2:23" x14ac:dyDescent="0.25">
      <c r="B50" s="10" t="s">
        <v>39</v>
      </c>
      <c r="C50" s="10"/>
      <c r="D50" s="10"/>
      <c r="E50" s="10"/>
      <c r="F50" s="10"/>
      <c r="G50" s="10"/>
      <c r="H50" s="10"/>
      <c r="I50" s="10"/>
      <c r="J50" s="29"/>
      <c r="K50" s="31"/>
      <c r="L50" s="21"/>
      <c r="M50" s="26"/>
    </row>
    <row r="51" spans="2:23" x14ac:dyDescent="0.25">
      <c r="B51" s="6" t="s">
        <v>41</v>
      </c>
      <c r="C51" s="6"/>
      <c r="D51" s="6"/>
      <c r="E51" s="6"/>
      <c r="F51" s="6"/>
      <c r="G51" s="6"/>
      <c r="H51" s="6"/>
      <c r="I51" s="6"/>
      <c r="J51" s="29"/>
      <c r="K51" s="31"/>
      <c r="L51" s="21"/>
      <c r="M51" s="26"/>
    </row>
    <row r="52" spans="2:23" x14ac:dyDescent="0.25">
      <c r="B52" s="6" t="s">
        <v>42</v>
      </c>
      <c r="C52" s="6"/>
      <c r="D52" s="6"/>
      <c r="E52" s="6"/>
      <c r="F52" s="6"/>
      <c r="G52" s="6"/>
      <c r="H52" s="6"/>
      <c r="I52" s="6"/>
      <c r="J52" s="29"/>
      <c r="K52" s="31"/>
      <c r="L52" s="21"/>
      <c r="M52" s="26"/>
    </row>
    <row r="53" spans="2:23" x14ac:dyDescent="0.25">
      <c r="B53" s="6" t="s">
        <v>40</v>
      </c>
      <c r="C53" s="6"/>
      <c r="D53" s="6"/>
      <c r="E53" s="6"/>
      <c r="F53" s="6"/>
      <c r="G53" s="6"/>
      <c r="H53" s="6"/>
      <c r="I53" s="6"/>
      <c r="J53" s="29"/>
      <c r="K53" s="31"/>
      <c r="L53" s="21"/>
      <c r="M53" s="26"/>
    </row>
    <row r="54" spans="2:23" x14ac:dyDescent="0.25">
      <c r="B54" s="3"/>
      <c r="C54" s="3"/>
      <c r="D54" s="3"/>
      <c r="E54" s="3"/>
      <c r="F54" s="3"/>
      <c r="G54" s="3"/>
      <c r="H54" s="3"/>
      <c r="I54" s="3"/>
      <c r="K54" s="28"/>
      <c r="L54" s="19"/>
      <c r="M54" s="26"/>
    </row>
    <row r="55" spans="2:23" ht="18.75" x14ac:dyDescent="0.3">
      <c r="B55" s="34" t="s">
        <v>43</v>
      </c>
      <c r="C55" s="4"/>
      <c r="D55" s="4"/>
      <c r="E55" s="4"/>
      <c r="F55" s="4"/>
      <c r="G55" s="4"/>
      <c r="H55" s="4"/>
      <c r="I55" s="4"/>
      <c r="M55" s="26"/>
    </row>
    <row r="56" spans="2:23" x14ac:dyDescent="0.25">
      <c r="B56" s="8" t="s">
        <v>44</v>
      </c>
      <c r="C56" s="8"/>
      <c r="D56" s="8"/>
      <c r="E56" s="8"/>
      <c r="F56" s="8"/>
      <c r="G56" s="8"/>
      <c r="H56" s="8"/>
      <c r="I56" s="8"/>
      <c r="J56" s="17">
        <v>40</v>
      </c>
      <c r="K56" s="28">
        <f t="shared" ref="K56:K65" si="6">J56/$J$4</f>
        <v>0.68965517241379315</v>
      </c>
      <c r="L56" s="19"/>
      <c r="M56" s="38">
        <f t="shared" ref="M56:M65" si="7">K56</f>
        <v>0.68965517241379315</v>
      </c>
      <c r="N56" s="9"/>
      <c r="O56" s="9"/>
      <c r="P56" s="17"/>
      <c r="Q56" s="17"/>
      <c r="R56" s="17"/>
      <c r="S56" s="17"/>
      <c r="T56" s="17"/>
      <c r="U56" s="17"/>
      <c r="V56" s="9"/>
      <c r="W56" s="9"/>
    </row>
    <row r="57" spans="2:23" x14ac:dyDescent="0.25">
      <c r="B57" s="8" t="s">
        <v>46</v>
      </c>
      <c r="C57" s="8"/>
      <c r="D57" s="8"/>
      <c r="E57" s="8"/>
      <c r="F57" s="8"/>
      <c r="G57" s="8"/>
      <c r="H57" s="8"/>
      <c r="I57" s="8"/>
      <c r="J57" s="17">
        <v>38</v>
      </c>
      <c r="K57" s="28">
        <f t="shared" si="6"/>
        <v>0.65517241379310343</v>
      </c>
      <c r="L57" s="19"/>
      <c r="M57" s="38">
        <f t="shared" si="7"/>
        <v>0.65517241379310343</v>
      </c>
      <c r="N57" s="9"/>
      <c r="O57" s="9"/>
      <c r="P57" s="17"/>
      <c r="Q57" s="17"/>
      <c r="R57" s="17"/>
      <c r="S57" s="17"/>
      <c r="T57" s="17"/>
      <c r="U57" s="17"/>
      <c r="V57" s="9"/>
      <c r="W57" s="9"/>
    </row>
    <row r="58" spans="2:23" x14ac:dyDescent="0.25">
      <c r="B58" s="8" t="s">
        <v>47</v>
      </c>
      <c r="C58" s="8"/>
      <c r="D58" s="8"/>
      <c r="E58" s="8"/>
      <c r="F58" s="8"/>
      <c r="G58" s="8"/>
      <c r="H58" s="8"/>
      <c r="I58" s="8"/>
      <c r="J58" s="17">
        <v>22</v>
      </c>
      <c r="K58" s="28">
        <f t="shared" si="6"/>
        <v>0.37931034482758619</v>
      </c>
      <c r="L58" s="19"/>
      <c r="M58" s="38">
        <f t="shared" si="7"/>
        <v>0.37931034482758619</v>
      </c>
      <c r="N58" s="9"/>
      <c r="O58" s="9"/>
      <c r="P58" s="17"/>
      <c r="Q58" s="17"/>
      <c r="R58" s="17"/>
      <c r="S58" s="17"/>
      <c r="T58" s="17"/>
      <c r="U58" s="17"/>
      <c r="V58" s="9"/>
      <c r="W58" s="9"/>
    </row>
    <row r="59" spans="2:23" x14ac:dyDescent="0.25">
      <c r="B59" s="8" t="s">
        <v>50</v>
      </c>
      <c r="C59" s="8"/>
      <c r="D59" s="8"/>
      <c r="E59" s="8"/>
      <c r="F59" s="8"/>
      <c r="G59" s="8"/>
      <c r="H59" s="8"/>
      <c r="I59" s="8"/>
      <c r="J59" s="17">
        <v>18</v>
      </c>
      <c r="K59" s="28">
        <f t="shared" si="6"/>
        <v>0.31034482758620691</v>
      </c>
      <c r="L59" s="19"/>
      <c r="M59" s="38">
        <f t="shared" si="7"/>
        <v>0.31034482758620691</v>
      </c>
      <c r="N59" s="9"/>
      <c r="O59" s="9"/>
      <c r="P59" s="17"/>
      <c r="Q59" s="17"/>
      <c r="R59" s="17"/>
      <c r="S59" s="17"/>
      <c r="T59" s="17"/>
      <c r="U59" s="17"/>
      <c r="V59" s="9"/>
      <c r="W59" s="9"/>
    </row>
    <row r="60" spans="2:23" x14ac:dyDescent="0.25">
      <c r="B60" s="8" t="s">
        <v>45</v>
      </c>
      <c r="C60" s="8"/>
      <c r="D60" s="8"/>
      <c r="E60" s="8"/>
      <c r="F60" s="8"/>
      <c r="G60" s="8"/>
      <c r="H60" s="8"/>
      <c r="I60" s="8"/>
      <c r="J60" s="17">
        <v>11</v>
      </c>
      <c r="K60" s="28">
        <f t="shared" si="6"/>
        <v>0.18965517241379309</v>
      </c>
      <c r="L60" s="19"/>
      <c r="M60" s="38">
        <f t="shared" si="7"/>
        <v>0.18965517241379309</v>
      </c>
      <c r="N60" s="9"/>
      <c r="O60" s="9"/>
      <c r="P60" s="17"/>
      <c r="Q60" s="17"/>
      <c r="R60" s="17"/>
      <c r="S60" s="17"/>
      <c r="T60" s="17"/>
      <c r="U60" s="17"/>
      <c r="V60" s="9"/>
      <c r="W60" s="9"/>
    </row>
    <row r="61" spans="2:23" x14ac:dyDescent="0.25">
      <c r="B61" s="8" t="s">
        <v>51</v>
      </c>
      <c r="C61" s="8"/>
      <c r="D61" s="8"/>
      <c r="E61" s="8"/>
      <c r="F61" s="8"/>
      <c r="G61" s="8"/>
      <c r="H61" s="8"/>
      <c r="I61" s="8"/>
      <c r="J61" s="17">
        <v>11</v>
      </c>
      <c r="K61" s="28">
        <f t="shared" si="6"/>
        <v>0.18965517241379309</v>
      </c>
      <c r="L61" s="19"/>
      <c r="M61" s="38">
        <f t="shared" si="7"/>
        <v>0.18965517241379309</v>
      </c>
      <c r="N61" s="9"/>
      <c r="O61" s="9"/>
      <c r="P61" s="17"/>
      <c r="Q61" s="17"/>
      <c r="R61" s="17"/>
      <c r="S61" s="17"/>
      <c r="T61" s="17"/>
      <c r="U61" s="17"/>
      <c r="V61" s="9"/>
      <c r="W61" s="9"/>
    </row>
    <row r="62" spans="2:23" x14ac:dyDescent="0.25">
      <c r="B62" s="8" t="s">
        <v>52</v>
      </c>
      <c r="C62" s="8"/>
      <c r="D62" s="8"/>
      <c r="E62" s="8"/>
      <c r="F62" s="8"/>
      <c r="G62" s="8"/>
      <c r="H62" s="8"/>
      <c r="I62" s="8"/>
      <c r="J62" s="17">
        <v>9</v>
      </c>
      <c r="K62" s="28">
        <f t="shared" si="6"/>
        <v>0.15517241379310345</v>
      </c>
      <c r="L62" s="19"/>
      <c r="M62" s="38">
        <f t="shared" si="7"/>
        <v>0.15517241379310345</v>
      </c>
      <c r="N62" s="9"/>
      <c r="O62" s="9"/>
      <c r="P62" s="17"/>
      <c r="Q62" s="17"/>
      <c r="R62" s="17"/>
      <c r="S62" s="17"/>
      <c r="T62" s="17"/>
      <c r="U62" s="17"/>
      <c r="V62" s="9"/>
      <c r="W62" s="9"/>
    </row>
    <row r="63" spans="2:23" x14ac:dyDescent="0.25">
      <c r="B63" s="8" t="s">
        <v>53</v>
      </c>
      <c r="C63" s="8"/>
      <c r="D63" s="8"/>
      <c r="E63" s="8"/>
      <c r="F63" s="8"/>
      <c r="G63" s="8"/>
      <c r="H63" s="8"/>
      <c r="I63" s="8"/>
      <c r="J63" s="17">
        <v>9</v>
      </c>
      <c r="K63" s="28">
        <f t="shared" si="6"/>
        <v>0.15517241379310345</v>
      </c>
      <c r="L63" s="19"/>
      <c r="M63" s="38">
        <f t="shared" si="7"/>
        <v>0.15517241379310345</v>
      </c>
      <c r="N63" s="9"/>
      <c r="O63" s="9"/>
      <c r="P63" s="17"/>
      <c r="Q63" s="17"/>
      <c r="R63" s="17"/>
      <c r="S63" s="17"/>
      <c r="T63" s="17"/>
      <c r="U63" s="17"/>
      <c r="V63" s="9"/>
      <c r="W63" s="9"/>
    </row>
    <row r="64" spans="2:23" x14ac:dyDescent="0.25">
      <c r="B64" s="8" t="s">
        <v>48</v>
      </c>
      <c r="C64" s="8"/>
      <c r="D64" s="8"/>
      <c r="E64" s="8"/>
      <c r="F64" s="8"/>
      <c r="G64" s="8"/>
      <c r="H64" s="8"/>
      <c r="I64" s="8"/>
      <c r="J64" s="17">
        <v>5</v>
      </c>
      <c r="K64" s="28">
        <f t="shared" si="6"/>
        <v>8.6206896551724144E-2</v>
      </c>
      <c r="L64" s="19"/>
      <c r="M64" s="38">
        <f t="shared" si="7"/>
        <v>8.6206896551724144E-2</v>
      </c>
      <c r="N64" s="9"/>
      <c r="O64" s="9"/>
      <c r="P64" s="17"/>
      <c r="Q64" s="17"/>
      <c r="R64" s="17"/>
      <c r="S64" s="17"/>
      <c r="T64" s="17"/>
      <c r="U64" s="17"/>
      <c r="V64" s="9"/>
      <c r="W64" s="9"/>
    </row>
    <row r="65" spans="2:23" x14ac:dyDescent="0.25">
      <c r="B65" s="8" t="s">
        <v>49</v>
      </c>
      <c r="C65" s="8"/>
      <c r="D65" s="8"/>
      <c r="E65" s="8"/>
      <c r="F65" s="8"/>
      <c r="G65" s="8"/>
      <c r="H65" s="8"/>
      <c r="I65" s="8"/>
      <c r="J65" s="17">
        <v>5</v>
      </c>
      <c r="K65" s="28">
        <f t="shared" si="6"/>
        <v>8.6206896551724144E-2</v>
      </c>
      <c r="L65" s="19"/>
      <c r="M65" s="38">
        <f t="shared" si="7"/>
        <v>8.6206896551724144E-2</v>
      </c>
      <c r="N65" s="9"/>
      <c r="O65" s="9"/>
      <c r="P65" s="17"/>
      <c r="Q65" s="17"/>
      <c r="R65" s="17"/>
      <c r="S65" s="17"/>
      <c r="T65" s="17"/>
      <c r="U65" s="17"/>
      <c r="V65" s="9"/>
      <c r="W65" s="9"/>
    </row>
    <row r="66" spans="2:23" x14ac:dyDescent="0.25">
      <c r="B66" s="8"/>
      <c r="C66" s="8"/>
      <c r="D66" s="8"/>
      <c r="E66" s="8"/>
      <c r="F66" s="8"/>
      <c r="G66" s="8"/>
      <c r="H66" s="8"/>
      <c r="I66" s="8"/>
      <c r="J66" s="17"/>
      <c r="K66" s="28"/>
      <c r="L66" s="19"/>
      <c r="M66" s="26"/>
      <c r="N66" s="9"/>
      <c r="O66" s="9"/>
      <c r="P66" s="17"/>
      <c r="Q66" s="17"/>
      <c r="R66" s="17"/>
      <c r="S66" s="17"/>
      <c r="T66" s="17"/>
      <c r="U66" s="17"/>
      <c r="V66" s="9"/>
      <c r="W66" s="9"/>
    </row>
    <row r="67" spans="2:23" ht="21" x14ac:dyDescent="0.25">
      <c r="B67" s="11" t="s">
        <v>54</v>
      </c>
      <c r="C67" s="11"/>
      <c r="D67" s="11"/>
      <c r="E67" s="11"/>
      <c r="F67" s="11"/>
      <c r="G67" s="11"/>
      <c r="H67" s="11"/>
      <c r="I67" s="11"/>
      <c r="J67" s="17"/>
      <c r="K67" s="32"/>
      <c r="L67" s="22"/>
      <c r="M67" s="26"/>
      <c r="N67" s="9"/>
      <c r="O67" s="9"/>
      <c r="P67" s="17"/>
      <c r="Q67" s="17"/>
      <c r="R67" s="17"/>
      <c r="S67" s="17"/>
      <c r="T67" s="17"/>
      <c r="U67" s="17"/>
      <c r="V67" s="9"/>
      <c r="W67" s="9"/>
    </row>
    <row r="68" spans="2:23" ht="18.75" x14ac:dyDescent="0.25">
      <c r="B68" s="35" t="s">
        <v>55</v>
      </c>
      <c r="C68" s="15"/>
      <c r="D68" s="15"/>
      <c r="E68" s="15"/>
      <c r="F68" s="15"/>
      <c r="G68" s="15"/>
      <c r="H68" s="15"/>
      <c r="I68" s="15"/>
      <c r="J68" s="17"/>
      <c r="K68" s="28"/>
      <c r="L68" s="19"/>
      <c r="M68" s="26"/>
      <c r="N68" s="9"/>
      <c r="O68" s="9"/>
      <c r="P68" s="17"/>
      <c r="Q68" s="17"/>
      <c r="R68" s="17"/>
      <c r="S68" s="17"/>
      <c r="T68" s="17"/>
      <c r="U68" s="17"/>
      <c r="V68" s="9"/>
      <c r="W68" s="9"/>
    </row>
    <row r="69" spans="2:23" x14ac:dyDescent="0.25">
      <c r="B69" s="8" t="s">
        <v>56</v>
      </c>
      <c r="C69" s="8"/>
      <c r="D69" s="8"/>
      <c r="E69" s="8"/>
      <c r="F69" s="8"/>
      <c r="G69" s="8"/>
      <c r="H69" s="8"/>
      <c r="I69" s="8"/>
      <c r="J69" s="17">
        <v>48</v>
      </c>
      <c r="K69" s="28">
        <f t="shared" ref="K69:K77" si="8">J69/$J$4</f>
        <v>0.82758620689655171</v>
      </c>
      <c r="L69" s="19"/>
      <c r="M69" s="38">
        <f t="shared" ref="M69:M77" si="9">K69</f>
        <v>0.82758620689655171</v>
      </c>
      <c r="N69" s="9"/>
      <c r="O69" s="9"/>
      <c r="P69" s="17"/>
      <c r="Q69" s="17"/>
      <c r="R69" s="17"/>
      <c r="S69" s="17"/>
      <c r="T69" s="17"/>
      <c r="U69" s="17"/>
      <c r="V69" s="9"/>
      <c r="W69" s="9"/>
    </row>
    <row r="70" spans="2:23" x14ac:dyDescent="0.25">
      <c r="B70" s="8" t="s">
        <v>62</v>
      </c>
      <c r="C70" s="8"/>
      <c r="D70" s="8"/>
      <c r="E70" s="8"/>
      <c r="F70" s="8"/>
      <c r="G70" s="8"/>
      <c r="H70" s="8"/>
      <c r="I70" s="8"/>
      <c r="J70" s="17">
        <v>37</v>
      </c>
      <c r="K70" s="28">
        <f t="shared" si="8"/>
        <v>0.63793103448275867</v>
      </c>
      <c r="L70" s="19"/>
      <c r="M70" s="38">
        <f t="shared" si="9"/>
        <v>0.63793103448275867</v>
      </c>
      <c r="N70" s="9"/>
      <c r="O70" s="9"/>
      <c r="P70" s="17"/>
      <c r="Q70" s="17"/>
      <c r="R70" s="17"/>
      <c r="S70" s="17"/>
      <c r="T70" s="17"/>
      <c r="U70" s="17"/>
      <c r="V70" s="9"/>
      <c r="W70" s="9"/>
    </row>
    <row r="71" spans="2:23" x14ac:dyDescent="0.25">
      <c r="B71" s="8" t="s">
        <v>58</v>
      </c>
      <c r="C71" s="8"/>
      <c r="D71" s="8"/>
      <c r="E71" s="8"/>
      <c r="F71" s="8"/>
      <c r="G71" s="8"/>
      <c r="H71" s="8"/>
      <c r="I71" s="8"/>
      <c r="J71" s="17">
        <v>35</v>
      </c>
      <c r="K71" s="28">
        <f t="shared" si="8"/>
        <v>0.60344827586206895</v>
      </c>
      <c r="L71" s="19"/>
      <c r="M71" s="38">
        <f t="shared" si="9"/>
        <v>0.60344827586206895</v>
      </c>
      <c r="N71" s="9"/>
      <c r="O71" s="9"/>
      <c r="P71" s="17"/>
      <c r="Q71" s="17"/>
      <c r="R71" s="17"/>
      <c r="S71" s="17"/>
      <c r="T71" s="17"/>
      <c r="U71" s="17"/>
      <c r="V71" s="9"/>
      <c r="W71" s="9"/>
    </row>
    <row r="72" spans="2:23" x14ac:dyDescent="0.25">
      <c r="B72" s="8" t="s">
        <v>57</v>
      </c>
      <c r="C72" s="8"/>
      <c r="D72" s="8"/>
      <c r="E72" s="8"/>
      <c r="F72" s="8"/>
      <c r="G72" s="8"/>
      <c r="H72" s="8"/>
      <c r="I72" s="8"/>
      <c r="J72" s="17">
        <v>34</v>
      </c>
      <c r="K72" s="28">
        <f t="shared" si="8"/>
        <v>0.58620689655172409</v>
      </c>
      <c r="L72" s="19"/>
      <c r="M72" s="38">
        <f t="shared" si="9"/>
        <v>0.58620689655172409</v>
      </c>
      <c r="N72" s="9"/>
      <c r="O72" s="9"/>
      <c r="P72" s="17"/>
      <c r="Q72" s="17"/>
      <c r="R72" s="17"/>
      <c r="S72" s="17"/>
      <c r="T72" s="17"/>
      <c r="U72" s="17"/>
      <c r="V72" s="9"/>
      <c r="W72" s="9"/>
    </row>
    <row r="73" spans="2:23" x14ac:dyDescent="0.25">
      <c r="B73" s="8" t="s">
        <v>63</v>
      </c>
      <c r="C73" s="8"/>
      <c r="D73" s="8"/>
      <c r="E73" s="8"/>
      <c r="F73" s="8"/>
      <c r="G73" s="8"/>
      <c r="H73" s="8"/>
      <c r="I73" s="8"/>
      <c r="J73" s="17">
        <v>30</v>
      </c>
      <c r="K73" s="28">
        <f t="shared" si="8"/>
        <v>0.51724137931034486</v>
      </c>
      <c r="L73" s="19"/>
      <c r="M73" s="38">
        <f t="shared" si="9"/>
        <v>0.51724137931034486</v>
      </c>
      <c r="N73" s="9"/>
      <c r="O73" s="9"/>
      <c r="P73" s="17"/>
      <c r="Q73" s="17"/>
      <c r="R73" s="17"/>
      <c r="S73" s="17"/>
      <c r="T73" s="17"/>
      <c r="U73" s="17"/>
      <c r="V73" s="9"/>
      <c r="W73" s="9"/>
    </row>
    <row r="74" spans="2:23" x14ac:dyDescent="0.25">
      <c r="B74" s="8" t="s">
        <v>51</v>
      </c>
      <c r="C74" s="8"/>
      <c r="D74" s="8"/>
      <c r="E74" s="8"/>
      <c r="F74" s="8"/>
      <c r="G74" s="8"/>
      <c r="H74" s="8"/>
      <c r="I74" s="8"/>
      <c r="J74" s="17">
        <v>27</v>
      </c>
      <c r="K74" s="28">
        <f t="shared" si="8"/>
        <v>0.46551724137931033</v>
      </c>
      <c r="L74" s="19"/>
      <c r="M74" s="38">
        <f t="shared" si="9"/>
        <v>0.46551724137931033</v>
      </c>
      <c r="N74" s="9"/>
      <c r="O74" s="9"/>
      <c r="P74" s="17"/>
      <c r="Q74" s="17"/>
      <c r="R74" s="17"/>
      <c r="S74" s="17"/>
      <c r="T74" s="17"/>
      <c r="U74" s="17"/>
      <c r="V74" s="9"/>
      <c r="W74" s="9"/>
    </row>
    <row r="75" spans="2:23" x14ac:dyDescent="0.25">
      <c r="B75" s="8" t="s">
        <v>59</v>
      </c>
      <c r="C75" s="8"/>
      <c r="D75" s="8"/>
      <c r="E75" s="8"/>
      <c r="F75" s="8"/>
      <c r="G75" s="8"/>
      <c r="H75" s="8"/>
      <c r="I75" s="8"/>
      <c r="J75" s="17">
        <v>24</v>
      </c>
      <c r="K75" s="28">
        <f t="shared" si="8"/>
        <v>0.41379310344827586</v>
      </c>
      <c r="L75" s="19"/>
      <c r="M75" s="38">
        <f t="shared" si="9"/>
        <v>0.41379310344827586</v>
      </c>
      <c r="N75" s="9"/>
      <c r="O75" s="9"/>
      <c r="P75" s="17"/>
      <c r="Q75" s="17"/>
      <c r="R75" s="17"/>
      <c r="S75" s="17"/>
      <c r="T75" s="17"/>
      <c r="U75" s="17"/>
      <c r="V75" s="9"/>
      <c r="W75" s="9"/>
    </row>
    <row r="76" spans="2:23" x14ac:dyDescent="0.25">
      <c r="B76" s="8" t="s">
        <v>60</v>
      </c>
      <c r="C76" s="8"/>
      <c r="D76" s="8"/>
      <c r="E76" s="8"/>
      <c r="F76" s="8"/>
      <c r="G76" s="8"/>
      <c r="H76" s="8"/>
      <c r="I76" s="8"/>
      <c r="J76" s="17">
        <v>17</v>
      </c>
      <c r="K76" s="28">
        <f t="shared" si="8"/>
        <v>0.29310344827586204</v>
      </c>
      <c r="L76" s="19"/>
      <c r="M76" s="38">
        <f t="shared" si="9"/>
        <v>0.29310344827586204</v>
      </c>
      <c r="N76" s="9"/>
      <c r="O76" s="9"/>
      <c r="P76" s="17"/>
      <c r="Q76" s="17"/>
      <c r="R76" s="17"/>
      <c r="S76" s="17"/>
      <c r="T76" s="17"/>
      <c r="U76" s="17"/>
      <c r="V76" s="9"/>
      <c r="W76" s="9"/>
    </row>
    <row r="77" spans="2:23" x14ac:dyDescent="0.25">
      <c r="B77" s="8" t="s">
        <v>61</v>
      </c>
      <c r="C77" s="8"/>
      <c r="D77" s="8"/>
      <c r="E77" s="8"/>
      <c r="F77" s="8"/>
      <c r="G77" s="8"/>
      <c r="H77" s="8"/>
      <c r="I77" s="8"/>
      <c r="J77" s="17">
        <v>9</v>
      </c>
      <c r="K77" s="28">
        <f t="shared" si="8"/>
        <v>0.15517241379310345</v>
      </c>
      <c r="L77" s="19"/>
      <c r="M77" s="38">
        <f t="shared" si="9"/>
        <v>0.15517241379310345</v>
      </c>
      <c r="N77" s="9"/>
      <c r="O77" s="9"/>
      <c r="P77" s="17"/>
      <c r="Q77" s="17"/>
      <c r="R77" s="17"/>
      <c r="S77" s="17"/>
      <c r="T77" s="17"/>
      <c r="U77" s="17"/>
      <c r="V77" s="9"/>
      <c r="W77" s="9"/>
    </row>
    <row r="78" spans="2:23" x14ac:dyDescent="0.25">
      <c r="J78" s="17"/>
      <c r="K78" s="28"/>
      <c r="L78" s="19"/>
      <c r="M78" s="26"/>
      <c r="N78" s="9"/>
      <c r="O78" s="9"/>
      <c r="P78" s="17"/>
      <c r="Q78" s="17"/>
      <c r="R78" s="17"/>
      <c r="S78" s="17"/>
      <c r="T78" s="17"/>
      <c r="U78" s="17"/>
      <c r="V78" s="9"/>
      <c r="W78" s="9"/>
    </row>
    <row r="79" spans="2:23" ht="18.75" x14ac:dyDescent="0.25">
      <c r="B79" s="35" t="s">
        <v>64</v>
      </c>
      <c r="C79" s="15"/>
      <c r="D79" s="15"/>
      <c r="E79" s="15"/>
      <c r="F79" s="15"/>
      <c r="G79" s="15"/>
      <c r="H79" s="15"/>
      <c r="I79" s="15"/>
      <c r="J79" s="17"/>
      <c r="K79" s="28"/>
      <c r="L79" s="19"/>
      <c r="M79" s="26"/>
      <c r="N79" s="9"/>
      <c r="O79" s="9"/>
      <c r="P79" s="17"/>
      <c r="Q79" s="17"/>
      <c r="R79" s="17"/>
      <c r="S79" s="17"/>
      <c r="T79" s="17"/>
      <c r="U79" s="17"/>
      <c r="V79" s="9"/>
      <c r="W79" s="9"/>
    </row>
    <row r="80" spans="2:23" x14ac:dyDescent="0.25">
      <c r="B80" s="8" t="s">
        <v>65</v>
      </c>
      <c r="C80" s="8"/>
      <c r="D80" s="8"/>
      <c r="E80" s="8"/>
      <c r="F80" s="8"/>
      <c r="G80" s="8"/>
      <c r="H80" s="8"/>
      <c r="I80" s="8"/>
      <c r="J80" s="17">
        <v>51</v>
      </c>
      <c r="K80" s="28">
        <f t="shared" ref="K80:K86" si="10">J80/$J$4</f>
        <v>0.87931034482758619</v>
      </c>
      <c r="L80" s="19"/>
      <c r="M80" s="38">
        <f t="shared" ref="M80:M86" si="11">K80</f>
        <v>0.87931034482758619</v>
      </c>
      <c r="N80" s="9"/>
      <c r="O80" s="9"/>
      <c r="P80" s="17"/>
      <c r="Q80" s="17"/>
      <c r="R80" s="17"/>
      <c r="S80" s="17"/>
      <c r="T80" s="17"/>
      <c r="U80" s="17"/>
      <c r="V80" s="9"/>
      <c r="W80" s="9"/>
    </row>
    <row r="81" spans="2:23" x14ac:dyDescent="0.25">
      <c r="B81" s="8" t="s">
        <v>67</v>
      </c>
      <c r="C81" s="8"/>
      <c r="D81" s="8"/>
      <c r="E81" s="8"/>
      <c r="F81" s="8"/>
      <c r="G81" s="8"/>
      <c r="H81" s="8"/>
      <c r="I81" s="8"/>
      <c r="J81" s="17">
        <v>46</v>
      </c>
      <c r="K81" s="28">
        <f t="shared" si="10"/>
        <v>0.7931034482758621</v>
      </c>
      <c r="L81" s="19"/>
      <c r="M81" s="38">
        <f t="shared" si="11"/>
        <v>0.7931034482758621</v>
      </c>
      <c r="N81" s="9"/>
      <c r="O81" s="9"/>
      <c r="P81" s="17"/>
      <c r="Q81" s="17"/>
      <c r="R81" s="17"/>
      <c r="S81" s="17"/>
      <c r="T81" s="17"/>
      <c r="U81" s="17"/>
      <c r="V81" s="9"/>
      <c r="W81" s="9"/>
    </row>
    <row r="82" spans="2:23" x14ac:dyDescent="0.25">
      <c r="B82" s="8" t="s">
        <v>68</v>
      </c>
      <c r="C82" s="8"/>
      <c r="D82" s="8"/>
      <c r="E82" s="8"/>
      <c r="F82" s="8"/>
      <c r="G82" s="8"/>
      <c r="H82" s="8"/>
      <c r="I82" s="8"/>
      <c r="J82" s="17">
        <v>42</v>
      </c>
      <c r="K82" s="28">
        <f t="shared" si="10"/>
        <v>0.72413793103448276</v>
      </c>
      <c r="L82" s="19"/>
      <c r="M82" s="38">
        <f t="shared" si="11"/>
        <v>0.72413793103448276</v>
      </c>
      <c r="N82" s="9"/>
      <c r="O82" s="9"/>
      <c r="P82" s="17"/>
      <c r="Q82" s="17"/>
      <c r="R82" s="17"/>
      <c r="S82" s="17"/>
      <c r="T82" s="17"/>
      <c r="U82" s="17"/>
      <c r="V82" s="9"/>
      <c r="W82" s="9"/>
    </row>
    <row r="83" spans="2:23" x14ac:dyDescent="0.25">
      <c r="B83" s="8" t="s">
        <v>66</v>
      </c>
      <c r="C83" s="8"/>
      <c r="D83" s="8"/>
      <c r="E83" s="8"/>
      <c r="F83" s="8"/>
      <c r="G83" s="8"/>
      <c r="H83" s="8"/>
      <c r="I83" s="8"/>
      <c r="J83" s="17">
        <v>38</v>
      </c>
      <c r="K83" s="28">
        <f t="shared" si="10"/>
        <v>0.65517241379310343</v>
      </c>
      <c r="L83" s="19"/>
      <c r="M83" s="38">
        <f t="shared" si="11"/>
        <v>0.65517241379310343</v>
      </c>
      <c r="N83" s="9"/>
      <c r="O83" s="9"/>
      <c r="P83" s="17"/>
      <c r="Q83" s="17"/>
      <c r="R83" s="17"/>
      <c r="S83" s="17"/>
      <c r="T83" s="17"/>
      <c r="U83" s="17"/>
      <c r="V83" s="9"/>
      <c r="W83" s="9"/>
    </row>
    <row r="84" spans="2:23" x14ac:dyDescent="0.25">
      <c r="B84" s="8" t="s">
        <v>69</v>
      </c>
      <c r="C84" s="8"/>
      <c r="D84" s="8"/>
      <c r="E84" s="8"/>
      <c r="F84" s="8"/>
      <c r="G84" s="8"/>
      <c r="H84" s="8"/>
      <c r="I84" s="8"/>
      <c r="J84" s="17">
        <v>31</v>
      </c>
      <c r="K84" s="28">
        <f t="shared" si="10"/>
        <v>0.53448275862068961</v>
      </c>
      <c r="L84" s="19"/>
      <c r="M84" s="38">
        <f t="shared" si="11"/>
        <v>0.53448275862068961</v>
      </c>
      <c r="N84" s="9"/>
      <c r="O84" s="9"/>
      <c r="P84" s="17"/>
      <c r="Q84" s="17"/>
      <c r="R84" s="17"/>
      <c r="S84" s="17"/>
      <c r="T84" s="17"/>
      <c r="U84" s="17"/>
      <c r="V84" s="9"/>
      <c r="W84" s="9"/>
    </row>
    <row r="85" spans="2:23" x14ac:dyDescent="0.25">
      <c r="B85" s="8" t="s">
        <v>70</v>
      </c>
      <c r="C85" s="8"/>
      <c r="D85" s="8"/>
      <c r="E85" s="8"/>
      <c r="F85" s="8"/>
      <c r="G85" s="8"/>
      <c r="H85" s="8"/>
      <c r="I85" s="8"/>
      <c r="J85" s="17">
        <v>28</v>
      </c>
      <c r="K85" s="28">
        <f t="shared" si="10"/>
        <v>0.48275862068965519</v>
      </c>
      <c r="L85" s="19"/>
      <c r="M85" s="38">
        <f t="shared" si="11"/>
        <v>0.48275862068965519</v>
      </c>
      <c r="N85" s="9"/>
      <c r="O85" s="9"/>
      <c r="P85" s="17"/>
      <c r="Q85" s="17"/>
      <c r="R85" s="17"/>
      <c r="S85" s="17"/>
      <c r="T85" s="17"/>
      <c r="U85" s="17"/>
      <c r="V85" s="9"/>
      <c r="W85" s="9"/>
    </row>
    <row r="86" spans="2:23" x14ac:dyDescent="0.25">
      <c r="B86" s="8" t="s">
        <v>71</v>
      </c>
      <c r="C86" s="8"/>
      <c r="D86" s="8"/>
      <c r="E86" s="8"/>
      <c r="F86" s="8"/>
      <c r="G86" s="8"/>
      <c r="H86" s="8"/>
      <c r="I86" s="8"/>
      <c r="J86" s="17">
        <v>25</v>
      </c>
      <c r="K86" s="28">
        <f t="shared" si="10"/>
        <v>0.43103448275862066</v>
      </c>
      <c r="L86" s="19"/>
      <c r="M86" s="38">
        <f t="shared" si="11"/>
        <v>0.43103448275862066</v>
      </c>
      <c r="N86" s="9"/>
      <c r="O86" s="9"/>
      <c r="P86" s="17"/>
      <c r="Q86" s="17"/>
      <c r="R86" s="17"/>
      <c r="S86" s="17"/>
      <c r="T86" s="17"/>
      <c r="U86" s="17"/>
      <c r="V86" s="9"/>
      <c r="W86" s="9"/>
    </row>
    <row r="87" spans="2:23" x14ac:dyDescent="0.25">
      <c r="J87" s="17"/>
      <c r="K87" s="28"/>
      <c r="L87" s="19"/>
      <c r="M87" s="26"/>
      <c r="N87" s="9"/>
      <c r="O87" s="9"/>
      <c r="P87" s="17"/>
      <c r="Q87" s="17"/>
      <c r="R87" s="17"/>
      <c r="S87" s="17"/>
      <c r="T87" s="17"/>
      <c r="U87" s="17"/>
      <c r="V87" s="9"/>
      <c r="W87" s="9"/>
    </row>
    <row r="88" spans="2:23" ht="18.75" x14ac:dyDescent="0.25">
      <c r="B88" s="35" t="s">
        <v>72</v>
      </c>
      <c r="C88" s="15"/>
      <c r="D88" s="15"/>
      <c r="E88" s="15"/>
      <c r="F88" s="15"/>
      <c r="G88" s="15"/>
      <c r="H88" s="15"/>
      <c r="I88" s="15"/>
      <c r="J88" s="17"/>
      <c r="K88" s="28"/>
      <c r="L88" s="19"/>
      <c r="M88" s="26"/>
      <c r="N88" s="9"/>
      <c r="O88" s="9"/>
      <c r="P88" s="17"/>
      <c r="Q88" s="17"/>
      <c r="R88" s="17"/>
      <c r="S88" s="17"/>
      <c r="T88" s="17"/>
      <c r="U88" s="17"/>
      <c r="V88" s="9"/>
      <c r="W88" s="9"/>
    </row>
    <row r="89" spans="2:23" x14ac:dyDescent="0.25">
      <c r="B89" s="8" t="s">
        <v>78</v>
      </c>
      <c r="C89" s="8"/>
      <c r="D89" s="8"/>
      <c r="E89" s="8"/>
      <c r="F89" s="8"/>
      <c r="G89" s="8"/>
      <c r="H89" s="8"/>
      <c r="I89" s="8"/>
      <c r="J89" s="17">
        <v>29</v>
      </c>
      <c r="K89" s="28">
        <f t="shared" ref="K89:K94" si="12">J89/$J$4</f>
        <v>0.5</v>
      </c>
      <c r="L89" s="19"/>
      <c r="M89" s="38">
        <f t="shared" ref="M89:M94" si="13">K89</f>
        <v>0.5</v>
      </c>
      <c r="N89" s="9"/>
      <c r="O89" s="9"/>
      <c r="P89" s="17"/>
      <c r="Q89" s="17"/>
      <c r="R89" s="17"/>
      <c r="S89" s="17"/>
      <c r="T89" s="17"/>
      <c r="U89" s="17"/>
      <c r="V89" s="9"/>
      <c r="W89" s="9"/>
    </row>
    <row r="90" spans="2:23" x14ac:dyDescent="0.25">
      <c r="B90" s="8" t="s">
        <v>73</v>
      </c>
      <c r="C90" s="8"/>
      <c r="D90" s="8"/>
      <c r="E90" s="8"/>
      <c r="F90" s="8"/>
      <c r="G90" s="8"/>
      <c r="H90" s="8"/>
      <c r="I90" s="8"/>
      <c r="J90" s="17">
        <v>24</v>
      </c>
      <c r="K90" s="28">
        <f t="shared" si="12"/>
        <v>0.41379310344827586</v>
      </c>
      <c r="L90" s="19"/>
      <c r="M90" s="38">
        <f t="shared" si="13"/>
        <v>0.41379310344827586</v>
      </c>
      <c r="N90" s="9"/>
      <c r="O90" s="9"/>
      <c r="P90" s="17"/>
      <c r="Q90" s="17"/>
      <c r="R90" s="17"/>
      <c r="S90" s="17"/>
      <c r="T90" s="17"/>
      <c r="U90" s="17"/>
      <c r="V90" s="9"/>
      <c r="W90" s="9"/>
    </row>
    <row r="91" spans="2:23" x14ac:dyDescent="0.25">
      <c r="B91" s="8" t="s">
        <v>76</v>
      </c>
      <c r="C91" s="8"/>
      <c r="D91" s="8"/>
      <c r="E91" s="8"/>
      <c r="F91" s="8"/>
      <c r="G91" s="8"/>
      <c r="H91" s="8"/>
      <c r="I91" s="8"/>
      <c r="J91" s="17">
        <f>19+1</f>
        <v>20</v>
      </c>
      <c r="K91" s="28">
        <f t="shared" si="12"/>
        <v>0.34482758620689657</v>
      </c>
      <c r="L91" s="19"/>
      <c r="M91" s="38">
        <f t="shared" si="13"/>
        <v>0.34482758620689657</v>
      </c>
      <c r="N91" s="9"/>
      <c r="O91" s="9"/>
      <c r="P91" s="17"/>
      <c r="Q91" s="17"/>
      <c r="R91" s="17"/>
      <c r="S91" s="17"/>
      <c r="T91" s="17"/>
      <c r="U91" s="17"/>
      <c r="V91" s="9"/>
      <c r="W91" s="9"/>
    </row>
    <row r="92" spans="2:23" x14ac:dyDescent="0.25">
      <c r="B92" s="8" t="s">
        <v>74</v>
      </c>
      <c r="C92" s="8"/>
      <c r="D92" s="8"/>
      <c r="E92" s="8"/>
      <c r="F92" s="8"/>
      <c r="G92" s="8"/>
      <c r="H92" s="8"/>
      <c r="I92" s="8"/>
      <c r="J92" s="17">
        <v>15</v>
      </c>
      <c r="K92" s="28">
        <f t="shared" si="12"/>
        <v>0.25862068965517243</v>
      </c>
      <c r="L92" s="19"/>
      <c r="M92" s="38">
        <f t="shared" si="13"/>
        <v>0.25862068965517243</v>
      </c>
      <c r="N92" s="9"/>
      <c r="O92" s="9"/>
      <c r="P92" s="17"/>
      <c r="Q92" s="17"/>
      <c r="R92" s="17"/>
      <c r="S92" s="17"/>
      <c r="T92" s="17"/>
      <c r="U92" s="17"/>
      <c r="V92" s="9"/>
      <c r="W92" s="9"/>
    </row>
    <row r="93" spans="2:23" x14ac:dyDescent="0.25">
      <c r="B93" s="8" t="s">
        <v>77</v>
      </c>
      <c r="C93" s="8"/>
      <c r="D93" s="8"/>
      <c r="E93" s="8"/>
      <c r="F93" s="8"/>
      <c r="G93" s="8"/>
      <c r="H93" s="8"/>
      <c r="I93" s="8"/>
      <c r="J93" s="17">
        <v>10</v>
      </c>
      <c r="K93" s="28">
        <f t="shared" si="12"/>
        <v>0.17241379310344829</v>
      </c>
      <c r="L93" s="19"/>
      <c r="M93" s="38">
        <f t="shared" si="13"/>
        <v>0.17241379310344829</v>
      </c>
      <c r="N93" s="9"/>
      <c r="O93" s="9"/>
      <c r="P93" s="17"/>
      <c r="Q93" s="17"/>
      <c r="R93" s="17"/>
      <c r="S93" s="17"/>
      <c r="T93" s="17"/>
      <c r="U93" s="17"/>
      <c r="V93" s="9"/>
      <c r="W93" s="9"/>
    </row>
    <row r="94" spans="2:23" x14ac:dyDescent="0.25">
      <c r="B94" s="8" t="s">
        <v>75</v>
      </c>
      <c r="C94" s="8"/>
      <c r="D94" s="8"/>
      <c r="E94" s="8"/>
      <c r="F94" s="8"/>
      <c r="G94" s="8"/>
      <c r="H94" s="8"/>
      <c r="I94" s="8"/>
      <c r="J94" s="17">
        <v>3</v>
      </c>
      <c r="K94" s="28">
        <f t="shared" si="12"/>
        <v>5.1724137931034482E-2</v>
      </c>
      <c r="L94" s="19"/>
      <c r="M94" s="38">
        <f t="shared" si="13"/>
        <v>5.1724137931034482E-2</v>
      </c>
      <c r="N94" s="9"/>
      <c r="O94" s="9"/>
      <c r="P94" s="17"/>
      <c r="Q94" s="17"/>
      <c r="R94" s="17"/>
      <c r="S94" s="17"/>
      <c r="T94" s="17"/>
      <c r="U94" s="17"/>
      <c r="V94" s="9"/>
      <c r="W94" s="9"/>
    </row>
    <row r="95" spans="2:23" x14ac:dyDescent="0.25">
      <c r="B95" s="8"/>
      <c r="C95" s="8"/>
      <c r="D95" s="8"/>
      <c r="E95" s="8"/>
      <c r="F95" s="8"/>
      <c r="G95" s="8"/>
      <c r="H95" s="8"/>
      <c r="I95" s="8"/>
      <c r="J95" s="17"/>
      <c r="K95" s="28"/>
      <c r="L95" s="19"/>
      <c r="M95" s="26"/>
      <c r="N95" s="9"/>
      <c r="O95" s="9"/>
      <c r="P95" s="17"/>
      <c r="Q95" s="17"/>
      <c r="R95" s="17"/>
      <c r="S95" s="17"/>
      <c r="T95" s="17"/>
      <c r="U95" s="17"/>
      <c r="V95" s="9"/>
      <c r="W95" s="9"/>
    </row>
    <row r="96" spans="2:23" x14ac:dyDescent="0.25">
      <c r="B96" s="8" t="s">
        <v>39</v>
      </c>
      <c r="C96" s="8"/>
      <c r="D96" s="8"/>
      <c r="E96" s="8"/>
      <c r="F96" s="8"/>
      <c r="G96" s="8"/>
      <c r="H96" s="8"/>
      <c r="I96" s="8"/>
      <c r="J96" s="17"/>
      <c r="K96" s="28"/>
      <c r="L96" s="19"/>
      <c r="M96" s="26"/>
      <c r="N96" s="9"/>
      <c r="O96" s="9"/>
      <c r="P96" s="17"/>
      <c r="Q96" s="17"/>
      <c r="R96" s="17"/>
      <c r="S96" s="17"/>
      <c r="T96" s="17"/>
      <c r="U96" s="17"/>
      <c r="V96" s="9"/>
      <c r="W96" s="9"/>
    </row>
    <row r="97" spans="2:23" x14ac:dyDescent="0.25">
      <c r="B97" s="8" t="s">
        <v>144</v>
      </c>
      <c r="C97" s="8"/>
      <c r="D97" s="8"/>
      <c r="E97" s="8"/>
      <c r="F97" s="8"/>
      <c r="G97" s="8"/>
      <c r="H97" s="8"/>
      <c r="I97" s="8"/>
      <c r="J97" s="17"/>
      <c r="K97" s="28"/>
      <c r="L97" s="19"/>
      <c r="M97" s="26"/>
      <c r="N97" s="9"/>
      <c r="O97" s="9"/>
      <c r="P97" s="17"/>
      <c r="Q97" s="17"/>
      <c r="R97" s="17"/>
      <c r="S97" s="17"/>
      <c r="T97" s="17"/>
      <c r="U97" s="17"/>
      <c r="V97" s="9"/>
      <c r="W97" s="9"/>
    </row>
    <row r="98" spans="2:23" x14ac:dyDescent="0.25">
      <c r="B98" s="8" t="s">
        <v>145</v>
      </c>
      <c r="C98" s="8"/>
      <c r="D98" s="8"/>
      <c r="E98" s="8"/>
      <c r="F98" s="8"/>
      <c r="G98" s="8"/>
      <c r="H98" s="8"/>
      <c r="I98" s="8"/>
      <c r="J98" s="17"/>
      <c r="K98" s="28"/>
      <c r="L98" s="19"/>
      <c r="M98" s="26"/>
      <c r="N98" s="9"/>
      <c r="O98" s="9"/>
      <c r="P98" s="17"/>
      <c r="Q98" s="17"/>
      <c r="R98" s="17"/>
      <c r="S98" s="17"/>
      <c r="T98" s="17"/>
      <c r="U98" s="17"/>
      <c r="V98" s="9"/>
      <c r="W98" s="9"/>
    </row>
    <row r="99" spans="2:23" x14ac:dyDescent="0.25">
      <c r="B99" s="8" t="s">
        <v>146</v>
      </c>
      <c r="C99" s="8"/>
      <c r="D99" s="8"/>
      <c r="E99" s="8"/>
      <c r="F99" s="8"/>
      <c r="G99" s="8"/>
      <c r="H99" s="8"/>
      <c r="I99" s="8"/>
      <c r="J99" s="17"/>
      <c r="K99" s="28"/>
      <c r="L99" s="19"/>
      <c r="M99" s="26"/>
      <c r="N99" s="9"/>
      <c r="O99" s="9"/>
      <c r="P99" s="17"/>
      <c r="Q99" s="17"/>
      <c r="R99" s="17"/>
      <c r="S99" s="17"/>
      <c r="T99" s="17"/>
      <c r="U99" s="17"/>
      <c r="V99" s="9"/>
      <c r="W99" s="9"/>
    </row>
    <row r="100" spans="2:23" x14ac:dyDescent="0.25">
      <c r="B100" s="7" t="s">
        <v>147</v>
      </c>
      <c r="C100" s="7"/>
      <c r="D100" s="7"/>
      <c r="E100" s="7"/>
      <c r="F100" s="7"/>
      <c r="G100" s="7"/>
      <c r="H100" s="7"/>
      <c r="I100" s="7"/>
      <c r="J100" s="29"/>
      <c r="K100" s="30"/>
      <c r="L100" s="20"/>
      <c r="M100" s="26"/>
      <c r="N100" s="9"/>
      <c r="O100" s="9"/>
      <c r="P100" s="17"/>
      <c r="Q100" s="17"/>
      <c r="R100" s="17"/>
      <c r="S100" s="17"/>
      <c r="T100" s="17"/>
      <c r="U100" s="17"/>
      <c r="V100" s="9"/>
      <c r="W100" s="9"/>
    </row>
    <row r="101" spans="2:23" x14ac:dyDescent="0.25">
      <c r="B101" s="8" t="s">
        <v>148</v>
      </c>
      <c r="C101" s="8"/>
      <c r="D101" s="8"/>
      <c r="E101" s="8"/>
      <c r="F101" s="8"/>
      <c r="G101" s="8"/>
      <c r="H101" s="8"/>
      <c r="I101" s="8"/>
      <c r="J101" s="17"/>
      <c r="K101" s="28"/>
      <c r="L101" s="19"/>
      <c r="M101" s="26"/>
      <c r="N101" s="9"/>
      <c r="O101" s="9"/>
      <c r="P101" s="17"/>
      <c r="Q101" s="17"/>
      <c r="R101" s="17"/>
      <c r="S101" s="17"/>
      <c r="T101" s="17"/>
      <c r="U101" s="17"/>
      <c r="V101" s="9"/>
      <c r="W101" s="9"/>
    </row>
    <row r="102" spans="2:23" x14ac:dyDescent="0.25">
      <c r="B102" s="8" t="s">
        <v>149</v>
      </c>
      <c r="C102" s="8"/>
      <c r="D102" s="8"/>
      <c r="E102" s="8"/>
      <c r="F102" s="8"/>
      <c r="G102" s="8"/>
      <c r="H102" s="8"/>
      <c r="I102" s="8"/>
      <c r="J102" s="17"/>
      <c r="K102" s="28"/>
      <c r="L102" s="19"/>
      <c r="M102" s="26"/>
      <c r="N102" s="9"/>
      <c r="O102" s="9"/>
      <c r="P102" s="17"/>
      <c r="Q102" s="17"/>
      <c r="R102" s="17"/>
      <c r="S102" s="17"/>
      <c r="T102" s="17"/>
      <c r="U102" s="17"/>
      <c r="V102" s="9"/>
      <c r="W102" s="9"/>
    </row>
    <row r="103" spans="2:23" x14ac:dyDescent="0.25">
      <c r="B103" s="8" t="s">
        <v>150</v>
      </c>
      <c r="C103" s="8"/>
      <c r="D103" s="8"/>
      <c r="E103" s="8"/>
      <c r="F103" s="8"/>
      <c r="G103" s="8"/>
      <c r="H103" s="8"/>
      <c r="I103" s="8"/>
      <c r="J103" s="17"/>
      <c r="K103" s="28"/>
      <c r="L103" s="19"/>
      <c r="M103" s="26"/>
      <c r="N103" s="9"/>
      <c r="O103" s="9"/>
      <c r="P103" s="17"/>
      <c r="Q103" s="17"/>
      <c r="R103" s="17"/>
      <c r="S103" s="17"/>
      <c r="T103" s="17"/>
      <c r="U103" s="17"/>
      <c r="V103" s="9"/>
      <c r="W103" s="9"/>
    </row>
    <row r="104" spans="2:23" x14ac:dyDescent="0.25">
      <c r="B104" s="8"/>
      <c r="C104" s="8"/>
      <c r="D104" s="8"/>
      <c r="E104" s="8"/>
      <c r="F104" s="8"/>
      <c r="G104" s="8"/>
      <c r="H104" s="8"/>
      <c r="I104" s="8"/>
      <c r="J104" s="17"/>
      <c r="K104" s="28"/>
      <c r="L104" s="19"/>
      <c r="M104" s="26"/>
      <c r="N104" s="9"/>
      <c r="O104" s="9"/>
      <c r="P104" s="17"/>
      <c r="Q104" s="17"/>
      <c r="R104" s="17"/>
      <c r="S104" s="17"/>
      <c r="T104" s="17"/>
      <c r="U104" s="17"/>
      <c r="V104" s="9"/>
      <c r="W104" s="9"/>
    </row>
    <row r="105" spans="2:23" ht="18.75" x14ac:dyDescent="0.25">
      <c r="B105" s="36" t="s">
        <v>79</v>
      </c>
      <c r="C105" s="12"/>
      <c r="D105" s="12"/>
      <c r="E105" s="12"/>
      <c r="F105" s="12"/>
      <c r="G105" s="12"/>
      <c r="H105" s="12"/>
      <c r="I105" s="12"/>
      <c r="J105" s="17"/>
      <c r="K105" s="28"/>
      <c r="L105" s="19"/>
      <c r="M105" s="26"/>
      <c r="N105" s="9"/>
      <c r="O105" s="9"/>
      <c r="P105" s="17"/>
      <c r="Q105" s="17"/>
      <c r="R105" s="17"/>
      <c r="S105" s="17"/>
      <c r="T105" s="17"/>
      <c r="U105" s="17"/>
      <c r="V105" s="9"/>
      <c r="W105" s="9"/>
    </row>
    <row r="106" spans="2:23" x14ac:dyDescent="0.25">
      <c r="B106" s="8" t="s">
        <v>81</v>
      </c>
      <c r="C106" s="8"/>
      <c r="D106" s="8"/>
      <c r="E106" s="8"/>
      <c r="F106" s="8"/>
      <c r="G106" s="8"/>
      <c r="H106" s="8"/>
      <c r="I106" s="8"/>
      <c r="J106" s="17">
        <v>27</v>
      </c>
      <c r="K106" s="28">
        <f>J106/$J$4</f>
        <v>0.46551724137931033</v>
      </c>
      <c r="L106" s="19"/>
      <c r="M106" s="38">
        <f>K106</f>
        <v>0.46551724137931033</v>
      </c>
      <c r="N106" s="9"/>
      <c r="O106" s="9"/>
      <c r="P106" s="17"/>
      <c r="Q106" s="17"/>
      <c r="R106" s="17"/>
      <c r="S106" s="17"/>
      <c r="T106" s="17"/>
      <c r="U106" s="17"/>
      <c r="V106" s="9"/>
      <c r="W106" s="9"/>
    </row>
    <row r="107" spans="2:23" x14ac:dyDescent="0.25">
      <c r="B107" s="8" t="s">
        <v>80</v>
      </c>
      <c r="C107" s="8"/>
      <c r="D107" s="8"/>
      <c r="E107" s="8"/>
      <c r="F107" s="8"/>
      <c r="G107" s="8"/>
      <c r="H107" s="8"/>
      <c r="I107" s="8"/>
      <c r="J107" s="17">
        <v>11</v>
      </c>
      <c r="K107" s="28">
        <f>J107/$J$4</f>
        <v>0.18965517241379309</v>
      </c>
      <c r="L107" s="19"/>
      <c r="M107" s="38">
        <f>K107</f>
        <v>0.18965517241379309</v>
      </c>
      <c r="N107" s="9"/>
      <c r="O107" s="9"/>
      <c r="P107" s="17"/>
      <c r="Q107" s="17"/>
      <c r="R107" s="17"/>
      <c r="S107" s="17"/>
      <c r="T107" s="17"/>
      <c r="U107" s="17"/>
      <c r="V107" s="9"/>
      <c r="W107" s="9"/>
    </row>
    <row r="108" spans="2:23" x14ac:dyDescent="0.25">
      <c r="B108" s="8" t="s">
        <v>82</v>
      </c>
      <c r="C108" s="8"/>
      <c r="D108" s="8"/>
      <c r="E108" s="8"/>
      <c r="F108" s="8"/>
      <c r="G108" s="8"/>
      <c r="H108" s="8"/>
      <c r="I108" s="8"/>
      <c r="J108" s="17">
        <v>11</v>
      </c>
      <c r="K108" s="28">
        <f>J108/$J$4</f>
        <v>0.18965517241379309</v>
      </c>
      <c r="L108" s="19"/>
      <c r="M108" s="38">
        <f>K108</f>
        <v>0.18965517241379309</v>
      </c>
      <c r="N108" s="9"/>
      <c r="O108" s="9"/>
      <c r="P108" s="17"/>
      <c r="Q108" s="17"/>
      <c r="R108" s="17"/>
      <c r="S108" s="17"/>
      <c r="T108" s="17"/>
      <c r="U108" s="17"/>
      <c r="V108" s="9"/>
      <c r="W108" s="9"/>
    </row>
    <row r="109" spans="2:23" x14ac:dyDescent="0.25">
      <c r="B109" s="8" t="s">
        <v>83</v>
      </c>
      <c r="C109" s="8"/>
      <c r="D109" s="8"/>
      <c r="E109" s="8"/>
      <c r="F109" s="8"/>
      <c r="G109" s="8"/>
      <c r="H109" s="8"/>
      <c r="I109" s="8"/>
      <c r="J109" s="17">
        <v>9</v>
      </c>
      <c r="K109" s="28">
        <f>J109/$J$4</f>
        <v>0.15517241379310345</v>
      </c>
      <c r="L109" s="19"/>
      <c r="M109" s="38">
        <f>K109</f>
        <v>0.15517241379310345</v>
      </c>
      <c r="N109" s="9"/>
      <c r="O109" s="9"/>
      <c r="P109" s="17"/>
      <c r="Q109" s="17"/>
      <c r="R109" s="17"/>
      <c r="S109" s="17"/>
      <c r="T109" s="17"/>
      <c r="U109" s="17"/>
      <c r="V109" s="9"/>
      <c r="W109" s="9"/>
    </row>
    <row r="110" spans="2:23" x14ac:dyDescent="0.25">
      <c r="B110" s="8" t="s">
        <v>84</v>
      </c>
      <c r="C110" s="8"/>
      <c r="D110" s="8"/>
      <c r="E110" s="8"/>
      <c r="F110" s="8"/>
      <c r="G110" s="8"/>
      <c r="H110" s="8"/>
      <c r="I110" s="8"/>
      <c r="J110" s="17">
        <v>0</v>
      </c>
      <c r="K110" s="28">
        <f>J110/$J$4</f>
        <v>0</v>
      </c>
      <c r="L110" s="19"/>
      <c r="M110" s="38">
        <f>K110</f>
        <v>0</v>
      </c>
      <c r="N110" s="9"/>
      <c r="O110" s="9"/>
      <c r="P110" s="17"/>
      <c r="Q110" s="17"/>
      <c r="R110" s="17"/>
      <c r="S110" s="17"/>
      <c r="T110" s="17"/>
      <c r="U110" s="17"/>
      <c r="V110" s="9"/>
      <c r="W110" s="9"/>
    </row>
    <row r="111" spans="2:23" x14ac:dyDescent="0.25">
      <c r="J111" s="17"/>
      <c r="K111" s="28"/>
      <c r="L111" s="19"/>
      <c r="M111" s="26"/>
      <c r="N111" s="9"/>
      <c r="O111" s="9"/>
      <c r="P111" s="17"/>
      <c r="Q111" s="17"/>
      <c r="R111" s="17"/>
      <c r="S111" s="17"/>
      <c r="T111" s="17"/>
      <c r="U111" s="17"/>
      <c r="V111" s="9"/>
      <c r="W111" s="9"/>
    </row>
    <row r="112" spans="2:23" ht="18.75" x14ac:dyDescent="0.25">
      <c r="B112" s="36" t="s">
        <v>155</v>
      </c>
      <c r="C112" s="12"/>
      <c r="D112" s="12"/>
      <c r="E112" s="12"/>
      <c r="F112" s="12"/>
      <c r="G112" s="12"/>
      <c r="H112" s="12"/>
      <c r="I112" s="12"/>
      <c r="J112" s="17"/>
      <c r="K112" s="28"/>
      <c r="L112" s="19"/>
      <c r="M112" s="26"/>
      <c r="N112" s="9"/>
      <c r="O112" s="9"/>
      <c r="P112" s="17"/>
      <c r="Q112" s="17"/>
      <c r="R112" s="17"/>
      <c r="S112" s="17"/>
      <c r="T112" s="17"/>
      <c r="U112" s="17"/>
      <c r="V112" s="9"/>
      <c r="W112" s="9"/>
    </row>
    <row r="113" spans="2:23" x14ac:dyDescent="0.25">
      <c r="B113" s="8" t="s">
        <v>86</v>
      </c>
      <c r="C113" s="8"/>
      <c r="D113" s="8"/>
      <c r="E113" s="8"/>
      <c r="F113" s="8"/>
      <c r="G113" s="8"/>
      <c r="H113" s="8"/>
      <c r="I113" s="8"/>
      <c r="J113" s="17">
        <v>32</v>
      </c>
      <c r="K113" s="28">
        <f>J113/$J$4</f>
        <v>0.55172413793103448</v>
      </c>
      <c r="L113" s="19"/>
      <c r="M113" s="38">
        <f>K113</f>
        <v>0.55172413793103448</v>
      </c>
      <c r="N113" s="9"/>
      <c r="O113" s="9"/>
      <c r="P113" s="17"/>
      <c r="Q113" s="17"/>
      <c r="R113" s="17"/>
      <c r="S113" s="17"/>
      <c r="T113" s="17"/>
      <c r="U113" s="17"/>
      <c r="V113" s="9"/>
      <c r="W113" s="9"/>
    </row>
    <row r="114" spans="2:23" x14ac:dyDescent="0.25">
      <c r="B114" s="8" t="s">
        <v>82</v>
      </c>
      <c r="C114" s="8"/>
      <c r="D114" s="8"/>
      <c r="E114" s="8"/>
      <c r="F114" s="8"/>
      <c r="G114" s="8"/>
      <c r="H114" s="8"/>
      <c r="I114" s="8"/>
      <c r="J114" s="17">
        <v>14</v>
      </c>
      <c r="K114" s="28">
        <f>J114/$J$4</f>
        <v>0.2413793103448276</v>
      </c>
      <c r="L114" s="19"/>
      <c r="M114" s="38">
        <f>K114</f>
        <v>0.2413793103448276</v>
      </c>
      <c r="N114" s="9"/>
      <c r="O114" s="9"/>
      <c r="P114" s="17"/>
      <c r="Q114" s="17"/>
      <c r="R114" s="17"/>
      <c r="S114" s="17"/>
      <c r="T114" s="17"/>
      <c r="U114" s="17"/>
      <c r="V114" s="9"/>
      <c r="W114" s="9"/>
    </row>
    <row r="115" spans="2:23" x14ac:dyDescent="0.25">
      <c r="B115" s="8" t="s">
        <v>87</v>
      </c>
      <c r="C115" s="8"/>
      <c r="D115" s="8"/>
      <c r="E115" s="8"/>
      <c r="F115" s="8"/>
      <c r="G115" s="8"/>
      <c r="H115" s="8"/>
      <c r="I115" s="8"/>
      <c r="J115" s="17">
        <v>10</v>
      </c>
      <c r="K115" s="28">
        <f>J115/$J$4</f>
        <v>0.17241379310344829</v>
      </c>
      <c r="L115" s="19"/>
      <c r="M115" s="38">
        <f>K115</f>
        <v>0.17241379310344829</v>
      </c>
      <c r="N115" s="9"/>
      <c r="O115" s="9"/>
      <c r="P115" s="17"/>
      <c r="Q115" s="17"/>
      <c r="R115" s="17"/>
      <c r="S115" s="17"/>
      <c r="T115" s="17"/>
      <c r="U115" s="17"/>
      <c r="V115" s="9"/>
      <c r="W115" s="9"/>
    </row>
    <row r="116" spans="2:23" x14ac:dyDescent="0.25">
      <c r="B116" s="8" t="s">
        <v>85</v>
      </c>
      <c r="C116" s="8"/>
      <c r="D116" s="8"/>
      <c r="E116" s="8"/>
      <c r="F116" s="8"/>
      <c r="G116" s="8"/>
      <c r="H116" s="8"/>
      <c r="I116" s="8"/>
      <c r="J116" s="17">
        <v>1</v>
      </c>
      <c r="K116" s="28">
        <f>J116/$J$4</f>
        <v>1.7241379310344827E-2</v>
      </c>
      <c r="L116" s="19"/>
      <c r="M116" s="38">
        <f>K116</f>
        <v>1.7241379310344827E-2</v>
      </c>
      <c r="N116" s="9"/>
      <c r="O116" s="9"/>
      <c r="P116" s="17"/>
      <c r="Q116" s="17"/>
      <c r="R116" s="17"/>
      <c r="S116" s="17"/>
      <c r="T116" s="17"/>
      <c r="U116" s="17"/>
      <c r="V116" s="9"/>
      <c r="W116" s="9"/>
    </row>
    <row r="117" spans="2:23" x14ac:dyDescent="0.25">
      <c r="B117" s="8" t="s">
        <v>88</v>
      </c>
      <c r="C117" s="8"/>
      <c r="D117" s="8"/>
      <c r="E117" s="8"/>
      <c r="F117" s="8"/>
      <c r="G117" s="8"/>
      <c r="H117" s="8"/>
      <c r="I117" s="8"/>
      <c r="J117" s="17">
        <v>1</v>
      </c>
      <c r="K117" s="28">
        <f>J117/$J$4</f>
        <v>1.7241379310344827E-2</v>
      </c>
      <c r="L117" s="19"/>
      <c r="M117" s="38">
        <f>K117</f>
        <v>1.7241379310344827E-2</v>
      </c>
      <c r="N117" s="9"/>
      <c r="O117" s="9"/>
      <c r="P117" s="17"/>
      <c r="Q117" s="17"/>
      <c r="R117" s="17"/>
      <c r="S117" s="17"/>
      <c r="T117" s="17"/>
      <c r="U117" s="17"/>
      <c r="V117" s="9"/>
      <c r="W117" s="9"/>
    </row>
    <row r="118" spans="2:23" x14ac:dyDescent="0.25">
      <c r="J118" s="17"/>
      <c r="K118" s="28"/>
      <c r="L118" s="19"/>
      <c r="M118" s="26"/>
      <c r="N118" s="9"/>
      <c r="O118" s="9"/>
      <c r="P118" s="17"/>
      <c r="Q118" s="17"/>
      <c r="R118" s="17"/>
      <c r="S118" s="17"/>
      <c r="T118" s="17"/>
      <c r="U118" s="17"/>
      <c r="V118" s="9"/>
      <c r="W118" s="9"/>
    </row>
    <row r="119" spans="2:23" ht="18.75" x14ac:dyDescent="0.25">
      <c r="B119" s="36" t="s">
        <v>89</v>
      </c>
      <c r="C119" s="12"/>
      <c r="D119" s="12"/>
      <c r="E119" s="12"/>
      <c r="F119" s="12"/>
      <c r="G119" s="12"/>
      <c r="H119" s="12"/>
      <c r="I119" s="12"/>
      <c r="J119" s="17"/>
      <c r="K119" s="28"/>
      <c r="L119" s="19"/>
      <c r="M119" s="26"/>
      <c r="N119" s="9"/>
      <c r="O119" s="9"/>
      <c r="P119" s="17"/>
      <c r="Q119" s="17"/>
      <c r="R119" s="17"/>
      <c r="S119" s="17"/>
      <c r="T119" s="17"/>
      <c r="U119" s="17"/>
      <c r="V119" s="9"/>
      <c r="W119" s="9"/>
    </row>
    <row r="120" spans="2:23" x14ac:dyDescent="0.25">
      <c r="B120" s="8" t="s">
        <v>92</v>
      </c>
      <c r="C120" s="8"/>
      <c r="D120" s="8"/>
      <c r="E120" s="8"/>
      <c r="F120" s="8"/>
      <c r="G120" s="8"/>
      <c r="H120" s="8"/>
      <c r="I120" s="8"/>
      <c r="J120" s="17">
        <v>32</v>
      </c>
      <c r="K120" s="28">
        <f t="shared" ref="K120:K125" si="14">J120/$J$4</f>
        <v>0.55172413793103448</v>
      </c>
      <c r="L120" s="19"/>
      <c r="M120" s="38">
        <f t="shared" ref="M120:M125" si="15">K120</f>
        <v>0.55172413793103448</v>
      </c>
      <c r="N120" s="9"/>
      <c r="O120" s="9"/>
      <c r="P120" s="17"/>
      <c r="Q120" s="17"/>
      <c r="R120" s="17"/>
      <c r="S120" s="17"/>
      <c r="T120" s="17"/>
      <c r="U120" s="17"/>
      <c r="V120" s="9"/>
      <c r="W120" s="9"/>
    </row>
    <row r="121" spans="2:23" x14ac:dyDescent="0.25">
      <c r="B121" s="8" t="s">
        <v>93</v>
      </c>
      <c r="C121" s="8"/>
      <c r="D121" s="8"/>
      <c r="E121" s="8"/>
      <c r="F121" s="8"/>
      <c r="G121" s="8"/>
      <c r="H121" s="8"/>
      <c r="I121" s="8"/>
      <c r="J121" s="17">
        <v>16</v>
      </c>
      <c r="K121" s="28">
        <f t="shared" si="14"/>
        <v>0.27586206896551724</v>
      </c>
      <c r="L121" s="19"/>
      <c r="M121" s="38">
        <f t="shared" si="15"/>
        <v>0.27586206896551724</v>
      </c>
      <c r="N121" s="9"/>
      <c r="O121" s="9"/>
      <c r="P121" s="17"/>
      <c r="Q121" s="17"/>
      <c r="R121" s="17"/>
      <c r="S121" s="17"/>
      <c r="T121" s="17"/>
      <c r="U121" s="17"/>
      <c r="V121" s="9"/>
      <c r="W121" s="9"/>
    </row>
    <row r="122" spans="2:23" x14ac:dyDescent="0.25">
      <c r="B122" s="8" t="s">
        <v>91</v>
      </c>
      <c r="C122" s="8"/>
      <c r="D122" s="8"/>
      <c r="E122" s="8"/>
      <c r="F122" s="8"/>
      <c r="G122" s="8"/>
      <c r="H122" s="8"/>
      <c r="I122" s="8"/>
      <c r="J122" s="17">
        <v>5</v>
      </c>
      <c r="K122" s="28">
        <f t="shared" si="14"/>
        <v>8.6206896551724144E-2</v>
      </c>
      <c r="L122" s="19"/>
      <c r="M122" s="38">
        <f t="shared" si="15"/>
        <v>8.6206896551724144E-2</v>
      </c>
      <c r="N122" s="9"/>
      <c r="O122" s="9"/>
      <c r="P122" s="17"/>
      <c r="Q122" s="17"/>
      <c r="R122" s="17"/>
      <c r="S122" s="17"/>
      <c r="T122" s="17"/>
      <c r="U122" s="17"/>
      <c r="V122" s="9"/>
      <c r="W122" s="9"/>
    </row>
    <row r="123" spans="2:23" x14ac:dyDescent="0.25">
      <c r="B123" s="8" t="s">
        <v>94</v>
      </c>
      <c r="C123" s="8"/>
      <c r="D123" s="8"/>
      <c r="E123" s="8"/>
      <c r="F123" s="8"/>
      <c r="G123" s="8"/>
      <c r="H123" s="8"/>
      <c r="I123" s="8"/>
      <c r="J123" s="17">
        <v>3</v>
      </c>
      <c r="K123" s="28">
        <f t="shared" si="14"/>
        <v>5.1724137931034482E-2</v>
      </c>
      <c r="L123" s="19"/>
      <c r="M123" s="38">
        <f t="shared" si="15"/>
        <v>5.1724137931034482E-2</v>
      </c>
      <c r="N123" s="9"/>
      <c r="O123" s="9"/>
      <c r="P123" s="17"/>
      <c r="Q123" s="17"/>
      <c r="R123" s="17"/>
      <c r="S123" s="17"/>
      <c r="T123" s="17"/>
      <c r="U123" s="17"/>
      <c r="V123" s="9"/>
      <c r="W123" s="9"/>
    </row>
    <row r="124" spans="2:23" x14ac:dyDescent="0.25">
      <c r="B124" s="8" t="s">
        <v>95</v>
      </c>
      <c r="C124" s="8"/>
      <c r="D124" s="8"/>
      <c r="E124" s="8"/>
      <c r="F124" s="8"/>
      <c r="G124" s="8"/>
      <c r="H124" s="8"/>
      <c r="I124" s="8"/>
      <c r="J124" s="17">
        <v>1</v>
      </c>
      <c r="K124" s="28">
        <f t="shared" si="14"/>
        <v>1.7241379310344827E-2</v>
      </c>
      <c r="L124" s="19"/>
      <c r="M124" s="38">
        <f t="shared" si="15"/>
        <v>1.7241379310344827E-2</v>
      </c>
      <c r="N124" s="9"/>
      <c r="O124" s="9"/>
      <c r="P124" s="17"/>
      <c r="Q124" s="17"/>
      <c r="R124" s="17"/>
      <c r="S124" s="17"/>
      <c r="T124" s="17"/>
      <c r="U124" s="17"/>
      <c r="V124" s="9"/>
      <c r="W124" s="9"/>
    </row>
    <row r="125" spans="2:23" x14ac:dyDescent="0.25">
      <c r="B125" s="8" t="s">
        <v>90</v>
      </c>
      <c r="C125" s="8"/>
      <c r="D125" s="8"/>
      <c r="E125" s="8"/>
      <c r="F125" s="8"/>
      <c r="G125" s="8"/>
      <c r="H125" s="8"/>
      <c r="I125" s="8"/>
      <c r="J125" s="17">
        <v>0</v>
      </c>
      <c r="K125" s="28">
        <f t="shared" si="14"/>
        <v>0</v>
      </c>
      <c r="L125" s="19"/>
      <c r="M125" s="38">
        <f t="shared" si="15"/>
        <v>0</v>
      </c>
      <c r="N125" s="9"/>
      <c r="O125" s="9"/>
      <c r="P125" s="17"/>
      <c r="Q125" s="17"/>
      <c r="R125" s="17"/>
      <c r="S125" s="17"/>
      <c r="T125" s="17"/>
      <c r="U125" s="17"/>
      <c r="V125" s="9"/>
      <c r="W125" s="9"/>
    </row>
    <row r="126" spans="2:23" x14ac:dyDescent="0.25">
      <c r="J126" s="17"/>
      <c r="K126" s="28"/>
      <c r="L126" s="19"/>
      <c r="M126" s="26"/>
      <c r="N126" s="9"/>
      <c r="O126" s="9"/>
      <c r="P126" s="17"/>
      <c r="Q126" s="17"/>
      <c r="R126" s="17"/>
      <c r="S126" s="17"/>
      <c r="T126" s="17"/>
      <c r="U126" s="17"/>
      <c r="V126" s="9"/>
      <c r="W126" s="9"/>
    </row>
    <row r="127" spans="2:23" x14ac:dyDescent="0.25">
      <c r="B127" s="8" t="s">
        <v>39</v>
      </c>
      <c r="C127" s="8"/>
      <c r="D127" s="8"/>
      <c r="E127" s="8"/>
      <c r="F127" s="8"/>
      <c r="G127" s="8"/>
      <c r="H127" s="8"/>
      <c r="I127" s="8"/>
      <c r="J127" s="17"/>
      <c r="K127" s="28"/>
      <c r="L127" s="19"/>
      <c r="M127" s="26"/>
      <c r="N127" s="9"/>
      <c r="O127" s="9"/>
      <c r="P127" s="17"/>
      <c r="Q127" s="17"/>
      <c r="R127" s="17"/>
      <c r="S127" s="17"/>
      <c r="T127" s="17"/>
      <c r="U127" s="17"/>
      <c r="V127" s="9"/>
      <c r="W127" s="9"/>
    </row>
    <row r="128" spans="2:23" x14ac:dyDescent="0.25">
      <c r="B128" s="8" t="s">
        <v>151</v>
      </c>
      <c r="C128" s="8"/>
      <c r="D128" s="8"/>
      <c r="E128" s="8"/>
      <c r="F128" s="8"/>
      <c r="G128" s="8"/>
      <c r="H128" s="8"/>
      <c r="I128" s="8"/>
      <c r="J128" s="17"/>
      <c r="K128" s="28"/>
      <c r="L128" s="19"/>
      <c r="M128" s="26"/>
      <c r="N128" s="9"/>
      <c r="O128" s="9"/>
      <c r="P128" s="17"/>
      <c r="Q128" s="17"/>
      <c r="R128" s="17"/>
      <c r="S128" s="17"/>
      <c r="T128" s="17"/>
      <c r="U128" s="17"/>
      <c r="V128" s="9"/>
      <c r="W128" s="9"/>
    </row>
    <row r="129" spans="2:23" x14ac:dyDescent="0.25">
      <c r="J129" s="17"/>
      <c r="K129" s="28"/>
      <c r="L129" s="19"/>
      <c r="M129" s="26"/>
      <c r="N129" s="9"/>
      <c r="O129" s="9"/>
      <c r="P129" s="17"/>
      <c r="Q129" s="17"/>
      <c r="R129" s="17"/>
      <c r="S129" s="17"/>
      <c r="T129" s="17"/>
      <c r="U129" s="17"/>
      <c r="V129" s="9"/>
      <c r="W129" s="9"/>
    </row>
    <row r="130" spans="2:23" ht="18.75" x14ac:dyDescent="0.25">
      <c r="B130" s="36" t="s">
        <v>96</v>
      </c>
      <c r="C130" s="12"/>
      <c r="D130" s="12"/>
      <c r="E130" s="12"/>
      <c r="F130" s="12"/>
      <c r="G130" s="12"/>
      <c r="H130" s="12"/>
      <c r="I130" s="12"/>
      <c r="J130" s="17"/>
      <c r="K130" s="28"/>
      <c r="L130" s="19"/>
      <c r="M130" s="26"/>
      <c r="N130" s="9"/>
      <c r="O130" s="9"/>
      <c r="P130" s="17"/>
      <c r="Q130" s="17"/>
      <c r="R130" s="17"/>
      <c r="S130" s="17"/>
      <c r="T130" s="17"/>
      <c r="U130" s="17"/>
      <c r="V130" s="9"/>
      <c r="W130" s="9"/>
    </row>
    <row r="131" spans="2:23" x14ac:dyDescent="0.25">
      <c r="B131" s="8" t="s">
        <v>98</v>
      </c>
      <c r="C131" s="8"/>
      <c r="D131" s="8"/>
      <c r="E131" s="8"/>
      <c r="F131" s="8"/>
      <c r="G131" s="8"/>
      <c r="H131" s="8"/>
      <c r="I131" s="8"/>
      <c r="J131" s="17">
        <v>28</v>
      </c>
      <c r="K131" s="28">
        <f>J131/$J$4</f>
        <v>0.48275862068965519</v>
      </c>
      <c r="L131" s="19"/>
      <c r="M131" s="38">
        <f>K131</f>
        <v>0.48275862068965519</v>
      </c>
      <c r="N131" s="9"/>
      <c r="O131" s="9"/>
      <c r="P131" s="17"/>
      <c r="Q131" s="17"/>
      <c r="R131" s="17"/>
      <c r="S131" s="17"/>
      <c r="T131" s="17"/>
      <c r="U131" s="17"/>
      <c r="V131" s="9"/>
      <c r="W131" s="9"/>
    </row>
    <row r="132" spans="2:23" x14ac:dyDescent="0.25">
      <c r="B132" s="8" t="s">
        <v>99</v>
      </c>
      <c r="C132" s="8"/>
      <c r="D132" s="8"/>
      <c r="E132" s="8"/>
      <c r="F132" s="8"/>
      <c r="G132" s="8"/>
      <c r="H132" s="8"/>
      <c r="I132" s="8"/>
      <c r="J132" s="17">
        <v>16</v>
      </c>
      <c r="K132" s="28">
        <f>J132/$J$4</f>
        <v>0.27586206896551724</v>
      </c>
      <c r="L132" s="19"/>
      <c r="M132" s="38">
        <f>K132</f>
        <v>0.27586206896551724</v>
      </c>
      <c r="N132" s="9"/>
      <c r="O132" s="9"/>
      <c r="P132" s="17"/>
      <c r="Q132" s="17"/>
      <c r="R132" s="17"/>
      <c r="S132" s="17"/>
      <c r="T132" s="17"/>
      <c r="U132" s="17"/>
      <c r="V132" s="9"/>
      <c r="W132" s="9"/>
    </row>
    <row r="133" spans="2:23" x14ac:dyDescent="0.25">
      <c r="B133" s="8" t="s">
        <v>97</v>
      </c>
      <c r="C133" s="8"/>
      <c r="D133" s="8"/>
      <c r="E133" s="8"/>
      <c r="F133" s="8"/>
      <c r="G133" s="8"/>
      <c r="H133" s="8"/>
      <c r="I133" s="8"/>
      <c r="J133" s="17">
        <v>11</v>
      </c>
      <c r="K133" s="28">
        <f>J133/$J$4</f>
        <v>0.18965517241379309</v>
      </c>
      <c r="L133" s="19"/>
      <c r="M133" s="38">
        <f>K133</f>
        <v>0.18965517241379309</v>
      </c>
      <c r="N133" s="9"/>
      <c r="O133" s="9"/>
      <c r="P133" s="17"/>
      <c r="Q133" s="17"/>
      <c r="R133" s="17"/>
      <c r="S133" s="17"/>
      <c r="T133" s="17"/>
      <c r="U133" s="17"/>
      <c r="V133" s="9"/>
      <c r="W133" s="9"/>
    </row>
    <row r="134" spans="2:23" x14ac:dyDescent="0.25">
      <c r="B134" s="8" t="s">
        <v>100</v>
      </c>
      <c r="C134" s="8"/>
      <c r="D134" s="8"/>
      <c r="E134" s="8"/>
      <c r="F134" s="8"/>
      <c r="G134" s="8"/>
      <c r="H134" s="8"/>
      <c r="I134" s="8"/>
      <c r="J134" s="17">
        <v>3</v>
      </c>
      <c r="K134" s="28">
        <f>J134/$J$4</f>
        <v>5.1724137931034482E-2</v>
      </c>
      <c r="L134" s="19"/>
      <c r="M134" s="38">
        <f>K134</f>
        <v>5.1724137931034482E-2</v>
      </c>
      <c r="N134" s="9"/>
      <c r="O134" s="9"/>
      <c r="P134" s="17"/>
      <c r="Q134" s="17"/>
      <c r="R134" s="17"/>
      <c r="S134" s="17"/>
      <c r="T134" s="17"/>
      <c r="U134" s="17"/>
      <c r="V134" s="9"/>
      <c r="W134" s="9"/>
    </row>
    <row r="135" spans="2:23" x14ac:dyDescent="0.25">
      <c r="J135" s="17"/>
      <c r="K135" s="28"/>
      <c r="L135" s="19"/>
      <c r="M135" s="26"/>
      <c r="N135" s="9"/>
      <c r="O135" s="9"/>
      <c r="P135" s="17"/>
      <c r="Q135" s="17"/>
      <c r="R135" s="17"/>
      <c r="S135" s="17"/>
      <c r="T135" s="17"/>
      <c r="U135" s="17"/>
      <c r="V135" s="9"/>
      <c r="W135" s="9"/>
    </row>
    <row r="136" spans="2:23" x14ac:dyDescent="0.25">
      <c r="B136" s="8"/>
      <c r="C136" s="8"/>
      <c r="D136" s="8"/>
      <c r="E136" s="8"/>
      <c r="F136" s="8"/>
      <c r="G136" s="8"/>
      <c r="H136" s="8"/>
      <c r="I136" s="8"/>
      <c r="J136" s="17"/>
      <c r="K136" s="28"/>
      <c r="L136" s="19"/>
      <c r="M136" s="26"/>
      <c r="N136" s="9"/>
      <c r="O136" s="9"/>
      <c r="P136" s="17"/>
      <c r="Q136" s="17"/>
      <c r="R136" s="17"/>
      <c r="S136" s="17"/>
      <c r="T136" s="17"/>
      <c r="U136" s="17"/>
      <c r="V136" s="9"/>
      <c r="W136" s="9"/>
    </row>
    <row r="137" spans="2:23" ht="21" x14ac:dyDescent="0.25">
      <c r="B137" s="11" t="s">
        <v>101</v>
      </c>
      <c r="C137" s="11"/>
      <c r="D137" s="11"/>
      <c r="E137" s="11"/>
      <c r="F137" s="11"/>
      <c r="G137" s="11"/>
      <c r="H137" s="11"/>
      <c r="I137" s="11"/>
      <c r="J137" s="17"/>
      <c r="K137" s="28"/>
      <c r="L137" s="19"/>
      <c r="M137" s="26"/>
      <c r="N137" s="9"/>
      <c r="O137" s="9"/>
      <c r="P137" s="17"/>
      <c r="Q137" s="17"/>
      <c r="R137" s="17"/>
      <c r="S137" s="17"/>
      <c r="T137" s="17"/>
      <c r="U137" s="17"/>
      <c r="V137" s="9"/>
      <c r="W137" s="9"/>
    </row>
    <row r="138" spans="2:23" ht="18.75" x14ac:dyDescent="0.25">
      <c r="B138" s="39" t="s">
        <v>102</v>
      </c>
      <c r="C138" s="39"/>
      <c r="D138" s="39"/>
      <c r="E138" s="39"/>
      <c r="F138" s="24"/>
      <c r="G138" s="17"/>
      <c r="H138" s="17"/>
      <c r="I138" s="12"/>
      <c r="J138" s="17"/>
      <c r="K138" s="28"/>
      <c r="L138" s="19"/>
      <c r="M138" s="26"/>
      <c r="N138" s="9"/>
      <c r="V138" s="9"/>
      <c r="W138" s="9"/>
    </row>
    <row r="139" spans="2:23" x14ac:dyDescent="0.25">
      <c r="B139" s="17">
        <v>23</v>
      </c>
      <c r="C139" s="17">
        <v>20</v>
      </c>
      <c r="D139" s="17">
        <v>14</v>
      </c>
      <c r="E139" s="17">
        <v>1</v>
      </c>
      <c r="F139" s="17"/>
      <c r="G139" s="17">
        <f>B139+C139-D139-E139</f>
        <v>28</v>
      </c>
      <c r="H139" s="17">
        <f>B139*2+C139-D139-E139*2</f>
        <v>50</v>
      </c>
      <c r="I139" s="8"/>
      <c r="J139" s="17"/>
      <c r="K139" s="28"/>
      <c r="L139" s="19"/>
      <c r="M139" s="26"/>
      <c r="N139" s="9"/>
      <c r="V139" s="9"/>
      <c r="W139" s="9"/>
    </row>
    <row r="140" spans="2:23" x14ac:dyDescent="0.25">
      <c r="B140" s="23">
        <f>B139/58</f>
        <v>0.39655172413793105</v>
      </c>
      <c r="C140" s="23">
        <f>C139/58</f>
        <v>0.34482758620689657</v>
      </c>
      <c r="D140" s="23">
        <f>D139/58</f>
        <v>0.2413793103448276</v>
      </c>
      <c r="E140" s="23">
        <f>E139/58</f>
        <v>1.7241379310344827E-2</v>
      </c>
      <c r="F140" s="23"/>
      <c r="G140" s="17"/>
      <c r="H140" s="16"/>
      <c r="I140" s="8"/>
      <c r="J140" s="17"/>
      <c r="K140" s="28"/>
      <c r="L140" s="19"/>
      <c r="M140" s="26"/>
      <c r="N140" s="9"/>
      <c r="W140" s="9"/>
    </row>
    <row r="141" spans="2:23" x14ac:dyDescent="0.25">
      <c r="B141" s="9"/>
      <c r="C141" s="16"/>
      <c r="D141" s="16"/>
      <c r="E141" s="16"/>
      <c r="F141" s="16"/>
      <c r="G141" s="17"/>
      <c r="H141" s="16"/>
      <c r="I141" s="12"/>
      <c r="J141" s="17"/>
      <c r="K141" s="28"/>
      <c r="L141" s="19"/>
      <c r="M141" s="26"/>
      <c r="N141" s="9"/>
      <c r="W141" s="9"/>
    </row>
    <row r="142" spans="2:23" ht="18.75" x14ac:dyDescent="0.3">
      <c r="B142" s="33" t="s">
        <v>103</v>
      </c>
      <c r="C142" s="1"/>
      <c r="D142" s="1"/>
      <c r="E142" s="1"/>
      <c r="F142" s="1"/>
      <c r="G142" s="17"/>
      <c r="H142" s="16"/>
      <c r="I142" s="12"/>
      <c r="J142" s="17"/>
      <c r="K142" s="28"/>
      <c r="L142" s="19"/>
      <c r="M142" s="26"/>
      <c r="N142" s="9"/>
      <c r="W142" s="9"/>
    </row>
    <row r="143" spans="2:23" x14ac:dyDescent="0.25">
      <c r="B143" s="17">
        <v>17</v>
      </c>
      <c r="C143" s="17">
        <v>34</v>
      </c>
      <c r="D143" s="17">
        <v>6</v>
      </c>
      <c r="E143" s="17">
        <v>1</v>
      </c>
      <c r="F143" s="17"/>
      <c r="G143" s="17">
        <f>B143+C143-D143-E143</f>
        <v>44</v>
      </c>
      <c r="H143" s="17">
        <f>B143*2+C143-D143-E143*2</f>
        <v>60</v>
      </c>
      <c r="I143" s="12"/>
      <c r="J143" s="17"/>
      <c r="K143" s="28"/>
      <c r="L143" s="19"/>
      <c r="M143" s="26"/>
      <c r="N143" s="9"/>
      <c r="W143" s="9"/>
    </row>
    <row r="144" spans="2:23" x14ac:dyDescent="0.25">
      <c r="B144" s="23">
        <f>B143/58</f>
        <v>0.29310344827586204</v>
      </c>
      <c r="C144" s="23">
        <f>C143/58</f>
        <v>0.58620689655172409</v>
      </c>
      <c r="D144" s="23">
        <f>D143/58</f>
        <v>0.10344827586206896</v>
      </c>
      <c r="E144" s="23">
        <f>E143/58</f>
        <v>1.7241379310344827E-2</v>
      </c>
      <c r="F144" s="23"/>
      <c r="G144" s="17"/>
      <c r="H144" s="16"/>
      <c r="I144" s="12"/>
      <c r="J144" s="17"/>
      <c r="K144" s="28"/>
      <c r="L144" s="19"/>
      <c r="M144" s="26"/>
      <c r="N144" s="9"/>
      <c r="W144" s="9"/>
    </row>
    <row r="145" spans="2:23" x14ac:dyDescent="0.25">
      <c r="B145" s="9"/>
      <c r="C145" s="16"/>
      <c r="D145" s="16"/>
      <c r="E145" s="16"/>
      <c r="F145" s="16"/>
      <c r="G145" s="17"/>
      <c r="H145" s="16"/>
      <c r="I145" s="12"/>
      <c r="J145" s="17"/>
      <c r="K145" s="28"/>
      <c r="L145" s="19"/>
      <c r="M145" s="26"/>
      <c r="N145" s="9"/>
      <c r="W145" s="9"/>
    </row>
    <row r="146" spans="2:23" ht="18.75" x14ac:dyDescent="0.3">
      <c r="B146" s="37" t="s">
        <v>104</v>
      </c>
      <c r="C146" s="14"/>
      <c r="D146" s="14"/>
      <c r="E146" s="14"/>
      <c r="F146" s="14"/>
      <c r="G146" s="17"/>
      <c r="H146" s="16"/>
      <c r="I146" s="12"/>
      <c r="J146" s="17"/>
      <c r="K146" s="28"/>
      <c r="L146" s="19"/>
      <c r="M146" s="26"/>
      <c r="N146" s="9"/>
      <c r="W146" s="9"/>
    </row>
    <row r="147" spans="2:23" x14ac:dyDescent="0.25">
      <c r="B147" s="17">
        <v>37</v>
      </c>
      <c r="C147" s="17">
        <v>19</v>
      </c>
      <c r="D147" s="17">
        <v>2</v>
      </c>
      <c r="E147" s="17">
        <v>0</v>
      </c>
      <c r="F147" s="17"/>
      <c r="G147" s="17">
        <f>B147+C147-D147-E147</f>
        <v>54</v>
      </c>
      <c r="H147" s="17">
        <f>B147*2+C147-D147-E147*2</f>
        <v>91</v>
      </c>
      <c r="N147" s="9"/>
      <c r="W147" s="9"/>
    </row>
    <row r="148" spans="2:23" x14ac:dyDescent="0.25">
      <c r="B148" s="23">
        <f>B147/58</f>
        <v>0.63793103448275867</v>
      </c>
      <c r="C148" s="23">
        <f>C147/58</f>
        <v>0.32758620689655171</v>
      </c>
      <c r="D148" s="23">
        <f>D147/58</f>
        <v>3.4482758620689655E-2</v>
      </c>
      <c r="E148" s="23">
        <f>E147/58</f>
        <v>0</v>
      </c>
      <c r="F148" s="23"/>
      <c r="G148" s="17"/>
      <c r="H148" s="16"/>
      <c r="N148" s="9"/>
      <c r="W148" s="9"/>
    </row>
    <row r="149" spans="2:23" x14ac:dyDescent="0.25">
      <c r="B149" s="9"/>
      <c r="C149" s="16"/>
      <c r="D149" s="16"/>
      <c r="E149" s="16"/>
      <c r="F149" s="16"/>
      <c r="G149" s="17"/>
      <c r="H149" s="16"/>
      <c r="N149" s="9"/>
      <c r="W149" s="9"/>
    </row>
    <row r="150" spans="2:23" ht="18.75" x14ac:dyDescent="0.3">
      <c r="B150" s="37" t="s">
        <v>105</v>
      </c>
      <c r="C150" s="14"/>
      <c r="D150" s="14"/>
      <c r="E150" s="14"/>
      <c r="F150" s="14"/>
      <c r="G150" s="17"/>
      <c r="H150" s="16"/>
      <c r="N150" s="9"/>
      <c r="W150" s="9"/>
    </row>
    <row r="151" spans="2:23" x14ac:dyDescent="0.25">
      <c r="B151" s="17">
        <v>23</v>
      </c>
      <c r="C151" s="17">
        <v>24</v>
      </c>
      <c r="D151" s="17">
        <v>11</v>
      </c>
      <c r="E151" s="17">
        <v>0</v>
      </c>
      <c r="F151" s="17"/>
      <c r="G151" s="17">
        <f>B151+C151-D151-E151</f>
        <v>36</v>
      </c>
      <c r="H151" s="17">
        <f>B151*2+C151-D151-E151*2</f>
        <v>59</v>
      </c>
      <c r="N151" s="9"/>
      <c r="W151" s="9"/>
    </row>
    <row r="152" spans="2:23" x14ac:dyDescent="0.25">
      <c r="B152" s="23">
        <f>B151/58</f>
        <v>0.39655172413793105</v>
      </c>
      <c r="C152" s="23">
        <f>C151/58</f>
        <v>0.41379310344827586</v>
      </c>
      <c r="D152" s="23">
        <f>D151/58</f>
        <v>0.18965517241379309</v>
      </c>
      <c r="E152" s="23">
        <f>E151/58</f>
        <v>0</v>
      </c>
      <c r="F152" s="23"/>
      <c r="G152" s="17"/>
      <c r="H152" s="16"/>
      <c r="N152" s="9"/>
      <c r="W152" s="9"/>
    </row>
    <row r="153" spans="2:23" x14ac:dyDescent="0.25">
      <c r="B153" s="9"/>
      <c r="C153" s="16"/>
      <c r="D153" s="16"/>
      <c r="E153" s="16"/>
      <c r="F153" s="16"/>
      <c r="G153" s="17"/>
      <c r="H153" s="16"/>
      <c r="N153" s="9"/>
      <c r="W153" s="9"/>
    </row>
    <row r="154" spans="2:23" ht="18.75" x14ac:dyDescent="0.3">
      <c r="B154" s="37" t="s">
        <v>106</v>
      </c>
      <c r="C154" s="14"/>
      <c r="D154" s="14"/>
      <c r="E154" s="14"/>
      <c r="F154" s="14"/>
      <c r="G154" s="17"/>
      <c r="H154" s="16"/>
      <c r="N154" s="9"/>
      <c r="W154" s="9"/>
    </row>
    <row r="155" spans="2:23" x14ac:dyDescent="0.25">
      <c r="B155" s="17">
        <v>6</v>
      </c>
      <c r="C155" s="17">
        <v>25</v>
      </c>
      <c r="D155" s="17">
        <v>22</v>
      </c>
      <c r="E155" s="17">
        <v>5</v>
      </c>
      <c r="F155" s="17"/>
      <c r="G155" s="17">
        <f>B155+C155-D155-E155</f>
        <v>4</v>
      </c>
      <c r="H155" s="17">
        <f>B155*2+C155-D155-E155*2</f>
        <v>5</v>
      </c>
      <c r="N155" s="9"/>
      <c r="W155" s="9"/>
    </row>
    <row r="156" spans="2:23" x14ac:dyDescent="0.25">
      <c r="B156" s="23">
        <f>B155/58</f>
        <v>0.10344827586206896</v>
      </c>
      <c r="C156" s="23">
        <f>C155/58</f>
        <v>0.43103448275862066</v>
      </c>
      <c r="D156" s="23">
        <f>D155/58</f>
        <v>0.37931034482758619</v>
      </c>
      <c r="E156" s="23">
        <f>E155/58</f>
        <v>8.6206896551724144E-2</v>
      </c>
      <c r="F156" s="23"/>
      <c r="G156" s="17"/>
      <c r="H156" s="16"/>
      <c r="N156" s="9"/>
      <c r="W156" s="9"/>
    </row>
    <row r="157" spans="2:23" x14ac:dyDescent="0.25">
      <c r="B157" s="9"/>
      <c r="C157" s="16"/>
      <c r="D157" s="16"/>
      <c r="E157" s="16"/>
      <c r="F157" s="16"/>
      <c r="G157" s="17"/>
      <c r="H157" s="16"/>
      <c r="N157" s="9"/>
      <c r="W157" s="9"/>
    </row>
    <row r="158" spans="2:23" ht="18.75" x14ac:dyDescent="0.3">
      <c r="B158" s="37" t="s">
        <v>107</v>
      </c>
      <c r="C158" s="14"/>
      <c r="D158" s="14"/>
      <c r="E158" s="14"/>
      <c r="F158" s="14"/>
      <c r="G158" s="17"/>
      <c r="H158" s="16"/>
      <c r="N158" s="9"/>
      <c r="W158" s="9"/>
    </row>
    <row r="159" spans="2:23" x14ac:dyDescent="0.25">
      <c r="B159" s="17">
        <v>14</v>
      </c>
      <c r="C159" s="17">
        <v>21</v>
      </c>
      <c r="D159" s="17">
        <v>20</v>
      </c>
      <c r="E159" s="17">
        <v>3</v>
      </c>
      <c r="F159" s="17"/>
      <c r="G159" s="17">
        <f>B159+C159-D159-E159</f>
        <v>12</v>
      </c>
      <c r="H159" s="17">
        <f>B159*2+C159-D159-E159*2</f>
        <v>23</v>
      </c>
      <c r="N159" s="9"/>
      <c r="W159" s="9"/>
    </row>
    <row r="160" spans="2:23" x14ac:dyDescent="0.25">
      <c r="B160" s="23">
        <f>B159/58</f>
        <v>0.2413793103448276</v>
      </c>
      <c r="C160" s="23">
        <f>C159/58</f>
        <v>0.36206896551724138</v>
      </c>
      <c r="D160" s="23">
        <f>D159/58</f>
        <v>0.34482758620689657</v>
      </c>
      <c r="E160" s="23">
        <f>E159/58</f>
        <v>5.1724137931034482E-2</v>
      </c>
      <c r="F160" s="23"/>
      <c r="G160" s="17"/>
      <c r="H160" s="16"/>
      <c r="N160" s="9"/>
      <c r="W160" s="9"/>
    </row>
    <row r="161" spans="2:23" x14ac:dyDescent="0.25">
      <c r="B161" s="9"/>
      <c r="C161" s="16"/>
      <c r="D161" s="16"/>
      <c r="E161" s="16"/>
      <c r="F161" s="16"/>
      <c r="G161" s="17"/>
      <c r="H161" s="16"/>
      <c r="N161" s="9"/>
      <c r="W161" s="9"/>
    </row>
    <row r="162" spans="2:23" ht="18.75" x14ac:dyDescent="0.3">
      <c r="B162" s="37" t="s">
        <v>108</v>
      </c>
      <c r="C162" s="14"/>
      <c r="D162" s="14"/>
      <c r="E162" s="14"/>
      <c r="F162" s="14"/>
      <c r="G162" s="17"/>
      <c r="H162" s="16"/>
      <c r="N162" s="9"/>
      <c r="W162" s="9"/>
    </row>
    <row r="163" spans="2:23" x14ac:dyDescent="0.25">
      <c r="B163" s="17">
        <v>18</v>
      </c>
      <c r="C163" s="17">
        <v>26</v>
      </c>
      <c r="D163" s="17">
        <v>12</v>
      </c>
      <c r="E163" s="17">
        <v>2</v>
      </c>
      <c r="F163" s="17"/>
      <c r="G163" s="17">
        <f>B163+C163-D163-E163</f>
        <v>30</v>
      </c>
      <c r="H163" s="17">
        <f>B163*2+C163-D163-E163*2</f>
        <v>46</v>
      </c>
      <c r="N163" s="9"/>
      <c r="W163" s="9"/>
    </row>
    <row r="164" spans="2:23" x14ac:dyDescent="0.25">
      <c r="B164" s="23">
        <f>B163/58</f>
        <v>0.31034482758620691</v>
      </c>
      <c r="C164" s="23">
        <f>C163/58</f>
        <v>0.44827586206896552</v>
      </c>
      <c r="D164" s="23">
        <f>D163/58</f>
        <v>0.20689655172413793</v>
      </c>
      <c r="E164" s="23">
        <f>E163/58</f>
        <v>3.4482758620689655E-2</v>
      </c>
      <c r="F164" s="23"/>
      <c r="G164" s="17"/>
      <c r="H164" s="16"/>
      <c r="N164" s="9"/>
      <c r="W164" s="9"/>
    </row>
    <row r="165" spans="2:23" x14ac:dyDescent="0.25">
      <c r="B165" s="9"/>
      <c r="C165" s="16"/>
      <c r="D165" s="16"/>
      <c r="E165" s="16"/>
      <c r="F165" s="16"/>
      <c r="G165" s="17"/>
      <c r="H165" s="16"/>
      <c r="N165" s="9"/>
      <c r="W165" s="9"/>
    </row>
    <row r="166" spans="2:23" ht="18.75" x14ac:dyDescent="0.3">
      <c r="B166" s="37" t="s">
        <v>109</v>
      </c>
      <c r="C166" s="14"/>
      <c r="D166" s="14"/>
      <c r="E166" s="14"/>
      <c r="F166" s="14"/>
      <c r="G166" s="17"/>
      <c r="H166" s="16"/>
      <c r="N166" s="9"/>
      <c r="W166" s="9"/>
    </row>
    <row r="167" spans="2:23" x14ac:dyDescent="0.25">
      <c r="B167" s="17">
        <v>1</v>
      </c>
      <c r="C167" s="17">
        <v>26</v>
      </c>
      <c r="D167" s="17">
        <v>24</v>
      </c>
      <c r="E167" s="17">
        <v>3</v>
      </c>
      <c r="F167" s="17"/>
      <c r="G167" s="17">
        <f>B167+C167-D167-E167</f>
        <v>0</v>
      </c>
      <c r="H167" s="17">
        <f>B167*2+C167-D167-E167*2</f>
        <v>-2</v>
      </c>
      <c r="N167" s="9"/>
      <c r="W167" s="9"/>
    </row>
    <row r="168" spans="2:23" x14ac:dyDescent="0.25">
      <c r="B168" s="23">
        <f>B167/58</f>
        <v>1.7241379310344827E-2</v>
      </c>
      <c r="C168" s="23">
        <f>C167/58</f>
        <v>0.44827586206896552</v>
      </c>
      <c r="D168" s="23">
        <f>D167/58</f>
        <v>0.41379310344827586</v>
      </c>
      <c r="E168" s="23">
        <f>E167/58</f>
        <v>5.1724137931034482E-2</v>
      </c>
      <c r="F168" s="23"/>
      <c r="G168" s="17"/>
      <c r="H168" s="16"/>
      <c r="N168" s="9"/>
      <c r="W168" s="9"/>
    </row>
    <row r="169" spans="2:23" x14ac:dyDescent="0.25">
      <c r="B169" s="9"/>
      <c r="C169" s="16"/>
      <c r="D169" s="16"/>
      <c r="E169" s="16"/>
      <c r="F169" s="16"/>
      <c r="G169" s="17"/>
      <c r="H169" s="16"/>
      <c r="N169" s="9"/>
      <c r="W169" s="9"/>
    </row>
    <row r="170" spans="2:23" ht="18.75" x14ac:dyDescent="0.3">
      <c r="B170" s="37" t="s">
        <v>110</v>
      </c>
      <c r="C170" s="14"/>
      <c r="D170" s="14"/>
      <c r="E170" s="14"/>
      <c r="F170" s="14"/>
      <c r="G170" s="17"/>
      <c r="H170" s="16"/>
      <c r="N170" s="9"/>
      <c r="W170" s="9"/>
    </row>
    <row r="171" spans="2:23" x14ac:dyDescent="0.25">
      <c r="B171" s="17">
        <v>23</v>
      </c>
      <c r="C171" s="17">
        <v>25</v>
      </c>
      <c r="D171" s="17">
        <v>9</v>
      </c>
      <c r="E171" s="17">
        <v>1</v>
      </c>
      <c r="F171" s="17"/>
      <c r="G171" s="17">
        <f>B171+C171-D171-E171</f>
        <v>38</v>
      </c>
      <c r="H171" s="17">
        <f>B171*2+C171-D171-E171*2</f>
        <v>60</v>
      </c>
      <c r="N171" s="9"/>
      <c r="W171" s="9"/>
    </row>
    <row r="172" spans="2:23" x14ac:dyDescent="0.25">
      <c r="B172" s="23">
        <f>B171/58</f>
        <v>0.39655172413793105</v>
      </c>
      <c r="C172" s="23">
        <f>C171/58</f>
        <v>0.43103448275862066</v>
      </c>
      <c r="D172" s="23">
        <f>D171/58</f>
        <v>0.15517241379310345</v>
      </c>
      <c r="E172" s="23">
        <f>E171/58</f>
        <v>1.7241379310344827E-2</v>
      </c>
      <c r="F172" s="23"/>
      <c r="G172" s="17"/>
      <c r="H172" s="16"/>
      <c r="N172" s="9"/>
      <c r="W172" s="9"/>
    </row>
    <row r="173" spans="2:23" x14ac:dyDescent="0.25">
      <c r="B173" s="9"/>
      <c r="C173" s="16"/>
      <c r="D173" s="16"/>
      <c r="E173" s="16"/>
      <c r="F173" s="16"/>
      <c r="G173" s="17"/>
      <c r="H173" s="16"/>
      <c r="N173" s="9"/>
      <c r="W173" s="9"/>
    </row>
    <row r="174" spans="2:23" ht="18.75" x14ac:dyDescent="0.3">
      <c r="B174" s="37" t="s">
        <v>111</v>
      </c>
      <c r="C174" s="14"/>
      <c r="D174" s="14"/>
      <c r="E174" s="14"/>
      <c r="F174" s="14"/>
      <c r="G174" s="17"/>
      <c r="H174" s="16"/>
      <c r="N174" s="9"/>
      <c r="W174" s="9"/>
    </row>
    <row r="175" spans="2:23" x14ac:dyDescent="0.25">
      <c r="B175" s="17">
        <v>10</v>
      </c>
      <c r="C175" s="17">
        <v>33</v>
      </c>
      <c r="D175" s="17">
        <v>13</v>
      </c>
      <c r="E175" s="17">
        <v>2</v>
      </c>
      <c r="F175" s="17"/>
      <c r="G175" s="17">
        <f>B175+C175-D175-E175</f>
        <v>28</v>
      </c>
      <c r="H175" s="17">
        <f>B175*2+C175-D175-E175*2</f>
        <v>36</v>
      </c>
      <c r="N175" s="9"/>
      <c r="W175" s="9"/>
    </row>
    <row r="176" spans="2:23" x14ac:dyDescent="0.25">
      <c r="B176" s="23">
        <f>B175/58</f>
        <v>0.17241379310344829</v>
      </c>
      <c r="C176" s="23">
        <f>C175/58</f>
        <v>0.56896551724137934</v>
      </c>
      <c r="D176" s="23">
        <f>D175/58</f>
        <v>0.22413793103448276</v>
      </c>
      <c r="E176" s="23">
        <f>E175/58</f>
        <v>3.4482758620689655E-2</v>
      </c>
      <c r="F176" s="23"/>
      <c r="G176" s="17"/>
      <c r="H176" s="16"/>
      <c r="J176" s="17"/>
      <c r="K176" s="28"/>
      <c r="L176" s="19"/>
      <c r="M176" s="9"/>
      <c r="N176" s="9"/>
      <c r="W176" s="9"/>
    </row>
    <row r="177" spans="2:23" x14ac:dyDescent="0.25">
      <c r="B177" s="9"/>
      <c r="C177" s="16"/>
      <c r="D177" s="16"/>
      <c r="E177" s="16"/>
      <c r="F177" s="16"/>
      <c r="G177" s="17"/>
      <c r="H177" s="16"/>
      <c r="J177" s="17"/>
      <c r="K177" s="28"/>
      <c r="L177" s="19"/>
      <c r="M177" s="9"/>
      <c r="N177" s="9"/>
      <c r="W177" s="9"/>
    </row>
    <row r="178" spans="2:23" ht="18.75" x14ac:dyDescent="0.3">
      <c r="B178" s="37" t="s">
        <v>112</v>
      </c>
      <c r="C178" s="14"/>
      <c r="D178" s="14"/>
      <c r="E178" s="14"/>
      <c r="F178" s="14"/>
      <c r="G178" s="17"/>
      <c r="H178" s="16"/>
      <c r="J178" s="17"/>
      <c r="K178" s="28"/>
      <c r="L178" s="19"/>
      <c r="M178" s="9"/>
      <c r="N178" s="9"/>
      <c r="W178" s="9"/>
    </row>
    <row r="179" spans="2:23" x14ac:dyDescent="0.25">
      <c r="B179" s="17">
        <v>24</v>
      </c>
      <c r="C179" s="17">
        <v>20</v>
      </c>
      <c r="D179" s="17">
        <v>14</v>
      </c>
      <c r="E179" s="17">
        <v>0</v>
      </c>
      <c r="F179" s="17"/>
      <c r="G179" s="17">
        <f>B179+C179-D179-E179</f>
        <v>30</v>
      </c>
      <c r="H179" s="17">
        <f>B179*2+C179-D179-E179*2</f>
        <v>54</v>
      </c>
      <c r="J179" s="17"/>
      <c r="K179" s="28"/>
      <c r="L179" s="19"/>
      <c r="M179" s="9"/>
      <c r="N179" s="9"/>
      <c r="W179" s="9"/>
    </row>
    <row r="180" spans="2:23" x14ac:dyDescent="0.25">
      <c r="B180" s="23">
        <f>B179/58</f>
        <v>0.41379310344827586</v>
      </c>
      <c r="C180" s="23">
        <f>C179/58</f>
        <v>0.34482758620689657</v>
      </c>
      <c r="D180" s="23">
        <f>D179/58</f>
        <v>0.2413793103448276</v>
      </c>
      <c r="E180" s="23">
        <f>E179/58</f>
        <v>0</v>
      </c>
      <c r="F180" s="23"/>
      <c r="G180" s="17"/>
      <c r="H180" s="16"/>
      <c r="J180" s="17"/>
      <c r="K180" s="28"/>
      <c r="L180" s="19"/>
      <c r="M180" s="9"/>
      <c r="N180" s="9"/>
      <c r="W180" s="9"/>
    </row>
    <row r="181" spans="2:23" x14ac:dyDescent="0.25">
      <c r="B181" s="9"/>
      <c r="C181" s="16"/>
      <c r="D181" s="16"/>
      <c r="E181" s="16"/>
      <c r="F181" s="16"/>
      <c r="G181" s="17"/>
      <c r="H181" s="16"/>
      <c r="J181" s="17"/>
      <c r="K181" s="28"/>
      <c r="L181" s="19"/>
      <c r="M181" s="9"/>
      <c r="N181" s="9"/>
      <c r="W181" s="9"/>
    </row>
    <row r="182" spans="2:23" ht="18.75" x14ac:dyDescent="0.3">
      <c r="B182" s="37" t="s">
        <v>113</v>
      </c>
      <c r="C182" s="14"/>
      <c r="D182" s="14"/>
      <c r="E182" s="14"/>
      <c r="F182" s="14"/>
      <c r="G182" s="17"/>
      <c r="H182" s="16"/>
      <c r="J182" s="17"/>
      <c r="K182" s="28"/>
      <c r="L182" s="19"/>
      <c r="M182" s="9"/>
      <c r="N182" s="9"/>
      <c r="W182" s="9"/>
    </row>
    <row r="183" spans="2:23" x14ac:dyDescent="0.25">
      <c r="B183" s="17">
        <v>24</v>
      </c>
      <c r="C183" s="17">
        <v>20</v>
      </c>
      <c r="D183" s="17">
        <v>14</v>
      </c>
      <c r="E183" s="17">
        <v>0</v>
      </c>
      <c r="F183" s="17"/>
      <c r="G183" s="17">
        <f>B183+C183-D183-E183</f>
        <v>30</v>
      </c>
      <c r="H183" s="17">
        <f>B183*2+C183-D183-E183*2</f>
        <v>54</v>
      </c>
      <c r="I183" s="5"/>
      <c r="J183" s="17"/>
      <c r="K183" s="32"/>
      <c r="L183" s="22"/>
      <c r="M183" s="9"/>
      <c r="N183" s="9"/>
      <c r="W183" s="9"/>
    </row>
    <row r="184" spans="2:23" x14ac:dyDescent="0.25">
      <c r="B184" s="23">
        <f>B183/58</f>
        <v>0.41379310344827586</v>
      </c>
      <c r="C184" s="23">
        <f>C183/58</f>
        <v>0.34482758620689657</v>
      </c>
      <c r="D184" s="23">
        <f>D183/58</f>
        <v>0.2413793103448276</v>
      </c>
      <c r="E184" s="23">
        <f>E183/58</f>
        <v>0</v>
      </c>
      <c r="F184" s="23"/>
      <c r="G184" s="17"/>
      <c r="H184" s="16"/>
      <c r="I184" s="5"/>
      <c r="J184" s="17"/>
      <c r="K184" s="32"/>
      <c r="L184" s="22"/>
      <c r="M184" s="9"/>
      <c r="N184" s="9"/>
      <c r="W184" s="9"/>
    </row>
    <row r="185" spans="2:23" x14ac:dyDescent="0.25">
      <c r="B185"/>
      <c r="C185" s="16"/>
      <c r="D185" s="16"/>
      <c r="E185" s="16"/>
      <c r="F185" s="16"/>
      <c r="G185" s="17"/>
      <c r="H185" s="17"/>
      <c r="I185" s="5"/>
      <c r="J185" s="17"/>
      <c r="K185" s="32"/>
      <c r="L185" s="22"/>
      <c r="M185" s="9"/>
      <c r="N185" s="9"/>
      <c r="V185" s="9"/>
      <c r="W185" s="9"/>
    </row>
    <row r="186" spans="2:23" ht="18.75" x14ac:dyDescent="0.25">
      <c r="B186" s="36" t="s">
        <v>114</v>
      </c>
      <c r="C186" s="17"/>
      <c r="D186" s="17"/>
      <c r="E186" s="17"/>
      <c r="F186" s="17"/>
      <c r="G186" s="17"/>
      <c r="H186" s="17"/>
      <c r="I186" s="5"/>
      <c r="J186" s="17"/>
      <c r="K186" s="32"/>
      <c r="L186" s="22"/>
      <c r="M186" s="9"/>
      <c r="N186" s="9"/>
      <c r="V186" s="9"/>
      <c r="W186" s="9"/>
    </row>
    <row r="187" spans="2:23" x14ac:dyDescent="0.25">
      <c r="B187" s="8" t="s">
        <v>115</v>
      </c>
      <c r="C187" s="17"/>
      <c r="D187" s="17"/>
      <c r="E187" s="17"/>
      <c r="F187" s="17"/>
      <c r="G187" s="17"/>
      <c r="H187" s="17"/>
      <c r="I187" s="5"/>
      <c r="J187" s="17"/>
      <c r="K187" s="32"/>
      <c r="L187" s="22"/>
      <c r="M187" s="9"/>
      <c r="N187" s="9"/>
      <c r="V187" s="9"/>
      <c r="W187" s="9"/>
    </row>
    <row r="188" spans="2:23" x14ac:dyDescent="0.25">
      <c r="B188" s="8" t="s">
        <v>116</v>
      </c>
      <c r="C188" s="17"/>
      <c r="D188" s="17"/>
      <c r="E188" s="17"/>
      <c r="F188" s="17"/>
      <c r="G188" s="17"/>
      <c r="H188" s="17"/>
      <c r="I188" s="5"/>
      <c r="J188" s="17"/>
      <c r="K188" s="32"/>
      <c r="L188" s="22"/>
      <c r="M188" s="9"/>
      <c r="N188" s="9"/>
      <c r="V188" s="9"/>
      <c r="W188" s="9"/>
    </row>
    <row r="189" spans="2:23" x14ac:dyDescent="0.25">
      <c r="B189" s="8" t="s">
        <v>117</v>
      </c>
      <c r="C189" s="17"/>
      <c r="D189" s="17"/>
      <c r="E189" s="17"/>
      <c r="F189" s="17"/>
      <c r="G189" s="17"/>
      <c r="H189" s="17"/>
      <c r="I189" s="5"/>
      <c r="J189" s="17"/>
      <c r="K189" s="32"/>
      <c r="L189" s="22"/>
      <c r="M189" s="9"/>
      <c r="N189" s="9"/>
      <c r="V189" s="9"/>
      <c r="W189" s="9"/>
    </row>
    <row r="190" spans="2:23" x14ac:dyDescent="0.25">
      <c r="B190" s="8" t="s">
        <v>118</v>
      </c>
      <c r="C190" s="17"/>
      <c r="D190" s="17"/>
      <c r="E190" s="17"/>
      <c r="F190" s="17"/>
      <c r="G190" s="17"/>
      <c r="H190" s="17"/>
      <c r="I190" s="5"/>
      <c r="J190" s="17"/>
      <c r="K190" s="32"/>
      <c r="L190" s="22"/>
      <c r="M190" s="9"/>
      <c r="N190" s="9"/>
      <c r="V190" s="9"/>
      <c r="W190" s="9"/>
    </row>
    <row r="191" spans="2:23" ht="17.25" x14ac:dyDescent="0.25">
      <c r="B191" s="13" t="s">
        <v>119</v>
      </c>
      <c r="C191" s="17"/>
      <c r="D191" s="17"/>
      <c r="E191" s="17"/>
      <c r="F191" s="17"/>
      <c r="G191" s="17"/>
      <c r="H191" s="17"/>
      <c r="I191" s="5"/>
      <c r="J191" s="17"/>
      <c r="K191" s="32"/>
      <c r="L191" s="22"/>
      <c r="M191" s="9"/>
      <c r="N191" s="9"/>
      <c r="V191" s="9"/>
      <c r="W191" s="9"/>
    </row>
    <row r="192" spans="2:23" x14ac:dyDescent="0.25">
      <c r="B192" s="5"/>
      <c r="C192" s="5"/>
      <c r="D192" s="5"/>
      <c r="E192" s="5"/>
      <c r="F192" s="5"/>
      <c r="G192" s="5"/>
      <c r="H192" s="5"/>
      <c r="I192" s="5"/>
      <c r="J192" s="17"/>
      <c r="K192" s="32"/>
      <c r="L192" s="22"/>
      <c r="M192" s="9"/>
      <c r="N192" s="9"/>
      <c r="P192" s="17"/>
      <c r="Q192" s="17"/>
      <c r="R192" s="17"/>
      <c r="S192" s="17"/>
      <c r="T192" s="17"/>
      <c r="U192" s="17"/>
      <c r="V192" s="9"/>
      <c r="W192" s="9"/>
    </row>
    <row r="193" spans="2:13" ht="18.75" x14ac:dyDescent="0.25">
      <c r="B193" s="35" t="s">
        <v>120</v>
      </c>
      <c r="C193" s="15"/>
      <c r="D193" s="15"/>
      <c r="E193" s="15"/>
      <c r="F193" s="15"/>
      <c r="G193" s="15"/>
      <c r="H193" s="15"/>
      <c r="I193" s="15"/>
      <c r="J193" s="17"/>
      <c r="K193" s="28"/>
      <c r="L193" s="19"/>
      <c r="M193" s="26"/>
    </row>
    <row r="194" spans="2:13" x14ac:dyDescent="0.25">
      <c r="B194" s="8" t="s">
        <v>121</v>
      </c>
      <c r="C194" s="8"/>
      <c r="D194" s="8"/>
      <c r="E194" s="8"/>
      <c r="F194" s="8"/>
      <c r="G194" s="8"/>
      <c r="H194" s="8"/>
      <c r="I194" s="8"/>
      <c r="J194" s="17">
        <v>45</v>
      </c>
      <c r="K194" s="28">
        <f t="shared" ref="K194:K200" si="16">J194/$J$4</f>
        <v>0.77586206896551724</v>
      </c>
      <c r="L194" s="19"/>
      <c r="M194" s="38">
        <f t="shared" ref="M194:M200" si="17">K194</f>
        <v>0.77586206896551724</v>
      </c>
    </row>
    <row r="195" spans="2:13" x14ac:dyDescent="0.25">
      <c r="B195" s="8" t="s">
        <v>125</v>
      </c>
      <c r="C195" s="8"/>
      <c r="D195" s="8"/>
      <c r="E195" s="8"/>
      <c r="F195" s="8"/>
      <c r="G195" s="8"/>
      <c r="H195" s="8"/>
      <c r="I195" s="8"/>
      <c r="J195" s="17">
        <v>42</v>
      </c>
      <c r="K195" s="28">
        <f t="shared" si="16"/>
        <v>0.72413793103448276</v>
      </c>
      <c r="L195" s="19"/>
      <c r="M195" s="38">
        <f t="shared" si="17"/>
        <v>0.72413793103448276</v>
      </c>
    </row>
    <row r="196" spans="2:13" x14ac:dyDescent="0.25">
      <c r="B196" s="8" t="s">
        <v>124</v>
      </c>
      <c r="C196" s="8"/>
      <c r="D196" s="8"/>
      <c r="E196" s="8"/>
      <c r="F196" s="8"/>
      <c r="G196" s="8"/>
      <c r="H196" s="8"/>
      <c r="I196" s="8"/>
      <c r="J196" s="17">
        <v>39</v>
      </c>
      <c r="K196" s="28">
        <f t="shared" si="16"/>
        <v>0.67241379310344829</v>
      </c>
      <c r="L196" s="19"/>
      <c r="M196" s="38">
        <f t="shared" si="17"/>
        <v>0.67241379310344829</v>
      </c>
    </row>
    <row r="197" spans="2:13" x14ac:dyDescent="0.25">
      <c r="B197" s="8" t="s">
        <v>122</v>
      </c>
      <c r="C197" s="8"/>
      <c r="D197" s="8"/>
      <c r="E197" s="8"/>
      <c r="F197" s="8"/>
      <c r="G197" s="8"/>
      <c r="H197" s="8"/>
      <c r="I197" s="8"/>
      <c r="J197" s="17">
        <v>25</v>
      </c>
      <c r="K197" s="28">
        <f t="shared" si="16"/>
        <v>0.43103448275862066</v>
      </c>
      <c r="L197" s="19"/>
      <c r="M197" s="38">
        <f t="shared" si="17"/>
        <v>0.43103448275862066</v>
      </c>
    </row>
    <row r="198" spans="2:13" x14ac:dyDescent="0.25">
      <c r="B198" s="8" t="s">
        <v>126</v>
      </c>
      <c r="C198" s="8"/>
      <c r="D198" s="8"/>
      <c r="E198" s="8"/>
      <c r="F198" s="8"/>
      <c r="G198" s="8"/>
      <c r="H198" s="8"/>
      <c r="I198" s="8"/>
      <c r="J198" s="17">
        <v>25</v>
      </c>
      <c r="K198" s="28">
        <f t="shared" si="16"/>
        <v>0.43103448275862066</v>
      </c>
      <c r="L198" s="19"/>
      <c r="M198" s="38">
        <f t="shared" si="17"/>
        <v>0.43103448275862066</v>
      </c>
    </row>
    <row r="199" spans="2:13" x14ac:dyDescent="0.25">
      <c r="B199" s="8" t="s">
        <v>123</v>
      </c>
      <c r="C199" s="8"/>
      <c r="D199" s="8"/>
      <c r="E199" s="8"/>
      <c r="F199" s="8"/>
      <c r="G199" s="8"/>
      <c r="H199" s="8"/>
      <c r="I199" s="8"/>
      <c r="J199" s="17">
        <v>22</v>
      </c>
      <c r="K199" s="28">
        <f t="shared" si="16"/>
        <v>0.37931034482758619</v>
      </c>
      <c r="L199" s="19"/>
      <c r="M199" s="38">
        <f t="shared" si="17"/>
        <v>0.37931034482758619</v>
      </c>
    </row>
    <row r="200" spans="2:13" x14ac:dyDescent="0.25">
      <c r="B200" s="7" t="s">
        <v>127</v>
      </c>
      <c r="C200" s="7"/>
      <c r="D200" s="7"/>
      <c r="E200" s="7"/>
      <c r="F200" s="7"/>
      <c r="G200" s="7"/>
      <c r="H200" s="7"/>
      <c r="I200" s="7"/>
      <c r="J200" s="29">
        <v>0</v>
      </c>
      <c r="K200" s="30">
        <f t="shared" si="16"/>
        <v>0</v>
      </c>
      <c r="L200" s="20"/>
      <c r="M200" s="38">
        <f t="shared" si="17"/>
        <v>0</v>
      </c>
    </row>
    <row r="201" spans="2:13" x14ac:dyDescent="0.25">
      <c r="B201" s="10" t="s">
        <v>39</v>
      </c>
      <c r="C201" s="10"/>
      <c r="D201" s="10"/>
      <c r="E201" s="10"/>
      <c r="F201" s="10"/>
      <c r="G201" s="10"/>
      <c r="H201" s="10"/>
      <c r="I201" s="10"/>
      <c r="J201" s="17"/>
      <c r="K201" s="28"/>
      <c r="L201" s="19"/>
      <c r="M201" s="9"/>
    </row>
    <row r="202" spans="2:13" x14ac:dyDescent="0.25">
      <c r="B202" s="2" t="s">
        <v>153</v>
      </c>
      <c r="J202" s="17"/>
      <c r="K202" s="28"/>
      <c r="L202" s="19"/>
      <c r="M202" s="9"/>
    </row>
    <row r="203" spans="2:13" x14ac:dyDescent="0.25">
      <c r="B203" s="2" t="s">
        <v>154</v>
      </c>
      <c r="J203" s="17"/>
      <c r="K203" s="28"/>
      <c r="L203" s="19"/>
      <c r="M203" s="9"/>
    </row>
    <row r="204" spans="2:13" x14ac:dyDescent="0.25">
      <c r="B204" s="2" t="s">
        <v>152</v>
      </c>
      <c r="J204" s="17"/>
      <c r="K204" s="28"/>
      <c r="L204" s="19"/>
      <c r="M204" s="9"/>
    </row>
    <row r="205" spans="2:13" x14ac:dyDescent="0.25">
      <c r="M205" s="9"/>
    </row>
    <row r="206" spans="2:13" ht="18.75" x14ac:dyDescent="0.25">
      <c r="B206" s="36" t="s">
        <v>128</v>
      </c>
      <c r="C206" s="12"/>
      <c r="D206" s="12"/>
      <c r="E206" s="12"/>
      <c r="F206" s="12"/>
      <c r="G206" s="12"/>
      <c r="H206" s="12"/>
      <c r="I206" s="12"/>
      <c r="M206" s="9"/>
    </row>
    <row r="207" spans="2:13" x14ac:dyDescent="0.25">
      <c r="B207" s="8" t="s">
        <v>129</v>
      </c>
      <c r="C207" s="8"/>
      <c r="D207" s="8"/>
      <c r="E207" s="8"/>
      <c r="F207" s="8"/>
      <c r="G207" s="8"/>
      <c r="H207" s="8"/>
      <c r="I207" s="8"/>
      <c r="M207" s="9"/>
    </row>
    <row r="208" spans="2:13" x14ac:dyDescent="0.25">
      <c r="B208" s="8" t="s">
        <v>130</v>
      </c>
      <c r="C208" s="8"/>
      <c r="D208" s="8"/>
      <c r="E208" s="8"/>
      <c r="F208" s="8"/>
      <c r="G208" s="8"/>
      <c r="H208" s="8"/>
      <c r="I208" s="8"/>
      <c r="M208" s="9"/>
    </row>
    <row r="209" spans="2:13" x14ac:dyDescent="0.25">
      <c r="B209" s="8" t="s">
        <v>131</v>
      </c>
      <c r="C209" s="8"/>
      <c r="D209" s="8"/>
      <c r="E209" s="8"/>
      <c r="F209" s="8"/>
      <c r="G209" s="8"/>
      <c r="H209" s="8"/>
      <c r="I209" s="8"/>
      <c r="M209" s="9"/>
    </row>
    <row r="210" spans="2:13" x14ac:dyDescent="0.25">
      <c r="B210" s="8" t="s">
        <v>132</v>
      </c>
      <c r="C210" s="8"/>
      <c r="D210" s="8"/>
      <c r="E210" s="8"/>
      <c r="F210" s="8"/>
      <c r="G210" s="8"/>
      <c r="H210" s="8"/>
      <c r="I210" s="8"/>
      <c r="M210" s="9"/>
    </row>
    <row r="211" spans="2:13" x14ac:dyDescent="0.25">
      <c r="B211" s="8" t="s">
        <v>133</v>
      </c>
      <c r="C211" s="8"/>
      <c r="D211" s="8"/>
      <c r="E211" s="8"/>
      <c r="F211" s="8"/>
      <c r="G211" s="8"/>
      <c r="H211" s="8"/>
      <c r="I211" s="8"/>
      <c r="J211" s="17"/>
      <c r="K211" s="28"/>
      <c r="L211" s="19"/>
      <c r="M211" s="9"/>
    </row>
    <row r="212" spans="2:13" x14ac:dyDescent="0.25">
      <c r="B212" s="8" t="s">
        <v>134</v>
      </c>
      <c r="C212" s="8"/>
      <c r="D212" s="8"/>
      <c r="E212" s="8"/>
      <c r="F212" s="8"/>
      <c r="G212" s="8"/>
      <c r="H212" s="8"/>
      <c r="I212" s="8"/>
      <c r="J212" s="17"/>
      <c r="K212" s="28"/>
      <c r="L212" s="19"/>
      <c r="M212" s="9"/>
    </row>
    <row r="213" spans="2:13" x14ac:dyDescent="0.25">
      <c r="B213" s="8" t="s">
        <v>135</v>
      </c>
      <c r="C213" s="8"/>
      <c r="D213" s="8"/>
      <c r="E213" s="8"/>
      <c r="F213" s="8"/>
      <c r="G213" s="8"/>
      <c r="H213" s="8"/>
      <c r="I213" s="8"/>
      <c r="J213" s="17"/>
      <c r="K213" s="28"/>
      <c r="L213" s="19"/>
      <c r="M213" s="9"/>
    </row>
    <row r="214" spans="2:13" x14ac:dyDescent="0.25">
      <c r="B214" s="8" t="s">
        <v>136</v>
      </c>
      <c r="C214" s="8"/>
      <c r="D214" s="8"/>
      <c r="E214" s="8"/>
      <c r="F214" s="8"/>
      <c r="G214" s="8"/>
      <c r="H214" s="8"/>
      <c r="I214" s="8"/>
      <c r="J214" s="17"/>
      <c r="K214" s="28"/>
      <c r="L214" s="19"/>
      <c r="M214" s="9"/>
    </row>
    <row r="215" spans="2:13" x14ac:dyDescent="0.25">
      <c r="B215" s="8" t="s">
        <v>137</v>
      </c>
      <c r="C215" s="8"/>
      <c r="D215" s="8"/>
      <c r="E215" s="8"/>
      <c r="F215" s="8"/>
      <c r="G215" s="8"/>
      <c r="H215" s="8"/>
      <c r="I215" s="8"/>
      <c r="J215" s="17"/>
      <c r="K215" s="28"/>
      <c r="L215" s="19"/>
      <c r="M215" s="9"/>
    </row>
    <row r="216" spans="2:13" x14ac:dyDescent="0.25">
      <c r="B216" s="8" t="s">
        <v>138</v>
      </c>
      <c r="C216" s="8"/>
      <c r="D216" s="8"/>
      <c r="E216" s="8"/>
      <c r="F216" s="8"/>
      <c r="G216" s="8"/>
      <c r="H216" s="8"/>
      <c r="I216" s="8"/>
      <c r="J216" s="17"/>
      <c r="K216" s="28"/>
      <c r="L216" s="19"/>
      <c r="M216" s="9"/>
    </row>
    <row r="217" spans="2:13" x14ac:dyDescent="0.25">
      <c r="B217" s="8" t="s">
        <v>139</v>
      </c>
      <c r="C217" s="8"/>
      <c r="D217" s="8"/>
      <c r="E217" s="8"/>
      <c r="F217" s="8"/>
      <c r="G217" s="8"/>
      <c r="H217" s="8"/>
      <c r="I217" s="8"/>
      <c r="J217" s="17"/>
      <c r="K217" s="28"/>
      <c r="L217" s="19"/>
      <c r="M217" s="9"/>
    </row>
    <row r="218" spans="2:13" x14ac:dyDescent="0.25">
      <c r="B218" s="8" t="s">
        <v>140</v>
      </c>
      <c r="C218" s="8"/>
      <c r="D218" s="8"/>
      <c r="E218" s="8"/>
      <c r="F218" s="8"/>
      <c r="G218" s="8"/>
      <c r="H218" s="8"/>
      <c r="I218" s="8"/>
      <c r="J218" s="17"/>
      <c r="K218" s="28"/>
      <c r="L218" s="19"/>
      <c r="M218" s="9"/>
    </row>
    <row r="219" spans="2:13" x14ac:dyDescent="0.25">
      <c r="B219" s="8" t="s">
        <v>141</v>
      </c>
      <c r="C219" s="8"/>
      <c r="D219" s="8"/>
      <c r="E219" s="8"/>
      <c r="F219" s="8"/>
      <c r="G219" s="8"/>
      <c r="H219" s="8"/>
      <c r="I219" s="8"/>
      <c r="J219" s="17"/>
      <c r="K219" s="28"/>
      <c r="L219" s="19"/>
      <c r="M219" s="9"/>
    </row>
    <row r="220" spans="2:13" x14ac:dyDescent="0.25">
      <c r="B220" s="8" t="s">
        <v>142</v>
      </c>
      <c r="C220" s="8"/>
      <c r="D220" s="8"/>
      <c r="E220" s="8"/>
      <c r="F220" s="8"/>
      <c r="G220" s="8"/>
      <c r="H220" s="8"/>
      <c r="I220" s="8"/>
      <c r="J220" s="17"/>
      <c r="K220" s="28"/>
      <c r="L220" s="19"/>
      <c r="M220" s="9"/>
    </row>
    <row r="221" spans="2:13" x14ac:dyDescent="0.25">
      <c r="B221" s="8" t="s">
        <v>143</v>
      </c>
      <c r="C221" s="8"/>
      <c r="D221" s="8"/>
      <c r="E221" s="8"/>
      <c r="F221" s="8"/>
      <c r="G221" s="8"/>
      <c r="H221" s="8"/>
      <c r="I221" s="8"/>
      <c r="J221" s="17"/>
      <c r="K221" s="28"/>
      <c r="L221" s="19"/>
      <c r="M221" s="9"/>
    </row>
  </sheetData>
  <sortState ref="B132:K136">
    <sortCondition descending="1" ref="J133"/>
  </sortState>
  <mergeCells count="1">
    <mergeCell ref="B138:E138"/>
  </mergeCells>
  <conditionalFormatting sqref="B140:F140 B144:F144 B148:F148 B152:F152 B156:F156 B160:F160 B164:F164 B168:F168 B172:F172 B176:F176 B180:F180 B184:F1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:L221 K7:L146 K176:L1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:H1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:G1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3:M200 M4:M14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{145C0314-E068-495A-8CA3-7D96258CEC17}</x14:id>
        </ext>
      </extLst>
    </cfRule>
  </conditionalFormatting>
  <conditionalFormatting sqref="M194:M200 M33:M40 M56:M65 M69:M77 M80:M86 M89:M94 M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{27E658FD-91FC-48D1-84CC-3494FD44D6A6}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C0314-E068-495A-8CA3-7D96258CE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M193:M200 M4:M146</xm:sqref>
        </x14:conditionalFormatting>
        <x14:conditionalFormatting xmlns:xm="http://schemas.microsoft.com/office/excel/2006/main">
          <x14:cfRule type="dataBar" id="{27E658FD-91FC-48D1-84CC-3494FD44D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M194:M200 M33:M40 M56:M65 M69:M77 M80:M86 M89:M94 M4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97"/>
  <sheetViews>
    <sheetView showGridLines="0" workbookViewId="0">
      <selection activeCell="F3" sqref="F3"/>
    </sheetView>
  </sheetViews>
  <sheetFormatPr defaultRowHeight="12.75" x14ac:dyDescent="0.2"/>
  <cols>
    <col min="1" max="1" width="5.140625" style="47" customWidth="1"/>
    <col min="2" max="2" width="3.85546875" style="47" bestFit="1" customWidth="1"/>
    <col min="3" max="14" width="9.85546875" style="47" customWidth="1"/>
    <col min="15" max="15" width="5.140625" style="47" customWidth="1"/>
    <col min="16" max="16384" width="9.140625" style="47"/>
  </cols>
  <sheetData>
    <row r="3" spans="1:15" ht="18.75" x14ac:dyDescent="0.3">
      <c r="C3" s="51" t="s">
        <v>173</v>
      </c>
    </row>
    <row r="5" spans="1:15" x14ac:dyDescent="0.2">
      <c r="C5" s="52" t="s">
        <v>172</v>
      </c>
    </row>
    <row r="6" spans="1:15" x14ac:dyDescent="0.2">
      <c r="C6" s="47" t="s">
        <v>174</v>
      </c>
    </row>
    <row r="7" spans="1:15" x14ac:dyDescent="0.2">
      <c r="B7" s="52"/>
      <c r="C7" s="52" t="s">
        <v>175</v>
      </c>
    </row>
    <row r="8" spans="1:15" x14ac:dyDescent="0.2">
      <c r="C8" s="47" t="s">
        <v>176</v>
      </c>
    </row>
    <row r="10" spans="1:15" ht="124.5" x14ac:dyDescent="0.2">
      <c r="A10" s="40"/>
      <c r="B10" s="40"/>
      <c r="C10" s="41" t="s">
        <v>56</v>
      </c>
      <c r="D10" s="42" t="s">
        <v>171</v>
      </c>
      <c r="E10" s="42" t="s">
        <v>59</v>
      </c>
      <c r="F10" s="43" t="s">
        <v>170</v>
      </c>
      <c r="G10" s="42" t="s">
        <v>57</v>
      </c>
      <c r="H10" s="42" t="s">
        <v>51</v>
      </c>
      <c r="I10" s="42" t="s">
        <v>63</v>
      </c>
      <c r="J10" s="42" t="s">
        <v>60</v>
      </c>
      <c r="K10" s="42" t="s">
        <v>61</v>
      </c>
      <c r="L10" s="42" t="s">
        <v>160</v>
      </c>
      <c r="M10" s="43" t="s">
        <v>169</v>
      </c>
      <c r="N10" s="43" t="s">
        <v>168</v>
      </c>
      <c r="O10" s="40"/>
    </row>
    <row r="11" spans="1:15" x14ac:dyDescent="0.2">
      <c r="B11" s="44">
        <v>1</v>
      </c>
      <c r="C11" s="45" t="s">
        <v>166</v>
      </c>
      <c r="D11" s="46" t="s">
        <v>166</v>
      </c>
      <c r="E11" s="46" t="s">
        <v>166</v>
      </c>
      <c r="F11" s="46" t="s">
        <v>166</v>
      </c>
      <c r="G11" s="46" t="s">
        <v>166</v>
      </c>
      <c r="H11" s="46" t="s">
        <v>166</v>
      </c>
      <c r="I11" s="40" t="s">
        <v>165</v>
      </c>
      <c r="J11" s="46" t="s">
        <v>165</v>
      </c>
      <c r="K11" s="46" t="s">
        <v>165</v>
      </c>
      <c r="L11" s="40"/>
      <c r="M11" s="40">
        <f>COUNTIF(C11:K11, "A")+COUNTIF(C11:K11, "C")</f>
        <v>6</v>
      </c>
      <c r="N11" s="40">
        <f>COUNTIF(C11:K11, "B")+COUNTIF(C11:K11, "A")</f>
        <v>9</v>
      </c>
    </row>
    <row r="12" spans="1:15" x14ac:dyDescent="0.2">
      <c r="B12" s="44">
        <v>2</v>
      </c>
      <c r="C12" s="40" t="s">
        <v>165</v>
      </c>
      <c r="D12" s="45" t="s">
        <v>166</v>
      </c>
      <c r="E12" s="46"/>
      <c r="F12" s="46" t="s">
        <v>165</v>
      </c>
      <c r="G12" s="46" t="s">
        <v>165</v>
      </c>
      <c r="H12" s="46" t="s">
        <v>165</v>
      </c>
      <c r="I12" s="46"/>
      <c r="J12" s="46"/>
      <c r="K12" s="46"/>
      <c r="L12" s="40"/>
      <c r="M12" s="40">
        <f>COUNTIF(C12:K12, "A")+COUNTIF(C12:K12, "C")</f>
        <v>1</v>
      </c>
      <c r="N12" s="40">
        <f>COUNTIF(C12:K12, "B")+COUNTIF(C12:K12, "A")</f>
        <v>5</v>
      </c>
    </row>
    <row r="13" spans="1:15" x14ac:dyDescent="0.2">
      <c r="B13" s="44">
        <v>3</v>
      </c>
      <c r="C13" s="40"/>
      <c r="D13" s="40"/>
      <c r="E13" s="46"/>
      <c r="F13" s="46"/>
      <c r="G13" s="46" t="s">
        <v>165</v>
      </c>
      <c r="H13" s="45" t="s">
        <v>166</v>
      </c>
      <c r="I13" s="46" t="s">
        <v>166</v>
      </c>
      <c r="J13" s="46"/>
      <c r="K13" s="46"/>
      <c r="L13" s="40"/>
      <c r="M13" s="40">
        <f>COUNTIF(C13:K13, "A")+COUNTIF(C13:K13, "C")</f>
        <v>2</v>
      </c>
      <c r="N13" s="40">
        <f>COUNTIF(C13:K13, "B")+COUNTIF(C13:K13, "A")</f>
        <v>3</v>
      </c>
    </row>
    <row r="14" spans="1:15" x14ac:dyDescent="0.2">
      <c r="B14" s="44">
        <v>4</v>
      </c>
      <c r="C14" s="45" t="s">
        <v>166</v>
      </c>
      <c r="D14" s="46" t="s">
        <v>166</v>
      </c>
      <c r="E14" s="46"/>
      <c r="F14" s="46" t="s">
        <v>165</v>
      </c>
      <c r="G14" s="46"/>
      <c r="H14" s="46"/>
      <c r="I14" s="46"/>
      <c r="J14" s="46"/>
      <c r="K14" s="46"/>
      <c r="L14" s="40"/>
      <c r="M14" s="40">
        <f>COUNTIF(C14:K14, "A")+COUNTIF(C14:K14, "C")</f>
        <v>2</v>
      </c>
      <c r="N14" s="40">
        <f>COUNTIF(C14:K14, "B")+COUNTIF(C14:K14, "A")</f>
        <v>3</v>
      </c>
    </row>
    <row r="15" spans="1:15" x14ac:dyDescent="0.2">
      <c r="B15" s="44">
        <v>5</v>
      </c>
      <c r="C15" s="45" t="s">
        <v>166</v>
      </c>
      <c r="D15" s="46" t="s">
        <v>166</v>
      </c>
      <c r="E15" s="46" t="s">
        <v>166</v>
      </c>
      <c r="F15" s="46" t="s">
        <v>166</v>
      </c>
      <c r="G15" s="46" t="s">
        <v>165</v>
      </c>
      <c r="H15" s="46" t="s">
        <v>165</v>
      </c>
      <c r="I15" s="46" t="s">
        <v>165</v>
      </c>
      <c r="J15" s="46" t="s">
        <v>165</v>
      </c>
      <c r="K15" s="46" t="s">
        <v>165</v>
      </c>
      <c r="L15" s="40"/>
      <c r="M15" s="40">
        <f>COUNTIF(C15:K15, "A")+COUNTIF(C15:K15, "C")</f>
        <v>4</v>
      </c>
      <c r="N15" s="40">
        <f>COUNTIF(C15:K15, "B")+COUNTIF(C15:K15, "A")</f>
        <v>9</v>
      </c>
    </row>
    <row r="16" spans="1:15" x14ac:dyDescent="0.2">
      <c r="B16" s="44">
        <v>6</v>
      </c>
      <c r="C16" s="45" t="s">
        <v>166</v>
      </c>
      <c r="D16" s="46" t="s">
        <v>166</v>
      </c>
      <c r="E16" s="46"/>
      <c r="F16" s="46" t="s">
        <v>166</v>
      </c>
      <c r="G16" s="40"/>
      <c r="H16" s="46"/>
      <c r="I16" s="46" t="s">
        <v>166</v>
      </c>
      <c r="J16" s="46"/>
      <c r="K16" s="46" t="s">
        <v>166</v>
      </c>
      <c r="L16" s="40"/>
      <c r="M16" s="40">
        <f>COUNTIF(C16:K16, "A")+COUNTIF(C16:K16, "C")</f>
        <v>5</v>
      </c>
      <c r="N16" s="40">
        <f>COUNTIF(C16:K16, "B")+COUNTIF(C16:K16, "A")</f>
        <v>5</v>
      </c>
    </row>
    <row r="17" spans="2:14" x14ac:dyDescent="0.2">
      <c r="B17" s="44">
        <v>7</v>
      </c>
      <c r="C17" s="45" t="s">
        <v>166</v>
      </c>
      <c r="D17" s="46" t="s">
        <v>166</v>
      </c>
      <c r="E17" s="46" t="s">
        <v>167</v>
      </c>
      <c r="F17" s="46"/>
      <c r="G17" s="46"/>
      <c r="H17" s="46" t="s">
        <v>165</v>
      </c>
      <c r="I17" s="46" t="s">
        <v>165</v>
      </c>
      <c r="J17" s="46"/>
      <c r="K17" s="46"/>
      <c r="L17" s="40"/>
      <c r="M17" s="40">
        <f>COUNTIF(C17:K17, "A")+COUNTIF(C17:K17, "C")</f>
        <v>3</v>
      </c>
      <c r="N17" s="40">
        <f>COUNTIF(C17:K17, "B")+COUNTIF(C17:K17, "A")</f>
        <v>4</v>
      </c>
    </row>
    <row r="18" spans="2:14" x14ac:dyDescent="0.2">
      <c r="B18" s="44">
        <v>8</v>
      </c>
      <c r="C18" s="40" t="s">
        <v>165</v>
      </c>
      <c r="D18" s="40"/>
      <c r="E18" s="45" t="s">
        <v>166</v>
      </c>
      <c r="F18" s="46" t="s">
        <v>167</v>
      </c>
      <c r="G18" s="46" t="s">
        <v>165</v>
      </c>
      <c r="H18" s="46"/>
      <c r="I18" s="46" t="s">
        <v>165</v>
      </c>
      <c r="J18" s="46"/>
      <c r="K18" s="46"/>
      <c r="L18" s="40"/>
      <c r="M18" s="40">
        <f>COUNTIF(C18:K18, "A")+COUNTIF(C18:K18, "C")</f>
        <v>2</v>
      </c>
      <c r="N18" s="40">
        <f>COUNTIF(C18:K18, "B")+COUNTIF(C18:K18, "A")</f>
        <v>4</v>
      </c>
    </row>
    <row r="19" spans="2:14" x14ac:dyDescent="0.2">
      <c r="B19" s="44">
        <v>9</v>
      </c>
      <c r="C19" s="45" t="s">
        <v>166</v>
      </c>
      <c r="D19" s="46" t="s">
        <v>167</v>
      </c>
      <c r="E19" s="46" t="s">
        <v>167</v>
      </c>
      <c r="F19" s="46" t="s">
        <v>166</v>
      </c>
      <c r="G19" s="46" t="s">
        <v>166</v>
      </c>
      <c r="H19" s="40"/>
      <c r="I19" s="46"/>
      <c r="J19" s="46"/>
      <c r="K19" s="46"/>
      <c r="L19" s="40"/>
      <c r="M19" s="40">
        <f>COUNTIF(C19:K19, "A")+COUNTIF(C19:K19, "C")</f>
        <v>5</v>
      </c>
      <c r="N19" s="40">
        <f>COUNTIF(C19:K19, "B")+COUNTIF(C19:K19, "A")</f>
        <v>3</v>
      </c>
    </row>
    <row r="20" spans="2:14" x14ac:dyDescent="0.2">
      <c r="B20" s="44">
        <v>10</v>
      </c>
      <c r="C20" s="45" t="s">
        <v>166</v>
      </c>
      <c r="D20" s="40"/>
      <c r="E20" s="46"/>
      <c r="F20" s="46"/>
      <c r="G20" s="46"/>
      <c r="H20" s="46" t="s">
        <v>165</v>
      </c>
      <c r="I20" s="46" t="s">
        <v>166</v>
      </c>
      <c r="J20" s="46"/>
      <c r="K20" s="46"/>
      <c r="L20" s="40"/>
      <c r="M20" s="40">
        <f>COUNTIF(C20:K20, "A")+COUNTIF(C20:K20, "C")</f>
        <v>2</v>
      </c>
      <c r="N20" s="40">
        <f>COUNTIF(C20:K20, "B")+COUNTIF(C20:K20, "A")</f>
        <v>3</v>
      </c>
    </row>
    <row r="21" spans="2:14" x14ac:dyDescent="0.2">
      <c r="B21" s="44">
        <v>11</v>
      </c>
      <c r="C21" s="45" t="s">
        <v>166</v>
      </c>
      <c r="D21" s="40"/>
      <c r="E21" s="46" t="s">
        <v>166</v>
      </c>
      <c r="F21" s="46" t="s">
        <v>165</v>
      </c>
      <c r="G21" s="46"/>
      <c r="H21" s="46"/>
      <c r="I21" s="46"/>
      <c r="J21" s="46"/>
      <c r="K21" s="46"/>
      <c r="L21" s="40"/>
      <c r="M21" s="40">
        <f>COUNTIF(C21:K21, "A")+COUNTIF(C21:K21, "C")</f>
        <v>2</v>
      </c>
      <c r="N21" s="40">
        <f>COUNTIF(C21:K21, "B")+COUNTIF(C21:K21, "A")</f>
        <v>3</v>
      </c>
    </row>
    <row r="22" spans="2:14" x14ac:dyDescent="0.2">
      <c r="B22" s="44">
        <v>12</v>
      </c>
      <c r="C22" s="40" t="s">
        <v>165</v>
      </c>
      <c r="D22" s="45" t="s">
        <v>166</v>
      </c>
      <c r="E22" s="46" t="s">
        <v>165</v>
      </c>
      <c r="F22" s="46" t="s">
        <v>165</v>
      </c>
      <c r="G22" s="46"/>
      <c r="H22" s="46"/>
      <c r="I22" s="46" t="s">
        <v>165</v>
      </c>
      <c r="J22" s="46" t="s">
        <v>165</v>
      </c>
      <c r="K22" s="46"/>
      <c r="L22" s="40"/>
      <c r="M22" s="40">
        <f>COUNTIF(C22:K22, "A")+COUNTIF(C22:K22, "C")</f>
        <v>1</v>
      </c>
      <c r="N22" s="40">
        <f>COUNTIF(C22:K22, "B")+COUNTIF(C22:K22, "A")</f>
        <v>6</v>
      </c>
    </row>
    <row r="23" spans="2:14" x14ac:dyDescent="0.2">
      <c r="B23" s="44">
        <v>13</v>
      </c>
      <c r="C23" s="45" t="s">
        <v>166</v>
      </c>
      <c r="D23" s="40"/>
      <c r="E23" s="46" t="s">
        <v>166</v>
      </c>
      <c r="F23" s="46" t="s">
        <v>166</v>
      </c>
      <c r="G23" s="46" t="s">
        <v>165</v>
      </c>
      <c r="H23" s="46" t="s">
        <v>165</v>
      </c>
      <c r="I23" s="46" t="s">
        <v>166</v>
      </c>
      <c r="J23" s="46"/>
      <c r="K23" s="46"/>
      <c r="L23" s="40"/>
      <c r="M23" s="40">
        <f>COUNTIF(C23:K23, "A")+COUNTIF(C23:K23, "C")</f>
        <v>4</v>
      </c>
      <c r="N23" s="40">
        <f>COUNTIF(C23:K23, "B")+COUNTIF(C23:K23, "A")</f>
        <v>6</v>
      </c>
    </row>
    <row r="24" spans="2:14" x14ac:dyDescent="0.2">
      <c r="B24" s="44">
        <v>14</v>
      </c>
      <c r="C24" s="45" t="s">
        <v>166</v>
      </c>
      <c r="D24" s="46" t="s">
        <v>166</v>
      </c>
      <c r="E24" s="46"/>
      <c r="F24" s="46" t="s">
        <v>166</v>
      </c>
      <c r="G24" s="46"/>
      <c r="H24" s="46" t="s">
        <v>165</v>
      </c>
      <c r="I24" s="46"/>
      <c r="J24" s="46" t="s">
        <v>166</v>
      </c>
      <c r="K24" s="46" t="s">
        <v>165</v>
      </c>
      <c r="L24" s="40"/>
      <c r="M24" s="40">
        <f>COUNTIF(C24:K24, "A")+COUNTIF(C24:K24, "C")</f>
        <v>4</v>
      </c>
      <c r="N24" s="40">
        <f>COUNTIF(C24:K24, "B")+COUNTIF(C24:K24, "A")</f>
        <v>6</v>
      </c>
    </row>
    <row r="25" spans="2:14" x14ac:dyDescent="0.2">
      <c r="B25" s="44">
        <v>15</v>
      </c>
      <c r="C25" s="45" t="s">
        <v>166</v>
      </c>
      <c r="D25" s="46" t="s">
        <v>166</v>
      </c>
      <c r="E25" s="46"/>
      <c r="F25" s="46"/>
      <c r="G25" s="46"/>
      <c r="H25" s="46" t="s">
        <v>165</v>
      </c>
      <c r="I25" s="46" t="s">
        <v>165</v>
      </c>
      <c r="J25" s="46"/>
      <c r="K25" s="46"/>
      <c r="L25" s="40"/>
      <c r="M25" s="40">
        <f>COUNTIF(C25:K25, "A")+COUNTIF(C25:K25, "C")</f>
        <v>2</v>
      </c>
      <c r="N25" s="40">
        <f>COUNTIF(C25:K25, "B")+COUNTIF(C25:K25, "A")</f>
        <v>4</v>
      </c>
    </row>
    <row r="26" spans="2:14" x14ac:dyDescent="0.2">
      <c r="B26" s="44">
        <v>16</v>
      </c>
      <c r="C26" s="45" t="s">
        <v>166</v>
      </c>
      <c r="D26" s="46" t="s">
        <v>166</v>
      </c>
      <c r="E26" s="40"/>
      <c r="F26" s="46" t="s">
        <v>165</v>
      </c>
      <c r="G26" s="46" t="s">
        <v>166</v>
      </c>
      <c r="H26" s="46"/>
      <c r="I26" s="46"/>
      <c r="J26" s="46"/>
      <c r="K26" s="46"/>
      <c r="L26" s="40"/>
      <c r="M26" s="40">
        <f>COUNTIF(C26:K26, "A")+COUNTIF(C26:K26, "C")</f>
        <v>3</v>
      </c>
      <c r="N26" s="40">
        <f>COUNTIF(C26:K26, "B")+COUNTIF(C26:K26, "A")</f>
        <v>4</v>
      </c>
    </row>
    <row r="27" spans="2:14" x14ac:dyDescent="0.2">
      <c r="B27" s="44">
        <v>17</v>
      </c>
      <c r="C27" s="45" t="s">
        <v>166</v>
      </c>
      <c r="D27" s="46" t="s">
        <v>166</v>
      </c>
      <c r="E27" s="46"/>
      <c r="F27" s="46" t="s">
        <v>165</v>
      </c>
      <c r="G27" s="46" t="s">
        <v>165</v>
      </c>
      <c r="H27" s="46"/>
      <c r="I27" s="46"/>
      <c r="J27" s="46"/>
      <c r="K27" s="46"/>
      <c r="L27" s="40"/>
      <c r="M27" s="40">
        <f>COUNTIF(C27:K27, "A")+COUNTIF(C27:K27, "C")</f>
        <v>2</v>
      </c>
      <c r="N27" s="40">
        <f>COUNTIF(C27:K27, "B")+COUNTIF(C27:K27, "A")</f>
        <v>4</v>
      </c>
    </row>
    <row r="28" spans="2:14" x14ac:dyDescent="0.2">
      <c r="B28" s="44">
        <v>18</v>
      </c>
      <c r="C28" s="45" t="s">
        <v>166</v>
      </c>
      <c r="D28" s="46" t="s">
        <v>166</v>
      </c>
      <c r="E28" s="40" t="s">
        <v>165</v>
      </c>
      <c r="F28" s="46" t="s">
        <v>166</v>
      </c>
      <c r="G28" s="46" t="s">
        <v>166</v>
      </c>
      <c r="H28" s="46" t="s">
        <v>165</v>
      </c>
      <c r="I28" s="46" t="s">
        <v>165</v>
      </c>
      <c r="J28" s="46" t="s">
        <v>165</v>
      </c>
      <c r="K28" s="46"/>
      <c r="L28" s="40"/>
      <c r="M28" s="40">
        <f>COUNTIF(C28:K28, "A")+COUNTIF(C28:K28, "C")</f>
        <v>4</v>
      </c>
      <c r="N28" s="40">
        <f>COUNTIF(C28:K28, "B")+COUNTIF(C28:K28, "A")</f>
        <v>8</v>
      </c>
    </row>
    <row r="29" spans="2:14" x14ac:dyDescent="0.2">
      <c r="B29" s="44">
        <v>19</v>
      </c>
      <c r="C29" s="45" t="s">
        <v>166</v>
      </c>
      <c r="D29" s="46" t="s">
        <v>166</v>
      </c>
      <c r="E29" s="46" t="s">
        <v>166</v>
      </c>
      <c r="F29" s="46" t="s">
        <v>166</v>
      </c>
      <c r="G29" s="40" t="s">
        <v>165</v>
      </c>
      <c r="H29" s="46" t="s">
        <v>166</v>
      </c>
      <c r="I29" s="46" t="s">
        <v>166</v>
      </c>
      <c r="J29" s="46" t="s">
        <v>166</v>
      </c>
      <c r="K29" s="46" t="s">
        <v>166</v>
      </c>
      <c r="L29" s="40"/>
      <c r="M29" s="40">
        <f>COUNTIF(C29:K29, "A")+COUNTIF(C29:K29, "C")</f>
        <v>8</v>
      </c>
      <c r="N29" s="40">
        <f>COUNTIF(C29:K29, "B")+COUNTIF(C29:K29, "A")</f>
        <v>9</v>
      </c>
    </row>
    <row r="30" spans="2:14" x14ac:dyDescent="0.2">
      <c r="B30" s="44">
        <v>20</v>
      </c>
      <c r="C30" s="45" t="s">
        <v>166</v>
      </c>
      <c r="D30" s="46" t="s">
        <v>166</v>
      </c>
      <c r="E30" s="46" t="s">
        <v>166</v>
      </c>
      <c r="F30" s="46" t="s">
        <v>165</v>
      </c>
      <c r="G30" s="46" t="s">
        <v>165</v>
      </c>
      <c r="H30" s="46"/>
      <c r="I30" s="46"/>
      <c r="J30" s="46"/>
      <c r="K30" s="46"/>
      <c r="L30" s="40"/>
      <c r="M30" s="40">
        <f>COUNTIF(C30:K30, "A")+COUNTIF(C30:K30, "C")</f>
        <v>3</v>
      </c>
      <c r="N30" s="40">
        <f>COUNTIF(C30:K30, "B")+COUNTIF(C30:K30, "A")</f>
        <v>5</v>
      </c>
    </row>
    <row r="31" spans="2:14" x14ac:dyDescent="0.2">
      <c r="B31" s="44">
        <v>21</v>
      </c>
      <c r="C31" s="45" t="s">
        <v>166</v>
      </c>
      <c r="D31" s="40"/>
      <c r="E31" s="46" t="s">
        <v>166</v>
      </c>
      <c r="F31" s="40" t="s">
        <v>165</v>
      </c>
      <c r="G31" s="46" t="s">
        <v>166</v>
      </c>
      <c r="H31" s="46"/>
      <c r="I31" s="46" t="s">
        <v>166</v>
      </c>
      <c r="J31" s="46"/>
      <c r="K31" s="46"/>
      <c r="L31" s="40"/>
      <c r="M31" s="40">
        <f>COUNTIF(C31:K31, "A")+COUNTIF(C31:K31, "C")</f>
        <v>4</v>
      </c>
      <c r="N31" s="40">
        <f>COUNTIF(C31:K31, "B")+COUNTIF(C31:K31, "A")</f>
        <v>5</v>
      </c>
    </row>
    <row r="32" spans="2:14" x14ac:dyDescent="0.2">
      <c r="B32" s="44">
        <v>22</v>
      </c>
      <c r="C32" s="45" t="s">
        <v>166</v>
      </c>
      <c r="D32" s="40"/>
      <c r="E32" s="46" t="s">
        <v>167</v>
      </c>
      <c r="F32" s="46" t="s">
        <v>166</v>
      </c>
      <c r="G32" s="46" t="s">
        <v>166</v>
      </c>
      <c r="H32" s="46" t="s">
        <v>166</v>
      </c>
      <c r="I32" s="46" t="s">
        <v>166</v>
      </c>
      <c r="J32" s="46"/>
      <c r="K32" s="46"/>
      <c r="L32" s="40"/>
      <c r="M32" s="40">
        <f>COUNTIF(C32:K32, "A")+COUNTIF(C32:K32, "C")</f>
        <v>6</v>
      </c>
      <c r="N32" s="40">
        <f>COUNTIF(C32:K32, "B")+COUNTIF(C32:K32, "A")</f>
        <v>5</v>
      </c>
    </row>
    <row r="33" spans="2:14" x14ac:dyDescent="0.2">
      <c r="B33" s="44">
        <v>23</v>
      </c>
      <c r="C33" s="45" t="s">
        <v>166</v>
      </c>
      <c r="D33" s="46" t="s">
        <v>166</v>
      </c>
      <c r="E33" s="40" t="s">
        <v>165</v>
      </c>
      <c r="F33" s="46" t="s">
        <v>166</v>
      </c>
      <c r="G33" s="46"/>
      <c r="H33" s="46"/>
      <c r="I33" s="46" t="s">
        <v>165</v>
      </c>
      <c r="J33" s="46"/>
      <c r="K33" s="46"/>
      <c r="L33" s="40"/>
      <c r="M33" s="40">
        <f>COUNTIF(C33:K33, "A")+COUNTIF(C33:K33, "C")</f>
        <v>3</v>
      </c>
      <c r="N33" s="40">
        <f>COUNTIF(C33:K33, "B")+COUNTIF(C33:K33, "A")</f>
        <v>5</v>
      </c>
    </row>
    <row r="34" spans="2:14" x14ac:dyDescent="0.2">
      <c r="B34" s="44">
        <v>24</v>
      </c>
      <c r="C34" s="45" t="s">
        <v>166</v>
      </c>
      <c r="D34" s="46" t="s">
        <v>167</v>
      </c>
      <c r="E34" s="46" t="s">
        <v>167</v>
      </c>
      <c r="F34" s="46" t="s">
        <v>166</v>
      </c>
      <c r="G34" s="46" t="s">
        <v>166</v>
      </c>
      <c r="H34" s="40" t="s">
        <v>165</v>
      </c>
      <c r="I34" s="46"/>
      <c r="J34" s="46"/>
      <c r="K34" s="46"/>
      <c r="L34" s="40"/>
      <c r="M34" s="40">
        <f>COUNTIF(C34:K34, "A")+COUNTIF(C34:K34, "C")</f>
        <v>5</v>
      </c>
      <c r="N34" s="40">
        <f>COUNTIF(C34:K34, "B")+COUNTIF(C34:K34, "A")</f>
        <v>4</v>
      </c>
    </row>
    <row r="35" spans="2:14" x14ac:dyDescent="0.2">
      <c r="B35" s="44">
        <v>25</v>
      </c>
      <c r="C35" s="40"/>
      <c r="D35" s="45" t="s">
        <v>166</v>
      </c>
      <c r="E35" s="46" t="s">
        <v>166</v>
      </c>
      <c r="F35" s="46" t="s">
        <v>167</v>
      </c>
      <c r="G35" s="46"/>
      <c r="H35" s="46"/>
      <c r="I35" s="46"/>
      <c r="J35" s="46"/>
      <c r="K35" s="46"/>
      <c r="L35" s="40"/>
      <c r="M35" s="40">
        <f>COUNTIF(C35:K35, "A")+COUNTIF(C35:K35, "C")</f>
        <v>3</v>
      </c>
      <c r="N35" s="40">
        <f>COUNTIF(C35:K35, "B")+COUNTIF(C35:K35, "A")</f>
        <v>2</v>
      </c>
    </row>
    <row r="36" spans="2:14" x14ac:dyDescent="0.2">
      <c r="B36" s="44">
        <v>26</v>
      </c>
      <c r="C36" s="40" t="s">
        <v>165</v>
      </c>
      <c r="D36" s="45" t="s">
        <v>166</v>
      </c>
      <c r="E36" s="46" t="s">
        <v>165</v>
      </c>
      <c r="F36" s="46" t="s">
        <v>165</v>
      </c>
      <c r="G36" s="46" t="s">
        <v>165</v>
      </c>
      <c r="H36" s="46" t="s">
        <v>165</v>
      </c>
      <c r="I36" s="46" t="s">
        <v>165</v>
      </c>
      <c r="J36" s="46" t="s">
        <v>165</v>
      </c>
      <c r="K36" s="46" t="s">
        <v>165</v>
      </c>
      <c r="L36" s="40"/>
      <c r="M36" s="40">
        <f>COUNTIF(C36:K36, "A")+COUNTIF(C36:K36, "C")</f>
        <v>1</v>
      </c>
      <c r="N36" s="40">
        <f>COUNTIF(C36:K36, "B")+COUNTIF(C36:K36, "A")</f>
        <v>9</v>
      </c>
    </row>
    <row r="37" spans="2:14" x14ac:dyDescent="0.2">
      <c r="B37" s="44">
        <v>27</v>
      </c>
      <c r="C37" s="45" t="s">
        <v>167</v>
      </c>
      <c r="D37" s="46" t="s">
        <v>167</v>
      </c>
      <c r="E37" s="40"/>
      <c r="F37" s="46" t="s">
        <v>166</v>
      </c>
      <c r="G37" s="46" t="s">
        <v>167</v>
      </c>
      <c r="H37" s="46"/>
      <c r="I37" s="46"/>
      <c r="J37" s="46"/>
      <c r="K37" s="46" t="s">
        <v>167</v>
      </c>
      <c r="L37" s="40"/>
      <c r="M37" s="40">
        <f>COUNTIF(C37:K37, "A")+COUNTIF(C37:K37, "C")</f>
        <v>5</v>
      </c>
      <c r="N37" s="40">
        <f>COUNTIF(C37:K37, "B")+COUNTIF(C37:K37, "A")</f>
        <v>1</v>
      </c>
    </row>
    <row r="38" spans="2:14" x14ac:dyDescent="0.2">
      <c r="B38" s="44">
        <v>28</v>
      </c>
      <c r="C38" s="45" t="s">
        <v>166</v>
      </c>
      <c r="D38" s="46" t="s">
        <v>166</v>
      </c>
      <c r="E38" s="46" t="s">
        <v>165</v>
      </c>
      <c r="F38" s="46" t="s">
        <v>165</v>
      </c>
      <c r="G38" s="46" t="s">
        <v>165</v>
      </c>
      <c r="H38" s="46" t="s">
        <v>165</v>
      </c>
      <c r="I38" s="46" t="s">
        <v>165</v>
      </c>
      <c r="J38" s="46"/>
      <c r="K38" s="46"/>
      <c r="L38" s="40"/>
      <c r="M38" s="40">
        <f>COUNTIF(C38:K38, "A")+COUNTIF(C38:K38, "C")</f>
        <v>2</v>
      </c>
      <c r="N38" s="40">
        <f>COUNTIF(C38:K38, "B")+COUNTIF(C38:K38, "A")</f>
        <v>7</v>
      </c>
    </row>
    <row r="39" spans="2:14" x14ac:dyDescent="0.2">
      <c r="B39" s="44">
        <v>29</v>
      </c>
      <c r="C39" s="40"/>
      <c r="D39" s="45" t="s">
        <v>166</v>
      </c>
      <c r="E39" s="46"/>
      <c r="F39" s="46"/>
      <c r="G39" s="46"/>
      <c r="H39" s="46"/>
      <c r="I39" s="46"/>
      <c r="J39" s="46"/>
      <c r="K39" s="46"/>
      <c r="L39" s="40"/>
      <c r="M39" s="40">
        <f>COUNTIF(C39:K39, "A")+COUNTIF(C39:K39, "C")</f>
        <v>1</v>
      </c>
      <c r="N39" s="40">
        <f>COUNTIF(C39:K39, "B")+COUNTIF(C39:K39, "A")</f>
        <v>1</v>
      </c>
    </row>
    <row r="40" spans="2:14" x14ac:dyDescent="0.2">
      <c r="B40" s="44">
        <v>30</v>
      </c>
      <c r="C40" s="40" t="s">
        <v>165</v>
      </c>
      <c r="D40" s="45" t="s">
        <v>166</v>
      </c>
      <c r="E40" s="46"/>
      <c r="F40" s="46" t="s">
        <v>165</v>
      </c>
      <c r="G40" s="46"/>
      <c r="H40" s="46"/>
      <c r="I40" s="46"/>
      <c r="J40" s="46" t="s">
        <v>165</v>
      </c>
      <c r="K40" s="46"/>
      <c r="L40" s="40"/>
      <c r="M40" s="40">
        <f>COUNTIF(C40:K40, "A")+COUNTIF(C40:K40, "C")</f>
        <v>1</v>
      </c>
      <c r="N40" s="40">
        <f>COUNTIF(C40:K40, "B")+COUNTIF(C40:K40, "A")</f>
        <v>4</v>
      </c>
    </row>
    <row r="41" spans="2:14" x14ac:dyDescent="0.2">
      <c r="B41" s="44">
        <v>31</v>
      </c>
      <c r="C41" s="45" t="s">
        <v>166</v>
      </c>
      <c r="D41" s="40"/>
      <c r="E41" s="46" t="s">
        <v>166</v>
      </c>
      <c r="F41" s="46"/>
      <c r="G41" s="46" t="s">
        <v>165</v>
      </c>
      <c r="H41" s="46"/>
      <c r="I41" s="46"/>
      <c r="J41" s="46"/>
      <c r="K41" s="46"/>
      <c r="L41" s="40"/>
      <c r="M41" s="40">
        <f>COUNTIF(C41:K41, "A")+COUNTIF(C41:K41, "C")</f>
        <v>2</v>
      </c>
      <c r="N41" s="40">
        <f>COUNTIF(C41:K41, "B")+COUNTIF(C41:K41, "A")</f>
        <v>3</v>
      </c>
    </row>
    <row r="42" spans="2:14" x14ac:dyDescent="0.2">
      <c r="B42" s="44">
        <v>32</v>
      </c>
      <c r="C42" s="40"/>
      <c r="D42" s="45" t="s">
        <v>166</v>
      </c>
      <c r="E42" s="46"/>
      <c r="F42" s="46"/>
      <c r="G42" s="46"/>
      <c r="H42" s="46"/>
      <c r="I42" s="46"/>
      <c r="J42" s="46"/>
      <c r="K42" s="46"/>
      <c r="L42" s="40"/>
      <c r="M42" s="40">
        <f>COUNTIF(C42:K42, "A")+COUNTIF(C42:K42, "C")</f>
        <v>1</v>
      </c>
      <c r="N42" s="40">
        <f>COUNTIF(C42:K42, "B")+COUNTIF(C42:K42, "A")</f>
        <v>1</v>
      </c>
    </row>
    <row r="43" spans="2:14" x14ac:dyDescent="0.2">
      <c r="B43" s="44">
        <v>33</v>
      </c>
      <c r="C43" s="45" t="s">
        <v>166</v>
      </c>
      <c r="D43" s="46" t="s">
        <v>166</v>
      </c>
      <c r="E43" s="46" t="s">
        <v>166</v>
      </c>
      <c r="F43" s="46" t="s">
        <v>165</v>
      </c>
      <c r="G43" s="46" t="s">
        <v>165</v>
      </c>
      <c r="H43" s="46"/>
      <c r="I43" s="46" t="s">
        <v>165</v>
      </c>
      <c r="J43" s="46"/>
      <c r="K43" s="46"/>
      <c r="L43" s="40"/>
      <c r="M43" s="40">
        <f>COUNTIF(C43:K43, "A")+COUNTIF(C43:K43, "C")</f>
        <v>3</v>
      </c>
      <c r="N43" s="40">
        <f>COUNTIF(C43:K43, "B")+COUNTIF(C43:K43, "A")</f>
        <v>6</v>
      </c>
    </row>
    <row r="44" spans="2:14" x14ac:dyDescent="0.2">
      <c r="B44" s="44">
        <v>34</v>
      </c>
      <c r="C44" s="45" t="s">
        <v>166</v>
      </c>
      <c r="D44" s="46"/>
      <c r="E44" s="46"/>
      <c r="F44" s="46" t="s">
        <v>165</v>
      </c>
      <c r="G44" s="46" t="s">
        <v>165</v>
      </c>
      <c r="H44" s="46"/>
      <c r="I44" s="46" t="s">
        <v>165</v>
      </c>
      <c r="J44" s="46" t="s">
        <v>165</v>
      </c>
      <c r="K44" s="46"/>
      <c r="L44" s="40"/>
      <c r="M44" s="40">
        <f>COUNTIF(C44:K44, "A")+COUNTIF(C44:K44, "C")</f>
        <v>1</v>
      </c>
      <c r="N44" s="40">
        <f>COUNTIF(C44:K44, "B")+COUNTIF(C44:K44, "A")</f>
        <v>5</v>
      </c>
    </row>
    <row r="45" spans="2:14" x14ac:dyDescent="0.2">
      <c r="B45" s="44">
        <v>35</v>
      </c>
      <c r="C45" s="40" t="s">
        <v>165</v>
      </c>
      <c r="D45" s="46"/>
      <c r="E45" s="45" t="s">
        <v>167</v>
      </c>
      <c r="F45" s="46" t="s">
        <v>165</v>
      </c>
      <c r="G45" s="46"/>
      <c r="H45" s="46" t="s">
        <v>165</v>
      </c>
      <c r="I45" s="46" t="s">
        <v>165</v>
      </c>
      <c r="J45" s="46"/>
      <c r="K45" s="46"/>
      <c r="L45" s="40"/>
      <c r="M45" s="40">
        <f>COUNTIF(C45:K45, "A")+COUNTIF(C45:K45, "C")</f>
        <v>1</v>
      </c>
      <c r="N45" s="40">
        <f>COUNTIF(C45:K45, "B")+COUNTIF(C45:K45, "A")</f>
        <v>4</v>
      </c>
    </row>
    <row r="46" spans="2:14" x14ac:dyDescent="0.2">
      <c r="B46" s="44">
        <v>36</v>
      </c>
      <c r="C46" s="40" t="s">
        <v>165</v>
      </c>
      <c r="D46" s="46"/>
      <c r="E46" s="45" t="s">
        <v>166</v>
      </c>
      <c r="F46" s="46" t="s">
        <v>165</v>
      </c>
      <c r="G46" s="46" t="s">
        <v>165</v>
      </c>
      <c r="H46" s="46"/>
      <c r="I46" s="46"/>
      <c r="J46" s="46"/>
      <c r="K46" s="46"/>
      <c r="L46" s="40"/>
      <c r="M46" s="40">
        <f>COUNTIF(C46:K46, "A")+COUNTIF(C46:K46, "C")</f>
        <v>1</v>
      </c>
      <c r="N46" s="40">
        <f>COUNTIF(C46:K46, "B")+COUNTIF(C46:K46, "A")</f>
        <v>4</v>
      </c>
    </row>
    <row r="47" spans="2:14" x14ac:dyDescent="0.2">
      <c r="B47" s="44">
        <v>37</v>
      </c>
      <c r="C47" s="45" t="s">
        <v>166</v>
      </c>
      <c r="D47" s="46" t="s">
        <v>166</v>
      </c>
      <c r="E47" s="46" t="s">
        <v>165</v>
      </c>
      <c r="F47" s="46" t="s">
        <v>166</v>
      </c>
      <c r="G47" s="40" t="s">
        <v>165</v>
      </c>
      <c r="H47" s="46" t="s">
        <v>166</v>
      </c>
      <c r="I47" s="46" t="s">
        <v>165</v>
      </c>
      <c r="J47" s="46" t="s">
        <v>166</v>
      </c>
      <c r="K47" s="46" t="s">
        <v>166</v>
      </c>
      <c r="L47" s="40"/>
      <c r="M47" s="40">
        <f>COUNTIF(C47:K47, "A")+COUNTIF(C47:K47, "C")</f>
        <v>6</v>
      </c>
      <c r="N47" s="40">
        <f>COUNTIF(C47:K47, "B")+COUNTIF(C47:K47, "A")</f>
        <v>9</v>
      </c>
    </row>
    <row r="48" spans="2:14" x14ac:dyDescent="0.2">
      <c r="B48" s="44">
        <v>38</v>
      </c>
      <c r="C48" s="45" t="s">
        <v>166</v>
      </c>
      <c r="D48" s="46" t="s">
        <v>166</v>
      </c>
      <c r="E48" s="40"/>
      <c r="F48" s="46"/>
      <c r="G48" s="46"/>
      <c r="H48" s="46" t="s">
        <v>166</v>
      </c>
      <c r="I48" s="46"/>
      <c r="J48" s="46"/>
      <c r="K48" s="46"/>
      <c r="L48" s="40"/>
      <c r="M48" s="40">
        <f>COUNTIF(C48:K48, "A")+COUNTIF(C48:K48, "C")</f>
        <v>3</v>
      </c>
      <c r="N48" s="40">
        <f>COUNTIF(C48:K48, "B")+COUNTIF(C48:K48, "A")</f>
        <v>3</v>
      </c>
    </row>
    <row r="49" spans="2:14" x14ac:dyDescent="0.2">
      <c r="B49" s="44">
        <v>39</v>
      </c>
      <c r="C49" s="40" t="s">
        <v>165</v>
      </c>
      <c r="D49" s="46"/>
      <c r="E49" s="46"/>
      <c r="F49" s="46"/>
      <c r="G49" s="46" t="s">
        <v>165</v>
      </c>
      <c r="H49" s="46"/>
      <c r="I49" s="46" t="s">
        <v>165</v>
      </c>
      <c r="J49" s="45" t="s">
        <v>166</v>
      </c>
      <c r="K49" s="46" t="s">
        <v>166</v>
      </c>
      <c r="L49" s="40"/>
      <c r="M49" s="40">
        <f>COUNTIF(C49:K49, "A")+COUNTIF(C49:K49, "C")</f>
        <v>2</v>
      </c>
      <c r="N49" s="40">
        <f>COUNTIF(C49:K49, "B")+COUNTIF(C49:K49, "A")</f>
        <v>5</v>
      </c>
    </row>
    <row r="50" spans="2:14" x14ac:dyDescent="0.2">
      <c r="B50" s="44">
        <v>40</v>
      </c>
      <c r="C50" s="45" t="s">
        <v>166</v>
      </c>
      <c r="D50" s="46" t="s">
        <v>166</v>
      </c>
      <c r="E50" s="46" t="s">
        <v>166</v>
      </c>
      <c r="F50" s="46" t="s">
        <v>165</v>
      </c>
      <c r="G50" s="46" t="s">
        <v>165</v>
      </c>
      <c r="H50" s="46" t="s">
        <v>165</v>
      </c>
      <c r="I50" s="46"/>
      <c r="J50" s="46" t="s">
        <v>165</v>
      </c>
      <c r="K50" s="46"/>
      <c r="L50" s="40"/>
      <c r="M50" s="40">
        <f>COUNTIF(C50:K50, "A")+COUNTIF(C50:K50, "C")</f>
        <v>3</v>
      </c>
      <c r="N50" s="40">
        <f>COUNTIF(C50:K50, "B")+COUNTIF(C50:K50, "A")</f>
        <v>7</v>
      </c>
    </row>
    <row r="51" spans="2:14" x14ac:dyDescent="0.2">
      <c r="B51" s="44">
        <v>41</v>
      </c>
      <c r="C51" s="45" t="s">
        <v>166</v>
      </c>
      <c r="D51" s="46" t="s">
        <v>166</v>
      </c>
      <c r="E51" s="46"/>
      <c r="F51" s="46"/>
      <c r="G51" s="46" t="s">
        <v>165</v>
      </c>
      <c r="H51" s="46"/>
      <c r="I51" s="46" t="s">
        <v>165</v>
      </c>
      <c r="J51" s="46"/>
      <c r="K51" s="46"/>
      <c r="L51" s="40"/>
      <c r="M51" s="40">
        <f>COUNTIF(C51:K51, "A")+COUNTIF(C51:K51, "C")</f>
        <v>2</v>
      </c>
      <c r="N51" s="40">
        <f>COUNTIF(C51:K51, "B")+COUNTIF(C51:K51, "A")</f>
        <v>4</v>
      </c>
    </row>
    <row r="52" spans="2:14" x14ac:dyDescent="0.2">
      <c r="B52" s="44">
        <v>42</v>
      </c>
      <c r="C52" s="45" t="s">
        <v>166</v>
      </c>
      <c r="D52" s="40"/>
      <c r="E52" s="46"/>
      <c r="F52" s="46" t="s">
        <v>165</v>
      </c>
      <c r="G52" s="46" t="s">
        <v>165</v>
      </c>
      <c r="H52" s="46" t="s">
        <v>166</v>
      </c>
      <c r="I52" s="46" t="s">
        <v>165</v>
      </c>
      <c r="J52" s="46"/>
      <c r="K52" s="46"/>
      <c r="L52" s="40"/>
      <c r="M52" s="40">
        <f>COUNTIF(C52:K52, "A")+COUNTIF(C52:K52, "C")</f>
        <v>2</v>
      </c>
      <c r="N52" s="40">
        <f>COUNTIF(C52:K52, "B")+COUNTIF(C52:K52, "A")</f>
        <v>5</v>
      </c>
    </row>
    <row r="53" spans="2:14" x14ac:dyDescent="0.2">
      <c r="B53" s="44">
        <v>43</v>
      </c>
      <c r="C53" s="40"/>
      <c r="D53" s="45" t="s">
        <v>166</v>
      </c>
      <c r="E53" s="46"/>
      <c r="F53" s="46"/>
      <c r="G53" s="46" t="s">
        <v>165</v>
      </c>
      <c r="H53" s="46"/>
      <c r="I53" s="46"/>
      <c r="J53" s="46" t="s">
        <v>165</v>
      </c>
      <c r="K53" s="46"/>
      <c r="L53" s="40"/>
      <c r="M53" s="40">
        <f>COUNTIF(C53:K53, "A")+COUNTIF(C53:K53, "C")</f>
        <v>1</v>
      </c>
      <c r="N53" s="40">
        <f>COUNTIF(C53:K53, "B")+COUNTIF(C53:K53, "A")</f>
        <v>3</v>
      </c>
    </row>
    <row r="54" spans="2:14" x14ac:dyDescent="0.2">
      <c r="B54" s="44">
        <v>44</v>
      </c>
      <c r="C54" s="40"/>
      <c r="D54" s="45" t="s">
        <v>166</v>
      </c>
      <c r="E54" s="46"/>
      <c r="F54" s="46" t="s">
        <v>165</v>
      </c>
      <c r="G54" s="46" t="s">
        <v>165</v>
      </c>
      <c r="H54" s="46"/>
      <c r="I54" s="46"/>
      <c r="J54" s="46" t="s">
        <v>166</v>
      </c>
      <c r="K54" s="46"/>
      <c r="L54" s="40"/>
      <c r="M54" s="40">
        <f>COUNTIF(C54:K54, "A")+COUNTIF(C54:K54, "C")</f>
        <v>2</v>
      </c>
      <c r="N54" s="40">
        <f>COUNTIF(C54:K54, "B")+COUNTIF(C54:K54, "A")</f>
        <v>4</v>
      </c>
    </row>
    <row r="55" spans="2:14" x14ac:dyDescent="0.2">
      <c r="B55" s="44">
        <v>45</v>
      </c>
      <c r="C55" s="45" t="s">
        <v>166</v>
      </c>
      <c r="D55" s="46"/>
      <c r="E55" s="46"/>
      <c r="F55" s="46" t="s">
        <v>165</v>
      </c>
      <c r="G55" s="46"/>
      <c r="H55" s="46"/>
      <c r="I55" s="46"/>
      <c r="J55" s="46" t="s">
        <v>165</v>
      </c>
      <c r="K55" s="46"/>
      <c r="L55" s="40"/>
      <c r="M55" s="40">
        <f>COUNTIF(C55:K55, "A")+COUNTIF(C55:K55, "C")</f>
        <v>1</v>
      </c>
      <c r="N55" s="40">
        <f>COUNTIF(C55:K55, "B")+COUNTIF(C55:K55, "A")</f>
        <v>3</v>
      </c>
    </row>
    <row r="56" spans="2:14" x14ac:dyDescent="0.2">
      <c r="B56" s="44">
        <v>46</v>
      </c>
      <c r="C56" s="45" t="s">
        <v>166</v>
      </c>
      <c r="D56" s="46" t="s">
        <v>166</v>
      </c>
      <c r="E56" s="40"/>
      <c r="F56" s="46"/>
      <c r="G56" s="46"/>
      <c r="H56" s="46" t="s">
        <v>166</v>
      </c>
      <c r="I56" s="46"/>
      <c r="J56" s="46"/>
      <c r="K56" s="46"/>
      <c r="L56" s="40"/>
      <c r="M56" s="40">
        <f>COUNTIF(C56:K56, "A")+COUNTIF(C56:K56, "C")</f>
        <v>3</v>
      </c>
      <c r="N56" s="40">
        <f>COUNTIF(C56:K56, "B")+COUNTIF(C56:K56, "A")</f>
        <v>3</v>
      </c>
    </row>
    <row r="57" spans="2:14" x14ac:dyDescent="0.2">
      <c r="B57" s="44">
        <v>47</v>
      </c>
      <c r="C57" s="40" t="s">
        <v>165</v>
      </c>
      <c r="D57" s="45" t="s">
        <v>166</v>
      </c>
      <c r="E57" s="46"/>
      <c r="F57" s="46"/>
      <c r="G57" s="46"/>
      <c r="H57" s="46" t="s">
        <v>165</v>
      </c>
      <c r="I57" s="46"/>
      <c r="J57" s="46"/>
      <c r="K57" s="46"/>
      <c r="L57" s="40"/>
      <c r="M57" s="40">
        <f>COUNTIF(C57:K57, "A")+COUNTIF(C57:K57, "C")</f>
        <v>1</v>
      </c>
      <c r="N57" s="40">
        <f>COUNTIF(C57:K57, "B")+COUNTIF(C57:K57, "A")</f>
        <v>3</v>
      </c>
    </row>
    <row r="58" spans="2:14" x14ac:dyDescent="0.2">
      <c r="B58" s="44">
        <v>48</v>
      </c>
      <c r="C58" s="45" t="s">
        <v>166</v>
      </c>
      <c r="D58" s="46" t="s">
        <v>166</v>
      </c>
      <c r="E58" s="46"/>
      <c r="F58" s="46" t="s">
        <v>165</v>
      </c>
      <c r="G58" s="46"/>
      <c r="H58" s="46"/>
      <c r="I58" s="46"/>
      <c r="J58" s="46"/>
      <c r="K58" s="46"/>
      <c r="L58" s="40"/>
      <c r="M58" s="40">
        <f>COUNTIF(C58:K58, "A")+COUNTIF(C58:K58, "C")</f>
        <v>2</v>
      </c>
      <c r="N58" s="40">
        <f>COUNTIF(C58:K58, "B")+COUNTIF(C58:K58, "A")</f>
        <v>3</v>
      </c>
    </row>
    <row r="59" spans="2:14" x14ac:dyDescent="0.2">
      <c r="B59" s="44">
        <v>49</v>
      </c>
      <c r="C59" s="45" t="s">
        <v>166</v>
      </c>
      <c r="D59" s="40"/>
      <c r="E59" s="46" t="s">
        <v>166</v>
      </c>
      <c r="F59" s="46"/>
      <c r="G59" s="46" t="s">
        <v>165</v>
      </c>
      <c r="H59" s="46"/>
      <c r="I59" s="46" t="s">
        <v>165</v>
      </c>
      <c r="J59" s="46"/>
      <c r="K59" s="46"/>
      <c r="L59" s="40"/>
      <c r="M59" s="40">
        <f>COUNTIF(C59:K59, "A")+COUNTIF(C59:K59, "C")</f>
        <v>2</v>
      </c>
      <c r="N59" s="40">
        <f>COUNTIF(C59:K59, "B")+COUNTIF(C59:K59, "A")</f>
        <v>4</v>
      </c>
    </row>
    <row r="60" spans="2:14" x14ac:dyDescent="0.2">
      <c r="B60" s="44">
        <v>50</v>
      </c>
      <c r="C60" s="45" t="s">
        <v>166</v>
      </c>
      <c r="D60" s="40"/>
      <c r="E60" s="46" t="s">
        <v>166</v>
      </c>
      <c r="F60" s="46" t="s">
        <v>167</v>
      </c>
      <c r="G60" s="40"/>
      <c r="H60" s="46" t="s">
        <v>166</v>
      </c>
      <c r="I60" s="46" t="s">
        <v>166</v>
      </c>
      <c r="J60" s="46"/>
      <c r="K60" s="46"/>
      <c r="L60" s="40"/>
      <c r="M60" s="40">
        <f>COUNTIF(C60:K60, "A")+COUNTIF(C60:K60, "C")</f>
        <v>5</v>
      </c>
      <c r="N60" s="40">
        <f>COUNTIF(C60:K60, "B")+COUNTIF(C60:K60, "A")</f>
        <v>4</v>
      </c>
    </row>
    <row r="61" spans="2:14" x14ac:dyDescent="0.2">
      <c r="B61" s="44">
        <v>51</v>
      </c>
      <c r="C61" s="45" t="s">
        <v>166</v>
      </c>
      <c r="D61" s="46" t="s">
        <v>166</v>
      </c>
      <c r="E61" s="46"/>
      <c r="F61" s="46"/>
      <c r="G61" s="46"/>
      <c r="H61" s="46" t="s">
        <v>165</v>
      </c>
      <c r="I61" s="46"/>
      <c r="J61" s="46"/>
      <c r="K61" s="46"/>
      <c r="L61" s="40"/>
      <c r="M61" s="40">
        <f>COUNTIF(C61:K61, "A")+COUNTIF(C61:K61, "C")</f>
        <v>2</v>
      </c>
      <c r="N61" s="40">
        <f>COUNTIF(C61:K61, "B")+COUNTIF(C61:K61, "A")</f>
        <v>3</v>
      </c>
    </row>
    <row r="62" spans="2:14" x14ac:dyDescent="0.2">
      <c r="B62" s="44">
        <v>52</v>
      </c>
      <c r="C62" s="45" t="s">
        <v>166</v>
      </c>
      <c r="D62" s="40"/>
      <c r="E62" s="46" t="s">
        <v>166</v>
      </c>
      <c r="F62" s="46"/>
      <c r="G62" s="46" t="s">
        <v>165</v>
      </c>
      <c r="H62" s="46"/>
      <c r="I62" s="46"/>
      <c r="J62" s="46"/>
      <c r="K62" s="46"/>
      <c r="L62" s="40"/>
      <c r="M62" s="40">
        <f>COUNTIF(C62:K62, "A")+COUNTIF(C62:K62, "C")</f>
        <v>2</v>
      </c>
      <c r="N62" s="40">
        <f>COUNTIF(C62:K62, "B")+COUNTIF(C62:K62, "A")</f>
        <v>3</v>
      </c>
    </row>
    <row r="63" spans="2:14" x14ac:dyDescent="0.2">
      <c r="B63" s="44">
        <v>53</v>
      </c>
      <c r="C63" s="45" t="s">
        <v>166</v>
      </c>
      <c r="D63" s="46" t="s">
        <v>166</v>
      </c>
      <c r="E63" s="46" t="s">
        <v>166</v>
      </c>
      <c r="F63" s="46" t="s">
        <v>166</v>
      </c>
      <c r="G63" s="46" t="s">
        <v>166</v>
      </c>
      <c r="H63" s="46" t="s">
        <v>166</v>
      </c>
      <c r="I63" s="40" t="s">
        <v>165</v>
      </c>
      <c r="J63" s="46" t="s">
        <v>165</v>
      </c>
      <c r="K63" s="46"/>
      <c r="L63" s="40"/>
      <c r="M63" s="40">
        <f>COUNTIF(C63:K63, "A")+COUNTIF(C63:K63, "C")</f>
        <v>6</v>
      </c>
      <c r="N63" s="40">
        <f>COUNTIF(C63:K63, "B")+COUNTIF(C63:K63, "A")</f>
        <v>8</v>
      </c>
    </row>
    <row r="64" spans="2:14" x14ac:dyDescent="0.2">
      <c r="B64" s="44">
        <v>54</v>
      </c>
      <c r="C64" s="40"/>
      <c r="D64" s="45" t="s">
        <v>166</v>
      </c>
      <c r="E64" s="46" t="s">
        <v>165</v>
      </c>
      <c r="F64" s="46" t="s">
        <v>165</v>
      </c>
      <c r="G64" s="46"/>
      <c r="H64" s="46"/>
      <c r="I64" s="46" t="s">
        <v>165</v>
      </c>
      <c r="J64" s="46"/>
      <c r="K64" s="46"/>
      <c r="L64" s="40"/>
      <c r="M64" s="40">
        <f>COUNTIF(C64:K64, "A")+COUNTIF(C64:K64, "C")</f>
        <v>1</v>
      </c>
      <c r="N64" s="40">
        <f>COUNTIF(C64:K64, "B")+COUNTIF(C64:K64, "A")</f>
        <v>4</v>
      </c>
    </row>
    <row r="65" spans="2:15" x14ac:dyDescent="0.2">
      <c r="B65" s="44">
        <v>55</v>
      </c>
      <c r="C65" s="40"/>
      <c r="D65" s="46"/>
      <c r="E65" s="46"/>
      <c r="F65" s="46" t="s">
        <v>165</v>
      </c>
      <c r="G65" s="45" t="s">
        <v>166</v>
      </c>
      <c r="H65" s="46"/>
      <c r="I65" s="46" t="s">
        <v>165</v>
      </c>
      <c r="J65" s="46"/>
      <c r="K65" s="46"/>
      <c r="L65" s="40"/>
      <c r="M65" s="40">
        <f>COUNTIF(C65:K65, "A")+COUNTIF(C65:K65, "C")</f>
        <v>1</v>
      </c>
      <c r="N65" s="40">
        <f>COUNTIF(C65:K65, "B")+COUNTIF(C65:K65, "A")</f>
        <v>3</v>
      </c>
    </row>
    <row r="66" spans="2:15" x14ac:dyDescent="0.2">
      <c r="B66" s="44">
        <v>56</v>
      </c>
      <c r="C66" s="40"/>
      <c r="D66" s="45" t="s">
        <v>166</v>
      </c>
      <c r="E66" s="46"/>
      <c r="F66" s="46"/>
      <c r="G66" s="46"/>
      <c r="H66" s="46" t="s">
        <v>166</v>
      </c>
      <c r="I66" s="46"/>
      <c r="J66" s="46"/>
      <c r="K66" s="46"/>
      <c r="L66" s="40"/>
      <c r="M66" s="40">
        <f>COUNTIF(C66:K66, "A")+COUNTIF(C66:K66, "C")</f>
        <v>2</v>
      </c>
      <c r="N66" s="40">
        <f>COUNTIF(C66:K66, "B")+COUNTIF(C66:K66, "A")</f>
        <v>2</v>
      </c>
    </row>
    <row r="67" spans="2:15" x14ac:dyDescent="0.2">
      <c r="B67" s="44">
        <v>57</v>
      </c>
      <c r="C67" s="45" t="s">
        <v>166</v>
      </c>
      <c r="D67" s="40"/>
      <c r="E67" s="46"/>
      <c r="F67" s="46" t="s">
        <v>166</v>
      </c>
      <c r="G67" s="46" t="s">
        <v>165</v>
      </c>
      <c r="H67" s="46"/>
      <c r="I67" s="46" t="s">
        <v>165</v>
      </c>
      <c r="J67" s="46"/>
      <c r="K67" s="46"/>
      <c r="L67" s="40"/>
      <c r="M67" s="40">
        <f>COUNTIF(C67:K67, "A")+COUNTIF(C67:K67, "C")</f>
        <v>2</v>
      </c>
      <c r="N67" s="40">
        <f>COUNTIF(C67:K67, "B")+COUNTIF(C67:K67, "A")</f>
        <v>4</v>
      </c>
    </row>
    <row r="68" spans="2:15" x14ac:dyDescent="0.2">
      <c r="B68" s="44">
        <v>58</v>
      </c>
      <c r="C68" s="45" t="s">
        <v>166</v>
      </c>
      <c r="D68" s="40"/>
      <c r="E68" s="40"/>
      <c r="F68" s="46"/>
      <c r="G68" s="46" t="s">
        <v>166</v>
      </c>
      <c r="H68" s="46"/>
      <c r="I68" s="46" t="s">
        <v>166</v>
      </c>
      <c r="J68" s="46" t="s">
        <v>165</v>
      </c>
      <c r="K68" s="46" t="s">
        <v>165</v>
      </c>
      <c r="L68" s="40"/>
      <c r="M68" s="40">
        <f>COUNTIF(C68:K68, "A")+COUNTIF(C68:K68, "C")</f>
        <v>3</v>
      </c>
      <c r="N68" s="40">
        <f>COUNTIF(C68:K68, "B")+COUNTIF(C68:K68, "A")</f>
        <v>5</v>
      </c>
    </row>
    <row r="69" spans="2:15" x14ac:dyDescent="0.2">
      <c r="C69" s="40"/>
      <c r="D69" s="40"/>
      <c r="E69" s="40"/>
      <c r="F69" s="40"/>
      <c r="G69" s="40"/>
      <c r="H69" s="40"/>
      <c r="I69" s="40"/>
      <c r="J69" s="40"/>
      <c r="K69" s="40"/>
      <c r="L69" s="48" t="s">
        <v>164</v>
      </c>
      <c r="M69" s="49">
        <f>SUM(M11:M68)</f>
        <v>159</v>
      </c>
      <c r="N69" s="49">
        <f>SUM(N11:N68)</f>
        <v>261</v>
      </c>
    </row>
    <row r="70" spans="2:15" x14ac:dyDescent="0.2">
      <c r="C70" s="40"/>
      <c r="D70" s="40"/>
      <c r="E70" s="40"/>
      <c r="F70" s="40"/>
      <c r="G70" s="40"/>
      <c r="H70" s="40"/>
      <c r="I70" s="40"/>
      <c r="J70" s="40"/>
      <c r="K70" s="40"/>
      <c r="L70" s="48" t="s">
        <v>163</v>
      </c>
      <c r="M70" s="50">
        <f>AVERAGE(M11:M68)</f>
        <v>2.7413793103448274</v>
      </c>
      <c r="N70" s="50">
        <f>AVERAGE(N11:N68)</f>
        <v>4.5</v>
      </c>
    </row>
    <row r="71" spans="2:15" x14ac:dyDescent="0.2"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2:15" x14ac:dyDescent="0.2"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2:15" x14ac:dyDescent="0.2">
      <c r="C73" s="53" t="s">
        <v>161</v>
      </c>
      <c r="D73" s="40"/>
      <c r="E73" s="40"/>
      <c r="F73" s="40"/>
      <c r="G73" s="40"/>
      <c r="H73" s="40"/>
      <c r="I73" s="40"/>
      <c r="J73" s="40"/>
      <c r="K73" s="40"/>
      <c r="L73" s="40" t="s">
        <v>160</v>
      </c>
      <c r="M73" s="40"/>
      <c r="N73" s="40"/>
    </row>
    <row r="74" spans="2:15" x14ac:dyDescent="0.2">
      <c r="C74" s="54">
        <f>C84/58</f>
        <v>0.68965517241379315</v>
      </c>
      <c r="D74" s="54">
        <f>D84/58</f>
        <v>0.65517241379310343</v>
      </c>
      <c r="E74" s="54">
        <f>E84/58</f>
        <v>0.37931034482758619</v>
      </c>
      <c r="F74" s="54">
        <f>F84/58</f>
        <v>0.31034482758620691</v>
      </c>
      <c r="G74" s="54">
        <f>G84/58</f>
        <v>0.18965517241379309</v>
      </c>
      <c r="H74" s="54">
        <f>H84/58</f>
        <v>0.18965517241379309</v>
      </c>
      <c r="I74" s="54">
        <f>I84/58</f>
        <v>0.15517241379310345</v>
      </c>
      <c r="J74" s="54">
        <f>J84/58</f>
        <v>8.6206896551724144E-2</v>
      </c>
      <c r="K74" s="54">
        <f>K84/58</f>
        <v>8.6206896551724144E-2</v>
      </c>
      <c r="L74" s="40"/>
      <c r="M74" s="55"/>
      <c r="N74" s="55"/>
    </row>
    <row r="75" spans="2:15" x14ac:dyDescent="0.2"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55"/>
      <c r="N75" s="55"/>
    </row>
    <row r="76" spans="2:15" x14ac:dyDescent="0.2">
      <c r="C76" s="56" t="s">
        <v>159</v>
      </c>
      <c r="D76" s="40"/>
      <c r="E76" s="40"/>
      <c r="F76" s="40"/>
      <c r="G76" s="40"/>
      <c r="H76" s="40"/>
      <c r="I76" s="40"/>
      <c r="J76" s="40"/>
      <c r="K76" s="40"/>
      <c r="L76" s="40"/>
      <c r="M76" s="55"/>
      <c r="N76" s="55"/>
    </row>
    <row r="77" spans="2:15" x14ac:dyDescent="0.2">
      <c r="C77" s="54">
        <f>C87/58</f>
        <v>0.82758620689655171</v>
      </c>
      <c r="D77" s="54">
        <f>D87/58</f>
        <v>0.60344827586206895</v>
      </c>
      <c r="E77" s="54">
        <f>E87/58</f>
        <v>0.41379310344827586</v>
      </c>
      <c r="F77" s="54">
        <f>F87/58</f>
        <v>0.63793103448275867</v>
      </c>
      <c r="G77" s="54">
        <f>G87/58</f>
        <v>0.58620689655172409</v>
      </c>
      <c r="H77" s="54">
        <f>H87/58</f>
        <v>0.44827586206896552</v>
      </c>
      <c r="I77" s="54">
        <f>I87/58</f>
        <v>0.53448275862068961</v>
      </c>
      <c r="J77" s="54">
        <f>J87/58</f>
        <v>0.29310344827586204</v>
      </c>
      <c r="K77" s="54">
        <f>K87/58</f>
        <v>0.15517241379310345</v>
      </c>
      <c r="L77" s="40"/>
      <c r="M77" s="55"/>
      <c r="N77" s="55"/>
    </row>
    <row r="78" spans="2:15" x14ac:dyDescent="0.2"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55"/>
      <c r="N78" s="55"/>
      <c r="O78" s="57"/>
    </row>
    <row r="79" spans="2:15" x14ac:dyDescent="0.2">
      <c r="C79" s="56" t="s">
        <v>156</v>
      </c>
      <c r="D79" s="40"/>
      <c r="E79" s="40"/>
      <c r="F79" s="40"/>
      <c r="G79" s="40"/>
      <c r="H79" s="40"/>
      <c r="I79" s="40"/>
      <c r="J79" s="40"/>
      <c r="K79" s="40"/>
      <c r="L79" s="40"/>
      <c r="M79" s="55"/>
      <c r="N79" s="55"/>
      <c r="O79" s="57"/>
    </row>
    <row r="80" spans="2:15" x14ac:dyDescent="0.2">
      <c r="C80" s="54">
        <f>C90/58</f>
        <v>0.13793103448275862</v>
      </c>
      <c r="D80" s="54">
        <f>D90/58</f>
        <v>-5.1724137931034482E-2</v>
      </c>
      <c r="E80" s="54">
        <f>E90/58</f>
        <v>3.4482758620689655E-2</v>
      </c>
      <c r="F80" s="54">
        <f>F90/58</f>
        <v>0.32758620689655171</v>
      </c>
      <c r="G80" s="54">
        <f>G90/58</f>
        <v>0.39655172413793105</v>
      </c>
      <c r="H80" s="54">
        <f>H90/58</f>
        <v>0.25862068965517243</v>
      </c>
      <c r="I80" s="54">
        <f>I90/58</f>
        <v>0.37931034482758619</v>
      </c>
      <c r="J80" s="54">
        <f>J90/58</f>
        <v>0.20689655172413793</v>
      </c>
      <c r="K80" s="54">
        <f>K90/58</f>
        <v>6.8965517241379309E-2</v>
      </c>
      <c r="L80" s="40"/>
      <c r="M80" s="55"/>
      <c r="N80" s="55"/>
      <c r="O80" s="57"/>
    </row>
    <row r="81" spans="3:15" x14ac:dyDescent="0.2"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55"/>
      <c r="N81" s="55"/>
      <c r="O81" s="57"/>
    </row>
    <row r="82" spans="3:15" ht="375.75" customHeight="1" x14ac:dyDescent="0.2"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55"/>
      <c r="N82" s="55"/>
      <c r="O82" s="57" t="s">
        <v>162</v>
      </c>
    </row>
    <row r="83" spans="3:15" x14ac:dyDescent="0.2">
      <c r="C83" s="53" t="s">
        <v>161</v>
      </c>
      <c r="D83" s="40"/>
      <c r="E83" s="40"/>
      <c r="F83" s="40"/>
      <c r="G83" s="40"/>
      <c r="H83" s="40"/>
      <c r="I83" s="40"/>
      <c r="J83" s="40"/>
      <c r="K83" s="40"/>
      <c r="L83" s="40" t="s">
        <v>160</v>
      </c>
      <c r="M83" s="40" t="s">
        <v>158</v>
      </c>
      <c r="N83" s="40" t="s">
        <v>157</v>
      </c>
    </row>
    <row r="84" spans="3:15" x14ac:dyDescent="0.2">
      <c r="C84" s="40">
        <f>COUNTIF(C11:C68, "A")+COUNTIF(C11:C68, "C")</f>
        <v>40</v>
      </c>
      <c r="D84" s="40">
        <f>COUNTIF(D11:D68, "A")+COUNTIF(D11:D68, "C")</f>
        <v>38</v>
      </c>
      <c r="E84" s="40">
        <f>COUNTIF(E11:E68, "A")+COUNTIF(E11:E68, "C")</f>
        <v>22</v>
      </c>
      <c r="F84" s="40">
        <f>COUNTIF(F11:F68, "A")+COUNTIF(F11:F68, "C")</f>
        <v>18</v>
      </c>
      <c r="G84" s="40">
        <f>COUNTIF(G11:G68, "A")+COUNTIF(G11:G68, "C")</f>
        <v>11</v>
      </c>
      <c r="H84" s="40">
        <f>COUNTIF(H11:H68, "A")+COUNTIF(H11:H68, "C")</f>
        <v>11</v>
      </c>
      <c r="I84" s="40">
        <f>COUNTIF(I11:I68, "A")+COUNTIF(I11:I68, "C")</f>
        <v>9</v>
      </c>
      <c r="J84" s="40">
        <f>COUNTIF(J11:J68, "A")+COUNTIF(J11:J68, "C")</f>
        <v>5</v>
      </c>
      <c r="K84" s="40">
        <f>COUNTIF(K11:K68, "A")+COUNTIF(K11:K68, "C")</f>
        <v>5</v>
      </c>
      <c r="L84" s="40"/>
      <c r="M84" s="49">
        <f>SUM(C84:K84)</f>
        <v>159</v>
      </c>
      <c r="N84" s="50">
        <f>AVERAGE(C84:K84)</f>
        <v>17.666666666666668</v>
      </c>
    </row>
    <row r="85" spans="3:15" x14ac:dyDescent="0.2"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55"/>
      <c r="N85" s="55"/>
    </row>
    <row r="86" spans="3:15" x14ac:dyDescent="0.2">
      <c r="C86" s="56" t="s">
        <v>159</v>
      </c>
      <c r="D86" s="40"/>
      <c r="E86" s="40"/>
      <c r="F86" s="40"/>
      <c r="G86" s="40"/>
      <c r="H86" s="40"/>
      <c r="I86" s="40"/>
      <c r="J86" s="40"/>
      <c r="K86" s="40"/>
      <c r="L86" s="40"/>
      <c r="M86" s="40" t="s">
        <v>158</v>
      </c>
      <c r="N86" s="40" t="s">
        <v>157</v>
      </c>
    </row>
    <row r="87" spans="3:15" x14ac:dyDescent="0.2">
      <c r="C87" s="40">
        <f>COUNTIF(C11:C68, "A")+COUNTIF(C11:C68, "B")</f>
        <v>48</v>
      </c>
      <c r="D87" s="40">
        <f>COUNTIF(D11:D68, "A")+COUNTIF(D11:D68, "B")</f>
        <v>35</v>
      </c>
      <c r="E87" s="40">
        <f>COUNTIF(E11:E68, "A")+COUNTIF(E11:E68, "B")</f>
        <v>24</v>
      </c>
      <c r="F87" s="40">
        <f>COUNTIF(F11:F68, "A")+COUNTIF(F11:F68, "B")</f>
        <v>37</v>
      </c>
      <c r="G87" s="40">
        <f>COUNTIF(G11:G68, "A")+COUNTIF(G11:G68, "B")</f>
        <v>34</v>
      </c>
      <c r="H87" s="40">
        <f>COUNTIF(H11:H68, "A")+COUNTIF(H11:H68, "B")</f>
        <v>26</v>
      </c>
      <c r="I87" s="40">
        <f>COUNTIF(I11:I68, "A")+COUNTIF(I11:I68, "B")</f>
        <v>31</v>
      </c>
      <c r="J87" s="40">
        <f>COUNTIF(J11:J68, "A")+COUNTIF(J11:J68, "B")</f>
        <v>17</v>
      </c>
      <c r="K87" s="40">
        <f>COUNTIF(K11:K68, "A")+COUNTIF(K11:K68, "B")</f>
        <v>9</v>
      </c>
      <c r="L87" s="40"/>
      <c r="M87" s="49">
        <f>SUM(C87:K87)</f>
        <v>261</v>
      </c>
      <c r="N87" s="50">
        <f>AVERAGE(C87:K87)</f>
        <v>29</v>
      </c>
    </row>
    <row r="88" spans="3:15" x14ac:dyDescent="0.2"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55"/>
      <c r="N88" s="55"/>
      <c r="O88" s="57"/>
    </row>
    <row r="89" spans="3:15" x14ac:dyDescent="0.2">
      <c r="C89" s="56" t="s">
        <v>156</v>
      </c>
      <c r="D89" s="40"/>
      <c r="E89" s="40"/>
      <c r="F89" s="40"/>
      <c r="G89" s="40"/>
      <c r="H89" s="40"/>
      <c r="I89" s="40"/>
      <c r="J89" s="40"/>
      <c r="K89" s="40"/>
      <c r="L89" s="40"/>
      <c r="M89" s="55"/>
      <c r="N89" s="55"/>
      <c r="O89" s="57"/>
    </row>
    <row r="90" spans="3:15" x14ac:dyDescent="0.2">
      <c r="C90" s="40">
        <f>C87-C84</f>
        <v>8</v>
      </c>
      <c r="D90" s="40">
        <f>D87-D84</f>
        <v>-3</v>
      </c>
      <c r="E90" s="40">
        <f>E87-E84</f>
        <v>2</v>
      </c>
      <c r="F90" s="40">
        <f>F87-F84</f>
        <v>19</v>
      </c>
      <c r="G90" s="40">
        <f>G87-G84</f>
        <v>23</v>
      </c>
      <c r="H90" s="40">
        <f>H87-H84</f>
        <v>15</v>
      </c>
      <c r="I90" s="40">
        <f>I87-I84</f>
        <v>22</v>
      </c>
      <c r="J90" s="40">
        <f>J87-J84</f>
        <v>12</v>
      </c>
      <c r="K90" s="40">
        <f>K87-K84</f>
        <v>4</v>
      </c>
      <c r="L90" s="40"/>
      <c r="M90" s="55"/>
      <c r="N90" s="55"/>
      <c r="O90" s="57"/>
    </row>
    <row r="91" spans="3:15" x14ac:dyDescent="0.2"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55"/>
      <c r="N91" s="55"/>
      <c r="O91" s="57"/>
    </row>
    <row r="92" spans="3:15" x14ac:dyDescent="0.2"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55"/>
      <c r="N92" s="55"/>
      <c r="O92" s="57"/>
    </row>
    <row r="93" spans="3:15" x14ac:dyDescent="0.2">
      <c r="L93" s="40"/>
      <c r="M93" s="40"/>
      <c r="N93" s="40"/>
    </row>
    <row r="94" spans="3:15" x14ac:dyDescent="0.2">
      <c r="L94" s="40"/>
      <c r="M94" s="40"/>
      <c r="N94" s="40"/>
    </row>
    <row r="95" spans="3:15" x14ac:dyDescent="0.2">
      <c r="L95" s="40"/>
      <c r="M95" s="40"/>
      <c r="N95" s="40"/>
    </row>
    <row r="96" spans="3:15" x14ac:dyDescent="0.2"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3:14" x14ac:dyDescent="0.2"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</row>
  </sheetData>
  <conditionalFormatting sqref="A12:A14 A64:A68 A48:A62 A30:A35 A37:A46 A16:A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4 L64:L68 L48:L62 L30:L35 L37:L46 L16:L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K68">
    <cfRule type="cellIs" dxfId="2" priority="4" operator="equal">
      <formula>"C"</formula>
    </cfRule>
    <cfRule type="cellIs" dxfId="1" priority="5" operator="equal">
      <formula>"B"</formula>
    </cfRule>
    <cfRule type="cellIs" dxfId="0" priority="6" operator="equal">
      <formula>"A"</formula>
    </cfRule>
    <cfRule type="colorScale" priority="8">
      <colorScale>
        <cfvo type="min"/>
        <cfvo type="percent" val="50"/>
        <cfvo type="num" val="4"/>
        <color rgb="FFF8696B"/>
        <color rgb="FFFFEB84"/>
        <color rgb="FF63BE7B"/>
      </colorScale>
    </cfRule>
  </conditionalFormatting>
  <conditionalFormatting sqref="C84:K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K76 C78:K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K80 C77:K77 C74:K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GLaDOS</cp:lastModifiedBy>
  <dcterms:created xsi:type="dcterms:W3CDTF">2018-06-10T15:24:39Z</dcterms:created>
  <dcterms:modified xsi:type="dcterms:W3CDTF">2018-11-06T22:04:34Z</dcterms:modified>
</cp:coreProperties>
</file>