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710593A2-DA1A-4A8C-88A5-D1FF6BED62C6}" xr6:coauthVersionLast="47" xr6:coauthVersionMax="47" xr10:uidLastSave="{00000000-0000-0000-0000-000000000000}"/>
  <bookViews>
    <workbookView xWindow="-108" yWindow="-108" windowWidth="23256" windowHeight="12576" tabRatio="704" activeTab="7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8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4" l="1"/>
  <c r="H26" i="14"/>
  <c r="I26" i="14"/>
  <c r="J26" i="14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G2" i="8"/>
  <c r="G3" i="8"/>
  <c r="G4" i="8"/>
  <c r="G5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<sst xmlns="http://schemas.openxmlformats.org/spreadsheetml/2006/main" count="1038" uniqueCount="351">
  <si>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</si>
  <si>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</si>
  <si>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</si>
  <si>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</si>
  <si>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</si>
  <si>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</si>
  <si>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</si>
  <si>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</si>
  <si>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</si>
  <si>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</si>
  <si>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</si>
  <si>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</si>
  <si>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</si>
  <si>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</si>
  <si>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</si>
  <si>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</si>
  <si>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</si>
  <si>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</si>
  <si>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</si>
  <si>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</si>
  <si>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</si>
  <si>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</si>
  <si>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</si>
  <si>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</si>
  <si>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</si>
  <si>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</si>
  <si>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</si>
  <si>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</si>
  <si>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</si>
  <si>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</si>
  <si>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</si>
  <si>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</si>
  <si>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</si>
  <si>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</si>
  <si>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</si>
  <si>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</si>
  <si>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</si>
  <si>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</si>
  <si>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</si>
  <si>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</si>
  <si>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</si>
  <si>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</si>
  <si>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</si>
  <si>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</si>
  <si>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</si>
  <si>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</si>
  <si>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</si>
  <si>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</si>
  <si>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</si>
  <si>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</si>
  <si>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</si>
  <si>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</si>
  <si>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</si>
  <si>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</si>
  <si>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</si>
  <si>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</si>
  <si>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</si>
  <si>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</si>
  <si>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</si>
  <si>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</si>
  <si>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</si>
  <si>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</si>
  <si>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</si>
  <si>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</si>
  <si>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</si>
  <si>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</si>
  <si>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</si>
  <si>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</si>
  <si>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</si>
  <si>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</si>
  <si>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</si>
  <si>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</si>
  <si>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</si>
  <si>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</si>
  <si>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</si>
  <si>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</si>
  <si>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</si>
  <si>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</si>
  <si>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</si>
  <si>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</si>
  <si>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</si>
  <si>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</si>
  <si>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</si>
  <si>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</si>
  <si>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</si>
  <si>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</si>
  <si>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</si>
  <si>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</si>
  <si>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</si>
  <si>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</si>
  <si>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</si>
  <si>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</si>
  <si>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</si>
  <si>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</si>
  <si>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</si>
  <si>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</si>
  <si>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</si>
  <si>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</si>
  <si>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</si>
  <si>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</si>
  <si>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</si>
  <si>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</si>
  <si>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</si>
  <si>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</si>
  <si>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</si>
  <si>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</si>
  <si>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</si>
  <si>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</si>
  <si>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</si>
  <si>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</si>
  <si>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</si>
  <si>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</si>
  <si>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</si>
  <si>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</si>
  <si>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</si>
  <si>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</si>
  <si>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</si>
  <si>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</si>
  <si>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</si>
  <si>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</si>
  <si>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</si>
  <si>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</si>
  <si>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</si>
  <si>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</si>
  <si>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</si>
  <si>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</si>
  <si>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</si>
  <si>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</si>
  <si>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</si>
  <si>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</si>
  <si>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</si>
  <si>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</si>
  <si>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</si>
  <si>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</si>
  <si>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</si>
  <si>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</si>
  <si>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</si>
  <si>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</si>
  <si>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</si>
  <si>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</si>
  <si>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</si>
  <si>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</si>
  <si>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</si>
  <si>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</si>
  <si>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</si>
  <si>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</si>
  <si>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</si>
  <si>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</si>
  <si>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</si>
  <si>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</si>
  <si>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</si>
  <si>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</si>
  <si>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</si>
  <si>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</si>
  <si>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</si>
  <si>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</si>
  <si>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</si>
  <si>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</si>
  <si>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</si>
  <si>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</si>
  <si>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</si>
  <si>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</si>
  <si>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</si>
  <si>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</si>
  <si>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</si>
  <si>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</si>
  <si>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</si>
  <si>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</si>
  <si>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</si>
  <si>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</si>
  <si>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</si>
  <si>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</si>
  <si>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</si>
  <si>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</si>
  <si>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</si>
  <si>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</si>
  <si>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</si>
  <si>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</si>
  <si>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</si>
  <si>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</si>
  <si>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</si>
  <si>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</si>
  <si>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</si>
  <si>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</si>
  <si>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</si>
  <si>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</si>
  <si>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</si>
  <si>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</si>
  <si>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</si>
  <si>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</si>
  <si>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</si>
  <si>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</si>
  <si>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</si>
  <si>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</si>
  <si>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</si>
  <si>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</si>
  <si>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</si>
  <si>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</si>
  <si>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</si>
  <si>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</si>
  <si>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</si>
  <si>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</si>
  <si>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</si>
  <si>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</si>
  <si>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</si>
  <si>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</si>
  <si>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</si>
  <si>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</si>
  <si>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</si>
  <si>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</si>
  <si>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</si>
  <si>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</si>
  <si>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</si>
  <si>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</si>
  <si>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</si>
  <si>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</si>
  <si>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</si>
  <si>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</si>
  <si>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</si>
  <si>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</si>
  <si>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</si>
  <si>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</si>
  <si>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</si>
  <si>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</si>
  <si>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</si>
  <si>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</si>
  <si>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</si>
  <si>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</si>
  <si>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</si>
  <si>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</si>
  <si>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</si>
  <si>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</si>
  <si>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</si>
  <si>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</si>
  <si>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</si>
  <si>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</si>
  <si>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</si>
  <si>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</si>
  <si>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</si>
  <si>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</si>
  <si>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</si>
  <si>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</si>
  <si>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</si>
  <si>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</si>
  <si>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</si>
  <si>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</si>
  <si>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</si>
  <si>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</si>
  <si>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</si>
  <si>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</si>
  <si>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</si>
  <si>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</si>
  <si>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</si>
  <si>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</si>
  <si>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</si>
  <si>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</si>
  <si>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</si>
  <si>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</si>
  <si>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</si>
  <si>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</si>
  <si>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</si>
  <si>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</si>
  <si>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</si>
  <si>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</si>
  <si>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</si>
  <si>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</si>
  <si>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</si>
  <si>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</si>
  <si>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</si>
  <si>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</si>
  <si>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</si>
  <si>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</si>
  <si>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</si>
  <si>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</si>
  <si>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</si>
  <si>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</si>
  <si>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</si>
  <si>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</si>
  <si>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</si>
  <si>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</si>
  <si>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</si>
  <si>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</si>
  <si>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</si>
  <si>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</si>
  <si>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</si>
  <si>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</si>
  <si>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</si>
  <si>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</si>
  <si>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</si>
  <si>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</si>
  <si>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</si>
  <si>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</si>
  <si>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</si>
  <si>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</si>
  <si>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</si>
  <si>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</si>
  <si>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</si>
  <si>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</si>
  <si>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</si>
  <si>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</si>
  <si>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</si>
  <si>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</si>
  <si>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</si>
  <si>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</si>
  <si>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</si>
  <si>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</si>
  <si>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</si>
  <si>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</si>
  <si>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</si>
  <si>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</si>
  <si>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</si>
  <si>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</si>
  <si>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</si>
  <si>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</si>
  <si>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</si>
  <si>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</si>
  <si>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</si>
  <si>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</si>
  <si>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</si>
  <si>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</si>
  <si>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</si>
  <si>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</si>
  <si>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</si>
  <si>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</si>
  <si>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</si>
  <si>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</si>
  <si>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</si>
  <si>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</si>
  <si>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</si>
  <si>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</si>
  <si>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</si>
  <si>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</si>
  <si>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</si>
  <si>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</si>
  <si>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</si>
  <si>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</si>
  <si>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</si>
  <si>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</si>
  <si>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</si>
  <si>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</si>
  <si>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</si>
  <si>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</si>
  <si>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</si>
  <si>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</si>
  <si>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</si>
  <si>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</si>
  <si>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</si>
  <si>
    <t xml:space="preserve">Capex % cercano a </t>
  </si>
  <si>
    <t xml:space="preserve">Capex cercano a </t>
  </si>
  <si>
    <t>Escenario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</si>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</sst>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69" fontId="8" fillId="3" borderId="0" xfId="5" applyNumberFormat="1" applyFont="1" applyFill="1"/>
    <xf numFmtId="169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70" fontId="8" fillId="0" borderId="0" xfId="0" applyNumberFormat="1" applyFont="1"/>
    <xf numFmtId="170" fontId="11" fillId="0" borderId="0" xfId="0" applyNumberFormat="1" applyFont="1"/>
    <xf numFmtId="164" fontId="8" fillId="0" borderId="0" xfId="0" applyNumberFormat="1" applyFont="1"/>
    <xf numFmtId="164" fontId="11" fillId="0" borderId="0" xfId="0" applyNumberFormat="1" applyFont="1"/>
    <xf numFmtId="169" fontId="8" fillId="0" borderId="0" xfId="0" applyNumberFormat="1" applyFont="1"/>
    <xf numFmtId="170" fontId="8" fillId="10" borderId="0" xfId="0" applyNumberFormat="1" applyFont="1" applyFill="1"/>
    <xf numFmtId="9" fontId="8" fillId="11" borderId="0" xfId="2" applyFont="1" applyFill="1"/>
    <xf numFmtId="164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5" applyNumberFormat="1" applyFont="1"/>
    <xf numFmtId="164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6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4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4" fontId="14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4" fillId="0" borderId="10" xfId="6" applyFont="1" applyBorder="1" applyAlignment="1">
      <alignment horizontal="center"/>
    </xf>
    <xf numFmtId="169" fontId="14" fillId="0" borderId="10" xfId="5" applyNumberFormat="1" applyFont="1" applyBorder="1" applyAlignment="1">
      <alignment horizontal="center"/>
    </xf>
    <xf numFmtId="169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6" fontId="0" fillId="0" borderId="0" xfId="2" applyNumberFormat="1" applyFont="1"/>
    <xf numFmtId="166" fontId="8" fillId="0" borderId="0" xfId="0" applyNumberFormat="1" applyFont="1"/>
    <xf numFmtId="9" fontId="8" fillId="0" borderId="1" xfId="2" applyFont="1" applyBorder="1"/>
    <xf numFmtId="164" fontId="8" fillId="0" borderId="1" xfId="5" applyFont="1" applyBorder="1"/>
    <xf numFmtId="164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19" fillId="6" borderId="17" xfId="0" applyFont="1" applyFill="1" applyBorder="1" applyAlignment="1">
      <alignment horizontal="center"/>
    </xf>
    <xf numFmtId="1" fontId="0" fillId="0" borderId="0" xfId="0" applyNumberFormat="1"/>
    <xf numFmtId="9" fontId="0" fillId="0" borderId="0" xfId="2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198</v>
      </c>
      <c r="B1" s="127" t="s">
        <v>49</v>
      </c>
      <c r="C1" s="128" t="s">
        <v>199</v>
      </c>
      <c r="D1" s="128" t="s">
        <v>200</v>
      </c>
      <c r="F1" s="127" t="s">
        <v>201</v>
      </c>
      <c r="G1" s="127" t="s">
        <v>202</v>
      </c>
      <c r="I1" s="10" t="s">
        <v>203</v>
      </c>
      <c r="J1" s="127">
        <v>13</v>
      </c>
      <c r="K1" s="127">
        <v>19</v>
      </c>
      <c r="L1" s="127">
        <v>25</v>
      </c>
      <c r="N1" s="10" t="s">
        <v>204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205</v>
      </c>
      <c r="C2" s="130" t="s">
        <v>206</v>
      </c>
      <c r="D2" s="131">
        <v>1759.7890044861028</v>
      </c>
      <c r="F2" s="130" t="s">
        <v>207</v>
      </c>
      <c r="G2" s="130" t="s">
        <v>207</v>
      </c>
      <c r="I2" s="132" t="s">
        <v>208</v>
      </c>
      <c r="J2" s="133">
        <v>0.51851638533364042</v>
      </c>
      <c r="K2" s="133">
        <v>0.63671103836798548</v>
      </c>
      <c r="L2" s="133">
        <v>3.6735393096672793</v>
      </c>
      <c r="N2" s="132" t="s">
        <v>208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209</v>
      </c>
      <c r="C3" s="130" t="s">
        <v>206</v>
      </c>
      <c r="D3" s="131">
        <v>1759.7890044861028</v>
      </c>
      <c r="F3" s="130" t="s">
        <v>210</v>
      </c>
      <c r="G3" s="130" t="s">
        <v>210</v>
      </c>
      <c r="I3" s="132" t="s">
        <v>206</v>
      </c>
      <c r="J3" s="133">
        <v>0.51851638533364042</v>
      </c>
      <c r="K3" s="133">
        <v>0.66197734941433417</v>
      </c>
      <c r="L3" s="133">
        <v>3.6769104444290792</v>
      </c>
      <c r="N3" s="132" t="s">
        <v>206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131</v>
      </c>
      <c r="C4" s="130" t="s">
        <v>206</v>
      </c>
      <c r="D4" s="131">
        <v>1094.0834376633352</v>
      </c>
      <c r="F4" s="130" t="s">
        <v>211</v>
      </c>
      <c r="G4" s="130" t="s">
        <v>211</v>
      </c>
      <c r="I4" s="132" t="s">
        <v>212</v>
      </c>
      <c r="J4" s="133">
        <v>0.51851638533364042</v>
      </c>
      <c r="K4" s="133">
        <v>0.65585082797477701</v>
      </c>
      <c r="L4" s="133">
        <v>3.7219735723674274</v>
      </c>
      <c r="N4" s="132" t="s">
        <v>212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213</v>
      </c>
      <c r="C5" s="130" t="s">
        <v>212</v>
      </c>
      <c r="D5" s="131">
        <v>1056.7596910360717</v>
      </c>
      <c r="F5" s="130" t="s">
        <v>214</v>
      </c>
      <c r="G5" s="130" t="s">
        <v>214</v>
      </c>
    </row>
    <row r="6" spans="1:17" x14ac:dyDescent="0.3">
      <c r="A6" s="129">
        <v>1</v>
      </c>
      <c r="B6" s="130" t="s">
        <v>215</v>
      </c>
      <c r="C6" s="130" t="s">
        <v>206</v>
      </c>
      <c r="D6" s="131">
        <v>1759.7890044861028</v>
      </c>
      <c r="F6" s="130" t="s">
        <v>216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208</v>
      </c>
      <c r="D7" s="131">
        <v>1128.6646199616048</v>
      </c>
      <c r="F7" s="130" t="s">
        <v>219</v>
      </c>
      <c r="G7" s="130" t="s">
        <v>217</v>
      </c>
    </row>
    <row r="8" spans="1:17" x14ac:dyDescent="0.3">
      <c r="A8" s="129">
        <v>1</v>
      </c>
      <c r="B8" s="130" t="s">
        <v>220</v>
      </c>
      <c r="C8" s="130" t="s">
        <v>208</v>
      </c>
      <c r="D8" s="131">
        <v>1372.1337611196966</v>
      </c>
      <c r="F8" s="130" t="s">
        <v>221</v>
      </c>
      <c r="G8" s="130" t="s">
        <v>221</v>
      </c>
    </row>
    <row r="9" spans="1:17" x14ac:dyDescent="0.3">
      <c r="A9" s="129">
        <v>1</v>
      </c>
      <c r="B9" s="130" t="s">
        <v>136</v>
      </c>
      <c r="C9" s="130" t="s">
        <v>206</v>
      </c>
      <c r="D9" s="131">
        <v>1645.5464470395568</v>
      </c>
      <c r="F9" s="130" t="s">
        <v>222</v>
      </c>
      <c r="G9" s="130" t="s">
        <v>222</v>
      </c>
    </row>
    <row r="10" spans="1:17" x14ac:dyDescent="0.3">
      <c r="A10" s="129">
        <v>1</v>
      </c>
      <c r="B10" s="130" t="s">
        <v>223</v>
      </c>
      <c r="C10" s="130" t="s">
        <v>208</v>
      </c>
      <c r="D10" s="131">
        <v>1372.1337611196966</v>
      </c>
      <c r="F10" s="130" t="s">
        <v>224</v>
      </c>
      <c r="G10" s="130" t="s">
        <v>225</v>
      </c>
    </row>
    <row r="11" spans="1:17" x14ac:dyDescent="0.3">
      <c r="A11" s="129">
        <v>1</v>
      </c>
      <c r="B11" s="130" t="s">
        <v>226</v>
      </c>
      <c r="C11" s="130" t="s">
        <v>208</v>
      </c>
      <c r="D11" s="131">
        <v>1509.8622494360493</v>
      </c>
      <c r="F11" s="130" t="s">
        <v>227</v>
      </c>
      <c r="G11" s="130" t="s">
        <v>225</v>
      </c>
    </row>
    <row r="12" spans="1:17" x14ac:dyDescent="0.3">
      <c r="A12" s="129">
        <v>1</v>
      </c>
      <c r="B12" s="130" t="s">
        <v>127</v>
      </c>
      <c r="C12" s="130" t="s">
        <v>206</v>
      </c>
      <c r="D12" s="131">
        <v>1280.7942581472241</v>
      </c>
      <c r="F12" s="130" t="s">
        <v>228</v>
      </c>
      <c r="G12" s="130" t="s">
        <v>228</v>
      </c>
    </row>
    <row r="13" spans="1:17" x14ac:dyDescent="0.3">
      <c r="A13" s="129">
        <v>1</v>
      </c>
      <c r="B13" s="130" t="s">
        <v>129</v>
      </c>
      <c r="C13" s="130" t="s">
        <v>206</v>
      </c>
      <c r="D13" s="131">
        <v>1645.5464470395568</v>
      </c>
      <c r="F13" s="130" t="s">
        <v>229</v>
      </c>
      <c r="G13" s="130" t="s">
        <v>229</v>
      </c>
    </row>
    <row r="14" spans="1:17" x14ac:dyDescent="0.3">
      <c r="A14" s="129">
        <v>2</v>
      </c>
      <c r="B14" s="130" t="s">
        <v>210</v>
      </c>
      <c r="C14" s="130" t="s">
        <v>206</v>
      </c>
      <c r="D14" s="131">
        <v>1280.7942581472241</v>
      </c>
      <c r="F14" s="130" t="s">
        <v>230</v>
      </c>
      <c r="G14" s="130" t="s">
        <v>230</v>
      </c>
    </row>
    <row r="15" spans="1:17" x14ac:dyDescent="0.3">
      <c r="A15" s="129">
        <v>2</v>
      </c>
      <c r="B15" s="130" t="s">
        <v>211</v>
      </c>
      <c r="C15" s="130" t="s">
        <v>212</v>
      </c>
      <c r="D15" s="131">
        <v>1438.5432708929466</v>
      </c>
      <c r="F15" s="130" t="s">
        <v>205</v>
      </c>
      <c r="G15" s="130" t="s">
        <v>205</v>
      </c>
    </row>
    <row r="16" spans="1:17" x14ac:dyDescent="0.3">
      <c r="A16" s="129">
        <v>2</v>
      </c>
      <c r="B16" s="130" t="s">
        <v>217</v>
      </c>
      <c r="C16" s="130" t="s">
        <v>208</v>
      </c>
      <c r="D16" s="131">
        <v>1372.1337611196966</v>
      </c>
      <c r="F16" s="130" t="s">
        <v>128</v>
      </c>
      <c r="G16" s="130" t="s">
        <v>128</v>
      </c>
    </row>
    <row r="17" spans="1:7" x14ac:dyDescent="0.3">
      <c r="A17" s="129">
        <v>2</v>
      </c>
      <c r="B17" s="130" t="s">
        <v>225</v>
      </c>
      <c r="C17" s="130" t="s">
        <v>212</v>
      </c>
      <c r="D17" s="131">
        <v>1056.7596910360717</v>
      </c>
      <c r="F17" s="130" t="s">
        <v>231</v>
      </c>
      <c r="G17" s="130" t="s">
        <v>232</v>
      </c>
    </row>
    <row r="18" spans="1:7" x14ac:dyDescent="0.3">
      <c r="A18" s="129">
        <v>2</v>
      </c>
      <c r="B18" s="130" t="s">
        <v>228</v>
      </c>
      <c r="C18" s="130" t="s">
        <v>206</v>
      </c>
      <c r="D18" s="131">
        <v>1759.7890044861028</v>
      </c>
      <c r="F18" s="130" t="s">
        <v>233</v>
      </c>
      <c r="G18" s="130" t="s">
        <v>233</v>
      </c>
    </row>
    <row r="19" spans="1:7" x14ac:dyDescent="0.3">
      <c r="A19" s="129">
        <v>2</v>
      </c>
      <c r="B19" s="130" t="s">
        <v>128</v>
      </c>
      <c r="C19" s="130" t="s">
        <v>206</v>
      </c>
      <c r="D19" s="131">
        <v>1155.5587003118246</v>
      </c>
      <c r="F19" s="130" t="s">
        <v>234</v>
      </c>
      <c r="G19" s="130" t="s">
        <v>234</v>
      </c>
    </row>
    <row r="20" spans="1:7" x14ac:dyDescent="0.3">
      <c r="A20" s="129">
        <v>2</v>
      </c>
      <c r="B20" s="130" t="s">
        <v>234</v>
      </c>
      <c r="C20" s="130" t="s">
        <v>212</v>
      </c>
      <c r="D20" s="131">
        <v>1308.779718369919</v>
      </c>
      <c r="F20" s="130" t="s">
        <v>235</v>
      </c>
      <c r="G20" s="130" t="s">
        <v>235</v>
      </c>
    </row>
    <row r="21" spans="1:7" x14ac:dyDescent="0.3">
      <c r="A21" s="129">
        <v>2</v>
      </c>
      <c r="B21" s="130" t="s">
        <v>236</v>
      </c>
      <c r="C21" s="130" t="s">
        <v>212</v>
      </c>
      <c r="D21" s="131">
        <v>1056.7596910360717</v>
      </c>
      <c r="F21" s="130" t="s">
        <v>209</v>
      </c>
      <c r="G21" s="130" t="s">
        <v>209</v>
      </c>
    </row>
    <row r="22" spans="1:7" x14ac:dyDescent="0.3">
      <c r="A22" s="129">
        <v>2</v>
      </c>
      <c r="B22" s="130" t="s">
        <v>237</v>
      </c>
      <c r="C22" s="130" t="s">
        <v>212</v>
      </c>
      <c r="D22" s="131">
        <v>1438.5432708929466</v>
      </c>
      <c r="F22" s="130" t="s">
        <v>238</v>
      </c>
      <c r="G22" s="130" t="s">
        <v>238</v>
      </c>
    </row>
    <row r="23" spans="1:7" x14ac:dyDescent="0.3">
      <c r="A23" s="129">
        <v>3</v>
      </c>
      <c r="B23" s="130" t="s">
        <v>214</v>
      </c>
      <c r="C23" s="130" t="s">
        <v>208</v>
      </c>
      <c r="D23" s="131">
        <v>1509.8622494360493</v>
      </c>
      <c r="F23" s="130" t="s">
        <v>239</v>
      </c>
      <c r="G23" s="130" t="s">
        <v>239</v>
      </c>
    </row>
    <row r="24" spans="1:7" x14ac:dyDescent="0.3">
      <c r="A24" s="129">
        <v>3</v>
      </c>
      <c r="B24" s="130" t="s">
        <v>222</v>
      </c>
      <c r="C24" s="130" t="s">
        <v>208</v>
      </c>
      <c r="D24" s="131">
        <v>1372.1337611196966</v>
      </c>
      <c r="F24" s="130" t="s">
        <v>131</v>
      </c>
      <c r="G24" s="130" t="s">
        <v>131</v>
      </c>
    </row>
    <row r="25" spans="1:7" x14ac:dyDescent="0.3">
      <c r="A25" s="129">
        <v>3</v>
      </c>
      <c r="B25" s="130" t="s">
        <v>229</v>
      </c>
      <c r="C25" s="130" t="s">
        <v>212</v>
      </c>
      <c r="D25" s="131">
        <v>1056.7596910360717</v>
      </c>
      <c r="F25" s="130" t="s">
        <v>240</v>
      </c>
      <c r="G25" s="130" t="s">
        <v>240</v>
      </c>
    </row>
    <row r="26" spans="1:7" x14ac:dyDescent="0.3">
      <c r="A26" s="129">
        <v>3</v>
      </c>
      <c r="B26" s="130" t="s">
        <v>232</v>
      </c>
      <c r="C26" s="130" t="s">
        <v>208</v>
      </c>
      <c r="D26" s="131">
        <v>1372.1337611196966</v>
      </c>
      <c r="F26" s="130" t="s">
        <v>241</v>
      </c>
      <c r="G26" s="130" t="s">
        <v>241</v>
      </c>
    </row>
    <row r="27" spans="1:7" x14ac:dyDescent="0.3">
      <c r="A27" s="129">
        <v>3</v>
      </c>
      <c r="B27" s="130" t="s">
        <v>239</v>
      </c>
      <c r="C27" s="130" t="s">
        <v>212</v>
      </c>
      <c r="D27" s="131">
        <v>1308.779718369919</v>
      </c>
      <c r="F27" s="130" t="s">
        <v>213</v>
      </c>
      <c r="G27" s="130" t="s">
        <v>213</v>
      </c>
    </row>
    <row r="28" spans="1:7" x14ac:dyDescent="0.3">
      <c r="A28" s="129">
        <v>3</v>
      </c>
      <c r="B28" s="130" t="s">
        <v>240</v>
      </c>
      <c r="C28" s="130" t="s">
        <v>208</v>
      </c>
      <c r="D28" s="131">
        <v>1372.1337611196966</v>
      </c>
      <c r="F28" s="130" t="s">
        <v>242</v>
      </c>
      <c r="G28" s="130" t="s">
        <v>243</v>
      </c>
    </row>
    <row r="29" spans="1:7" x14ac:dyDescent="0.3">
      <c r="A29" s="129">
        <v>3</v>
      </c>
      <c r="B29" s="130" t="s">
        <v>241</v>
      </c>
      <c r="C29" s="130" t="s">
        <v>206</v>
      </c>
      <c r="D29" s="131">
        <v>1584.0711843910672</v>
      </c>
      <c r="F29" s="130" t="s">
        <v>236</v>
      </c>
      <c r="G29" s="130" t="s">
        <v>236</v>
      </c>
    </row>
    <row r="30" spans="1:7" x14ac:dyDescent="0.3">
      <c r="A30" s="129">
        <v>3</v>
      </c>
      <c r="B30" s="130" t="s">
        <v>244</v>
      </c>
      <c r="C30" s="130" t="s">
        <v>208</v>
      </c>
      <c r="D30" s="131">
        <v>1509.8622494360493</v>
      </c>
      <c r="F30" s="130" t="s">
        <v>244</v>
      </c>
      <c r="G30" s="130" t="s">
        <v>244</v>
      </c>
    </row>
    <row r="31" spans="1:7" x14ac:dyDescent="0.3">
      <c r="A31" s="129">
        <v>3</v>
      </c>
      <c r="B31" s="130" t="s">
        <v>245</v>
      </c>
      <c r="C31" s="130" t="s">
        <v>212</v>
      </c>
      <c r="D31" s="131">
        <v>1438.5432708929466</v>
      </c>
      <c r="F31" s="130" t="s">
        <v>246</v>
      </c>
      <c r="G31" s="130" t="s">
        <v>246</v>
      </c>
    </row>
    <row r="32" spans="1:7" x14ac:dyDescent="0.3">
      <c r="A32" s="129">
        <v>3</v>
      </c>
      <c r="B32" s="130" t="s">
        <v>247</v>
      </c>
      <c r="C32" s="130" t="s">
        <v>206</v>
      </c>
      <c r="D32" s="131">
        <v>1584.0711843910672</v>
      </c>
      <c r="F32" s="130" t="s">
        <v>248</v>
      </c>
      <c r="G32" s="130" t="s">
        <v>245</v>
      </c>
    </row>
    <row r="33" spans="1:7" x14ac:dyDescent="0.3">
      <c r="A33" s="129">
        <v>3</v>
      </c>
      <c r="B33" s="130" t="s">
        <v>249</v>
      </c>
      <c r="C33" s="130" t="s">
        <v>212</v>
      </c>
      <c r="D33" s="131">
        <v>1056.7596910360717</v>
      </c>
      <c r="F33" s="130" t="s">
        <v>247</v>
      </c>
      <c r="G33" s="130" t="s">
        <v>247</v>
      </c>
    </row>
    <row r="34" spans="1:7" x14ac:dyDescent="0.3">
      <c r="A34" s="129">
        <v>3</v>
      </c>
      <c r="B34" s="130" t="s">
        <v>250</v>
      </c>
      <c r="C34" s="130" t="s">
        <v>208</v>
      </c>
      <c r="D34" s="131">
        <v>1509.8622494360493</v>
      </c>
      <c r="F34" s="130" t="s">
        <v>215</v>
      </c>
      <c r="G34" s="130" t="s">
        <v>215</v>
      </c>
    </row>
    <row r="35" spans="1:7" x14ac:dyDescent="0.3">
      <c r="A35" s="129">
        <v>3</v>
      </c>
      <c r="B35" s="130" t="s">
        <v>251</v>
      </c>
      <c r="C35" s="130" t="s">
        <v>208</v>
      </c>
      <c r="D35" s="131">
        <v>1509.8622494360493</v>
      </c>
      <c r="F35" s="130" t="s">
        <v>252</v>
      </c>
      <c r="G35" s="130" t="s">
        <v>249</v>
      </c>
    </row>
    <row r="36" spans="1:7" x14ac:dyDescent="0.3">
      <c r="A36" s="129">
        <v>3</v>
      </c>
      <c r="B36" s="130" t="s">
        <v>253</v>
      </c>
      <c r="C36" s="130" t="s">
        <v>208</v>
      </c>
      <c r="D36" s="131">
        <v>1128.6646199616048</v>
      </c>
      <c r="F36" s="130" t="s">
        <v>254</v>
      </c>
      <c r="G36" s="130" t="s">
        <v>249</v>
      </c>
    </row>
    <row r="37" spans="1:7" x14ac:dyDescent="0.3">
      <c r="A37" s="129">
        <v>3</v>
      </c>
      <c r="B37" s="130" t="s">
        <v>255</v>
      </c>
      <c r="C37" s="130" t="s">
        <v>206</v>
      </c>
      <c r="D37" s="131">
        <v>1584.0711843910672</v>
      </c>
      <c r="F37" s="130" t="s">
        <v>250</v>
      </c>
      <c r="G37" s="130" t="s">
        <v>250</v>
      </c>
    </row>
    <row r="38" spans="1:7" x14ac:dyDescent="0.3">
      <c r="A38" s="129">
        <v>3</v>
      </c>
      <c r="B38" s="130" t="s">
        <v>256</v>
      </c>
      <c r="C38" s="130" t="s">
        <v>208</v>
      </c>
      <c r="D38" s="131">
        <v>1266.3931082779577</v>
      </c>
      <c r="F38" s="130" t="s">
        <v>251</v>
      </c>
      <c r="G38" s="130" t="s">
        <v>251</v>
      </c>
    </row>
    <row r="39" spans="1:7" x14ac:dyDescent="0.3">
      <c r="A39" s="129">
        <v>3</v>
      </c>
      <c r="B39" s="130" t="s">
        <v>257</v>
      </c>
      <c r="C39" s="130" t="s">
        <v>208</v>
      </c>
      <c r="D39" s="131">
        <v>1372.1337611196966</v>
      </c>
      <c r="F39" s="130" t="s">
        <v>258</v>
      </c>
      <c r="G39" s="130" t="s">
        <v>258</v>
      </c>
    </row>
    <row r="40" spans="1:7" x14ac:dyDescent="0.3">
      <c r="A40" s="129">
        <v>3</v>
      </c>
      <c r="B40" s="130" t="s">
        <v>259</v>
      </c>
      <c r="C40" s="130" t="s">
        <v>206</v>
      </c>
      <c r="D40" s="131">
        <v>1584.0711843910672</v>
      </c>
      <c r="F40" s="130" t="s">
        <v>237</v>
      </c>
      <c r="G40" s="130" t="s">
        <v>237</v>
      </c>
    </row>
    <row r="41" spans="1:7" x14ac:dyDescent="0.3">
      <c r="A41" s="129">
        <v>3</v>
      </c>
      <c r="B41" s="130" t="s">
        <v>260</v>
      </c>
      <c r="C41" s="130" t="s">
        <v>212</v>
      </c>
      <c r="D41" s="131">
        <v>1056.7596910360717</v>
      </c>
      <c r="F41" s="130" t="s">
        <v>261</v>
      </c>
      <c r="G41" s="130" t="s">
        <v>261</v>
      </c>
    </row>
    <row r="42" spans="1:7" x14ac:dyDescent="0.3">
      <c r="A42" s="129">
        <v>3</v>
      </c>
      <c r="B42" s="130" t="s">
        <v>262</v>
      </c>
      <c r="C42" s="130" t="s">
        <v>208</v>
      </c>
      <c r="D42" s="131">
        <v>1372.1337611196966</v>
      </c>
      <c r="F42" s="130" t="s">
        <v>263</v>
      </c>
      <c r="G42" s="130" t="s">
        <v>263</v>
      </c>
    </row>
    <row r="43" spans="1:7" x14ac:dyDescent="0.3">
      <c r="A43" s="129">
        <v>4</v>
      </c>
      <c r="B43" s="130" t="s">
        <v>207</v>
      </c>
      <c r="C43" s="130" t="s">
        <v>212</v>
      </c>
      <c r="D43" s="131">
        <v>1308.779718369919</v>
      </c>
      <c r="F43" s="130" t="s">
        <v>264</v>
      </c>
      <c r="G43" s="130" t="s">
        <v>218</v>
      </c>
    </row>
    <row r="44" spans="1:7" x14ac:dyDescent="0.3">
      <c r="A44" s="129">
        <v>4</v>
      </c>
      <c r="B44" s="130" t="s">
        <v>221</v>
      </c>
      <c r="C44" s="130" t="s">
        <v>208</v>
      </c>
      <c r="D44" s="131">
        <v>1372.1337611196966</v>
      </c>
      <c r="F44" s="130" t="s">
        <v>265</v>
      </c>
      <c r="G44" s="130" t="s">
        <v>218</v>
      </c>
    </row>
    <row r="45" spans="1:7" x14ac:dyDescent="0.3">
      <c r="A45" s="129">
        <v>4</v>
      </c>
      <c r="B45" s="130" t="s">
        <v>230</v>
      </c>
      <c r="C45" s="130" t="s">
        <v>208</v>
      </c>
      <c r="D45" s="131">
        <v>1372.1337611196966</v>
      </c>
      <c r="F45" s="130" t="s">
        <v>253</v>
      </c>
      <c r="G45" s="130" t="s">
        <v>253</v>
      </c>
    </row>
    <row r="46" spans="1:7" x14ac:dyDescent="0.3">
      <c r="A46" s="129">
        <v>4</v>
      </c>
      <c r="B46" s="130" t="s">
        <v>233</v>
      </c>
      <c r="C46" s="130" t="s">
        <v>206</v>
      </c>
      <c r="D46" s="131">
        <v>1584.0711843910672</v>
      </c>
      <c r="F46" s="130" t="s">
        <v>220</v>
      </c>
      <c r="G46" s="130" t="s">
        <v>220</v>
      </c>
    </row>
    <row r="47" spans="1:7" x14ac:dyDescent="0.3">
      <c r="A47" s="129">
        <v>4</v>
      </c>
      <c r="B47" s="130" t="s">
        <v>235</v>
      </c>
      <c r="C47" s="130" t="s">
        <v>206</v>
      </c>
      <c r="D47" s="131">
        <v>1584.0711843910672</v>
      </c>
      <c r="F47" s="130" t="s">
        <v>255</v>
      </c>
      <c r="G47" s="130" t="s">
        <v>255</v>
      </c>
    </row>
    <row r="48" spans="1:7" x14ac:dyDescent="0.3">
      <c r="A48" s="129">
        <v>4</v>
      </c>
      <c r="B48" s="130" t="s">
        <v>238</v>
      </c>
      <c r="C48" s="130" t="s">
        <v>212</v>
      </c>
      <c r="D48" s="131">
        <v>1308.779718369919</v>
      </c>
      <c r="F48" s="130" t="s">
        <v>136</v>
      </c>
      <c r="G48" s="130" t="s">
        <v>136</v>
      </c>
    </row>
    <row r="49" spans="1:7" x14ac:dyDescent="0.3">
      <c r="A49" s="129">
        <v>4</v>
      </c>
      <c r="B49" s="130" t="s">
        <v>243</v>
      </c>
      <c r="C49" s="130" t="s">
        <v>206</v>
      </c>
      <c r="D49" s="131">
        <v>1645.5464470395568</v>
      </c>
      <c r="F49" s="130" t="s">
        <v>223</v>
      </c>
      <c r="G49" s="130" t="s">
        <v>223</v>
      </c>
    </row>
    <row r="50" spans="1:7" x14ac:dyDescent="0.3">
      <c r="A50" s="129">
        <v>4</v>
      </c>
      <c r="B50" s="130" t="s">
        <v>246</v>
      </c>
      <c r="C50" s="130" t="s">
        <v>212</v>
      </c>
      <c r="D50" s="131">
        <v>1438.5432708929466</v>
      </c>
      <c r="F50" s="130" t="s">
        <v>256</v>
      </c>
      <c r="G50" s="130" t="s">
        <v>256</v>
      </c>
    </row>
    <row r="51" spans="1:7" x14ac:dyDescent="0.3">
      <c r="A51" s="129">
        <v>4</v>
      </c>
      <c r="B51" s="130" t="s">
        <v>258</v>
      </c>
      <c r="C51" s="130" t="s">
        <v>212</v>
      </c>
      <c r="D51" s="131">
        <v>1308.779718369919</v>
      </c>
      <c r="F51" s="130" t="s">
        <v>266</v>
      </c>
      <c r="G51" s="130" t="s">
        <v>257</v>
      </c>
    </row>
    <row r="52" spans="1:7" x14ac:dyDescent="0.3">
      <c r="A52" s="129">
        <v>4</v>
      </c>
      <c r="B52" s="130" t="s">
        <v>261</v>
      </c>
      <c r="C52" s="130" t="s">
        <v>208</v>
      </c>
      <c r="D52" s="131">
        <v>1372.1337611196966</v>
      </c>
      <c r="F52" s="130" t="s">
        <v>259</v>
      </c>
      <c r="G52" s="130" t="s">
        <v>259</v>
      </c>
    </row>
    <row r="53" spans="1:7" x14ac:dyDescent="0.3">
      <c r="A53" s="129">
        <v>4</v>
      </c>
      <c r="B53" s="130" t="s">
        <v>263</v>
      </c>
      <c r="C53" s="130" t="s">
        <v>212</v>
      </c>
      <c r="D53" s="131">
        <v>1438.5432708929466</v>
      </c>
      <c r="F53" s="130" t="s">
        <v>119</v>
      </c>
      <c r="G53" s="130" t="s">
        <v>260</v>
      </c>
    </row>
    <row r="54" spans="1:7" x14ac:dyDescent="0.3">
      <c r="A54" s="129">
        <v>4</v>
      </c>
      <c r="B54" s="130" t="s">
        <v>267</v>
      </c>
      <c r="C54" s="130" t="s">
        <v>206</v>
      </c>
      <c r="D54" s="131">
        <v>1584.0711843910672</v>
      </c>
      <c r="F54" s="130" t="s">
        <v>267</v>
      </c>
      <c r="G54" s="130" t="s">
        <v>267</v>
      </c>
    </row>
    <row r="55" spans="1:7" x14ac:dyDescent="0.3">
      <c r="A55" s="129">
        <v>4</v>
      </c>
      <c r="B55" s="130" t="s">
        <v>268</v>
      </c>
      <c r="C55" s="130" t="s">
        <v>212</v>
      </c>
      <c r="D55" s="131">
        <v>1308.779718369919</v>
      </c>
      <c r="F55" s="130" t="s">
        <v>268</v>
      </c>
      <c r="G55" s="130" t="s">
        <v>268</v>
      </c>
    </row>
    <row r="56" spans="1:7" x14ac:dyDescent="0.3">
      <c r="A56" s="129">
        <v>4</v>
      </c>
      <c r="B56" s="130" t="s">
        <v>269</v>
      </c>
      <c r="C56" s="130" t="s">
        <v>212</v>
      </c>
      <c r="D56" s="131">
        <v>1438.5432708929466</v>
      </c>
      <c r="F56" s="130" t="s">
        <v>270</v>
      </c>
      <c r="G56" s="130" t="s">
        <v>262</v>
      </c>
    </row>
    <row r="57" spans="1:7" x14ac:dyDescent="0.3">
      <c r="A57" s="129">
        <v>4</v>
      </c>
      <c r="B57" s="130" t="s">
        <v>271</v>
      </c>
      <c r="C57" s="130" t="s">
        <v>212</v>
      </c>
      <c r="D57" s="131">
        <v>1308.779718369919</v>
      </c>
      <c r="F57" s="130" t="s">
        <v>269</v>
      </c>
      <c r="G57" s="130" t="s">
        <v>269</v>
      </c>
    </row>
    <row r="58" spans="1:7" x14ac:dyDescent="0.3">
      <c r="A58" s="129">
        <v>4</v>
      </c>
      <c r="B58" s="130" t="s">
        <v>272</v>
      </c>
      <c r="C58" s="130" t="s">
        <v>212</v>
      </c>
      <c r="D58" s="131">
        <v>1056.7596910360717</v>
      </c>
      <c r="F58" s="130" t="s">
        <v>273</v>
      </c>
      <c r="G58" s="130" t="s">
        <v>226</v>
      </c>
    </row>
    <row r="59" spans="1:7" x14ac:dyDescent="0.3">
      <c r="A59" s="129">
        <v>4</v>
      </c>
      <c r="B59" s="130" t="s">
        <v>130</v>
      </c>
      <c r="C59" s="130" t="s">
        <v>206</v>
      </c>
      <c r="D59" s="131">
        <v>1584.0711843910672</v>
      </c>
      <c r="F59" s="130" t="s">
        <v>274</v>
      </c>
      <c r="G59" s="130" t="s">
        <v>226</v>
      </c>
    </row>
    <row r="60" spans="1:7" x14ac:dyDescent="0.3">
      <c r="A60" s="134">
        <v>5</v>
      </c>
      <c r="B60" s="135" t="s">
        <v>102</v>
      </c>
      <c r="C60" s="135" t="s">
        <v>275</v>
      </c>
      <c r="D60" s="131">
        <v>1584.0711843910672</v>
      </c>
      <c r="F60" s="130" t="s">
        <v>271</v>
      </c>
      <c r="G60" s="130" t="s">
        <v>271</v>
      </c>
    </row>
    <row r="61" spans="1:7" x14ac:dyDescent="0.3">
      <c r="F61" s="130" t="s">
        <v>127</v>
      </c>
      <c r="G61" s="130" t="s">
        <v>127</v>
      </c>
    </row>
    <row r="62" spans="1:7" x14ac:dyDescent="0.3">
      <c r="F62" s="130" t="s">
        <v>129</v>
      </c>
      <c r="G62" s="130" t="s">
        <v>129</v>
      </c>
    </row>
    <row r="63" spans="1:7" x14ac:dyDescent="0.3">
      <c r="F63" s="130" t="s">
        <v>272</v>
      </c>
      <c r="G63" s="130" t="s">
        <v>272</v>
      </c>
    </row>
    <row r="64" spans="1:7" x14ac:dyDescent="0.3">
      <c r="F64" s="130" t="s">
        <v>130</v>
      </c>
      <c r="G64" s="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133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135</v>
      </c>
    </row>
    <row r="7" spans="3:10" hidden="1" x14ac:dyDescent="0.3">
      <c r="C7" s="44" t="s">
        <v>136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141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142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143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144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145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146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147</v>
      </c>
    </row>
    <row r="27" spans="3:13" x14ac:dyDescent="0.3">
      <c r="C27" s="44" t="s">
        <v>148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149</v>
      </c>
      <c r="E30" s="61" t="s">
        <v>150</v>
      </c>
    </row>
    <row r="31" spans="3:13" x14ac:dyDescent="0.3">
      <c r="C31" s="44" t="s">
        <v>151</v>
      </c>
      <c r="D31" s="51">
        <v>0.4</v>
      </c>
    </row>
    <row r="32" spans="3:13" x14ac:dyDescent="0.3">
      <c r="C32" s="44" t="s">
        <v>152</v>
      </c>
      <c r="D32" s="51">
        <v>0.5</v>
      </c>
      <c r="E32" s="62">
        <v>0.5</v>
      </c>
    </row>
    <row r="33" spans="2:19" x14ac:dyDescent="0.3">
      <c r="C33" s="44" t="s">
        <v>153</v>
      </c>
      <c r="D33" s="59">
        <v>0</v>
      </c>
      <c r="E33" s="44">
        <v>4</v>
      </c>
      <c r="F33" s="44" t="s">
        <v>154</v>
      </c>
    </row>
    <row r="36" spans="2:19" hidden="1" x14ac:dyDescent="0.3">
      <c r="D36" s="44" t="s">
        <v>155</v>
      </c>
      <c r="E36" s="44" t="s">
        <v>156</v>
      </c>
    </row>
    <row r="37" spans="2:19" hidden="1" x14ac:dyDescent="0.3">
      <c r="B37" s="44">
        <v>1</v>
      </c>
      <c r="C37" s="44" t="s">
        <v>136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136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157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136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136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136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154</v>
      </c>
      <c r="D87" s="60">
        <v>30991.74</v>
      </c>
    </row>
    <row r="88" spans="3:19" x14ac:dyDescent="0.3">
      <c r="C88" s="44" t="s">
        <v>158</v>
      </c>
      <c r="D88" s="44">
        <v>-0.45</v>
      </c>
    </row>
    <row r="90" spans="3:19" x14ac:dyDescent="0.3">
      <c r="C90" s="44" t="s">
        <v>159</v>
      </c>
      <c r="D90" s="44">
        <v>14</v>
      </c>
    </row>
    <row r="91" spans="3:19" x14ac:dyDescent="0.3">
      <c r="C91" s="44" t="s">
        <v>160</v>
      </c>
    </row>
    <row r="92" spans="3:19" x14ac:dyDescent="0.3">
      <c r="C92" s="44" t="s">
        <v>161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162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163</v>
      </c>
      <c r="C98" s="74" t="s">
        <v>164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60" t="s">
        <v>165</v>
      </c>
      <c r="C99" s="77" t="s">
        <v>166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61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61"/>
      <c r="C101" s="76" t="s">
        <v>167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6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6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1"/>
      <c r="C104" s="79" t="s">
        <v>168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61"/>
      <c r="C105" s="76" t="s">
        <v>169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61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61"/>
      <c r="C107" s="76" t="s">
        <v>170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61"/>
      <c r="C108" s="86" t="s">
        <v>171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61"/>
      <c r="C109" s="86" t="s">
        <v>172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61"/>
      <c r="C110" s="86" t="s">
        <v>173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2"/>
      <c r="C111" s="89" t="s">
        <v>174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175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176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177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178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179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180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181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182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183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184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185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186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187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188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136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136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189</v>
      </c>
      <c r="H173" s="126" t="s">
        <v>190</v>
      </c>
      <c r="I173" s="126" t="s">
        <v>191</v>
      </c>
    </row>
    <row r="174" spans="2:13" x14ac:dyDescent="0.3">
      <c r="E174" s="46" t="s">
        <v>192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193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194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195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196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197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C1" zoomScale="85" zoomScaleNormal="85" workbookViewId="0">
      <selection activeCell="Q34" sqref="Q34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133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136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141</v>
      </c>
      <c r="D21" s="55">
        <f>+D17*$D$88*(1+$D$27)</f>
        <v>16069.724999999999</v>
      </c>
      <c r="E21" s="55">
        <f>+E17*$D$88*(1+$D$27)</f>
        <v>19732.782956230632</v>
      </c>
      <c r="F21" s="55">
        <f>+F17*$D$88*(1+$D$27)</f>
        <v>113849.37516498781</v>
      </c>
      <c r="G21" s="55">
        <v>406653.31875000003</v>
      </c>
      <c r="H21" s="55">
        <v>610768.58499999996</v>
      </c>
      <c r="I21" s="116">
        <v>1012720.02125</v>
      </c>
      <c r="J21" s="116">
        <v>1233351.39375</v>
      </c>
      <c r="K21" s="116">
        <v>1233351.39375</v>
      </c>
      <c r="L21" s="116">
        <v>1233351.39375</v>
      </c>
      <c r="M21" s="116">
        <v>1233351.39375</v>
      </c>
      <c r="N21" s="116">
        <v>1233351.39375</v>
      </c>
      <c r="O21" s="116">
        <v>1233351.39375</v>
      </c>
    </row>
    <row r="22" spans="3:15" x14ac:dyDescent="0.3">
      <c r="C22" s="44" t="s">
        <v>142</v>
      </c>
      <c r="D22" s="55">
        <f t="shared" ref="D22:F23" si="4">+D19*$D$88</f>
        <v>19066.259999999998</v>
      </c>
      <c r="E22" s="55">
        <f t="shared" si="4"/>
        <v>26156.53</v>
      </c>
      <c r="F22" s="55">
        <f t="shared" si="4"/>
        <v>34259.69</v>
      </c>
      <c r="G22" s="55">
        <v>31813.532207873432</v>
      </c>
      <c r="H22" s="55">
        <v>66176.242624956634</v>
      </c>
      <c r="I22" s="116">
        <v>73004.650736607175</v>
      </c>
      <c r="J22" s="116">
        <v>109613.78031658471</v>
      </c>
      <c r="K22" s="116">
        <v>109613.78031658471</v>
      </c>
      <c r="L22" s="116">
        <v>109613.78031658471</v>
      </c>
      <c r="M22" s="116">
        <v>109613.78031658471</v>
      </c>
      <c r="N22" s="116">
        <v>109613.78031658471</v>
      </c>
      <c r="O22" s="116">
        <v>109613.78031658471</v>
      </c>
    </row>
    <row r="23" spans="3:15" x14ac:dyDescent="0.3">
      <c r="C23" s="44" t="s">
        <v>143</v>
      </c>
      <c r="D23" s="56">
        <f t="shared" si="4"/>
        <v>35135.984999999993</v>
      </c>
      <c r="E23" s="56">
        <f t="shared" si="4"/>
        <v>45889.312956230628</v>
      </c>
      <c r="F23" s="56">
        <f t="shared" si="4"/>
        <v>148109.06516498781</v>
      </c>
      <c r="G23" s="56">
        <v>148000.19470787345</v>
      </c>
      <c r="H23" s="56">
        <v>502439.51762495667</v>
      </c>
      <c r="I23" s="116">
        <v>796376.09448660736</v>
      </c>
      <c r="J23" s="116">
        <v>990579.06156658463</v>
      </c>
      <c r="K23" s="116">
        <v>990579.06156658463</v>
      </c>
      <c r="L23" s="116">
        <v>990579.06156658463</v>
      </c>
      <c r="M23" s="116">
        <v>990579.06156658463</v>
      </c>
      <c r="N23" s="116">
        <v>990579.06156658463</v>
      </c>
      <c r="O23" s="116">
        <v>990579.06156658463</v>
      </c>
    </row>
    <row r="24" spans="3:15" x14ac:dyDescent="0.3">
      <c r="C24" s="44" t="s">
        <v>144</v>
      </c>
      <c r="D24" s="57">
        <f>+D17+D19*(1+$D$34)</f>
        <v>1.1337209527441825</v>
      </c>
      <c r="E24" s="57">
        <f>+E17+E19*(1+$D$34)</f>
        <v>1.4806949515009684</v>
      </c>
      <c r="F24" s="57">
        <f>+F17+F19*(1+$D$34)</f>
        <v>4.778985147816412</v>
      </c>
      <c r="G24" s="57">
        <v>4.7754722615727108</v>
      </c>
      <c r="H24" s="57">
        <v>16.21204610083063</v>
      </c>
      <c r="I24" s="116">
        <v>25.696398281819842</v>
      </c>
      <c r="J24" s="116">
        <v>31.962679783922574</v>
      </c>
      <c r="K24" s="116">
        <v>31.962679783922574</v>
      </c>
      <c r="L24" s="116">
        <v>31.962679783922574</v>
      </c>
      <c r="M24" s="116">
        <v>31.962679783922574</v>
      </c>
      <c r="N24" s="116">
        <v>31.962679783922574</v>
      </c>
      <c r="O24" s="116">
        <v>31.962679783922574</v>
      </c>
    </row>
    <row r="25" spans="3:15" x14ac:dyDescent="0.3">
      <c r="C25" s="44" t="s">
        <v>145</v>
      </c>
      <c r="D25" s="57">
        <f>+D20+$E$34</f>
        <v>5.1337209527441825</v>
      </c>
      <c r="E25" s="57">
        <f>+E20+$E$34</f>
        <v>5.4806949515009684</v>
      </c>
      <c r="F25" s="57">
        <f>+F20+$E$34</f>
        <v>8.778985147816412</v>
      </c>
      <c r="G25" s="57">
        <v>8.7754722615727108</v>
      </c>
      <c r="H25" s="57">
        <v>20.21204610083063</v>
      </c>
      <c r="I25" s="116">
        <v>29.696398281819842</v>
      </c>
      <c r="J25" s="116">
        <v>35.962679783922574</v>
      </c>
      <c r="K25" s="116">
        <v>35.962679783922574</v>
      </c>
      <c r="L25" s="116">
        <v>35.962679783922574</v>
      </c>
      <c r="M25" s="116">
        <v>35.962679783922574</v>
      </c>
      <c r="N25" s="116">
        <v>35.962679783922574</v>
      </c>
      <c r="O25" s="116">
        <v>35.962679783922574</v>
      </c>
    </row>
    <row r="26" spans="3:15" x14ac:dyDescent="0.3">
      <c r="C26" s="139" t="s">
        <v>146</v>
      </c>
      <c r="D26" s="58">
        <f>D20*0.8+D25*0.2</f>
        <v>1.9337209527441828</v>
      </c>
      <c r="E26" s="58">
        <f t="shared" ref="E26:O26" si="5">E20*0.8+E25*0.2</f>
        <v>2.2806949515009682</v>
      </c>
      <c r="F26" s="58">
        <f t="shared" si="5"/>
        <v>5.5789851478164127</v>
      </c>
      <c r="G26" s="58">
        <f t="shared" si="5"/>
        <v>5.5754722615727106</v>
      </c>
      <c r="H26" s="58">
        <f t="shared" si="5"/>
        <v>17.012046100830631</v>
      </c>
      <c r="I26" s="58">
        <f t="shared" si="5"/>
        <v>26.496398281819843</v>
      </c>
      <c r="J26" s="58">
        <f t="shared" si="5"/>
        <v>32.762679783922579</v>
      </c>
      <c r="K26" s="58">
        <f t="shared" si="5"/>
        <v>32.762679783922579</v>
      </c>
      <c r="L26" s="58">
        <f t="shared" si="5"/>
        <v>32.762679783922579</v>
      </c>
      <c r="M26" s="58">
        <f t="shared" si="5"/>
        <v>32.762679783922579</v>
      </c>
      <c r="N26" s="58">
        <f t="shared" si="5"/>
        <v>32.762679783922579</v>
      </c>
      <c r="O26" s="58">
        <f t="shared" si="5"/>
        <v>32.762679783922579</v>
      </c>
    </row>
    <row r="27" spans="3:15" x14ac:dyDescent="0.3">
      <c r="C27" s="44" t="s">
        <v>148</v>
      </c>
      <c r="D27" s="59">
        <v>0</v>
      </c>
    </row>
    <row r="28" spans="3:15" x14ac:dyDescent="0.3">
      <c r="C28" s="44" t="s">
        <v>279</v>
      </c>
      <c r="D28" s="52"/>
      <c r="G28" s="139">
        <v>2.5</v>
      </c>
    </row>
    <row r="29" spans="3:15" x14ac:dyDescent="0.3">
      <c r="D29" s="60">
        <f>D26*$D$88</f>
        <v>59929.377</v>
      </c>
      <c r="E29" s="60">
        <f t="shared" ref="E29:F29" si="6">E26*$D$88</f>
        <v>70682.70495623062</v>
      </c>
      <c r="F29" s="60">
        <f t="shared" si="6"/>
        <v>172902.45716498783</v>
      </c>
    </row>
    <row r="31" spans="3:15" x14ac:dyDescent="0.3">
      <c r="D31" s="61" t="s">
        <v>149</v>
      </c>
      <c r="E31" s="61" t="s">
        <v>150</v>
      </c>
    </row>
    <row r="32" spans="3:15" x14ac:dyDescent="0.3">
      <c r="C32" s="44" t="s">
        <v>151</v>
      </c>
      <c r="D32" s="51">
        <v>0.4</v>
      </c>
    </row>
    <row r="33" spans="2:19" x14ac:dyDescent="0.3">
      <c r="C33" s="44" t="s">
        <v>152</v>
      </c>
      <c r="D33" s="51">
        <v>0.5</v>
      </c>
      <c r="E33" s="62">
        <v>0.5</v>
      </c>
    </row>
    <row r="34" spans="2:19" x14ac:dyDescent="0.3">
      <c r="C34" s="44" t="s">
        <v>153</v>
      </c>
      <c r="D34" s="59">
        <v>0</v>
      </c>
      <c r="E34" s="44">
        <v>4</v>
      </c>
      <c r="F34" s="44" t="s">
        <v>154</v>
      </c>
    </row>
    <row r="37" spans="2:19" hidden="1" x14ac:dyDescent="0.3">
      <c r="D37" s="44" t="s">
        <v>155</v>
      </c>
      <c r="E37" s="44" t="s">
        <v>156</v>
      </c>
    </row>
    <row r="38" spans="2:19" hidden="1" x14ac:dyDescent="0.3">
      <c r="B38" s="44">
        <v>1</v>
      </c>
      <c r="C38" s="44" t="s">
        <v>136</v>
      </c>
      <c r="D38" s="63" t="e">
        <f t="shared" ref="D38:D45" si="7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7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7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7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7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7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7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7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8">+I48+1</f>
        <v>6</v>
      </c>
      <c r="K48" s="44">
        <f t="shared" si="8"/>
        <v>7</v>
      </c>
      <c r="L48" s="44">
        <f t="shared" si="8"/>
        <v>8</v>
      </c>
      <c r="M48" s="44">
        <f t="shared" si="8"/>
        <v>9</v>
      </c>
      <c r="N48" s="44">
        <f t="shared" si="8"/>
        <v>10</v>
      </c>
      <c r="O48" s="44">
        <f t="shared" si="8"/>
        <v>11</v>
      </c>
      <c r="P48" s="44">
        <f t="shared" si="8"/>
        <v>12</v>
      </c>
      <c r="Q48" s="44">
        <f t="shared" si="8"/>
        <v>13</v>
      </c>
      <c r="R48" s="44">
        <f>+Q48+1</f>
        <v>14</v>
      </c>
      <c r="S48" s="44">
        <f t="shared" si="8"/>
        <v>15</v>
      </c>
    </row>
    <row r="49" spans="3:19" hidden="1" x14ac:dyDescent="0.3">
      <c r="C49" s="44" t="s">
        <v>136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157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136</v>
      </c>
      <c r="E59" s="60" t="e">
        <f>+E145</f>
        <v>#REF!</v>
      </c>
      <c r="F59" s="60" t="e">
        <f t="shared" ref="F59:S59" si="9">+F145</f>
        <v>#REF!</v>
      </c>
      <c r="G59" s="60" t="e">
        <f t="shared" si="9"/>
        <v>#REF!</v>
      </c>
      <c r="H59" s="60" t="e">
        <f t="shared" si="9"/>
        <v>#REF!</v>
      </c>
      <c r="I59" s="60" t="e">
        <f t="shared" si="9"/>
        <v>#REF!</v>
      </c>
      <c r="J59" s="60" t="e">
        <f t="shared" si="9"/>
        <v>#REF!</v>
      </c>
      <c r="K59" s="60" t="e">
        <f t="shared" si="9"/>
        <v>#REF!</v>
      </c>
      <c r="L59" s="60" t="e">
        <f t="shared" si="9"/>
        <v>#REF!</v>
      </c>
      <c r="M59" s="60" t="e">
        <f t="shared" si="9"/>
        <v>#REF!</v>
      </c>
      <c r="N59" s="60" t="e">
        <f t="shared" si="9"/>
        <v>#REF!</v>
      </c>
      <c r="O59" s="60" t="e">
        <f t="shared" si="9"/>
        <v>#REF!</v>
      </c>
      <c r="P59" s="60" t="e">
        <f t="shared" si="9"/>
        <v>#REF!</v>
      </c>
      <c r="Q59" s="60" t="e">
        <f t="shared" si="9"/>
        <v>#REF!</v>
      </c>
      <c r="R59" s="60" t="e">
        <f t="shared" si="9"/>
        <v>#REF!</v>
      </c>
      <c r="S59" s="60" t="e">
        <f t="shared" si="9"/>
        <v>#REF!</v>
      </c>
    </row>
    <row r="60" spans="3:19" hidden="1" x14ac:dyDescent="0.3">
      <c r="C60" s="44" t="e">
        <f>#REF!</f>
        <v>#REF!</v>
      </c>
      <c r="E60" s="60" t="e">
        <f t="shared" ref="E60:S66" si="10">+E146</f>
        <v>#REF!</v>
      </c>
      <c r="F60" s="60" t="e">
        <f t="shared" si="10"/>
        <v>#REF!</v>
      </c>
      <c r="G60" s="60" t="e">
        <f t="shared" si="10"/>
        <v>#REF!</v>
      </c>
      <c r="H60" s="60" t="e">
        <f t="shared" si="10"/>
        <v>#REF!</v>
      </c>
      <c r="I60" s="60" t="e">
        <f t="shared" si="10"/>
        <v>#REF!</v>
      </c>
      <c r="J60" s="60" t="e">
        <f t="shared" si="10"/>
        <v>#REF!</v>
      </c>
      <c r="K60" s="60" t="e">
        <f t="shared" si="10"/>
        <v>#REF!</v>
      </c>
      <c r="L60" s="60" t="e">
        <f t="shared" si="10"/>
        <v>#REF!</v>
      </c>
      <c r="M60" s="60" t="e">
        <f t="shared" si="10"/>
        <v>#REF!</v>
      </c>
      <c r="N60" s="60" t="e">
        <f t="shared" si="10"/>
        <v>#REF!</v>
      </c>
      <c r="O60" s="60" t="e">
        <f t="shared" si="10"/>
        <v>#REF!</v>
      </c>
      <c r="P60" s="60" t="e">
        <f t="shared" si="10"/>
        <v>#REF!</v>
      </c>
      <c r="Q60" s="60" t="e">
        <f t="shared" si="10"/>
        <v>#REF!</v>
      </c>
      <c r="R60" s="60" t="e">
        <f t="shared" si="10"/>
        <v>#REF!</v>
      </c>
      <c r="S60" s="60" t="e">
        <f t="shared" si="10"/>
        <v>#REF!</v>
      </c>
    </row>
    <row r="61" spans="3:19" hidden="1" x14ac:dyDescent="0.3">
      <c r="C61" s="44" t="e">
        <f>#REF!</f>
        <v>#REF!</v>
      </c>
      <c r="E61" s="60" t="e">
        <f t="shared" si="10"/>
        <v>#REF!</v>
      </c>
      <c r="F61" s="60" t="e">
        <f t="shared" si="10"/>
        <v>#REF!</v>
      </c>
      <c r="G61" s="60" t="e">
        <f t="shared" si="10"/>
        <v>#REF!</v>
      </c>
      <c r="H61" s="60" t="e">
        <f t="shared" si="10"/>
        <v>#REF!</v>
      </c>
      <c r="I61" s="60" t="e">
        <f t="shared" si="10"/>
        <v>#REF!</v>
      </c>
      <c r="J61" s="60" t="e">
        <f t="shared" si="10"/>
        <v>#REF!</v>
      </c>
      <c r="K61" s="60" t="e">
        <f t="shared" si="10"/>
        <v>#REF!</v>
      </c>
      <c r="L61" s="60" t="e">
        <f t="shared" si="10"/>
        <v>#REF!</v>
      </c>
      <c r="M61" s="60" t="e">
        <f t="shared" si="10"/>
        <v>#REF!</v>
      </c>
      <c r="N61" s="60" t="e">
        <f t="shared" si="10"/>
        <v>#REF!</v>
      </c>
      <c r="O61" s="60" t="e">
        <f t="shared" si="10"/>
        <v>#REF!</v>
      </c>
      <c r="P61" s="60" t="e">
        <f t="shared" si="10"/>
        <v>#REF!</v>
      </c>
      <c r="Q61" s="60" t="e">
        <f t="shared" si="10"/>
        <v>#REF!</v>
      </c>
      <c r="R61" s="60" t="e">
        <f t="shared" si="10"/>
        <v>#REF!</v>
      </c>
      <c r="S61" s="60" t="e">
        <f t="shared" si="10"/>
        <v>#REF!</v>
      </c>
    </row>
    <row r="62" spans="3:19" hidden="1" x14ac:dyDescent="0.3">
      <c r="C62" s="44" t="e">
        <f>#REF!</f>
        <v>#REF!</v>
      </c>
      <c r="E62" s="60" t="e">
        <f t="shared" si="10"/>
        <v>#REF!</v>
      </c>
      <c r="F62" s="60" t="e">
        <f t="shared" si="10"/>
        <v>#REF!</v>
      </c>
      <c r="G62" s="60" t="e">
        <f t="shared" si="10"/>
        <v>#REF!</v>
      </c>
      <c r="H62" s="60" t="e">
        <f t="shared" si="10"/>
        <v>#REF!</v>
      </c>
      <c r="I62" s="60" t="e">
        <f t="shared" si="10"/>
        <v>#REF!</v>
      </c>
      <c r="J62" s="60" t="e">
        <f t="shared" si="10"/>
        <v>#REF!</v>
      </c>
      <c r="K62" s="60" t="e">
        <f t="shared" si="10"/>
        <v>#REF!</v>
      </c>
      <c r="L62" s="60" t="e">
        <f t="shared" si="10"/>
        <v>#REF!</v>
      </c>
      <c r="M62" s="60" t="e">
        <f t="shared" si="10"/>
        <v>#REF!</v>
      </c>
      <c r="N62" s="60" t="e">
        <f t="shared" si="10"/>
        <v>#REF!</v>
      </c>
      <c r="O62" s="60" t="e">
        <f t="shared" si="10"/>
        <v>#REF!</v>
      </c>
      <c r="P62" s="60" t="e">
        <f t="shared" si="10"/>
        <v>#REF!</v>
      </c>
      <c r="Q62" s="60" t="e">
        <f t="shared" si="10"/>
        <v>#REF!</v>
      </c>
      <c r="R62" s="60" t="e">
        <f t="shared" si="10"/>
        <v>#REF!</v>
      </c>
      <c r="S62" s="60" t="e">
        <f t="shared" si="10"/>
        <v>#REF!</v>
      </c>
    </row>
    <row r="63" spans="3:19" hidden="1" x14ac:dyDescent="0.3">
      <c r="C63" s="44" t="e">
        <f>#REF!</f>
        <v>#REF!</v>
      </c>
      <c r="E63" s="60" t="e">
        <f t="shared" si="10"/>
        <v>#REF!</v>
      </c>
      <c r="F63" s="60" t="e">
        <f t="shared" si="10"/>
        <v>#REF!</v>
      </c>
      <c r="G63" s="60" t="e">
        <f t="shared" si="10"/>
        <v>#REF!</v>
      </c>
      <c r="H63" s="60" t="e">
        <f t="shared" si="10"/>
        <v>#REF!</v>
      </c>
      <c r="I63" s="60" t="e">
        <f t="shared" si="10"/>
        <v>#REF!</v>
      </c>
      <c r="J63" s="60" t="e">
        <f t="shared" si="10"/>
        <v>#REF!</v>
      </c>
      <c r="K63" s="60" t="e">
        <f t="shared" si="10"/>
        <v>#REF!</v>
      </c>
      <c r="L63" s="60" t="e">
        <f t="shared" si="10"/>
        <v>#REF!</v>
      </c>
      <c r="M63" s="60" t="e">
        <f t="shared" si="10"/>
        <v>#REF!</v>
      </c>
      <c r="N63" s="60" t="e">
        <f t="shared" si="10"/>
        <v>#REF!</v>
      </c>
      <c r="O63" s="60" t="e">
        <f t="shared" si="10"/>
        <v>#REF!</v>
      </c>
      <c r="P63" s="60" t="e">
        <f t="shared" si="10"/>
        <v>#REF!</v>
      </c>
      <c r="Q63" s="60" t="e">
        <f t="shared" si="10"/>
        <v>#REF!</v>
      </c>
      <c r="R63" s="60" t="e">
        <f t="shared" si="10"/>
        <v>#REF!</v>
      </c>
      <c r="S63" s="60" t="e">
        <f t="shared" si="10"/>
        <v>#REF!</v>
      </c>
    </row>
    <row r="64" spans="3:19" hidden="1" x14ac:dyDescent="0.3">
      <c r="C64" s="44" t="e">
        <f>#REF!</f>
        <v>#REF!</v>
      </c>
      <c r="E64" s="60" t="e">
        <f t="shared" si="10"/>
        <v>#REF!</v>
      </c>
      <c r="F64" s="60" t="e">
        <f t="shared" si="10"/>
        <v>#REF!</v>
      </c>
      <c r="G64" s="60" t="e">
        <f t="shared" si="10"/>
        <v>#REF!</v>
      </c>
      <c r="H64" s="60" t="e">
        <f t="shared" si="10"/>
        <v>#REF!</v>
      </c>
      <c r="I64" s="60" t="e">
        <f t="shared" si="10"/>
        <v>#REF!</v>
      </c>
      <c r="J64" s="60" t="e">
        <f t="shared" si="10"/>
        <v>#REF!</v>
      </c>
      <c r="K64" s="60" t="e">
        <f t="shared" si="10"/>
        <v>#REF!</v>
      </c>
      <c r="L64" s="60" t="e">
        <f t="shared" si="10"/>
        <v>#REF!</v>
      </c>
      <c r="M64" s="60" t="e">
        <f t="shared" si="10"/>
        <v>#REF!</v>
      </c>
      <c r="N64" s="60" t="e">
        <f t="shared" si="10"/>
        <v>#REF!</v>
      </c>
      <c r="O64" s="60" t="e">
        <f t="shared" si="10"/>
        <v>#REF!</v>
      </c>
      <c r="P64" s="60" t="e">
        <f t="shared" si="10"/>
        <v>#REF!</v>
      </c>
      <c r="Q64" s="60" t="e">
        <f t="shared" si="10"/>
        <v>#REF!</v>
      </c>
      <c r="R64" s="60" t="e">
        <f t="shared" si="10"/>
        <v>#REF!</v>
      </c>
      <c r="S64" s="60" t="e">
        <f t="shared" si="10"/>
        <v>#REF!</v>
      </c>
    </row>
    <row r="65" spans="3:19" hidden="1" x14ac:dyDescent="0.3">
      <c r="C65" s="44" t="e">
        <f>#REF!</f>
        <v>#REF!</v>
      </c>
      <c r="E65" s="60" t="e">
        <f t="shared" si="10"/>
        <v>#REF!</v>
      </c>
      <c r="F65" s="60" t="e">
        <f t="shared" si="10"/>
        <v>#REF!</v>
      </c>
      <c r="G65" s="60" t="e">
        <f t="shared" si="10"/>
        <v>#REF!</v>
      </c>
      <c r="H65" s="60" t="e">
        <f t="shared" si="10"/>
        <v>#REF!</v>
      </c>
      <c r="I65" s="60" t="e">
        <f t="shared" si="10"/>
        <v>#REF!</v>
      </c>
      <c r="J65" s="60" t="e">
        <f t="shared" si="10"/>
        <v>#REF!</v>
      </c>
      <c r="K65" s="60" t="e">
        <f t="shared" si="10"/>
        <v>#REF!</v>
      </c>
      <c r="L65" s="60" t="e">
        <f t="shared" si="10"/>
        <v>#REF!</v>
      </c>
      <c r="M65" s="60" t="e">
        <f t="shared" si="10"/>
        <v>#REF!</v>
      </c>
      <c r="N65" s="60" t="e">
        <f t="shared" si="10"/>
        <v>#REF!</v>
      </c>
      <c r="O65" s="60" t="e">
        <f t="shared" si="10"/>
        <v>#REF!</v>
      </c>
      <c r="P65" s="60" t="e">
        <f t="shared" si="10"/>
        <v>#REF!</v>
      </c>
      <c r="Q65" s="60" t="e">
        <f t="shared" si="10"/>
        <v>#REF!</v>
      </c>
      <c r="R65" s="60" t="e">
        <f t="shared" si="10"/>
        <v>#REF!</v>
      </c>
      <c r="S65" s="60" t="e">
        <f t="shared" si="10"/>
        <v>#REF!</v>
      </c>
    </row>
    <row r="66" spans="3:19" hidden="1" x14ac:dyDescent="0.3">
      <c r="C66" s="44" t="e">
        <f>#REF!</f>
        <v>#REF!</v>
      </c>
      <c r="E66" s="60" t="e">
        <f t="shared" si="10"/>
        <v>#REF!</v>
      </c>
      <c r="F66" s="60" t="e">
        <f t="shared" si="10"/>
        <v>#REF!</v>
      </c>
      <c r="G66" s="60" t="e">
        <f t="shared" si="10"/>
        <v>#REF!</v>
      </c>
      <c r="H66" s="60" t="e">
        <f t="shared" si="10"/>
        <v>#REF!</v>
      </c>
      <c r="I66" s="60" t="e">
        <f t="shared" si="10"/>
        <v>#REF!</v>
      </c>
      <c r="J66" s="60" t="e">
        <f t="shared" si="10"/>
        <v>#REF!</v>
      </c>
      <c r="K66" s="60" t="e">
        <f t="shared" si="10"/>
        <v>#REF!</v>
      </c>
      <c r="L66" s="60" t="e">
        <f t="shared" si="10"/>
        <v>#REF!</v>
      </c>
      <c r="M66" s="60" t="e">
        <f t="shared" si="10"/>
        <v>#REF!</v>
      </c>
      <c r="N66" s="60" t="e">
        <f t="shared" si="10"/>
        <v>#REF!</v>
      </c>
      <c r="O66" s="60" t="e">
        <f t="shared" si="10"/>
        <v>#REF!</v>
      </c>
      <c r="P66" s="60" t="e">
        <f t="shared" si="10"/>
        <v>#REF!</v>
      </c>
      <c r="Q66" s="60" t="e">
        <f t="shared" si="10"/>
        <v>#REF!</v>
      </c>
      <c r="R66" s="60" t="e">
        <f t="shared" si="10"/>
        <v>#REF!</v>
      </c>
      <c r="S66" s="60" t="e">
        <f t="shared" si="10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136</v>
      </c>
      <c r="E69" s="68" t="e">
        <f t="shared" ref="E69:S76" si="11">+E49/E59</f>
        <v>#REF!</v>
      </c>
      <c r="F69" s="68" t="e">
        <f t="shared" si="11"/>
        <v>#REF!</v>
      </c>
      <c r="G69" s="68" t="e">
        <f t="shared" si="11"/>
        <v>#REF!</v>
      </c>
      <c r="H69" s="68" t="e">
        <f t="shared" si="11"/>
        <v>#REF!</v>
      </c>
      <c r="I69" s="68" t="e">
        <f t="shared" si="11"/>
        <v>#REF!</v>
      </c>
      <c r="J69" s="68" t="e">
        <f t="shared" si="11"/>
        <v>#REF!</v>
      </c>
      <c r="K69" s="68" t="e">
        <f t="shared" si="11"/>
        <v>#REF!</v>
      </c>
      <c r="L69" s="68" t="e">
        <f t="shared" si="11"/>
        <v>#REF!</v>
      </c>
      <c r="M69" s="68" t="e">
        <f t="shared" si="11"/>
        <v>#REF!</v>
      </c>
      <c r="N69" s="68" t="e">
        <f t="shared" si="11"/>
        <v>#REF!</v>
      </c>
      <c r="O69" s="68" t="e">
        <f t="shared" si="11"/>
        <v>#REF!</v>
      </c>
      <c r="P69" s="68" t="e">
        <f t="shared" si="11"/>
        <v>#REF!</v>
      </c>
      <c r="Q69" s="68" t="e">
        <f t="shared" si="11"/>
        <v>#REF!</v>
      </c>
      <c r="R69" s="68" t="e">
        <f t="shared" si="11"/>
        <v>#REF!</v>
      </c>
      <c r="S69" s="68" t="e">
        <f t="shared" si="11"/>
        <v>#REF!</v>
      </c>
    </row>
    <row r="70" spans="3:19" hidden="1" x14ac:dyDescent="0.3">
      <c r="C70" s="44" t="e">
        <f>#REF!</f>
        <v>#REF!</v>
      </c>
      <c r="E70" s="68" t="e">
        <f t="shared" si="11"/>
        <v>#REF!</v>
      </c>
      <c r="F70" s="68" t="e">
        <f t="shared" si="11"/>
        <v>#REF!</v>
      </c>
      <c r="G70" s="68" t="e">
        <f t="shared" si="11"/>
        <v>#REF!</v>
      </c>
      <c r="H70" s="68" t="e">
        <f t="shared" si="11"/>
        <v>#REF!</v>
      </c>
      <c r="I70" s="68" t="e">
        <f t="shared" si="11"/>
        <v>#REF!</v>
      </c>
      <c r="J70" s="68" t="e">
        <f t="shared" si="11"/>
        <v>#REF!</v>
      </c>
      <c r="K70" s="68" t="e">
        <f t="shared" si="11"/>
        <v>#REF!</v>
      </c>
      <c r="L70" s="68" t="e">
        <f t="shared" si="11"/>
        <v>#REF!</v>
      </c>
      <c r="M70" s="68" t="e">
        <f t="shared" si="11"/>
        <v>#REF!</v>
      </c>
      <c r="N70" s="68" t="e">
        <f t="shared" si="11"/>
        <v>#REF!</v>
      </c>
      <c r="O70" s="68" t="e">
        <f t="shared" si="11"/>
        <v>#REF!</v>
      </c>
      <c r="P70" s="68" t="e">
        <f t="shared" si="11"/>
        <v>#REF!</v>
      </c>
      <c r="Q70" s="68" t="e">
        <f t="shared" si="11"/>
        <v>#REF!</v>
      </c>
      <c r="R70" s="68" t="e">
        <f t="shared" si="11"/>
        <v>#REF!</v>
      </c>
      <c r="S70" s="68" t="e">
        <f t="shared" si="11"/>
        <v>#REF!</v>
      </c>
    </row>
    <row r="71" spans="3:19" hidden="1" x14ac:dyDescent="0.3">
      <c r="C71" s="44" t="e">
        <f>#REF!</f>
        <v>#REF!</v>
      </c>
      <c r="E71" s="68" t="e">
        <f t="shared" si="11"/>
        <v>#REF!</v>
      </c>
      <c r="F71" s="68" t="e">
        <f t="shared" si="11"/>
        <v>#REF!</v>
      </c>
      <c r="G71" s="68" t="e">
        <f t="shared" si="11"/>
        <v>#REF!</v>
      </c>
      <c r="H71" s="68" t="e">
        <f t="shared" si="11"/>
        <v>#REF!</v>
      </c>
      <c r="I71" s="68" t="e">
        <f t="shared" si="11"/>
        <v>#REF!</v>
      </c>
      <c r="J71" s="68" t="e">
        <f t="shared" si="11"/>
        <v>#REF!</v>
      </c>
      <c r="K71" s="68" t="e">
        <f t="shared" si="11"/>
        <v>#REF!</v>
      </c>
      <c r="L71" s="68" t="e">
        <f t="shared" si="11"/>
        <v>#REF!</v>
      </c>
      <c r="M71" s="68" t="e">
        <f t="shared" si="11"/>
        <v>#REF!</v>
      </c>
      <c r="N71" s="68" t="e">
        <f t="shared" si="11"/>
        <v>#REF!</v>
      </c>
      <c r="O71" s="68" t="e">
        <f t="shared" si="11"/>
        <v>#REF!</v>
      </c>
      <c r="P71" s="68" t="e">
        <f t="shared" si="11"/>
        <v>#REF!</v>
      </c>
      <c r="Q71" s="68" t="e">
        <f t="shared" si="11"/>
        <v>#REF!</v>
      </c>
      <c r="R71" s="68" t="e">
        <f t="shared" si="11"/>
        <v>#REF!</v>
      </c>
      <c r="S71" s="68" t="e">
        <f t="shared" si="11"/>
        <v>#REF!</v>
      </c>
    </row>
    <row r="72" spans="3:19" hidden="1" x14ac:dyDescent="0.3">
      <c r="C72" s="44" t="e">
        <f>#REF!</f>
        <v>#REF!</v>
      </c>
      <c r="E72" s="68" t="e">
        <f t="shared" si="11"/>
        <v>#REF!</v>
      </c>
      <c r="F72" s="68" t="e">
        <f t="shared" si="11"/>
        <v>#REF!</v>
      </c>
      <c r="G72" s="68" t="e">
        <f t="shared" si="11"/>
        <v>#REF!</v>
      </c>
      <c r="H72" s="68" t="e">
        <f t="shared" si="11"/>
        <v>#REF!</v>
      </c>
      <c r="I72" s="68" t="e">
        <f t="shared" si="11"/>
        <v>#REF!</v>
      </c>
      <c r="J72" s="68" t="e">
        <f t="shared" si="11"/>
        <v>#REF!</v>
      </c>
      <c r="K72" s="68" t="e">
        <f t="shared" si="11"/>
        <v>#REF!</v>
      </c>
      <c r="L72" s="68" t="e">
        <f t="shared" si="11"/>
        <v>#REF!</v>
      </c>
      <c r="M72" s="68" t="e">
        <f t="shared" si="11"/>
        <v>#REF!</v>
      </c>
      <c r="N72" s="68" t="e">
        <f t="shared" si="11"/>
        <v>#REF!</v>
      </c>
      <c r="O72" s="68" t="e">
        <f t="shared" si="11"/>
        <v>#REF!</v>
      </c>
      <c r="P72" s="68" t="e">
        <f t="shared" si="11"/>
        <v>#REF!</v>
      </c>
      <c r="Q72" s="68" t="e">
        <f t="shared" si="11"/>
        <v>#REF!</v>
      </c>
      <c r="R72" s="68" t="e">
        <f t="shared" si="11"/>
        <v>#REF!</v>
      </c>
      <c r="S72" s="68" t="e">
        <f t="shared" si="11"/>
        <v>#REF!</v>
      </c>
    </row>
    <row r="73" spans="3:19" hidden="1" x14ac:dyDescent="0.3">
      <c r="C73" s="44" t="e">
        <f>#REF!</f>
        <v>#REF!</v>
      </c>
      <c r="E73" s="68" t="e">
        <f t="shared" si="11"/>
        <v>#REF!</v>
      </c>
      <c r="F73" s="68" t="e">
        <f t="shared" si="11"/>
        <v>#REF!</v>
      </c>
      <c r="G73" s="68" t="e">
        <f t="shared" si="11"/>
        <v>#REF!</v>
      </c>
      <c r="H73" s="68" t="e">
        <f t="shared" si="11"/>
        <v>#REF!</v>
      </c>
      <c r="I73" s="68" t="e">
        <f t="shared" si="11"/>
        <v>#REF!</v>
      </c>
      <c r="J73" s="68" t="e">
        <f t="shared" si="11"/>
        <v>#REF!</v>
      </c>
      <c r="K73" s="68" t="e">
        <f t="shared" si="11"/>
        <v>#REF!</v>
      </c>
      <c r="L73" s="68" t="e">
        <f t="shared" si="11"/>
        <v>#REF!</v>
      </c>
      <c r="M73" s="68" t="e">
        <f t="shared" si="11"/>
        <v>#REF!</v>
      </c>
      <c r="N73" s="68" t="e">
        <f t="shared" si="11"/>
        <v>#REF!</v>
      </c>
      <c r="O73" s="68" t="e">
        <f t="shared" si="11"/>
        <v>#REF!</v>
      </c>
      <c r="P73" s="68" t="e">
        <f t="shared" si="11"/>
        <v>#REF!</v>
      </c>
      <c r="Q73" s="68" t="e">
        <f t="shared" si="11"/>
        <v>#REF!</v>
      </c>
      <c r="R73" s="68" t="e">
        <f t="shared" si="11"/>
        <v>#REF!</v>
      </c>
      <c r="S73" s="68" t="e">
        <f t="shared" si="11"/>
        <v>#REF!</v>
      </c>
    </row>
    <row r="74" spans="3:19" hidden="1" x14ac:dyDescent="0.3">
      <c r="C74" s="44" t="e">
        <f>#REF!</f>
        <v>#REF!</v>
      </c>
      <c r="E74" s="68" t="e">
        <f t="shared" si="11"/>
        <v>#REF!</v>
      </c>
      <c r="F74" s="68" t="e">
        <f t="shared" si="11"/>
        <v>#REF!</v>
      </c>
      <c r="G74" s="68" t="e">
        <f t="shared" si="11"/>
        <v>#REF!</v>
      </c>
      <c r="H74" s="68" t="e">
        <f t="shared" si="11"/>
        <v>#REF!</v>
      </c>
      <c r="I74" s="68" t="e">
        <f t="shared" si="11"/>
        <v>#REF!</v>
      </c>
      <c r="J74" s="68" t="e">
        <f t="shared" si="11"/>
        <v>#REF!</v>
      </c>
      <c r="K74" s="68" t="e">
        <f t="shared" si="11"/>
        <v>#REF!</v>
      </c>
      <c r="L74" s="68" t="e">
        <f t="shared" si="11"/>
        <v>#REF!</v>
      </c>
      <c r="M74" s="68" t="e">
        <f t="shared" si="11"/>
        <v>#REF!</v>
      </c>
      <c r="N74" s="68" t="e">
        <f t="shared" si="11"/>
        <v>#REF!</v>
      </c>
      <c r="O74" s="68" t="e">
        <f t="shared" si="11"/>
        <v>#REF!</v>
      </c>
      <c r="P74" s="68" t="e">
        <f t="shared" si="11"/>
        <v>#REF!</v>
      </c>
      <c r="Q74" s="68" t="e">
        <f t="shared" si="11"/>
        <v>#REF!</v>
      </c>
      <c r="R74" s="68" t="e">
        <f t="shared" si="11"/>
        <v>#REF!</v>
      </c>
      <c r="S74" s="68" t="e">
        <f t="shared" si="11"/>
        <v>#REF!</v>
      </c>
    </row>
    <row r="75" spans="3:19" hidden="1" x14ac:dyDescent="0.3">
      <c r="C75" s="44" t="e">
        <f>#REF!</f>
        <v>#REF!</v>
      </c>
      <c r="E75" s="68" t="e">
        <f t="shared" si="11"/>
        <v>#REF!</v>
      </c>
      <c r="F75" s="68" t="e">
        <f t="shared" si="11"/>
        <v>#REF!</v>
      </c>
      <c r="G75" s="68" t="e">
        <f t="shared" si="11"/>
        <v>#REF!</v>
      </c>
      <c r="H75" s="68" t="e">
        <f t="shared" si="11"/>
        <v>#REF!</v>
      </c>
      <c r="I75" s="68" t="e">
        <f t="shared" si="11"/>
        <v>#REF!</v>
      </c>
      <c r="J75" s="68" t="e">
        <f t="shared" si="11"/>
        <v>#REF!</v>
      </c>
      <c r="K75" s="68" t="e">
        <f t="shared" si="11"/>
        <v>#REF!</v>
      </c>
      <c r="L75" s="68" t="e">
        <f t="shared" si="11"/>
        <v>#REF!</v>
      </c>
      <c r="M75" s="68" t="e">
        <f t="shared" si="11"/>
        <v>#REF!</v>
      </c>
      <c r="N75" s="68" t="e">
        <f t="shared" si="11"/>
        <v>#REF!</v>
      </c>
      <c r="O75" s="68" t="e">
        <f t="shared" si="11"/>
        <v>#REF!</v>
      </c>
      <c r="P75" s="68" t="e">
        <f t="shared" si="11"/>
        <v>#REF!</v>
      </c>
      <c r="Q75" s="68" t="e">
        <f t="shared" si="11"/>
        <v>#REF!</v>
      </c>
      <c r="R75" s="68" t="e">
        <f t="shared" si="11"/>
        <v>#REF!</v>
      </c>
      <c r="S75" s="68" t="e">
        <f t="shared" si="11"/>
        <v>#REF!</v>
      </c>
    </row>
    <row r="76" spans="3:19" hidden="1" x14ac:dyDescent="0.3">
      <c r="C76" s="44" t="e">
        <f>#REF!</f>
        <v>#REF!</v>
      </c>
      <c r="E76" s="68" t="e">
        <f t="shared" si="11"/>
        <v>#REF!</v>
      </c>
      <c r="F76" s="68" t="e">
        <f t="shared" si="11"/>
        <v>#REF!</v>
      </c>
      <c r="G76" s="68" t="e">
        <f t="shared" si="11"/>
        <v>#REF!</v>
      </c>
      <c r="H76" s="68" t="e">
        <f t="shared" si="11"/>
        <v>#REF!</v>
      </c>
      <c r="I76" s="68" t="e">
        <f t="shared" si="11"/>
        <v>#REF!</v>
      </c>
      <c r="J76" s="68" t="e">
        <f t="shared" si="11"/>
        <v>#REF!</v>
      </c>
      <c r="K76" s="68" t="e">
        <f t="shared" si="11"/>
        <v>#REF!</v>
      </c>
      <c r="L76" s="68" t="e">
        <f t="shared" si="11"/>
        <v>#REF!</v>
      </c>
      <c r="M76" s="68" t="e">
        <f t="shared" si="11"/>
        <v>#REF!</v>
      </c>
      <c r="N76" s="68" t="e">
        <f t="shared" si="11"/>
        <v>#REF!</v>
      </c>
      <c r="O76" s="68" t="e">
        <f t="shared" si="11"/>
        <v>#REF!</v>
      </c>
      <c r="P76" s="68" t="e">
        <f t="shared" si="11"/>
        <v>#REF!</v>
      </c>
      <c r="Q76" s="68" t="e">
        <f t="shared" si="11"/>
        <v>#REF!</v>
      </c>
      <c r="R76" s="68" t="e">
        <f t="shared" si="11"/>
        <v>#REF!</v>
      </c>
      <c r="S76" s="68" t="e">
        <f t="shared" si="11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136</v>
      </c>
      <c r="E78" s="60" t="e">
        <f t="shared" ref="E78:S85" si="12">+$E38-(1+E69*$D$89)*$E38</f>
        <v>#REF!</v>
      </c>
      <c r="F78" s="60" t="e">
        <f t="shared" si="12"/>
        <v>#REF!</v>
      </c>
      <c r="G78" s="60" t="e">
        <f t="shared" si="12"/>
        <v>#REF!</v>
      </c>
      <c r="H78" s="60" t="e">
        <f t="shared" si="12"/>
        <v>#REF!</v>
      </c>
      <c r="I78" s="60" t="e">
        <f t="shared" si="12"/>
        <v>#REF!</v>
      </c>
      <c r="J78" s="60" t="e">
        <f t="shared" si="12"/>
        <v>#REF!</v>
      </c>
      <c r="K78" s="60" t="e">
        <f t="shared" si="12"/>
        <v>#REF!</v>
      </c>
      <c r="L78" s="60" t="e">
        <f t="shared" si="12"/>
        <v>#REF!</v>
      </c>
      <c r="M78" s="60" t="e">
        <f t="shared" si="12"/>
        <v>#REF!</v>
      </c>
      <c r="N78" s="60" t="e">
        <f t="shared" si="12"/>
        <v>#REF!</v>
      </c>
      <c r="O78" s="60" t="e">
        <f t="shared" si="12"/>
        <v>#REF!</v>
      </c>
      <c r="P78" s="60" t="e">
        <f t="shared" si="12"/>
        <v>#REF!</v>
      </c>
      <c r="Q78" s="60" t="e">
        <f t="shared" si="12"/>
        <v>#REF!</v>
      </c>
      <c r="R78" s="60" t="e">
        <f t="shared" si="12"/>
        <v>#REF!</v>
      </c>
      <c r="S78" s="60" t="e">
        <f t="shared" si="12"/>
        <v>#REF!</v>
      </c>
    </row>
    <row r="79" spans="3:19" hidden="1" x14ac:dyDescent="0.3">
      <c r="C79" s="44" t="e">
        <f>#REF!</f>
        <v>#REF!</v>
      </c>
      <c r="E79" s="60" t="e">
        <f t="shared" si="12"/>
        <v>#REF!</v>
      </c>
      <c r="F79" s="60" t="e">
        <f t="shared" si="12"/>
        <v>#REF!</v>
      </c>
      <c r="G79" s="60" t="e">
        <f t="shared" si="12"/>
        <v>#REF!</v>
      </c>
      <c r="H79" s="60" t="e">
        <f t="shared" si="12"/>
        <v>#REF!</v>
      </c>
      <c r="I79" s="60" t="e">
        <f t="shared" si="12"/>
        <v>#REF!</v>
      </c>
      <c r="J79" s="60" t="e">
        <f t="shared" si="12"/>
        <v>#REF!</v>
      </c>
      <c r="K79" s="60" t="e">
        <f t="shared" si="12"/>
        <v>#REF!</v>
      </c>
      <c r="L79" s="60" t="e">
        <f t="shared" si="12"/>
        <v>#REF!</v>
      </c>
      <c r="M79" s="60" t="e">
        <f t="shared" si="12"/>
        <v>#REF!</v>
      </c>
      <c r="N79" s="60" t="e">
        <f t="shared" si="12"/>
        <v>#REF!</v>
      </c>
      <c r="O79" s="60" t="e">
        <f t="shared" si="12"/>
        <v>#REF!</v>
      </c>
      <c r="P79" s="60" t="e">
        <f t="shared" si="12"/>
        <v>#REF!</v>
      </c>
      <c r="Q79" s="60" t="e">
        <f t="shared" si="12"/>
        <v>#REF!</v>
      </c>
      <c r="R79" s="60" t="e">
        <f t="shared" si="12"/>
        <v>#REF!</v>
      </c>
      <c r="S79" s="60" t="e">
        <f t="shared" si="12"/>
        <v>#REF!</v>
      </c>
    </row>
    <row r="80" spans="3:19" hidden="1" x14ac:dyDescent="0.3">
      <c r="C80" s="44" t="e">
        <f>#REF!</f>
        <v>#REF!</v>
      </c>
      <c r="E80" s="60" t="e">
        <f t="shared" si="12"/>
        <v>#REF!</v>
      </c>
      <c r="F80" s="60" t="e">
        <f t="shared" si="12"/>
        <v>#REF!</v>
      </c>
      <c r="G80" s="60" t="e">
        <f t="shared" si="12"/>
        <v>#REF!</v>
      </c>
      <c r="H80" s="60" t="e">
        <f t="shared" si="12"/>
        <v>#REF!</v>
      </c>
      <c r="I80" s="60" t="e">
        <f t="shared" si="12"/>
        <v>#REF!</v>
      </c>
      <c r="J80" s="60" t="e">
        <f t="shared" si="12"/>
        <v>#REF!</v>
      </c>
      <c r="K80" s="60" t="e">
        <f t="shared" si="12"/>
        <v>#REF!</v>
      </c>
      <c r="L80" s="60" t="e">
        <f t="shared" si="12"/>
        <v>#REF!</v>
      </c>
      <c r="M80" s="60" t="e">
        <f t="shared" si="12"/>
        <v>#REF!</v>
      </c>
      <c r="N80" s="60" t="e">
        <f t="shared" si="12"/>
        <v>#REF!</v>
      </c>
      <c r="O80" s="60" t="e">
        <f t="shared" si="12"/>
        <v>#REF!</v>
      </c>
      <c r="P80" s="60" t="e">
        <f t="shared" si="12"/>
        <v>#REF!</v>
      </c>
      <c r="Q80" s="60" t="e">
        <f t="shared" si="12"/>
        <v>#REF!</v>
      </c>
      <c r="R80" s="60" t="e">
        <f t="shared" si="12"/>
        <v>#REF!</v>
      </c>
      <c r="S80" s="60" t="e">
        <f t="shared" si="12"/>
        <v>#REF!</v>
      </c>
    </row>
    <row r="81" spans="3:19" hidden="1" x14ac:dyDescent="0.3">
      <c r="C81" s="44" t="e">
        <f>#REF!</f>
        <v>#REF!</v>
      </c>
      <c r="E81" s="60" t="e">
        <f t="shared" si="12"/>
        <v>#REF!</v>
      </c>
      <c r="F81" s="60" t="e">
        <f t="shared" si="12"/>
        <v>#REF!</v>
      </c>
      <c r="G81" s="60" t="e">
        <f t="shared" si="12"/>
        <v>#REF!</v>
      </c>
      <c r="H81" s="60" t="e">
        <f t="shared" si="12"/>
        <v>#REF!</v>
      </c>
      <c r="I81" s="60" t="e">
        <f t="shared" si="12"/>
        <v>#REF!</v>
      </c>
      <c r="J81" s="60" t="e">
        <f t="shared" si="12"/>
        <v>#REF!</v>
      </c>
      <c r="K81" s="60" t="e">
        <f t="shared" si="12"/>
        <v>#REF!</v>
      </c>
      <c r="L81" s="60" t="e">
        <f t="shared" si="12"/>
        <v>#REF!</v>
      </c>
      <c r="M81" s="60" t="e">
        <f t="shared" si="12"/>
        <v>#REF!</v>
      </c>
      <c r="N81" s="60" t="e">
        <f t="shared" si="12"/>
        <v>#REF!</v>
      </c>
      <c r="O81" s="60" t="e">
        <f t="shared" si="12"/>
        <v>#REF!</v>
      </c>
      <c r="P81" s="60" t="e">
        <f t="shared" si="12"/>
        <v>#REF!</v>
      </c>
      <c r="Q81" s="60" t="e">
        <f t="shared" si="12"/>
        <v>#REF!</v>
      </c>
      <c r="R81" s="60" t="e">
        <f t="shared" si="12"/>
        <v>#REF!</v>
      </c>
      <c r="S81" s="60" t="e">
        <f t="shared" si="12"/>
        <v>#REF!</v>
      </c>
    </row>
    <row r="82" spans="3:19" hidden="1" x14ac:dyDescent="0.3">
      <c r="C82" s="44" t="e">
        <f>#REF!</f>
        <v>#REF!</v>
      </c>
      <c r="E82" s="60" t="e">
        <f t="shared" si="12"/>
        <v>#REF!</v>
      </c>
      <c r="F82" s="60" t="e">
        <f t="shared" si="12"/>
        <v>#REF!</v>
      </c>
      <c r="G82" s="60" t="e">
        <f t="shared" si="12"/>
        <v>#REF!</v>
      </c>
      <c r="H82" s="60" t="e">
        <f t="shared" si="12"/>
        <v>#REF!</v>
      </c>
      <c r="I82" s="60" t="e">
        <f t="shared" si="12"/>
        <v>#REF!</v>
      </c>
      <c r="J82" s="60" t="e">
        <f t="shared" si="12"/>
        <v>#REF!</v>
      </c>
      <c r="K82" s="60" t="e">
        <f t="shared" si="12"/>
        <v>#REF!</v>
      </c>
      <c r="L82" s="60" t="e">
        <f t="shared" si="12"/>
        <v>#REF!</v>
      </c>
      <c r="M82" s="60" t="e">
        <f t="shared" si="12"/>
        <v>#REF!</v>
      </c>
      <c r="N82" s="60" t="e">
        <f t="shared" si="12"/>
        <v>#REF!</v>
      </c>
      <c r="O82" s="60" t="e">
        <f t="shared" si="12"/>
        <v>#REF!</v>
      </c>
      <c r="P82" s="60" t="e">
        <f t="shared" si="12"/>
        <v>#REF!</v>
      </c>
      <c r="Q82" s="60" t="e">
        <f t="shared" si="12"/>
        <v>#REF!</v>
      </c>
      <c r="R82" s="60" t="e">
        <f t="shared" si="12"/>
        <v>#REF!</v>
      </c>
      <c r="S82" s="60" t="e">
        <f t="shared" si="12"/>
        <v>#REF!</v>
      </c>
    </row>
    <row r="83" spans="3:19" hidden="1" x14ac:dyDescent="0.3">
      <c r="C83" s="44" t="e">
        <f>#REF!</f>
        <v>#REF!</v>
      </c>
      <c r="E83" s="60" t="e">
        <f t="shared" si="12"/>
        <v>#REF!</v>
      </c>
      <c r="F83" s="60" t="e">
        <f t="shared" si="12"/>
        <v>#REF!</v>
      </c>
      <c r="G83" s="60" t="e">
        <f t="shared" si="12"/>
        <v>#REF!</v>
      </c>
      <c r="H83" s="60" t="e">
        <f t="shared" si="12"/>
        <v>#REF!</v>
      </c>
      <c r="I83" s="60" t="e">
        <f t="shared" si="12"/>
        <v>#REF!</v>
      </c>
      <c r="J83" s="60" t="e">
        <f t="shared" si="12"/>
        <v>#REF!</v>
      </c>
      <c r="K83" s="60" t="e">
        <f t="shared" si="12"/>
        <v>#REF!</v>
      </c>
      <c r="L83" s="60" t="e">
        <f t="shared" si="12"/>
        <v>#REF!</v>
      </c>
      <c r="M83" s="60" t="e">
        <f t="shared" si="12"/>
        <v>#REF!</v>
      </c>
      <c r="N83" s="60" t="e">
        <f t="shared" si="12"/>
        <v>#REF!</v>
      </c>
      <c r="O83" s="60" t="e">
        <f t="shared" si="12"/>
        <v>#REF!</v>
      </c>
      <c r="P83" s="60" t="e">
        <f t="shared" si="12"/>
        <v>#REF!</v>
      </c>
      <c r="Q83" s="60" t="e">
        <f t="shared" si="12"/>
        <v>#REF!</v>
      </c>
      <c r="R83" s="60" t="e">
        <f t="shared" si="12"/>
        <v>#REF!</v>
      </c>
      <c r="S83" s="60" t="e">
        <f t="shared" si="12"/>
        <v>#REF!</v>
      </c>
    </row>
    <row r="84" spans="3:19" hidden="1" x14ac:dyDescent="0.3">
      <c r="C84" s="44" t="e">
        <f>#REF!</f>
        <v>#REF!</v>
      </c>
      <c r="E84" s="60" t="e">
        <f t="shared" si="12"/>
        <v>#REF!</v>
      </c>
      <c r="F84" s="60" t="e">
        <f t="shared" si="12"/>
        <v>#REF!</v>
      </c>
      <c r="G84" s="60" t="e">
        <f t="shared" si="12"/>
        <v>#REF!</v>
      </c>
      <c r="H84" s="60" t="e">
        <f t="shared" si="12"/>
        <v>#REF!</v>
      </c>
      <c r="I84" s="60" t="e">
        <f t="shared" si="12"/>
        <v>#REF!</v>
      </c>
      <c r="J84" s="60" t="e">
        <f t="shared" si="12"/>
        <v>#REF!</v>
      </c>
      <c r="K84" s="60" t="e">
        <f t="shared" si="12"/>
        <v>#REF!</v>
      </c>
      <c r="L84" s="60" t="e">
        <f t="shared" si="12"/>
        <v>#REF!</v>
      </c>
      <c r="M84" s="60" t="e">
        <f t="shared" si="12"/>
        <v>#REF!</v>
      </c>
      <c r="N84" s="60" t="e">
        <f t="shared" si="12"/>
        <v>#REF!</v>
      </c>
      <c r="O84" s="60" t="e">
        <f t="shared" si="12"/>
        <v>#REF!</v>
      </c>
      <c r="P84" s="60" t="e">
        <f t="shared" si="12"/>
        <v>#REF!</v>
      </c>
      <c r="Q84" s="60" t="e">
        <f t="shared" si="12"/>
        <v>#REF!</v>
      </c>
      <c r="R84" s="60" t="e">
        <f t="shared" si="12"/>
        <v>#REF!</v>
      </c>
      <c r="S84" s="60" t="e">
        <f t="shared" si="12"/>
        <v>#REF!</v>
      </c>
    </row>
    <row r="85" spans="3:19" hidden="1" x14ac:dyDescent="0.3">
      <c r="C85" s="44" t="e">
        <f>#REF!</f>
        <v>#REF!</v>
      </c>
      <c r="E85" s="60" t="e">
        <f t="shared" si="12"/>
        <v>#REF!</v>
      </c>
      <c r="F85" s="60" t="e">
        <f t="shared" si="12"/>
        <v>#REF!</v>
      </c>
      <c r="G85" s="60" t="e">
        <f t="shared" si="12"/>
        <v>#REF!</v>
      </c>
      <c r="H85" s="60" t="e">
        <f t="shared" si="12"/>
        <v>#REF!</v>
      </c>
      <c r="I85" s="60" t="e">
        <f t="shared" si="12"/>
        <v>#REF!</v>
      </c>
      <c r="J85" s="60" t="e">
        <f t="shared" si="12"/>
        <v>#REF!</v>
      </c>
      <c r="K85" s="60" t="e">
        <f t="shared" si="12"/>
        <v>#REF!</v>
      </c>
      <c r="L85" s="60" t="e">
        <f t="shared" si="12"/>
        <v>#REF!</v>
      </c>
      <c r="M85" s="60" t="e">
        <f t="shared" si="12"/>
        <v>#REF!</v>
      </c>
      <c r="N85" s="60" t="e">
        <f t="shared" si="12"/>
        <v>#REF!</v>
      </c>
      <c r="O85" s="60" t="e">
        <f t="shared" si="12"/>
        <v>#REF!</v>
      </c>
      <c r="P85" s="60" t="e">
        <f t="shared" si="12"/>
        <v>#REF!</v>
      </c>
      <c r="Q85" s="60" t="e">
        <f t="shared" si="12"/>
        <v>#REF!</v>
      </c>
      <c r="R85" s="60" t="e">
        <f t="shared" si="12"/>
        <v>#REF!</v>
      </c>
      <c r="S85" s="60" t="e">
        <f t="shared" si="12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154</v>
      </c>
      <c r="D88" s="60">
        <v>30991.74</v>
      </c>
    </row>
    <row r="89" spans="3:19" x14ac:dyDescent="0.3">
      <c r="C89" s="44" t="s">
        <v>158</v>
      </c>
      <c r="D89" s="44">
        <v>-0.45</v>
      </c>
    </row>
    <row r="91" spans="3:19" x14ac:dyDescent="0.3">
      <c r="C91" s="44" t="s">
        <v>159</v>
      </c>
      <c r="D91" s="44">
        <v>14</v>
      </c>
    </row>
    <row r="92" spans="3:19" x14ac:dyDescent="0.3">
      <c r="C92" s="44" t="s">
        <v>160</v>
      </c>
    </row>
    <row r="93" spans="3:19" x14ac:dyDescent="0.3">
      <c r="C93" s="44" t="s">
        <v>161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162</v>
      </c>
      <c r="D98" s="71">
        <v>0</v>
      </c>
      <c r="E98" s="71">
        <f>+D98+1</f>
        <v>1</v>
      </c>
      <c r="F98" s="71">
        <f t="shared" ref="F98:S99" si="13">+E98+1</f>
        <v>2</v>
      </c>
      <c r="G98" s="71">
        <f t="shared" si="13"/>
        <v>3</v>
      </c>
      <c r="H98" s="71">
        <f t="shared" si="13"/>
        <v>4</v>
      </c>
      <c r="I98" s="71">
        <f t="shared" si="13"/>
        <v>5</v>
      </c>
      <c r="J98" s="71">
        <f t="shared" si="13"/>
        <v>6</v>
      </c>
      <c r="K98" s="71">
        <f t="shared" si="13"/>
        <v>7</v>
      </c>
      <c r="L98" s="71">
        <f t="shared" si="13"/>
        <v>8</v>
      </c>
      <c r="M98" s="71">
        <f t="shared" si="13"/>
        <v>9</v>
      </c>
      <c r="N98" s="71">
        <f t="shared" si="13"/>
        <v>10</v>
      </c>
      <c r="O98" s="71">
        <f t="shared" si="13"/>
        <v>11</v>
      </c>
      <c r="P98" s="71">
        <f t="shared" si="13"/>
        <v>12</v>
      </c>
      <c r="Q98" s="71">
        <f t="shared" si="13"/>
        <v>13</v>
      </c>
      <c r="R98" s="71">
        <f t="shared" si="13"/>
        <v>14</v>
      </c>
      <c r="S98" s="71">
        <f t="shared" si="13"/>
        <v>15</v>
      </c>
    </row>
    <row r="99" spans="1:22" s="72" customFormat="1" ht="23.25" customHeight="1" x14ac:dyDescent="0.3">
      <c r="B99" s="73" t="s">
        <v>163</v>
      </c>
      <c r="C99" s="74" t="s">
        <v>164</v>
      </c>
      <c r="D99" s="65">
        <v>2021</v>
      </c>
      <c r="E99" s="65">
        <f>+D99+1</f>
        <v>2022</v>
      </c>
      <c r="F99" s="65">
        <f t="shared" si="13"/>
        <v>2023</v>
      </c>
      <c r="G99" s="65">
        <f t="shared" si="13"/>
        <v>2024</v>
      </c>
      <c r="H99" s="65">
        <f t="shared" si="13"/>
        <v>2025</v>
      </c>
      <c r="I99" s="65">
        <f t="shared" si="13"/>
        <v>2026</v>
      </c>
      <c r="J99" s="65">
        <f t="shared" si="13"/>
        <v>2027</v>
      </c>
      <c r="K99" s="65">
        <f t="shared" si="13"/>
        <v>2028</v>
      </c>
      <c r="L99" s="65">
        <f t="shared" si="13"/>
        <v>2029</v>
      </c>
      <c r="M99" s="65">
        <f t="shared" si="13"/>
        <v>2030</v>
      </c>
      <c r="N99" s="65">
        <f t="shared" si="13"/>
        <v>2031</v>
      </c>
      <c r="O99" s="65">
        <f t="shared" si="13"/>
        <v>2032</v>
      </c>
      <c r="P99" s="65">
        <f t="shared" si="13"/>
        <v>2033</v>
      </c>
      <c r="Q99" s="65">
        <f t="shared" si="13"/>
        <v>2034</v>
      </c>
      <c r="R99" s="65">
        <f t="shared" si="13"/>
        <v>2035</v>
      </c>
      <c r="S99" s="65">
        <f t="shared" si="13"/>
        <v>2036</v>
      </c>
      <c r="V99" s="75"/>
    </row>
    <row r="100" spans="1:22" s="76" customFormat="1" ht="13.8" customHeight="1" x14ac:dyDescent="0.3">
      <c r="B100" s="160" t="s">
        <v>165</v>
      </c>
      <c r="C100" s="77" t="s">
        <v>166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61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61"/>
      <c r="C102" s="76" t="s">
        <v>167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6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61"/>
      <c r="C105" s="79" t="s">
        <v>168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61"/>
      <c r="C106" s="76" t="s">
        <v>169</v>
      </c>
      <c r="D106" s="81"/>
      <c r="E106" s="81" t="e">
        <f>E105*$D$89</f>
        <v>#REF!</v>
      </c>
      <c r="F106" s="81" t="e">
        <f t="shared" ref="F106:S106" si="14">F105*$D$89</f>
        <v>#REF!</v>
      </c>
      <c r="G106" s="81" t="e">
        <f t="shared" si="14"/>
        <v>#REF!</v>
      </c>
      <c r="H106" s="81" t="e">
        <f t="shared" si="14"/>
        <v>#REF!</v>
      </c>
      <c r="I106" s="81" t="e">
        <f t="shared" si="14"/>
        <v>#REF!</v>
      </c>
      <c r="J106" s="81" t="e">
        <f t="shared" si="14"/>
        <v>#REF!</v>
      </c>
      <c r="K106" s="81" t="e">
        <f t="shared" si="14"/>
        <v>#REF!</v>
      </c>
      <c r="L106" s="81" t="e">
        <f t="shared" si="14"/>
        <v>#REF!</v>
      </c>
      <c r="M106" s="81" t="e">
        <f t="shared" si="14"/>
        <v>#REF!</v>
      </c>
      <c r="N106" s="81" t="e">
        <f t="shared" si="14"/>
        <v>#REF!</v>
      </c>
      <c r="O106" s="81" t="e">
        <f t="shared" si="14"/>
        <v>#REF!</v>
      </c>
      <c r="P106" s="81" t="e">
        <f t="shared" si="14"/>
        <v>#REF!</v>
      </c>
      <c r="Q106" s="81" t="e">
        <f t="shared" si="14"/>
        <v>#REF!</v>
      </c>
      <c r="R106" s="81" t="e">
        <f t="shared" si="14"/>
        <v>#REF!</v>
      </c>
      <c r="S106" s="81" t="e">
        <f t="shared" si="14"/>
        <v>#REF!</v>
      </c>
      <c r="U106" s="82"/>
    </row>
    <row r="107" spans="1:22" s="76" customFormat="1" ht="13.8" x14ac:dyDescent="0.3">
      <c r="B107" s="161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61"/>
      <c r="C108" s="76" t="s">
        <v>170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61"/>
      <c r="C109" s="86" t="s">
        <v>171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61"/>
      <c r="C110" s="86" t="s">
        <v>172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61"/>
      <c r="C111" s="86" t="s">
        <v>173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5">+I131</f>
        <v>0</v>
      </c>
      <c r="J111" s="81">
        <f t="shared" si="15"/>
        <v>0</v>
      </c>
      <c r="K111" s="81">
        <f t="shared" si="15"/>
        <v>0</v>
      </c>
      <c r="L111" s="81">
        <f t="shared" si="15"/>
        <v>0</v>
      </c>
      <c r="M111" s="81">
        <f t="shared" si="15"/>
        <v>0</v>
      </c>
      <c r="N111" s="81">
        <f t="shared" si="15"/>
        <v>0</v>
      </c>
      <c r="O111" s="81">
        <f t="shared" si="15"/>
        <v>0</v>
      </c>
      <c r="P111" s="81">
        <f t="shared" si="15"/>
        <v>0</v>
      </c>
      <c r="Q111" s="81">
        <f t="shared" si="15"/>
        <v>0</v>
      </c>
      <c r="R111" s="81">
        <f t="shared" si="15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2"/>
      <c r="C112" s="89" t="s">
        <v>174</v>
      </c>
      <c r="D112" s="84"/>
      <c r="E112" s="84" t="e">
        <f>+IF(E114&lt;0,0,-E114*$A112)</f>
        <v>#REF!</v>
      </c>
      <c r="F112" s="84" t="e">
        <f t="shared" ref="F112:S112" si="16">+IF(F114&lt;0,0,-F114*$A112)</f>
        <v>#REF!</v>
      </c>
      <c r="G112" s="84" t="e">
        <f t="shared" si="16"/>
        <v>#REF!</v>
      </c>
      <c r="H112" s="84" t="e">
        <f t="shared" si="16"/>
        <v>#REF!</v>
      </c>
      <c r="I112" s="84" t="e">
        <f t="shared" si="16"/>
        <v>#REF!</v>
      </c>
      <c r="J112" s="84" t="e">
        <f t="shared" si="16"/>
        <v>#REF!</v>
      </c>
      <c r="K112" s="84" t="e">
        <f t="shared" si="16"/>
        <v>#REF!</v>
      </c>
      <c r="L112" s="84" t="e">
        <f t="shared" si="16"/>
        <v>#REF!</v>
      </c>
      <c r="M112" s="84" t="e">
        <f t="shared" si="16"/>
        <v>#REF!</v>
      </c>
      <c r="N112" s="84" t="e">
        <f t="shared" si="16"/>
        <v>#REF!</v>
      </c>
      <c r="O112" s="84" t="e">
        <f t="shared" si="16"/>
        <v>#REF!</v>
      </c>
      <c r="P112" s="84" t="e">
        <f t="shared" si="16"/>
        <v>#REF!</v>
      </c>
      <c r="Q112" s="84" t="e">
        <f t="shared" si="16"/>
        <v>#REF!</v>
      </c>
      <c r="R112" s="84" t="e">
        <f t="shared" si="16"/>
        <v>#REF!</v>
      </c>
      <c r="S112" s="84" t="e">
        <f t="shared" si="16"/>
        <v>#REF!</v>
      </c>
    </row>
    <row r="113" spans="3:22" s="90" customFormat="1" ht="12" outlineLevel="1" x14ac:dyDescent="0.25">
      <c r="C113" s="91" t="s">
        <v>175</v>
      </c>
      <c r="D113" s="92"/>
      <c r="E113" s="92" t="e">
        <f>SUM(E103:E111)-E110</f>
        <v>#REF!</v>
      </c>
      <c r="F113" s="92" t="e">
        <f t="shared" ref="F113:S113" si="17">SUM(F103:F111)-F110</f>
        <v>#REF!</v>
      </c>
      <c r="G113" s="92" t="e">
        <f t="shared" si="17"/>
        <v>#REF!</v>
      </c>
      <c r="H113" s="92" t="e">
        <f t="shared" si="17"/>
        <v>#REF!</v>
      </c>
      <c r="I113" s="92" t="e">
        <f t="shared" si="17"/>
        <v>#REF!</v>
      </c>
      <c r="J113" s="92" t="e">
        <f t="shared" si="17"/>
        <v>#REF!</v>
      </c>
      <c r="K113" s="92" t="e">
        <f t="shared" si="17"/>
        <v>#REF!</v>
      </c>
      <c r="L113" s="92" t="e">
        <f t="shared" si="17"/>
        <v>#REF!</v>
      </c>
      <c r="M113" s="92" t="e">
        <f t="shared" si="17"/>
        <v>#REF!</v>
      </c>
      <c r="N113" s="92" t="e">
        <f t="shared" si="17"/>
        <v>#REF!</v>
      </c>
      <c r="O113" s="92" t="e">
        <f t="shared" si="17"/>
        <v>#REF!</v>
      </c>
      <c r="P113" s="92" t="e">
        <f t="shared" si="17"/>
        <v>#REF!</v>
      </c>
      <c r="Q113" s="92" t="e">
        <f t="shared" si="17"/>
        <v>#REF!</v>
      </c>
      <c r="R113" s="92" t="e">
        <f t="shared" si="17"/>
        <v>#REF!</v>
      </c>
      <c r="S113" s="92" t="e">
        <f t="shared" si="17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8">IF(F114&lt;0,G113+F114,G113)</f>
        <v>#REF!</v>
      </c>
      <c r="H114" s="92" t="e">
        <f t="shared" si="18"/>
        <v>#REF!</v>
      </c>
      <c r="I114" s="92" t="e">
        <f t="shared" si="18"/>
        <v>#REF!</v>
      </c>
      <c r="J114" s="92" t="e">
        <f t="shared" si="18"/>
        <v>#REF!</v>
      </c>
      <c r="K114" s="92" t="e">
        <f t="shared" si="18"/>
        <v>#REF!</v>
      </c>
      <c r="L114" s="92" t="e">
        <f t="shared" si="18"/>
        <v>#REF!</v>
      </c>
      <c r="M114" s="92" t="e">
        <f t="shared" si="18"/>
        <v>#REF!</v>
      </c>
      <c r="N114" s="92" t="e">
        <f t="shared" si="18"/>
        <v>#REF!</v>
      </c>
      <c r="O114" s="92" t="e">
        <f t="shared" si="18"/>
        <v>#REF!</v>
      </c>
      <c r="P114" s="92" t="e">
        <f t="shared" si="18"/>
        <v>#REF!</v>
      </c>
      <c r="Q114" s="92" t="e">
        <f t="shared" si="18"/>
        <v>#REF!</v>
      </c>
      <c r="R114" s="92" t="e">
        <f t="shared" si="18"/>
        <v>#REF!</v>
      </c>
      <c r="S114" s="92" t="e">
        <f t="shared" si="18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176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9">SUM(F100:F112)-F111-F110</f>
        <v>#REF!</v>
      </c>
      <c r="G116" s="97" t="e">
        <f t="shared" si="19"/>
        <v>#REF!</v>
      </c>
      <c r="H116" s="97" t="e">
        <f t="shared" si="19"/>
        <v>#REF!</v>
      </c>
      <c r="I116" s="97" t="e">
        <f t="shared" si="19"/>
        <v>#REF!</v>
      </c>
      <c r="J116" s="97" t="e">
        <f t="shared" si="19"/>
        <v>#REF!</v>
      </c>
      <c r="K116" s="97" t="e">
        <f t="shared" si="19"/>
        <v>#REF!</v>
      </c>
      <c r="L116" s="97" t="e">
        <f t="shared" si="19"/>
        <v>#REF!</v>
      </c>
      <c r="M116" s="97" t="e">
        <f t="shared" si="19"/>
        <v>#REF!</v>
      </c>
      <c r="N116" s="97" t="e">
        <f t="shared" si="19"/>
        <v>#REF!</v>
      </c>
      <c r="O116" s="97" t="e">
        <f t="shared" si="19"/>
        <v>#REF!</v>
      </c>
      <c r="P116" s="97" t="e">
        <f t="shared" si="19"/>
        <v>#REF!</v>
      </c>
      <c r="Q116" s="97" t="e">
        <f t="shared" si="19"/>
        <v>#REF!</v>
      </c>
      <c r="R116" s="97" t="e">
        <f t="shared" si="19"/>
        <v>#REF!</v>
      </c>
      <c r="S116" s="97" t="e">
        <f t="shared" si="19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20">+E117+F116</f>
        <v>#REF!</v>
      </c>
      <c r="G117" s="99" t="e">
        <f t="shared" si="20"/>
        <v>#REF!</v>
      </c>
      <c r="H117" s="99" t="e">
        <f t="shared" si="20"/>
        <v>#REF!</v>
      </c>
      <c r="I117" s="99" t="e">
        <f t="shared" si="20"/>
        <v>#REF!</v>
      </c>
      <c r="J117" s="99" t="e">
        <f t="shared" si="20"/>
        <v>#REF!</v>
      </c>
      <c r="K117" s="99" t="e">
        <f t="shared" si="20"/>
        <v>#REF!</v>
      </c>
      <c r="L117" s="99" t="e">
        <f t="shared" si="20"/>
        <v>#REF!</v>
      </c>
      <c r="M117" s="99" t="e">
        <f t="shared" si="20"/>
        <v>#REF!</v>
      </c>
      <c r="N117" s="99" t="e">
        <f t="shared" si="20"/>
        <v>#REF!</v>
      </c>
      <c r="O117" s="99" t="e">
        <f t="shared" si="20"/>
        <v>#REF!</v>
      </c>
      <c r="P117" s="99" t="e">
        <f t="shared" si="20"/>
        <v>#REF!</v>
      </c>
      <c r="Q117" s="99" t="e">
        <f t="shared" si="20"/>
        <v>#REF!</v>
      </c>
      <c r="R117" s="99" t="e">
        <f t="shared" si="20"/>
        <v>#REF!</v>
      </c>
      <c r="S117" s="99" t="e">
        <f t="shared" si="20"/>
        <v>#REF!</v>
      </c>
    </row>
    <row r="118" spans="3:22" s="76" customFormat="1" ht="13.8" x14ac:dyDescent="0.3">
      <c r="C118" s="100" t="s">
        <v>177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178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179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180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181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182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183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184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21">+IF(F127=0,0,1)</f>
        <v>0</v>
      </c>
      <c r="G129" s="60">
        <f t="shared" si="21"/>
        <v>0</v>
      </c>
      <c r="H129" s="60">
        <f t="shared" si="21"/>
        <v>0</v>
      </c>
      <c r="I129" s="60">
        <f t="shared" si="21"/>
        <v>0</v>
      </c>
      <c r="J129" s="60">
        <f t="shared" si="21"/>
        <v>0</v>
      </c>
      <c r="K129" s="60">
        <f t="shared" si="21"/>
        <v>0</v>
      </c>
      <c r="L129" s="60">
        <f t="shared" si="21"/>
        <v>0</v>
      </c>
      <c r="M129" s="60">
        <f t="shared" si="21"/>
        <v>0</v>
      </c>
      <c r="N129" s="60">
        <f t="shared" si="21"/>
        <v>0</v>
      </c>
      <c r="O129" s="60">
        <f t="shared" si="21"/>
        <v>0</v>
      </c>
      <c r="P129" s="60">
        <f t="shared" si="21"/>
        <v>0</v>
      </c>
      <c r="Q129" s="60">
        <f t="shared" si="21"/>
        <v>0</v>
      </c>
      <c r="R129" s="60">
        <f t="shared" si="21"/>
        <v>0</v>
      </c>
      <c r="S129" s="60" t="e">
        <f t="shared" si="21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185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186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187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1.1337209527441825</v>
      </c>
      <c r="D138" s="116">
        <f>+E20</f>
        <v>1.4806949515009684</v>
      </c>
      <c r="E138" s="116">
        <f>+F20</f>
        <v>4.778985147816412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1.3439799609922642</v>
      </c>
    </row>
    <row r="140" spans="2:19" x14ac:dyDescent="0.3">
      <c r="G140" s="118"/>
    </row>
    <row r="141" spans="2:19" x14ac:dyDescent="0.3">
      <c r="B141" s="66" t="s">
        <v>188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136</v>
      </c>
      <c r="C145" s="120" t="e">
        <f t="shared" ref="C145:S152" si="22">C$153*$T145</f>
        <v>#REF!</v>
      </c>
      <c r="D145" s="120" t="e">
        <f t="shared" si="22"/>
        <v>#REF!</v>
      </c>
      <c r="E145" s="120" t="e">
        <f t="shared" si="22"/>
        <v>#REF!</v>
      </c>
      <c r="F145" s="120" t="e">
        <f t="shared" si="22"/>
        <v>#REF!</v>
      </c>
      <c r="G145" s="120" t="e">
        <f t="shared" si="22"/>
        <v>#REF!</v>
      </c>
      <c r="H145" s="120" t="e">
        <f t="shared" si="22"/>
        <v>#REF!</v>
      </c>
      <c r="I145" s="120" t="e">
        <f t="shared" si="22"/>
        <v>#REF!</v>
      </c>
      <c r="J145" s="120" t="e">
        <f t="shared" si="22"/>
        <v>#REF!</v>
      </c>
      <c r="K145" s="120" t="e">
        <f t="shared" si="22"/>
        <v>#REF!</v>
      </c>
      <c r="L145" s="120" t="e">
        <f t="shared" si="22"/>
        <v>#REF!</v>
      </c>
      <c r="M145" s="120" t="e">
        <f t="shared" si="22"/>
        <v>#REF!</v>
      </c>
      <c r="N145" s="120" t="e">
        <f t="shared" si="22"/>
        <v>#REF!</v>
      </c>
      <c r="O145" s="120" t="e">
        <f t="shared" si="22"/>
        <v>#REF!</v>
      </c>
      <c r="P145" s="120" t="e">
        <f t="shared" si="22"/>
        <v>#REF!</v>
      </c>
      <c r="Q145" s="120" t="e">
        <f t="shared" si="22"/>
        <v>#REF!</v>
      </c>
      <c r="R145" s="120" t="e">
        <f t="shared" si="22"/>
        <v>#REF!</v>
      </c>
      <c r="S145" s="120" t="e">
        <f t="shared" si="22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2"/>
        <v>#REF!</v>
      </c>
      <c r="D146" s="120" t="e">
        <f t="shared" si="22"/>
        <v>#REF!</v>
      </c>
      <c r="E146" s="120" t="e">
        <f t="shared" si="22"/>
        <v>#REF!</v>
      </c>
      <c r="F146" s="120" t="e">
        <f t="shared" si="22"/>
        <v>#REF!</v>
      </c>
      <c r="G146" s="120" t="e">
        <f t="shared" si="22"/>
        <v>#REF!</v>
      </c>
      <c r="H146" s="120" t="e">
        <f t="shared" si="22"/>
        <v>#REF!</v>
      </c>
      <c r="I146" s="120" t="e">
        <f t="shared" si="22"/>
        <v>#REF!</v>
      </c>
      <c r="J146" s="120" t="e">
        <f t="shared" si="22"/>
        <v>#REF!</v>
      </c>
      <c r="K146" s="120" t="e">
        <f t="shared" si="22"/>
        <v>#REF!</v>
      </c>
      <c r="L146" s="120" t="e">
        <f t="shared" si="22"/>
        <v>#REF!</v>
      </c>
      <c r="M146" s="120" t="e">
        <f t="shared" si="22"/>
        <v>#REF!</v>
      </c>
      <c r="N146" s="120" t="e">
        <f t="shared" si="22"/>
        <v>#REF!</v>
      </c>
      <c r="O146" s="120" t="e">
        <f t="shared" si="22"/>
        <v>#REF!</v>
      </c>
      <c r="P146" s="120" t="e">
        <f t="shared" si="22"/>
        <v>#REF!</v>
      </c>
      <c r="Q146" s="120" t="e">
        <f t="shared" si="22"/>
        <v>#REF!</v>
      </c>
      <c r="R146" s="120" t="e">
        <f t="shared" si="22"/>
        <v>#REF!</v>
      </c>
      <c r="S146" s="120" t="e">
        <f t="shared" si="22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2"/>
        <v>#REF!</v>
      </c>
      <c r="D147" s="120" t="e">
        <f t="shared" si="22"/>
        <v>#REF!</v>
      </c>
      <c r="E147" s="120" t="e">
        <f t="shared" si="22"/>
        <v>#REF!</v>
      </c>
      <c r="F147" s="120" t="e">
        <f t="shared" si="22"/>
        <v>#REF!</v>
      </c>
      <c r="G147" s="120" t="e">
        <f t="shared" si="22"/>
        <v>#REF!</v>
      </c>
      <c r="H147" s="120" t="e">
        <f t="shared" si="22"/>
        <v>#REF!</v>
      </c>
      <c r="I147" s="120" t="e">
        <f t="shared" si="22"/>
        <v>#REF!</v>
      </c>
      <c r="J147" s="120" t="e">
        <f t="shared" si="22"/>
        <v>#REF!</v>
      </c>
      <c r="K147" s="120" t="e">
        <f t="shared" si="22"/>
        <v>#REF!</v>
      </c>
      <c r="L147" s="120" t="e">
        <f t="shared" si="22"/>
        <v>#REF!</v>
      </c>
      <c r="M147" s="120" t="e">
        <f t="shared" si="22"/>
        <v>#REF!</v>
      </c>
      <c r="N147" s="120" t="e">
        <f t="shared" si="22"/>
        <v>#REF!</v>
      </c>
      <c r="O147" s="120" t="e">
        <f t="shared" si="22"/>
        <v>#REF!</v>
      </c>
      <c r="P147" s="120" t="e">
        <f t="shared" si="22"/>
        <v>#REF!</v>
      </c>
      <c r="Q147" s="120" t="e">
        <f t="shared" si="22"/>
        <v>#REF!</v>
      </c>
      <c r="R147" s="120" t="e">
        <f t="shared" si="22"/>
        <v>#REF!</v>
      </c>
      <c r="S147" s="120" t="e">
        <f t="shared" si="22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2"/>
        <v>#REF!</v>
      </c>
      <c r="D148" s="120" t="e">
        <f t="shared" si="22"/>
        <v>#REF!</v>
      </c>
      <c r="E148" s="120" t="e">
        <f t="shared" si="22"/>
        <v>#REF!</v>
      </c>
      <c r="F148" s="120" t="e">
        <f t="shared" si="22"/>
        <v>#REF!</v>
      </c>
      <c r="G148" s="120" t="e">
        <f t="shared" si="22"/>
        <v>#REF!</v>
      </c>
      <c r="H148" s="120" t="e">
        <f t="shared" si="22"/>
        <v>#REF!</v>
      </c>
      <c r="I148" s="120" t="e">
        <f t="shared" si="22"/>
        <v>#REF!</v>
      </c>
      <c r="J148" s="120" t="e">
        <f t="shared" si="22"/>
        <v>#REF!</v>
      </c>
      <c r="K148" s="120" t="e">
        <f t="shared" si="22"/>
        <v>#REF!</v>
      </c>
      <c r="L148" s="120" t="e">
        <f t="shared" si="22"/>
        <v>#REF!</v>
      </c>
      <c r="M148" s="120" t="e">
        <f t="shared" si="22"/>
        <v>#REF!</v>
      </c>
      <c r="N148" s="120" t="e">
        <f t="shared" si="22"/>
        <v>#REF!</v>
      </c>
      <c r="O148" s="120" t="e">
        <f t="shared" si="22"/>
        <v>#REF!</v>
      </c>
      <c r="P148" s="120" t="e">
        <f t="shared" si="22"/>
        <v>#REF!</v>
      </c>
      <c r="Q148" s="120" t="e">
        <f t="shared" si="22"/>
        <v>#REF!</v>
      </c>
      <c r="R148" s="120" t="e">
        <f t="shared" si="22"/>
        <v>#REF!</v>
      </c>
      <c r="S148" s="120" t="e">
        <f t="shared" si="22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2"/>
        <v>#REF!</v>
      </c>
      <c r="D149" s="120" t="e">
        <f t="shared" si="22"/>
        <v>#REF!</v>
      </c>
      <c r="E149" s="120" t="e">
        <f t="shared" si="22"/>
        <v>#REF!</v>
      </c>
      <c r="F149" s="120" t="e">
        <f t="shared" si="22"/>
        <v>#REF!</v>
      </c>
      <c r="G149" s="120" t="e">
        <f t="shared" si="22"/>
        <v>#REF!</v>
      </c>
      <c r="H149" s="120" t="e">
        <f t="shared" si="22"/>
        <v>#REF!</v>
      </c>
      <c r="I149" s="120" t="e">
        <f t="shared" si="22"/>
        <v>#REF!</v>
      </c>
      <c r="J149" s="120" t="e">
        <f t="shared" si="22"/>
        <v>#REF!</v>
      </c>
      <c r="K149" s="120" t="e">
        <f t="shared" si="22"/>
        <v>#REF!</v>
      </c>
      <c r="L149" s="120" t="e">
        <f t="shared" si="22"/>
        <v>#REF!</v>
      </c>
      <c r="M149" s="120" t="e">
        <f t="shared" si="22"/>
        <v>#REF!</v>
      </c>
      <c r="N149" s="120" t="e">
        <f t="shared" si="22"/>
        <v>#REF!</v>
      </c>
      <c r="O149" s="120" t="e">
        <f t="shared" si="22"/>
        <v>#REF!</v>
      </c>
      <c r="P149" s="120" t="e">
        <f t="shared" si="22"/>
        <v>#REF!</v>
      </c>
      <c r="Q149" s="120" t="e">
        <f t="shared" si="22"/>
        <v>#REF!</v>
      </c>
      <c r="R149" s="120" t="e">
        <f t="shared" si="22"/>
        <v>#REF!</v>
      </c>
      <c r="S149" s="120" t="e">
        <f t="shared" si="22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2"/>
        <v>#REF!</v>
      </c>
      <c r="D150" s="120" t="e">
        <f t="shared" si="22"/>
        <v>#REF!</v>
      </c>
      <c r="E150" s="120" t="e">
        <f t="shared" si="22"/>
        <v>#REF!</v>
      </c>
      <c r="F150" s="120" t="e">
        <f t="shared" si="22"/>
        <v>#REF!</v>
      </c>
      <c r="G150" s="120" t="e">
        <f t="shared" si="22"/>
        <v>#REF!</v>
      </c>
      <c r="H150" s="120" t="e">
        <f t="shared" si="22"/>
        <v>#REF!</v>
      </c>
      <c r="I150" s="120" t="e">
        <f t="shared" si="22"/>
        <v>#REF!</v>
      </c>
      <c r="J150" s="120" t="e">
        <f t="shared" si="22"/>
        <v>#REF!</v>
      </c>
      <c r="K150" s="120" t="e">
        <f t="shared" si="22"/>
        <v>#REF!</v>
      </c>
      <c r="L150" s="120" t="e">
        <f t="shared" si="22"/>
        <v>#REF!</v>
      </c>
      <c r="M150" s="120" t="e">
        <f t="shared" si="22"/>
        <v>#REF!</v>
      </c>
      <c r="N150" s="120" t="e">
        <f t="shared" si="22"/>
        <v>#REF!</v>
      </c>
      <c r="O150" s="120" t="e">
        <f t="shared" si="22"/>
        <v>#REF!</v>
      </c>
      <c r="P150" s="120" t="e">
        <f t="shared" si="22"/>
        <v>#REF!</v>
      </c>
      <c r="Q150" s="120" t="e">
        <f t="shared" si="22"/>
        <v>#REF!</v>
      </c>
      <c r="R150" s="120" t="e">
        <f t="shared" si="22"/>
        <v>#REF!</v>
      </c>
      <c r="S150" s="120" t="e">
        <f t="shared" si="22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2"/>
        <v>#REF!</v>
      </c>
      <c r="D151" s="120" t="e">
        <f t="shared" si="22"/>
        <v>#REF!</v>
      </c>
      <c r="E151" s="120" t="e">
        <f t="shared" si="22"/>
        <v>#REF!</v>
      </c>
      <c r="F151" s="120" t="e">
        <f t="shared" si="22"/>
        <v>#REF!</v>
      </c>
      <c r="G151" s="120" t="e">
        <f t="shared" si="22"/>
        <v>#REF!</v>
      </c>
      <c r="H151" s="120" t="e">
        <f t="shared" si="22"/>
        <v>#REF!</v>
      </c>
      <c r="I151" s="120" t="e">
        <f t="shared" si="22"/>
        <v>#REF!</v>
      </c>
      <c r="J151" s="120" t="e">
        <f t="shared" si="22"/>
        <v>#REF!</v>
      </c>
      <c r="K151" s="120" t="e">
        <f t="shared" si="22"/>
        <v>#REF!</v>
      </c>
      <c r="L151" s="120" t="e">
        <f t="shared" si="22"/>
        <v>#REF!</v>
      </c>
      <c r="M151" s="120" t="e">
        <f t="shared" si="22"/>
        <v>#REF!</v>
      </c>
      <c r="N151" s="120" t="e">
        <f t="shared" si="22"/>
        <v>#REF!</v>
      </c>
      <c r="O151" s="120" t="e">
        <f t="shared" si="22"/>
        <v>#REF!</v>
      </c>
      <c r="P151" s="120" t="e">
        <f t="shared" si="22"/>
        <v>#REF!</v>
      </c>
      <c r="Q151" s="120" t="e">
        <f t="shared" si="22"/>
        <v>#REF!</v>
      </c>
      <c r="R151" s="120" t="e">
        <f t="shared" si="22"/>
        <v>#REF!</v>
      </c>
      <c r="S151" s="120" t="e">
        <f t="shared" si="22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2"/>
        <v>#REF!</v>
      </c>
      <c r="D152" s="120" t="e">
        <f t="shared" si="22"/>
        <v>#REF!</v>
      </c>
      <c r="E152" s="120" t="e">
        <f t="shared" si="22"/>
        <v>#REF!</v>
      </c>
      <c r="F152" s="120" t="e">
        <f t="shared" si="22"/>
        <v>#REF!</v>
      </c>
      <c r="G152" s="120" t="e">
        <f t="shared" si="22"/>
        <v>#REF!</v>
      </c>
      <c r="H152" s="120" t="e">
        <f t="shared" si="22"/>
        <v>#REF!</v>
      </c>
      <c r="I152" s="120" t="e">
        <f t="shared" si="22"/>
        <v>#REF!</v>
      </c>
      <c r="J152" s="120" t="e">
        <f t="shared" si="22"/>
        <v>#REF!</v>
      </c>
      <c r="K152" s="120" t="e">
        <f t="shared" si="22"/>
        <v>#REF!</v>
      </c>
      <c r="L152" s="120" t="e">
        <f t="shared" si="22"/>
        <v>#REF!</v>
      </c>
      <c r="M152" s="120" t="e">
        <f t="shared" si="22"/>
        <v>#REF!</v>
      </c>
      <c r="N152" s="120" t="e">
        <f t="shared" si="22"/>
        <v>#REF!</v>
      </c>
      <c r="O152" s="120" t="e">
        <f t="shared" si="22"/>
        <v>#REF!</v>
      </c>
      <c r="P152" s="120" t="e">
        <f t="shared" si="22"/>
        <v>#REF!</v>
      </c>
      <c r="Q152" s="120" t="e">
        <f t="shared" si="22"/>
        <v>#REF!</v>
      </c>
      <c r="R152" s="120" t="e">
        <f t="shared" si="22"/>
        <v>#REF!</v>
      </c>
      <c r="S152" s="120" t="e">
        <f t="shared" si="22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3">(N153-M153)/M153</f>
        <v>3.1534042941251818E-2</v>
      </c>
      <c r="O154" s="122">
        <f t="shared" si="23"/>
        <v>3.0531068729856062E-2</v>
      </c>
      <c r="P154" s="122">
        <f t="shared" si="23"/>
        <v>2.9907913788206751E-2</v>
      </c>
      <c r="Q154" s="122">
        <f t="shared" si="23"/>
        <v>2.9303529255023525E-2</v>
      </c>
      <c r="R154" s="122">
        <f>(R153-Q153)/Q153</f>
        <v>2.8569056734782647E-2</v>
      </c>
    </row>
    <row r="156" spans="2:20" x14ac:dyDescent="0.3">
      <c r="C156" s="44" t="s">
        <v>136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4">$D157</f>
        <v>#REF!</v>
      </c>
      <c r="H157" s="125" t="e">
        <f t="shared" si="24"/>
        <v>#REF!</v>
      </c>
      <c r="I157" s="125" t="e">
        <f t="shared" si="24"/>
        <v>#REF!</v>
      </c>
      <c r="J157" s="125" t="e">
        <f t="shared" si="24"/>
        <v>#REF!</v>
      </c>
      <c r="K157" s="125" t="e">
        <f t="shared" si="24"/>
        <v>#REF!</v>
      </c>
      <c r="L157" s="125" t="e">
        <f t="shared" si="24"/>
        <v>#REF!</v>
      </c>
      <c r="M157" s="125" t="e">
        <f t="shared" si="24"/>
        <v>#REF!</v>
      </c>
    </row>
    <row r="158" spans="2:20" x14ac:dyDescent="0.3">
      <c r="B158" s="76">
        <f>+B157+1</f>
        <v>2</v>
      </c>
      <c r="C158" s="76" t="str">
        <f t="shared" ref="C158:C171" si="25">+B158&amp;$C$156</f>
        <v>2ROMERAL</v>
      </c>
      <c r="D158" s="124" t="e">
        <f>+VLOOKUP(C158,#REF!,2,0)</f>
        <v>#REF!</v>
      </c>
      <c r="F158" s="125" t="e">
        <f t="shared" ref="F158:F171" si="26">$D158</f>
        <v>#REF!</v>
      </c>
      <c r="G158" s="125" t="e">
        <f t="shared" si="24"/>
        <v>#REF!</v>
      </c>
      <c r="H158" s="125" t="e">
        <f t="shared" si="24"/>
        <v>#REF!</v>
      </c>
      <c r="I158" s="125" t="e">
        <f t="shared" si="24"/>
        <v>#REF!</v>
      </c>
      <c r="J158" s="125" t="e">
        <f t="shared" si="24"/>
        <v>#REF!</v>
      </c>
      <c r="K158" s="125" t="e">
        <f t="shared" si="24"/>
        <v>#REF!</v>
      </c>
      <c r="L158" s="125" t="e">
        <f t="shared" si="24"/>
        <v>#REF!</v>
      </c>
      <c r="M158" s="125" t="e">
        <f t="shared" si="24"/>
        <v>#REF!</v>
      </c>
    </row>
    <row r="159" spans="2:20" x14ac:dyDescent="0.3">
      <c r="B159" s="76">
        <f t="shared" ref="B159:B171" si="27">+B158+1</f>
        <v>3</v>
      </c>
      <c r="C159" s="76" t="str">
        <f t="shared" si="25"/>
        <v>3ROMERAL</v>
      </c>
      <c r="D159" s="124" t="e">
        <f>+VLOOKUP(C159,#REF!,2,0)</f>
        <v>#REF!</v>
      </c>
      <c r="F159" s="125" t="e">
        <f t="shared" si="26"/>
        <v>#REF!</v>
      </c>
      <c r="G159" s="125" t="e">
        <f t="shared" si="24"/>
        <v>#REF!</v>
      </c>
      <c r="H159" s="125" t="e">
        <f t="shared" si="24"/>
        <v>#REF!</v>
      </c>
      <c r="I159" s="125" t="e">
        <f t="shared" si="24"/>
        <v>#REF!</v>
      </c>
      <c r="J159" s="125" t="e">
        <f t="shared" si="24"/>
        <v>#REF!</v>
      </c>
      <c r="K159" s="125" t="e">
        <f t="shared" si="24"/>
        <v>#REF!</v>
      </c>
      <c r="L159" s="125" t="e">
        <f t="shared" si="24"/>
        <v>#REF!</v>
      </c>
      <c r="M159" s="125" t="e">
        <f t="shared" si="24"/>
        <v>#REF!</v>
      </c>
    </row>
    <row r="160" spans="2:20" x14ac:dyDescent="0.3">
      <c r="B160" s="76">
        <f t="shared" si="27"/>
        <v>4</v>
      </c>
      <c r="C160" s="76" t="str">
        <f t="shared" si="25"/>
        <v>4ROMERAL</v>
      </c>
      <c r="D160" s="124" t="e">
        <f>+VLOOKUP(C160,#REF!,2,0)</f>
        <v>#REF!</v>
      </c>
      <c r="F160" s="125" t="e">
        <f t="shared" si="26"/>
        <v>#REF!</v>
      </c>
      <c r="G160" s="125" t="e">
        <f t="shared" si="24"/>
        <v>#REF!</v>
      </c>
      <c r="H160" s="125" t="e">
        <f t="shared" si="24"/>
        <v>#REF!</v>
      </c>
      <c r="I160" s="125" t="e">
        <f t="shared" si="24"/>
        <v>#REF!</v>
      </c>
      <c r="J160" s="125" t="e">
        <f t="shared" si="24"/>
        <v>#REF!</v>
      </c>
      <c r="K160" s="125" t="e">
        <f t="shared" si="24"/>
        <v>#REF!</v>
      </c>
      <c r="L160" s="125" t="e">
        <f t="shared" si="24"/>
        <v>#REF!</v>
      </c>
      <c r="M160" s="125" t="e">
        <f t="shared" si="24"/>
        <v>#REF!</v>
      </c>
    </row>
    <row r="161" spans="2:13" x14ac:dyDescent="0.3">
      <c r="B161" s="76">
        <f t="shared" si="27"/>
        <v>5</v>
      </c>
      <c r="C161" s="76" t="str">
        <f t="shared" si="25"/>
        <v>5ROMERAL</v>
      </c>
      <c r="D161" s="124" t="e">
        <f>+VLOOKUP(C161,#REF!,2,0)</f>
        <v>#REF!</v>
      </c>
      <c r="F161" s="125" t="e">
        <f t="shared" si="26"/>
        <v>#REF!</v>
      </c>
      <c r="G161" s="125" t="e">
        <f t="shared" si="24"/>
        <v>#REF!</v>
      </c>
      <c r="H161" s="125" t="e">
        <f t="shared" si="24"/>
        <v>#REF!</v>
      </c>
      <c r="I161" s="125" t="e">
        <f t="shared" si="24"/>
        <v>#REF!</v>
      </c>
      <c r="J161" s="125" t="e">
        <f t="shared" si="24"/>
        <v>#REF!</v>
      </c>
      <c r="K161" s="125" t="e">
        <f t="shared" si="24"/>
        <v>#REF!</v>
      </c>
      <c r="L161" s="125" t="e">
        <f t="shared" si="24"/>
        <v>#REF!</v>
      </c>
      <c r="M161" s="125" t="e">
        <f t="shared" si="24"/>
        <v>#REF!</v>
      </c>
    </row>
    <row r="162" spans="2:13" x14ac:dyDescent="0.3">
      <c r="B162" s="76">
        <f t="shared" si="27"/>
        <v>6</v>
      </c>
      <c r="C162" s="76" t="str">
        <f t="shared" si="25"/>
        <v>6ROMERAL</v>
      </c>
      <c r="D162" s="124" t="e">
        <f>+VLOOKUP(C162,#REF!,2,0)</f>
        <v>#REF!</v>
      </c>
      <c r="F162" s="125" t="e">
        <f t="shared" si="26"/>
        <v>#REF!</v>
      </c>
      <c r="G162" s="125" t="e">
        <f t="shared" si="24"/>
        <v>#REF!</v>
      </c>
      <c r="H162" s="125" t="e">
        <f t="shared" si="24"/>
        <v>#REF!</v>
      </c>
      <c r="I162" s="125" t="e">
        <f t="shared" si="24"/>
        <v>#REF!</v>
      </c>
      <c r="J162" s="125" t="e">
        <f t="shared" si="24"/>
        <v>#REF!</v>
      </c>
      <c r="K162" s="125" t="e">
        <f t="shared" si="24"/>
        <v>#REF!</v>
      </c>
      <c r="L162" s="125" t="e">
        <f t="shared" si="24"/>
        <v>#REF!</v>
      </c>
      <c r="M162" s="125" t="e">
        <f t="shared" si="24"/>
        <v>#REF!</v>
      </c>
    </row>
    <row r="163" spans="2:13" x14ac:dyDescent="0.3">
      <c r="B163" s="76">
        <f t="shared" si="27"/>
        <v>7</v>
      </c>
      <c r="C163" s="76" t="str">
        <f t="shared" si="25"/>
        <v>7ROMERAL</v>
      </c>
      <c r="D163" s="124" t="e">
        <f>+VLOOKUP(C163,#REF!,2,0)</f>
        <v>#REF!</v>
      </c>
      <c r="F163" s="125" t="e">
        <f t="shared" si="26"/>
        <v>#REF!</v>
      </c>
      <c r="G163" s="125" t="e">
        <f t="shared" si="24"/>
        <v>#REF!</v>
      </c>
      <c r="H163" s="125" t="e">
        <f t="shared" si="24"/>
        <v>#REF!</v>
      </c>
      <c r="I163" s="125" t="e">
        <f t="shared" si="24"/>
        <v>#REF!</v>
      </c>
      <c r="J163" s="125" t="e">
        <f t="shared" si="24"/>
        <v>#REF!</v>
      </c>
      <c r="K163" s="125" t="e">
        <f t="shared" si="24"/>
        <v>#REF!</v>
      </c>
      <c r="L163" s="125" t="e">
        <f t="shared" si="24"/>
        <v>#REF!</v>
      </c>
      <c r="M163" s="125" t="e">
        <f t="shared" si="24"/>
        <v>#REF!</v>
      </c>
    </row>
    <row r="164" spans="2:13" x14ac:dyDescent="0.3">
      <c r="B164" s="76">
        <f t="shared" si="27"/>
        <v>8</v>
      </c>
      <c r="C164" s="76" t="str">
        <f t="shared" si="25"/>
        <v>8ROMERAL</v>
      </c>
      <c r="D164" s="124" t="e">
        <f>+VLOOKUP(C164,#REF!,2,0)</f>
        <v>#REF!</v>
      </c>
      <c r="F164" s="125" t="e">
        <f t="shared" si="26"/>
        <v>#REF!</v>
      </c>
      <c r="G164" s="125" t="e">
        <f t="shared" si="24"/>
        <v>#REF!</v>
      </c>
      <c r="H164" s="125" t="e">
        <f t="shared" si="24"/>
        <v>#REF!</v>
      </c>
      <c r="I164" s="125" t="e">
        <f t="shared" si="24"/>
        <v>#REF!</v>
      </c>
      <c r="J164" s="125" t="e">
        <f t="shared" si="24"/>
        <v>#REF!</v>
      </c>
      <c r="K164" s="125" t="e">
        <f t="shared" si="24"/>
        <v>#REF!</v>
      </c>
      <c r="L164" s="125" t="e">
        <f t="shared" si="24"/>
        <v>#REF!</v>
      </c>
      <c r="M164" s="125" t="e">
        <f t="shared" si="24"/>
        <v>#REF!</v>
      </c>
    </row>
    <row r="165" spans="2:13" x14ac:dyDescent="0.3">
      <c r="B165" s="76">
        <f t="shared" si="27"/>
        <v>9</v>
      </c>
      <c r="C165" s="76" t="str">
        <f t="shared" si="25"/>
        <v>9ROMERAL</v>
      </c>
      <c r="D165" s="124" t="e">
        <f>+VLOOKUP(C165,#REF!,2,0)</f>
        <v>#REF!</v>
      </c>
      <c r="F165" s="125" t="e">
        <f t="shared" si="26"/>
        <v>#REF!</v>
      </c>
      <c r="G165" s="125" t="e">
        <f t="shared" si="24"/>
        <v>#REF!</v>
      </c>
      <c r="H165" s="125" t="e">
        <f t="shared" si="24"/>
        <v>#REF!</v>
      </c>
      <c r="I165" s="125" t="e">
        <f t="shared" si="24"/>
        <v>#REF!</v>
      </c>
      <c r="J165" s="125" t="e">
        <f t="shared" si="24"/>
        <v>#REF!</v>
      </c>
      <c r="K165" s="125" t="e">
        <f t="shared" si="24"/>
        <v>#REF!</v>
      </c>
      <c r="L165" s="125" t="e">
        <f t="shared" si="24"/>
        <v>#REF!</v>
      </c>
      <c r="M165" s="125" t="e">
        <f t="shared" si="24"/>
        <v>#REF!</v>
      </c>
    </row>
    <row r="166" spans="2:13" x14ac:dyDescent="0.3">
      <c r="B166" s="76">
        <f t="shared" si="27"/>
        <v>10</v>
      </c>
      <c r="C166" s="76" t="str">
        <f t="shared" si="25"/>
        <v>10ROMERAL</v>
      </c>
      <c r="D166" s="124" t="e">
        <f>+VLOOKUP(C166,#REF!,2,0)</f>
        <v>#REF!</v>
      </c>
      <c r="F166" s="125" t="e">
        <f t="shared" si="26"/>
        <v>#REF!</v>
      </c>
      <c r="G166" s="125" t="e">
        <f t="shared" si="24"/>
        <v>#REF!</v>
      </c>
      <c r="H166" s="125" t="e">
        <f t="shared" si="24"/>
        <v>#REF!</v>
      </c>
      <c r="I166" s="125" t="e">
        <f t="shared" si="24"/>
        <v>#REF!</v>
      </c>
      <c r="J166" s="125" t="e">
        <f t="shared" si="24"/>
        <v>#REF!</v>
      </c>
      <c r="K166" s="125" t="e">
        <f t="shared" si="24"/>
        <v>#REF!</v>
      </c>
      <c r="L166" s="125" t="e">
        <f t="shared" si="24"/>
        <v>#REF!</v>
      </c>
      <c r="M166" s="125" t="e">
        <f t="shared" si="24"/>
        <v>#REF!</v>
      </c>
    </row>
    <row r="167" spans="2:13" x14ac:dyDescent="0.3">
      <c r="B167" s="76">
        <f t="shared" si="27"/>
        <v>11</v>
      </c>
      <c r="C167" s="76" t="str">
        <f t="shared" si="25"/>
        <v>11ROMERAL</v>
      </c>
      <c r="D167" s="124" t="e">
        <f>+VLOOKUP(C167,#REF!,2,0)</f>
        <v>#REF!</v>
      </c>
      <c r="F167" s="125" t="e">
        <f t="shared" si="26"/>
        <v>#REF!</v>
      </c>
      <c r="G167" s="125" t="e">
        <f t="shared" si="24"/>
        <v>#REF!</v>
      </c>
      <c r="H167" s="125" t="e">
        <f t="shared" si="24"/>
        <v>#REF!</v>
      </c>
      <c r="I167" s="125" t="e">
        <f t="shared" si="24"/>
        <v>#REF!</v>
      </c>
      <c r="J167" s="125" t="e">
        <f t="shared" si="24"/>
        <v>#REF!</v>
      </c>
      <c r="K167" s="125" t="e">
        <f t="shared" si="24"/>
        <v>#REF!</v>
      </c>
      <c r="L167" s="125" t="e">
        <f t="shared" si="24"/>
        <v>#REF!</v>
      </c>
      <c r="M167" s="125" t="e">
        <f t="shared" si="24"/>
        <v>#REF!</v>
      </c>
    </row>
    <row r="168" spans="2:13" x14ac:dyDescent="0.3">
      <c r="B168" s="76">
        <f t="shared" si="27"/>
        <v>12</v>
      </c>
      <c r="C168" s="76" t="str">
        <f t="shared" si="25"/>
        <v>12ROMERAL</v>
      </c>
      <c r="D168" s="124" t="e">
        <f>+VLOOKUP(C168,#REF!,2,0)</f>
        <v>#REF!</v>
      </c>
      <c r="F168" s="125" t="e">
        <f t="shared" si="26"/>
        <v>#REF!</v>
      </c>
      <c r="G168" s="125" t="e">
        <f t="shared" si="24"/>
        <v>#REF!</v>
      </c>
      <c r="H168" s="125" t="e">
        <f t="shared" si="24"/>
        <v>#REF!</v>
      </c>
      <c r="I168" s="125" t="e">
        <f t="shared" si="24"/>
        <v>#REF!</v>
      </c>
      <c r="J168" s="125" t="e">
        <f t="shared" si="24"/>
        <v>#REF!</v>
      </c>
      <c r="K168" s="125" t="e">
        <f t="shared" si="24"/>
        <v>#REF!</v>
      </c>
      <c r="L168" s="125" t="e">
        <f t="shared" si="24"/>
        <v>#REF!</v>
      </c>
      <c r="M168" s="125" t="e">
        <f t="shared" si="24"/>
        <v>#REF!</v>
      </c>
    </row>
    <row r="169" spans="2:13" x14ac:dyDescent="0.3">
      <c r="B169" s="76">
        <f t="shared" si="27"/>
        <v>13</v>
      </c>
      <c r="C169" s="76" t="str">
        <f t="shared" si="25"/>
        <v>13ROMERAL</v>
      </c>
      <c r="D169" s="124" t="e">
        <f>+VLOOKUP(C169,#REF!,2,0)</f>
        <v>#REF!</v>
      </c>
      <c r="F169" s="125" t="e">
        <f t="shared" si="26"/>
        <v>#REF!</v>
      </c>
      <c r="G169" s="125" t="e">
        <f t="shared" si="24"/>
        <v>#REF!</v>
      </c>
      <c r="H169" s="125" t="e">
        <f t="shared" si="24"/>
        <v>#REF!</v>
      </c>
      <c r="I169" s="125" t="e">
        <f t="shared" si="24"/>
        <v>#REF!</v>
      </c>
      <c r="J169" s="125" t="e">
        <f t="shared" si="24"/>
        <v>#REF!</v>
      </c>
      <c r="K169" s="125" t="e">
        <f t="shared" si="24"/>
        <v>#REF!</v>
      </c>
      <c r="L169" s="125" t="e">
        <f t="shared" si="24"/>
        <v>#REF!</v>
      </c>
      <c r="M169" s="125" t="e">
        <f t="shared" si="24"/>
        <v>#REF!</v>
      </c>
    </row>
    <row r="170" spans="2:13" x14ac:dyDescent="0.3">
      <c r="B170" s="76">
        <f t="shared" si="27"/>
        <v>14</v>
      </c>
      <c r="C170" s="76" t="str">
        <f t="shared" si="25"/>
        <v>14ROMERAL</v>
      </c>
      <c r="D170" s="124" t="e">
        <f>+VLOOKUP(C170,#REF!,2,0)</f>
        <v>#REF!</v>
      </c>
      <c r="F170" s="125" t="e">
        <f t="shared" si="26"/>
        <v>#REF!</v>
      </c>
      <c r="G170" s="125" t="e">
        <f t="shared" si="24"/>
        <v>#REF!</v>
      </c>
      <c r="H170" s="125" t="e">
        <f t="shared" si="24"/>
        <v>#REF!</v>
      </c>
      <c r="I170" s="125" t="e">
        <f t="shared" si="24"/>
        <v>#REF!</v>
      </c>
      <c r="J170" s="125" t="e">
        <f t="shared" si="24"/>
        <v>#REF!</v>
      </c>
      <c r="K170" s="125" t="e">
        <f t="shared" si="24"/>
        <v>#REF!</v>
      </c>
      <c r="L170" s="125" t="e">
        <f t="shared" si="24"/>
        <v>#REF!</v>
      </c>
      <c r="M170" s="125" t="e">
        <f t="shared" si="24"/>
        <v>#REF!</v>
      </c>
    </row>
    <row r="171" spans="2:13" x14ac:dyDescent="0.3">
      <c r="B171" s="76">
        <f t="shared" si="27"/>
        <v>15</v>
      </c>
      <c r="C171" s="76" t="str">
        <f t="shared" si="25"/>
        <v>15ROMERAL</v>
      </c>
      <c r="D171" s="124" t="e">
        <f>+VLOOKUP(C171,#REF!,2,0)</f>
        <v>#REF!</v>
      </c>
      <c r="F171" s="125" t="e">
        <f t="shared" si="26"/>
        <v>#REF!</v>
      </c>
      <c r="G171" s="125" t="e">
        <f t="shared" si="24"/>
        <v>#REF!</v>
      </c>
      <c r="H171" s="125" t="e">
        <f t="shared" si="24"/>
        <v>#REF!</v>
      </c>
      <c r="I171" s="125" t="e">
        <f t="shared" si="24"/>
        <v>#REF!</v>
      </c>
      <c r="J171" s="125" t="e">
        <f t="shared" si="24"/>
        <v>#REF!</v>
      </c>
      <c r="K171" s="125" t="e">
        <f t="shared" si="24"/>
        <v>#REF!</v>
      </c>
      <c r="L171" s="125" t="e">
        <f t="shared" si="24"/>
        <v>#REF!</v>
      </c>
      <c r="M171" s="125" t="e">
        <f t="shared" si="24"/>
        <v>#REF!</v>
      </c>
    </row>
    <row r="174" spans="2:13" ht="57.6" x14ac:dyDescent="0.3">
      <c r="F174"/>
      <c r="G174" s="126" t="s">
        <v>189</v>
      </c>
      <c r="H174" s="126" t="s">
        <v>190</v>
      </c>
      <c r="I174" s="126" t="s">
        <v>191</v>
      </c>
    </row>
    <row r="175" spans="2:13" x14ac:dyDescent="0.3">
      <c r="E175" s="46" t="s">
        <v>192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193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194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8">+L177-K177</f>
        <v>279999.66357342119</v>
      </c>
    </row>
    <row r="178" spans="5:13" x14ac:dyDescent="0.3">
      <c r="E178" s="46" t="s">
        <v>195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8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8"/>
        <v>88056.366409055758</v>
      </c>
    </row>
    <row r="180" spans="5:13" x14ac:dyDescent="0.3">
      <c r="E180" s="46" t="s">
        <v>196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8"/>
        <v>339951.2956988868</v>
      </c>
    </row>
    <row r="181" spans="5:13" x14ac:dyDescent="0.3">
      <c r="E181" s="46" t="s">
        <v>197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8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133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134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276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137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138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139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140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141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142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143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277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278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279</v>
      </c>
      <c r="D20" s="137">
        <v>2.5</v>
      </c>
    </row>
    <row r="21" spans="2:19" x14ac:dyDescent="0.3">
      <c r="D21" s="51"/>
    </row>
    <row r="23" spans="2:19" x14ac:dyDescent="0.3">
      <c r="D23" s="61" t="s">
        <v>149</v>
      </c>
      <c r="E23" s="61" t="s">
        <v>150</v>
      </c>
      <c r="H23" s="57"/>
      <c r="I23" s="57"/>
    </row>
    <row r="24" spans="2:19" x14ac:dyDescent="0.3">
      <c r="C24" s="44" t="s">
        <v>151</v>
      </c>
      <c r="D24" s="51">
        <v>0.2</v>
      </c>
      <c r="G24" s="53"/>
    </row>
    <row r="25" spans="2:19" x14ac:dyDescent="0.3">
      <c r="C25" s="44" t="s">
        <v>152</v>
      </c>
      <c r="D25" s="51">
        <v>0.5</v>
      </c>
      <c r="E25" s="62">
        <v>0.5</v>
      </c>
    </row>
    <row r="26" spans="2:19" x14ac:dyDescent="0.3">
      <c r="C26" s="44" t="s">
        <v>153</v>
      </c>
      <c r="D26" s="59">
        <v>0</v>
      </c>
      <c r="E26" s="44">
        <v>4</v>
      </c>
      <c r="F26" s="44" t="s">
        <v>154</v>
      </c>
    </row>
    <row r="29" spans="2:19" hidden="1" x14ac:dyDescent="0.3">
      <c r="D29" s="44" t="s">
        <v>155</v>
      </c>
      <c r="E29" s="44" t="s">
        <v>156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157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154</v>
      </c>
      <c r="D45" s="60">
        <v>30991.74</v>
      </c>
    </row>
    <row r="46" spans="3:19" hidden="1" x14ac:dyDescent="0.3">
      <c r="C46" s="44" t="s">
        <v>158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163</v>
      </c>
      <c r="C50" s="74" t="s">
        <v>164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60" t="s">
        <v>165</v>
      </c>
      <c r="C51" s="77" t="s">
        <v>166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61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61"/>
      <c r="C53" s="76" t="s">
        <v>167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6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6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61"/>
      <c r="C56" s="79" t="s">
        <v>168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61"/>
      <c r="C57" s="76" t="s">
        <v>169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61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61"/>
      <c r="C59" s="76" t="s">
        <v>170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61"/>
      <c r="C60" s="86" t="s">
        <v>171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61"/>
      <c r="C61" s="86" t="s">
        <v>173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2"/>
      <c r="C62" s="89" t="s">
        <v>174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175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176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177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178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179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180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181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182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183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184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185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186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187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188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C6"/>
  <sheetViews>
    <sheetView workbookViewId="0">
      <selection activeCell="C4" sqref="C4"/>
    </sheetView>
  </sheetViews>
  <sheetFormatPr defaultRowHeight="14.4" x14ac:dyDescent="0.3"/>
  <cols>
    <col min="2" max="2" width="19.33203125" bestFit="1" customWidth="1"/>
    <col min="3" max="3" width="11.109375" bestFit="1" customWidth="1"/>
  </cols>
  <sheetData>
    <row r="1" spans="1:3" x14ac:dyDescent="0.3">
      <c r="A1" s="127" t="s">
        <v>349</v>
      </c>
      <c r="B1" s="127" t="s">
        <v>336</v>
      </c>
      <c r="C1" s="127" t="s">
        <v>47</v>
      </c>
    </row>
    <row r="2" spans="1:3" x14ac:dyDescent="0.3">
      <c r="A2">
        <v>1</v>
      </c>
      <c r="B2" t="s">
        <v>350</v>
      </c>
      <c r="C2" s="158">
        <v>1</v>
      </c>
    </row>
    <row r="3" spans="1:3" x14ac:dyDescent="0.3">
      <c r="A3">
        <v>2</v>
      </c>
      <c r="B3" t="s">
        <v>347</v>
      </c>
      <c r="C3" s="153">
        <v>0.65</v>
      </c>
    </row>
    <row r="4" spans="1:3" x14ac:dyDescent="0.3">
      <c r="A4">
        <v>3</v>
      </c>
      <c r="B4" t="s">
        <v>347</v>
      </c>
      <c r="C4" s="159">
        <v>0.15</v>
      </c>
    </row>
    <row r="5" spans="1:3" x14ac:dyDescent="0.3">
      <c r="A5">
        <v>4</v>
      </c>
      <c r="B5" t="s">
        <v>348</v>
      </c>
      <c r="C5">
        <v>600000</v>
      </c>
    </row>
    <row r="6" spans="1:3" x14ac:dyDescent="0.3">
      <c r="A6">
        <v>5</v>
      </c>
      <c r="B6" t="s">
        <v>180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N5"/>
  <sheetViews>
    <sheetView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4" x14ac:dyDescent="0.3">
      <c r="A1" s="127" t="s">
        <v>336</v>
      </c>
      <c r="B1" s="127" t="s">
        <v>337</v>
      </c>
      <c r="C1" s="127" t="s">
        <v>47</v>
      </c>
      <c r="D1" s="157" t="s">
        <v>342</v>
      </c>
      <c r="E1" s="157" t="s">
        <v>343</v>
      </c>
      <c r="F1" s="157" t="s">
        <v>344</v>
      </c>
    </row>
    <row r="2" spans="1:14" x14ac:dyDescent="0.3">
      <c r="A2" t="s">
        <v>160</v>
      </c>
      <c r="B2" t="s">
        <v>338</v>
      </c>
      <c r="C2" s="153">
        <v>7.0000000000000007E-2</v>
      </c>
      <c r="D2" s="153"/>
      <c r="E2" s="153"/>
      <c r="N2" s="153"/>
    </row>
    <row r="3" spans="1:14" x14ac:dyDescent="0.3">
      <c r="A3" t="s">
        <v>339</v>
      </c>
      <c r="B3" t="s">
        <v>340</v>
      </c>
      <c r="C3" s="153">
        <v>0.27</v>
      </c>
      <c r="D3" s="153"/>
      <c r="E3" s="153"/>
      <c r="N3" s="153"/>
    </row>
    <row r="4" spans="1:14" x14ac:dyDescent="0.3">
      <c r="A4" t="s">
        <v>345</v>
      </c>
      <c r="C4" s="22">
        <v>-0.02</v>
      </c>
    </row>
    <row r="5" spans="1:14" x14ac:dyDescent="0.3">
      <c r="A5" t="s">
        <v>346</v>
      </c>
      <c r="C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132</v>
      </c>
    </row>
    <row r="2" spans="1:14" x14ac:dyDescent="0.3">
      <c r="A2" s="37">
        <v>45138</v>
      </c>
      <c r="B2" s="151" t="s">
        <v>128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51" t="s">
        <v>128</v>
      </c>
      <c r="N2" s="32" t="str">
        <f>M2</f>
        <v>CURICO</v>
      </c>
    </row>
    <row r="3" spans="1:14" x14ac:dyDescent="0.3">
      <c r="A3" s="37">
        <v>45138</v>
      </c>
      <c r="B3" s="151" t="s">
        <v>127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51" t="s">
        <v>127</v>
      </c>
      <c r="N3" s="32" t="str">
        <f t="shared" ref="N3:N10" si="0">M3</f>
        <v>TALCA</v>
      </c>
    </row>
    <row r="4" spans="1:14" x14ac:dyDescent="0.3">
      <c r="A4" s="37">
        <v>45138</v>
      </c>
      <c r="B4" s="151" t="s">
        <v>131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51" t="s">
        <v>131</v>
      </c>
      <c r="N4" s="32" t="str">
        <f t="shared" si="0"/>
        <v>LINARES</v>
      </c>
    </row>
    <row r="5" spans="1:14" x14ac:dyDescent="0.3">
      <c r="A5" s="37">
        <v>45138</v>
      </c>
      <c r="B5" s="151" t="s">
        <v>241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51" t="s">
        <v>241</v>
      </c>
      <c r="N5" s="32" t="str">
        <f t="shared" si="0"/>
        <v>LONGAVI</v>
      </c>
    </row>
    <row r="6" spans="1:14" x14ac:dyDescent="0.3">
      <c r="A6" s="37">
        <v>45138</v>
      </c>
      <c r="B6" s="151" t="s">
        <v>259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51" t="s">
        <v>259</v>
      </c>
      <c r="N6" s="32" t="str">
        <f t="shared" si="0"/>
        <v>SAN JAVIER</v>
      </c>
    </row>
    <row r="7" spans="1:14" x14ac:dyDescent="0.3">
      <c r="A7" s="37">
        <v>45138</v>
      </c>
      <c r="B7" s="151" t="s">
        <v>210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1.5</v>
      </c>
      <c r="K7" s="32">
        <v>10.5</v>
      </c>
      <c r="M7" s="151" t="s">
        <v>210</v>
      </c>
      <c r="N7" s="32" t="str">
        <f t="shared" si="0"/>
        <v>CAUQUENES</v>
      </c>
    </row>
    <row r="8" spans="1:14" x14ac:dyDescent="0.3">
      <c r="A8" s="37">
        <v>45138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2.5</v>
      </c>
      <c r="K8" s="32">
        <v>10.5</v>
      </c>
      <c r="M8" s="151" t="s">
        <v>228</v>
      </c>
      <c r="N8" s="32" t="str">
        <f t="shared" si="0"/>
        <v>CONSTITUCION</v>
      </c>
    </row>
    <row r="9" spans="1:14" x14ac:dyDescent="0.3">
      <c r="A9" s="37">
        <v>45138</v>
      </c>
      <c r="B9" s="151" t="s">
        <v>205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3.5</v>
      </c>
      <c r="K9" s="32">
        <v>10.5</v>
      </c>
      <c r="M9" s="151" t="s">
        <v>205</v>
      </c>
      <c r="N9" s="32" t="str">
        <f t="shared" si="0"/>
        <v>CURANIPE</v>
      </c>
    </row>
    <row r="10" spans="1:14" x14ac:dyDescent="0.3">
      <c r="A10" s="37">
        <v>45138</v>
      </c>
      <c r="B10" s="151" t="s">
        <v>215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4.5</v>
      </c>
      <c r="K10" s="32">
        <v>10.5</v>
      </c>
      <c r="M10" s="151" t="s">
        <v>215</v>
      </c>
      <c r="N10" s="32" t="str">
        <f t="shared" si="0"/>
        <v>PELLUHUE</v>
      </c>
    </row>
    <row r="11" spans="1:14" x14ac:dyDescent="0.3">
      <c r="A11" s="37">
        <v>45138</v>
      </c>
      <c r="B11" s="151" t="s">
        <v>341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4.5</v>
      </c>
      <c r="K11" s="32"/>
      <c r="M11" s="26"/>
      <c r="N11" s="32"/>
    </row>
    <row r="12" spans="1:14" x14ac:dyDescent="0.3">
      <c r="A12" s="37"/>
      <c r="B12" s="26"/>
      <c r="C12" s="34"/>
      <c r="D12" s="35"/>
      <c r="E12" s="35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58"/>
  <sheetViews>
    <sheetView tabSelected="1" workbookViewId="0">
      <selection activeCell="E15" sqref="E15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228</v>
      </c>
      <c r="B2" s="151">
        <v>80</v>
      </c>
      <c r="C2" s="154">
        <v>44588</v>
      </c>
      <c r="D2" s="151" t="s">
        <v>28</v>
      </c>
      <c r="E2" s="151">
        <v>60298899</v>
      </c>
      <c r="F2" s="151">
        <v>48</v>
      </c>
      <c r="G2" t="str">
        <f t="shared" ref="G2:G5" si="0">A2</f>
        <v>CONSTITUCION</v>
      </c>
      <c r="I2" s="151" t="s">
        <v>241</v>
      </c>
    </row>
    <row r="3" spans="1:9" x14ac:dyDescent="0.3">
      <c r="A3" s="151" t="s">
        <v>228</v>
      </c>
      <c r="B3" s="151">
        <v>38</v>
      </c>
      <c r="C3" s="154">
        <v>43118</v>
      </c>
      <c r="D3" s="151" t="s">
        <v>27</v>
      </c>
      <c r="E3" s="151">
        <v>1245685</v>
      </c>
      <c r="F3" s="151">
        <v>59</v>
      </c>
      <c r="G3" t="str">
        <f t="shared" si="0"/>
        <v>CONSTITUCION</v>
      </c>
      <c r="I3" s="151" t="s">
        <v>259</v>
      </c>
    </row>
    <row r="4" spans="1:9" x14ac:dyDescent="0.3">
      <c r="A4" s="151" t="s">
        <v>228</v>
      </c>
      <c r="B4" s="151">
        <v>38</v>
      </c>
      <c r="C4" s="154">
        <v>43347</v>
      </c>
      <c r="D4" s="151" t="s">
        <v>27</v>
      </c>
      <c r="E4" s="151">
        <v>1244838</v>
      </c>
      <c r="F4" s="151">
        <v>27</v>
      </c>
      <c r="G4" t="str">
        <f t="shared" si="0"/>
        <v>CONSTITUCION</v>
      </c>
      <c r="I4" s="151" t="s">
        <v>210</v>
      </c>
    </row>
    <row r="5" spans="1:9" x14ac:dyDescent="0.3">
      <c r="A5" s="151" t="s">
        <v>228</v>
      </c>
      <c r="B5" s="151">
        <v>38</v>
      </c>
      <c r="C5" s="154">
        <v>43284</v>
      </c>
      <c r="D5" s="151" t="s">
        <v>27</v>
      </c>
      <c r="E5" s="151">
        <v>60209613</v>
      </c>
      <c r="F5" s="151">
        <v>1</v>
      </c>
      <c r="G5" t="str">
        <f t="shared" si="0"/>
        <v>CONSTITUCION</v>
      </c>
      <c r="I5" s="151" t="s">
        <v>228</v>
      </c>
    </row>
    <row r="6" spans="1:9" x14ac:dyDescent="0.3">
      <c r="A6" s="151"/>
      <c r="B6" s="151"/>
      <c r="C6" s="154"/>
      <c r="D6" s="151"/>
      <c r="E6" s="151"/>
      <c r="F6" s="151"/>
      <c r="I6" s="151" t="s">
        <v>205</v>
      </c>
    </row>
    <row r="7" spans="1:9" x14ac:dyDescent="0.3">
      <c r="A7" s="151"/>
      <c r="B7" s="151"/>
      <c r="C7" s="154"/>
      <c r="D7" s="151"/>
      <c r="E7" s="151"/>
      <c r="F7" s="151"/>
      <c r="I7" s="151" t="s">
        <v>215</v>
      </c>
    </row>
    <row r="8" spans="1:9" x14ac:dyDescent="0.3">
      <c r="A8" s="151"/>
      <c r="B8" s="151"/>
      <c r="C8" s="154"/>
      <c r="D8" s="151"/>
      <c r="E8" s="151"/>
      <c r="F8" s="151"/>
    </row>
    <row r="9" spans="1:9" x14ac:dyDescent="0.3">
      <c r="A9" s="151"/>
      <c r="B9" s="151"/>
      <c r="C9" s="154"/>
      <c r="D9" s="151"/>
      <c r="E9" s="151"/>
      <c r="F9" s="151"/>
    </row>
    <row r="10" spans="1:9" x14ac:dyDescent="0.3">
      <c r="F10" s="151"/>
    </row>
    <row r="11" spans="1:9" x14ac:dyDescent="0.3">
      <c r="F11" s="151"/>
    </row>
    <row r="12" spans="1:9" x14ac:dyDescent="0.3">
      <c r="F12" s="151"/>
    </row>
    <row r="13" spans="1:9" x14ac:dyDescent="0.3">
      <c r="A13" s="151"/>
      <c r="B13" s="151"/>
      <c r="C13" s="154"/>
      <c r="D13" s="151"/>
      <c r="E13" s="151"/>
      <c r="F13" s="151"/>
    </row>
    <row r="14" spans="1:9" x14ac:dyDescent="0.3">
      <c r="F14" s="151"/>
    </row>
    <row r="15" spans="1:9" x14ac:dyDescent="0.3">
      <c r="F15" s="151"/>
    </row>
    <row r="16" spans="1:9" x14ac:dyDescent="0.3">
      <c r="A16" s="151"/>
      <c r="B16" s="151"/>
      <c r="C16" s="154"/>
      <c r="D16" s="151"/>
      <c r="E16" s="151"/>
      <c r="F16" s="151"/>
    </row>
    <row r="17" spans="1:6" x14ac:dyDescent="0.3">
      <c r="A17" s="151"/>
      <c r="B17" s="151"/>
      <c r="C17" s="154"/>
      <c r="D17" s="151"/>
      <c r="E17" s="151"/>
      <c r="F17" s="151"/>
    </row>
    <row r="18" spans="1:6" x14ac:dyDescent="0.3">
      <c r="A18" s="151"/>
      <c r="B18" s="151"/>
      <c r="C18" s="154"/>
      <c r="D18" s="151"/>
      <c r="E18" s="151"/>
      <c r="F18" s="151"/>
    </row>
    <row r="19" spans="1:6" x14ac:dyDescent="0.3">
      <c r="A19" s="151"/>
      <c r="B19" s="151"/>
      <c r="C19" s="154"/>
      <c r="D19" s="151"/>
      <c r="E19" s="151"/>
      <c r="F19" s="151"/>
    </row>
    <row r="20" spans="1:6" x14ac:dyDescent="0.3">
      <c r="A20" s="151"/>
      <c r="B20" s="151"/>
      <c r="C20" s="154"/>
      <c r="D20" s="151"/>
      <c r="E20" s="151"/>
      <c r="F20" s="151"/>
    </row>
    <row r="21" spans="1:6" x14ac:dyDescent="0.3">
      <c r="A21" s="151"/>
      <c r="B21" s="151"/>
      <c r="C21" s="154"/>
      <c r="D21" s="151"/>
      <c r="E21" s="151"/>
      <c r="F21" s="151"/>
    </row>
    <row r="22" spans="1:6" x14ac:dyDescent="0.3">
      <c r="A22" s="151"/>
      <c r="B22" s="151"/>
      <c r="C22" s="154"/>
      <c r="D22" s="151"/>
      <c r="E22" s="151"/>
      <c r="F22" s="151"/>
    </row>
    <row r="23" spans="1:6" x14ac:dyDescent="0.3">
      <c r="A23" s="151"/>
      <c r="B23" s="151"/>
      <c r="C23" s="154"/>
      <c r="D23" s="151"/>
      <c r="E23" s="151"/>
      <c r="F23" s="151"/>
    </row>
    <row r="24" spans="1:6" x14ac:dyDescent="0.3">
      <c r="A24" s="151"/>
      <c r="B24" s="151"/>
      <c r="C24" s="154"/>
      <c r="D24" s="151"/>
      <c r="E24" s="151"/>
      <c r="F24" s="151"/>
    </row>
    <row r="25" spans="1:6" x14ac:dyDescent="0.3">
      <c r="A25" s="151"/>
      <c r="B25" s="151"/>
      <c r="C25" s="154"/>
      <c r="D25" s="151"/>
      <c r="E25" s="151"/>
      <c r="F25" s="151"/>
    </row>
    <row r="26" spans="1:6" x14ac:dyDescent="0.3">
      <c r="A26" s="151"/>
      <c r="B26" s="151"/>
      <c r="C26" s="154"/>
      <c r="D26" s="151"/>
      <c r="E26" s="151"/>
      <c r="F26" s="151"/>
    </row>
    <row r="27" spans="1:6" x14ac:dyDescent="0.3">
      <c r="A27" s="151"/>
      <c r="B27" s="151"/>
      <c r="C27" s="154"/>
      <c r="D27" s="151"/>
      <c r="E27" s="151"/>
      <c r="F27" s="151"/>
    </row>
    <row r="28" spans="1:6" x14ac:dyDescent="0.3">
      <c r="A28" s="151"/>
      <c r="B28" s="151"/>
      <c r="C28" s="154"/>
      <c r="D28" s="151"/>
      <c r="E28" s="151"/>
      <c r="F28" s="151"/>
    </row>
    <row r="29" spans="1:6" x14ac:dyDescent="0.3">
      <c r="A29" s="151"/>
      <c r="B29" s="151"/>
      <c r="C29" s="154"/>
      <c r="D29" s="151"/>
      <c r="E29" s="151"/>
      <c r="F29" s="151"/>
    </row>
    <row r="30" spans="1:6" x14ac:dyDescent="0.3">
      <c r="A30" s="151"/>
      <c r="B30" s="151"/>
      <c r="C30" s="154"/>
      <c r="D30" s="151"/>
      <c r="E30" s="151"/>
      <c r="F30" s="151"/>
    </row>
    <row r="31" spans="1:6" x14ac:dyDescent="0.3">
      <c r="A31" s="151"/>
      <c r="B31" s="151"/>
      <c r="C31" s="154"/>
      <c r="D31" s="151"/>
      <c r="E31" s="151"/>
      <c r="F31" s="151"/>
    </row>
    <row r="32" spans="1:6" x14ac:dyDescent="0.3">
      <c r="A32" s="151"/>
      <c r="B32" s="151"/>
      <c r="C32" s="154"/>
      <c r="D32" s="151"/>
      <c r="E32" s="151"/>
      <c r="F32" s="151"/>
    </row>
    <row r="33" spans="1:6" x14ac:dyDescent="0.3">
      <c r="A33" s="151"/>
      <c r="B33" s="151"/>
      <c r="C33" s="154"/>
      <c r="D33" s="151"/>
      <c r="E33" s="151"/>
      <c r="F33" s="151"/>
    </row>
    <row r="34" spans="1:6" x14ac:dyDescent="0.3">
      <c r="A34" s="151"/>
      <c r="B34" s="151"/>
      <c r="C34" s="154"/>
      <c r="D34" s="151"/>
      <c r="E34" s="151"/>
      <c r="F34" s="151"/>
    </row>
    <row r="35" spans="1:6" x14ac:dyDescent="0.3">
      <c r="A35" s="151"/>
      <c r="B35" s="151"/>
      <c r="C35" s="154"/>
      <c r="D35" s="151"/>
      <c r="E35" s="151"/>
      <c r="F35" s="151"/>
    </row>
    <row r="36" spans="1:6" x14ac:dyDescent="0.3">
      <c r="A36" s="151"/>
      <c r="B36" s="151"/>
      <c r="C36" s="154"/>
      <c r="D36" s="151"/>
      <c r="E36" s="151"/>
      <c r="F36" s="151"/>
    </row>
    <row r="37" spans="1:6" x14ac:dyDescent="0.3">
      <c r="A37" s="151"/>
      <c r="B37" s="151"/>
      <c r="C37" s="154"/>
      <c r="D37" s="151"/>
      <c r="E37" s="151"/>
      <c r="F37" s="151"/>
    </row>
    <row r="38" spans="1:6" x14ac:dyDescent="0.3">
      <c r="A38" s="151"/>
      <c r="B38" s="151"/>
      <c r="C38" s="154"/>
      <c r="D38" s="151"/>
      <c r="E38" s="151"/>
      <c r="F38" s="151"/>
    </row>
    <row r="39" spans="1:6" x14ac:dyDescent="0.3">
      <c r="A39" s="151"/>
      <c r="B39" s="151"/>
      <c r="C39" s="154"/>
      <c r="D39" s="151"/>
      <c r="E39" s="151"/>
      <c r="F39" s="151"/>
    </row>
    <row r="40" spans="1:6" x14ac:dyDescent="0.3">
      <c r="A40" s="151"/>
      <c r="B40" s="151"/>
      <c r="C40" s="154"/>
      <c r="D40" s="151"/>
      <c r="E40" s="151"/>
      <c r="F40" s="151"/>
    </row>
    <row r="41" spans="1:6" x14ac:dyDescent="0.3">
      <c r="A41" s="151"/>
      <c r="B41" s="151"/>
      <c r="C41" s="154"/>
      <c r="D41" s="151"/>
      <c r="E41" s="151"/>
      <c r="F41" s="151"/>
    </row>
    <row r="42" spans="1:6" x14ac:dyDescent="0.3">
      <c r="A42" s="151"/>
      <c r="B42" s="151"/>
      <c r="C42" s="154"/>
      <c r="D42" s="151"/>
      <c r="E42" s="151"/>
      <c r="F42" s="151"/>
    </row>
    <row r="43" spans="1:6" x14ac:dyDescent="0.3">
      <c r="A43" s="151"/>
      <c r="B43" s="151"/>
      <c r="C43" s="154"/>
      <c r="D43" s="151"/>
      <c r="E43" s="151"/>
      <c r="F43" s="151"/>
    </row>
    <row r="44" spans="1:6" x14ac:dyDescent="0.3">
      <c r="A44" s="151"/>
      <c r="B44" s="151"/>
      <c r="C44" s="154"/>
      <c r="D44" s="151"/>
      <c r="E44" s="151"/>
      <c r="F44" s="151"/>
    </row>
    <row r="45" spans="1:6" x14ac:dyDescent="0.3">
      <c r="A45" s="151"/>
      <c r="B45" s="151"/>
      <c r="C45" s="154"/>
      <c r="D45" s="151"/>
      <c r="E45" s="151"/>
      <c r="F45" s="151"/>
    </row>
    <row r="46" spans="1:6" x14ac:dyDescent="0.3">
      <c r="A46" s="151"/>
      <c r="B46" s="151"/>
      <c r="C46" s="154"/>
      <c r="D46" s="151"/>
      <c r="E46" s="151"/>
      <c r="F46" s="151"/>
    </row>
    <row r="47" spans="1:6" x14ac:dyDescent="0.3">
      <c r="A47" s="151"/>
      <c r="B47" s="151"/>
      <c r="C47" s="154"/>
      <c r="D47" s="151"/>
      <c r="E47" s="151"/>
      <c r="F47" s="151"/>
    </row>
    <row r="48" spans="1:6" x14ac:dyDescent="0.3">
      <c r="A48" s="151"/>
      <c r="B48" s="151"/>
      <c r="C48" s="154"/>
      <c r="D48" s="151"/>
      <c r="E48" s="151"/>
      <c r="F48" s="151"/>
    </row>
    <row r="49" spans="1:6" x14ac:dyDescent="0.3">
      <c r="A49" s="151"/>
      <c r="B49" s="151"/>
      <c r="C49" s="154"/>
      <c r="D49" s="151"/>
      <c r="E49" s="151"/>
      <c r="F49" s="151"/>
    </row>
    <row r="50" spans="1:6" x14ac:dyDescent="0.3">
      <c r="A50" s="151"/>
      <c r="B50" s="151"/>
      <c r="C50" s="154"/>
      <c r="D50" s="151"/>
      <c r="E50" s="151"/>
      <c r="F50" s="151"/>
    </row>
    <row r="51" spans="1:6" x14ac:dyDescent="0.3">
      <c r="A51" s="151"/>
      <c r="B51" s="151"/>
      <c r="C51" s="154"/>
      <c r="D51" s="151"/>
      <c r="E51" s="151"/>
      <c r="F51" s="151"/>
    </row>
    <row r="52" spans="1:6" x14ac:dyDescent="0.3">
      <c r="A52" s="151"/>
      <c r="B52" s="151"/>
      <c r="C52" s="154"/>
      <c r="D52" s="151"/>
      <c r="E52" s="151"/>
      <c r="F52" s="151"/>
    </row>
    <row r="53" spans="1:6" x14ac:dyDescent="0.3">
      <c r="A53" s="151"/>
      <c r="B53" s="151"/>
      <c r="C53" s="154"/>
      <c r="D53" s="151"/>
      <c r="E53" s="151"/>
      <c r="F53" s="151"/>
    </row>
    <row r="54" spans="1:6" x14ac:dyDescent="0.3">
      <c r="A54" s="151"/>
      <c r="B54" s="151"/>
      <c r="C54" s="154"/>
      <c r="D54" s="151"/>
      <c r="E54" s="151"/>
      <c r="F54" s="151"/>
    </row>
    <row r="55" spans="1:6" x14ac:dyDescent="0.3">
      <c r="A55" s="151"/>
      <c r="B55" s="151"/>
      <c r="C55" s="154"/>
      <c r="D55" s="151"/>
      <c r="E55" s="151"/>
      <c r="F55" s="151"/>
    </row>
    <row r="56" spans="1:6" x14ac:dyDescent="0.3">
      <c r="A56" s="151"/>
      <c r="B56" s="151"/>
      <c r="C56" s="154"/>
      <c r="D56" s="151"/>
      <c r="E56" s="151"/>
      <c r="F56" s="151"/>
    </row>
    <row r="57" spans="1:6" x14ac:dyDescent="0.3">
      <c r="A57" s="151"/>
      <c r="B57" s="151"/>
      <c r="C57" s="154"/>
      <c r="D57" s="151"/>
      <c r="E57" s="151"/>
      <c r="F57" s="151"/>
    </row>
    <row r="58" spans="1:6" x14ac:dyDescent="0.3">
      <c r="A58" s="151"/>
      <c r="B58" s="151"/>
      <c r="C58" s="154"/>
      <c r="D58" s="151"/>
      <c r="E58" s="151"/>
      <c r="F58" s="151"/>
    </row>
  </sheetData>
  <autoFilter ref="A1:G58" xr:uid="{05F3A346-95CC-40C7-A048-A8DCA15A773E}">
    <sortState xmlns:xlrd2="http://schemas.microsoft.com/office/spreadsheetml/2017/richdata2" ref="A2:G58">
      <sortCondition ref="A1:A23"/>
    </sortState>
  </autoFilter>
  <conditionalFormatting sqref="E6690:E20618">
    <cfRule type="duplicateValues" dxfId="2" priority="2"/>
  </conditionalFormatting>
  <conditionalFormatting sqref="E20619:E26966">
    <cfRule type="duplicateValues" dxfId="1" priority="1"/>
  </conditionalFormatting>
  <conditionalFormatting sqref="E2:E13 E17:E6689">
    <cfRule type="duplicateValues" dxfId="0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72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73</v>
      </c>
      <c r="B3" s="27"/>
      <c r="C3" s="27"/>
      <c r="D3" s="28"/>
      <c r="E3" s="28"/>
      <c r="F3" s="29"/>
    </row>
    <row r="4" spans="1:6" x14ac:dyDescent="0.3">
      <c r="A4" s="26" t="s">
        <v>74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75</v>
      </c>
      <c r="B5" s="27"/>
      <c r="C5" s="27"/>
      <c r="D5" s="28"/>
      <c r="E5" s="28"/>
      <c r="F5" s="29"/>
    </row>
    <row r="6" spans="1:6" x14ac:dyDescent="0.3">
      <c r="A6" s="26" t="s">
        <v>76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77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78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79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80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81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82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83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84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85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86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87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88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89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90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91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92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93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94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95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96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97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98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99</v>
      </c>
      <c r="B29" s="27"/>
      <c r="C29" s="27"/>
      <c r="D29" s="28"/>
      <c r="E29" s="28"/>
      <c r="F29" s="29"/>
    </row>
    <row r="30" spans="1:6" x14ac:dyDescent="0.3">
      <c r="A30" s="26" t="s">
        <v>100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101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102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103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104</v>
      </c>
      <c r="B34" s="27"/>
      <c r="C34" s="27"/>
      <c r="D34" s="28"/>
      <c r="E34" s="28"/>
      <c r="F34" s="29"/>
    </row>
    <row r="35" spans="1:6" x14ac:dyDescent="0.3">
      <c r="A35" s="26" t="s">
        <v>105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106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107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108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109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110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111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112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113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114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115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116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117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118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119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120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121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122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123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124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125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207</v>
      </c>
      <c r="B56" s="39"/>
      <c r="C56" s="39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280</v>
      </c>
      <c r="B57" s="39"/>
      <c r="C57" s="39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281</v>
      </c>
      <c r="B58" s="39"/>
      <c r="C58" s="39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282</v>
      </c>
      <c r="B59" s="39"/>
      <c r="C59" s="39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283</v>
      </c>
      <c r="B60" s="39"/>
      <c r="C60" s="39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284</v>
      </c>
      <c r="B61" s="39"/>
      <c r="C61" s="39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210</v>
      </c>
      <c r="B62" s="39"/>
      <c r="C62" s="39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285</v>
      </c>
      <c r="B63" s="39"/>
      <c r="C63" s="39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286</v>
      </c>
      <c r="B64" s="39"/>
      <c r="C64" s="39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287</v>
      </c>
      <c r="B65" s="39"/>
      <c r="C65" s="39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288</v>
      </c>
      <c r="B66" s="39"/>
      <c r="C66" s="39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211</v>
      </c>
      <c r="B67" s="39"/>
      <c r="C67" s="39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214</v>
      </c>
      <c r="B68" s="39"/>
      <c r="C68" s="39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289</v>
      </c>
      <c r="B69" s="39"/>
      <c r="C69" s="39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217</v>
      </c>
      <c r="B70" s="39"/>
      <c r="C70" s="39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290</v>
      </c>
      <c r="B71" s="39"/>
      <c r="C71" s="39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291</v>
      </c>
      <c r="B72" s="39"/>
      <c r="C72" s="39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221</v>
      </c>
      <c r="B73" s="39"/>
      <c r="C73" s="39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222</v>
      </c>
      <c r="B74" s="39"/>
      <c r="C74" s="39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225</v>
      </c>
      <c r="B75" s="39"/>
      <c r="C75" s="39"/>
      <c r="D75" s="29">
        <v>0.01</v>
      </c>
      <c r="E75" s="29">
        <v>0.01</v>
      </c>
      <c r="F75" s="29">
        <v>0.01</v>
      </c>
    </row>
    <row r="76" spans="1:6" x14ac:dyDescent="0.3">
      <c r="A76" s="26" t="s">
        <v>228</v>
      </c>
      <c r="B76" s="39"/>
      <c r="C76" s="39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292</v>
      </c>
      <c r="B77" s="39"/>
      <c r="C77" s="39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229</v>
      </c>
      <c r="B78" s="39"/>
      <c r="C78" s="39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230</v>
      </c>
      <c r="B79" s="39"/>
      <c r="C79" s="39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293</v>
      </c>
      <c r="B80" s="39"/>
      <c r="C80" s="39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205</v>
      </c>
      <c r="B81" s="39"/>
      <c r="C81" s="39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294</v>
      </c>
      <c r="B82" s="39"/>
      <c r="C82" s="39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128</v>
      </c>
      <c r="B83" s="39"/>
      <c r="C83" s="39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295</v>
      </c>
      <c r="B84" s="39"/>
      <c r="C84" s="39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232</v>
      </c>
      <c r="B85" s="39"/>
      <c r="C85" s="39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296</v>
      </c>
      <c r="B86" s="39"/>
      <c r="C86" s="39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233</v>
      </c>
      <c r="B87" s="39"/>
      <c r="C87" s="39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234</v>
      </c>
      <c r="B88" s="39"/>
      <c r="C88" s="39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297</v>
      </c>
      <c r="B89" s="39"/>
      <c r="C89" s="39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235</v>
      </c>
      <c r="B90" s="39"/>
      <c r="C90" s="39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298</v>
      </c>
      <c r="B91" s="39"/>
      <c r="C91" s="39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299</v>
      </c>
      <c r="B92" s="39"/>
      <c r="C92" s="39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300</v>
      </c>
      <c r="B93" s="39"/>
      <c r="C93" s="39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209</v>
      </c>
      <c r="B94" s="39"/>
      <c r="C94" s="39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238</v>
      </c>
      <c r="B95" s="39"/>
      <c r="C95" s="39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301</v>
      </c>
      <c r="B96" s="39"/>
      <c r="C96" s="39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239</v>
      </c>
      <c r="B97" s="39"/>
      <c r="C97" s="39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302</v>
      </c>
      <c r="B98" s="39"/>
      <c r="C98" s="39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131</v>
      </c>
      <c r="B99" s="39"/>
      <c r="C99" s="39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240</v>
      </c>
      <c r="B100" s="39"/>
      <c r="C100" s="39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303</v>
      </c>
      <c r="B101" s="39"/>
      <c r="C101" s="39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304</v>
      </c>
      <c r="B102" s="39"/>
      <c r="C102" s="39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241</v>
      </c>
      <c r="B103" s="39"/>
      <c r="C103" s="39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305</v>
      </c>
      <c r="B104" s="39"/>
      <c r="C104" s="39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306</v>
      </c>
      <c r="B105" s="39"/>
      <c r="C105" s="39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213</v>
      </c>
      <c r="B106" s="39"/>
      <c r="C106" s="39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243</v>
      </c>
      <c r="B107" s="39"/>
      <c r="C107" s="39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236</v>
      </c>
      <c r="B108" s="39"/>
      <c r="C108" s="39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307</v>
      </c>
      <c r="B109" s="39"/>
      <c r="C109" s="39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308</v>
      </c>
      <c r="B110" s="39"/>
      <c r="C110" s="39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309</v>
      </c>
      <c r="B111" s="39"/>
      <c r="C111" s="39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310</v>
      </c>
      <c r="B112" s="39"/>
      <c r="C112" s="39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311</v>
      </c>
      <c r="B113" s="39"/>
      <c r="C113" s="39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244</v>
      </c>
      <c r="B114" s="39"/>
      <c r="C114" s="39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312</v>
      </c>
      <c r="B115" s="39"/>
      <c r="C115" s="39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246</v>
      </c>
      <c r="B116" s="39"/>
      <c r="C116" s="39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245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313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314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247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315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215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316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249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317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318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319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250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320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103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321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251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322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323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258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324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237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261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263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325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218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326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253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220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255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136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223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327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328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256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257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329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259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260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267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268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262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330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269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226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271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331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127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129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272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332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333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130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334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335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13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MANEJO DE ESCENARIOS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2024-06-08T19:31:35Z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