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ownloads\"/>
    </mc:Choice>
  </mc:AlternateContent>
  <xr:revisionPtr revIDLastSave="0" documentId="8_{286A73DE-9523-430A-9E81-8B3FDE137272}" xr6:coauthVersionLast="47" xr6:coauthVersionMax="47" xr10:uidLastSave="{00000000-0000-0000-0000-000000000000}"/>
  <bookViews>
    <workbookView xWindow="-120" yWindow="-120" windowWidth="29040" windowHeight="15720" xr2:uid="{F0480BD0-FD3B-47B3-8709-724D203C8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T36" i="1"/>
  <c r="T37" i="1"/>
  <c r="T38" i="1"/>
  <c r="T39" i="1"/>
  <c r="T40" i="1"/>
  <c r="T41" i="1"/>
  <c r="T42" i="1"/>
  <c r="T43" i="1"/>
  <c r="T3" i="1"/>
  <c r="T4" i="1"/>
  <c r="T5" i="1"/>
  <c r="T6" i="1"/>
  <c r="T7" i="1"/>
  <c r="T8" i="1"/>
  <c r="T9" i="1"/>
  <c r="T10" i="1"/>
  <c r="T2" i="1"/>
  <c r="O14" i="1"/>
  <c r="S10" i="1"/>
  <c r="S9" i="1"/>
  <c r="S8" i="1"/>
  <c r="S7" i="1"/>
  <c r="S6" i="1"/>
  <c r="S5" i="1"/>
  <c r="S4" i="1"/>
  <c r="S3" i="1"/>
  <c r="S2" i="1"/>
  <c r="P21" i="1"/>
  <c r="P20" i="1"/>
  <c r="N14" i="1"/>
  <c r="M14" i="1"/>
  <c r="L14" i="1"/>
  <c r="K14" i="1"/>
  <c r="I20" i="1"/>
  <c r="I21" i="1"/>
  <c r="I22" i="1"/>
  <c r="I23" i="1"/>
  <c r="I24" i="1"/>
  <c r="I25" i="1"/>
  <c r="I26" i="1"/>
  <c r="I27" i="1"/>
  <c r="I28" i="1"/>
  <c r="R10" i="1"/>
  <c r="R9" i="1"/>
  <c r="R7" i="1"/>
  <c r="R6" i="1"/>
  <c r="R4" i="1"/>
  <c r="R3" i="1"/>
  <c r="R8" i="1"/>
  <c r="R5" i="1"/>
  <c r="R2" i="1"/>
  <c r="P25" i="1"/>
  <c r="P22" i="1"/>
  <c r="P19" i="1"/>
  <c r="P26" i="1"/>
  <c r="P23" i="1"/>
  <c r="P27" i="1"/>
  <c r="P24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G5" i="1"/>
  <c r="G6" i="1"/>
  <c r="G7" i="1"/>
  <c r="G8" i="1"/>
  <c r="G9" i="1"/>
  <c r="G10" i="1"/>
  <c r="F5" i="1"/>
  <c r="C24" i="1" s="1"/>
  <c r="F6" i="1"/>
  <c r="C25" i="1" s="1"/>
  <c r="F7" i="1"/>
  <c r="C26" i="1" s="1"/>
  <c r="F8" i="1"/>
  <c r="C27" i="1" s="1"/>
  <c r="F9" i="1"/>
  <c r="C28" i="1" s="1"/>
  <c r="F10" i="1"/>
  <c r="C29" i="1" s="1"/>
  <c r="G2" i="1"/>
  <c r="F2" i="1"/>
  <c r="C21" i="1" s="1"/>
  <c r="G4" i="1"/>
  <c r="G3" i="1"/>
  <c r="F4" i="1"/>
  <c r="C23" i="1" s="1"/>
  <c r="F3" i="1"/>
  <c r="C22" i="1" s="1"/>
</calcChain>
</file>

<file path=xl/sharedStrings.xml><?xml version="1.0" encoding="utf-8"?>
<sst xmlns="http://schemas.openxmlformats.org/spreadsheetml/2006/main" count="141" uniqueCount="29">
  <si>
    <t>server qsgd bits</t>
  </si>
  <si>
    <t>client qsgd bits</t>
  </si>
  <si>
    <t>sample 1</t>
  </si>
  <si>
    <t>sample 2</t>
  </si>
  <si>
    <t>sample 3</t>
  </si>
  <si>
    <t>average</t>
  </si>
  <si>
    <t>standard deviation</t>
  </si>
  <si>
    <t>qsgd 8</t>
  </si>
  <si>
    <t>qsgd 4</t>
  </si>
  <si>
    <t>qsgd 2</t>
  </si>
  <si>
    <t>8-bit qsgd server</t>
  </si>
  <si>
    <t>4-bit qsgd server</t>
  </si>
  <si>
    <t>2-bit qsgd server</t>
  </si>
  <si>
    <t>8-bit client</t>
  </si>
  <si>
    <t>4-bit client</t>
  </si>
  <si>
    <t>2-bit client</t>
  </si>
  <si>
    <t>full</t>
  </si>
  <si>
    <t>8bit</t>
  </si>
  <si>
    <t>4bit</t>
  </si>
  <si>
    <t>2bit</t>
  </si>
  <si>
    <t>bytes uploaded</t>
  </si>
  <si>
    <t>fedbuff</t>
  </si>
  <si>
    <t>MB uploaded</t>
  </si>
  <si>
    <t>8-bit qsgd client</t>
  </si>
  <si>
    <t>4-bit qsgd client</t>
  </si>
  <si>
    <t>2-bit qsgd client</t>
  </si>
  <si>
    <t>FedBuff</t>
  </si>
  <si>
    <t>MB broadcasted</t>
  </si>
  <si>
    <t>bytes downloaded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</si>
</sst>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number of client uploads to reach target accuracy (thousands)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Sheet1!$N$19:$O$27</c:f>
              <c:multiLvlStrCache>
                <c:ptCount val="9"/>
                <c:lvl>
                  <c:pt idx="0">
                    <c:v>qsgd 2</c:v>
                  </c:pt>
                  <c:pt idx="1">
                    <c:v>qsgd 2</c:v>
                  </c:pt>
                  <c:pt idx="2">
                    <c:v>qsgd 2</c:v>
                  </c:pt>
                  <c:pt idx="3">
                    <c:v>qsgd 4</c:v>
                  </c:pt>
                  <c:pt idx="4">
                    <c:v>qsgd 4</c:v>
                  </c:pt>
                  <c:pt idx="5">
                    <c:v>qsgd 4</c:v>
                  </c:pt>
                  <c:pt idx="6">
                    <c:v>qsgd 8</c:v>
                  </c:pt>
                  <c:pt idx="7">
                    <c:v>qsgd 8</c:v>
                  </c:pt>
                  <c:pt idx="8">
                    <c:v>qsgd 8</c:v>
                  </c:pt>
                </c:lvl>
                <c:lvl>
                  <c:pt idx="0">
                    <c:v>8-bit client</c:v>
                  </c:pt>
                  <c:pt idx="1">
                    <c:v>4-bit client</c:v>
                  </c:pt>
                  <c:pt idx="2">
                    <c:v>2-bit client</c:v>
                  </c:pt>
                  <c:pt idx="3">
                    <c:v>8-bit client</c:v>
                  </c:pt>
                  <c:pt idx="4">
                    <c:v>4-bit client</c:v>
                  </c:pt>
                  <c:pt idx="5">
                    <c:v>2-bit client</c:v>
                  </c:pt>
                  <c:pt idx="6">
                    <c:v>8-bit client</c:v>
                  </c:pt>
                  <c:pt idx="7">
                    <c:v>4-bit client</c:v>
                  </c:pt>
                  <c:pt idx="8">
                    <c:v>2-bit client</c:v>
                  </c:pt>
                </c:lvl>
              </c:multiLvlStrCache>
            </c:multiLvlStrRef>
          </c:cat>
          <c:val>
            <c:numRef>
              <c:f>Sheet1!$P$19:$P$27</c:f>
              <c:numCache>
                <c:formatCode>General</c:formatCode>
                <c:ptCount val="9"/>
                <c:pt idx="0">
                  <c:v>27.556666666666668</c:v>
                </c:pt>
                <c:pt idx="1">
                  <c:v>29.773333333333333</c:v>
                </c:pt>
                <c:pt idx="2">
                  <c:v>35.656666666666666</c:v>
                </c:pt>
                <c:pt idx="3">
                  <c:v>39.65</c:v>
                </c:pt>
                <c:pt idx="4">
                  <c:v>27.806666666666668</c:v>
                </c:pt>
                <c:pt idx="5">
                  <c:v>37.653333333333336</c:v>
                </c:pt>
                <c:pt idx="6">
                  <c:v>58.596666666666664</c:v>
                </c:pt>
                <c:pt idx="7">
                  <c:v>74.553333333333327</c:v>
                </c:pt>
                <c:pt idx="8">
                  <c:v>91.85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9-4531-AA65-737FC6E8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213152"/>
        <c:axId val="1772213568"/>
      </c:bar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 uploaded to reach target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Sheet1!$G$20:$H$28</c:f>
              <c:multiLvlStrCache>
                <c:ptCount val="9"/>
                <c:lvl>
                  <c:pt idx="0">
                    <c:v>qsgd 8</c:v>
                  </c:pt>
                  <c:pt idx="1">
                    <c:v>qsgd 4</c:v>
                  </c:pt>
                  <c:pt idx="2">
                    <c:v>qsgd 2</c:v>
                  </c:pt>
                  <c:pt idx="3">
                    <c:v>qsgd 8</c:v>
                  </c:pt>
                  <c:pt idx="4">
                    <c:v>qsgd 4</c:v>
                  </c:pt>
                  <c:pt idx="5">
                    <c:v>qsgd 2</c:v>
                  </c:pt>
                  <c:pt idx="6">
                    <c:v>qsgd 8</c:v>
                  </c:pt>
                  <c:pt idx="7">
                    <c:v>qsgd 4</c:v>
                  </c:pt>
                  <c:pt idx="8">
                    <c:v>qsgd 2</c:v>
                  </c:pt>
                </c:lvl>
                <c:lvl>
                  <c:pt idx="0">
                    <c:v>8-bit client</c:v>
                  </c:pt>
                  <c:pt idx="3">
                    <c:v>4-bit client</c:v>
                  </c:pt>
                  <c:pt idx="6">
                    <c:v>2-bit client</c:v>
                  </c:pt>
                </c:lvl>
              </c:multiLvlStrCache>
            </c:multiLvlStrRef>
          </c:cat>
          <c:val>
            <c:numRef>
              <c:f>Sheet1!$I$20:$I$28</c:f>
              <c:numCache>
                <c:formatCode>General</c:formatCode>
                <c:ptCount val="9"/>
                <c:pt idx="0">
                  <c:v>824.60569333333342</c:v>
                </c:pt>
                <c:pt idx="1">
                  <c:v>457.91386666666665</c:v>
                </c:pt>
                <c:pt idx="2">
                  <c:v>289.1042533333333</c:v>
                </c:pt>
                <c:pt idx="3">
                  <c:v>1152.97172</c:v>
                </c:pt>
                <c:pt idx="4">
                  <c:v>427.66653333333335</c:v>
                </c:pt>
                <c:pt idx="5">
                  <c:v>305.29322666666667</c:v>
                </c:pt>
                <c:pt idx="6">
                  <c:v>1753.4466533333332</c:v>
                </c:pt>
                <c:pt idx="7">
                  <c:v>1146.6302666666666</c:v>
                </c:pt>
                <c:pt idx="8">
                  <c:v>744.71979999999996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F-401B-9513-92062B4E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218016"/>
        <c:axId val="1881219680"/>
      </c:barChart>
      <c:catAx>
        <c:axId val="18812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19680"/>
        <c:crosses val="autoZero"/>
        <c:auto val="1"/>
        <c:lblAlgn val="ctr"/>
        <c:lblOffset val="100"/>
        <c:noMultiLvlLbl val="0"/>
      </c:catAx>
      <c:valAx>
        <c:axId val="18812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8-bit qsgd client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Sheet1!$T$19:$T$21</c:f>
              <c:numCache>
                <c:formatCode>General</c:formatCode>
                <c:ptCount val="3"/>
                <c:pt idx="0">
                  <c:v>27.556666666666668</c:v>
                </c:pt>
                <c:pt idx="1">
                  <c:v>29.773333333333333</c:v>
                </c:pt>
                <c:pt idx="2">
                  <c:v>35.656666666666666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2-4F86-BB0C-B5F819523397}"/>
            </c:ext>
          </c:extLst>
        </c:ser>
        <c:ser>
          <c:idx val="1"/>
          <c:order val="1"/>
          <c:tx>
            <c:strRef>
              <c:f>Sheet1!$R$22</c:f>
              <c:strCache>
                <c:ptCount val="1"/>
                <c:pt idx="0">
                  <c:v>4-bit qsgd client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Sheet1!$T$22:$T$24</c:f>
              <c:numCache>
                <c:formatCode>General</c:formatCode>
                <c:ptCount val="3"/>
                <c:pt idx="0">
                  <c:v>39.65</c:v>
                </c:pt>
                <c:pt idx="1">
                  <c:v>27.806666666666668</c:v>
                </c:pt>
                <c:pt idx="2">
                  <c:v>37.653333333333336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2-4F86-BB0C-B5F819523397}"/>
            </c:ext>
          </c:extLst>
        </c:ser>
        <c:ser>
          <c:idx val="2"/>
          <c:order val="2"/>
          <c:tx>
            <c:strRef>
              <c:f>Sheet1!$R$25</c:f>
              <c:strCache>
                <c:ptCount val="1"/>
                <c:pt idx="0">
                  <c:v>2-bit qsgd client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Sheet1!$T$25:$T$27</c:f>
              <c:numCache>
                <c:formatCode>General</c:formatCode>
                <c:ptCount val="3"/>
                <c:pt idx="0">
                  <c:v>58.596666666666664</c:v>
                </c:pt>
                <c:pt idx="1">
                  <c:v>74.553333333333327</c:v>
                </c:pt>
                <c:pt idx="2">
                  <c:v>91.85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2-4F86-BB0C-B5F81952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Sheet1!$U$18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Sheet1!$U$19:$U$21</c:f>
              <c:numCache>
                <c:formatCode>General</c:formatCode>
                <c:ptCount val="3"/>
                <c:pt idx="0">
                  <c:v>26.056666666666668</c:v>
                </c:pt>
                <c:pt idx="1">
                  <c:v>26.056666666666668</c:v>
                </c:pt>
                <c:pt idx="2">
                  <c:v>26.056666666666668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D2-4F86-BB0C-B5F81952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Client uploads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Sheet1!$S$35</c:f>
              <c:strCache>
                <c:ptCount val="1"/>
                <c:pt idx="0">
                  <c:v>8-bit qsgd server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Sheet1!$R$41:$R$43</c:f>
              <c:strCache>
                <c:ptCount val="3"/>
                <c:pt idx="0">
                  <c:v>8-bit qsgd client</c:v>
                </c:pt>
                <c:pt idx="1">
                  <c:v>4-bit qsgd client</c:v>
                </c:pt>
                <c:pt idx="2">
                  <c:v>2-bit qsgd client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82.460569333333339</c:v>
                </c:pt>
                <c:pt idx="1">
                  <c:v>115.297172</c:v>
                </c:pt>
                <c:pt idx="2">
                  <c:v>175.34466533333332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C3-4D34-88DA-6B772BBAC177}"/>
            </c:ext>
          </c:extLst>
        </c:ser>
        <c:ser>
          <c:idx val="1"/>
          <c:order val="1"/>
          <c:tx>
            <c:strRef>
              <c:f>Sheet1!$S$38</c:f>
              <c:strCache>
                <c:ptCount val="1"/>
                <c:pt idx="0">
                  <c:v>4-bit qsgd server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Sheet1!$R$41:$R$43</c:f>
              <c:strCache>
                <c:ptCount val="3"/>
                <c:pt idx="0">
                  <c:v>8-bit qsgd client</c:v>
                </c:pt>
                <c:pt idx="1">
                  <c:v>4-bit qsgd client</c:v>
                </c:pt>
                <c:pt idx="2">
                  <c:v>2-bit qsgd client</c:v>
                </c:pt>
              </c:strCache>
            </c:strRef>
          </c:cat>
          <c:val>
            <c:numRef>
              <c:f>Sheet1!$T$38:$T$40</c:f>
              <c:numCache>
                <c:formatCode>General</c:formatCode>
                <c:ptCount val="3"/>
                <c:pt idx="0">
                  <c:v>45.791386666666661</c:v>
                </c:pt>
                <c:pt idx="1">
                  <c:v>42.766653333333338</c:v>
                </c:pt>
                <c:pt idx="2">
                  <c:v>114.66302666666665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C3-4D34-88DA-6B772BBAC177}"/>
            </c:ext>
          </c:extLst>
        </c:ser>
        <c:ser>
          <c:idx val="2"/>
          <c:order val="2"/>
          <c:tx>
            <c:strRef>
              <c:f>Sheet1!$S$41</c:f>
              <c:strCache>
                <c:ptCount val="1"/>
                <c:pt idx="0">
                  <c:v>2-bit qsgd 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Sheet1!$R$41:$R$43</c:f>
              <c:strCache>
                <c:ptCount val="3"/>
                <c:pt idx="0">
                  <c:v>8-bit qsgd client</c:v>
                </c:pt>
                <c:pt idx="1">
                  <c:v>4-bit qsgd client</c:v>
                </c:pt>
                <c:pt idx="2">
                  <c:v>2-bit qsgd client</c:v>
                </c:pt>
              </c:strCache>
            </c:strRef>
          </c:cat>
          <c:val>
            <c:numRef>
              <c:f>Sheet1!$T$41:$T$43</c:f>
              <c:numCache>
                <c:formatCode>General</c:formatCode>
                <c:ptCount val="3"/>
                <c:pt idx="0">
                  <c:v>28.910425333333333</c:v>
                </c:pt>
                <c:pt idx="1">
                  <c:v>30.529322666666669</c:v>
                </c:pt>
                <c:pt idx="2">
                  <c:v>74.471980000000002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C3-4D34-88DA-6B772BBA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Sheet1!$U$34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Sheet1!$U$35:$U$37</c:f>
              <c:numCache>
                <c:formatCode>General</c:formatCode>
                <c:ptCount val="3"/>
                <c:pt idx="0">
                  <c:v>305.19652533333334</c:v>
                </c:pt>
                <c:pt idx="1">
                  <c:v>305.19652533333334</c:v>
                </c:pt>
                <c:pt idx="2">
                  <c:v>305.19652533333334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C3-4D34-88DA-6B772BBA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MB broadcasted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Sheet1!$R$49</c:f>
              <c:strCache>
                <c:ptCount val="1"/>
                <c:pt idx="0">
                  <c:v>8-bit qsgd client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Sheet1!$T$49:$T$51</c:f>
              <c:numCache>
                <c:formatCode>General</c:formatCode>
                <c:ptCount val="3"/>
                <c:pt idx="0">
                  <c:v>82.460569333333339</c:v>
                </c:pt>
                <c:pt idx="1">
                  <c:v>45.791386666666661</c:v>
                </c:pt>
                <c:pt idx="2">
                  <c:v>28.910425333333333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4-4BD9-BAA8-B04FE221322E}"/>
            </c:ext>
          </c:extLst>
        </c:ser>
        <c:ser>
          <c:idx val="1"/>
          <c:order val="1"/>
          <c:tx>
            <c:strRef>
              <c:f>Sheet1!$R$52</c:f>
              <c:strCache>
                <c:ptCount val="1"/>
                <c:pt idx="0">
                  <c:v>4-bit qsgd client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Sheet1!$T$52:$T$54</c:f>
              <c:numCache>
                <c:formatCode>General</c:formatCode>
                <c:ptCount val="3"/>
                <c:pt idx="0">
                  <c:v>115.297172</c:v>
                </c:pt>
                <c:pt idx="1">
                  <c:v>42.766653333333338</c:v>
                </c:pt>
                <c:pt idx="2">
                  <c:v>30.529322666666669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4-4BD9-BAA8-B04FE221322E}"/>
            </c:ext>
          </c:extLst>
        </c:ser>
        <c:ser>
          <c:idx val="2"/>
          <c:order val="2"/>
          <c:tx>
            <c:strRef>
              <c:f>Sheet1!$R$55</c:f>
              <c:strCache>
                <c:ptCount val="1"/>
                <c:pt idx="0">
                  <c:v>2-bit qsgd client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Sheet1!$T$55:$T$57</c:f>
              <c:numCache>
                <c:formatCode>General</c:formatCode>
                <c:ptCount val="3"/>
                <c:pt idx="0">
                  <c:v>175.34466533333332</c:v>
                </c:pt>
                <c:pt idx="1">
                  <c:v>114.66302666666665</c:v>
                </c:pt>
                <c:pt idx="2">
                  <c:v>74.471980000000002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4-4BD9-BAA8-B04FE221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Sheet1!$U$48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Sheet1!$U$49:$U$51</c:f>
              <c:numCache>
                <c:formatCode>General</c:formatCode>
                <c:ptCount val="3"/>
                <c:pt idx="0">
                  <c:v>305.19652533333334</c:v>
                </c:pt>
                <c:pt idx="1">
                  <c:v>305.19652533333334</c:v>
                </c:pt>
                <c:pt idx="2">
                  <c:v>305.19652533333334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4-4BD9-BAA8-B04FE221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30</xdr:row>
      <xdr:rowOff>138112</xdr:rowOff>
    </xdr:from>
    <xdr:to>
      <xdr:col>8</xdr:col>
      <xdr:colOff>85725</xdr:colOff>
      <xdr:row>45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61272-21B6-C59A-64EE-97E0923F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366712</xdr:colOff>
      <xdr:row>31</xdr:row>
      <xdr:rowOff>4762</xdr:rowOff>
    </xdr:from>
    <xdr:to>
      <xdr:col>16</xdr:col>
      <xdr:colOff>204787</xdr:colOff>
      <xdr:row>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AACA6D-6A4F-E948-C4C0-D7D40C9E1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533400</xdr:colOff>
      <xdr:row>14</xdr:row>
      <xdr:rowOff>121920</xdr:rowOff>
    </xdr:from>
    <xdr:to>
      <xdr:col>32</xdr:col>
      <xdr:colOff>426720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B0205-217F-49AC-9040-18C2B735D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563880</xdr:colOff>
      <xdr:row>30</xdr:row>
      <xdr:rowOff>167640</xdr:rowOff>
    </xdr:from>
    <xdr:to>
      <xdr:col>32</xdr:col>
      <xdr:colOff>457200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2E548-188E-4E67-96CF-29CC47518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32</xdr:col>
      <xdr:colOff>502920</xdr:colOff>
      <xdr:row>62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D6B475-3F95-4C39-A14D-057866AB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F54BC-63E1-4F18-99A9-2928C23E5932}" name="Table1" displayName="Table1" ref="A20:C29" totalsRowShown="0" headerRowDxfId="14" dataDxfId="13">
  <autoFilter ref="A20:C29" xr:uid="{B9FF54BC-63E1-4F18-99A9-2928C23E5932}"/>
  <tableColumns count="3">
    <tableColumn id="1" xr3:uid="{7FCA0719-14EF-4259-B07B-AB11EFB4DE46}" name="server qsgd bits" dataDxfId="12"/>
    <tableColumn id="2" xr3:uid="{F461446A-2856-4D16-B022-5F6AEFA69619}" name="client qsgd bits" dataDxfId="11"/>
    <tableColumn id="3" xr3:uid="{9F392FF3-3D34-4CE1-8236-64947F465257}" name="average" dataDxfId="10">
      <calculatedColumnFormula>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F990B-7145-4D1D-BD18-F0F43704BF60}" name="Table2" displayName="Table2" ref="N18:P27" totalsRowShown="0" headerRowDxfId="9" dataDxfId="8">
  <autoFilter ref="N18:P27" xr:uid="{B44F990B-7145-4D1D-BD18-F0F43704BF60}"/>
  <sortState xmlns:xlrd2="http://schemas.microsoft.com/office/spreadsheetml/2017/richdata2" ref="N19:P27">
    <sortCondition ref="O18:O27"/>
  </sortState>
  <tableColumns count="3">
    <tableColumn id="1" xr3:uid="{C8B6FC92-9158-4625-BAAB-EEE48433DD74}" name="client qsgd bits" dataDxfId="7"/>
    <tableColumn id="2" xr3:uid="{D93B0306-1782-4C17-A880-F24BE83AD1A8}" name="server qsgd bits" dataDxfId="6"/>
    <tableColumn id="3" xr3:uid="{F3AA942C-7820-4464-8819-F937F2593588}" name="average" dataDxfId="5">
      <calculatedColumnFormula>P2/1000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595E7D-429C-46DB-87A3-288BB0352B01}" name="Table24" displayName="Table24" ref="G19:I28" totalsRowShown="0" headerRowDxfId="4" dataDxfId="3">
  <autoFilter ref="G19:I28" xr:uid="{27595E7D-429C-46DB-87A3-288BB0352B01}"/>
  <tableColumns count="3">
    <tableColumn id="1" xr3:uid="{66F4B75F-23E1-40AE-9827-9F447D151C42}" name="client qsgd bits" dataDxfId="2"/>
    <tableColumn id="2" xr3:uid="{CC9D3862-B757-4AF3-8363-8956B87BB31F}" name="server qsgd bits" dataDxfId="1"/>
    <tableColumn id="3" xr3:uid="{76C5C90C-D942-4383-BDA7-2D60E9202D03}" name="average" dataDxfId="0">
      <calculatedColumnFormula>R2/1000000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8EE6-3E1B-4A89-A28E-C5695062FD69}">
  <dimension ref="A1:U57"/>
  <sheetViews>
    <sheetView tabSelected="1" topLeftCell="F1" workbookViewId="0">
      <selection activeCell="S2" sqref="S2"/>
    </sheetView>
  </sheetViews>
  <sheetFormatPr defaultRowHeight="15" x14ac:dyDescent="0.25"/>
  <cols>
    <col min="1" max="1" width="17" style="1" customWidth="1"/>
    <col min="2" max="2" width="22.7109375" style="1" bestFit="1" customWidth="1"/>
    <col min="3" max="3" width="10.140625" style="1" customWidth="1"/>
    <col min="4" max="7" width="9.140625" style="1"/>
    <col min="8" max="8" width="12" style="1" bestFit="1" customWidth="1"/>
    <col min="9" max="11" width="9.140625" style="1"/>
    <col min="12" max="12" width="19.42578125" style="1" customWidth="1"/>
    <col min="13" max="13" width="11" style="1" bestFit="1" customWidth="1"/>
    <col min="14" max="14" width="16.42578125" style="1" customWidth="1"/>
    <col min="15" max="15" width="17" style="1" customWidth="1"/>
    <col min="16" max="16" width="10.140625" style="1" customWidth="1"/>
    <col min="17" max="17" width="9.140625" style="1"/>
    <col min="18" max="18" width="16.140625" style="1" bestFit="1" customWidth="1"/>
    <col min="19" max="20" width="15.14062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1</v>
      </c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28</v>
      </c>
      <c r="S1" s="1" t="s">
        <v>22</v>
      </c>
      <c r="T1" s="1" t="s">
        <v>27</v>
      </c>
    </row>
    <row r="2" spans="1:20" x14ac:dyDescent="0.25">
      <c r="A2" s="1">
        <v>8</v>
      </c>
      <c r="B2" s="1">
        <v>8</v>
      </c>
      <c r="C2" s="1">
        <v>26180</v>
      </c>
      <c r="D2" s="1">
        <v>32920</v>
      </c>
      <c r="E2" s="1">
        <v>23570</v>
      </c>
      <c r="F2" s="1">
        <f>AVERAGE(C2:E2)</f>
        <v>27556.666666666668</v>
      </c>
      <c r="G2" s="1">
        <f>_xlfn.STDEV.S(C2:E2)</f>
        <v>4824.6277922066956</v>
      </c>
      <c r="K2" s="1">
        <v>8</v>
      </c>
      <c r="L2" s="1">
        <v>8</v>
      </c>
      <c r="M2" s="1">
        <v>26180</v>
      </c>
      <c r="N2" s="1">
        <v>32920</v>
      </c>
      <c r="O2" s="1">
        <v>23570</v>
      </c>
      <c r="P2" s="1">
        <f>AVERAGE(M2:O2)</f>
        <v>27556.666666666668</v>
      </c>
      <c r="Q2" s="1">
        <f>_xlfn.STDEV.S(M2:O2)</f>
        <v>4824.6277922066956</v>
      </c>
      <c r="R2" s="1">
        <f>P2*C15</f>
        <v>824605693.33333337</v>
      </c>
      <c r="S2" s="1">
        <f>P2*C15/1000000</f>
        <v>824.60569333333342</v>
      </c>
      <c r="T2" s="1">
        <f>R2/10000000</f>
        <v>82.460569333333339</v>
      </c>
    </row>
    <row r="3" spans="1:20" x14ac:dyDescent="0.25">
      <c r="A3" s="1">
        <v>8</v>
      </c>
      <c r="B3" s="1">
        <v>4</v>
      </c>
      <c r="C3" s="1">
        <v>43390</v>
      </c>
      <c r="D3" s="1">
        <v>37030</v>
      </c>
      <c r="E3" s="1">
        <v>38530</v>
      </c>
      <c r="F3" s="1">
        <f>AVERAGE(C3:E3)</f>
        <v>39650</v>
      </c>
      <c r="G3" s="1">
        <f>_xlfn.STDEV.S(C3:E3)</f>
        <v>3324.6353183469614</v>
      </c>
      <c r="K3" s="1">
        <v>8</v>
      </c>
      <c r="L3" s="1">
        <v>4</v>
      </c>
      <c r="M3" s="1">
        <v>28800</v>
      </c>
      <c r="N3" s="1">
        <v>27600</v>
      </c>
      <c r="O3" s="1">
        <v>32920</v>
      </c>
      <c r="P3" s="1">
        <f>AVERAGE(M3:O3)</f>
        <v>29773.333333333332</v>
      </c>
      <c r="Q3" s="1">
        <f>_xlfn.STDEV.S(M3:O3)</f>
        <v>2790.364372861246</v>
      </c>
      <c r="R3" s="1">
        <f>P3*C16</f>
        <v>457913866.66666663</v>
      </c>
      <c r="S3" s="1">
        <f>P3*C15/1000000</f>
        <v>890.93722666666667</v>
      </c>
      <c r="T3" s="1">
        <f t="shared" ref="T3:T10" si="0">R3/10000000</f>
        <v>45.791386666666661</v>
      </c>
    </row>
    <row r="4" spans="1:20" x14ac:dyDescent="0.25">
      <c r="A4" s="1">
        <v>8</v>
      </c>
      <c r="B4" s="1">
        <v>2</v>
      </c>
      <c r="C4" s="1">
        <v>57600</v>
      </c>
      <c r="D4" s="1">
        <v>66200</v>
      </c>
      <c r="E4" s="1">
        <v>51990</v>
      </c>
      <c r="F4" s="1">
        <f>AVERAGE(C4:E4)</f>
        <v>58596.666666666664</v>
      </c>
      <c r="G4" s="1">
        <f>_xlfn.STDEV.S(C4:E4)</f>
        <v>7157.2364312864029</v>
      </c>
      <c r="K4" s="1">
        <v>8</v>
      </c>
      <c r="L4" s="1">
        <v>2</v>
      </c>
      <c r="M4" s="1">
        <v>26930</v>
      </c>
      <c r="N4" s="1">
        <v>27680</v>
      </c>
      <c r="O4" s="1">
        <v>52360</v>
      </c>
      <c r="P4" s="1">
        <f>AVERAGE(M4:O4)</f>
        <v>35656.666666666664</v>
      </c>
      <c r="Q4" s="1">
        <f>_xlfn.STDEV.S(M4:O4)</f>
        <v>14470.370877532243</v>
      </c>
      <c r="R4" s="1">
        <f>P4*C17</f>
        <v>289104253.33333331</v>
      </c>
      <c r="S4" s="1">
        <f>P4*C15/1000000</f>
        <v>1066.9900933333333</v>
      </c>
      <c r="T4" s="1">
        <f t="shared" si="0"/>
        <v>28.910425333333333</v>
      </c>
    </row>
    <row r="5" spans="1:20" x14ac:dyDescent="0.25">
      <c r="A5" s="1">
        <v>4</v>
      </c>
      <c r="B5" s="1">
        <v>8</v>
      </c>
      <c r="C5" s="1">
        <v>28800</v>
      </c>
      <c r="D5" s="1">
        <v>27600</v>
      </c>
      <c r="E5" s="1">
        <v>32920</v>
      </c>
      <c r="F5" s="1">
        <f t="shared" ref="F5:F10" si="1">AVERAGE(C5:E5)</f>
        <v>29773.333333333332</v>
      </c>
      <c r="G5" s="1">
        <f t="shared" ref="G5:G10" si="2">_xlfn.STDEV.S(C5:E5)</f>
        <v>2790.364372861246</v>
      </c>
      <c r="K5" s="1">
        <v>4</v>
      </c>
      <c r="L5" s="1">
        <v>8</v>
      </c>
      <c r="M5" s="1">
        <v>43390</v>
      </c>
      <c r="N5" s="1">
        <v>37030</v>
      </c>
      <c r="O5" s="1">
        <v>38530</v>
      </c>
      <c r="P5" s="1">
        <f t="shared" ref="P5:P10" si="3">AVERAGE(M5:O5)</f>
        <v>39650</v>
      </c>
      <c r="Q5" s="1">
        <f t="shared" ref="Q5:Q10" si="4">_xlfn.STDEV.S(M5:O5)</f>
        <v>3324.6353183469614</v>
      </c>
      <c r="R5" s="1">
        <f>O5*C15</f>
        <v>1152971720</v>
      </c>
      <c r="S5" s="1">
        <f>P5*C16/1000000</f>
        <v>609.81700000000001</v>
      </c>
      <c r="T5" s="1">
        <f t="shared" si="0"/>
        <v>115.297172</v>
      </c>
    </row>
    <row r="6" spans="1:20" x14ac:dyDescent="0.25">
      <c r="A6" s="1">
        <v>4</v>
      </c>
      <c r="B6" s="1">
        <v>4</v>
      </c>
      <c r="C6" s="1">
        <v>39650</v>
      </c>
      <c r="D6" s="1">
        <v>23570</v>
      </c>
      <c r="E6" s="1">
        <v>20200</v>
      </c>
      <c r="F6" s="1">
        <f t="shared" si="1"/>
        <v>27806.666666666668</v>
      </c>
      <c r="G6" s="1">
        <f t="shared" si="2"/>
        <v>10394.115322302965</v>
      </c>
      <c r="K6" s="1">
        <v>4</v>
      </c>
      <c r="L6" s="1">
        <v>4</v>
      </c>
      <c r="M6" s="1">
        <v>39650</v>
      </c>
      <c r="N6" s="1">
        <v>23570</v>
      </c>
      <c r="O6" s="1">
        <v>20200</v>
      </c>
      <c r="P6" s="1">
        <f t="shared" si="3"/>
        <v>27806.666666666668</v>
      </c>
      <c r="Q6" s="1">
        <f t="shared" si="4"/>
        <v>10394.115322302965</v>
      </c>
      <c r="R6" s="1">
        <f>P6*C16</f>
        <v>427666533.33333337</v>
      </c>
      <c r="S6" s="1">
        <f>P6*C16/1000000</f>
        <v>427.66653333333335</v>
      </c>
      <c r="T6" s="1">
        <f t="shared" si="0"/>
        <v>42.766653333333338</v>
      </c>
    </row>
    <row r="7" spans="1:20" x14ac:dyDescent="0.25">
      <c r="A7" s="1">
        <v>4</v>
      </c>
      <c r="B7" s="1">
        <v>2</v>
      </c>
      <c r="C7" s="1">
        <v>70320</v>
      </c>
      <c r="D7" s="1">
        <v>112200</v>
      </c>
      <c r="E7" s="1">
        <v>41140</v>
      </c>
      <c r="F7" s="1">
        <f t="shared" si="1"/>
        <v>74553.333333333328</v>
      </c>
      <c r="G7" s="1">
        <f t="shared" si="2"/>
        <v>35718.646857535532</v>
      </c>
      <c r="K7" s="1">
        <v>4</v>
      </c>
      <c r="L7" s="1">
        <v>2</v>
      </c>
      <c r="M7" s="1">
        <v>29550</v>
      </c>
      <c r="N7" s="1">
        <v>35910</v>
      </c>
      <c r="O7" s="1">
        <v>47500</v>
      </c>
      <c r="P7" s="1">
        <f t="shared" si="3"/>
        <v>37653.333333333336</v>
      </c>
      <c r="Q7" s="1">
        <f t="shared" si="4"/>
        <v>9101.1006660366766</v>
      </c>
      <c r="R7" s="1">
        <f>P7*C17</f>
        <v>305293226.66666669</v>
      </c>
      <c r="S7" s="1">
        <f>P7*C16/1000000</f>
        <v>579.10826666666674</v>
      </c>
      <c r="T7" s="1">
        <f t="shared" si="0"/>
        <v>30.529322666666669</v>
      </c>
    </row>
    <row r="8" spans="1:20" x14ac:dyDescent="0.25">
      <c r="A8" s="1">
        <v>2</v>
      </c>
      <c r="B8" s="1">
        <v>8</v>
      </c>
      <c r="C8" s="1">
        <v>26930</v>
      </c>
      <c r="D8" s="1">
        <v>27680</v>
      </c>
      <c r="E8" s="1">
        <v>52360</v>
      </c>
      <c r="F8" s="1">
        <f t="shared" si="1"/>
        <v>35656.666666666664</v>
      </c>
      <c r="G8" s="1">
        <f t="shared" si="2"/>
        <v>14470.370877532243</v>
      </c>
      <c r="K8" s="1">
        <v>2</v>
      </c>
      <c r="L8" s="1">
        <v>8</v>
      </c>
      <c r="M8" s="1">
        <v>57600</v>
      </c>
      <c r="N8" s="1">
        <v>66200</v>
      </c>
      <c r="O8" s="1">
        <v>51990</v>
      </c>
      <c r="P8" s="1">
        <f t="shared" si="3"/>
        <v>58596.666666666664</v>
      </c>
      <c r="Q8" s="1">
        <f t="shared" si="4"/>
        <v>7157.2364312864029</v>
      </c>
      <c r="R8" s="1">
        <f>P8*C15</f>
        <v>1753446653.3333333</v>
      </c>
      <c r="S8" s="1">
        <f>P8*C17/1000000</f>
        <v>475.10177333333331</v>
      </c>
      <c r="T8" s="1">
        <f t="shared" si="0"/>
        <v>175.34466533333332</v>
      </c>
    </row>
    <row r="9" spans="1:20" x14ac:dyDescent="0.25">
      <c r="A9" s="1">
        <v>2</v>
      </c>
      <c r="B9" s="1">
        <v>4</v>
      </c>
      <c r="C9" s="1">
        <v>29550</v>
      </c>
      <c r="D9" s="1">
        <v>35910</v>
      </c>
      <c r="E9" s="1">
        <v>47500</v>
      </c>
      <c r="F9" s="1">
        <f t="shared" si="1"/>
        <v>37653.333333333336</v>
      </c>
      <c r="G9" s="1">
        <f t="shared" si="2"/>
        <v>9101.1006660366766</v>
      </c>
      <c r="K9" s="1">
        <v>2</v>
      </c>
      <c r="L9" s="1">
        <v>4</v>
      </c>
      <c r="M9" s="1">
        <v>70320</v>
      </c>
      <c r="N9" s="1">
        <v>112200</v>
      </c>
      <c r="O9" s="1">
        <v>41140</v>
      </c>
      <c r="P9" s="1">
        <f t="shared" si="3"/>
        <v>74553.333333333328</v>
      </c>
      <c r="Q9" s="1">
        <f t="shared" si="4"/>
        <v>35718.646857535532</v>
      </c>
      <c r="R9" s="1">
        <f>C16*P9</f>
        <v>1146630266.6666665</v>
      </c>
      <c r="S9" s="1">
        <f>P9*C17/1000000</f>
        <v>604.47842666666668</v>
      </c>
      <c r="T9" s="1">
        <f t="shared" si="0"/>
        <v>114.66302666666665</v>
      </c>
    </row>
    <row r="10" spans="1:20" x14ac:dyDescent="0.25">
      <c r="A10" s="1">
        <v>2</v>
      </c>
      <c r="B10" s="1">
        <v>2</v>
      </c>
      <c r="C10" s="1">
        <v>127160</v>
      </c>
      <c r="D10" s="1">
        <v>90040</v>
      </c>
      <c r="E10" s="1">
        <v>58350</v>
      </c>
      <c r="F10" s="1">
        <f t="shared" si="1"/>
        <v>91850</v>
      </c>
      <c r="G10" s="1">
        <f t="shared" si="2"/>
        <v>34440.689598206365</v>
      </c>
      <c r="K10" s="1">
        <v>2</v>
      </c>
      <c r="L10" s="1">
        <v>2</v>
      </c>
      <c r="M10" s="1">
        <v>127160</v>
      </c>
      <c r="N10" s="1">
        <v>90040</v>
      </c>
      <c r="O10" s="1">
        <v>58350</v>
      </c>
      <c r="P10" s="1">
        <f t="shared" si="3"/>
        <v>91850</v>
      </c>
      <c r="Q10" s="1">
        <f t="shared" si="4"/>
        <v>34440.689598206365</v>
      </c>
      <c r="R10" s="1">
        <f>P10*C17</f>
        <v>744719800</v>
      </c>
      <c r="S10" s="1">
        <f>P10*C17/1000000</f>
        <v>744.71979999999996</v>
      </c>
      <c r="T10" s="1">
        <f t="shared" si="0"/>
        <v>74.471980000000002</v>
      </c>
    </row>
    <row r="13" spans="1:20" x14ac:dyDescent="0.25">
      <c r="H13" s="1" t="s">
        <v>2</v>
      </c>
      <c r="I13" s="1" t="s">
        <v>3</v>
      </c>
      <c r="J13" s="1" t="s">
        <v>4</v>
      </c>
      <c r="K13" s="1" t="s">
        <v>5</v>
      </c>
      <c r="L13" s="1" t="s">
        <v>6</v>
      </c>
      <c r="M13" s="1" t="s">
        <v>20</v>
      </c>
      <c r="N13" s="1" t="s">
        <v>22</v>
      </c>
      <c r="O13" s="1" t="s">
        <v>27</v>
      </c>
    </row>
    <row r="14" spans="1:20" x14ac:dyDescent="0.25">
      <c r="B14" s="1" t="s">
        <v>16</v>
      </c>
      <c r="C14" s="1">
        <v>117128</v>
      </c>
      <c r="G14" s="1" t="s">
        <v>21</v>
      </c>
      <c r="H14" s="1">
        <v>23190</v>
      </c>
      <c r="I14" s="1">
        <v>21320</v>
      </c>
      <c r="J14" s="1">
        <v>33660</v>
      </c>
      <c r="K14" s="1">
        <f>AVERAGE(H14:J14)</f>
        <v>26056.666666666668</v>
      </c>
      <c r="L14" s="1">
        <f>_xlfn.STDEV.S(H14:J14)</f>
        <v>6650.7317893096078</v>
      </c>
      <c r="M14" s="1">
        <f>K14*C14</f>
        <v>3051965253.3333335</v>
      </c>
      <c r="N14" s="1">
        <f>M14/1000000</f>
        <v>3051.9652533333333</v>
      </c>
      <c r="O14" s="1">
        <f>N14/10</f>
        <v>305.19652533333334</v>
      </c>
    </row>
    <row r="15" spans="1:20" x14ac:dyDescent="0.25">
      <c r="B15" s="1" t="s">
        <v>17</v>
      </c>
      <c r="C15" s="1">
        <v>29924</v>
      </c>
    </row>
    <row r="16" spans="1:20" x14ac:dyDescent="0.25">
      <c r="B16" s="1" t="s">
        <v>18</v>
      </c>
      <c r="C16" s="1">
        <v>15380</v>
      </c>
    </row>
    <row r="17" spans="1:21" x14ac:dyDescent="0.25">
      <c r="B17" s="1" t="s">
        <v>19</v>
      </c>
      <c r="C17" s="1">
        <v>8108</v>
      </c>
    </row>
    <row r="18" spans="1:21" x14ac:dyDescent="0.25">
      <c r="N18" s="1" t="s">
        <v>1</v>
      </c>
      <c r="O18" s="1" t="s">
        <v>0</v>
      </c>
      <c r="P18" s="1" t="s">
        <v>5</v>
      </c>
      <c r="R18" s="1" t="s">
        <v>1</v>
      </c>
      <c r="S18" s="1" t="s">
        <v>0</v>
      </c>
      <c r="T18" s="1" t="s">
        <v>5</v>
      </c>
      <c r="U18" s="1" t="s">
        <v>26</v>
      </c>
    </row>
    <row r="19" spans="1:21" x14ac:dyDescent="0.25">
      <c r="G19" s="1" t="s">
        <v>1</v>
      </c>
      <c r="H19" s="1" t="s">
        <v>0</v>
      </c>
      <c r="I19" s="1" t="s">
        <v>5</v>
      </c>
      <c r="N19" s="1" t="s">
        <v>13</v>
      </c>
      <c r="O19" s="1" t="s">
        <v>9</v>
      </c>
      <c r="P19" s="1">
        <f t="shared" ref="P19:P27" si="5">P2/1000</f>
        <v>27.556666666666668</v>
      </c>
      <c r="R19" s="1" t="s">
        <v>23</v>
      </c>
      <c r="S19" s="1" t="s">
        <v>10</v>
      </c>
      <c r="T19" s="1">
        <v>27.556666666666668</v>
      </c>
      <c r="U19" s="1">
        <v>26.056666666666668</v>
      </c>
    </row>
    <row r="20" spans="1:21" x14ac:dyDescent="0.25">
      <c r="A20" s="1" t="s">
        <v>0</v>
      </c>
      <c r="B20" s="1" t="s">
        <v>1</v>
      </c>
      <c r="C20" s="1" t="s">
        <v>5</v>
      </c>
      <c r="G20" s="1" t="s">
        <v>13</v>
      </c>
      <c r="H20" s="1" t="s">
        <v>7</v>
      </c>
      <c r="I20" s="1">
        <f t="shared" ref="I20:I28" si="6">R2/1000000</f>
        <v>824.60569333333342</v>
      </c>
      <c r="N20" s="1" t="s">
        <v>14</v>
      </c>
      <c r="O20" s="1" t="s">
        <v>9</v>
      </c>
      <c r="P20" s="1">
        <f t="shared" si="5"/>
        <v>29.773333333333333</v>
      </c>
      <c r="R20" s="1" t="s">
        <v>23</v>
      </c>
      <c r="S20" s="1" t="s">
        <v>11</v>
      </c>
      <c r="T20" s="1">
        <v>29.773333333333333</v>
      </c>
      <c r="U20" s="1">
        <v>26.056666666666668</v>
      </c>
    </row>
    <row r="21" spans="1:21" x14ac:dyDescent="0.25">
      <c r="A21" s="1" t="s">
        <v>10</v>
      </c>
      <c r="B21" s="1" t="s">
        <v>7</v>
      </c>
      <c r="C21" s="1">
        <f t="shared" ref="C21:C29" si="7">F2</f>
        <v>27556.666666666668</v>
      </c>
      <c r="H21" s="1" t="s">
        <v>8</v>
      </c>
      <c r="I21" s="1">
        <f t="shared" si="6"/>
        <v>457.91386666666665</v>
      </c>
      <c r="N21" s="1" t="s">
        <v>15</v>
      </c>
      <c r="O21" s="1" t="s">
        <v>9</v>
      </c>
      <c r="P21" s="1">
        <f t="shared" si="5"/>
        <v>35.656666666666666</v>
      </c>
      <c r="R21" s="1" t="s">
        <v>23</v>
      </c>
      <c r="S21" s="1" t="s">
        <v>12</v>
      </c>
      <c r="T21" s="1">
        <v>35.656666666666666</v>
      </c>
      <c r="U21" s="1">
        <v>26.056666666666668</v>
      </c>
    </row>
    <row r="22" spans="1:21" x14ac:dyDescent="0.25">
      <c r="B22" s="1" t="s">
        <v>8</v>
      </c>
      <c r="C22" s="1">
        <f t="shared" si="7"/>
        <v>39650</v>
      </c>
      <c r="H22" s="1" t="s">
        <v>9</v>
      </c>
      <c r="I22" s="1">
        <f t="shared" si="6"/>
        <v>289.1042533333333</v>
      </c>
      <c r="N22" s="1" t="s">
        <v>13</v>
      </c>
      <c r="O22" s="1" t="s">
        <v>8</v>
      </c>
      <c r="P22" s="1">
        <f t="shared" si="5"/>
        <v>39.65</v>
      </c>
      <c r="R22" s="1" t="s">
        <v>24</v>
      </c>
      <c r="S22" s="1" t="s">
        <v>10</v>
      </c>
      <c r="T22" s="1">
        <v>39.65</v>
      </c>
      <c r="U22" s="1">
        <v>26.056666666666668</v>
      </c>
    </row>
    <row r="23" spans="1:21" x14ac:dyDescent="0.25">
      <c r="B23" s="1" t="s">
        <v>9</v>
      </c>
      <c r="C23" s="1">
        <f t="shared" si="7"/>
        <v>58596.666666666664</v>
      </c>
      <c r="G23" s="1" t="s">
        <v>14</v>
      </c>
      <c r="H23" s="1" t="s">
        <v>7</v>
      </c>
      <c r="I23" s="1">
        <f t="shared" si="6"/>
        <v>1152.97172</v>
      </c>
      <c r="N23" s="1" t="s">
        <v>14</v>
      </c>
      <c r="O23" s="1" t="s">
        <v>8</v>
      </c>
      <c r="P23" s="1">
        <f t="shared" si="5"/>
        <v>27.806666666666668</v>
      </c>
      <c r="R23" s="1" t="s">
        <v>24</v>
      </c>
      <c r="S23" s="1" t="s">
        <v>11</v>
      </c>
      <c r="T23" s="1">
        <v>27.806666666666668</v>
      </c>
      <c r="U23" s="1">
        <v>26.056666666666668</v>
      </c>
    </row>
    <row r="24" spans="1:21" x14ac:dyDescent="0.25">
      <c r="A24" s="1" t="s">
        <v>11</v>
      </c>
      <c r="B24" s="1" t="s">
        <v>7</v>
      </c>
      <c r="C24" s="1">
        <f t="shared" si="7"/>
        <v>29773.333333333332</v>
      </c>
      <c r="H24" s="1" t="s">
        <v>8</v>
      </c>
      <c r="I24" s="1">
        <f t="shared" si="6"/>
        <v>427.66653333333335</v>
      </c>
      <c r="N24" s="1" t="s">
        <v>15</v>
      </c>
      <c r="O24" s="1" t="s">
        <v>8</v>
      </c>
      <c r="P24" s="1">
        <f t="shared" si="5"/>
        <v>37.653333333333336</v>
      </c>
      <c r="R24" s="1" t="s">
        <v>24</v>
      </c>
      <c r="S24" s="1" t="s">
        <v>12</v>
      </c>
      <c r="T24" s="1">
        <v>37.653333333333336</v>
      </c>
      <c r="U24" s="1">
        <v>26.056666666666668</v>
      </c>
    </row>
    <row r="25" spans="1:21" x14ac:dyDescent="0.25">
      <c r="B25" s="1" t="s">
        <v>8</v>
      </c>
      <c r="C25" s="1">
        <f t="shared" si="7"/>
        <v>27806.666666666668</v>
      </c>
      <c r="H25" s="1" t="s">
        <v>9</v>
      </c>
      <c r="I25" s="1">
        <f t="shared" si="6"/>
        <v>305.29322666666667</v>
      </c>
      <c r="N25" s="1" t="s">
        <v>13</v>
      </c>
      <c r="O25" s="1" t="s">
        <v>7</v>
      </c>
      <c r="P25" s="1">
        <f t="shared" si="5"/>
        <v>58.596666666666664</v>
      </c>
      <c r="R25" s="1" t="s">
        <v>25</v>
      </c>
      <c r="S25" s="1" t="s">
        <v>10</v>
      </c>
      <c r="T25" s="1">
        <v>58.596666666666664</v>
      </c>
      <c r="U25" s="1">
        <v>26.056666666666668</v>
      </c>
    </row>
    <row r="26" spans="1:21" x14ac:dyDescent="0.25">
      <c r="B26" s="1" t="s">
        <v>9</v>
      </c>
      <c r="C26" s="1">
        <f t="shared" si="7"/>
        <v>74553.333333333328</v>
      </c>
      <c r="G26" s="1" t="s">
        <v>15</v>
      </c>
      <c r="H26" s="1" t="s">
        <v>7</v>
      </c>
      <c r="I26" s="1">
        <f t="shared" si="6"/>
        <v>1753.4466533333332</v>
      </c>
      <c r="N26" s="1" t="s">
        <v>14</v>
      </c>
      <c r="O26" s="1" t="s">
        <v>7</v>
      </c>
      <c r="P26" s="1">
        <f t="shared" si="5"/>
        <v>74.553333333333327</v>
      </c>
      <c r="R26" s="1" t="s">
        <v>25</v>
      </c>
      <c r="S26" s="1" t="s">
        <v>11</v>
      </c>
      <c r="T26" s="1">
        <v>74.553333333333327</v>
      </c>
      <c r="U26" s="1">
        <v>26.056666666666668</v>
      </c>
    </row>
    <row r="27" spans="1:21" x14ac:dyDescent="0.25">
      <c r="A27" s="1" t="s">
        <v>12</v>
      </c>
      <c r="B27" s="1" t="s">
        <v>7</v>
      </c>
      <c r="C27" s="1">
        <f t="shared" si="7"/>
        <v>35656.666666666664</v>
      </c>
      <c r="H27" s="1" t="s">
        <v>8</v>
      </c>
      <c r="I27" s="1">
        <f t="shared" si="6"/>
        <v>1146.6302666666666</v>
      </c>
      <c r="N27" s="1" t="s">
        <v>15</v>
      </c>
      <c r="O27" s="1" t="s">
        <v>7</v>
      </c>
      <c r="P27" s="1">
        <f t="shared" si="5"/>
        <v>91.85</v>
      </c>
      <c r="R27" s="1" t="s">
        <v>25</v>
      </c>
      <c r="S27" s="1" t="s">
        <v>12</v>
      </c>
      <c r="T27" s="1">
        <v>91.85</v>
      </c>
      <c r="U27" s="1">
        <v>26.056666666666668</v>
      </c>
    </row>
    <row r="28" spans="1:21" x14ac:dyDescent="0.25">
      <c r="B28" s="1" t="s">
        <v>8</v>
      </c>
      <c r="C28" s="1">
        <f t="shared" si="7"/>
        <v>37653.333333333336</v>
      </c>
      <c r="H28" s="1" t="s">
        <v>9</v>
      </c>
      <c r="I28" s="1">
        <f t="shared" si="6"/>
        <v>744.71979999999996</v>
      </c>
    </row>
    <row r="29" spans="1:21" x14ac:dyDescent="0.25">
      <c r="B29" s="1" t="s">
        <v>9</v>
      </c>
      <c r="C29" s="1">
        <f t="shared" si="7"/>
        <v>91850</v>
      </c>
    </row>
    <row r="34" spans="18:21" x14ac:dyDescent="0.25">
      <c r="R34" s="1" t="s">
        <v>1</v>
      </c>
      <c r="S34" s="1" t="s">
        <v>0</v>
      </c>
      <c r="T34" s="1" t="s">
        <v>5</v>
      </c>
      <c r="U34" s="1" t="s">
        <v>26</v>
      </c>
    </row>
    <row r="35" spans="18:21" x14ac:dyDescent="0.25">
      <c r="R35" s="1" t="s">
        <v>23</v>
      </c>
      <c r="S35" s="1" t="s">
        <v>10</v>
      </c>
      <c r="T35" s="1">
        <f>T49</f>
        <v>82.460569333333339</v>
      </c>
      <c r="U35" s="1">
        <v>305.19652533333334</v>
      </c>
    </row>
    <row r="36" spans="18:21" x14ac:dyDescent="0.25">
      <c r="R36" s="1" t="s">
        <v>24</v>
      </c>
      <c r="S36" s="1" t="s">
        <v>10</v>
      </c>
      <c r="T36" s="1">
        <f>T52</f>
        <v>115.297172</v>
      </c>
      <c r="U36" s="1">
        <v>305.19652533333334</v>
      </c>
    </row>
    <row r="37" spans="18:21" x14ac:dyDescent="0.25">
      <c r="R37" s="1" t="s">
        <v>25</v>
      </c>
      <c r="S37" s="1" t="s">
        <v>10</v>
      </c>
      <c r="T37" s="1">
        <f>T55</f>
        <v>175.34466533333332</v>
      </c>
      <c r="U37" s="1">
        <v>305.19652533333334</v>
      </c>
    </row>
    <row r="38" spans="18:21" x14ac:dyDescent="0.25">
      <c r="R38" s="1" t="s">
        <v>23</v>
      </c>
      <c r="S38" s="1" t="s">
        <v>11</v>
      </c>
      <c r="T38" s="1">
        <f>T50</f>
        <v>45.791386666666661</v>
      </c>
      <c r="U38" s="1">
        <v>305.19652533333334</v>
      </c>
    </row>
    <row r="39" spans="18:21" x14ac:dyDescent="0.25">
      <c r="R39" s="1" t="s">
        <v>24</v>
      </c>
      <c r="S39" s="1" t="s">
        <v>11</v>
      </c>
      <c r="T39" s="1">
        <f>T53</f>
        <v>42.766653333333338</v>
      </c>
      <c r="U39" s="1">
        <v>305.19652533333334</v>
      </c>
    </row>
    <row r="40" spans="18:21" x14ac:dyDescent="0.25">
      <c r="R40" s="1" t="s">
        <v>25</v>
      </c>
      <c r="S40" s="1" t="s">
        <v>11</v>
      </c>
      <c r="T40" s="1">
        <f>T56</f>
        <v>114.66302666666665</v>
      </c>
      <c r="U40" s="1">
        <v>305.19652533333334</v>
      </c>
    </row>
    <row r="41" spans="18:21" x14ac:dyDescent="0.25">
      <c r="R41" s="1" t="s">
        <v>23</v>
      </c>
      <c r="S41" s="1" t="s">
        <v>12</v>
      </c>
      <c r="T41" s="1">
        <f>T51</f>
        <v>28.910425333333333</v>
      </c>
      <c r="U41" s="1">
        <v>305.19652533333334</v>
      </c>
    </row>
    <row r="42" spans="18:21" x14ac:dyDescent="0.25">
      <c r="R42" s="1" t="s">
        <v>24</v>
      </c>
      <c r="S42" s="1" t="s">
        <v>12</v>
      </c>
      <c r="T42" s="1">
        <f>T54</f>
        <v>30.529322666666669</v>
      </c>
      <c r="U42" s="1">
        <v>305.19652533333334</v>
      </c>
    </row>
    <row r="43" spans="18:21" x14ac:dyDescent="0.25">
      <c r="R43" s="1" t="s">
        <v>25</v>
      </c>
      <c r="S43" s="1" t="s">
        <v>12</v>
      </c>
      <c r="T43" s="1">
        <f>T57</f>
        <v>74.471980000000002</v>
      </c>
      <c r="U43" s="1">
        <v>305.19652533333334</v>
      </c>
    </row>
    <row r="48" spans="18:21" x14ac:dyDescent="0.25">
      <c r="R48" s="1" t="s">
        <v>1</v>
      </c>
      <c r="S48" s="1" t="s">
        <v>0</v>
      </c>
      <c r="T48" s="1" t="s">
        <v>5</v>
      </c>
      <c r="U48" s="1" t="s">
        <v>26</v>
      </c>
    </row>
    <row r="49" spans="18:21" x14ac:dyDescent="0.25">
      <c r="R49" s="1" t="s">
        <v>23</v>
      </c>
      <c r="S49" s="1" t="s">
        <v>10</v>
      </c>
      <c r="T49" s="1">
        <v>82.460569333333339</v>
      </c>
      <c r="U49" s="1">
        <v>305.19652533333334</v>
      </c>
    </row>
    <row r="50" spans="18:21" x14ac:dyDescent="0.25">
      <c r="S50" s="1" t="s">
        <v>11</v>
      </c>
      <c r="T50" s="1">
        <v>45.791386666666661</v>
      </c>
      <c r="U50" s="1">
        <v>305.19652533333334</v>
      </c>
    </row>
    <row r="51" spans="18:21" x14ac:dyDescent="0.25">
      <c r="S51" s="1" t="s">
        <v>12</v>
      </c>
      <c r="T51" s="1">
        <v>28.910425333333333</v>
      </c>
      <c r="U51" s="1">
        <v>305.19652533333334</v>
      </c>
    </row>
    <row r="52" spans="18:21" x14ac:dyDescent="0.25">
      <c r="R52" s="1" t="s">
        <v>24</v>
      </c>
      <c r="S52" s="1" t="s">
        <v>10</v>
      </c>
      <c r="T52" s="1">
        <v>115.297172</v>
      </c>
      <c r="U52" s="1">
        <v>305.19652533333334</v>
      </c>
    </row>
    <row r="53" spans="18:21" x14ac:dyDescent="0.25">
      <c r="S53" s="1" t="s">
        <v>11</v>
      </c>
      <c r="T53" s="1">
        <v>42.766653333333338</v>
      </c>
      <c r="U53" s="1">
        <v>305.19652533333334</v>
      </c>
    </row>
    <row r="54" spans="18:21" x14ac:dyDescent="0.25">
      <c r="S54" s="1" t="s">
        <v>12</v>
      </c>
      <c r="T54" s="1">
        <v>30.529322666666669</v>
      </c>
      <c r="U54" s="1">
        <v>305.19652533333334</v>
      </c>
    </row>
    <row r="55" spans="18:21" x14ac:dyDescent="0.25">
      <c r="R55" s="1" t="s">
        <v>25</v>
      </c>
      <c r="S55" s="1" t="s">
        <v>10</v>
      </c>
      <c r="T55" s="1">
        <v>175.34466533333332</v>
      </c>
      <c r="U55" s="1">
        <v>305.19652533333334</v>
      </c>
    </row>
    <row r="56" spans="18:21" x14ac:dyDescent="0.25">
      <c r="S56" s="1" t="s">
        <v>11</v>
      </c>
      <c r="T56" s="1">
        <v>114.66302666666665</v>
      </c>
      <c r="U56" s="1">
        <v>305.19652533333334</v>
      </c>
    </row>
    <row r="57" spans="18:21" x14ac:dyDescent="0.25">
      <c r="S57" s="1" t="s">
        <v>12</v>
      </c>
      <c r="T57" s="1">
        <v>74.471980000000002</v>
      </c>
      <c r="U57" s="1">
        <v>305.19652533333334</v>
      </c>
    </row>
  </sheetData>
  <phoneticPr fontId="1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Ortega</dc:creator>
  <cp:lastModifiedBy>Tomas Ortega</cp:lastModifiedBy>
  <dcterms:created xsi:type="dcterms:W3CDTF">2023-01-25T17:45:26Z</dcterms:created>
  <dcterms:modified xsi:type="dcterms:W3CDTF">2023-01-26T01:42:28Z</dcterms:modified>
</cp:coreProperties>
</file>