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neetkalra/Desktop/ACTL4001/"/>
    </mc:Choice>
  </mc:AlternateContent>
  <xr:revisionPtr revIDLastSave="0" documentId="13_ncr:1_{FEF31B81-36F7-5E44-8BB6-492601A399A7}" xr6:coauthVersionLast="47" xr6:coauthVersionMax="47" xr10:uidLastSave="{00000000-0000-0000-0000-000000000000}"/>
  <bookViews>
    <workbookView xWindow="0" yWindow="740" windowWidth="30240" windowHeight="17300" activeTab="3" xr2:uid="{00000000-000D-0000-FFFF-FFFF00000000}"/>
  </bookViews>
  <sheets>
    <sheet name="BaselineLoading" sheetId="1" r:id="rId1"/>
    <sheet name="BaselineMort" sheetId="2" r:id="rId2"/>
    <sheet name="Intervention Data" sheetId="3" r:id="rId3"/>
    <sheet name="NewMortLoading" sheetId="4" r:id="rId4"/>
    <sheet name="NewM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U4" i="2"/>
  <c r="U5" i="2"/>
  <c r="U6" i="2"/>
  <c r="U7" i="2"/>
  <c r="O7" i="5" s="1"/>
  <c r="P7" i="5" s="1"/>
  <c r="U8" i="2"/>
  <c r="O8" i="5" s="1"/>
  <c r="P8" i="5" s="1"/>
  <c r="U9" i="2"/>
  <c r="O9" i="5" s="1"/>
  <c r="P9" i="5" s="1"/>
  <c r="U10" i="2"/>
  <c r="O10" i="5" s="1"/>
  <c r="P10" i="5" s="1"/>
  <c r="U11" i="2"/>
  <c r="O11" i="5" s="1"/>
  <c r="P11" i="5" s="1"/>
  <c r="U12" i="2"/>
  <c r="U13" i="2"/>
  <c r="U14" i="2"/>
  <c r="U15" i="2"/>
  <c r="U16" i="2"/>
  <c r="O16" i="5" s="1"/>
  <c r="P16" i="5" s="1"/>
  <c r="U17" i="2"/>
  <c r="U18" i="2"/>
  <c r="O18" i="5" s="1"/>
  <c r="P18" i="5" s="1"/>
  <c r="U19" i="2"/>
  <c r="O19" i="5" s="1"/>
  <c r="P19" i="5" s="1"/>
  <c r="U39" i="2"/>
  <c r="O39" i="5" s="1"/>
  <c r="P39" i="5" s="1"/>
  <c r="U40" i="2"/>
  <c r="U43" i="2"/>
  <c r="O43" i="5" s="1"/>
  <c r="P43" i="5" s="1"/>
  <c r="U48" i="2"/>
  <c r="O48" i="5" s="1"/>
  <c r="P48" i="5" s="1"/>
  <c r="U51" i="2"/>
  <c r="O51" i="5" s="1"/>
  <c r="P51" i="5" s="1"/>
  <c r="U56" i="2"/>
  <c r="O56" i="5" s="1"/>
  <c r="P56" i="5" s="1"/>
  <c r="U58" i="2"/>
  <c r="O58" i="5" s="1"/>
  <c r="P58" i="5" s="1"/>
  <c r="U59" i="2"/>
  <c r="O59" i="5" s="1"/>
  <c r="P59" i="5" s="1"/>
  <c r="U60" i="2"/>
  <c r="U61" i="2"/>
  <c r="U62" i="2"/>
  <c r="U63" i="2"/>
  <c r="U64" i="2"/>
  <c r="O64" i="5" s="1"/>
  <c r="P64" i="5" s="1"/>
  <c r="U65" i="2"/>
  <c r="U66" i="2"/>
  <c r="O66" i="5" s="1"/>
  <c r="P66" i="5" s="1"/>
  <c r="U67" i="2"/>
  <c r="O67" i="5" s="1"/>
  <c r="P67" i="5" s="1"/>
  <c r="U68" i="2"/>
  <c r="U69" i="2"/>
  <c r="U70" i="2"/>
  <c r="U71" i="2"/>
  <c r="O71" i="5" s="1"/>
  <c r="P71" i="5" s="1"/>
  <c r="U72" i="2"/>
  <c r="O72" i="5" s="1"/>
  <c r="P72" i="5" s="1"/>
  <c r="U73" i="2"/>
  <c r="O73" i="5" s="1"/>
  <c r="P73" i="5" s="1"/>
  <c r="U74" i="2"/>
  <c r="O74" i="5" s="1"/>
  <c r="P74" i="5" s="1"/>
  <c r="U75" i="2"/>
  <c r="O75" i="5" s="1"/>
  <c r="P75" i="5" s="1"/>
  <c r="U76" i="2"/>
  <c r="O76" i="5" s="1"/>
  <c r="P76" i="5" s="1"/>
  <c r="U77" i="2"/>
  <c r="U78" i="2"/>
  <c r="U79" i="2"/>
  <c r="O79" i="5" s="1"/>
  <c r="P79" i="5" s="1"/>
  <c r="U80" i="2"/>
  <c r="O80" i="5" s="1"/>
  <c r="P80" i="5" s="1"/>
  <c r="U81" i="2"/>
  <c r="O81" i="5" s="1"/>
  <c r="P81" i="5" s="1"/>
  <c r="U82" i="2"/>
  <c r="O82" i="5" s="1"/>
  <c r="P82" i="5" s="1"/>
  <c r="U83" i="2"/>
  <c r="O83" i="5" s="1"/>
  <c r="P83" i="5" s="1"/>
  <c r="U84" i="2"/>
  <c r="O84" i="5" s="1"/>
  <c r="P84" i="5" s="1"/>
  <c r="U85" i="2"/>
  <c r="U86" i="2"/>
  <c r="U87" i="2"/>
  <c r="O87" i="5" s="1"/>
  <c r="P87" i="5" s="1"/>
  <c r="U88" i="2"/>
  <c r="O88" i="5" s="1"/>
  <c r="P88" i="5" s="1"/>
  <c r="U89" i="2"/>
  <c r="U90" i="2"/>
  <c r="O90" i="5" s="1"/>
  <c r="P90" i="5" s="1"/>
  <c r="U91" i="2"/>
  <c r="O91" i="5" s="1"/>
  <c r="P91" i="5" s="1"/>
  <c r="U92" i="2"/>
  <c r="O92" i="5" s="1"/>
  <c r="P92" i="5" s="1"/>
  <c r="U93" i="2"/>
  <c r="U94" i="2"/>
  <c r="U95" i="2"/>
  <c r="O95" i="5" s="1"/>
  <c r="P95" i="5" s="1"/>
  <c r="U96" i="2"/>
  <c r="O96" i="5" s="1"/>
  <c r="P96" i="5" s="1"/>
  <c r="U97" i="2"/>
  <c r="O97" i="5" s="1"/>
  <c r="P97" i="5" s="1"/>
  <c r="U98" i="2"/>
  <c r="O98" i="5" s="1"/>
  <c r="P98" i="5" s="1"/>
  <c r="U99" i="2"/>
  <c r="O99" i="5" s="1"/>
  <c r="P99" i="5" s="1"/>
  <c r="U100" i="2"/>
  <c r="O100" i="5" s="1"/>
  <c r="P100" i="5" s="1"/>
  <c r="U101" i="2"/>
  <c r="U102" i="2"/>
  <c r="U103" i="2"/>
  <c r="O103" i="5" s="1"/>
  <c r="P103" i="5" s="1"/>
  <c r="U104" i="2"/>
  <c r="O104" i="5" s="1"/>
  <c r="P104" i="5" s="1"/>
  <c r="U105" i="2"/>
  <c r="O105" i="5" s="1"/>
  <c r="P105" i="5" s="1"/>
  <c r="U106" i="2"/>
  <c r="O106" i="5" s="1"/>
  <c r="P106" i="5" s="1"/>
  <c r="U107" i="2"/>
  <c r="O107" i="5" s="1"/>
  <c r="P107" i="5" s="1"/>
  <c r="U108" i="2"/>
  <c r="O108" i="5" s="1"/>
  <c r="P108" i="5" s="1"/>
  <c r="U109" i="2"/>
  <c r="U110" i="2"/>
  <c r="O110" i="5" s="1"/>
  <c r="P110" i="5" s="1"/>
  <c r="U111" i="2"/>
  <c r="O111" i="5" s="1"/>
  <c r="P111" i="5" s="1"/>
  <c r="U112" i="2"/>
  <c r="O112" i="5" s="1"/>
  <c r="P112" i="5" s="1"/>
  <c r="U113" i="2"/>
  <c r="O113" i="5" s="1"/>
  <c r="P113" i="5" s="1"/>
  <c r="U114" i="2"/>
  <c r="O114" i="5" s="1"/>
  <c r="P114" i="5" s="1"/>
  <c r="U115" i="2"/>
  <c r="O115" i="5" s="1"/>
  <c r="P115" i="5" s="1"/>
  <c r="U116" i="2"/>
  <c r="O116" i="5" s="1"/>
  <c r="P116" i="5" s="1"/>
  <c r="U117" i="2"/>
  <c r="U118" i="2"/>
  <c r="O118" i="5" s="1"/>
  <c r="P118" i="5" s="1"/>
  <c r="U119" i="2"/>
  <c r="U120" i="2"/>
  <c r="O120" i="5" s="1"/>
  <c r="P120" i="5" s="1"/>
  <c r="U121" i="2"/>
  <c r="O121" i="5" s="1"/>
  <c r="P121" i="5" s="1"/>
  <c r="U122" i="2"/>
  <c r="O122" i="5" s="1"/>
  <c r="P122" i="5" s="1"/>
  <c r="U3" i="2"/>
  <c r="O3" i="5" s="1"/>
  <c r="P3" i="5" s="1"/>
  <c r="R4" i="2"/>
  <c r="K4" i="5" s="1"/>
  <c r="L4" i="5" s="1"/>
  <c r="R5" i="2"/>
  <c r="R6" i="2"/>
  <c r="R7" i="2"/>
  <c r="K7" i="5" s="1"/>
  <c r="L7" i="5" s="1"/>
  <c r="R8" i="2"/>
  <c r="K8" i="5" s="1"/>
  <c r="L8" i="5" s="1"/>
  <c r="R9" i="2"/>
  <c r="K9" i="5" s="1"/>
  <c r="L9" i="5" s="1"/>
  <c r="R10" i="2"/>
  <c r="K10" i="5" s="1"/>
  <c r="L10" i="5" s="1"/>
  <c r="R11" i="2"/>
  <c r="K11" i="5" s="1"/>
  <c r="L11" i="5" s="1"/>
  <c r="R12" i="2"/>
  <c r="R13" i="2"/>
  <c r="R14" i="2"/>
  <c r="K14" i="5" s="1"/>
  <c r="L14" i="5" s="1"/>
  <c r="R15" i="2"/>
  <c r="K15" i="5" s="1"/>
  <c r="L15" i="5" s="1"/>
  <c r="R16" i="2"/>
  <c r="K16" i="5" s="1"/>
  <c r="L16" i="5" s="1"/>
  <c r="R17" i="2"/>
  <c r="R18" i="2"/>
  <c r="K18" i="5" s="1"/>
  <c r="L18" i="5" s="1"/>
  <c r="R19" i="2"/>
  <c r="K19" i="5" s="1"/>
  <c r="L19" i="5" s="1"/>
  <c r="R68" i="2"/>
  <c r="K68" i="5" s="1"/>
  <c r="L68" i="5" s="1"/>
  <c r="R69" i="2"/>
  <c r="R70" i="2"/>
  <c r="R71" i="2"/>
  <c r="K71" i="5" s="1"/>
  <c r="L71" i="5" s="1"/>
  <c r="R72" i="2"/>
  <c r="K72" i="5" s="1"/>
  <c r="L72" i="5" s="1"/>
  <c r="R73" i="2"/>
  <c r="K73" i="5" s="1"/>
  <c r="L73" i="5" s="1"/>
  <c r="R74" i="2"/>
  <c r="K74" i="5" s="1"/>
  <c r="L74" i="5" s="1"/>
  <c r="R75" i="2"/>
  <c r="K75" i="5" s="1"/>
  <c r="L75" i="5" s="1"/>
  <c r="R76" i="2"/>
  <c r="K76" i="5" s="1"/>
  <c r="L76" i="5" s="1"/>
  <c r="R77" i="2"/>
  <c r="R78" i="2"/>
  <c r="K78" i="5" s="1"/>
  <c r="L78" i="5" s="1"/>
  <c r="R79" i="2"/>
  <c r="R80" i="2"/>
  <c r="K80" i="5" s="1"/>
  <c r="L80" i="5" s="1"/>
  <c r="R81" i="2"/>
  <c r="K81" i="5" s="1"/>
  <c r="L81" i="5" s="1"/>
  <c r="R82" i="2"/>
  <c r="K82" i="5" s="1"/>
  <c r="L82" i="5" s="1"/>
  <c r="R83" i="2"/>
  <c r="K83" i="5" s="1"/>
  <c r="L83" i="5" s="1"/>
  <c r="R84" i="2"/>
  <c r="K84" i="5" s="1"/>
  <c r="L84" i="5" s="1"/>
  <c r="R85" i="2"/>
  <c r="R86" i="2"/>
  <c r="R87" i="2"/>
  <c r="R88" i="2"/>
  <c r="K88" i="5" s="1"/>
  <c r="L88" i="5" s="1"/>
  <c r="R89" i="2"/>
  <c r="K89" i="5" s="1"/>
  <c r="L89" i="5" s="1"/>
  <c r="R90" i="2"/>
  <c r="K90" i="5" s="1"/>
  <c r="L90" i="5" s="1"/>
  <c r="R91" i="2"/>
  <c r="K91" i="5" s="1"/>
  <c r="L91" i="5" s="1"/>
  <c r="R92" i="2"/>
  <c r="K92" i="5" s="1"/>
  <c r="L92" i="5" s="1"/>
  <c r="R93" i="2"/>
  <c r="R94" i="2"/>
  <c r="R95" i="2"/>
  <c r="K95" i="5" s="1"/>
  <c r="L95" i="5" s="1"/>
  <c r="R96" i="2"/>
  <c r="K96" i="5" s="1"/>
  <c r="L96" i="5" s="1"/>
  <c r="R97" i="2"/>
  <c r="K97" i="5" s="1"/>
  <c r="L97" i="5" s="1"/>
  <c r="R98" i="2"/>
  <c r="K98" i="5" s="1"/>
  <c r="L98" i="5" s="1"/>
  <c r="R99" i="2"/>
  <c r="K99" i="5" s="1"/>
  <c r="L99" i="5" s="1"/>
  <c r="R100" i="2"/>
  <c r="K100" i="5" s="1"/>
  <c r="L100" i="5" s="1"/>
  <c r="R101" i="2"/>
  <c r="R102" i="2"/>
  <c r="K102" i="5" s="1"/>
  <c r="L102" i="5" s="1"/>
  <c r="R103" i="2"/>
  <c r="K103" i="5" s="1"/>
  <c r="L103" i="5" s="1"/>
  <c r="R104" i="2"/>
  <c r="K104" i="5" s="1"/>
  <c r="L104" i="5" s="1"/>
  <c r="R105" i="2"/>
  <c r="K105" i="5" s="1"/>
  <c r="L105" i="5" s="1"/>
  <c r="R106" i="2"/>
  <c r="K106" i="5" s="1"/>
  <c r="L106" i="5" s="1"/>
  <c r="R107" i="2"/>
  <c r="K107" i="5" s="1"/>
  <c r="L107" i="5" s="1"/>
  <c r="R108" i="2"/>
  <c r="K108" i="5" s="1"/>
  <c r="L108" i="5" s="1"/>
  <c r="R109" i="2"/>
  <c r="R110" i="2"/>
  <c r="R111" i="2"/>
  <c r="K111" i="5" s="1"/>
  <c r="L111" i="5" s="1"/>
  <c r="R112" i="2"/>
  <c r="K112" i="5" s="1"/>
  <c r="L112" i="5" s="1"/>
  <c r="R113" i="2"/>
  <c r="K113" i="5" s="1"/>
  <c r="L113" i="5" s="1"/>
  <c r="R114" i="2"/>
  <c r="K114" i="5" s="1"/>
  <c r="L114" i="5" s="1"/>
  <c r="R115" i="2"/>
  <c r="K115" i="5" s="1"/>
  <c r="L115" i="5" s="1"/>
  <c r="R116" i="2"/>
  <c r="K116" i="5" s="1"/>
  <c r="L116" i="5" s="1"/>
  <c r="R117" i="2"/>
  <c r="R118" i="2"/>
  <c r="R119" i="2"/>
  <c r="K119" i="5" s="1"/>
  <c r="L119" i="5" s="1"/>
  <c r="R120" i="2"/>
  <c r="K120" i="5" s="1"/>
  <c r="L120" i="5" s="1"/>
  <c r="R121" i="2"/>
  <c r="K121" i="5" s="1"/>
  <c r="L121" i="5" s="1"/>
  <c r="R122" i="2"/>
  <c r="K122" i="5" s="1"/>
  <c r="L122" i="5" s="1"/>
  <c r="R3" i="2"/>
  <c r="K3" i="5" s="1"/>
  <c r="L3" i="5" s="1"/>
  <c r="O4" i="2"/>
  <c r="G4" i="5" s="1"/>
  <c r="H4" i="5" s="1"/>
  <c r="O5" i="2"/>
  <c r="O6" i="2"/>
  <c r="O7" i="2"/>
  <c r="O8" i="2"/>
  <c r="G8" i="5" s="1"/>
  <c r="H8" i="5" s="1"/>
  <c r="O9" i="2"/>
  <c r="G9" i="5" s="1"/>
  <c r="H9" i="5" s="1"/>
  <c r="O10" i="2"/>
  <c r="G10" i="5" s="1"/>
  <c r="H10" i="5" s="1"/>
  <c r="O11" i="2"/>
  <c r="G11" i="5" s="1"/>
  <c r="H11" i="5" s="1"/>
  <c r="O12" i="2"/>
  <c r="G12" i="5" s="1"/>
  <c r="H12" i="5" s="1"/>
  <c r="O13" i="2"/>
  <c r="O14" i="2"/>
  <c r="O15" i="2"/>
  <c r="O16" i="2"/>
  <c r="G16" i="5" s="1"/>
  <c r="H16" i="5" s="1"/>
  <c r="O17" i="2"/>
  <c r="G17" i="5" s="1"/>
  <c r="H17" i="5" s="1"/>
  <c r="O18" i="2"/>
  <c r="G18" i="5" s="1"/>
  <c r="H18" i="5" s="1"/>
  <c r="O19" i="2"/>
  <c r="G19" i="5" s="1"/>
  <c r="H19" i="5" s="1"/>
  <c r="O23" i="2"/>
  <c r="G23" i="5" s="1"/>
  <c r="H23" i="5" s="1"/>
  <c r="O24" i="2"/>
  <c r="G24" i="5" s="1"/>
  <c r="H24" i="5" s="1"/>
  <c r="O25" i="2"/>
  <c r="G25" i="5" s="1"/>
  <c r="H25" i="5" s="1"/>
  <c r="O27" i="2"/>
  <c r="G27" i="5" s="1"/>
  <c r="H27" i="5" s="1"/>
  <c r="O31" i="2"/>
  <c r="O32" i="2"/>
  <c r="O33" i="2"/>
  <c r="G33" i="5" s="1"/>
  <c r="H33" i="5" s="1"/>
  <c r="O35" i="2"/>
  <c r="G35" i="5" s="1"/>
  <c r="H35" i="5" s="1"/>
  <c r="O39" i="2"/>
  <c r="G39" i="5" s="1"/>
  <c r="H39" i="5" s="1"/>
  <c r="O40" i="2"/>
  <c r="G40" i="5" s="1"/>
  <c r="H40" i="5" s="1"/>
  <c r="O41" i="2"/>
  <c r="G41" i="5" s="1"/>
  <c r="H41" i="5" s="1"/>
  <c r="O43" i="2"/>
  <c r="G43" i="5" s="1"/>
  <c r="H43" i="5" s="1"/>
  <c r="O47" i="2"/>
  <c r="O48" i="2"/>
  <c r="O49" i="2"/>
  <c r="G49" i="5" s="1"/>
  <c r="H49" i="5" s="1"/>
  <c r="O50" i="2"/>
  <c r="G50" i="5" s="1"/>
  <c r="H50" i="5" s="1"/>
  <c r="O51" i="2"/>
  <c r="G51" i="5" s="1"/>
  <c r="H51" i="5" s="1"/>
  <c r="O52" i="2"/>
  <c r="G52" i="5" s="1"/>
  <c r="H52" i="5" s="1"/>
  <c r="O53" i="2"/>
  <c r="O54" i="2"/>
  <c r="O55" i="2"/>
  <c r="G55" i="5" s="1"/>
  <c r="H55" i="5" s="1"/>
  <c r="O56" i="2"/>
  <c r="G56" i="5" s="1"/>
  <c r="H56" i="5" s="1"/>
  <c r="O57" i="2"/>
  <c r="G57" i="5" s="1"/>
  <c r="H57" i="5" s="1"/>
  <c r="O58" i="2"/>
  <c r="G58" i="5" s="1"/>
  <c r="H58" i="5" s="1"/>
  <c r="O59" i="2"/>
  <c r="G59" i="5" s="1"/>
  <c r="H59" i="5" s="1"/>
  <c r="O60" i="2"/>
  <c r="G60" i="5" s="1"/>
  <c r="H60" i="5" s="1"/>
  <c r="O61" i="2"/>
  <c r="O62" i="2"/>
  <c r="G62" i="5" s="1"/>
  <c r="H62" i="5" s="1"/>
  <c r="O63" i="2"/>
  <c r="G63" i="5" s="1"/>
  <c r="H63" i="5" s="1"/>
  <c r="O64" i="2"/>
  <c r="O65" i="2"/>
  <c r="G65" i="5" s="1"/>
  <c r="H65" i="5" s="1"/>
  <c r="O66" i="2"/>
  <c r="G66" i="5" s="1"/>
  <c r="H66" i="5" s="1"/>
  <c r="O67" i="2"/>
  <c r="G67" i="5" s="1"/>
  <c r="H67" i="5" s="1"/>
  <c r="O68" i="2"/>
  <c r="G68" i="5" s="1"/>
  <c r="H68" i="5" s="1"/>
  <c r="O69" i="2"/>
  <c r="O70" i="2"/>
  <c r="G70" i="5" s="1"/>
  <c r="H70" i="5" s="1"/>
  <c r="O71" i="2"/>
  <c r="G71" i="5" s="1"/>
  <c r="H71" i="5" s="1"/>
  <c r="O72" i="2"/>
  <c r="G72" i="5" s="1"/>
  <c r="H72" i="5" s="1"/>
  <c r="O73" i="2"/>
  <c r="G73" i="5" s="1"/>
  <c r="H73" i="5" s="1"/>
  <c r="O74" i="2"/>
  <c r="G74" i="5" s="1"/>
  <c r="H74" i="5" s="1"/>
  <c r="O75" i="2"/>
  <c r="G75" i="5" s="1"/>
  <c r="H75" i="5" s="1"/>
  <c r="O76" i="2"/>
  <c r="G76" i="5" s="1"/>
  <c r="H76" i="5" s="1"/>
  <c r="O77" i="2"/>
  <c r="O78" i="2"/>
  <c r="O79" i="2"/>
  <c r="G79" i="5" s="1"/>
  <c r="H79" i="5" s="1"/>
  <c r="O80" i="2"/>
  <c r="G80" i="5" s="1"/>
  <c r="H80" i="5" s="1"/>
  <c r="O81" i="2"/>
  <c r="G81" i="5" s="1"/>
  <c r="H81" i="5" s="1"/>
  <c r="O82" i="2"/>
  <c r="G82" i="5" s="1"/>
  <c r="H82" i="5" s="1"/>
  <c r="O83" i="2"/>
  <c r="G83" i="5" s="1"/>
  <c r="H83" i="5" s="1"/>
  <c r="O84" i="2"/>
  <c r="G84" i="5" s="1"/>
  <c r="H84" i="5" s="1"/>
  <c r="O85" i="2"/>
  <c r="O86" i="2"/>
  <c r="O87" i="2"/>
  <c r="G87" i="5" s="1"/>
  <c r="H87" i="5" s="1"/>
  <c r="O88" i="2"/>
  <c r="O89" i="2"/>
  <c r="G89" i="5" s="1"/>
  <c r="H89" i="5" s="1"/>
  <c r="O90" i="2"/>
  <c r="G90" i="5" s="1"/>
  <c r="H90" i="5" s="1"/>
  <c r="O91" i="2"/>
  <c r="G91" i="5" s="1"/>
  <c r="H91" i="5" s="1"/>
  <c r="O92" i="2"/>
  <c r="G92" i="5" s="1"/>
  <c r="H92" i="5" s="1"/>
  <c r="O93" i="2"/>
  <c r="O94" i="2"/>
  <c r="G94" i="5" s="1"/>
  <c r="H94" i="5" s="1"/>
  <c r="O95" i="2"/>
  <c r="G95" i="5" s="1"/>
  <c r="H95" i="5" s="1"/>
  <c r="O96" i="2"/>
  <c r="G96" i="5" s="1"/>
  <c r="H96" i="5" s="1"/>
  <c r="O97" i="2"/>
  <c r="G97" i="5" s="1"/>
  <c r="H97" i="5" s="1"/>
  <c r="O98" i="2"/>
  <c r="G98" i="5" s="1"/>
  <c r="H98" i="5" s="1"/>
  <c r="O99" i="2"/>
  <c r="G99" i="5" s="1"/>
  <c r="H99" i="5" s="1"/>
  <c r="O100" i="2"/>
  <c r="G100" i="5" s="1"/>
  <c r="H100" i="5" s="1"/>
  <c r="O101" i="2"/>
  <c r="O102" i="2"/>
  <c r="O103" i="2"/>
  <c r="G103" i="5" s="1"/>
  <c r="H103" i="5" s="1"/>
  <c r="O104" i="2"/>
  <c r="G104" i="5" s="1"/>
  <c r="H104" i="5" s="1"/>
  <c r="O105" i="2"/>
  <c r="G105" i="5" s="1"/>
  <c r="H105" i="5" s="1"/>
  <c r="O106" i="2"/>
  <c r="G106" i="5" s="1"/>
  <c r="H106" i="5" s="1"/>
  <c r="O107" i="2"/>
  <c r="G107" i="5" s="1"/>
  <c r="H107" i="5" s="1"/>
  <c r="O108" i="2"/>
  <c r="G108" i="5" s="1"/>
  <c r="H108" i="5" s="1"/>
  <c r="O109" i="2"/>
  <c r="O110" i="2"/>
  <c r="G110" i="5" s="1"/>
  <c r="H110" i="5" s="1"/>
  <c r="O111" i="2"/>
  <c r="G111" i="5" s="1"/>
  <c r="H111" i="5" s="1"/>
  <c r="O112" i="2"/>
  <c r="G112" i="5" s="1"/>
  <c r="H112" i="5" s="1"/>
  <c r="O113" i="2"/>
  <c r="G113" i="5" s="1"/>
  <c r="H113" i="5" s="1"/>
  <c r="O114" i="2"/>
  <c r="G114" i="5" s="1"/>
  <c r="H114" i="5" s="1"/>
  <c r="O115" i="2"/>
  <c r="G115" i="5" s="1"/>
  <c r="H115" i="5" s="1"/>
  <c r="O116" i="2"/>
  <c r="G116" i="5" s="1"/>
  <c r="H116" i="5" s="1"/>
  <c r="O117" i="2"/>
  <c r="G117" i="5" s="1"/>
  <c r="H117" i="5" s="1"/>
  <c r="O118" i="2"/>
  <c r="G118" i="5" s="1"/>
  <c r="H118" i="5" s="1"/>
  <c r="O119" i="2"/>
  <c r="G119" i="5" s="1"/>
  <c r="H119" i="5" s="1"/>
  <c r="O120" i="2"/>
  <c r="G120" i="5" s="1"/>
  <c r="H120" i="5" s="1"/>
  <c r="O121" i="2"/>
  <c r="G121" i="5" s="1"/>
  <c r="H121" i="5" s="1"/>
  <c r="O122" i="2"/>
  <c r="G122" i="5" s="1"/>
  <c r="H122" i="5" s="1"/>
  <c r="O3" i="2"/>
  <c r="G3" i="5" s="1"/>
  <c r="H3" i="5" s="1"/>
  <c r="L4" i="2"/>
  <c r="L5" i="2"/>
  <c r="L6" i="2"/>
  <c r="L7" i="2"/>
  <c r="C7" i="5" s="1"/>
  <c r="D7" i="5" s="1"/>
  <c r="L8" i="2"/>
  <c r="L9" i="2"/>
  <c r="C9" i="5" s="1"/>
  <c r="D9" i="5" s="1"/>
  <c r="L10" i="2"/>
  <c r="L11" i="2"/>
  <c r="C11" i="5" s="1"/>
  <c r="D11" i="5" s="1"/>
  <c r="L12" i="2"/>
  <c r="L13" i="2"/>
  <c r="L14" i="2"/>
  <c r="C14" i="5" s="1"/>
  <c r="D14" i="5" s="1"/>
  <c r="L15" i="2"/>
  <c r="C15" i="5" s="1"/>
  <c r="D15" i="5" s="1"/>
  <c r="L16" i="2"/>
  <c r="L17" i="2"/>
  <c r="C17" i="5" s="1"/>
  <c r="D17" i="5" s="1"/>
  <c r="L18" i="2"/>
  <c r="L19" i="2"/>
  <c r="L40" i="2"/>
  <c r="L41" i="2"/>
  <c r="C41" i="5" s="1"/>
  <c r="D41" i="5" s="1"/>
  <c r="L43" i="2"/>
  <c r="L47" i="2"/>
  <c r="L48" i="2"/>
  <c r="L49" i="2"/>
  <c r="C49" i="5" s="1"/>
  <c r="D49" i="5" s="1"/>
  <c r="L51" i="2"/>
  <c r="C51" i="5" s="1"/>
  <c r="D51" i="5" s="1"/>
  <c r="L55" i="2"/>
  <c r="C55" i="5" s="1"/>
  <c r="D55" i="5" s="1"/>
  <c r="L56" i="2"/>
  <c r="L57" i="2"/>
  <c r="C57" i="5" s="1"/>
  <c r="D57" i="5" s="1"/>
  <c r="L58" i="2"/>
  <c r="L59" i="2"/>
  <c r="L60" i="2"/>
  <c r="L61" i="2"/>
  <c r="L62" i="2"/>
  <c r="L63" i="2"/>
  <c r="C63" i="5" s="1"/>
  <c r="D63" i="5" s="1"/>
  <c r="L64" i="2"/>
  <c r="L65" i="2"/>
  <c r="C65" i="5" s="1"/>
  <c r="D65" i="5" s="1"/>
  <c r="L66" i="2"/>
  <c r="L67" i="2"/>
  <c r="L68" i="2"/>
  <c r="L69" i="2"/>
  <c r="L70" i="2"/>
  <c r="L71" i="2"/>
  <c r="L72" i="2"/>
  <c r="L73" i="2"/>
  <c r="C73" i="5" s="1"/>
  <c r="D73" i="5" s="1"/>
  <c r="L74" i="2"/>
  <c r="L75" i="2"/>
  <c r="C75" i="5" s="1"/>
  <c r="D75" i="5" s="1"/>
  <c r="L76" i="2"/>
  <c r="L77" i="2"/>
  <c r="L78" i="2"/>
  <c r="C78" i="5" s="1"/>
  <c r="D78" i="5" s="1"/>
  <c r="L79" i="2"/>
  <c r="C79" i="5" s="1"/>
  <c r="D79" i="5" s="1"/>
  <c r="L80" i="2"/>
  <c r="L81" i="2"/>
  <c r="C81" i="5" s="1"/>
  <c r="D81" i="5" s="1"/>
  <c r="L82" i="2"/>
  <c r="L83" i="2"/>
  <c r="L84" i="2"/>
  <c r="L85" i="2"/>
  <c r="L86" i="2"/>
  <c r="C86" i="5" s="1"/>
  <c r="D86" i="5" s="1"/>
  <c r="L87" i="2"/>
  <c r="C87" i="5" s="1"/>
  <c r="D87" i="5" s="1"/>
  <c r="L88" i="2"/>
  <c r="L89" i="2"/>
  <c r="C89" i="5" s="1"/>
  <c r="D89" i="5" s="1"/>
  <c r="L90" i="2"/>
  <c r="L91" i="2"/>
  <c r="C91" i="5" s="1"/>
  <c r="D91" i="5" s="1"/>
  <c r="L92" i="2"/>
  <c r="L93" i="2"/>
  <c r="L94" i="2"/>
  <c r="L95" i="2"/>
  <c r="C95" i="5" s="1"/>
  <c r="D95" i="5" s="1"/>
  <c r="L96" i="2"/>
  <c r="L97" i="2"/>
  <c r="C97" i="5" s="1"/>
  <c r="D97" i="5" s="1"/>
  <c r="L98" i="2"/>
  <c r="L99" i="2"/>
  <c r="L100" i="2"/>
  <c r="L101" i="2"/>
  <c r="L102" i="2"/>
  <c r="L103" i="2"/>
  <c r="C103" i="5" s="1"/>
  <c r="D103" i="5" s="1"/>
  <c r="L104" i="2"/>
  <c r="L105" i="2"/>
  <c r="C105" i="5" s="1"/>
  <c r="D105" i="5" s="1"/>
  <c r="L106" i="2"/>
  <c r="L107" i="2"/>
  <c r="L108" i="2"/>
  <c r="L109" i="2"/>
  <c r="L110" i="2"/>
  <c r="L111" i="2"/>
  <c r="L112" i="2"/>
  <c r="L113" i="2"/>
  <c r="C113" i="5" s="1"/>
  <c r="D113" i="5" s="1"/>
  <c r="L114" i="2"/>
  <c r="L115" i="2"/>
  <c r="L116" i="2"/>
  <c r="L117" i="2"/>
  <c r="L118" i="2"/>
  <c r="L119" i="2"/>
  <c r="C119" i="5" s="1"/>
  <c r="D119" i="5" s="1"/>
  <c r="L120" i="2"/>
  <c r="C120" i="5" s="1"/>
  <c r="D120" i="5" s="1"/>
  <c r="L121" i="2"/>
  <c r="L122" i="2"/>
  <c r="L3" i="2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C44" i="4"/>
  <c r="Z17" i="4"/>
  <c r="Y17" i="4"/>
  <c r="X17" i="4"/>
  <c r="W17" i="4"/>
  <c r="S17" i="4"/>
  <c r="R17" i="4"/>
  <c r="Q17" i="4"/>
  <c r="P17" i="4"/>
  <c r="M17" i="4"/>
  <c r="I8" i="4" s="1"/>
  <c r="L17" i="4"/>
  <c r="K17" i="4"/>
  <c r="J17" i="4"/>
  <c r="I17" i="4"/>
  <c r="E17" i="4"/>
  <c r="D17" i="4"/>
  <c r="C17" i="4"/>
  <c r="B17" i="4"/>
  <c r="Z16" i="4"/>
  <c r="Y16" i="4"/>
  <c r="X16" i="4"/>
  <c r="W16" i="4"/>
  <c r="S16" i="4"/>
  <c r="R16" i="4"/>
  <c r="Q16" i="4"/>
  <c r="P16" i="4"/>
  <c r="L16" i="4"/>
  <c r="K16" i="4"/>
  <c r="J16" i="4"/>
  <c r="I16" i="4"/>
  <c r="E16" i="4"/>
  <c r="D16" i="4"/>
  <c r="F16" i="4" s="1"/>
  <c r="B7" i="4" s="1"/>
  <c r="C16" i="4"/>
  <c r="B16" i="4"/>
  <c r="Z15" i="4"/>
  <c r="Y15" i="4"/>
  <c r="X15" i="4"/>
  <c r="W15" i="4"/>
  <c r="S15" i="4"/>
  <c r="R15" i="4"/>
  <c r="Q15" i="4"/>
  <c r="P15" i="4"/>
  <c r="L15" i="4"/>
  <c r="K15" i="4"/>
  <c r="J15" i="4"/>
  <c r="I15" i="4"/>
  <c r="E15" i="4"/>
  <c r="D15" i="4"/>
  <c r="C15" i="4"/>
  <c r="B15" i="4"/>
  <c r="Z14" i="4"/>
  <c r="Y14" i="4"/>
  <c r="X14" i="4"/>
  <c r="W14" i="4"/>
  <c r="S14" i="4"/>
  <c r="R14" i="4"/>
  <c r="Q14" i="4"/>
  <c r="P14" i="4"/>
  <c r="L14" i="4"/>
  <c r="K14" i="4"/>
  <c r="J14" i="4"/>
  <c r="I14" i="4"/>
  <c r="E14" i="4"/>
  <c r="D14" i="4"/>
  <c r="F14" i="4" s="1"/>
  <c r="B5" i="4" s="1"/>
  <c r="C14" i="4"/>
  <c r="B14" i="4"/>
  <c r="Z13" i="4"/>
  <c r="Y13" i="4"/>
  <c r="X13" i="4"/>
  <c r="W13" i="4"/>
  <c r="S13" i="4"/>
  <c r="R13" i="4"/>
  <c r="Q13" i="4"/>
  <c r="P13" i="4"/>
  <c r="L13" i="4"/>
  <c r="K13" i="4"/>
  <c r="J13" i="4"/>
  <c r="I13" i="4"/>
  <c r="E13" i="4"/>
  <c r="D13" i="4"/>
  <c r="C13" i="4"/>
  <c r="B13" i="4"/>
  <c r="Z12" i="4"/>
  <c r="Y12" i="4"/>
  <c r="X12" i="4"/>
  <c r="W12" i="4"/>
  <c r="S12" i="4"/>
  <c r="R12" i="4"/>
  <c r="Q12" i="4"/>
  <c r="P12" i="4"/>
  <c r="L12" i="4"/>
  <c r="K12" i="4"/>
  <c r="J12" i="4"/>
  <c r="I12" i="4"/>
  <c r="E12" i="4"/>
  <c r="D12" i="4"/>
  <c r="F12" i="4" s="1"/>
  <c r="B3" i="4" s="1"/>
  <c r="C12" i="4"/>
  <c r="B12" i="4"/>
  <c r="O119" i="5"/>
  <c r="P119" i="5" s="1"/>
  <c r="K118" i="5"/>
  <c r="L118" i="5" s="1"/>
  <c r="C118" i="5"/>
  <c r="D118" i="5" s="1"/>
  <c r="O117" i="5"/>
  <c r="P117" i="5" s="1"/>
  <c r="K117" i="5"/>
  <c r="L117" i="5" s="1"/>
  <c r="K110" i="5"/>
  <c r="L110" i="5" s="1"/>
  <c r="C110" i="5"/>
  <c r="D110" i="5" s="1"/>
  <c r="O109" i="5"/>
  <c r="P109" i="5" s="1"/>
  <c r="K109" i="5"/>
  <c r="L109" i="5" s="1"/>
  <c r="G109" i="5"/>
  <c r="H109" i="5" s="1"/>
  <c r="C109" i="5"/>
  <c r="D109" i="5" s="1"/>
  <c r="O102" i="5"/>
  <c r="P102" i="5" s="1"/>
  <c r="G102" i="5"/>
  <c r="H102" i="5" s="1"/>
  <c r="C102" i="5"/>
  <c r="D102" i="5" s="1"/>
  <c r="O101" i="5"/>
  <c r="P101" i="5" s="1"/>
  <c r="K101" i="5"/>
  <c r="L101" i="5" s="1"/>
  <c r="G101" i="5"/>
  <c r="H101" i="5" s="1"/>
  <c r="C101" i="5"/>
  <c r="D101" i="5" s="1"/>
  <c r="O94" i="5"/>
  <c r="P94" i="5" s="1"/>
  <c r="K94" i="5"/>
  <c r="L94" i="5" s="1"/>
  <c r="C94" i="5"/>
  <c r="D94" i="5" s="1"/>
  <c r="O93" i="5"/>
  <c r="P93" i="5" s="1"/>
  <c r="K93" i="5"/>
  <c r="L93" i="5" s="1"/>
  <c r="G93" i="5"/>
  <c r="H93" i="5" s="1"/>
  <c r="C93" i="5"/>
  <c r="D93" i="5" s="1"/>
  <c r="O89" i="5"/>
  <c r="P89" i="5" s="1"/>
  <c r="G88" i="5"/>
  <c r="H88" i="5" s="1"/>
  <c r="K87" i="5"/>
  <c r="L87" i="5" s="1"/>
  <c r="O86" i="5"/>
  <c r="P86" i="5" s="1"/>
  <c r="K86" i="5"/>
  <c r="L86" i="5" s="1"/>
  <c r="G86" i="5"/>
  <c r="H86" i="5" s="1"/>
  <c r="O85" i="5"/>
  <c r="P85" i="5" s="1"/>
  <c r="K85" i="5"/>
  <c r="L85" i="5" s="1"/>
  <c r="G85" i="5"/>
  <c r="H85" i="5" s="1"/>
  <c r="C85" i="5"/>
  <c r="D85" i="5" s="1"/>
  <c r="K79" i="5"/>
  <c r="L79" i="5" s="1"/>
  <c r="O78" i="5"/>
  <c r="P78" i="5" s="1"/>
  <c r="G78" i="5"/>
  <c r="H78" i="5" s="1"/>
  <c r="O77" i="5"/>
  <c r="P77" i="5" s="1"/>
  <c r="K77" i="5"/>
  <c r="L77" i="5" s="1"/>
  <c r="G77" i="5"/>
  <c r="H77" i="5" s="1"/>
  <c r="C77" i="5"/>
  <c r="D77" i="5" s="1"/>
  <c r="O70" i="5"/>
  <c r="P70" i="5" s="1"/>
  <c r="K70" i="5"/>
  <c r="L70" i="5" s="1"/>
  <c r="C70" i="5"/>
  <c r="D70" i="5" s="1"/>
  <c r="O69" i="5"/>
  <c r="P69" i="5" s="1"/>
  <c r="K69" i="5"/>
  <c r="L69" i="5" s="1"/>
  <c r="G69" i="5"/>
  <c r="H69" i="5" s="1"/>
  <c r="C69" i="5"/>
  <c r="D69" i="5" s="1"/>
  <c r="O68" i="5"/>
  <c r="P68" i="5" s="1"/>
  <c r="O65" i="5"/>
  <c r="P65" i="5" s="1"/>
  <c r="G64" i="5"/>
  <c r="H64" i="5" s="1"/>
  <c r="O63" i="5"/>
  <c r="P63" i="5" s="1"/>
  <c r="O62" i="5"/>
  <c r="P62" i="5" s="1"/>
  <c r="C62" i="5"/>
  <c r="D62" i="5" s="1"/>
  <c r="O61" i="5"/>
  <c r="P61" i="5" s="1"/>
  <c r="G61" i="5"/>
  <c r="H61" i="5" s="1"/>
  <c r="C61" i="5"/>
  <c r="D61" i="5" s="1"/>
  <c r="O60" i="5"/>
  <c r="P60" i="5" s="1"/>
  <c r="G54" i="5"/>
  <c r="H54" i="5" s="1"/>
  <c r="G53" i="5"/>
  <c r="H53" i="5" s="1"/>
  <c r="G48" i="5"/>
  <c r="H48" i="5" s="1"/>
  <c r="G47" i="5"/>
  <c r="H47" i="5" s="1"/>
  <c r="O40" i="5"/>
  <c r="P40" i="5" s="1"/>
  <c r="G32" i="5"/>
  <c r="H32" i="5" s="1"/>
  <c r="G31" i="5"/>
  <c r="H31" i="5" s="1"/>
  <c r="O17" i="5"/>
  <c r="P17" i="5" s="1"/>
  <c r="K17" i="5"/>
  <c r="L17" i="5" s="1"/>
  <c r="O15" i="5"/>
  <c r="P15" i="5" s="1"/>
  <c r="G15" i="5"/>
  <c r="H15" i="5" s="1"/>
  <c r="O14" i="5"/>
  <c r="P14" i="5" s="1"/>
  <c r="G14" i="5"/>
  <c r="H14" i="5" s="1"/>
  <c r="O13" i="5"/>
  <c r="P13" i="5" s="1"/>
  <c r="K13" i="5"/>
  <c r="L13" i="5" s="1"/>
  <c r="G13" i="5"/>
  <c r="H13" i="5" s="1"/>
  <c r="C13" i="5"/>
  <c r="D13" i="5" s="1"/>
  <c r="O12" i="5"/>
  <c r="P12" i="5" s="1"/>
  <c r="K12" i="5"/>
  <c r="L12" i="5" s="1"/>
  <c r="G7" i="5"/>
  <c r="H7" i="5" s="1"/>
  <c r="O6" i="5"/>
  <c r="P6" i="5" s="1"/>
  <c r="K6" i="5"/>
  <c r="L6" i="5" s="1"/>
  <c r="G6" i="5"/>
  <c r="H6" i="5" s="1"/>
  <c r="C6" i="5"/>
  <c r="D6" i="5" s="1"/>
  <c r="O5" i="5"/>
  <c r="P5" i="5" s="1"/>
  <c r="K5" i="5"/>
  <c r="L5" i="5" s="1"/>
  <c r="G5" i="5"/>
  <c r="H5" i="5" s="1"/>
  <c r="C5" i="5"/>
  <c r="D5" i="5" s="1"/>
  <c r="O4" i="5"/>
  <c r="P4" i="5" s="1"/>
  <c r="H13" i="1"/>
  <c r="H7" i="1" s="1"/>
  <c r="R44" i="2" s="1"/>
  <c r="K44" i="5" s="1"/>
  <c r="L44" i="5" s="1"/>
  <c r="K8" i="1"/>
  <c r="U52" i="2" s="1"/>
  <c r="O52" i="5" s="1"/>
  <c r="P52" i="5" s="1"/>
  <c r="H8" i="1"/>
  <c r="R52" i="2" s="1"/>
  <c r="K52" i="5" s="1"/>
  <c r="L52" i="5" s="1"/>
  <c r="B8" i="1"/>
  <c r="L52" i="2" s="1"/>
  <c r="K7" i="1"/>
  <c r="U44" i="2" s="1"/>
  <c r="O44" i="5" s="1"/>
  <c r="P44" i="5" s="1"/>
  <c r="E7" i="1"/>
  <c r="O44" i="2" s="1"/>
  <c r="G44" i="5" s="1"/>
  <c r="H44" i="5" s="1"/>
  <c r="B7" i="1"/>
  <c r="L44" i="2" s="1"/>
  <c r="K6" i="1"/>
  <c r="U20" i="2" s="1"/>
  <c r="O20" i="5" s="1"/>
  <c r="P20" i="5" s="1"/>
  <c r="H6" i="1"/>
  <c r="R20" i="2" s="1"/>
  <c r="K20" i="5" s="1"/>
  <c r="L20" i="5" s="1"/>
  <c r="E6" i="1"/>
  <c r="O20" i="2" s="1"/>
  <c r="G20" i="5" s="1"/>
  <c r="H20" i="5" s="1"/>
  <c r="B6" i="1"/>
  <c r="L20" i="2" s="1"/>
  <c r="F13" i="4" l="1"/>
  <c r="B4" i="4" s="1"/>
  <c r="F15" i="4"/>
  <c r="B6" i="4" s="1"/>
  <c r="T16" i="4"/>
  <c r="P7" i="4" s="1"/>
  <c r="F17" i="4"/>
  <c r="B8" i="4" s="1"/>
  <c r="T17" i="4"/>
  <c r="P8" i="4" s="1"/>
  <c r="M16" i="4"/>
  <c r="I7" i="4" s="1"/>
  <c r="M13" i="4"/>
  <c r="I4" i="4" s="1"/>
  <c r="M14" i="4"/>
  <c r="I5" i="4" s="1"/>
  <c r="M15" i="4"/>
  <c r="I6" i="4" s="1"/>
  <c r="AA13" i="4"/>
  <c r="W4" i="4" s="1"/>
  <c r="AA15" i="4"/>
  <c r="W6" i="4" s="1"/>
  <c r="T15" i="4"/>
  <c r="P6" i="4" s="1"/>
  <c r="T13" i="4"/>
  <c r="P4" i="4" s="1"/>
  <c r="AA12" i="4"/>
  <c r="W3" i="4" s="1"/>
  <c r="AA14" i="4"/>
  <c r="W5" i="4" s="1"/>
  <c r="AA16" i="4"/>
  <c r="W7" i="4" s="1"/>
  <c r="AA17" i="4"/>
  <c r="W8" i="4" s="1"/>
  <c r="T12" i="4"/>
  <c r="P3" i="4" s="1"/>
  <c r="T14" i="4"/>
  <c r="P5" i="4" s="1"/>
  <c r="M12" i="4"/>
  <c r="I3" i="4" s="1"/>
  <c r="L27" i="2"/>
  <c r="R51" i="2"/>
  <c r="K51" i="5" s="1"/>
  <c r="L51" i="5" s="1"/>
  <c r="R43" i="2"/>
  <c r="K43" i="5" s="1"/>
  <c r="L43" i="5" s="1"/>
  <c r="R35" i="2"/>
  <c r="K35" i="5" s="1"/>
  <c r="L35" i="5" s="1"/>
  <c r="R27" i="2"/>
  <c r="K27" i="5" s="1"/>
  <c r="L27" i="5" s="1"/>
  <c r="U35" i="2"/>
  <c r="O35" i="5" s="1"/>
  <c r="P35" i="5" s="1"/>
  <c r="U27" i="2"/>
  <c r="O27" i="5" s="1"/>
  <c r="P27" i="5" s="1"/>
  <c r="L50" i="2"/>
  <c r="L42" i="2"/>
  <c r="L34" i="2"/>
  <c r="L26" i="2"/>
  <c r="O42" i="2"/>
  <c r="G42" i="5" s="1"/>
  <c r="H42" i="5" s="1"/>
  <c r="O34" i="2"/>
  <c r="G34" i="5" s="1"/>
  <c r="H34" i="5" s="1"/>
  <c r="O26" i="2"/>
  <c r="G26" i="5" s="1"/>
  <c r="H26" i="5" s="1"/>
  <c r="R50" i="2"/>
  <c r="K50" i="5" s="1"/>
  <c r="L50" i="5" s="1"/>
  <c r="R42" i="2"/>
  <c r="K42" i="5" s="1"/>
  <c r="L42" i="5" s="1"/>
  <c r="R34" i="2"/>
  <c r="K34" i="5" s="1"/>
  <c r="L34" i="5" s="1"/>
  <c r="R26" i="2"/>
  <c r="K26" i="5" s="1"/>
  <c r="L26" i="5" s="1"/>
  <c r="U50" i="2"/>
  <c r="O50" i="5" s="1"/>
  <c r="P50" i="5" s="1"/>
  <c r="U42" i="2"/>
  <c r="O42" i="5" s="1"/>
  <c r="P42" i="5" s="1"/>
  <c r="U34" i="2"/>
  <c r="O34" i="5" s="1"/>
  <c r="P34" i="5" s="1"/>
  <c r="U26" i="2"/>
  <c r="O26" i="5" s="1"/>
  <c r="P26" i="5" s="1"/>
  <c r="L33" i="2"/>
  <c r="C33" i="5" s="1"/>
  <c r="D33" i="5" s="1"/>
  <c r="L25" i="2"/>
  <c r="C25" i="5" s="1"/>
  <c r="D25" i="5" s="1"/>
  <c r="R57" i="2"/>
  <c r="K57" i="5" s="1"/>
  <c r="L57" i="5" s="1"/>
  <c r="R49" i="2"/>
  <c r="K49" i="5" s="1"/>
  <c r="L49" i="5" s="1"/>
  <c r="R41" i="2"/>
  <c r="K41" i="5" s="1"/>
  <c r="L41" i="5" s="1"/>
  <c r="R33" i="2"/>
  <c r="K33" i="5" s="1"/>
  <c r="L33" i="5" s="1"/>
  <c r="R25" i="2"/>
  <c r="K25" i="5" s="1"/>
  <c r="L25" i="5" s="1"/>
  <c r="U57" i="2"/>
  <c r="O57" i="5" s="1"/>
  <c r="P57" i="5" s="1"/>
  <c r="U49" i="2"/>
  <c r="O49" i="5" s="1"/>
  <c r="P49" i="5" s="1"/>
  <c r="U41" i="2"/>
  <c r="O41" i="5" s="1"/>
  <c r="P41" i="5" s="1"/>
  <c r="U33" i="2"/>
  <c r="O33" i="5" s="1"/>
  <c r="P33" i="5" s="1"/>
  <c r="U25" i="2"/>
  <c r="O25" i="5" s="1"/>
  <c r="P25" i="5" s="1"/>
  <c r="L39" i="2"/>
  <c r="C39" i="5" s="1"/>
  <c r="D39" i="5" s="1"/>
  <c r="L32" i="2"/>
  <c r="L24" i="2"/>
  <c r="R48" i="2"/>
  <c r="K48" i="5" s="1"/>
  <c r="L48" i="5" s="1"/>
  <c r="R40" i="2"/>
  <c r="K40" i="5" s="1"/>
  <c r="L40" i="5" s="1"/>
  <c r="R32" i="2"/>
  <c r="K32" i="5" s="1"/>
  <c r="L32" i="5" s="1"/>
  <c r="R24" i="2"/>
  <c r="K24" i="5" s="1"/>
  <c r="L24" i="5" s="1"/>
  <c r="U32" i="2"/>
  <c r="O32" i="5" s="1"/>
  <c r="P32" i="5" s="1"/>
  <c r="U24" i="2"/>
  <c r="O24" i="5" s="1"/>
  <c r="P24" i="5" s="1"/>
  <c r="L23" i="2"/>
  <c r="C23" i="5" s="1"/>
  <c r="D23" i="5" s="1"/>
  <c r="U55" i="2"/>
  <c r="O55" i="5" s="1"/>
  <c r="P55" i="5" s="1"/>
  <c r="U47" i="2"/>
  <c r="O47" i="5" s="1"/>
  <c r="P47" i="5" s="1"/>
  <c r="U31" i="2"/>
  <c r="O31" i="5" s="1"/>
  <c r="P31" i="5" s="1"/>
  <c r="U23" i="2"/>
  <c r="O23" i="5" s="1"/>
  <c r="P23" i="5" s="1"/>
  <c r="O46" i="2"/>
  <c r="G46" i="5" s="1"/>
  <c r="H46" i="5" s="1"/>
  <c r="O30" i="2"/>
  <c r="G30" i="5" s="1"/>
  <c r="H30" i="5" s="1"/>
  <c r="O22" i="2"/>
  <c r="G22" i="5" s="1"/>
  <c r="H22" i="5" s="1"/>
  <c r="R54" i="2"/>
  <c r="K54" i="5" s="1"/>
  <c r="L54" i="5" s="1"/>
  <c r="R46" i="2"/>
  <c r="K46" i="5" s="1"/>
  <c r="L46" i="5" s="1"/>
  <c r="R30" i="2"/>
  <c r="K30" i="5" s="1"/>
  <c r="L30" i="5" s="1"/>
  <c r="R22" i="2"/>
  <c r="K22" i="5" s="1"/>
  <c r="L22" i="5" s="1"/>
  <c r="U54" i="2"/>
  <c r="O54" i="5" s="1"/>
  <c r="P54" i="5" s="1"/>
  <c r="U46" i="2"/>
  <c r="O46" i="5" s="1"/>
  <c r="P46" i="5" s="1"/>
  <c r="U38" i="2"/>
  <c r="O38" i="5" s="1"/>
  <c r="P38" i="5" s="1"/>
  <c r="U30" i="2"/>
  <c r="O30" i="5" s="1"/>
  <c r="P30" i="5" s="1"/>
  <c r="U22" i="2"/>
  <c r="O22" i="5" s="1"/>
  <c r="P22" i="5" s="1"/>
  <c r="L35" i="2"/>
  <c r="C35" i="5" s="1"/>
  <c r="D35" i="5" s="1"/>
  <c r="R56" i="2"/>
  <c r="K56" i="5" s="1"/>
  <c r="L56" i="5" s="1"/>
  <c r="L31" i="2"/>
  <c r="C31" i="5" s="1"/>
  <c r="D31" i="5" s="1"/>
  <c r="R55" i="2"/>
  <c r="K55" i="5" s="1"/>
  <c r="L55" i="5" s="1"/>
  <c r="R47" i="2"/>
  <c r="K47" i="5" s="1"/>
  <c r="L47" i="5" s="1"/>
  <c r="R39" i="2"/>
  <c r="K39" i="5" s="1"/>
  <c r="L39" i="5" s="1"/>
  <c r="R31" i="2"/>
  <c r="K31" i="5" s="1"/>
  <c r="L31" i="5" s="1"/>
  <c r="R23" i="2"/>
  <c r="K23" i="5" s="1"/>
  <c r="L23" i="5" s="1"/>
  <c r="L54" i="2"/>
  <c r="C54" i="5" s="1"/>
  <c r="D54" i="5" s="1"/>
  <c r="L46" i="2"/>
  <c r="C46" i="5" s="1"/>
  <c r="D46" i="5" s="1"/>
  <c r="L38" i="2"/>
  <c r="C38" i="5" s="1"/>
  <c r="D38" i="5" s="1"/>
  <c r="L30" i="2"/>
  <c r="C30" i="5" s="1"/>
  <c r="D30" i="5" s="1"/>
  <c r="L22" i="2"/>
  <c r="C22" i="5" s="1"/>
  <c r="D22" i="5" s="1"/>
  <c r="O38" i="2"/>
  <c r="G38" i="5" s="1"/>
  <c r="H38" i="5" s="1"/>
  <c r="R38" i="2"/>
  <c r="K38" i="5" s="1"/>
  <c r="L38" i="5" s="1"/>
  <c r="L53" i="2"/>
  <c r="C53" i="5" s="1"/>
  <c r="D53" i="5" s="1"/>
  <c r="L45" i="2"/>
  <c r="C45" i="5" s="1"/>
  <c r="D45" i="5" s="1"/>
  <c r="L37" i="2"/>
  <c r="C37" i="5" s="1"/>
  <c r="D37" i="5" s="1"/>
  <c r="L29" i="2"/>
  <c r="L21" i="2"/>
  <c r="C21" i="5" s="1"/>
  <c r="D21" i="5" s="1"/>
  <c r="O45" i="2"/>
  <c r="G45" i="5" s="1"/>
  <c r="H45" i="5" s="1"/>
  <c r="O37" i="2"/>
  <c r="G37" i="5" s="1"/>
  <c r="H37" i="5" s="1"/>
  <c r="O29" i="2"/>
  <c r="G29" i="5" s="1"/>
  <c r="H29" i="5" s="1"/>
  <c r="O21" i="2"/>
  <c r="G21" i="5" s="1"/>
  <c r="H21" i="5" s="1"/>
  <c r="R53" i="2"/>
  <c r="K53" i="5" s="1"/>
  <c r="L53" i="5" s="1"/>
  <c r="R45" i="2"/>
  <c r="K45" i="5" s="1"/>
  <c r="L45" i="5" s="1"/>
  <c r="R37" i="2"/>
  <c r="K37" i="5" s="1"/>
  <c r="L37" i="5" s="1"/>
  <c r="R29" i="2"/>
  <c r="K29" i="5" s="1"/>
  <c r="L29" i="5" s="1"/>
  <c r="R21" i="2"/>
  <c r="K21" i="5" s="1"/>
  <c r="L21" i="5" s="1"/>
  <c r="U53" i="2"/>
  <c r="O53" i="5" s="1"/>
  <c r="P53" i="5" s="1"/>
  <c r="U45" i="2"/>
  <c r="O45" i="5" s="1"/>
  <c r="P45" i="5" s="1"/>
  <c r="U37" i="2"/>
  <c r="O37" i="5" s="1"/>
  <c r="P37" i="5" s="1"/>
  <c r="U29" i="2"/>
  <c r="O29" i="5" s="1"/>
  <c r="P29" i="5" s="1"/>
  <c r="U21" i="2"/>
  <c r="O21" i="5" s="1"/>
  <c r="P21" i="5" s="1"/>
  <c r="L36" i="2"/>
  <c r="C36" i="5" s="1"/>
  <c r="D36" i="5" s="1"/>
  <c r="L28" i="2"/>
  <c r="O36" i="2"/>
  <c r="G36" i="5" s="1"/>
  <c r="H36" i="5" s="1"/>
  <c r="O28" i="2"/>
  <c r="G28" i="5" s="1"/>
  <c r="H28" i="5" s="1"/>
  <c r="R36" i="2"/>
  <c r="K36" i="5" s="1"/>
  <c r="L36" i="5" s="1"/>
  <c r="R28" i="2"/>
  <c r="K28" i="5" s="1"/>
  <c r="L28" i="5" s="1"/>
  <c r="U36" i="2"/>
  <c r="O36" i="5" s="1"/>
  <c r="P36" i="5" s="1"/>
  <c r="U28" i="2"/>
  <c r="O28" i="5" s="1"/>
  <c r="P28" i="5" s="1"/>
  <c r="C111" i="5"/>
  <c r="D111" i="5" s="1"/>
  <c r="C83" i="5"/>
  <c r="D83" i="5" s="1"/>
  <c r="C43" i="5"/>
  <c r="D43" i="5" s="1"/>
  <c r="C67" i="5"/>
  <c r="D67" i="5" s="1"/>
  <c r="C59" i="5"/>
  <c r="D59" i="5" s="1"/>
  <c r="C27" i="5"/>
  <c r="D27" i="5" s="1"/>
  <c r="C99" i="5"/>
  <c r="D99" i="5" s="1"/>
  <c r="C19" i="5"/>
  <c r="D19" i="5" s="1"/>
  <c r="C47" i="5"/>
  <c r="D47" i="5" s="1"/>
  <c r="C71" i="5"/>
  <c r="D71" i="5" s="1"/>
  <c r="C44" i="5"/>
  <c r="D44" i="5" s="1"/>
  <c r="C50" i="5"/>
  <c r="D50" i="5" s="1"/>
  <c r="C56" i="5"/>
  <c r="D56" i="5" s="1"/>
  <c r="C3" i="5"/>
  <c r="D3" i="5" s="1"/>
  <c r="C18" i="5"/>
  <c r="D18" i="5" s="1"/>
  <c r="C12" i="5"/>
  <c r="D12" i="5" s="1"/>
  <c r="C34" i="5"/>
  <c r="D34" i="5" s="1"/>
  <c r="C40" i="5"/>
  <c r="D40" i="5" s="1"/>
  <c r="C58" i="5"/>
  <c r="D58" i="5" s="1"/>
  <c r="C64" i="5"/>
  <c r="D64" i="5" s="1"/>
  <c r="C82" i="5"/>
  <c r="D82" i="5" s="1"/>
  <c r="C106" i="5"/>
  <c r="D106" i="5" s="1"/>
  <c r="C115" i="5"/>
  <c r="D115" i="5" s="1"/>
  <c r="C29" i="5"/>
  <c r="D29" i="5" s="1"/>
  <c r="C52" i="5"/>
  <c r="D52" i="5" s="1"/>
  <c r="C76" i="5"/>
  <c r="D76" i="5" s="1"/>
  <c r="C88" i="5"/>
  <c r="D88" i="5" s="1"/>
  <c r="C114" i="5"/>
  <c r="D114" i="5" s="1"/>
  <c r="C10" i="5"/>
  <c r="D10" i="5" s="1"/>
  <c r="C16" i="5"/>
  <c r="D16" i="5" s="1"/>
  <c r="C28" i="5"/>
  <c r="D28" i="5" s="1"/>
  <c r="C100" i="5"/>
  <c r="D100" i="5" s="1"/>
  <c r="C74" i="5"/>
  <c r="D74" i="5" s="1"/>
  <c r="C80" i="5"/>
  <c r="D80" i="5" s="1"/>
  <c r="C117" i="5"/>
  <c r="D117" i="5" s="1"/>
  <c r="C26" i="5"/>
  <c r="D26" i="5" s="1"/>
  <c r="C92" i="5"/>
  <c r="D92" i="5" s="1"/>
  <c r="C98" i="5"/>
  <c r="D98" i="5" s="1"/>
  <c r="C104" i="5"/>
  <c r="D104" i="5" s="1"/>
  <c r="C108" i="5"/>
  <c r="D108" i="5" s="1"/>
  <c r="C4" i="5"/>
  <c r="D4" i="5" s="1"/>
  <c r="C112" i="5"/>
  <c r="D112" i="5" s="1"/>
  <c r="C116" i="5"/>
  <c r="D116" i="5" s="1"/>
  <c r="C32" i="5"/>
  <c r="D32" i="5" s="1"/>
  <c r="C68" i="5"/>
  <c r="D68" i="5" s="1"/>
  <c r="C8" i="5"/>
  <c r="D8" i="5" s="1"/>
  <c r="C20" i="5"/>
  <c r="D20" i="5" s="1"/>
  <c r="C42" i="5"/>
  <c r="D42" i="5" s="1"/>
  <c r="C66" i="5"/>
  <c r="D66" i="5" s="1"/>
  <c r="C48" i="5"/>
  <c r="D48" i="5" s="1"/>
  <c r="C60" i="5"/>
  <c r="D60" i="5" s="1"/>
  <c r="C72" i="5"/>
  <c r="D72" i="5" s="1"/>
  <c r="C84" i="5"/>
  <c r="D84" i="5" s="1"/>
  <c r="C90" i="5"/>
  <c r="D90" i="5" s="1"/>
  <c r="C24" i="5"/>
  <c r="D24" i="5" s="1"/>
  <c r="C96" i="5"/>
  <c r="D96" i="5" s="1"/>
  <c r="C107" i="5"/>
  <c r="D107" i="5" s="1"/>
  <c r="C122" i="5"/>
  <c r="D122" i="5" s="1"/>
  <c r="C121" i="5"/>
  <c r="D121" i="5" s="1"/>
  <c r="H9" i="1"/>
  <c r="R60" i="2" l="1"/>
  <c r="K60" i="5" s="1"/>
  <c r="L60" i="5" s="1"/>
  <c r="R61" i="2"/>
  <c r="K61" i="5" s="1"/>
  <c r="L61" i="5" s="1"/>
  <c r="R62" i="2"/>
  <c r="K62" i="5" s="1"/>
  <c r="L62" i="5" s="1"/>
  <c r="R63" i="2"/>
  <c r="K63" i="5" s="1"/>
  <c r="L63" i="5" s="1"/>
  <c r="R64" i="2"/>
  <c r="K64" i="5" s="1"/>
  <c r="L64" i="5" s="1"/>
  <c r="R65" i="2"/>
  <c r="K65" i="5" s="1"/>
  <c r="L65" i="5" s="1"/>
  <c r="R58" i="2"/>
  <c r="K58" i="5" s="1"/>
  <c r="L58" i="5" s="1"/>
  <c r="R66" i="2"/>
  <c r="K66" i="5" s="1"/>
  <c r="L66" i="5" s="1"/>
  <c r="R59" i="2"/>
  <c r="K59" i="5" s="1"/>
  <c r="L59" i="5" s="1"/>
  <c r="R67" i="2"/>
  <c r="K67" i="5" s="1"/>
  <c r="L67" i="5" s="1"/>
</calcChain>
</file>

<file path=xl/sharedStrings.xml><?xml version="1.0" encoding="utf-8"?>
<sst xmlns="http://schemas.openxmlformats.org/spreadsheetml/2006/main" count="586" uniqueCount="105">
  <si>
    <t>Cohort 1 - Male Smokers</t>
  </si>
  <si>
    <t>Cohort 1 - Female Smokers</t>
  </si>
  <si>
    <t>Cohort 1 - Male Non Smokers</t>
  </si>
  <si>
    <t>Cohort 1 - Female Non Smokers</t>
  </si>
  <si>
    <t>Age Band</t>
  </si>
  <si>
    <t>Loading Factor</t>
  </si>
  <si>
    <t>0-17*</t>
  </si>
  <si>
    <t>18-34</t>
  </si>
  <si>
    <t>35-44</t>
  </si>
  <si>
    <t>45-55</t>
  </si>
  <si>
    <t>56-65</t>
  </si>
  <si>
    <t>65+</t>
  </si>
  <si>
    <t>Adjustment</t>
  </si>
  <si>
    <t>Percentage Impact</t>
  </si>
  <si>
    <t>Gender Impact</t>
  </si>
  <si>
    <t>*Assumption: Residents of Lumaria under the legal age of 18 do NOT smoke</t>
  </si>
  <si>
    <t>Assumption: Everyone who smokes, smokes at the same intensity</t>
  </si>
  <si>
    <t>Workings</t>
  </si>
  <si>
    <t>https://bmcmedicine.biomedcentral.com/articles/10.1186/s12916-015-0281-z#:~:text=Compared%20to%20never%2Dsmokers%2C%20the,and%20according%20to%20birth%20cohort.</t>
  </si>
  <si>
    <t>-&gt; Hazard Ratio</t>
  </si>
  <si>
    <t>https://www.ncbi.nlm.nih.gov/pmc/articles/PMC4529900/</t>
  </si>
  <si>
    <t>https://pubmed.ncbi.nlm.nih.gov/9563690/</t>
  </si>
  <si>
    <t>https://jamanetwork.com/journals/jamanetworkopen/fullarticle/2797599#:~:text=Although%20approximately%2030%25%20to%2050,only%207.5%25%20managing%20to%20succeed.&amp;text=Recent%20data%20show%20that%20younger,the%20same%20low%20success%20rate.</t>
  </si>
  <si>
    <t>Baseline - Population</t>
  </si>
  <si>
    <t>Cohort 2 - Female Smokers</t>
  </si>
  <si>
    <t>Cohort 3 - Male Non Smokers</t>
  </si>
  <si>
    <t>Cohort 4 - Female Non Smokers</t>
  </si>
  <si>
    <t>Age</t>
  </si>
  <si>
    <t>Mortality Rate (BASE)</t>
  </si>
  <si>
    <t>p_x</t>
  </si>
  <si>
    <t>n_p_x</t>
  </si>
  <si>
    <t>nLx</t>
  </si>
  <si>
    <t>n_e_x</t>
  </si>
  <si>
    <t>Key</t>
  </si>
  <si>
    <t>Mortality Rate (MS)</t>
  </si>
  <si>
    <t>Mortality Rate (FS)</t>
  </si>
  <si>
    <t>Mortality Rate (MNS)</t>
  </si>
  <si>
    <t>Mortality Rate (FNS)</t>
  </si>
  <si>
    <t>Intervention Name</t>
  </si>
  <si>
    <t>Description</t>
  </si>
  <si>
    <t>Approximate Impact on Mortality Rates</t>
  </si>
  <si>
    <t>Approximate Per Capita Cost</t>
  </si>
  <si>
    <t>lowest price</t>
  </si>
  <si>
    <t>highest price</t>
  </si>
  <si>
    <t>Fitness Tracking Incentives</t>
  </si>
  <si>
    <t>Provide rewards for policyholders using fitness trackers to monitor and improve physical activity.</t>
  </si>
  <si>
    <t>3-6% reduction in mortality</t>
  </si>
  <si>
    <t>ÄŒ35-ÄŒ175 per tracker</t>
  </si>
  <si>
    <t>Smoking Cessation Programs</t>
  </si>
  <si>
    <t>Resources and support for policyholders looking to quit smoking.</t>
  </si>
  <si>
    <t>Up to 50% reduction in mortality</t>
  </si>
  <si>
    <t>ÄŒ870-ÄŒ3,485 per participant</t>
  </si>
  <si>
    <t>Annual Health Check-ups</t>
  </si>
  <si>
    <t>Encourage regular health check-ups with discounts for compliance.</t>
  </si>
  <si>
    <t>5-10% reduction in mortality</t>
  </si>
  <si>
    <t>ÄŒ175-ÄŒ870 per check-up</t>
  </si>
  <si>
    <t>Heart Health Screenings</t>
  </si>
  <si>
    <t>Encourage regular screenings for cholesterol levels and blood pressure.</t>
  </si>
  <si>
    <t>ÄŒ90-ÄŒ345 per screening</t>
  </si>
  <si>
    <t>Cancer Prevention Initiatives</t>
  </si>
  <si>
    <t>Provide resources and information on cancer prevention strategies.</t>
  </si>
  <si>
    <t>5-10% reduction through early detection</t>
  </si>
  <si>
    <t>ÄŒ20-ÄŒ85 per initiative</t>
  </si>
  <si>
    <t>Active Aging Programs</t>
  </si>
  <si>
    <t>Encourage activities that promote active aging for elderly policyholders.</t>
  </si>
  <si>
    <t>ÄŒ20-ÄŒ85 per program</t>
  </si>
  <si>
    <t>Mortality Reduction (Combined)</t>
  </si>
  <si>
    <t>Fitness Tracking App</t>
  </si>
  <si>
    <t>3-6%</t>
  </si>
  <si>
    <t>&lt;=50%</t>
  </si>
  <si>
    <t>Active Ageing Program</t>
  </si>
  <si>
    <t>Healthcare</t>
  </si>
  <si>
    <t>5-10% (need to compound)</t>
  </si>
  <si>
    <t>Intervention Impact</t>
  </si>
  <si>
    <t>Intervention Impacts</t>
  </si>
  <si>
    <t>Total</t>
  </si>
  <si>
    <t>Effectiveness</t>
  </si>
  <si>
    <t>Participation Rates</t>
  </si>
  <si>
    <t>Healthcare (combined)</t>
  </si>
  <si>
    <t>Healthcare (3 separate)</t>
  </si>
  <si>
    <t>Idea for sensitivity testing in participation rate: +-20%</t>
  </si>
  <si>
    <t>https://www.ncbi.nlm.nih.gov/pmc/articles/PMC3594098/#R17</t>
  </si>
  <si>
    <t>smoking cessation reference</t>
  </si>
  <si>
    <t>https://www.ncbi.nlm.nih.gov/books/NBK555593/#:~:text=For%20example%2C%20persons%20who%20quit,the%20risk%20of%20premature%20death.</t>
  </si>
  <si>
    <t>Fitness Tracker reference</t>
  </si>
  <si>
    <t>https://www.ama-assn.org/delivering-care/public-health/massive-study-uncovers-how-much-exercise-needed-live-longer#:~:text=Participants%20who%20performed%20two%20to,of%20non%2Dcardiovascular%20disease%20mortality.</t>
  </si>
  <si>
    <t>https://www.health.com/fitness/anti-aging-exercise#:~:text=Research%20has%20shown%20that%20being,get%20potential%20anti%2Daging%20benefits.&amp;text=MedlinePlus.</t>
  </si>
  <si>
    <t>https://www.unitelife.org/blog/activity-tracking-can-reduce-life-insurance-premiums#</t>
  </si>
  <si>
    <t>Active Ageing</t>
  </si>
  <si>
    <t>https://extranet.who.int/agefriendlyworld/wp-content/uploads/2014/06/WHO-Active-Ageing-Framework.pdf</t>
  </si>
  <si>
    <t>MALE SMOKERS</t>
  </si>
  <si>
    <t>FEMALE SMOKERS</t>
  </si>
  <si>
    <t>MALE NON-SMOKERS</t>
  </si>
  <si>
    <t>FEMALE NON-SMOKERS</t>
  </si>
  <si>
    <t>AGE</t>
  </si>
  <si>
    <t>Base Mort</t>
  </si>
  <si>
    <t>Mort Reduced (MS)</t>
  </si>
  <si>
    <t>Mort Reduced (FS)</t>
  </si>
  <si>
    <t>Mort Reduced (MNS)</t>
  </si>
  <si>
    <t>Mort Reduced (FNS)</t>
  </si>
  <si>
    <t>New Tables</t>
  </si>
  <si>
    <t>low</t>
  </si>
  <si>
    <t>high</t>
  </si>
  <si>
    <t>*Assumption: Residents of Lumaria under 18 are not included in our program due to the lack of existing data</t>
  </si>
  <si>
    <t>ACC program effectiveness (to 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</si>
</sst>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rgb="FF0000FF"/>
      <name val="Arial"/>
      <family val="2"/>
    </font>
    <font>
      <sz val="12"/>
      <color rgb="FF999999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999999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4" fillId="0" borderId="3" xfId="0" applyFont="1" applyBorder="1"/>
    <xf numFmtId="0" fontId="3" fillId="0" borderId="1" xfId="0" applyFont="1" applyBorder="1"/>
    <xf numFmtId="0" fontId="15" fillId="0" borderId="7" xfId="0" applyFont="1" applyBorder="1"/>
    <xf numFmtId="0" fontId="3" fillId="0" borderId="2" xfId="0" applyFont="1" applyBorder="1"/>
    <xf numFmtId="0" fontId="5" fillId="0" borderId="3" xfId="0" applyFont="1" applyBorder="1"/>
    <xf numFmtId="0" fontId="3" fillId="0" borderId="3" xfId="0" applyFont="1" applyBorder="1"/>
    <xf numFmtId="0" fontId="3" fillId="0" borderId="5" xfId="0" applyFont="1" applyBorder="1"/>
    <xf numFmtId="9" fontId="3" fillId="0" borderId="0" xfId="0" applyNumberFormat="1" applyFont="1"/>
    <xf numFmtId="0" fontId="13" fillId="0" borderId="3" xfId="0" applyFont="1" applyBorder="1"/>
    <xf numFmtId="0" fontId="13" fillId="0" borderId="0" xfId="0" applyFont="1"/>
    <xf numFmtId="0" fontId="14" fillId="0" borderId="0" xfId="0" applyFont="1"/>
    <xf numFmtId="164" fontId="3" fillId="0" borderId="4" xfId="0" applyNumberFormat="1" applyFont="1" applyBorder="1"/>
    <xf numFmtId="164" fontId="3" fillId="0" borderId="6" xfId="0" applyNumberFormat="1" applyFont="1" applyBorder="1"/>
    <xf numFmtId="0" fontId="16" fillId="0" borderId="1" xfId="0" applyFont="1" applyBorder="1"/>
    <xf numFmtId="0" fontId="16" fillId="0" borderId="7" xfId="0" applyFont="1" applyBorder="1"/>
    <xf numFmtId="0" fontId="6" fillId="0" borderId="2" xfId="0" applyFont="1" applyBorder="1"/>
    <xf numFmtId="0" fontId="14" fillId="0" borderId="1" xfId="0" applyFont="1" applyBorder="1"/>
    <xf numFmtId="10" fontId="14" fillId="0" borderId="7" xfId="0" applyNumberFormat="1" applyFont="1" applyBorder="1"/>
    <xf numFmtId="10" fontId="3" fillId="0" borderId="2" xfId="0" applyNumberFormat="1" applyFont="1" applyBorder="1"/>
    <xf numFmtId="10" fontId="14" fillId="0" borderId="0" xfId="0" applyNumberFormat="1" applyFont="1"/>
    <xf numFmtId="10" fontId="3" fillId="0" borderId="4" xfId="0" applyNumberFormat="1" applyFont="1" applyBorder="1"/>
    <xf numFmtId="10" fontId="3" fillId="0" borderId="8" xfId="0" applyNumberFormat="1" applyFont="1" applyBorder="1"/>
    <xf numFmtId="10" fontId="3" fillId="0" borderId="6" xfId="0" applyNumberFormat="1" applyFont="1" applyBorder="1"/>
    <xf numFmtId="0" fontId="2" fillId="0" borderId="1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2" fillId="2" borderId="18" xfId="0" applyFont="1" applyFill="1" applyBorder="1"/>
    <xf numFmtId="0" fontId="2" fillId="2" borderId="20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2" fontId="2" fillId="2" borderId="14" xfId="0" applyNumberFormat="1" applyFont="1" applyFill="1" applyBorder="1"/>
    <xf numFmtId="0" fontId="2" fillId="2" borderId="15" xfId="0" applyFont="1" applyFill="1" applyBorder="1"/>
    <xf numFmtId="2" fontId="2" fillId="2" borderId="17" xfId="0" applyNumberFormat="1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8" xfId="0" applyFont="1" applyFill="1" applyBorder="1"/>
    <xf numFmtId="0" fontId="2" fillId="5" borderId="20" xfId="0" applyFont="1" applyFill="1" applyBorder="1"/>
    <xf numFmtId="2" fontId="2" fillId="5" borderId="14" xfId="0" applyNumberFormat="1" applyFont="1" applyFill="1" applyBorder="1"/>
    <xf numFmtId="0" fontId="2" fillId="5" borderId="15" xfId="0" applyFont="1" applyFill="1" applyBorder="1"/>
    <xf numFmtId="2" fontId="2" fillId="5" borderId="17" xfId="0" applyNumberFormat="1" applyFont="1" applyFill="1" applyBorder="1"/>
    <xf numFmtId="0" fontId="3" fillId="0" borderId="13" xfId="0" applyFont="1" applyBorder="1"/>
    <xf numFmtId="0" fontId="5" fillId="0" borderId="15" xfId="0" applyFont="1" applyBorder="1"/>
    <xf numFmtId="0" fontId="3" fillId="0" borderId="20" xfId="0" applyFont="1" applyBorder="1"/>
    <xf numFmtId="0" fontId="6" fillId="0" borderId="18" xfId="0" applyFont="1" applyBorder="1"/>
    <xf numFmtId="0" fontId="11" fillId="4" borderId="10" xfId="0" applyFont="1" applyFill="1" applyBorder="1"/>
    <xf numFmtId="0" fontId="11" fillId="4" borderId="11" xfId="0" applyFont="1" applyFill="1" applyBorder="1"/>
    <xf numFmtId="0" fontId="11" fillId="4" borderId="11" xfId="0" applyFont="1" applyFill="1" applyBorder="1" applyAlignment="1">
      <alignment horizontal="right"/>
    </xf>
    <xf numFmtId="0" fontId="11" fillId="4" borderId="12" xfId="0" applyFont="1" applyFill="1" applyBorder="1" applyAlignment="1">
      <alignment horizontal="right"/>
    </xf>
    <xf numFmtId="0" fontId="11" fillId="4" borderId="13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right"/>
    </xf>
    <xf numFmtId="3" fontId="11" fillId="4" borderId="14" xfId="0" applyNumberFormat="1" applyFont="1" applyFill="1" applyBorder="1" applyAlignment="1">
      <alignment horizontal="right"/>
    </xf>
    <xf numFmtId="0" fontId="11" fillId="4" borderId="14" xfId="0" applyFont="1" applyFill="1" applyBorder="1" applyAlignment="1">
      <alignment horizontal="right"/>
    </xf>
    <xf numFmtId="0" fontId="12" fillId="3" borderId="23" xfId="0" applyFont="1" applyFill="1" applyBorder="1"/>
    <xf numFmtId="0" fontId="12" fillId="3" borderId="2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0" fillId="0" borderId="18" xfId="0" applyFont="1" applyBorder="1"/>
    <xf numFmtId="0" fontId="20" fillId="0" borderId="19" xfId="0" applyFont="1" applyBorder="1"/>
    <xf numFmtId="0" fontId="16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20" fillId="0" borderId="0" xfId="0" applyFont="1"/>
    <xf numFmtId="0" fontId="16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164" fontId="3" fillId="0" borderId="0" xfId="0" applyNumberFormat="1" applyFont="1"/>
    <xf numFmtId="0" fontId="3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32" xfId="0" applyFont="1" applyBorder="1"/>
    <xf numFmtId="9" fontId="3" fillId="0" borderId="28" xfId="0" applyNumberFormat="1" applyFont="1" applyBorder="1"/>
    <xf numFmtId="0" fontId="3" fillId="0" borderId="32" xfId="0" applyFont="1" applyBorder="1"/>
    <xf numFmtId="10" fontId="3" fillId="0" borderId="28" xfId="0" applyNumberFormat="1" applyFont="1" applyBorder="1"/>
    <xf numFmtId="0" fontId="3" fillId="0" borderId="33" xfId="0" applyFont="1" applyBorder="1"/>
    <xf numFmtId="9" fontId="3" fillId="0" borderId="34" xfId="0" applyNumberFormat="1" applyFont="1" applyBorder="1"/>
    <xf numFmtId="9" fontId="3" fillId="0" borderId="35" xfId="0" applyNumberFormat="1" applyFont="1" applyBorder="1"/>
    <xf numFmtId="164" fontId="3" fillId="0" borderId="28" xfId="0" applyNumberFormat="1" applyFont="1" applyBorder="1"/>
    <xf numFmtId="164" fontId="3" fillId="0" borderId="34" xfId="0" applyNumberFormat="1" applyFont="1" applyBorder="1"/>
    <xf numFmtId="164" fontId="3" fillId="0" borderId="35" xfId="0" applyNumberFormat="1" applyFont="1" applyBorder="1"/>
    <xf numFmtId="0" fontId="1" fillId="0" borderId="0" xfId="0" applyFont="1"/>
    <xf numFmtId="164" fontId="4" fillId="0" borderId="0" xfId="0" applyNumberFormat="1" applyFont="1"/>
    <xf numFmtId="164" fontId="4" fillId="0" borderId="8" xfId="0" applyNumberFormat="1" applyFont="1" applyBorder="1"/>
    <xf numFmtId="0" fontId="2" fillId="2" borderId="17" xfId="0" applyFont="1" applyFill="1" applyBorder="1"/>
    <xf numFmtId="0" fontId="4" fillId="2" borderId="13" xfId="0" applyFont="1" applyFill="1" applyBorder="1"/>
    <xf numFmtId="0" fontId="18" fillId="2" borderId="13" xfId="0" applyFont="1" applyFill="1" applyBorder="1"/>
    <xf numFmtId="0" fontId="18" fillId="2" borderId="14" xfId="0" applyFont="1" applyFill="1" applyBorder="1"/>
    <xf numFmtId="9" fontId="3" fillId="0" borderId="14" xfId="1" applyFont="1" applyBorder="1"/>
    <xf numFmtId="9" fontId="3" fillId="0" borderId="17" xfId="1" applyFont="1" applyBorder="1"/>
    <xf numFmtId="0" fontId="21" fillId="0" borderId="0" xfId="0" applyFont="1"/>
    <xf numFmtId="0" fontId="1" fillId="0" borderId="10" xfId="0" applyFont="1" applyBorder="1"/>
    <xf numFmtId="0" fontId="1" fillId="0" borderId="12" xfId="0" applyFont="1" applyBorder="1"/>
    <xf numFmtId="0" fontId="1" fillId="0" borderId="21" xfId="0" applyFont="1" applyBorder="1"/>
    <xf numFmtId="0" fontId="1" fillId="0" borderId="22" xfId="0" applyFont="1" applyBorder="1"/>
    <xf numFmtId="0" fontId="16" fillId="0" borderId="9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18" xfId="0" applyFont="1" applyBorder="1"/>
    <xf numFmtId="165" fontId="1" fillId="0" borderId="10" xfId="0" applyNumberFormat="1" applyFont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165" fontId="1" fillId="0" borderId="17" xfId="0" applyNumberFormat="1" applyFont="1" applyBorder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2" fillId="0" borderId="14" xfId="0" applyNumberFormat="1" applyFont="1" applyBorder="1"/>
    <xf numFmtId="165" fontId="2" fillId="0" borderId="14" xfId="0" applyNumberFormat="1" applyFont="1" applyBorder="1" applyAlignment="1">
      <alignment horizontal="right"/>
    </xf>
    <xf numFmtId="165" fontId="2" fillId="0" borderId="16" xfId="0" applyNumberFormat="1" applyFont="1" applyBorder="1" applyAlignment="1">
      <alignment horizontal="right"/>
    </xf>
    <xf numFmtId="165" fontId="2" fillId="0" borderId="17" xfId="0" applyNumberFormat="1" applyFont="1" applyBorder="1" applyAlignment="1">
      <alignment horizontal="right"/>
    </xf>
    <xf numFmtId="165" fontId="2" fillId="0" borderId="17" xfId="0" applyNumberFormat="1" applyFont="1" applyBorder="1"/>
    <xf numFmtId="165" fontId="2" fillId="0" borderId="21" xfId="0" applyNumberFormat="1" applyFont="1" applyBorder="1" applyAlignment="1">
      <alignment horizontal="right"/>
    </xf>
    <xf numFmtId="165" fontId="2" fillId="0" borderId="22" xfId="0" applyNumberFormat="1" applyFont="1" applyBorder="1" applyAlignment="1">
      <alignment horizontal="right"/>
    </xf>
    <xf numFmtId="0" fontId="18" fillId="7" borderId="13" xfId="0" applyFont="1" applyFill="1" applyBorder="1"/>
    <xf numFmtId="0" fontId="18" fillId="7" borderId="14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4" fillId="7" borderId="13" xfId="0" applyFont="1" applyFill="1" applyBorder="1"/>
    <xf numFmtId="0" fontId="2" fillId="7" borderId="15" xfId="0" applyFont="1" applyFill="1" applyBorder="1"/>
    <xf numFmtId="0" fontId="2" fillId="7" borderId="17" xfId="0" applyFont="1" applyFill="1" applyBorder="1"/>
    <xf numFmtId="0" fontId="2" fillId="2" borderId="10" xfId="0" applyFont="1" applyFill="1" applyBorder="1"/>
    <xf numFmtId="0" fontId="0" fillId="0" borderId="12" xfId="0" applyBorder="1"/>
    <xf numFmtId="0" fontId="2" fillId="5" borderId="10" xfId="0" applyFont="1" applyFill="1" applyBorder="1"/>
    <xf numFmtId="0" fontId="0" fillId="6" borderId="12" xfId="0" applyFill="1" applyBorder="1"/>
    <xf numFmtId="0" fontId="2" fillId="0" borderId="0" xfId="0" applyFont="1"/>
    <xf numFmtId="0" fontId="0" fillId="0" borderId="0" xfId="0"/>
    <xf numFmtId="0" fontId="18" fillId="0" borderId="0" xfId="0" applyFont="1"/>
    <xf numFmtId="0" fontId="19" fillId="0" borderId="0" xfId="0" applyFont="1"/>
    <xf numFmtId="0" fontId="18" fillId="2" borderId="18" xfId="0" applyFont="1" applyFill="1" applyBorder="1"/>
    <xf numFmtId="0" fontId="19" fillId="0" borderId="20" xfId="0" applyFont="1" applyBorder="1"/>
    <xf numFmtId="0" fontId="2" fillId="7" borderId="18" xfId="0" applyFont="1" applyFill="1" applyBorder="1"/>
    <xf numFmtId="0" fontId="0" fillId="6" borderId="20" xfId="0" applyFill="1" applyBorder="1"/>
    <xf numFmtId="0" fontId="2" fillId="2" borderId="18" xfId="0" applyFont="1" applyFill="1" applyBorder="1"/>
    <xf numFmtId="0" fontId="0" fillId="0" borderId="20" xfId="0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BaselineMort!$C$2</c:f>
              <c:strCache>
                <c:ptCount val="1"/>
                <c:pt idx="0">
                  <c:v>Mortality Rate (BASE)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BaselineMort!$C$3:$C$122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3.7599999999999998E-4</c:v>
                </c:pt>
                <c:pt idx="18">
                  <c:v>4.2400000000000001E-4</c:v>
                </c:pt>
                <c:pt idx="19">
                  <c:v>4.5899999999999999E-4</c:v>
                </c:pt>
                <c:pt idx="20">
                  <c:v>4.9600000000000002E-4</c:v>
                </c:pt>
                <c:pt idx="21">
                  <c:v>5.2099999999999998E-4</c:v>
                </c:pt>
                <c:pt idx="22">
                  <c:v>5.4000000000000001E-4</c:v>
                </c:pt>
                <c:pt idx="23">
                  <c:v>5.4299999999999997E-4</c:v>
                </c:pt>
                <c:pt idx="24">
                  <c:v>5.4500000000000002E-4</c:v>
                </c:pt>
                <c:pt idx="25">
                  <c:v>5.5599999999999996E-4</c:v>
                </c:pt>
                <c:pt idx="26">
                  <c:v>5.6800000000000004E-4</c:v>
                </c:pt>
                <c:pt idx="27">
                  <c:v>5.8299999999999997E-4</c:v>
                </c:pt>
                <c:pt idx="28">
                  <c:v>5.9900000000000003E-4</c:v>
                </c:pt>
                <c:pt idx="29">
                  <c:v>6.1899999999999998E-4</c:v>
                </c:pt>
                <c:pt idx="30">
                  <c:v>6.4999999999999997E-4</c:v>
                </c:pt>
                <c:pt idx="31">
                  <c:v>6.87E-4</c:v>
                </c:pt>
                <c:pt idx="32">
                  <c:v>7.2300000000000001E-4</c:v>
                </c:pt>
                <c:pt idx="33">
                  <c:v>7.6900000000000004E-4</c:v>
                </c:pt>
                <c:pt idx="34">
                  <c:v>8.1700000000000002E-4</c:v>
                </c:pt>
                <c:pt idx="35">
                  <c:v>8.7299999999999997E-4</c:v>
                </c:pt>
                <c:pt idx="36">
                  <c:v>9.5E-4</c:v>
                </c:pt>
                <c:pt idx="37">
                  <c:v>1.039E-3</c:v>
                </c:pt>
                <c:pt idx="38">
                  <c:v>1.1299999999999999E-3</c:v>
                </c:pt>
                <c:pt idx="39">
                  <c:v>1.2260000000000001E-3</c:v>
                </c:pt>
                <c:pt idx="40">
                  <c:v>1.3370000000000001E-3</c:v>
                </c:pt>
                <c:pt idx="41">
                  <c:v>1.4469999999999999E-3</c:v>
                </c:pt>
                <c:pt idx="42">
                  <c:v>1.573E-3</c:v>
                </c:pt>
                <c:pt idx="43">
                  <c:v>1.709E-3</c:v>
                </c:pt>
                <c:pt idx="44">
                  <c:v>1.8569999999999999E-3</c:v>
                </c:pt>
                <c:pt idx="45">
                  <c:v>2.0140000000000002E-3</c:v>
                </c:pt>
                <c:pt idx="46">
                  <c:v>2.199E-3</c:v>
                </c:pt>
                <c:pt idx="47">
                  <c:v>2.4109999999999999E-3</c:v>
                </c:pt>
                <c:pt idx="48">
                  <c:v>2.6350000000000002E-3</c:v>
                </c:pt>
                <c:pt idx="49">
                  <c:v>2.8809999999999999E-3</c:v>
                </c:pt>
                <c:pt idx="50">
                  <c:v>3.1449999999999998E-3</c:v>
                </c:pt>
                <c:pt idx="51">
                  <c:v>3.4489999999999998E-3</c:v>
                </c:pt>
                <c:pt idx="52">
                  <c:v>3.7950000000000002E-3</c:v>
                </c:pt>
                <c:pt idx="53">
                  <c:v>4.1780000000000003E-3</c:v>
                </c:pt>
                <c:pt idx="54">
                  <c:v>4.6129999999999999E-3</c:v>
                </c:pt>
                <c:pt idx="55">
                  <c:v>5.1060000000000003E-3</c:v>
                </c:pt>
                <c:pt idx="56">
                  <c:v>5.62E-3</c:v>
                </c:pt>
                <c:pt idx="57">
                  <c:v>6.1700000000000001E-3</c:v>
                </c:pt>
                <c:pt idx="58">
                  <c:v>6.7759999999999999E-3</c:v>
                </c:pt>
                <c:pt idx="59">
                  <c:v>7.5009999999999999E-3</c:v>
                </c:pt>
                <c:pt idx="60">
                  <c:v>8.2740000000000001E-3</c:v>
                </c:pt>
                <c:pt idx="61">
                  <c:v>9.044E-3</c:v>
                </c:pt>
                <c:pt idx="62">
                  <c:v>9.8910000000000005E-3</c:v>
                </c:pt>
                <c:pt idx="63">
                  <c:v>1.0792E-2</c:v>
                </c:pt>
                <c:pt idx="64">
                  <c:v>1.1795E-2</c:v>
                </c:pt>
                <c:pt idx="65">
                  <c:v>1.2952E-2</c:v>
                </c:pt>
                <c:pt idx="66">
                  <c:v>1.4189E-2</c:v>
                </c:pt>
                <c:pt idx="67">
                  <c:v>1.5502999999999999E-2</c:v>
                </c:pt>
                <c:pt idx="68">
                  <c:v>1.6983000000000002E-2</c:v>
                </c:pt>
                <c:pt idx="69">
                  <c:v>1.8651999999999998E-2</c:v>
                </c:pt>
                <c:pt idx="70">
                  <c:v>2.0562E-2</c:v>
                </c:pt>
                <c:pt idx="71">
                  <c:v>2.2766000000000002E-2</c:v>
                </c:pt>
                <c:pt idx="72">
                  <c:v>2.5307E-2</c:v>
                </c:pt>
                <c:pt idx="73">
                  <c:v>2.8334000000000002E-2</c:v>
                </c:pt>
                <c:pt idx="74">
                  <c:v>3.1824999999999999E-2</c:v>
                </c:pt>
                <c:pt idx="75">
                  <c:v>3.5833999999999998E-2</c:v>
                </c:pt>
                <c:pt idx="76">
                  <c:v>4.0465000000000001E-2</c:v>
                </c:pt>
                <c:pt idx="77">
                  <c:v>4.5643000000000003E-2</c:v>
                </c:pt>
                <c:pt idx="78">
                  <c:v>5.1406E-2</c:v>
                </c:pt>
                <c:pt idx="79">
                  <c:v>5.7695999999999997E-2</c:v>
                </c:pt>
                <c:pt idx="80">
                  <c:v>6.4610000000000001E-2</c:v>
                </c:pt>
                <c:pt idx="81">
                  <c:v>7.2387999999999994E-2</c:v>
                </c:pt>
                <c:pt idx="82">
                  <c:v>8.1129000000000007E-2</c:v>
                </c:pt>
                <c:pt idx="83">
                  <c:v>9.0986999999999998E-2</c:v>
                </c:pt>
                <c:pt idx="84">
                  <c:v>0.101636</c:v>
                </c:pt>
                <c:pt idx="85">
                  <c:v>0.112763</c:v>
                </c:pt>
                <c:pt idx="86">
                  <c:v>0.12490999999999999</c:v>
                </c:pt>
                <c:pt idx="87">
                  <c:v>0.13803099999999999</c:v>
                </c:pt>
                <c:pt idx="88">
                  <c:v>0.15248900000000001</c:v>
                </c:pt>
                <c:pt idx="89">
                  <c:v>0.16847799999999999</c:v>
                </c:pt>
                <c:pt idx="90">
                  <c:v>0.18435799999999999</c:v>
                </c:pt>
                <c:pt idx="91">
                  <c:v>0.20150799999999999</c:v>
                </c:pt>
                <c:pt idx="92">
                  <c:v>0.21947800000000001</c:v>
                </c:pt>
                <c:pt idx="93">
                  <c:v>0.23804500000000001</c:v>
                </c:pt>
                <c:pt idx="94">
                  <c:v>0.257967</c:v>
                </c:pt>
                <c:pt idx="95">
                  <c:v>0.27845500000000001</c:v>
                </c:pt>
                <c:pt idx="96">
                  <c:v>0.30015500000000001</c:v>
                </c:pt>
                <c:pt idx="97">
                  <c:v>0.323127</c:v>
                </c:pt>
                <c:pt idx="98">
                  <c:v>0.34652300000000003</c:v>
                </c:pt>
                <c:pt idx="99">
                  <c:v>0.370973</c:v>
                </c:pt>
                <c:pt idx="100">
                  <c:v>0.395588</c:v>
                </c:pt>
                <c:pt idx="101">
                  <c:v>0.41980000000000001</c:v>
                </c:pt>
                <c:pt idx="102">
                  <c:v>0.44459100000000001</c:v>
                </c:pt>
                <c:pt idx="103">
                  <c:v>0.46981600000000001</c:v>
                </c:pt>
                <c:pt idx="104">
                  <c:v>0.49531199999999997</c:v>
                </c:pt>
                <c:pt idx="105">
                  <c:v>0.52091799999999999</c:v>
                </c:pt>
                <c:pt idx="106">
                  <c:v>0.54666000000000003</c:v>
                </c:pt>
                <c:pt idx="107">
                  <c:v>0.57258500000000001</c:v>
                </c:pt>
                <c:pt idx="108">
                  <c:v>0.59854600000000002</c:v>
                </c:pt>
                <c:pt idx="109">
                  <c:v>0.62439199999999995</c:v>
                </c:pt>
                <c:pt idx="110">
                  <c:v>0.65439899999999995</c:v>
                </c:pt>
                <c:pt idx="111">
                  <c:v>0.68424300000000005</c:v>
                </c:pt>
                <c:pt idx="112">
                  <c:v>0.71388700000000005</c:v>
                </c:pt>
                <c:pt idx="113">
                  <c:v>0.74329400000000001</c:v>
                </c:pt>
                <c:pt idx="114">
                  <c:v>0.772428</c:v>
                </c:pt>
                <c:pt idx="115">
                  <c:v>0.80141399999999996</c:v>
                </c:pt>
                <c:pt idx="116">
                  <c:v>0.830399</c:v>
                </c:pt>
                <c:pt idx="117">
                  <c:v>0.85938499999999995</c:v>
                </c:pt>
                <c:pt idx="118">
                  <c:v>0.88837100000000002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744A-93D9-5444874EDE5A}"/>
            </c:ext>
          </c:extLst>
        </c:ser>
        <c:ser>
          <c:idx val="2"/>
          <c:order val="1"/>
          <c:tx>
            <c:strRef>
              <c:f>BaselineMort!$L$2</c:f>
              <c:strCache>
                <c:ptCount val="1"/>
                <c:pt idx="0">
                  <c:v>Mortality Rate (MS)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BaselineMort!$L$3:$L$122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2.3279453439999996E-3</c:v>
                </c:pt>
                <c:pt idx="18">
                  <c:v>2.6251298559999995E-3</c:v>
                </c:pt>
                <c:pt idx="19">
                  <c:v>2.8418268959999994E-3</c:v>
                </c:pt>
                <c:pt idx="20">
                  <c:v>3.0709066239999997E-3</c:v>
                </c:pt>
                <c:pt idx="21">
                  <c:v>3.2256902239999993E-3</c:v>
                </c:pt>
                <c:pt idx="22">
                  <c:v>3.3433257599999994E-3</c:v>
                </c:pt>
                <c:pt idx="23">
                  <c:v>3.3618997919999992E-3</c:v>
                </c:pt>
                <c:pt idx="24">
                  <c:v>3.3742824799999995E-3</c:v>
                </c:pt>
                <c:pt idx="25">
                  <c:v>3.4423872639999993E-3</c:v>
                </c:pt>
                <c:pt idx="26">
                  <c:v>3.5166833919999998E-3</c:v>
                </c:pt>
                <c:pt idx="27">
                  <c:v>3.6095535519999992E-3</c:v>
                </c:pt>
                <c:pt idx="28">
                  <c:v>3.7086150559999995E-3</c:v>
                </c:pt>
                <c:pt idx="29">
                  <c:v>3.8324419359999991E-3</c:v>
                </c:pt>
                <c:pt idx="30">
                  <c:v>4.0243735999999988E-3</c:v>
                </c:pt>
                <c:pt idx="31">
                  <c:v>4.2534533279999995E-3</c:v>
                </c:pt>
                <c:pt idx="32">
                  <c:v>4.4763417119999998E-3</c:v>
                </c:pt>
                <c:pt idx="33">
                  <c:v>4.7611435359999994E-3</c:v>
                </c:pt>
                <c:pt idx="34">
                  <c:v>5.0583280479999998E-3</c:v>
                </c:pt>
                <c:pt idx="35">
                  <c:v>5.4050433119999988E-3</c:v>
                </c:pt>
                <c:pt idx="36">
                  <c:v>5.8817767999999994E-3</c:v>
                </c:pt>
                <c:pt idx="37">
                  <c:v>6.4328064159999993E-3</c:v>
                </c:pt>
                <c:pt idx="38">
                  <c:v>6.9962187199999982E-3</c:v>
                </c:pt>
                <c:pt idx="39">
                  <c:v>7.5905877439999998E-3</c:v>
                </c:pt>
                <c:pt idx="40">
                  <c:v>8.277826928E-3</c:v>
                </c:pt>
                <c:pt idx="41">
                  <c:v>8.958874767999999E-3</c:v>
                </c:pt>
                <c:pt idx="42">
                  <c:v>9.7389841119999987E-3</c:v>
                </c:pt>
                <c:pt idx="43">
                  <c:v>1.0581006895999999E-2</c:v>
                </c:pt>
                <c:pt idx="44">
                  <c:v>1.1497325807999998E-2</c:v>
                </c:pt>
                <c:pt idx="45">
                  <c:v>1.2469366815999999E-2</c:v>
                </c:pt>
                <c:pt idx="46">
                  <c:v>1.3614765455999997E-2</c:v>
                </c:pt>
                <c:pt idx="47">
                  <c:v>1.4927330383999998E-2</c:v>
                </c:pt>
                <c:pt idx="48">
                  <c:v>1.631419144E-2</c:v>
                </c:pt>
                <c:pt idx="49">
                  <c:v>1.7837262063999996E-2</c:v>
                </c:pt>
                <c:pt idx="50">
                  <c:v>1.9471776879999996E-2</c:v>
                </c:pt>
                <c:pt idx="51">
                  <c:v>2.1353945455999994E-2</c:v>
                </c:pt>
                <c:pt idx="52">
                  <c:v>2.3496150479999998E-2</c:v>
                </c:pt>
                <c:pt idx="53">
                  <c:v>2.5867435231999997E-2</c:v>
                </c:pt>
                <c:pt idx="54">
                  <c:v>2.8560669871999997E-2</c:v>
                </c:pt>
                <c:pt idx="55">
                  <c:v>3.1606140000000005E-2</c:v>
                </c:pt>
                <c:pt idx="56">
                  <c:v>3.4787800000000001E-2</c:v>
                </c:pt>
                <c:pt idx="57">
                  <c:v>3.8192300000000005E-2</c:v>
                </c:pt>
                <c:pt idx="58">
                  <c:v>4.1943440000000005E-2</c:v>
                </c:pt>
                <c:pt idx="59">
                  <c:v>4.6431190000000004E-2</c:v>
                </c:pt>
                <c:pt idx="60">
                  <c:v>5.1216060000000001E-2</c:v>
                </c:pt>
                <c:pt idx="61">
                  <c:v>5.5982360000000002E-2</c:v>
                </c:pt>
                <c:pt idx="62">
                  <c:v>6.1225290000000009E-2</c:v>
                </c:pt>
                <c:pt idx="63">
                  <c:v>6.6802479999999997E-2</c:v>
                </c:pt>
                <c:pt idx="64">
                  <c:v>7.3011050000000008E-2</c:v>
                </c:pt>
                <c:pt idx="65">
                  <c:v>8.0172880000000002E-2</c:v>
                </c:pt>
                <c:pt idx="66">
                  <c:v>8.7829910000000011E-2</c:v>
                </c:pt>
                <c:pt idx="67">
                  <c:v>9.5963569999999998E-2</c:v>
                </c:pt>
                <c:pt idx="68">
                  <c:v>0.10512477000000002</c:v>
                </c:pt>
                <c:pt idx="69">
                  <c:v>0.11545588</c:v>
                </c:pt>
                <c:pt idx="70">
                  <c:v>0.12727878000000001</c:v>
                </c:pt>
                <c:pt idx="71">
                  <c:v>0.14092154000000001</c:v>
                </c:pt>
                <c:pt idx="72">
                  <c:v>0.15665033</c:v>
                </c:pt>
                <c:pt idx="73">
                  <c:v>0.17538746000000002</c:v>
                </c:pt>
                <c:pt idx="74">
                  <c:v>0.19699675</c:v>
                </c:pt>
                <c:pt idx="75">
                  <c:v>0.22181245999999999</c:v>
                </c:pt>
                <c:pt idx="76">
                  <c:v>0.25047835000000002</c:v>
                </c:pt>
                <c:pt idx="77">
                  <c:v>0.28253017000000002</c:v>
                </c:pt>
                <c:pt idx="78">
                  <c:v>0.31820314</c:v>
                </c:pt>
                <c:pt idx="79">
                  <c:v>0.35713824</c:v>
                </c:pt>
                <c:pt idx="80">
                  <c:v>0.39993590000000001</c:v>
                </c:pt>
                <c:pt idx="81">
                  <c:v>0.44808172000000002</c:v>
                </c:pt>
                <c:pt idx="82">
                  <c:v>0.50218851000000009</c:v>
                </c:pt>
                <c:pt idx="83">
                  <c:v>0.56320953000000007</c:v>
                </c:pt>
                <c:pt idx="84">
                  <c:v>0.62912684000000008</c:v>
                </c:pt>
                <c:pt idx="85">
                  <c:v>0.69800297000000011</c:v>
                </c:pt>
                <c:pt idx="86">
                  <c:v>0.77319289999999996</c:v>
                </c:pt>
                <c:pt idx="87">
                  <c:v>0.85441188999999995</c:v>
                </c:pt>
                <c:pt idx="88">
                  <c:v>0.94390691000000015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744A-93D9-5444874EDE5A}"/>
            </c:ext>
          </c:extLst>
        </c:ser>
        <c:ser>
          <c:idx val="3"/>
          <c:order val="2"/>
          <c:tx>
            <c:strRef>
              <c:f>BaselineMort!$O$2</c:f>
              <c:strCache>
                <c:ptCount val="1"/>
                <c:pt idx="0">
                  <c:v>Mortality Rate (FS)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BaselineMort!$O$3:$O$122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3.4439738800000003E-3</c:v>
                </c:pt>
                <c:pt idx="18">
                  <c:v>3.8836301200000007E-3</c:v>
                </c:pt>
                <c:pt idx="19">
                  <c:v>4.2042127950000004E-3</c:v>
                </c:pt>
                <c:pt idx="20">
                  <c:v>4.5431144800000007E-3</c:v>
                </c:pt>
                <c:pt idx="21">
                  <c:v>4.7721021050000003E-3</c:v>
                </c:pt>
                <c:pt idx="22">
                  <c:v>4.9461327000000005E-3</c:v>
                </c:pt>
                <c:pt idx="23">
                  <c:v>4.9736112150000006E-3</c:v>
                </c:pt>
                <c:pt idx="24">
                  <c:v>4.9919302250000007E-3</c:v>
                </c:pt>
                <c:pt idx="25">
                  <c:v>5.0926847800000005E-3</c:v>
                </c:pt>
                <c:pt idx="26">
                  <c:v>5.2025988400000011E-3</c:v>
                </c:pt>
                <c:pt idx="27">
                  <c:v>5.3399914150000002E-3</c:v>
                </c:pt>
                <c:pt idx="28">
                  <c:v>5.486543495000001E-3</c:v>
                </c:pt>
                <c:pt idx="29">
                  <c:v>5.6697335950000004E-3</c:v>
                </c:pt>
                <c:pt idx="30">
                  <c:v>5.9536782500000003E-3</c:v>
                </c:pt>
                <c:pt idx="31">
                  <c:v>6.2925799350000006E-3</c:v>
                </c:pt>
                <c:pt idx="32">
                  <c:v>6.6223221150000008E-3</c:v>
                </c:pt>
                <c:pt idx="33">
                  <c:v>7.0436593450000015E-3</c:v>
                </c:pt>
                <c:pt idx="34">
                  <c:v>7.4833155850000015E-3</c:v>
                </c:pt>
                <c:pt idx="35">
                  <c:v>7.9962478650000002E-3</c:v>
                </c:pt>
                <c:pt idx="36">
                  <c:v>8.7015297500000009E-3</c:v>
                </c:pt>
                <c:pt idx="37">
                  <c:v>9.5167256950000004E-3</c:v>
                </c:pt>
                <c:pt idx="38">
                  <c:v>1.035024065E-2</c:v>
                </c:pt>
                <c:pt idx="39">
                  <c:v>1.1229553130000002E-2</c:v>
                </c:pt>
                <c:pt idx="40">
                  <c:v>1.2246258185000003E-2</c:v>
                </c:pt>
                <c:pt idx="41">
                  <c:v>1.3253803735000002E-2</c:v>
                </c:pt>
                <c:pt idx="42">
                  <c:v>1.4407901365000001E-2</c:v>
                </c:pt>
                <c:pt idx="43">
                  <c:v>1.5653594045000004E-2</c:v>
                </c:pt>
                <c:pt idx="44">
                  <c:v>1.701012E-2</c:v>
                </c:pt>
                <c:pt idx="45">
                  <c:v>1.8448240000000001E-2</c:v>
                </c:pt>
                <c:pt idx="46">
                  <c:v>2.0142839999999999E-2</c:v>
                </c:pt>
                <c:pt idx="47">
                  <c:v>2.2084759999999998E-2</c:v>
                </c:pt>
                <c:pt idx="48">
                  <c:v>2.4136600000000001E-2</c:v>
                </c:pt>
                <c:pt idx="49">
                  <c:v>2.6389960000000001E-2</c:v>
                </c:pt>
                <c:pt idx="50">
                  <c:v>2.8808199999999999E-2</c:v>
                </c:pt>
                <c:pt idx="51">
                  <c:v>3.1592839999999997E-2</c:v>
                </c:pt>
                <c:pt idx="52">
                  <c:v>3.47622E-2</c:v>
                </c:pt>
                <c:pt idx="53">
                  <c:v>3.8270480000000003E-2</c:v>
                </c:pt>
                <c:pt idx="54">
                  <c:v>4.225508E-2</c:v>
                </c:pt>
                <c:pt idx="55">
                  <c:v>4.677096E-2</c:v>
                </c:pt>
                <c:pt idx="56">
                  <c:v>5.1479200000000003E-2</c:v>
                </c:pt>
                <c:pt idx="57">
                  <c:v>5.6517200000000004E-2</c:v>
                </c:pt>
                <c:pt idx="58">
                  <c:v>6.2068159999999997E-2</c:v>
                </c:pt>
                <c:pt idx="59">
                  <c:v>6.8709160000000005E-2</c:v>
                </c:pt>
                <c:pt idx="60">
                  <c:v>7.5789839999999997E-2</c:v>
                </c:pt>
                <c:pt idx="61">
                  <c:v>8.2843040000000007E-2</c:v>
                </c:pt>
                <c:pt idx="62">
                  <c:v>9.0601560000000012E-2</c:v>
                </c:pt>
                <c:pt idx="63">
                  <c:v>9.8854719999999993E-2</c:v>
                </c:pt>
                <c:pt idx="64">
                  <c:v>0.1080422</c:v>
                </c:pt>
                <c:pt idx="65">
                  <c:v>0.11864032000000001</c:v>
                </c:pt>
                <c:pt idx="66">
                  <c:v>0.12997124000000002</c:v>
                </c:pt>
                <c:pt idx="67">
                  <c:v>0.14200747999999999</c:v>
                </c:pt>
                <c:pt idx="68">
                  <c:v>0.15556428000000003</c:v>
                </c:pt>
                <c:pt idx="69">
                  <c:v>0.17085232</c:v>
                </c:pt>
                <c:pt idx="70">
                  <c:v>0.18834792</c:v>
                </c:pt>
                <c:pt idx="71">
                  <c:v>0.20853656000000001</c:v>
                </c:pt>
                <c:pt idx="72">
                  <c:v>0.23181212000000001</c:v>
                </c:pt>
                <c:pt idx="73">
                  <c:v>0.25953944000000001</c:v>
                </c:pt>
                <c:pt idx="74">
                  <c:v>0.29151699999999997</c:v>
                </c:pt>
                <c:pt idx="75">
                  <c:v>0.32823943999999999</c:v>
                </c:pt>
                <c:pt idx="76">
                  <c:v>0.37065940000000003</c:v>
                </c:pt>
                <c:pt idx="77">
                  <c:v>0.41808988000000002</c:v>
                </c:pt>
                <c:pt idx="78">
                  <c:v>0.47087896000000001</c:v>
                </c:pt>
                <c:pt idx="79">
                  <c:v>0.52849535999999997</c:v>
                </c:pt>
                <c:pt idx="80">
                  <c:v>0.59182760000000001</c:v>
                </c:pt>
                <c:pt idx="81">
                  <c:v>0.66307408000000001</c:v>
                </c:pt>
                <c:pt idx="82">
                  <c:v>0.74314164000000005</c:v>
                </c:pt>
                <c:pt idx="83">
                  <c:v>0.83344092000000003</c:v>
                </c:pt>
                <c:pt idx="84">
                  <c:v>0.93098576000000011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0-744A-93D9-5444874EDE5A}"/>
            </c:ext>
          </c:extLst>
        </c:ser>
        <c:ser>
          <c:idx val="4"/>
          <c:order val="3"/>
          <c:tx>
            <c:strRef>
              <c:f>BaselineMort!$R$2</c:f>
              <c:strCache>
                <c:ptCount val="1"/>
                <c:pt idx="0">
                  <c:v>Mortality Rate (MNS)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BaselineMort!$R$3:$R$122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3.9730115200000001E-4</c:v>
                </c:pt>
                <c:pt idx="18">
                  <c:v>4.4802044800000009E-4</c:v>
                </c:pt>
                <c:pt idx="19">
                  <c:v>4.8500326800000003E-4</c:v>
                </c:pt>
                <c:pt idx="20">
                  <c:v>5.2409939200000004E-4</c:v>
                </c:pt>
                <c:pt idx="21">
                  <c:v>5.5051569200000006E-4</c:v>
                </c:pt>
                <c:pt idx="22">
                  <c:v>5.7059208000000009E-4</c:v>
                </c:pt>
                <c:pt idx="23">
                  <c:v>5.7376203600000009E-4</c:v>
                </c:pt>
                <c:pt idx="24">
                  <c:v>5.7587534000000005E-4</c:v>
                </c:pt>
                <c:pt idx="25">
                  <c:v>5.8749851200000001E-4</c:v>
                </c:pt>
                <c:pt idx="26">
                  <c:v>6.0017833600000011E-4</c:v>
                </c:pt>
                <c:pt idx="27">
                  <c:v>6.160281160000001E-4</c:v>
                </c:pt>
                <c:pt idx="28">
                  <c:v>6.3293454800000012E-4</c:v>
                </c:pt>
                <c:pt idx="29">
                  <c:v>6.5406758800000007E-4</c:v>
                </c:pt>
                <c:pt idx="30">
                  <c:v>6.8682380000000009E-4</c:v>
                </c:pt>
                <c:pt idx="31">
                  <c:v>7.259199240000001E-4</c:v>
                </c:pt>
                <c:pt idx="32">
                  <c:v>7.6395939600000008E-4</c:v>
                </c:pt>
                <c:pt idx="33">
                  <c:v>8.1256538800000019E-4</c:v>
                </c:pt>
                <c:pt idx="34">
                  <c:v>8.6328468400000016E-4</c:v>
                </c:pt>
                <c:pt idx="35">
                  <c:v>9.2245719600000009E-4</c:v>
                </c:pt>
                <c:pt idx="36">
                  <c:v>1.0038194000000001E-3</c:v>
                </c:pt>
                <c:pt idx="37">
                  <c:v>1.0978614280000001E-3</c:v>
                </c:pt>
                <c:pt idx="38">
                  <c:v>1.19401676E-3</c:v>
                </c:pt>
                <c:pt idx="39">
                  <c:v>1.2954553520000004E-3</c:v>
                </c:pt>
                <c:pt idx="40">
                  <c:v>1.4127437240000003E-3</c:v>
                </c:pt>
                <c:pt idx="41">
                  <c:v>1.5289754440000001E-3</c:v>
                </c:pt>
                <c:pt idx="42">
                  <c:v>1.6621135960000002E-3</c:v>
                </c:pt>
                <c:pt idx="43">
                  <c:v>1.8058182680000003E-3</c:v>
                </c:pt>
                <c:pt idx="44">
                  <c:v>1.9622027640000001E-3</c:v>
                </c:pt>
                <c:pt idx="45">
                  <c:v>2.1280971280000006E-3</c:v>
                </c:pt>
                <c:pt idx="46">
                  <c:v>2.3235777480000003E-3</c:v>
                </c:pt>
                <c:pt idx="47">
                  <c:v>2.5475879720000005E-3</c:v>
                </c:pt>
                <c:pt idx="48">
                  <c:v>2.7842780200000006E-3</c:v>
                </c:pt>
                <c:pt idx="49">
                  <c:v>3.0442144120000005E-3</c:v>
                </c:pt>
                <c:pt idx="50">
                  <c:v>3.3231705400000003E-3</c:v>
                </c:pt>
                <c:pt idx="51">
                  <c:v>3.6443927480000003E-3</c:v>
                </c:pt>
                <c:pt idx="52">
                  <c:v>4.0099943400000006E-3</c:v>
                </c:pt>
                <c:pt idx="53">
                  <c:v>4.4146920560000011E-3</c:v>
                </c:pt>
                <c:pt idx="54">
                  <c:v>4.8743356760000004E-3</c:v>
                </c:pt>
                <c:pt idx="55">
                  <c:v>5.3952651120000011E-3</c:v>
                </c:pt>
                <c:pt idx="56">
                  <c:v>5.9383842400000005E-3</c:v>
                </c:pt>
                <c:pt idx="57">
                  <c:v>6.5195428400000007E-3</c:v>
                </c:pt>
                <c:pt idx="58">
                  <c:v>7.1598739520000012E-3</c:v>
                </c:pt>
                <c:pt idx="59">
                  <c:v>7.9259466520000006E-3</c:v>
                </c:pt>
                <c:pt idx="60">
                  <c:v>8.7427386480000008E-3</c:v>
                </c:pt>
                <c:pt idx="61">
                  <c:v>9.5563606880000006E-3</c:v>
                </c:pt>
                <c:pt idx="62">
                  <c:v>1.0451344932000003E-2</c:v>
                </c:pt>
                <c:pt idx="63">
                  <c:v>1.1403388384000001E-2</c:v>
                </c:pt>
                <c:pt idx="64">
                  <c:v>1.2463210340000001E-2</c:v>
                </c:pt>
                <c:pt idx="65">
                  <c:v>1.3729120000000001E-2</c:v>
                </c:pt>
                <c:pt idx="66">
                  <c:v>1.5040340000000001E-2</c:v>
                </c:pt>
                <c:pt idx="67">
                  <c:v>1.6433179999999999E-2</c:v>
                </c:pt>
                <c:pt idx="68">
                  <c:v>1.8001980000000004E-2</c:v>
                </c:pt>
                <c:pt idx="69">
                  <c:v>1.977112E-2</c:v>
                </c:pt>
                <c:pt idx="70">
                  <c:v>2.1795720000000001E-2</c:v>
                </c:pt>
                <c:pt idx="71">
                  <c:v>2.4131960000000004E-2</c:v>
                </c:pt>
                <c:pt idx="72">
                  <c:v>2.6825420000000003E-2</c:v>
                </c:pt>
                <c:pt idx="73">
                  <c:v>3.0034040000000001E-2</c:v>
                </c:pt>
                <c:pt idx="74">
                  <c:v>3.3734500000000001E-2</c:v>
                </c:pt>
                <c:pt idx="75">
                  <c:v>3.7984039999999997E-2</c:v>
                </c:pt>
                <c:pt idx="76">
                  <c:v>4.2892900000000005E-2</c:v>
                </c:pt>
                <c:pt idx="77">
                  <c:v>4.8381580000000007E-2</c:v>
                </c:pt>
                <c:pt idx="78">
                  <c:v>5.4490360000000002E-2</c:v>
                </c:pt>
                <c:pt idx="79">
                  <c:v>6.1157759999999999E-2</c:v>
                </c:pt>
                <c:pt idx="80">
                  <c:v>6.8486600000000009E-2</c:v>
                </c:pt>
                <c:pt idx="81">
                  <c:v>7.6731279999999999E-2</c:v>
                </c:pt>
                <c:pt idx="82">
                  <c:v>8.5996740000000016E-2</c:v>
                </c:pt>
                <c:pt idx="83">
                  <c:v>9.6446219999999999E-2</c:v>
                </c:pt>
                <c:pt idx="84">
                  <c:v>0.10773416000000001</c:v>
                </c:pt>
                <c:pt idx="85">
                  <c:v>0.11952878000000002</c:v>
                </c:pt>
                <c:pt idx="86">
                  <c:v>0.13240460000000001</c:v>
                </c:pt>
                <c:pt idx="87">
                  <c:v>0.14631285999999999</c:v>
                </c:pt>
                <c:pt idx="88">
                  <c:v>0.16163834000000002</c:v>
                </c:pt>
                <c:pt idx="89">
                  <c:v>0.17858668</c:v>
                </c:pt>
                <c:pt idx="90">
                  <c:v>0.19541948000000001</c:v>
                </c:pt>
                <c:pt idx="91">
                  <c:v>0.21359848000000001</c:v>
                </c:pt>
                <c:pt idx="92">
                  <c:v>0.23264668000000002</c:v>
                </c:pt>
                <c:pt idx="93">
                  <c:v>0.25232770000000004</c:v>
                </c:pt>
                <c:pt idx="94">
                  <c:v>0.27344502000000004</c:v>
                </c:pt>
                <c:pt idx="95">
                  <c:v>0.29516230000000004</c:v>
                </c:pt>
                <c:pt idx="96">
                  <c:v>0.31816430000000001</c:v>
                </c:pt>
                <c:pt idx="97">
                  <c:v>0.34251461999999999</c:v>
                </c:pt>
                <c:pt idx="98">
                  <c:v>0.36731438000000005</c:v>
                </c:pt>
                <c:pt idx="99">
                  <c:v>0.39323138000000002</c:v>
                </c:pt>
                <c:pt idx="100">
                  <c:v>0.41932328000000002</c:v>
                </c:pt>
                <c:pt idx="101">
                  <c:v>0.44498800000000005</c:v>
                </c:pt>
                <c:pt idx="102">
                  <c:v>0.47126646000000005</c:v>
                </c:pt>
                <c:pt idx="103">
                  <c:v>0.49800496000000005</c:v>
                </c:pt>
                <c:pt idx="104">
                  <c:v>0.52503071999999995</c:v>
                </c:pt>
                <c:pt idx="105">
                  <c:v>0.55217307999999998</c:v>
                </c:pt>
                <c:pt idx="106">
                  <c:v>0.57945960000000007</c:v>
                </c:pt>
                <c:pt idx="107">
                  <c:v>0.60694010000000009</c:v>
                </c:pt>
                <c:pt idx="108">
                  <c:v>0.63445876000000001</c:v>
                </c:pt>
                <c:pt idx="109">
                  <c:v>0.66185552000000003</c:v>
                </c:pt>
                <c:pt idx="110">
                  <c:v>0.69366293999999995</c:v>
                </c:pt>
                <c:pt idx="111">
                  <c:v>0.72529758000000011</c:v>
                </c:pt>
                <c:pt idx="112">
                  <c:v>0.75672022000000005</c:v>
                </c:pt>
                <c:pt idx="113">
                  <c:v>0.78789164</c:v>
                </c:pt>
                <c:pt idx="114">
                  <c:v>0.81877368000000006</c:v>
                </c:pt>
                <c:pt idx="115">
                  <c:v>0.84949883999999998</c:v>
                </c:pt>
                <c:pt idx="116">
                  <c:v>0.88022294000000001</c:v>
                </c:pt>
                <c:pt idx="117">
                  <c:v>0.91094810000000004</c:v>
                </c:pt>
                <c:pt idx="118">
                  <c:v>0.94167326000000007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0-744A-93D9-5444874E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174954"/>
        <c:axId val="1584804609"/>
      </c:lineChart>
      <c:catAx>
        <c:axId val="121117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804609"/>
        <c:crosses val="autoZero"/>
        <c:auto val="1"/>
        <c:lblAlgn val="ctr"/>
        <c:lblOffset val="100"/>
        <c:noMultiLvlLbl val="1"/>
      </c:catAx>
      <c:valAx>
        <c:axId val="158480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174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NewMort!$D$2</c:f>
              <c:strCache>
                <c:ptCount val="1"/>
                <c:pt idx="0">
                  <c:v>Mort Reduced (MS)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NewMort!$D$3:$D$122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1.6690571959172345E-3</c:v>
                </c:pt>
                <c:pt idx="18">
                  <c:v>1.8821283273109241E-3</c:v>
                </c:pt>
                <c:pt idx="19">
                  <c:v>2.0374926939521558E-3</c:v>
                </c:pt>
                <c:pt idx="20">
                  <c:v>2.2017350244014585E-3</c:v>
                </c:pt>
                <c:pt idx="21">
                  <c:v>2.3127095720023383E-3</c:v>
                </c:pt>
                <c:pt idx="22">
                  <c:v>2.3970502281790073E-3</c:v>
                </c:pt>
                <c:pt idx="23">
                  <c:v>2.4103671738911125E-3</c:v>
                </c:pt>
                <c:pt idx="24">
                  <c:v>2.4192451376991832E-3</c:v>
                </c:pt>
                <c:pt idx="25">
                  <c:v>2.4680739386435703E-3</c:v>
                </c:pt>
                <c:pt idx="26">
                  <c:v>2.5213417214919932E-3</c:v>
                </c:pt>
                <c:pt idx="27">
                  <c:v>2.5879264500525208E-3</c:v>
                </c:pt>
                <c:pt idx="28">
                  <c:v>2.6589501605170842E-3</c:v>
                </c:pt>
                <c:pt idx="29">
                  <c:v>2.7477297985977877E-3</c:v>
                </c:pt>
                <c:pt idx="30">
                  <c:v>2.8853382376228787E-3</c:v>
                </c:pt>
                <c:pt idx="31">
                  <c:v>3.0495805680721814E-3</c:v>
                </c:pt>
                <c:pt idx="32">
                  <c:v>3.2093839166174487E-3</c:v>
                </c:pt>
                <c:pt idx="33">
                  <c:v>3.4135770842030678E-3</c:v>
                </c:pt>
                <c:pt idx="34">
                  <c:v>3.3609434746840056E-3</c:v>
                </c:pt>
                <c:pt idx="35">
                  <c:v>3.5913141412474126E-3</c:v>
                </c:pt>
                <c:pt idx="36">
                  <c:v>3.908073807772099E-3</c:v>
                </c:pt>
                <c:pt idx="37">
                  <c:v>4.2741986171318013E-3</c:v>
                </c:pt>
                <c:pt idx="38">
                  <c:v>4.6485509502973386E-3</c:v>
                </c:pt>
                <c:pt idx="39">
                  <c:v>5.0434720929774671E-3</c:v>
                </c:pt>
                <c:pt idx="40">
                  <c:v>5.5000996642013654E-3</c:v>
                </c:pt>
                <c:pt idx="41">
                  <c:v>5.9526134735223444E-3</c:v>
                </c:pt>
                <c:pt idx="42">
                  <c:v>6.4709474732900125E-3</c:v>
                </c:pt>
                <c:pt idx="43">
                  <c:v>7.0304190920868603E-3</c:v>
                </c:pt>
                <c:pt idx="44">
                  <c:v>8.5841251544199765E-3</c:v>
                </c:pt>
                <c:pt idx="45">
                  <c:v>9.3098697151329218E-3</c:v>
                </c:pt>
                <c:pt idx="46">
                  <c:v>1.0165046426801038E-2</c:v>
                </c:pt>
                <c:pt idx="47">
                  <c:v>1.1145032712604504E-2</c:v>
                </c:pt>
                <c:pt idx="48">
                  <c:v>1.2180489920245903E-2</c:v>
                </c:pt>
                <c:pt idx="49">
                  <c:v>1.3317643817923506E-2</c:v>
                </c:pt>
                <c:pt idx="50">
                  <c:v>1.4538004098358009E-2</c:v>
                </c:pt>
                <c:pt idx="51">
                  <c:v>1.594326745158562E-2</c:v>
                </c:pt>
                <c:pt idx="52">
                  <c:v>1.7542679031245994E-2</c:v>
                </c:pt>
                <c:pt idx="53">
                  <c:v>1.9313125953239991E-2</c:v>
                </c:pt>
                <c:pt idx="54">
                  <c:v>2.1323946869865027E-2</c:v>
                </c:pt>
                <c:pt idx="55">
                  <c:v>2.4490922276707051E-2</c:v>
                </c:pt>
                <c:pt idx="56">
                  <c:v>2.6956322599900825E-2</c:v>
                </c:pt>
                <c:pt idx="57">
                  <c:v>2.9594396875691834E-2</c:v>
                </c:pt>
                <c:pt idx="58">
                  <c:v>3.2501075077745196E-2</c:v>
                </c:pt>
                <c:pt idx="59">
                  <c:v>3.5978536623106065E-2</c:v>
                </c:pt>
                <c:pt idx="60">
                  <c:v>3.9686230105263239E-2</c:v>
                </c:pt>
                <c:pt idx="61">
                  <c:v>4.3379534091370651E-2</c:v>
                </c:pt>
                <c:pt idx="62">
                  <c:v>4.74421684760888E-2</c:v>
                </c:pt>
                <c:pt idx="63">
                  <c:v>5.1763813789702788E-2</c:v>
                </c:pt>
                <c:pt idx="64">
                  <c:v>5.6574701969008941E-2</c:v>
                </c:pt>
                <c:pt idx="65">
                  <c:v>6.418148947194198E-2</c:v>
                </c:pt>
                <c:pt idx="66">
                  <c:v>7.0311237964591169E-2</c:v>
                </c:pt>
                <c:pt idx="67">
                  <c:v>7.6822547196071386E-2</c:v>
                </c:pt>
                <c:pt idx="68">
                  <c:v>8.4156441916460073E-2</c:v>
                </c:pt>
                <c:pt idx="69">
                  <c:v>9.2426894813979449E-2</c:v>
                </c:pt>
                <c:pt idx="70">
                  <c:v>0.10189158327069728</c:v>
                </c:pt>
                <c:pt idx="71">
                  <c:v>0.11281314000295177</c:v>
                </c:pt>
                <c:pt idx="72">
                  <c:v>0.12540464438437585</c:v>
                </c:pt>
                <c:pt idx="73">
                  <c:v>0.1404044412212789</c:v>
                </c:pt>
                <c:pt idx="74">
                  <c:v>0.15770351315970921</c:v>
                </c:pt>
                <c:pt idx="75">
                  <c:v>0.17756944825027554</c:v>
                </c:pt>
                <c:pt idx="76">
                  <c:v>0.20051760125711338</c:v>
                </c:pt>
                <c:pt idx="77">
                  <c:v>0.22617632210993269</c:v>
                </c:pt>
                <c:pt idx="78">
                  <c:v>0.25473391351101371</c:v>
                </c:pt>
                <c:pt idx="79">
                  <c:v>0.28590296607266558</c:v>
                </c:pt>
                <c:pt idx="80">
                  <c:v>0.32016414721913</c:v>
                </c:pt>
                <c:pt idx="81">
                  <c:v>0.3587067371753348</c:v>
                </c:pt>
                <c:pt idx="82">
                  <c:v>0.40202131403406283</c:v>
                </c:pt>
                <c:pt idx="83">
                  <c:v>0.45087099927297608</c:v>
                </c:pt>
                <c:pt idx="84">
                  <c:v>0.50364035391988082</c:v>
                </c:pt>
                <c:pt idx="85">
                  <c:v>0.5587783583481003</c:v>
                </c:pt>
                <c:pt idx="86">
                  <c:v>0.61897080373226321</c:v>
                </c:pt>
                <c:pt idx="87">
                  <c:v>0.68398974469592522</c:v>
                </c:pt>
                <c:pt idx="88">
                  <c:v>0.75563396757928991</c:v>
                </c:pt>
                <c:pt idx="89">
                  <c:v>0.8005386543671873</c:v>
                </c:pt>
                <c:pt idx="90">
                  <c:v>0.8005386543671873</c:v>
                </c:pt>
                <c:pt idx="91">
                  <c:v>0.8005386543671873</c:v>
                </c:pt>
                <c:pt idx="92">
                  <c:v>0.8005386543671873</c:v>
                </c:pt>
                <c:pt idx="93">
                  <c:v>0.8005386543671873</c:v>
                </c:pt>
                <c:pt idx="94">
                  <c:v>0.8005386543671873</c:v>
                </c:pt>
                <c:pt idx="95">
                  <c:v>0.8005386543671873</c:v>
                </c:pt>
                <c:pt idx="96">
                  <c:v>0.8005386543671873</c:v>
                </c:pt>
                <c:pt idx="97">
                  <c:v>0.8005386543671873</c:v>
                </c:pt>
                <c:pt idx="98">
                  <c:v>0.8005386543671873</c:v>
                </c:pt>
                <c:pt idx="99">
                  <c:v>0.8005386543671873</c:v>
                </c:pt>
                <c:pt idx="100">
                  <c:v>0.8005386543671873</c:v>
                </c:pt>
                <c:pt idx="101">
                  <c:v>0.8005386543671873</c:v>
                </c:pt>
                <c:pt idx="102">
                  <c:v>0.8005386543671873</c:v>
                </c:pt>
                <c:pt idx="103">
                  <c:v>0.8005386543671873</c:v>
                </c:pt>
                <c:pt idx="104">
                  <c:v>0.8005386543671873</c:v>
                </c:pt>
                <c:pt idx="105">
                  <c:v>0.8005386543671873</c:v>
                </c:pt>
                <c:pt idx="106">
                  <c:v>0.8005386543671873</c:v>
                </c:pt>
                <c:pt idx="107">
                  <c:v>0.8005386543671873</c:v>
                </c:pt>
                <c:pt idx="108">
                  <c:v>0.8005386543671873</c:v>
                </c:pt>
                <c:pt idx="109">
                  <c:v>0.8005386543671873</c:v>
                </c:pt>
                <c:pt idx="110">
                  <c:v>0.8005386543671873</c:v>
                </c:pt>
                <c:pt idx="111">
                  <c:v>0.8005386543671873</c:v>
                </c:pt>
                <c:pt idx="112">
                  <c:v>0.8005386543671873</c:v>
                </c:pt>
                <c:pt idx="113">
                  <c:v>0.8005386543671873</c:v>
                </c:pt>
                <c:pt idx="114">
                  <c:v>0.8005386543671873</c:v>
                </c:pt>
                <c:pt idx="115">
                  <c:v>0.8005386543671873</c:v>
                </c:pt>
                <c:pt idx="116">
                  <c:v>0.8005386543671873</c:v>
                </c:pt>
                <c:pt idx="117">
                  <c:v>0.8005386543671873</c:v>
                </c:pt>
                <c:pt idx="118">
                  <c:v>0.8005386543671873</c:v>
                </c:pt>
                <c:pt idx="119">
                  <c:v>0.8005386543671873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604C-8A7A-178B7F03A1E2}"/>
            </c:ext>
          </c:extLst>
        </c:ser>
        <c:ser>
          <c:idx val="1"/>
          <c:order val="1"/>
          <c:tx>
            <c:strRef>
              <c:f>NewMort!$H$2</c:f>
              <c:strCache>
                <c:ptCount val="1"/>
                <c:pt idx="0">
                  <c:v>Mort Reduced (FS)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NewMort!$H$3:$H$122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2.4628137038757744E-3</c:v>
                </c:pt>
                <c:pt idx="18">
                  <c:v>2.7772154533067246E-3</c:v>
                </c:pt>
                <c:pt idx="19">
                  <c:v>3.0064667289334585E-3</c:v>
                </c:pt>
                <c:pt idx="20">
                  <c:v>3.2488180774531495E-3</c:v>
                </c:pt>
                <c:pt idx="21">
                  <c:v>3.412568988615102E-3</c:v>
                </c:pt>
                <c:pt idx="22">
                  <c:v>3.5370196810981867E-3</c:v>
                </c:pt>
                <c:pt idx="23">
                  <c:v>3.5566697904376213E-3</c:v>
                </c:pt>
                <c:pt idx="24">
                  <c:v>3.5697698633305776E-3</c:v>
                </c:pt>
                <c:pt idx="25">
                  <c:v>3.6418202642418368E-3</c:v>
                </c:pt>
                <c:pt idx="26">
                  <c:v>3.7204207015995743E-3</c:v>
                </c:pt>
                <c:pt idx="27">
                  <c:v>3.8186712482967456E-3</c:v>
                </c:pt>
                <c:pt idx="28">
                  <c:v>3.9234718314403961E-3</c:v>
                </c:pt>
                <c:pt idx="29">
                  <c:v>4.0544725603699587E-3</c:v>
                </c:pt>
                <c:pt idx="30">
                  <c:v>4.2575236902107801E-3</c:v>
                </c:pt>
                <c:pt idx="31">
                  <c:v>4.4998750387304706E-3</c:v>
                </c:pt>
                <c:pt idx="32">
                  <c:v>4.7356763508036833E-3</c:v>
                </c:pt>
                <c:pt idx="33">
                  <c:v>5.0369780273416776E-3</c:v>
                </c:pt>
                <c:pt idx="34">
                  <c:v>4.9576414323807836E-3</c:v>
                </c:pt>
                <c:pt idx="35">
                  <c:v>5.297455288211044E-3</c:v>
                </c:pt>
                <c:pt idx="36">
                  <c:v>5.7646993399776544E-3</c:v>
                </c:pt>
                <c:pt idx="37">
                  <c:v>6.3047606465650346E-3</c:v>
                </c:pt>
                <c:pt idx="38">
                  <c:v>6.8569581622892097E-3</c:v>
                </c:pt>
                <c:pt idx="39">
                  <c:v>7.4394962008553734E-3</c:v>
                </c:pt>
                <c:pt idx="40">
                  <c:v>8.1130558079474998E-3</c:v>
                </c:pt>
                <c:pt idx="41">
                  <c:v>8.7805473104712282E-3</c:v>
                </c:pt>
                <c:pt idx="42">
                  <c:v>9.5451284860893163E-3</c:v>
                </c:pt>
                <c:pt idx="43">
                  <c:v>1.0370390707391382E-2</c:v>
                </c:pt>
                <c:pt idx="44">
                  <c:v>1.2672676447912232E-2</c:v>
                </c:pt>
                <c:pt idx="45">
                  <c:v>1.3744087434623176E-2</c:v>
                </c:pt>
                <c:pt idx="46">
                  <c:v>1.5006578087753903E-2</c:v>
                </c:pt>
                <c:pt idx="47">
                  <c:v>1.645332413350371E-2</c:v>
                </c:pt>
                <c:pt idx="48">
                  <c:v>1.7981961464862001E-2</c:v>
                </c:pt>
                <c:pt idx="49">
                  <c:v>1.9660732819835831E-2</c:v>
                </c:pt>
                <c:pt idx="50">
                  <c:v>2.1462341103222385E-2</c:v>
                </c:pt>
                <c:pt idx="51">
                  <c:v>2.3536920338637201E-2</c:v>
                </c:pt>
                <c:pt idx="52">
                  <c:v>2.58981190736817E-2</c:v>
                </c:pt>
                <c:pt idx="53">
                  <c:v>2.8511815939352349E-2</c:v>
                </c:pt>
                <c:pt idx="54">
                  <c:v>3.1480375042659735E-2</c:v>
                </c:pt>
                <c:pt idx="55">
                  <c:v>3.6169497165734005E-2</c:v>
                </c:pt>
                <c:pt idx="56">
                  <c:v>3.981053154552E-2</c:v>
                </c:pt>
                <c:pt idx="57">
                  <c:v>4.3706580006380502E-2</c:v>
                </c:pt>
                <c:pt idx="58">
                  <c:v>4.7999317037801338E-2</c:v>
                </c:pt>
                <c:pt idx="59">
                  <c:v>5.3135017281662908E-2</c:v>
                </c:pt>
                <c:pt idx="60">
                  <c:v>5.8610736300290477E-2</c:v>
                </c:pt>
                <c:pt idx="61">
                  <c:v>6.4065204145495172E-2</c:v>
                </c:pt>
                <c:pt idx="62">
                  <c:v>7.0065118775220356E-2</c:v>
                </c:pt>
                <c:pt idx="63">
                  <c:v>7.6447554526557257E-2</c:v>
                </c:pt>
                <c:pt idx="64">
                  <c:v>8.3552530174271958E-2</c:v>
                </c:pt>
                <c:pt idx="65">
                  <c:v>9.4812257484138435E-2</c:v>
                </c:pt>
                <c:pt idx="66">
                  <c:v>0.1038674429773348</c:v>
                </c:pt>
                <c:pt idx="67">
                  <c:v>0.11348628997657489</c:v>
                </c:pt>
                <c:pt idx="68">
                  <c:v>0.12432030333949377</c:v>
                </c:pt>
                <c:pt idx="69">
                  <c:v>0.13653784948997452</c:v>
                </c:pt>
                <c:pt idx="70">
                  <c:v>0.15051958295157924</c:v>
                </c:pt>
                <c:pt idx="71">
                  <c:v>0.16665347852716922</c:v>
                </c:pt>
                <c:pt idx="72">
                  <c:v>0.18525430822661298</c:v>
                </c:pt>
                <c:pt idx="73">
                  <c:v>0.20741279366550175</c:v>
                </c:pt>
                <c:pt idx="74">
                  <c:v>0.2329678886992515</c:v>
                </c:pt>
                <c:pt idx="75">
                  <c:v>0.26231488841002287</c:v>
                </c:pt>
                <c:pt idx="76">
                  <c:v>0.29621510184493993</c:v>
                </c:pt>
                <c:pt idx="77">
                  <c:v>0.33411950805655738</c:v>
                </c:pt>
                <c:pt idx="78">
                  <c:v>0.37630627765824742</c:v>
                </c:pt>
                <c:pt idx="79">
                  <c:v>0.42235083445065247</c:v>
                </c:pt>
                <c:pt idx="80">
                  <c:v>0.47296324552580177</c:v>
                </c:pt>
                <c:pt idx="81">
                  <c:v>0.5299003779155198</c:v>
                </c:pt>
                <c:pt idx="82">
                  <c:v>0.59388693927043446</c:v>
                </c:pt>
                <c:pt idx="83">
                  <c:v>0.66605025260263306</c:v>
                </c:pt>
                <c:pt idx="84">
                  <c:v>0.74400390686055395</c:v>
                </c:pt>
                <c:pt idx="85">
                  <c:v>0.7991571287412107</c:v>
                </c:pt>
                <c:pt idx="86">
                  <c:v>0.7991571287412107</c:v>
                </c:pt>
                <c:pt idx="87">
                  <c:v>0.7991571287412107</c:v>
                </c:pt>
                <c:pt idx="88">
                  <c:v>0.7991571287412107</c:v>
                </c:pt>
                <c:pt idx="89">
                  <c:v>0.7991571287412107</c:v>
                </c:pt>
                <c:pt idx="90">
                  <c:v>0.7991571287412107</c:v>
                </c:pt>
                <c:pt idx="91">
                  <c:v>0.7991571287412107</c:v>
                </c:pt>
                <c:pt idx="92">
                  <c:v>0.7991571287412107</c:v>
                </c:pt>
                <c:pt idx="93">
                  <c:v>0.7991571287412107</c:v>
                </c:pt>
                <c:pt idx="94">
                  <c:v>0.7991571287412107</c:v>
                </c:pt>
                <c:pt idx="95">
                  <c:v>0.7991571287412107</c:v>
                </c:pt>
                <c:pt idx="96">
                  <c:v>0.7991571287412107</c:v>
                </c:pt>
                <c:pt idx="97">
                  <c:v>0.7991571287412107</c:v>
                </c:pt>
                <c:pt idx="98">
                  <c:v>0.7991571287412107</c:v>
                </c:pt>
                <c:pt idx="99">
                  <c:v>0.7991571287412107</c:v>
                </c:pt>
                <c:pt idx="100">
                  <c:v>0.7991571287412107</c:v>
                </c:pt>
                <c:pt idx="101">
                  <c:v>0.7991571287412107</c:v>
                </c:pt>
                <c:pt idx="102">
                  <c:v>0.7991571287412107</c:v>
                </c:pt>
                <c:pt idx="103">
                  <c:v>0.7991571287412107</c:v>
                </c:pt>
                <c:pt idx="104">
                  <c:v>0.7991571287412107</c:v>
                </c:pt>
                <c:pt idx="105">
                  <c:v>0.7991571287412107</c:v>
                </c:pt>
                <c:pt idx="106">
                  <c:v>0.7991571287412107</c:v>
                </c:pt>
                <c:pt idx="107">
                  <c:v>0.7991571287412107</c:v>
                </c:pt>
                <c:pt idx="108">
                  <c:v>0.7991571287412107</c:v>
                </c:pt>
                <c:pt idx="109">
                  <c:v>0.7991571287412107</c:v>
                </c:pt>
                <c:pt idx="110">
                  <c:v>0.7991571287412107</c:v>
                </c:pt>
                <c:pt idx="111">
                  <c:v>0.7991571287412107</c:v>
                </c:pt>
                <c:pt idx="112">
                  <c:v>0.7991571287412107</c:v>
                </c:pt>
                <c:pt idx="113">
                  <c:v>0.7991571287412107</c:v>
                </c:pt>
                <c:pt idx="114">
                  <c:v>0.7991571287412107</c:v>
                </c:pt>
                <c:pt idx="115">
                  <c:v>0.7991571287412107</c:v>
                </c:pt>
                <c:pt idx="116">
                  <c:v>0.7991571287412107</c:v>
                </c:pt>
                <c:pt idx="117">
                  <c:v>0.7991571287412107</c:v>
                </c:pt>
                <c:pt idx="118">
                  <c:v>0.7991571287412107</c:v>
                </c:pt>
                <c:pt idx="119">
                  <c:v>0.7991571287412107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604C-8A7A-178B7F03A1E2}"/>
            </c:ext>
          </c:extLst>
        </c:ser>
        <c:ser>
          <c:idx val="2"/>
          <c:order val="2"/>
          <c:tx>
            <c:strRef>
              <c:f>NewMort!$L$2</c:f>
              <c:strCache>
                <c:ptCount val="1"/>
                <c:pt idx="0">
                  <c:v>Mort Reduced (MNS)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3.6155982117573452E-4</c:v>
                </c:pt>
                <c:pt idx="18">
                  <c:v>4.0771639409178576E-4</c:v>
                </c:pt>
                <c:pt idx="19">
                  <c:v>4.4137222850973976E-4</c:v>
                </c:pt>
                <c:pt idx="20">
                  <c:v>4.7695125346586254E-4</c:v>
                </c:pt>
                <c:pt idx="21">
                  <c:v>5.009911351929726E-4</c:v>
                </c:pt>
                <c:pt idx="22">
                  <c:v>5.1926144530557619E-4</c:v>
                </c:pt>
                <c:pt idx="23">
                  <c:v>5.2214623111282942E-4</c:v>
                </c:pt>
                <c:pt idx="24">
                  <c:v>5.2406942165099813E-4</c:v>
                </c:pt>
                <c:pt idx="25">
                  <c:v>5.3464696961092655E-4</c:v>
                </c:pt>
                <c:pt idx="26">
                  <c:v>5.4618611283993948E-4</c:v>
                </c:pt>
                <c:pt idx="27">
                  <c:v>5.6061004187620543E-4</c:v>
                </c:pt>
                <c:pt idx="28">
                  <c:v>5.7599556618155589E-4</c:v>
                </c:pt>
                <c:pt idx="29">
                  <c:v>5.9522747156324379E-4</c:v>
                </c:pt>
                <c:pt idx="30">
                  <c:v>6.250369249048602E-4</c:v>
                </c:pt>
                <c:pt idx="31">
                  <c:v>6.6061594986098308E-4</c:v>
                </c:pt>
                <c:pt idx="32">
                  <c:v>6.9523337954802145E-4</c:v>
                </c:pt>
                <c:pt idx="33">
                  <c:v>7.3946676192590392E-4</c:v>
                </c:pt>
                <c:pt idx="34">
                  <c:v>7.8564306089698433E-4</c:v>
                </c:pt>
                <c:pt idx="35">
                  <c:v>8.3949374805760985E-4</c:v>
                </c:pt>
                <c:pt idx="36">
                  <c:v>9.1353844290347006E-4</c:v>
                </c:pt>
                <c:pt idx="37">
                  <c:v>9.9912257071232144E-4</c:v>
                </c:pt>
                <c:pt idx="38">
                  <c:v>1.0866299373483378E-3</c:v>
                </c:pt>
                <c:pt idx="39">
                  <c:v>1.1789454010522678E-3</c:v>
                </c:pt>
                <c:pt idx="40">
                  <c:v>1.2856851559599363E-3</c:v>
                </c:pt>
                <c:pt idx="41">
                  <c:v>1.3914632914540221E-3</c:v>
                </c:pt>
                <c:pt idx="42">
                  <c:v>1.5126273375654299E-3</c:v>
                </c:pt>
                <c:pt idx="43">
                  <c:v>1.6434075778126635E-3</c:v>
                </c:pt>
                <c:pt idx="44">
                  <c:v>1.7942023205526113E-3</c:v>
                </c:pt>
                <c:pt idx="45">
                  <c:v>1.9458930929418202E-3</c:v>
                </c:pt>
                <c:pt idx="46">
                  <c:v>2.1246369967125433E-3</c:v>
                </c:pt>
                <c:pt idx="47">
                  <c:v>2.3294678486011559E-3</c:v>
                </c:pt>
                <c:pt idx="48">
                  <c:v>2.5458928996532752E-3</c:v>
                </c:pt>
                <c:pt idx="49">
                  <c:v>2.7835739825051555E-3</c:v>
                </c:pt>
                <c:pt idx="50">
                  <c:v>3.0386463641022955E-3</c:v>
                </c:pt>
                <c:pt idx="51">
                  <c:v>3.3323660762444572E-3</c:v>
                </c:pt>
                <c:pt idx="52">
                  <c:v>3.6666654854588913E-3</c:v>
                </c:pt>
                <c:pt idx="53">
                  <c:v>4.03671367542747E-3</c:v>
                </c:pt>
                <c:pt idx="54">
                  <c:v>4.4570033951045751E-3</c:v>
                </c:pt>
                <c:pt idx="55">
                  <c:v>4.7710867601046389E-3</c:v>
                </c:pt>
                <c:pt idx="56">
                  <c:v>5.2513724229902208E-3</c:v>
                </c:pt>
                <c:pt idx="57">
                  <c:v>5.7652967704358831E-3</c:v>
                </c:pt>
                <c:pt idx="58">
                  <c:v>6.3315479605305586E-3</c:v>
                </c:pt>
                <c:pt idx="59">
                  <c:v>7.0089936912543851E-3</c:v>
                </c:pt>
                <c:pt idx="60">
                  <c:v>7.7312910013916528E-3</c:v>
                </c:pt>
                <c:pt idx="61">
                  <c:v>8.4507850878155783E-3</c:v>
                </c:pt>
                <c:pt idx="62">
                  <c:v>9.2422285828819006E-3</c:v>
                </c:pt>
                <c:pt idx="63">
                  <c:v>1.0084130104788338E-2</c:v>
                </c:pt>
                <c:pt idx="64">
                  <c:v>1.1021341232948336E-2</c:v>
                </c:pt>
                <c:pt idx="65">
                  <c:v>1.2051256080797424E-2</c:v>
                </c:pt>
                <c:pt idx="66">
                  <c:v>1.3202229194752521E-2</c:v>
                </c:pt>
                <c:pt idx="67">
                  <c:v>1.4424847361071837E-2</c:v>
                </c:pt>
                <c:pt idx="68">
                  <c:v>1.5801921094825717E-2</c:v>
                </c:pt>
                <c:pt idx="69">
                  <c:v>1.7354850866200859E-2</c:v>
                </c:pt>
                <c:pt idx="70">
                  <c:v>1.9132020346923767E-2</c:v>
                </c:pt>
                <c:pt idx="71">
                  <c:v>2.1182743663946433E-2</c:v>
                </c:pt>
                <c:pt idx="72">
                  <c:v>2.3547030391965752E-2</c:v>
                </c:pt>
                <c:pt idx="73">
                  <c:v>2.636351835958263E-2</c:v>
                </c:pt>
                <c:pt idx="74">
                  <c:v>2.9611737551835854E-2</c:v>
                </c:pt>
                <c:pt idx="75">
                  <c:v>3.3341932550902939E-2</c:v>
                </c:pt>
                <c:pt idx="76">
                  <c:v>3.7650870700236858E-2</c:v>
                </c:pt>
                <c:pt idx="77">
                  <c:v>4.2468767857924403E-2</c:v>
                </c:pt>
                <c:pt idx="78">
                  <c:v>4.7830981322534924E-2</c:v>
                </c:pt>
                <c:pt idx="79">
                  <c:v>5.3683544690988891E-2</c:v>
                </c:pt>
                <c:pt idx="80">
                  <c:v>6.0116712120160717E-2</c:v>
                </c:pt>
                <c:pt idx="81">
                  <c:v>6.7353792864172632E-2</c:v>
                </c:pt>
                <c:pt idx="82">
                  <c:v>7.5486901990350089E-2</c:v>
                </c:pt>
                <c:pt idx="83">
                  <c:v>8.4659329603421485E-2</c:v>
                </c:pt>
                <c:pt idx="84">
                  <c:v>9.456774729987083E-2</c:v>
                </c:pt>
                <c:pt idx="85">
                  <c:v>0.10492092259411365</c:v>
                </c:pt>
                <c:pt idx="86">
                  <c:v>0.11622316221837602</c:v>
                </c:pt>
                <c:pt idx="87">
                  <c:v>0.12843166523228453</c:v>
                </c:pt>
                <c:pt idx="88">
                  <c:v>0.14188418688269908</c:v>
                </c:pt>
                <c:pt idx="89">
                  <c:v>0.15676123548336846</c:v>
                </c:pt>
                <c:pt idx="90">
                  <c:v>0.17153686446445734</c:v>
                </c:pt>
                <c:pt idx="91">
                  <c:v>0.18749417158194312</c:v>
                </c:pt>
                <c:pt idx="92">
                  <c:v>0.2042144519843466</c:v>
                </c:pt>
                <c:pt idx="93">
                  <c:v>0.22149021415637918</c:v>
                </c:pt>
                <c:pt idx="94">
                  <c:v>0.24002674315897693</c:v>
                </c:pt>
                <c:pt idx="95">
                  <c:v>0.25908990981921304</c:v>
                </c:pt>
                <c:pt idx="96">
                  <c:v>0.27928078821276642</c:v>
                </c:pt>
                <c:pt idx="97">
                  <c:v>0.30065520565316778</c:v>
                </c:pt>
                <c:pt idx="98">
                  <c:v>0.32242413610918513</c:v>
                </c:pt>
                <c:pt idx="99">
                  <c:v>0.34517376637288932</c:v>
                </c:pt>
                <c:pt idx="100">
                  <c:v>0.36807692174880258</c:v>
                </c:pt>
                <c:pt idx="101">
                  <c:v>0.39060510366883561</c:v>
                </c:pt>
                <c:pt idx="102">
                  <c:v>0.41367201916443852</c:v>
                </c:pt>
                <c:pt idx="103">
                  <c:v>0.43714275222791249</c:v>
                </c:pt>
                <c:pt idx="104">
                  <c:v>0.46086563865749941</c:v>
                </c:pt>
                <c:pt idx="105">
                  <c:v>0.48469087516189252</c:v>
                </c:pt>
                <c:pt idx="106">
                  <c:v>0.50864265357695493</c:v>
                </c:pt>
                <c:pt idx="107">
                  <c:v>0.53276470529828546</c:v>
                </c:pt>
                <c:pt idx="108">
                  <c:v>0.55692025340773432</c:v>
                </c:pt>
                <c:pt idx="109">
                  <c:v>0.58096879916624966</c:v>
                </c:pt>
                <c:pt idx="110">
                  <c:v>0.6088889691181093</c:v>
                </c:pt>
                <c:pt idx="111">
                  <c:v>0.63665747486821123</c:v>
                </c:pt>
                <c:pt idx="112">
                  <c:v>0.66423988957321112</c:v>
                </c:pt>
                <c:pt idx="113">
                  <c:v>0.69160178638976533</c:v>
                </c:pt>
                <c:pt idx="114">
                  <c:v>0.71870966892975541</c:v>
                </c:pt>
                <c:pt idx="115">
                  <c:v>0.74567984409637011</c:v>
                </c:pt>
                <c:pt idx="116">
                  <c:v>0.7726490888077594</c:v>
                </c:pt>
                <c:pt idx="117">
                  <c:v>0.79961926397437411</c:v>
                </c:pt>
                <c:pt idx="118">
                  <c:v>0.82658943914098892</c:v>
                </c:pt>
                <c:pt idx="119">
                  <c:v>0.87778794859374987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F-604C-8A7A-178B7F03A1E2}"/>
            </c:ext>
          </c:extLst>
        </c:ser>
        <c:ser>
          <c:idx val="3"/>
          <c:order val="3"/>
          <c:tx>
            <c:strRef>
              <c:f>NewMort!$P$2</c:f>
              <c:strCache>
                <c:ptCount val="1"/>
                <c:pt idx="0">
                  <c:v>Mort Reduced (FNS)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NewMort!$P$3:$P$122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2.3003333055700797E-4</c:v>
                </c:pt>
                <c:pt idx="18">
                  <c:v>2.5939928764939199E-4</c:v>
                </c:pt>
                <c:pt idx="19">
                  <c:v>2.8081196469592195E-4</c:v>
                </c:pt>
                <c:pt idx="20">
                  <c:v>3.0344822328796803E-4</c:v>
                </c:pt>
                <c:pt idx="21">
                  <c:v>3.1874299260691794E-4</c:v>
                </c:pt>
                <c:pt idx="22">
                  <c:v>3.3036701728932002E-4</c:v>
                </c:pt>
                <c:pt idx="23">
                  <c:v>3.3220238960759399E-4</c:v>
                </c:pt>
                <c:pt idx="24">
                  <c:v>3.3342597115310996E-4</c:v>
                </c:pt>
                <c:pt idx="25">
                  <c:v>3.4015566965344795E-4</c:v>
                </c:pt>
                <c:pt idx="26">
                  <c:v>3.4749715892654401E-4</c:v>
                </c:pt>
                <c:pt idx="27">
                  <c:v>3.5667402051791394E-4</c:v>
                </c:pt>
                <c:pt idx="28">
                  <c:v>3.6646267288204199E-4</c:v>
                </c:pt>
                <c:pt idx="29">
                  <c:v>3.7869848833720196E-4</c:v>
                </c:pt>
                <c:pt idx="30">
                  <c:v>3.9766400229269999E-4</c:v>
                </c:pt>
                <c:pt idx="31">
                  <c:v>4.2030026088474601E-4</c:v>
                </c:pt>
                <c:pt idx="32">
                  <c:v>4.4232472870403398E-4</c:v>
                </c:pt>
                <c:pt idx="33">
                  <c:v>4.7046710425090204E-4</c:v>
                </c:pt>
                <c:pt idx="34">
                  <c:v>4.99841546673423E-4</c:v>
                </c:pt>
                <c:pt idx="35">
                  <c:v>5.3410241156168702E-4</c:v>
                </c:pt>
                <c:pt idx="36">
                  <c:v>5.8121110078305008E-4</c:v>
                </c:pt>
                <c:pt idx="37">
                  <c:v>6.3566140390904102E-4</c:v>
                </c:pt>
                <c:pt idx="38">
                  <c:v>6.9133530935247003E-4</c:v>
                </c:pt>
                <c:pt idx="39">
                  <c:v>7.5006822058949416E-4</c:v>
                </c:pt>
                <c:pt idx="40">
                  <c:v>8.1797814920730322E-4</c:v>
                </c:pt>
                <c:pt idx="41">
                  <c:v>8.8527627666639308E-4</c:v>
                </c:pt>
                <c:pt idx="42">
                  <c:v>9.6236322266498708E-4</c:v>
                </c:pt>
                <c:pt idx="43">
                  <c:v>1.0455681802507711E-3</c:v>
                </c:pt>
                <c:pt idx="44">
                  <c:v>1.1415614837893887E-3</c:v>
                </c:pt>
                <c:pt idx="45">
                  <c:v>1.2380747594786371E-3</c:v>
                </c:pt>
                <c:pt idx="46">
                  <c:v>1.3518005938895346E-3</c:v>
                </c:pt>
                <c:pt idx="47">
                  <c:v>1.4821242527820226E-3</c:v>
                </c:pt>
                <c:pt idx="48">
                  <c:v>1.6198247225552177E-3</c:v>
                </c:pt>
                <c:pt idx="49">
                  <c:v>1.7710493456097086E-3</c:v>
                </c:pt>
                <c:pt idx="50">
                  <c:v>1.9333391849852596E-3</c:v>
                </c:pt>
                <c:pt idx="51">
                  <c:v>2.1202183939631669E-3</c:v>
                </c:pt>
                <c:pt idx="52">
                  <c:v>2.3329164410235493E-3</c:v>
                </c:pt>
                <c:pt idx="53">
                  <c:v>2.5683596549661097E-3</c:v>
                </c:pt>
                <c:pt idx="54">
                  <c:v>2.8357690493917339E-3</c:v>
                </c:pt>
                <c:pt idx="55">
                  <c:v>3.020436961457271E-3</c:v>
                </c:pt>
                <c:pt idx="56">
                  <c:v>3.3244919160575525E-3</c:v>
                </c:pt>
                <c:pt idx="57">
                  <c:v>3.6498425484119391E-3</c:v>
                </c:pt>
                <c:pt idx="58">
                  <c:v>4.0083197906060448E-3</c:v>
                </c:pt>
                <c:pt idx="59">
                  <c:v>4.4371910787095554E-3</c:v>
                </c:pt>
                <c:pt idx="60">
                  <c:v>4.8944566038185387E-3</c:v>
                </c:pt>
                <c:pt idx="61">
                  <c:v>5.34994748911468E-3</c:v>
                </c:pt>
                <c:pt idx="62">
                  <c:v>5.8509874629404362E-3</c:v>
                </c:pt>
                <c:pt idx="63">
                  <c:v>6.383970953397349E-3</c:v>
                </c:pt>
                <c:pt idx="64">
                  <c:v>6.9772921974908947E-3</c:v>
                </c:pt>
                <c:pt idx="65">
                  <c:v>7.6061126016972657E-3</c:v>
                </c:pt>
                <c:pt idx="66">
                  <c:v>8.3325456844875311E-3</c:v>
                </c:pt>
                <c:pt idx="67">
                  <c:v>9.1041973181062927E-3</c:v>
                </c:pt>
                <c:pt idx="68">
                  <c:v>9.973333100264414E-3</c:v>
                </c:pt>
                <c:pt idx="69">
                  <c:v>1.095345987081975E-2</c:v>
                </c:pt>
                <c:pt idx="70">
                  <c:v>1.2075114832929213E-2</c:v>
                </c:pt>
                <c:pt idx="71">
                  <c:v>1.3369422443656576E-2</c:v>
                </c:pt>
                <c:pt idx="72">
                  <c:v>1.4861634620996968E-2</c:v>
                </c:pt>
                <c:pt idx="73">
                  <c:v>1.6639252197073066E-2</c:v>
                </c:pt>
                <c:pt idx="74">
                  <c:v>1.8689355585933869E-2</c:v>
                </c:pt>
                <c:pt idx="75">
                  <c:v>2.1043656498550015E-2</c:v>
                </c:pt>
                <c:pt idx="76">
                  <c:v>2.3763229341235318E-2</c:v>
                </c:pt>
                <c:pt idx="77">
                  <c:v>2.680403007097501E-2</c:v>
                </c:pt>
                <c:pt idx="78">
                  <c:v>3.0188374336229899E-2</c:v>
                </c:pt>
                <c:pt idx="79">
                  <c:v>3.3882201410401901E-2</c:v>
                </c:pt>
                <c:pt idx="80">
                  <c:v>3.7942474922456795E-2</c:v>
                </c:pt>
                <c:pt idx="81">
                  <c:v>4.2510135810041823E-2</c:v>
                </c:pt>
                <c:pt idx="82">
                  <c:v>4.7643322209936501E-2</c:v>
                </c:pt>
                <c:pt idx="83">
                  <c:v>5.3432471223797802E-2</c:v>
                </c:pt>
                <c:pt idx="84">
                  <c:v>5.9686138077988213E-2</c:v>
                </c:pt>
                <c:pt idx="85">
                  <c:v>6.6220512299659418E-2</c:v>
                </c:pt>
                <c:pt idx="86">
                  <c:v>7.3353885506331498E-2</c:v>
                </c:pt>
                <c:pt idx="87">
                  <c:v>8.1059244018288693E-2</c:v>
                </c:pt>
                <c:pt idx="88">
                  <c:v>8.9549761003722542E-2</c:v>
                </c:pt>
                <c:pt idx="89">
                  <c:v>9.8939363720564527E-2</c:v>
                </c:pt>
                <c:pt idx="90">
                  <c:v>0.10826495576155841</c:v>
                </c:pt>
                <c:pt idx="91">
                  <c:v>0.11833636026426904</c:v>
                </c:pt>
                <c:pt idx="92">
                  <c:v>0.12888931297060782</c:v>
                </c:pt>
                <c:pt idx="93">
                  <c:v>0.13979285625934418</c:v>
                </c:pt>
                <c:pt idx="94">
                  <c:v>0.15149212859188069</c:v>
                </c:pt>
                <c:pt idx="95">
                  <c:v>0.163523786635702</c:v>
                </c:pt>
                <c:pt idx="96">
                  <c:v>0.17626719641464197</c:v>
                </c:pt>
                <c:pt idx="97">
                  <c:v>0.18975759316311244</c:v>
                </c:pt>
                <c:pt idx="98">
                  <c:v>0.20349698556809309</c:v>
                </c:pt>
                <c:pt idx="99">
                  <c:v>0.21785534359090794</c:v>
                </c:pt>
                <c:pt idx="100">
                  <c:v>0.23231059850835531</c:v>
                </c:pt>
                <c:pt idx="101">
                  <c:v>0.24652919010133664</c:v>
                </c:pt>
                <c:pt idx="102">
                  <c:v>0.26108780170639201</c:v>
                </c:pt>
                <c:pt idx="103">
                  <c:v>0.27590128150702614</c:v>
                </c:pt>
                <c:pt idx="104">
                  <c:v>0.2908739071164203</c:v>
                </c:pt>
                <c:pt idx="105">
                  <c:v>0.30591113065556946</c:v>
                </c:pt>
                <c:pt idx="106">
                  <c:v>0.32102822072605214</c:v>
                </c:pt>
                <c:pt idx="107">
                  <c:v>0.33625277826149086</c:v>
                </c:pt>
                <c:pt idx="108">
                  <c:v>0.35149847693757658</c:v>
                </c:pt>
                <c:pt idx="109">
                  <c:v>0.36667664141437295</c:v>
                </c:pt>
                <c:pt idx="110">
                  <c:v>0.38429836939762879</c:v>
                </c:pt>
                <c:pt idx="111">
                  <c:v>0.40182437499406598</c:v>
                </c:pt>
                <c:pt idx="112">
                  <c:v>0.41923292980913035</c:v>
                </c:pt>
                <c:pt idx="113">
                  <c:v>0.43650230544826801</c:v>
                </c:pt>
                <c:pt idx="114">
                  <c:v>0.45361136077083203</c:v>
                </c:pt>
                <c:pt idx="115">
                  <c:v>0.47063350251518005</c:v>
                </c:pt>
                <c:pt idx="116">
                  <c:v>0.4876550570056214</c:v>
                </c:pt>
                <c:pt idx="117">
                  <c:v>0.50467719874996952</c:v>
                </c:pt>
                <c:pt idx="118">
                  <c:v>0.52169934049431765</c:v>
                </c:pt>
                <c:pt idx="119">
                  <c:v>0.58725390686359369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F-604C-8A7A-178B7F03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83249"/>
        <c:axId val="1624158660"/>
      </c:lineChart>
      <c:catAx>
        <c:axId val="53368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4158660"/>
        <c:crosses val="autoZero"/>
        <c:auto val="1"/>
        <c:lblAlgn val="ctr"/>
        <c:lblOffset val="100"/>
        <c:noMultiLvlLbl val="1"/>
      </c:catAx>
      <c:valAx>
        <c:axId val="1624158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6832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Base Mort and Mort Reduced (MS)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NewMort!$B$2:$B$122</c:f>
              <c:strCache>
                <c:ptCount val="121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NewMort!$C$2:$C$122</c:f>
              <c:numCache>
                <c:formatCode>0.0000</c:formatCode>
                <c:ptCount val="121"/>
                <c:pt idx="0" formatCode="General">
                  <c:v>0</c:v>
                </c:pt>
                <c:pt idx="1">
                  <c:v>3.5000000000000001E-3</c:v>
                </c:pt>
                <c:pt idx="2">
                  <c:v>3.3700000000000001E-4</c:v>
                </c:pt>
                <c:pt idx="3">
                  <c:v>2.4000000000000001E-4</c:v>
                </c:pt>
                <c:pt idx="4">
                  <c:v>1.8000000000000001E-4</c:v>
                </c:pt>
                <c:pt idx="5">
                  <c:v>1.5799999999999999E-4</c:v>
                </c:pt>
                <c:pt idx="6">
                  <c:v>1.47E-4</c:v>
                </c:pt>
                <c:pt idx="7">
                  <c:v>1.3799999999999999E-4</c:v>
                </c:pt>
                <c:pt idx="8">
                  <c:v>1.2899999999999999E-4</c:v>
                </c:pt>
                <c:pt idx="9">
                  <c:v>1.26E-4</c:v>
                </c:pt>
                <c:pt idx="10">
                  <c:v>1.25E-4</c:v>
                </c:pt>
                <c:pt idx="11">
                  <c:v>1.37E-4</c:v>
                </c:pt>
                <c:pt idx="12">
                  <c:v>1.45E-4</c:v>
                </c:pt>
                <c:pt idx="13">
                  <c:v>1.6100000000000001E-4</c:v>
                </c:pt>
                <c:pt idx="14">
                  <c:v>1.8100000000000001E-4</c:v>
                </c:pt>
                <c:pt idx="15">
                  <c:v>2.1699999999999999E-4</c:v>
                </c:pt>
                <c:pt idx="16">
                  <c:v>2.63E-4</c:v>
                </c:pt>
                <c:pt idx="17">
                  <c:v>3.1500000000000001E-4</c:v>
                </c:pt>
                <c:pt idx="18">
                  <c:v>2.3279453439999996E-3</c:v>
                </c:pt>
                <c:pt idx="19">
                  <c:v>2.6251298559999995E-3</c:v>
                </c:pt>
                <c:pt idx="20">
                  <c:v>2.8418268959999994E-3</c:v>
                </c:pt>
                <c:pt idx="21">
                  <c:v>3.0709066239999997E-3</c:v>
                </c:pt>
                <c:pt idx="22">
                  <c:v>3.2256902239999993E-3</c:v>
                </c:pt>
                <c:pt idx="23">
                  <c:v>3.3433257599999994E-3</c:v>
                </c:pt>
                <c:pt idx="24">
                  <c:v>3.3618997919999992E-3</c:v>
                </c:pt>
                <c:pt idx="25">
                  <c:v>3.3742824799999995E-3</c:v>
                </c:pt>
                <c:pt idx="26">
                  <c:v>3.4423872639999993E-3</c:v>
                </c:pt>
                <c:pt idx="27">
                  <c:v>3.5166833919999998E-3</c:v>
                </c:pt>
                <c:pt idx="28">
                  <c:v>3.6095535519999992E-3</c:v>
                </c:pt>
                <c:pt idx="29">
                  <c:v>3.7086150559999995E-3</c:v>
                </c:pt>
                <c:pt idx="30">
                  <c:v>3.8324419359999991E-3</c:v>
                </c:pt>
                <c:pt idx="31">
                  <c:v>4.0243735999999988E-3</c:v>
                </c:pt>
                <c:pt idx="32">
                  <c:v>4.2534533279999995E-3</c:v>
                </c:pt>
                <c:pt idx="33">
                  <c:v>4.4763417119999998E-3</c:v>
                </c:pt>
                <c:pt idx="34">
                  <c:v>4.7611435359999994E-3</c:v>
                </c:pt>
                <c:pt idx="35">
                  <c:v>5.0583280479999998E-3</c:v>
                </c:pt>
                <c:pt idx="36">
                  <c:v>5.4050433119999988E-3</c:v>
                </c:pt>
                <c:pt idx="37">
                  <c:v>5.8817767999999994E-3</c:v>
                </c:pt>
                <c:pt idx="38">
                  <c:v>6.4328064159999993E-3</c:v>
                </c:pt>
                <c:pt idx="39">
                  <c:v>6.9962187199999982E-3</c:v>
                </c:pt>
                <c:pt idx="40">
                  <c:v>7.5905877439999998E-3</c:v>
                </c:pt>
                <c:pt idx="41">
                  <c:v>8.277826928E-3</c:v>
                </c:pt>
                <c:pt idx="42">
                  <c:v>8.958874767999999E-3</c:v>
                </c:pt>
                <c:pt idx="43">
                  <c:v>9.7389841119999987E-3</c:v>
                </c:pt>
                <c:pt idx="44">
                  <c:v>1.0581006895999999E-2</c:v>
                </c:pt>
                <c:pt idx="45">
                  <c:v>1.1497325807999998E-2</c:v>
                </c:pt>
                <c:pt idx="46">
                  <c:v>1.2469366815999999E-2</c:v>
                </c:pt>
                <c:pt idx="47">
                  <c:v>1.3614765455999997E-2</c:v>
                </c:pt>
                <c:pt idx="48">
                  <c:v>1.4927330383999998E-2</c:v>
                </c:pt>
                <c:pt idx="49">
                  <c:v>1.631419144E-2</c:v>
                </c:pt>
                <c:pt idx="50">
                  <c:v>1.7837262063999996E-2</c:v>
                </c:pt>
                <c:pt idx="51">
                  <c:v>1.9471776879999996E-2</c:v>
                </c:pt>
                <c:pt idx="52">
                  <c:v>2.1353945455999994E-2</c:v>
                </c:pt>
                <c:pt idx="53">
                  <c:v>2.3496150479999998E-2</c:v>
                </c:pt>
                <c:pt idx="54">
                  <c:v>2.5867435231999997E-2</c:v>
                </c:pt>
                <c:pt idx="55">
                  <c:v>2.8560669871999997E-2</c:v>
                </c:pt>
                <c:pt idx="56">
                  <c:v>3.1606140000000005E-2</c:v>
                </c:pt>
                <c:pt idx="57">
                  <c:v>3.4787800000000001E-2</c:v>
                </c:pt>
                <c:pt idx="58">
                  <c:v>3.8192300000000005E-2</c:v>
                </c:pt>
                <c:pt idx="59">
                  <c:v>4.1943440000000005E-2</c:v>
                </c:pt>
                <c:pt idx="60">
                  <c:v>4.6431190000000004E-2</c:v>
                </c:pt>
                <c:pt idx="61">
                  <c:v>5.1216060000000001E-2</c:v>
                </c:pt>
                <c:pt idx="62">
                  <c:v>5.5982360000000002E-2</c:v>
                </c:pt>
                <c:pt idx="63">
                  <c:v>6.1225290000000009E-2</c:v>
                </c:pt>
                <c:pt idx="64">
                  <c:v>6.6802479999999997E-2</c:v>
                </c:pt>
                <c:pt idx="65">
                  <c:v>7.3011050000000008E-2</c:v>
                </c:pt>
                <c:pt idx="66">
                  <c:v>8.0172880000000002E-2</c:v>
                </c:pt>
                <c:pt idx="67">
                  <c:v>8.7829910000000011E-2</c:v>
                </c:pt>
                <c:pt idx="68">
                  <c:v>9.5963569999999998E-2</c:v>
                </c:pt>
                <c:pt idx="69">
                  <c:v>0.10512477000000002</c:v>
                </c:pt>
                <c:pt idx="70">
                  <c:v>0.11545588</c:v>
                </c:pt>
                <c:pt idx="71">
                  <c:v>0.12727878000000001</c:v>
                </c:pt>
                <c:pt idx="72">
                  <c:v>0.14092154000000001</c:v>
                </c:pt>
                <c:pt idx="73">
                  <c:v>0.15665033</c:v>
                </c:pt>
                <c:pt idx="74">
                  <c:v>0.17538746000000002</c:v>
                </c:pt>
                <c:pt idx="75">
                  <c:v>0.19699675</c:v>
                </c:pt>
                <c:pt idx="76">
                  <c:v>0.22181245999999999</c:v>
                </c:pt>
                <c:pt idx="77">
                  <c:v>0.25047835000000002</c:v>
                </c:pt>
                <c:pt idx="78">
                  <c:v>0.28253017000000002</c:v>
                </c:pt>
                <c:pt idx="79">
                  <c:v>0.31820314</c:v>
                </c:pt>
                <c:pt idx="80">
                  <c:v>0.35713824</c:v>
                </c:pt>
                <c:pt idx="81">
                  <c:v>0.39993590000000001</c:v>
                </c:pt>
                <c:pt idx="82">
                  <c:v>0.44808172000000002</c:v>
                </c:pt>
                <c:pt idx="83">
                  <c:v>0.50218851000000009</c:v>
                </c:pt>
                <c:pt idx="84">
                  <c:v>0.56320953000000007</c:v>
                </c:pt>
                <c:pt idx="85">
                  <c:v>0.62912684000000008</c:v>
                </c:pt>
                <c:pt idx="86">
                  <c:v>0.69800297000000011</c:v>
                </c:pt>
                <c:pt idx="87">
                  <c:v>0.77319289999999996</c:v>
                </c:pt>
                <c:pt idx="88">
                  <c:v>0.85441188999999995</c:v>
                </c:pt>
                <c:pt idx="89">
                  <c:v>0.94390691000000015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1-5F4E-B56A-AD76D0490434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NewMort!$B$2:$B$122</c:f>
              <c:strCache>
                <c:ptCount val="121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NewMort!$D$2:$D$122</c:f>
              <c:numCache>
                <c:formatCode>0.0000</c:formatCode>
                <c:ptCount val="121"/>
                <c:pt idx="0" formatCode="General">
                  <c:v>0</c:v>
                </c:pt>
                <c:pt idx="1">
                  <c:v>3.5000000000000001E-3</c:v>
                </c:pt>
                <c:pt idx="2">
                  <c:v>3.3700000000000001E-4</c:v>
                </c:pt>
                <c:pt idx="3">
                  <c:v>2.4000000000000001E-4</c:v>
                </c:pt>
                <c:pt idx="4">
                  <c:v>1.8000000000000001E-4</c:v>
                </c:pt>
                <c:pt idx="5">
                  <c:v>1.5799999999999999E-4</c:v>
                </c:pt>
                <c:pt idx="6">
                  <c:v>1.47E-4</c:v>
                </c:pt>
                <c:pt idx="7">
                  <c:v>1.3799999999999999E-4</c:v>
                </c:pt>
                <c:pt idx="8">
                  <c:v>1.2899999999999999E-4</c:v>
                </c:pt>
                <c:pt idx="9">
                  <c:v>1.26E-4</c:v>
                </c:pt>
                <c:pt idx="10">
                  <c:v>1.25E-4</c:v>
                </c:pt>
                <c:pt idx="11">
                  <c:v>1.37E-4</c:v>
                </c:pt>
                <c:pt idx="12">
                  <c:v>1.45E-4</c:v>
                </c:pt>
                <c:pt idx="13">
                  <c:v>1.6100000000000001E-4</c:v>
                </c:pt>
                <c:pt idx="14">
                  <c:v>1.8100000000000001E-4</c:v>
                </c:pt>
                <c:pt idx="15">
                  <c:v>2.1699999999999999E-4</c:v>
                </c:pt>
                <c:pt idx="16">
                  <c:v>2.63E-4</c:v>
                </c:pt>
                <c:pt idx="17">
                  <c:v>3.1500000000000001E-4</c:v>
                </c:pt>
                <c:pt idx="18">
                  <c:v>1.6690571959172345E-3</c:v>
                </c:pt>
                <c:pt idx="19">
                  <c:v>1.8821283273109241E-3</c:v>
                </c:pt>
                <c:pt idx="20">
                  <c:v>2.0374926939521558E-3</c:v>
                </c:pt>
                <c:pt idx="21">
                  <c:v>2.2017350244014585E-3</c:v>
                </c:pt>
                <c:pt idx="22">
                  <c:v>2.3127095720023383E-3</c:v>
                </c:pt>
                <c:pt idx="23">
                  <c:v>2.3970502281790073E-3</c:v>
                </c:pt>
                <c:pt idx="24">
                  <c:v>2.4103671738911125E-3</c:v>
                </c:pt>
                <c:pt idx="25">
                  <c:v>2.4192451376991832E-3</c:v>
                </c:pt>
                <c:pt idx="26">
                  <c:v>2.4680739386435703E-3</c:v>
                </c:pt>
                <c:pt idx="27">
                  <c:v>2.5213417214919932E-3</c:v>
                </c:pt>
                <c:pt idx="28">
                  <c:v>2.5879264500525208E-3</c:v>
                </c:pt>
                <c:pt idx="29">
                  <c:v>2.6589501605170842E-3</c:v>
                </c:pt>
                <c:pt idx="30">
                  <c:v>2.7477297985977877E-3</c:v>
                </c:pt>
                <c:pt idx="31">
                  <c:v>2.8853382376228787E-3</c:v>
                </c:pt>
                <c:pt idx="32">
                  <c:v>3.0495805680721814E-3</c:v>
                </c:pt>
                <c:pt idx="33">
                  <c:v>3.2093839166174487E-3</c:v>
                </c:pt>
                <c:pt idx="34">
                  <c:v>3.4135770842030678E-3</c:v>
                </c:pt>
                <c:pt idx="35">
                  <c:v>3.3609434746840056E-3</c:v>
                </c:pt>
                <c:pt idx="36">
                  <c:v>3.5913141412474126E-3</c:v>
                </c:pt>
                <c:pt idx="37">
                  <c:v>3.908073807772099E-3</c:v>
                </c:pt>
                <c:pt idx="38">
                  <c:v>4.2741986171318013E-3</c:v>
                </c:pt>
                <c:pt idx="39">
                  <c:v>4.6485509502973386E-3</c:v>
                </c:pt>
                <c:pt idx="40">
                  <c:v>5.0434720929774671E-3</c:v>
                </c:pt>
                <c:pt idx="41">
                  <c:v>5.5000996642013654E-3</c:v>
                </c:pt>
                <c:pt idx="42">
                  <c:v>5.9526134735223444E-3</c:v>
                </c:pt>
                <c:pt idx="43">
                  <c:v>6.4709474732900125E-3</c:v>
                </c:pt>
                <c:pt idx="44">
                  <c:v>7.0304190920868603E-3</c:v>
                </c:pt>
                <c:pt idx="45">
                  <c:v>8.5841251544199765E-3</c:v>
                </c:pt>
                <c:pt idx="46">
                  <c:v>9.3098697151329218E-3</c:v>
                </c:pt>
                <c:pt idx="47">
                  <c:v>1.0165046426801038E-2</c:v>
                </c:pt>
                <c:pt idx="48">
                  <c:v>1.1145032712604504E-2</c:v>
                </c:pt>
                <c:pt idx="49">
                  <c:v>1.2180489920245903E-2</c:v>
                </c:pt>
                <c:pt idx="50">
                  <c:v>1.3317643817923506E-2</c:v>
                </c:pt>
                <c:pt idx="51">
                  <c:v>1.4538004098358009E-2</c:v>
                </c:pt>
                <c:pt idx="52">
                  <c:v>1.594326745158562E-2</c:v>
                </c:pt>
                <c:pt idx="53">
                  <c:v>1.7542679031245994E-2</c:v>
                </c:pt>
                <c:pt idx="54">
                  <c:v>1.9313125953239991E-2</c:v>
                </c:pt>
                <c:pt idx="55">
                  <c:v>2.1323946869865027E-2</c:v>
                </c:pt>
                <c:pt idx="56">
                  <c:v>2.4490922276707051E-2</c:v>
                </c:pt>
                <c:pt idx="57">
                  <c:v>2.6956322599900825E-2</c:v>
                </c:pt>
                <c:pt idx="58">
                  <c:v>2.9594396875691834E-2</c:v>
                </c:pt>
                <c:pt idx="59">
                  <c:v>3.2501075077745196E-2</c:v>
                </c:pt>
                <c:pt idx="60">
                  <c:v>3.5978536623106065E-2</c:v>
                </c:pt>
                <c:pt idx="61">
                  <c:v>3.9686230105263239E-2</c:v>
                </c:pt>
                <c:pt idx="62">
                  <c:v>4.3379534091370651E-2</c:v>
                </c:pt>
                <c:pt idx="63">
                  <c:v>4.74421684760888E-2</c:v>
                </c:pt>
                <c:pt idx="64">
                  <c:v>5.1763813789702788E-2</c:v>
                </c:pt>
                <c:pt idx="65">
                  <c:v>5.6574701969008941E-2</c:v>
                </c:pt>
                <c:pt idx="66">
                  <c:v>6.418148947194198E-2</c:v>
                </c:pt>
                <c:pt idx="67">
                  <c:v>7.0311237964591169E-2</c:v>
                </c:pt>
                <c:pt idx="68">
                  <c:v>7.6822547196071386E-2</c:v>
                </c:pt>
                <c:pt idx="69">
                  <c:v>8.4156441916460073E-2</c:v>
                </c:pt>
                <c:pt idx="70">
                  <c:v>9.2426894813979449E-2</c:v>
                </c:pt>
                <c:pt idx="71">
                  <c:v>0.10189158327069728</c:v>
                </c:pt>
                <c:pt idx="72">
                  <c:v>0.11281314000295177</c:v>
                </c:pt>
                <c:pt idx="73">
                  <c:v>0.12540464438437585</c:v>
                </c:pt>
                <c:pt idx="74">
                  <c:v>0.1404044412212789</c:v>
                </c:pt>
                <c:pt idx="75">
                  <c:v>0.15770351315970921</c:v>
                </c:pt>
                <c:pt idx="76">
                  <c:v>0.17756944825027554</c:v>
                </c:pt>
                <c:pt idx="77">
                  <c:v>0.20051760125711338</c:v>
                </c:pt>
                <c:pt idx="78">
                  <c:v>0.22617632210993269</c:v>
                </c:pt>
                <c:pt idx="79">
                  <c:v>0.25473391351101371</c:v>
                </c:pt>
                <c:pt idx="80">
                  <c:v>0.28590296607266558</c:v>
                </c:pt>
                <c:pt idx="81">
                  <c:v>0.32016414721913</c:v>
                </c:pt>
                <c:pt idx="82">
                  <c:v>0.3587067371753348</c:v>
                </c:pt>
                <c:pt idx="83">
                  <c:v>0.40202131403406283</c:v>
                </c:pt>
                <c:pt idx="84">
                  <c:v>0.45087099927297608</c:v>
                </c:pt>
                <c:pt idx="85">
                  <c:v>0.50364035391988082</c:v>
                </c:pt>
                <c:pt idx="86">
                  <c:v>0.5587783583481003</c:v>
                </c:pt>
                <c:pt idx="87">
                  <c:v>0.61897080373226321</c:v>
                </c:pt>
                <c:pt idx="88">
                  <c:v>0.68398974469592522</c:v>
                </c:pt>
                <c:pt idx="89">
                  <c:v>0.75563396757928991</c:v>
                </c:pt>
                <c:pt idx="90">
                  <c:v>0.8005386543671873</c:v>
                </c:pt>
                <c:pt idx="91">
                  <c:v>0.8005386543671873</c:v>
                </c:pt>
                <c:pt idx="92">
                  <c:v>0.8005386543671873</c:v>
                </c:pt>
                <c:pt idx="93">
                  <c:v>0.8005386543671873</c:v>
                </c:pt>
                <c:pt idx="94">
                  <c:v>0.8005386543671873</c:v>
                </c:pt>
                <c:pt idx="95">
                  <c:v>0.8005386543671873</c:v>
                </c:pt>
                <c:pt idx="96">
                  <c:v>0.8005386543671873</c:v>
                </c:pt>
                <c:pt idx="97">
                  <c:v>0.8005386543671873</c:v>
                </c:pt>
                <c:pt idx="98">
                  <c:v>0.8005386543671873</c:v>
                </c:pt>
                <c:pt idx="99">
                  <c:v>0.8005386543671873</c:v>
                </c:pt>
                <c:pt idx="100">
                  <c:v>0.8005386543671873</c:v>
                </c:pt>
                <c:pt idx="101">
                  <c:v>0.8005386543671873</c:v>
                </c:pt>
                <c:pt idx="102">
                  <c:v>0.8005386543671873</c:v>
                </c:pt>
                <c:pt idx="103">
                  <c:v>0.8005386543671873</c:v>
                </c:pt>
                <c:pt idx="104">
                  <c:v>0.8005386543671873</c:v>
                </c:pt>
                <c:pt idx="105">
                  <c:v>0.8005386543671873</c:v>
                </c:pt>
                <c:pt idx="106">
                  <c:v>0.8005386543671873</c:v>
                </c:pt>
                <c:pt idx="107">
                  <c:v>0.8005386543671873</c:v>
                </c:pt>
                <c:pt idx="108">
                  <c:v>0.8005386543671873</c:v>
                </c:pt>
                <c:pt idx="109">
                  <c:v>0.8005386543671873</c:v>
                </c:pt>
                <c:pt idx="110">
                  <c:v>0.8005386543671873</c:v>
                </c:pt>
                <c:pt idx="111">
                  <c:v>0.8005386543671873</c:v>
                </c:pt>
                <c:pt idx="112">
                  <c:v>0.8005386543671873</c:v>
                </c:pt>
                <c:pt idx="113">
                  <c:v>0.8005386543671873</c:v>
                </c:pt>
                <c:pt idx="114">
                  <c:v>0.8005386543671873</c:v>
                </c:pt>
                <c:pt idx="115">
                  <c:v>0.8005386543671873</c:v>
                </c:pt>
                <c:pt idx="116">
                  <c:v>0.8005386543671873</c:v>
                </c:pt>
                <c:pt idx="117">
                  <c:v>0.8005386543671873</c:v>
                </c:pt>
                <c:pt idx="118">
                  <c:v>0.8005386543671873</c:v>
                </c:pt>
                <c:pt idx="119">
                  <c:v>0.8005386543671873</c:v>
                </c:pt>
                <c:pt idx="120">
                  <c:v>0.8005386543671873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1-5F4E-B56A-AD76D049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103043"/>
        <c:axId val="1262510881"/>
      </c:lineChart>
      <c:catAx>
        <c:axId val="83710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510881"/>
        <c:crosses val="autoZero"/>
        <c:auto val="1"/>
        <c:lblAlgn val="ctr"/>
        <c:lblOffset val="100"/>
        <c:noMultiLvlLbl val="1"/>
      </c:catAx>
      <c:valAx>
        <c:axId val="1262510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71030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NewMort!$G$2</c:f>
              <c:strCache>
                <c:ptCount val="1"/>
                <c:pt idx="0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NewMort!$G$3:$G$122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3.4439738800000003E-3</c:v>
                </c:pt>
                <c:pt idx="18">
                  <c:v>3.8836301200000007E-3</c:v>
                </c:pt>
                <c:pt idx="19">
                  <c:v>4.2042127950000004E-3</c:v>
                </c:pt>
                <c:pt idx="20">
                  <c:v>4.5431144800000007E-3</c:v>
                </c:pt>
                <c:pt idx="21">
                  <c:v>4.7721021050000003E-3</c:v>
                </c:pt>
                <c:pt idx="22">
                  <c:v>4.9461327000000005E-3</c:v>
                </c:pt>
                <c:pt idx="23">
                  <c:v>4.9736112150000006E-3</c:v>
                </c:pt>
                <c:pt idx="24">
                  <c:v>4.9919302250000007E-3</c:v>
                </c:pt>
                <c:pt idx="25">
                  <c:v>5.0926847800000005E-3</c:v>
                </c:pt>
                <c:pt idx="26">
                  <c:v>5.2025988400000011E-3</c:v>
                </c:pt>
                <c:pt idx="27">
                  <c:v>5.3399914150000002E-3</c:v>
                </c:pt>
                <c:pt idx="28">
                  <c:v>5.486543495000001E-3</c:v>
                </c:pt>
                <c:pt idx="29">
                  <c:v>5.6697335950000004E-3</c:v>
                </c:pt>
                <c:pt idx="30">
                  <c:v>5.9536782500000003E-3</c:v>
                </c:pt>
                <c:pt idx="31">
                  <c:v>6.2925799350000006E-3</c:v>
                </c:pt>
                <c:pt idx="32">
                  <c:v>6.6223221150000008E-3</c:v>
                </c:pt>
                <c:pt idx="33">
                  <c:v>7.0436593450000015E-3</c:v>
                </c:pt>
                <c:pt idx="34">
                  <c:v>7.4833155850000015E-3</c:v>
                </c:pt>
                <c:pt idx="35">
                  <c:v>7.9962478650000002E-3</c:v>
                </c:pt>
                <c:pt idx="36">
                  <c:v>8.7015297500000009E-3</c:v>
                </c:pt>
                <c:pt idx="37">
                  <c:v>9.5167256950000004E-3</c:v>
                </c:pt>
                <c:pt idx="38">
                  <c:v>1.035024065E-2</c:v>
                </c:pt>
                <c:pt idx="39">
                  <c:v>1.1229553130000002E-2</c:v>
                </c:pt>
                <c:pt idx="40">
                  <c:v>1.2246258185000003E-2</c:v>
                </c:pt>
                <c:pt idx="41">
                  <c:v>1.3253803735000002E-2</c:v>
                </c:pt>
                <c:pt idx="42">
                  <c:v>1.4407901365000001E-2</c:v>
                </c:pt>
                <c:pt idx="43">
                  <c:v>1.5653594045000004E-2</c:v>
                </c:pt>
                <c:pt idx="44">
                  <c:v>1.701012E-2</c:v>
                </c:pt>
                <c:pt idx="45">
                  <c:v>1.8448240000000001E-2</c:v>
                </c:pt>
                <c:pt idx="46">
                  <c:v>2.0142839999999999E-2</c:v>
                </c:pt>
                <c:pt idx="47">
                  <c:v>2.2084759999999998E-2</c:v>
                </c:pt>
                <c:pt idx="48">
                  <c:v>2.4136600000000001E-2</c:v>
                </c:pt>
                <c:pt idx="49">
                  <c:v>2.6389960000000001E-2</c:v>
                </c:pt>
                <c:pt idx="50">
                  <c:v>2.8808199999999999E-2</c:v>
                </c:pt>
                <c:pt idx="51">
                  <c:v>3.1592839999999997E-2</c:v>
                </c:pt>
                <c:pt idx="52">
                  <c:v>3.47622E-2</c:v>
                </c:pt>
                <c:pt idx="53">
                  <c:v>3.8270480000000003E-2</c:v>
                </c:pt>
                <c:pt idx="54">
                  <c:v>4.225508E-2</c:v>
                </c:pt>
                <c:pt idx="55">
                  <c:v>4.677096E-2</c:v>
                </c:pt>
                <c:pt idx="56">
                  <c:v>5.1479200000000003E-2</c:v>
                </c:pt>
                <c:pt idx="57">
                  <c:v>5.6517200000000004E-2</c:v>
                </c:pt>
                <c:pt idx="58">
                  <c:v>6.2068159999999997E-2</c:v>
                </c:pt>
                <c:pt idx="59">
                  <c:v>6.8709160000000005E-2</c:v>
                </c:pt>
                <c:pt idx="60">
                  <c:v>7.5789839999999997E-2</c:v>
                </c:pt>
                <c:pt idx="61">
                  <c:v>8.2843040000000007E-2</c:v>
                </c:pt>
                <c:pt idx="62">
                  <c:v>9.0601560000000012E-2</c:v>
                </c:pt>
                <c:pt idx="63">
                  <c:v>9.8854719999999993E-2</c:v>
                </c:pt>
                <c:pt idx="64">
                  <c:v>0.1080422</c:v>
                </c:pt>
                <c:pt idx="65">
                  <c:v>0.11864032000000001</c:v>
                </c:pt>
                <c:pt idx="66">
                  <c:v>0.12997124000000002</c:v>
                </c:pt>
                <c:pt idx="67">
                  <c:v>0.14200747999999999</c:v>
                </c:pt>
                <c:pt idx="68">
                  <c:v>0.15556428000000003</c:v>
                </c:pt>
                <c:pt idx="69">
                  <c:v>0.17085232</c:v>
                </c:pt>
                <c:pt idx="70">
                  <c:v>0.18834792</c:v>
                </c:pt>
                <c:pt idx="71">
                  <c:v>0.20853656000000001</c:v>
                </c:pt>
                <c:pt idx="72">
                  <c:v>0.23181212000000001</c:v>
                </c:pt>
                <c:pt idx="73">
                  <c:v>0.25953944000000001</c:v>
                </c:pt>
                <c:pt idx="74">
                  <c:v>0.29151699999999997</c:v>
                </c:pt>
                <c:pt idx="75">
                  <c:v>0.32823943999999999</c:v>
                </c:pt>
                <c:pt idx="76">
                  <c:v>0.37065940000000003</c:v>
                </c:pt>
                <c:pt idx="77">
                  <c:v>0.41808988000000002</c:v>
                </c:pt>
                <c:pt idx="78">
                  <c:v>0.47087896000000001</c:v>
                </c:pt>
                <c:pt idx="79">
                  <c:v>0.52849535999999997</c:v>
                </c:pt>
                <c:pt idx="80">
                  <c:v>0.59182760000000001</c:v>
                </c:pt>
                <c:pt idx="81">
                  <c:v>0.66307408000000001</c:v>
                </c:pt>
                <c:pt idx="82">
                  <c:v>0.74314164000000005</c:v>
                </c:pt>
                <c:pt idx="83">
                  <c:v>0.83344092000000003</c:v>
                </c:pt>
                <c:pt idx="84">
                  <c:v>0.93098576000000011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5D4D-9AE8-5742C3586D47}"/>
            </c:ext>
          </c:extLst>
        </c:ser>
        <c:ser>
          <c:idx val="1"/>
          <c:order val="1"/>
          <c:tx>
            <c:strRef>
              <c:f>NewMort!$H$2</c:f>
              <c:strCache>
                <c:ptCount val="1"/>
                <c:pt idx="0">
                  <c:v>Mort Reduced (FS)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NewMort!$H$3:$H$122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2.4628137038757744E-3</c:v>
                </c:pt>
                <c:pt idx="18">
                  <c:v>2.7772154533067246E-3</c:v>
                </c:pt>
                <c:pt idx="19">
                  <c:v>3.0064667289334585E-3</c:v>
                </c:pt>
                <c:pt idx="20">
                  <c:v>3.2488180774531495E-3</c:v>
                </c:pt>
                <c:pt idx="21">
                  <c:v>3.412568988615102E-3</c:v>
                </c:pt>
                <c:pt idx="22">
                  <c:v>3.5370196810981867E-3</c:v>
                </c:pt>
                <c:pt idx="23">
                  <c:v>3.5566697904376213E-3</c:v>
                </c:pt>
                <c:pt idx="24">
                  <c:v>3.5697698633305776E-3</c:v>
                </c:pt>
                <c:pt idx="25">
                  <c:v>3.6418202642418368E-3</c:v>
                </c:pt>
                <c:pt idx="26">
                  <c:v>3.7204207015995743E-3</c:v>
                </c:pt>
                <c:pt idx="27">
                  <c:v>3.8186712482967456E-3</c:v>
                </c:pt>
                <c:pt idx="28">
                  <c:v>3.9234718314403961E-3</c:v>
                </c:pt>
                <c:pt idx="29">
                  <c:v>4.0544725603699587E-3</c:v>
                </c:pt>
                <c:pt idx="30">
                  <c:v>4.2575236902107801E-3</c:v>
                </c:pt>
                <c:pt idx="31">
                  <c:v>4.4998750387304706E-3</c:v>
                </c:pt>
                <c:pt idx="32">
                  <c:v>4.7356763508036833E-3</c:v>
                </c:pt>
                <c:pt idx="33">
                  <c:v>5.0369780273416776E-3</c:v>
                </c:pt>
                <c:pt idx="34">
                  <c:v>4.9576414323807836E-3</c:v>
                </c:pt>
                <c:pt idx="35">
                  <c:v>5.297455288211044E-3</c:v>
                </c:pt>
                <c:pt idx="36">
                  <c:v>5.7646993399776544E-3</c:v>
                </c:pt>
                <c:pt idx="37">
                  <c:v>6.3047606465650346E-3</c:v>
                </c:pt>
                <c:pt idx="38">
                  <c:v>6.8569581622892097E-3</c:v>
                </c:pt>
                <c:pt idx="39">
                  <c:v>7.4394962008553734E-3</c:v>
                </c:pt>
                <c:pt idx="40">
                  <c:v>8.1130558079474998E-3</c:v>
                </c:pt>
                <c:pt idx="41">
                  <c:v>8.7805473104712282E-3</c:v>
                </c:pt>
                <c:pt idx="42">
                  <c:v>9.5451284860893163E-3</c:v>
                </c:pt>
                <c:pt idx="43">
                  <c:v>1.0370390707391382E-2</c:v>
                </c:pt>
                <c:pt idx="44">
                  <c:v>1.2672676447912232E-2</c:v>
                </c:pt>
                <c:pt idx="45">
                  <c:v>1.3744087434623176E-2</c:v>
                </c:pt>
                <c:pt idx="46">
                  <c:v>1.5006578087753903E-2</c:v>
                </c:pt>
                <c:pt idx="47">
                  <c:v>1.645332413350371E-2</c:v>
                </c:pt>
                <c:pt idx="48">
                  <c:v>1.7981961464862001E-2</c:v>
                </c:pt>
                <c:pt idx="49">
                  <c:v>1.9660732819835831E-2</c:v>
                </c:pt>
                <c:pt idx="50">
                  <c:v>2.1462341103222385E-2</c:v>
                </c:pt>
                <c:pt idx="51">
                  <c:v>2.3536920338637201E-2</c:v>
                </c:pt>
                <c:pt idx="52">
                  <c:v>2.58981190736817E-2</c:v>
                </c:pt>
                <c:pt idx="53">
                  <c:v>2.8511815939352349E-2</c:v>
                </c:pt>
                <c:pt idx="54">
                  <c:v>3.1480375042659735E-2</c:v>
                </c:pt>
                <c:pt idx="55">
                  <c:v>3.6169497165734005E-2</c:v>
                </c:pt>
                <c:pt idx="56">
                  <c:v>3.981053154552E-2</c:v>
                </c:pt>
                <c:pt idx="57">
                  <c:v>4.3706580006380502E-2</c:v>
                </c:pt>
                <c:pt idx="58">
                  <c:v>4.7999317037801338E-2</c:v>
                </c:pt>
                <c:pt idx="59">
                  <c:v>5.3135017281662908E-2</c:v>
                </c:pt>
                <c:pt idx="60">
                  <c:v>5.8610736300290477E-2</c:v>
                </c:pt>
                <c:pt idx="61">
                  <c:v>6.4065204145495172E-2</c:v>
                </c:pt>
                <c:pt idx="62">
                  <c:v>7.0065118775220356E-2</c:v>
                </c:pt>
                <c:pt idx="63">
                  <c:v>7.6447554526557257E-2</c:v>
                </c:pt>
                <c:pt idx="64">
                  <c:v>8.3552530174271958E-2</c:v>
                </c:pt>
                <c:pt idx="65">
                  <c:v>9.4812257484138435E-2</c:v>
                </c:pt>
                <c:pt idx="66">
                  <c:v>0.1038674429773348</c:v>
                </c:pt>
                <c:pt idx="67">
                  <c:v>0.11348628997657489</c:v>
                </c:pt>
                <c:pt idx="68">
                  <c:v>0.12432030333949377</c:v>
                </c:pt>
                <c:pt idx="69">
                  <c:v>0.13653784948997452</c:v>
                </c:pt>
                <c:pt idx="70">
                  <c:v>0.15051958295157924</c:v>
                </c:pt>
                <c:pt idx="71">
                  <c:v>0.16665347852716922</c:v>
                </c:pt>
                <c:pt idx="72">
                  <c:v>0.18525430822661298</c:v>
                </c:pt>
                <c:pt idx="73">
                  <c:v>0.20741279366550175</c:v>
                </c:pt>
                <c:pt idx="74">
                  <c:v>0.2329678886992515</c:v>
                </c:pt>
                <c:pt idx="75">
                  <c:v>0.26231488841002287</c:v>
                </c:pt>
                <c:pt idx="76">
                  <c:v>0.29621510184493993</c:v>
                </c:pt>
                <c:pt idx="77">
                  <c:v>0.33411950805655738</c:v>
                </c:pt>
                <c:pt idx="78">
                  <c:v>0.37630627765824742</c:v>
                </c:pt>
                <c:pt idx="79">
                  <c:v>0.42235083445065247</c:v>
                </c:pt>
                <c:pt idx="80">
                  <c:v>0.47296324552580177</c:v>
                </c:pt>
                <c:pt idx="81">
                  <c:v>0.5299003779155198</c:v>
                </c:pt>
                <c:pt idx="82">
                  <c:v>0.59388693927043446</c:v>
                </c:pt>
                <c:pt idx="83">
                  <c:v>0.66605025260263306</c:v>
                </c:pt>
                <c:pt idx="84">
                  <c:v>0.74400390686055395</c:v>
                </c:pt>
                <c:pt idx="85">
                  <c:v>0.7991571287412107</c:v>
                </c:pt>
                <c:pt idx="86">
                  <c:v>0.7991571287412107</c:v>
                </c:pt>
                <c:pt idx="87">
                  <c:v>0.7991571287412107</c:v>
                </c:pt>
                <c:pt idx="88">
                  <c:v>0.7991571287412107</c:v>
                </c:pt>
                <c:pt idx="89">
                  <c:v>0.7991571287412107</c:v>
                </c:pt>
                <c:pt idx="90">
                  <c:v>0.7991571287412107</c:v>
                </c:pt>
                <c:pt idx="91">
                  <c:v>0.7991571287412107</c:v>
                </c:pt>
                <c:pt idx="92">
                  <c:v>0.7991571287412107</c:v>
                </c:pt>
                <c:pt idx="93">
                  <c:v>0.7991571287412107</c:v>
                </c:pt>
                <c:pt idx="94">
                  <c:v>0.7991571287412107</c:v>
                </c:pt>
                <c:pt idx="95">
                  <c:v>0.7991571287412107</c:v>
                </c:pt>
                <c:pt idx="96">
                  <c:v>0.7991571287412107</c:v>
                </c:pt>
                <c:pt idx="97">
                  <c:v>0.7991571287412107</c:v>
                </c:pt>
                <c:pt idx="98">
                  <c:v>0.7991571287412107</c:v>
                </c:pt>
                <c:pt idx="99">
                  <c:v>0.7991571287412107</c:v>
                </c:pt>
                <c:pt idx="100">
                  <c:v>0.7991571287412107</c:v>
                </c:pt>
                <c:pt idx="101">
                  <c:v>0.7991571287412107</c:v>
                </c:pt>
                <c:pt idx="102">
                  <c:v>0.7991571287412107</c:v>
                </c:pt>
                <c:pt idx="103">
                  <c:v>0.7991571287412107</c:v>
                </c:pt>
                <c:pt idx="104">
                  <c:v>0.7991571287412107</c:v>
                </c:pt>
                <c:pt idx="105">
                  <c:v>0.7991571287412107</c:v>
                </c:pt>
                <c:pt idx="106">
                  <c:v>0.7991571287412107</c:v>
                </c:pt>
                <c:pt idx="107">
                  <c:v>0.7991571287412107</c:v>
                </c:pt>
                <c:pt idx="108">
                  <c:v>0.7991571287412107</c:v>
                </c:pt>
                <c:pt idx="109">
                  <c:v>0.7991571287412107</c:v>
                </c:pt>
                <c:pt idx="110">
                  <c:v>0.7991571287412107</c:v>
                </c:pt>
                <c:pt idx="111">
                  <c:v>0.7991571287412107</c:v>
                </c:pt>
                <c:pt idx="112">
                  <c:v>0.7991571287412107</c:v>
                </c:pt>
                <c:pt idx="113">
                  <c:v>0.7991571287412107</c:v>
                </c:pt>
                <c:pt idx="114">
                  <c:v>0.7991571287412107</c:v>
                </c:pt>
                <c:pt idx="115">
                  <c:v>0.7991571287412107</c:v>
                </c:pt>
                <c:pt idx="116">
                  <c:v>0.7991571287412107</c:v>
                </c:pt>
                <c:pt idx="117">
                  <c:v>0.7991571287412107</c:v>
                </c:pt>
                <c:pt idx="118">
                  <c:v>0.7991571287412107</c:v>
                </c:pt>
                <c:pt idx="119">
                  <c:v>0.7991571287412107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5D4D-9AE8-5742C358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41629"/>
        <c:axId val="1015045802"/>
      </c:lineChart>
      <c:catAx>
        <c:axId val="117084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045802"/>
        <c:crosses val="autoZero"/>
        <c:auto val="1"/>
        <c:lblAlgn val="ctr"/>
        <c:lblOffset val="100"/>
        <c:noMultiLvlLbl val="1"/>
      </c:catAx>
      <c:valAx>
        <c:axId val="1015045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841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Base Mort and Mort Reduced (MNS)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NewMort!$K$1:$K$2</c:f>
              <c:strCache>
                <c:ptCount val="2"/>
                <c:pt idx="0">
                  <c:v>MALE NON-SMOKERS</c:v>
                </c:pt>
                <c:pt idx="1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NewMort!$B$4:$B$122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cat>
          <c:val>
            <c:numRef>
              <c:f>NewMort!$K$3:$K$122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3.9730115200000001E-4</c:v>
                </c:pt>
                <c:pt idx="18">
                  <c:v>4.4802044800000009E-4</c:v>
                </c:pt>
                <c:pt idx="19">
                  <c:v>4.8500326800000003E-4</c:v>
                </c:pt>
                <c:pt idx="20">
                  <c:v>5.2409939200000004E-4</c:v>
                </c:pt>
                <c:pt idx="21">
                  <c:v>5.5051569200000006E-4</c:v>
                </c:pt>
                <c:pt idx="22">
                  <c:v>5.7059208000000009E-4</c:v>
                </c:pt>
                <c:pt idx="23">
                  <c:v>5.7376203600000009E-4</c:v>
                </c:pt>
                <c:pt idx="24">
                  <c:v>5.7587534000000005E-4</c:v>
                </c:pt>
                <c:pt idx="25">
                  <c:v>5.8749851200000001E-4</c:v>
                </c:pt>
                <c:pt idx="26">
                  <c:v>6.0017833600000011E-4</c:v>
                </c:pt>
                <c:pt idx="27">
                  <c:v>6.160281160000001E-4</c:v>
                </c:pt>
                <c:pt idx="28">
                  <c:v>6.3293454800000012E-4</c:v>
                </c:pt>
                <c:pt idx="29">
                  <c:v>6.5406758800000007E-4</c:v>
                </c:pt>
                <c:pt idx="30">
                  <c:v>6.8682380000000009E-4</c:v>
                </c:pt>
                <c:pt idx="31">
                  <c:v>7.259199240000001E-4</c:v>
                </c:pt>
                <c:pt idx="32">
                  <c:v>7.6395939600000008E-4</c:v>
                </c:pt>
                <c:pt idx="33">
                  <c:v>8.1256538800000019E-4</c:v>
                </c:pt>
                <c:pt idx="34">
                  <c:v>8.6328468400000016E-4</c:v>
                </c:pt>
                <c:pt idx="35">
                  <c:v>9.2245719600000009E-4</c:v>
                </c:pt>
                <c:pt idx="36">
                  <c:v>1.0038194000000001E-3</c:v>
                </c:pt>
                <c:pt idx="37">
                  <c:v>1.0978614280000001E-3</c:v>
                </c:pt>
                <c:pt idx="38">
                  <c:v>1.19401676E-3</c:v>
                </c:pt>
                <c:pt idx="39">
                  <c:v>1.2954553520000004E-3</c:v>
                </c:pt>
                <c:pt idx="40">
                  <c:v>1.4127437240000003E-3</c:v>
                </c:pt>
                <c:pt idx="41">
                  <c:v>1.5289754440000001E-3</c:v>
                </c:pt>
                <c:pt idx="42">
                  <c:v>1.6621135960000002E-3</c:v>
                </c:pt>
                <c:pt idx="43">
                  <c:v>1.8058182680000003E-3</c:v>
                </c:pt>
                <c:pt idx="44">
                  <c:v>1.9622027640000001E-3</c:v>
                </c:pt>
                <c:pt idx="45">
                  <c:v>2.1280971280000006E-3</c:v>
                </c:pt>
                <c:pt idx="46">
                  <c:v>2.3235777480000003E-3</c:v>
                </c:pt>
                <c:pt idx="47">
                  <c:v>2.5475879720000005E-3</c:v>
                </c:pt>
                <c:pt idx="48">
                  <c:v>2.7842780200000006E-3</c:v>
                </c:pt>
                <c:pt idx="49">
                  <c:v>3.0442144120000005E-3</c:v>
                </c:pt>
                <c:pt idx="50">
                  <c:v>3.3231705400000003E-3</c:v>
                </c:pt>
                <c:pt idx="51">
                  <c:v>3.6443927480000003E-3</c:v>
                </c:pt>
                <c:pt idx="52">
                  <c:v>4.0099943400000006E-3</c:v>
                </c:pt>
                <c:pt idx="53">
                  <c:v>4.4146920560000011E-3</c:v>
                </c:pt>
                <c:pt idx="54">
                  <c:v>4.8743356760000004E-3</c:v>
                </c:pt>
                <c:pt idx="55">
                  <c:v>5.3952651120000011E-3</c:v>
                </c:pt>
                <c:pt idx="56">
                  <c:v>5.9383842400000005E-3</c:v>
                </c:pt>
                <c:pt idx="57">
                  <c:v>6.5195428400000007E-3</c:v>
                </c:pt>
                <c:pt idx="58">
                  <c:v>7.1598739520000012E-3</c:v>
                </c:pt>
                <c:pt idx="59">
                  <c:v>7.9259466520000006E-3</c:v>
                </c:pt>
                <c:pt idx="60">
                  <c:v>8.7427386480000008E-3</c:v>
                </c:pt>
                <c:pt idx="61">
                  <c:v>9.5563606880000006E-3</c:v>
                </c:pt>
                <c:pt idx="62">
                  <c:v>1.0451344932000003E-2</c:v>
                </c:pt>
                <c:pt idx="63">
                  <c:v>1.1403388384000001E-2</c:v>
                </c:pt>
                <c:pt idx="64">
                  <c:v>1.2463210340000001E-2</c:v>
                </c:pt>
                <c:pt idx="65">
                  <c:v>1.3729120000000001E-2</c:v>
                </c:pt>
                <c:pt idx="66">
                  <c:v>1.5040340000000001E-2</c:v>
                </c:pt>
                <c:pt idx="67">
                  <c:v>1.6433179999999999E-2</c:v>
                </c:pt>
                <c:pt idx="68">
                  <c:v>1.8001980000000004E-2</c:v>
                </c:pt>
                <c:pt idx="69">
                  <c:v>1.977112E-2</c:v>
                </c:pt>
                <c:pt idx="70">
                  <c:v>2.1795720000000001E-2</c:v>
                </c:pt>
                <c:pt idx="71">
                  <c:v>2.4131960000000004E-2</c:v>
                </c:pt>
                <c:pt idx="72">
                  <c:v>2.6825420000000003E-2</c:v>
                </c:pt>
                <c:pt idx="73">
                  <c:v>3.0034040000000001E-2</c:v>
                </c:pt>
                <c:pt idx="74">
                  <c:v>3.3734500000000001E-2</c:v>
                </c:pt>
                <c:pt idx="75">
                  <c:v>3.7984039999999997E-2</c:v>
                </c:pt>
                <c:pt idx="76">
                  <c:v>4.2892900000000005E-2</c:v>
                </c:pt>
                <c:pt idx="77">
                  <c:v>4.8381580000000007E-2</c:v>
                </c:pt>
                <c:pt idx="78">
                  <c:v>5.4490360000000002E-2</c:v>
                </c:pt>
                <c:pt idx="79">
                  <c:v>6.1157759999999999E-2</c:v>
                </c:pt>
                <c:pt idx="80">
                  <c:v>6.8486600000000009E-2</c:v>
                </c:pt>
                <c:pt idx="81">
                  <c:v>7.6731279999999999E-2</c:v>
                </c:pt>
                <c:pt idx="82">
                  <c:v>8.5996740000000016E-2</c:v>
                </c:pt>
                <c:pt idx="83">
                  <c:v>9.6446219999999999E-2</c:v>
                </c:pt>
                <c:pt idx="84">
                  <c:v>0.10773416000000001</c:v>
                </c:pt>
                <c:pt idx="85">
                  <c:v>0.11952878000000002</c:v>
                </c:pt>
                <c:pt idx="86">
                  <c:v>0.13240460000000001</c:v>
                </c:pt>
                <c:pt idx="87">
                  <c:v>0.14631285999999999</c:v>
                </c:pt>
                <c:pt idx="88">
                  <c:v>0.16163834000000002</c:v>
                </c:pt>
                <c:pt idx="89">
                  <c:v>0.17858668</c:v>
                </c:pt>
                <c:pt idx="90">
                  <c:v>0.19541948000000001</c:v>
                </c:pt>
                <c:pt idx="91">
                  <c:v>0.21359848000000001</c:v>
                </c:pt>
                <c:pt idx="92">
                  <c:v>0.23264668000000002</c:v>
                </c:pt>
                <c:pt idx="93">
                  <c:v>0.25232770000000004</c:v>
                </c:pt>
                <c:pt idx="94">
                  <c:v>0.27344502000000004</c:v>
                </c:pt>
                <c:pt idx="95">
                  <c:v>0.29516230000000004</c:v>
                </c:pt>
                <c:pt idx="96">
                  <c:v>0.31816430000000001</c:v>
                </c:pt>
                <c:pt idx="97">
                  <c:v>0.34251461999999999</c:v>
                </c:pt>
                <c:pt idx="98">
                  <c:v>0.36731438000000005</c:v>
                </c:pt>
                <c:pt idx="99">
                  <c:v>0.39323138000000002</c:v>
                </c:pt>
                <c:pt idx="100">
                  <c:v>0.41932328000000002</c:v>
                </c:pt>
                <c:pt idx="101">
                  <c:v>0.44498800000000005</c:v>
                </c:pt>
                <c:pt idx="102">
                  <c:v>0.47126646000000005</c:v>
                </c:pt>
                <c:pt idx="103">
                  <c:v>0.49800496000000005</c:v>
                </c:pt>
                <c:pt idx="104">
                  <c:v>0.52503071999999995</c:v>
                </c:pt>
                <c:pt idx="105">
                  <c:v>0.55217307999999998</c:v>
                </c:pt>
                <c:pt idx="106">
                  <c:v>0.57945960000000007</c:v>
                </c:pt>
                <c:pt idx="107">
                  <c:v>0.60694010000000009</c:v>
                </c:pt>
                <c:pt idx="108">
                  <c:v>0.63445876000000001</c:v>
                </c:pt>
                <c:pt idx="109">
                  <c:v>0.66185552000000003</c:v>
                </c:pt>
                <c:pt idx="110">
                  <c:v>0.69366293999999995</c:v>
                </c:pt>
                <c:pt idx="111">
                  <c:v>0.72529758000000011</c:v>
                </c:pt>
                <c:pt idx="112">
                  <c:v>0.75672022000000005</c:v>
                </c:pt>
                <c:pt idx="113">
                  <c:v>0.78789164</c:v>
                </c:pt>
                <c:pt idx="114">
                  <c:v>0.81877368000000006</c:v>
                </c:pt>
                <c:pt idx="115">
                  <c:v>0.84949883999999998</c:v>
                </c:pt>
                <c:pt idx="116">
                  <c:v>0.88022294000000001</c:v>
                </c:pt>
                <c:pt idx="117">
                  <c:v>0.91094810000000004</c:v>
                </c:pt>
                <c:pt idx="118">
                  <c:v>0.94167326000000007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3640-AD87-6CB855409CE3}"/>
            </c:ext>
          </c:extLst>
        </c:ser>
        <c:ser>
          <c:idx val="1"/>
          <c:order val="1"/>
          <c:tx>
            <c:strRef>
              <c:f>NewMort!$L$1:$L$2</c:f>
              <c:strCache>
                <c:ptCount val="2"/>
                <c:pt idx="0">
                  <c:v>MALE NON-SMOKERS</c:v>
                </c:pt>
                <c:pt idx="1">
                  <c:v>Mort Reduced (MNS)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NewMort!$B$4:$B$122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cat>
          <c:val>
            <c:numRef>
              <c:f>NewMort!$L$3:$L$122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3.6155982117573452E-4</c:v>
                </c:pt>
                <c:pt idx="18">
                  <c:v>4.0771639409178576E-4</c:v>
                </c:pt>
                <c:pt idx="19">
                  <c:v>4.4137222850973976E-4</c:v>
                </c:pt>
                <c:pt idx="20">
                  <c:v>4.7695125346586254E-4</c:v>
                </c:pt>
                <c:pt idx="21">
                  <c:v>5.009911351929726E-4</c:v>
                </c:pt>
                <c:pt idx="22">
                  <c:v>5.1926144530557619E-4</c:v>
                </c:pt>
                <c:pt idx="23">
                  <c:v>5.2214623111282942E-4</c:v>
                </c:pt>
                <c:pt idx="24">
                  <c:v>5.2406942165099813E-4</c:v>
                </c:pt>
                <c:pt idx="25">
                  <c:v>5.3464696961092655E-4</c:v>
                </c:pt>
                <c:pt idx="26">
                  <c:v>5.4618611283993948E-4</c:v>
                </c:pt>
                <c:pt idx="27">
                  <c:v>5.6061004187620543E-4</c:v>
                </c:pt>
                <c:pt idx="28">
                  <c:v>5.7599556618155589E-4</c:v>
                </c:pt>
                <c:pt idx="29">
                  <c:v>5.9522747156324379E-4</c:v>
                </c:pt>
                <c:pt idx="30">
                  <c:v>6.250369249048602E-4</c:v>
                </c:pt>
                <c:pt idx="31">
                  <c:v>6.6061594986098308E-4</c:v>
                </c:pt>
                <c:pt idx="32">
                  <c:v>6.9523337954802145E-4</c:v>
                </c:pt>
                <c:pt idx="33">
                  <c:v>7.3946676192590392E-4</c:v>
                </c:pt>
                <c:pt idx="34">
                  <c:v>7.8564306089698433E-4</c:v>
                </c:pt>
                <c:pt idx="35">
                  <c:v>8.3949374805760985E-4</c:v>
                </c:pt>
                <c:pt idx="36">
                  <c:v>9.1353844290347006E-4</c:v>
                </c:pt>
                <c:pt idx="37">
                  <c:v>9.9912257071232144E-4</c:v>
                </c:pt>
                <c:pt idx="38">
                  <c:v>1.0866299373483378E-3</c:v>
                </c:pt>
                <c:pt idx="39">
                  <c:v>1.1789454010522678E-3</c:v>
                </c:pt>
                <c:pt idx="40">
                  <c:v>1.2856851559599363E-3</c:v>
                </c:pt>
                <c:pt idx="41">
                  <c:v>1.3914632914540221E-3</c:v>
                </c:pt>
                <c:pt idx="42">
                  <c:v>1.5126273375654299E-3</c:v>
                </c:pt>
                <c:pt idx="43">
                  <c:v>1.6434075778126635E-3</c:v>
                </c:pt>
                <c:pt idx="44">
                  <c:v>1.7942023205526113E-3</c:v>
                </c:pt>
                <c:pt idx="45">
                  <c:v>1.9458930929418202E-3</c:v>
                </c:pt>
                <c:pt idx="46">
                  <c:v>2.1246369967125433E-3</c:v>
                </c:pt>
                <c:pt idx="47">
                  <c:v>2.3294678486011559E-3</c:v>
                </c:pt>
                <c:pt idx="48">
                  <c:v>2.5458928996532752E-3</c:v>
                </c:pt>
                <c:pt idx="49">
                  <c:v>2.7835739825051555E-3</c:v>
                </c:pt>
                <c:pt idx="50">
                  <c:v>3.0386463641022955E-3</c:v>
                </c:pt>
                <c:pt idx="51">
                  <c:v>3.3323660762444572E-3</c:v>
                </c:pt>
                <c:pt idx="52">
                  <c:v>3.6666654854588913E-3</c:v>
                </c:pt>
                <c:pt idx="53">
                  <c:v>4.03671367542747E-3</c:v>
                </c:pt>
                <c:pt idx="54">
                  <c:v>4.4570033951045751E-3</c:v>
                </c:pt>
                <c:pt idx="55">
                  <c:v>4.7710867601046389E-3</c:v>
                </c:pt>
                <c:pt idx="56">
                  <c:v>5.2513724229902208E-3</c:v>
                </c:pt>
                <c:pt idx="57">
                  <c:v>5.7652967704358831E-3</c:v>
                </c:pt>
                <c:pt idx="58">
                  <c:v>6.3315479605305586E-3</c:v>
                </c:pt>
                <c:pt idx="59">
                  <c:v>7.0089936912543851E-3</c:v>
                </c:pt>
                <c:pt idx="60">
                  <c:v>7.7312910013916528E-3</c:v>
                </c:pt>
                <c:pt idx="61">
                  <c:v>8.4507850878155783E-3</c:v>
                </c:pt>
                <c:pt idx="62">
                  <c:v>9.2422285828819006E-3</c:v>
                </c:pt>
                <c:pt idx="63">
                  <c:v>1.0084130104788338E-2</c:v>
                </c:pt>
                <c:pt idx="64">
                  <c:v>1.1021341232948336E-2</c:v>
                </c:pt>
                <c:pt idx="65">
                  <c:v>1.2051256080797424E-2</c:v>
                </c:pt>
                <c:pt idx="66">
                  <c:v>1.3202229194752521E-2</c:v>
                </c:pt>
                <c:pt idx="67">
                  <c:v>1.4424847361071837E-2</c:v>
                </c:pt>
                <c:pt idx="68">
                  <c:v>1.5801921094825717E-2</c:v>
                </c:pt>
                <c:pt idx="69">
                  <c:v>1.7354850866200859E-2</c:v>
                </c:pt>
                <c:pt idx="70">
                  <c:v>1.9132020346923767E-2</c:v>
                </c:pt>
                <c:pt idx="71">
                  <c:v>2.1182743663946433E-2</c:v>
                </c:pt>
                <c:pt idx="72">
                  <c:v>2.3547030391965752E-2</c:v>
                </c:pt>
                <c:pt idx="73">
                  <c:v>2.636351835958263E-2</c:v>
                </c:pt>
                <c:pt idx="74">
                  <c:v>2.9611737551835854E-2</c:v>
                </c:pt>
                <c:pt idx="75">
                  <c:v>3.3341932550902939E-2</c:v>
                </c:pt>
                <c:pt idx="76">
                  <c:v>3.7650870700236858E-2</c:v>
                </c:pt>
                <c:pt idx="77">
                  <c:v>4.2468767857924403E-2</c:v>
                </c:pt>
                <c:pt idx="78">
                  <c:v>4.7830981322534924E-2</c:v>
                </c:pt>
                <c:pt idx="79">
                  <c:v>5.3683544690988891E-2</c:v>
                </c:pt>
                <c:pt idx="80">
                  <c:v>6.0116712120160717E-2</c:v>
                </c:pt>
                <c:pt idx="81">
                  <c:v>6.7353792864172632E-2</c:v>
                </c:pt>
                <c:pt idx="82">
                  <c:v>7.5486901990350089E-2</c:v>
                </c:pt>
                <c:pt idx="83">
                  <c:v>8.4659329603421485E-2</c:v>
                </c:pt>
                <c:pt idx="84">
                  <c:v>9.456774729987083E-2</c:v>
                </c:pt>
                <c:pt idx="85">
                  <c:v>0.10492092259411365</c:v>
                </c:pt>
                <c:pt idx="86">
                  <c:v>0.11622316221837602</c:v>
                </c:pt>
                <c:pt idx="87">
                  <c:v>0.12843166523228453</c:v>
                </c:pt>
                <c:pt idx="88">
                  <c:v>0.14188418688269908</c:v>
                </c:pt>
                <c:pt idx="89">
                  <c:v>0.15676123548336846</c:v>
                </c:pt>
                <c:pt idx="90">
                  <c:v>0.17153686446445734</c:v>
                </c:pt>
                <c:pt idx="91">
                  <c:v>0.18749417158194312</c:v>
                </c:pt>
                <c:pt idx="92">
                  <c:v>0.2042144519843466</c:v>
                </c:pt>
                <c:pt idx="93">
                  <c:v>0.22149021415637918</c:v>
                </c:pt>
                <c:pt idx="94">
                  <c:v>0.24002674315897693</c:v>
                </c:pt>
                <c:pt idx="95">
                  <c:v>0.25908990981921304</c:v>
                </c:pt>
                <c:pt idx="96">
                  <c:v>0.27928078821276642</c:v>
                </c:pt>
                <c:pt idx="97">
                  <c:v>0.30065520565316778</c:v>
                </c:pt>
                <c:pt idx="98">
                  <c:v>0.32242413610918513</c:v>
                </c:pt>
                <c:pt idx="99">
                  <c:v>0.34517376637288932</c:v>
                </c:pt>
                <c:pt idx="100">
                  <c:v>0.36807692174880258</c:v>
                </c:pt>
                <c:pt idx="101">
                  <c:v>0.39060510366883561</c:v>
                </c:pt>
                <c:pt idx="102">
                  <c:v>0.41367201916443852</c:v>
                </c:pt>
                <c:pt idx="103">
                  <c:v>0.43714275222791249</c:v>
                </c:pt>
                <c:pt idx="104">
                  <c:v>0.46086563865749941</c:v>
                </c:pt>
                <c:pt idx="105">
                  <c:v>0.48469087516189252</c:v>
                </c:pt>
                <c:pt idx="106">
                  <c:v>0.50864265357695493</c:v>
                </c:pt>
                <c:pt idx="107">
                  <c:v>0.53276470529828546</c:v>
                </c:pt>
                <c:pt idx="108">
                  <c:v>0.55692025340773432</c:v>
                </c:pt>
                <c:pt idx="109">
                  <c:v>0.58096879916624966</c:v>
                </c:pt>
                <c:pt idx="110">
                  <c:v>0.6088889691181093</c:v>
                </c:pt>
                <c:pt idx="111">
                  <c:v>0.63665747486821123</c:v>
                </c:pt>
                <c:pt idx="112">
                  <c:v>0.66423988957321112</c:v>
                </c:pt>
                <c:pt idx="113">
                  <c:v>0.69160178638976533</c:v>
                </c:pt>
                <c:pt idx="114">
                  <c:v>0.71870966892975541</c:v>
                </c:pt>
                <c:pt idx="115">
                  <c:v>0.74567984409637011</c:v>
                </c:pt>
                <c:pt idx="116">
                  <c:v>0.7726490888077594</c:v>
                </c:pt>
                <c:pt idx="117">
                  <c:v>0.79961926397437411</c:v>
                </c:pt>
                <c:pt idx="118">
                  <c:v>0.82658943914098892</c:v>
                </c:pt>
                <c:pt idx="119">
                  <c:v>0.87778794859374987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3640-AD87-6CB85540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64001"/>
        <c:axId val="1948164949"/>
      </c:lineChart>
      <c:catAx>
        <c:axId val="24516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164949"/>
        <c:crosses val="autoZero"/>
        <c:auto val="1"/>
        <c:lblAlgn val="ctr"/>
        <c:lblOffset val="100"/>
        <c:noMultiLvlLbl val="1"/>
      </c:catAx>
      <c:valAx>
        <c:axId val="194816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1640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NewMort!$O$2</c:f>
              <c:strCache>
                <c:ptCount val="1"/>
                <c:pt idx="0">
                  <c:v>Base Mort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NewMort!$O$3:$O$122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2.5316831999999998E-4</c:v>
                </c:pt>
                <c:pt idx="18">
                  <c:v>2.8548768000000001E-4</c:v>
                </c:pt>
                <c:pt idx="19">
                  <c:v>3.0905388E-4</c:v>
                </c:pt>
                <c:pt idx="20">
                  <c:v>3.3396672000000004E-4</c:v>
                </c:pt>
                <c:pt idx="21">
                  <c:v>3.5079972E-4</c:v>
                </c:pt>
                <c:pt idx="22">
                  <c:v>3.6359280000000004E-4</c:v>
                </c:pt>
                <c:pt idx="23">
                  <c:v>3.6561276000000002E-4</c:v>
                </c:pt>
                <c:pt idx="24">
                  <c:v>3.6695940000000001E-4</c:v>
                </c:pt>
                <c:pt idx="25">
                  <c:v>3.7436591999999999E-4</c:v>
                </c:pt>
                <c:pt idx="26">
                  <c:v>3.8244576000000003E-4</c:v>
                </c:pt>
                <c:pt idx="27">
                  <c:v>3.9254555999999999E-4</c:v>
                </c:pt>
                <c:pt idx="28">
                  <c:v>4.0331868000000005E-4</c:v>
                </c:pt>
                <c:pt idx="29">
                  <c:v>4.1678507999999998E-4</c:v>
                </c:pt>
                <c:pt idx="30">
                  <c:v>4.37658E-4</c:v>
                </c:pt>
                <c:pt idx="31">
                  <c:v>4.6257084000000004E-4</c:v>
                </c:pt>
                <c:pt idx="32">
                  <c:v>4.8681036000000003E-4</c:v>
                </c:pt>
                <c:pt idx="33">
                  <c:v>5.1778308000000007E-4</c:v>
                </c:pt>
                <c:pt idx="34">
                  <c:v>5.5010243999999999E-4</c:v>
                </c:pt>
                <c:pt idx="35">
                  <c:v>5.8780835999999996E-4</c:v>
                </c:pt>
                <c:pt idx="36">
                  <c:v>6.3965400000000003E-4</c:v>
                </c:pt>
                <c:pt idx="37">
                  <c:v>6.9957948000000001E-4</c:v>
                </c:pt>
                <c:pt idx="38">
                  <c:v>7.6085159999999998E-4</c:v>
                </c:pt>
                <c:pt idx="39">
                  <c:v>8.2549032000000014E-4</c:v>
                </c:pt>
                <c:pt idx="40">
                  <c:v>9.002288400000001E-4</c:v>
                </c:pt>
                <c:pt idx="41">
                  <c:v>9.7429403999999995E-4</c:v>
                </c:pt>
                <c:pt idx="42">
                  <c:v>1.05913236E-3</c:v>
                </c:pt>
                <c:pt idx="43">
                  <c:v>1.1507038800000001E-3</c:v>
                </c:pt>
                <c:pt idx="44">
                  <c:v>1.25035524E-3</c:v>
                </c:pt>
                <c:pt idx="45">
                  <c:v>1.3560664800000002E-3</c:v>
                </c:pt>
                <c:pt idx="46">
                  <c:v>1.48063068E-3</c:v>
                </c:pt>
                <c:pt idx="47">
                  <c:v>1.62337452E-3</c:v>
                </c:pt>
                <c:pt idx="48">
                  <c:v>1.7741982000000001E-3</c:v>
                </c:pt>
                <c:pt idx="49">
                  <c:v>1.9398349200000001E-3</c:v>
                </c:pt>
                <c:pt idx="50">
                  <c:v>2.1175914E-3</c:v>
                </c:pt>
                <c:pt idx="51">
                  <c:v>2.3222806799999998E-3</c:v>
                </c:pt>
                <c:pt idx="52">
                  <c:v>2.5552494000000005E-3</c:v>
                </c:pt>
                <c:pt idx="53">
                  <c:v>2.8131309600000001E-3</c:v>
                </c:pt>
                <c:pt idx="54">
                  <c:v>3.1060251599999999E-3</c:v>
                </c:pt>
                <c:pt idx="55">
                  <c:v>3.4210200000000003E-3</c:v>
                </c:pt>
                <c:pt idx="56">
                  <c:v>3.7654000000000003E-3</c:v>
                </c:pt>
                <c:pt idx="57">
                  <c:v>4.1339000000000002E-3</c:v>
                </c:pt>
                <c:pt idx="58">
                  <c:v>4.5399200000000002E-3</c:v>
                </c:pt>
                <c:pt idx="59">
                  <c:v>5.0256700000000003E-3</c:v>
                </c:pt>
                <c:pt idx="60">
                  <c:v>5.5435800000000002E-3</c:v>
                </c:pt>
                <c:pt idx="61">
                  <c:v>6.0594799999999999E-3</c:v>
                </c:pt>
                <c:pt idx="62">
                  <c:v>6.6269700000000011E-3</c:v>
                </c:pt>
                <c:pt idx="63">
                  <c:v>7.23064E-3</c:v>
                </c:pt>
                <c:pt idx="64">
                  <c:v>7.9026500000000006E-3</c:v>
                </c:pt>
                <c:pt idx="65">
                  <c:v>8.6778400000000009E-3</c:v>
                </c:pt>
                <c:pt idx="66">
                  <c:v>9.5066300000000003E-3</c:v>
                </c:pt>
                <c:pt idx="67">
                  <c:v>1.038701E-2</c:v>
                </c:pt>
                <c:pt idx="68">
                  <c:v>1.1378610000000003E-2</c:v>
                </c:pt>
                <c:pt idx="69">
                  <c:v>1.249684E-2</c:v>
                </c:pt>
                <c:pt idx="70">
                  <c:v>1.377654E-2</c:v>
                </c:pt>
                <c:pt idx="71">
                  <c:v>1.5253220000000001E-2</c:v>
                </c:pt>
                <c:pt idx="72">
                  <c:v>1.6955690000000002E-2</c:v>
                </c:pt>
                <c:pt idx="73">
                  <c:v>1.8983780000000002E-2</c:v>
                </c:pt>
                <c:pt idx="74">
                  <c:v>2.1322750000000001E-2</c:v>
                </c:pt>
                <c:pt idx="75">
                  <c:v>2.400878E-2</c:v>
                </c:pt>
                <c:pt idx="76">
                  <c:v>2.7111550000000002E-2</c:v>
                </c:pt>
                <c:pt idx="77">
                  <c:v>3.0580810000000003E-2</c:v>
                </c:pt>
                <c:pt idx="78">
                  <c:v>3.4442020000000004E-2</c:v>
                </c:pt>
                <c:pt idx="79">
                  <c:v>3.8656320000000001E-2</c:v>
                </c:pt>
                <c:pt idx="80">
                  <c:v>4.3288700000000006E-2</c:v>
                </c:pt>
                <c:pt idx="81">
                  <c:v>4.8499960000000002E-2</c:v>
                </c:pt>
                <c:pt idx="82">
                  <c:v>5.4356430000000011E-2</c:v>
                </c:pt>
                <c:pt idx="83">
                  <c:v>6.0961290000000001E-2</c:v>
                </c:pt>
                <c:pt idx="84">
                  <c:v>6.809612000000001E-2</c:v>
                </c:pt>
                <c:pt idx="85">
                  <c:v>7.5551210000000008E-2</c:v>
                </c:pt>
                <c:pt idx="86">
                  <c:v>8.3689700000000006E-2</c:v>
                </c:pt>
                <c:pt idx="87">
                  <c:v>9.248076999999999E-2</c:v>
                </c:pt>
                <c:pt idx="88">
                  <c:v>0.10216763000000001</c:v>
                </c:pt>
                <c:pt idx="89">
                  <c:v>0.11288026</c:v>
                </c:pt>
                <c:pt idx="90">
                  <c:v>0.12351986000000001</c:v>
                </c:pt>
                <c:pt idx="91">
                  <c:v>0.13501036</c:v>
                </c:pt>
                <c:pt idx="92">
                  <c:v>0.14705026000000002</c:v>
                </c:pt>
                <c:pt idx="93">
                  <c:v>0.15949015000000002</c:v>
                </c:pt>
                <c:pt idx="94">
                  <c:v>0.17283789000000002</c:v>
                </c:pt>
                <c:pt idx="95">
                  <c:v>0.18656485</c:v>
                </c:pt>
                <c:pt idx="96">
                  <c:v>0.20110385000000003</c:v>
                </c:pt>
                <c:pt idx="97">
                  <c:v>0.21649509</c:v>
                </c:pt>
                <c:pt idx="98">
                  <c:v>0.23217041000000002</c:v>
                </c:pt>
                <c:pt idx="99">
                  <c:v>0.24855191000000001</c:v>
                </c:pt>
                <c:pt idx="100">
                  <c:v>0.26504396000000002</c:v>
                </c:pt>
                <c:pt idx="101">
                  <c:v>0.28126600000000002</c:v>
                </c:pt>
                <c:pt idx="102">
                  <c:v>0.29787597000000005</c:v>
                </c:pt>
                <c:pt idx="103">
                  <c:v>0.31477672000000001</c:v>
                </c:pt>
                <c:pt idx="104">
                  <c:v>0.33185903999999999</c:v>
                </c:pt>
                <c:pt idx="105">
                  <c:v>0.34901505999999999</c:v>
                </c:pt>
                <c:pt idx="106">
                  <c:v>0.36626220000000004</c:v>
                </c:pt>
                <c:pt idx="107">
                  <c:v>0.38363195000000005</c:v>
                </c:pt>
                <c:pt idx="108">
                  <c:v>0.40102582000000003</c:v>
                </c:pt>
                <c:pt idx="109">
                  <c:v>0.41834263999999999</c:v>
                </c:pt>
                <c:pt idx="110">
                  <c:v>0.43844732999999997</c:v>
                </c:pt>
                <c:pt idx="111">
                  <c:v>0.45844281000000003</c:v>
                </c:pt>
                <c:pt idx="112">
                  <c:v>0.47830429000000008</c:v>
                </c:pt>
                <c:pt idx="113">
                  <c:v>0.49800698000000004</c:v>
                </c:pt>
                <c:pt idx="114">
                  <c:v>0.51752676000000009</c:v>
                </c:pt>
                <c:pt idx="115">
                  <c:v>0.53694737999999997</c:v>
                </c:pt>
                <c:pt idx="116">
                  <c:v>0.55636733000000005</c:v>
                </c:pt>
                <c:pt idx="117">
                  <c:v>0.57578795000000005</c:v>
                </c:pt>
                <c:pt idx="118">
                  <c:v>0.59520857000000005</c:v>
                </c:pt>
                <c:pt idx="11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9A4A-AFA5-C650E89187BB}"/>
            </c:ext>
          </c:extLst>
        </c:ser>
        <c:ser>
          <c:idx val="1"/>
          <c:order val="1"/>
          <c:tx>
            <c:strRef>
              <c:f>NewMort!$P$2</c:f>
              <c:strCache>
                <c:ptCount val="1"/>
                <c:pt idx="0">
                  <c:v>Mort Reduced (FNS)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NewMort!$B$3:$B$122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NewMort!$P$3:$P$122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2.3003333055700797E-4</c:v>
                </c:pt>
                <c:pt idx="18">
                  <c:v>2.5939928764939199E-4</c:v>
                </c:pt>
                <c:pt idx="19">
                  <c:v>2.8081196469592195E-4</c:v>
                </c:pt>
                <c:pt idx="20">
                  <c:v>3.0344822328796803E-4</c:v>
                </c:pt>
                <c:pt idx="21">
                  <c:v>3.1874299260691794E-4</c:v>
                </c:pt>
                <c:pt idx="22">
                  <c:v>3.3036701728932002E-4</c:v>
                </c:pt>
                <c:pt idx="23">
                  <c:v>3.3220238960759399E-4</c:v>
                </c:pt>
                <c:pt idx="24">
                  <c:v>3.3342597115310996E-4</c:v>
                </c:pt>
                <c:pt idx="25">
                  <c:v>3.4015566965344795E-4</c:v>
                </c:pt>
                <c:pt idx="26">
                  <c:v>3.4749715892654401E-4</c:v>
                </c:pt>
                <c:pt idx="27">
                  <c:v>3.5667402051791394E-4</c:v>
                </c:pt>
                <c:pt idx="28">
                  <c:v>3.6646267288204199E-4</c:v>
                </c:pt>
                <c:pt idx="29">
                  <c:v>3.7869848833720196E-4</c:v>
                </c:pt>
                <c:pt idx="30">
                  <c:v>3.9766400229269999E-4</c:v>
                </c:pt>
                <c:pt idx="31">
                  <c:v>4.2030026088474601E-4</c:v>
                </c:pt>
                <c:pt idx="32">
                  <c:v>4.4232472870403398E-4</c:v>
                </c:pt>
                <c:pt idx="33">
                  <c:v>4.7046710425090204E-4</c:v>
                </c:pt>
                <c:pt idx="34">
                  <c:v>4.99841546673423E-4</c:v>
                </c:pt>
                <c:pt idx="35">
                  <c:v>5.3410241156168702E-4</c:v>
                </c:pt>
                <c:pt idx="36">
                  <c:v>5.8121110078305008E-4</c:v>
                </c:pt>
                <c:pt idx="37">
                  <c:v>6.3566140390904102E-4</c:v>
                </c:pt>
                <c:pt idx="38">
                  <c:v>6.9133530935247003E-4</c:v>
                </c:pt>
                <c:pt idx="39">
                  <c:v>7.5006822058949416E-4</c:v>
                </c:pt>
                <c:pt idx="40">
                  <c:v>8.1797814920730322E-4</c:v>
                </c:pt>
                <c:pt idx="41">
                  <c:v>8.8527627666639308E-4</c:v>
                </c:pt>
                <c:pt idx="42">
                  <c:v>9.6236322266498708E-4</c:v>
                </c:pt>
                <c:pt idx="43">
                  <c:v>1.0455681802507711E-3</c:v>
                </c:pt>
                <c:pt idx="44">
                  <c:v>1.1415614837893887E-3</c:v>
                </c:pt>
                <c:pt idx="45">
                  <c:v>1.2380747594786371E-3</c:v>
                </c:pt>
                <c:pt idx="46">
                  <c:v>1.3518005938895346E-3</c:v>
                </c:pt>
                <c:pt idx="47">
                  <c:v>1.4821242527820226E-3</c:v>
                </c:pt>
                <c:pt idx="48">
                  <c:v>1.6198247225552177E-3</c:v>
                </c:pt>
                <c:pt idx="49">
                  <c:v>1.7710493456097086E-3</c:v>
                </c:pt>
                <c:pt idx="50">
                  <c:v>1.9333391849852596E-3</c:v>
                </c:pt>
                <c:pt idx="51">
                  <c:v>2.1202183939631669E-3</c:v>
                </c:pt>
                <c:pt idx="52">
                  <c:v>2.3329164410235493E-3</c:v>
                </c:pt>
                <c:pt idx="53">
                  <c:v>2.5683596549661097E-3</c:v>
                </c:pt>
                <c:pt idx="54">
                  <c:v>2.8357690493917339E-3</c:v>
                </c:pt>
                <c:pt idx="55">
                  <c:v>3.020436961457271E-3</c:v>
                </c:pt>
                <c:pt idx="56">
                  <c:v>3.3244919160575525E-3</c:v>
                </c:pt>
                <c:pt idx="57">
                  <c:v>3.6498425484119391E-3</c:v>
                </c:pt>
                <c:pt idx="58">
                  <c:v>4.0083197906060448E-3</c:v>
                </c:pt>
                <c:pt idx="59">
                  <c:v>4.4371910787095554E-3</c:v>
                </c:pt>
                <c:pt idx="60">
                  <c:v>4.8944566038185387E-3</c:v>
                </c:pt>
                <c:pt idx="61">
                  <c:v>5.34994748911468E-3</c:v>
                </c:pt>
                <c:pt idx="62">
                  <c:v>5.8509874629404362E-3</c:v>
                </c:pt>
                <c:pt idx="63">
                  <c:v>6.383970953397349E-3</c:v>
                </c:pt>
                <c:pt idx="64">
                  <c:v>6.9772921974908947E-3</c:v>
                </c:pt>
                <c:pt idx="65">
                  <c:v>7.6061126016972657E-3</c:v>
                </c:pt>
                <c:pt idx="66">
                  <c:v>8.3325456844875311E-3</c:v>
                </c:pt>
                <c:pt idx="67">
                  <c:v>9.1041973181062927E-3</c:v>
                </c:pt>
                <c:pt idx="68">
                  <c:v>9.973333100264414E-3</c:v>
                </c:pt>
                <c:pt idx="69">
                  <c:v>1.095345987081975E-2</c:v>
                </c:pt>
                <c:pt idx="70">
                  <c:v>1.2075114832929213E-2</c:v>
                </c:pt>
                <c:pt idx="71">
                  <c:v>1.3369422443656576E-2</c:v>
                </c:pt>
                <c:pt idx="72">
                  <c:v>1.4861634620996968E-2</c:v>
                </c:pt>
                <c:pt idx="73">
                  <c:v>1.6639252197073066E-2</c:v>
                </c:pt>
                <c:pt idx="74">
                  <c:v>1.8689355585933869E-2</c:v>
                </c:pt>
                <c:pt idx="75">
                  <c:v>2.1043656498550015E-2</c:v>
                </c:pt>
                <c:pt idx="76">
                  <c:v>2.3763229341235318E-2</c:v>
                </c:pt>
                <c:pt idx="77">
                  <c:v>2.680403007097501E-2</c:v>
                </c:pt>
                <c:pt idx="78">
                  <c:v>3.0188374336229899E-2</c:v>
                </c:pt>
                <c:pt idx="79">
                  <c:v>3.3882201410401901E-2</c:v>
                </c:pt>
                <c:pt idx="80">
                  <c:v>3.7942474922456795E-2</c:v>
                </c:pt>
                <c:pt idx="81">
                  <c:v>4.2510135810041823E-2</c:v>
                </c:pt>
                <c:pt idx="82">
                  <c:v>4.7643322209936501E-2</c:v>
                </c:pt>
                <c:pt idx="83">
                  <c:v>5.3432471223797802E-2</c:v>
                </c:pt>
                <c:pt idx="84">
                  <c:v>5.9686138077988213E-2</c:v>
                </c:pt>
                <c:pt idx="85">
                  <c:v>6.6220512299659418E-2</c:v>
                </c:pt>
                <c:pt idx="86">
                  <c:v>7.3353885506331498E-2</c:v>
                </c:pt>
                <c:pt idx="87">
                  <c:v>8.1059244018288693E-2</c:v>
                </c:pt>
                <c:pt idx="88">
                  <c:v>8.9549761003722542E-2</c:v>
                </c:pt>
                <c:pt idx="89">
                  <c:v>9.8939363720564527E-2</c:v>
                </c:pt>
                <c:pt idx="90">
                  <c:v>0.10826495576155841</c:v>
                </c:pt>
                <c:pt idx="91">
                  <c:v>0.11833636026426904</c:v>
                </c:pt>
                <c:pt idx="92">
                  <c:v>0.12888931297060782</c:v>
                </c:pt>
                <c:pt idx="93">
                  <c:v>0.13979285625934418</c:v>
                </c:pt>
                <c:pt idx="94">
                  <c:v>0.15149212859188069</c:v>
                </c:pt>
                <c:pt idx="95">
                  <c:v>0.163523786635702</c:v>
                </c:pt>
                <c:pt idx="96">
                  <c:v>0.17626719641464197</c:v>
                </c:pt>
                <c:pt idx="97">
                  <c:v>0.18975759316311244</c:v>
                </c:pt>
                <c:pt idx="98">
                  <c:v>0.20349698556809309</c:v>
                </c:pt>
                <c:pt idx="99">
                  <c:v>0.21785534359090794</c:v>
                </c:pt>
                <c:pt idx="100">
                  <c:v>0.23231059850835531</c:v>
                </c:pt>
                <c:pt idx="101">
                  <c:v>0.24652919010133664</c:v>
                </c:pt>
                <c:pt idx="102">
                  <c:v>0.26108780170639201</c:v>
                </c:pt>
                <c:pt idx="103">
                  <c:v>0.27590128150702614</c:v>
                </c:pt>
                <c:pt idx="104">
                  <c:v>0.2908739071164203</c:v>
                </c:pt>
                <c:pt idx="105">
                  <c:v>0.30591113065556946</c:v>
                </c:pt>
                <c:pt idx="106">
                  <c:v>0.32102822072605214</c:v>
                </c:pt>
                <c:pt idx="107">
                  <c:v>0.33625277826149086</c:v>
                </c:pt>
                <c:pt idx="108">
                  <c:v>0.35149847693757658</c:v>
                </c:pt>
                <c:pt idx="109">
                  <c:v>0.36667664141437295</c:v>
                </c:pt>
                <c:pt idx="110">
                  <c:v>0.38429836939762879</c:v>
                </c:pt>
                <c:pt idx="111">
                  <c:v>0.40182437499406598</c:v>
                </c:pt>
                <c:pt idx="112">
                  <c:v>0.41923292980913035</c:v>
                </c:pt>
                <c:pt idx="113">
                  <c:v>0.43650230544826801</c:v>
                </c:pt>
                <c:pt idx="114">
                  <c:v>0.45361136077083203</c:v>
                </c:pt>
                <c:pt idx="115">
                  <c:v>0.47063350251518005</c:v>
                </c:pt>
                <c:pt idx="116">
                  <c:v>0.4876550570056214</c:v>
                </c:pt>
                <c:pt idx="117">
                  <c:v>0.50467719874996952</c:v>
                </c:pt>
                <c:pt idx="118">
                  <c:v>0.52169934049431765</c:v>
                </c:pt>
                <c:pt idx="119">
                  <c:v>0.58725390686359369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9A4A-AFA5-C650E891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37494"/>
        <c:axId val="1166718082"/>
      </c:lineChart>
      <c:catAx>
        <c:axId val="396837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6718082"/>
        <c:crosses val="autoZero"/>
        <c:auto val="1"/>
        <c:lblAlgn val="ctr"/>
        <c:lblOffset val="100"/>
        <c:noMultiLvlLbl val="1"/>
      </c:catAx>
      <c:valAx>
        <c:axId val="1166718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8374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460375</xdr:colOff>
      <xdr:row>1</xdr:row>
      <xdr:rowOff>155575</xdr:rowOff>
    </xdr:from>
    <xdr:ext cx="6248400" cy="385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6</xdr:col>
      <xdr:colOff>469900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39DE37-E5FE-912D-FFA0-D60DF8EF61A3}"/>
            </a:ext>
          </a:extLst>
        </xdr:cNvPr>
        <xdr:cNvSpPr txBox="1"/>
      </xdr:nvSpPr>
      <xdr:spPr>
        <a:xfrm>
          <a:off x="3365500" y="215900"/>
          <a:ext cx="488950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mortality_reduction_rate = participation_rate*(low + effectiveness(high-low))</a:t>
          </a:r>
          <a:r>
            <a:rPr lang="en-AU"/>
            <a:t>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276225</xdr:colOff>
      <xdr:row>3</xdr:row>
      <xdr:rowOff>123825</xdr:rowOff>
    </xdr:from>
    <xdr:ext cx="4962525" cy="30670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796925</xdr:colOff>
      <xdr:row>1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809625</xdr:colOff>
      <xdr:row>19</xdr:row>
      <xdr:rowOff>76200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809625</xdr:colOff>
      <xdr:row>36</xdr:row>
      <xdr:rowOff>85725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809625</xdr:colOff>
      <xdr:row>53</xdr:row>
      <xdr:rowOff>28575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9563690/" TargetMode="External"/><Relationship Id="rId2" Type="http://schemas.openxmlformats.org/officeDocument/2006/relationships/hyperlink" Target="https://www.ncbi.nlm.nih.gov/pmc/articles/PMC4529900/" TargetMode="External"/><Relationship Id="rId1" Type="http://schemas.openxmlformats.org/officeDocument/2006/relationships/hyperlink" Target="https://bmcmedicine.biomedcentral.com/articles/10.1186/s12916-015-0281-z" TargetMode="External"/><Relationship Id="rId4" Type="http://schemas.openxmlformats.org/officeDocument/2006/relationships/hyperlink" Target="https://jamanetwork.com/journals/jamanetworkopen/fullarticle/27975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alth.com/fitness/anti-aging-exercise" TargetMode="External"/><Relationship Id="rId3" Type="http://schemas.openxmlformats.org/officeDocument/2006/relationships/hyperlink" Target="https://pubmed.ncbi.nlm.nih.gov/9563690/" TargetMode="External"/><Relationship Id="rId7" Type="http://schemas.openxmlformats.org/officeDocument/2006/relationships/hyperlink" Target="https://www.ama-assn.org/delivering-care/public-health/massive-study-uncovers-how-much-exercise-needed-live-longer" TargetMode="External"/><Relationship Id="rId2" Type="http://schemas.openxmlformats.org/officeDocument/2006/relationships/hyperlink" Target="https://www.ncbi.nlm.nih.gov/pmc/articles/PMC4529900/" TargetMode="External"/><Relationship Id="rId1" Type="http://schemas.openxmlformats.org/officeDocument/2006/relationships/hyperlink" Target="https://bmcmedicine.biomedcentral.com/articles/10.1186/s12916-015-0281-z" TargetMode="External"/><Relationship Id="rId6" Type="http://schemas.openxmlformats.org/officeDocument/2006/relationships/hyperlink" Target="https://www.ncbi.nlm.nih.gov/books/NBK555593/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ncbi.nlm.nih.gov/pmc/articles/PMC3594098/" TargetMode="External"/><Relationship Id="rId10" Type="http://schemas.openxmlformats.org/officeDocument/2006/relationships/hyperlink" Target="https://extranet.who.int/agefriendlyworld/wp-content/uploads/2014/06/WHO-Active-Ageing-Framework.pdf" TargetMode="External"/><Relationship Id="rId4" Type="http://schemas.openxmlformats.org/officeDocument/2006/relationships/hyperlink" Target="https://jamanetwork.com/journals/jamanetworkopen/fullarticle/2797599" TargetMode="External"/><Relationship Id="rId9" Type="http://schemas.openxmlformats.org/officeDocument/2006/relationships/hyperlink" Target="https://www.unitelife.org/blog/activity-tracking-can-reduce-life-insurance-premium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5"/>
  <sheetViews>
    <sheetView showGridLines="0" zoomScale="75" zoomScaleNormal="60" workbookViewId="0">
      <selection activeCell="I19" sqref="I19"/>
    </sheetView>
  </sheetViews>
  <sheetFormatPr baseColWidth="10" defaultColWidth="12.6640625" defaultRowHeight="15.75" customHeight="1" x14ac:dyDescent="0.15"/>
  <cols>
    <col min="1" max="1" width="23.1640625" customWidth="1"/>
    <col min="2" max="2" width="14.33203125" customWidth="1"/>
    <col min="4" max="4" width="25.6640625" customWidth="1"/>
    <col min="5" max="5" width="14.33203125" customWidth="1"/>
    <col min="7" max="7" width="27.5" customWidth="1"/>
    <col min="8" max="8" width="14.33203125" customWidth="1"/>
    <col min="10" max="10" width="29.6640625" customWidth="1"/>
    <col min="11" max="11" width="14.33203125" customWidth="1"/>
  </cols>
  <sheetData>
    <row r="1" spans="1:23" ht="16" x14ac:dyDescent="0.2">
      <c r="A1" s="134" t="s">
        <v>0</v>
      </c>
      <c r="B1" s="135"/>
      <c r="C1" s="1"/>
      <c r="D1" s="136" t="s">
        <v>1</v>
      </c>
      <c r="E1" s="137"/>
      <c r="F1" s="1"/>
      <c r="G1" s="134" t="s">
        <v>2</v>
      </c>
      <c r="H1" s="135"/>
      <c r="I1" s="1"/>
      <c r="J1" s="136" t="s">
        <v>3</v>
      </c>
      <c r="K1" s="13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" x14ac:dyDescent="0.2">
      <c r="A2" s="42"/>
      <c r="B2" s="43"/>
      <c r="C2" s="1"/>
      <c r="D2" s="47"/>
      <c r="E2" s="48"/>
      <c r="F2" s="1"/>
      <c r="G2" s="42"/>
      <c r="H2" s="43"/>
      <c r="I2" s="1"/>
      <c r="J2" s="47"/>
      <c r="K2" s="4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7" thickBot="1" x14ac:dyDescent="0.25">
      <c r="A3" s="42"/>
      <c r="B3" s="43"/>
      <c r="C3" s="1"/>
      <c r="D3" s="47"/>
      <c r="E3" s="48"/>
      <c r="F3" s="1"/>
      <c r="G3" s="42"/>
      <c r="H3" s="43"/>
      <c r="I3" s="1"/>
      <c r="J3" s="47"/>
      <c r="K3" s="4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" thickBot="1" x14ac:dyDescent="0.25">
      <c r="A4" s="40" t="s">
        <v>4</v>
      </c>
      <c r="B4" s="41" t="s">
        <v>5</v>
      </c>
      <c r="C4" s="1"/>
      <c r="D4" s="49" t="s">
        <v>4</v>
      </c>
      <c r="E4" s="50" t="s">
        <v>5</v>
      </c>
      <c r="F4" s="1"/>
      <c r="G4" s="40" t="s">
        <v>4</v>
      </c>
      <c r="H4" s="41" t="s">
        <v>5</v>
      </c>
      <c r="I4" s="1"/>
      <c r="J4" s="49" t="s">
        <v>4</v>
      </c>
      <c r="K4" s="50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" x14ac:dyDescent="0.2">
      <c r="A5" s="42" t="s">
        <v>6</v>
      </c>
      <c r="B5" s="43">
        <v>1</v>
      </c>
      <c r="C5" s="1"/>
      <c r="D5" s="47" t="s">
        <v>6</v>
      </c>
      <c r="E5" s="48">
        <v>1</v>
      </c>
      <c r="F5" s="1"/>
      <c r="G5" s="42" t="s">
        <v>6</v>
      </c>
      <c r="H5" s="43">
        <v>1</v>
      </c>
      <c r="I5" s="1"/>
      <c r="J5" s="47" t="s">
        <v>6</v>
      </c>
      <c r="K5" s="48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" x14ac:dyDescent="0.2">
      <c r="A6" s="42" t="s">
        <v>7</v>
      </c>
      <c r="B6" s="44">
        <f t="shared" ref="B6:B8" si="0">$B$13*$B$14</f>
        <v>6.1913439999999991</v>
      </c>
      <c r="C6" s="1"/>
      <c r="D6" s="47" t="s">
        <v>7</v>
      </c>
      <c r="E6" s="51">
        <f t="shared" ref="E6:E7" si="1">$E$13*$E$14</f>
        <v>9.1595050000000011</v>
      </c>
      <c r="F6" s="1"/>
      <c r="G6" s="42" t="s">
        <v>7</v>
      </c>
      <c r="H6" s="44">
        <f t="shared" ref="H6:H9" si="2">$H$13*$H$14</f>
        <v>1.0566520000000001</v>
      </c>
      <c r="I6" s="1"/>
      <c r="J6" s="47" t="s">
        <v>7</v>
      </c>
      <c r="K6" s="51">
        <f t="shared" ref="K6:K8" si="3">$K$13*$K$14</f>
        <v>0.67332000000000003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6" x14ac:dyDescent="0.2">
      <c r="A7" s="42" t="s">
        <v>8</v>
      </c>
      <c r="B7" s="44">
        <f t="shared" si="0"/>
        <v>6.1913439999999991</v>
      </c>
      <c r="C7" s="1"/>
      <c r="D7" s="47" t="s">
        <v>8</v>
      </c>
      <c r="E7" s="51">
        <f t="shared" si="1"/>
        <v>9.1595050000000011</v>
      </c>
      <c r="F7" s="1"/>
      <c r="G7" s="42" t="s">
        <v>8</v>
      </c>
      <c r="H7" s="44">
        <f t="shared" si="2"/>
        <v>1.0566520000000001</v>
      </c>
      <c r="I7" s="1"/>
      <c r="J7" s="47" t="s">
        <v>8</v>
      </c>
      <c r="K7" s="51">
        <f t="shared" si="3"/>
        <v>0.67332000000000003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6" x14ac:dyDescent="0.2">
      <c r="A8" s="42" t="s">
        <v>9</v>
      </c>
      <c r="B8" s="44">
        <f t="shared" si="0"/>
        <v>6.1913439999999991</v>
      </c>
      <c r="C8" s="1"/>
      <c r="D8" s="47" t="s">
        <v>9</v>
      </c>
      <c r="E8" s="51">
        <v>9.16</v>
      </c>
      <c r="F8" s="1"/>
      <c r="G8" s="42" t="s">
        <v>9</v>
      </c>
      <c r="H8" s="44">
        <f t="shared" si="2"/>
        <v>1.0566520000000001</v>
      </c>
      <c r="I8" s="1"/>
      <c r="J8" s="47" t="s">
        <v>9</v>
      </c>
      <c r="K8" s="51">
        <f t="shared" si="3"/>
        <v>0.67332000000000003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6" x14ac:dyDescent="0.2">
      <c r="A9" s="42" t="s">
        <v>10</v>
      </c>
      <c r="B9" s="44">
        <v>6.19</v>
      </c>
      <c r="C9" s="1"/>
      <c r="D9" s="47" t="s">
        <v>10</v>
      </c>
      <c r="E9" s="51">
        <v>9.16</v>
      </c>
      <c r="F9" s="1"/>
      <c r="G9" s="42" t="s">
        <v>10</v>
      </c>
      <c r="H9" s="44">
        <f t="shared" si="2"/>
        <v>1.0566520000000001</v>
      </c>
      <c r="I9" s="1"/>
      <c r="J9" s="47" t="s">
        <v>10</v>
      </c>
      <c r="K9" s="51">
        <v>0.67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7" thickBot="1" x14ac:dyDescent="0.25">
      <c r="A10" s="45" t="s">
        <v>11</v>
      </c>
      <c r="B10" s="46">
        <v>6.19</v>
      </c>
      <c r="C10" s="1"/>
      <c r="D10" s="52" t="s">
        <v>11</v>
      </c>
      <c r="E10" s="53">
        <v>9.16</v>
      </c>
      <c r="F10" s="1"/>
      <c r="G10" s="45" t="s">
        <v>11</v>
      </c>
      <c r="H10" s="46">
        <v>1.06</v>
      </c>
      <c r="I10" s="1"/>
      <c r="J10" s="52" t="s">
        <v>11</v>
      </c>
      <c r="K10" s="53">
        <v>0.67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" thickBot="1" x14ac:dyDescent="0.25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" thickBot="1" x14ac:dyDescent="0.25">
      <c r="A12" s="57" t="s">
        <v>12</v>
      </c>
      <c r="B12" s="56"/>
      <c r="C12" s="2"/>
      <c r="D12" s="57" t="s">
        <v>12</v>
      </c>
      <c r="E12" s="56"/>
      <c r="F12" s="2"/>
      <c r="G12" s="57" t="s">
        <v>12</v>
      </c>
      <c r="H12" s="56"/>
      <c r="I12" s="2"/>
      <c r="J12" s="57" t="s">
        <v>12</v>
      </c>
      <c r="K12" s="5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" x14ac:dyDescent="0.2">
      <c r="A13" s="54" t="s">
        <v>13</v>
      </c>
      <c r="B13" s="101">
        <v>4.0839999999999996</v>
      </c>
      <c r="C13" s="2"/>
      <c r="D13" s="54" t="s">
        <v>13</v>
      </c>
      <c r="E13" s="101">
        <v>10.121</v>
      </c>
      <c r="F13" s="2"/>
      <c r="G13" s="54" t="s">
        <v>13</v>
      </c>
      <c r="H13" s="101">
        <f>69.7%</f>
        <v>0.69700000000000006</v>
      </c>
      <c r="I13" s="2"/>
      <c r="J13" s="54" t="s">
        <v>13</v>
      </c>
      <c r="K13" s="101">
        <v>0.74399999999999999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7" thickBot="1" x14ac:dyDescent="0.25">
      <c r="A14" s="55" t="s">
        <v>14</v>
      </c>
      <c r="B14" s="102">
        <v>1.516</v>
      </c>
      <c r="C14" s="2"/>
      <c r="D14" s="55" t="s">
        <v>14</v>
      </c>
      <c r="E14" s="102">
        <v>0.90500000000000003</v>
      </c>
      <c r="F14" s="2"/>
      <c r="G14" s="55" t="s">
        <v>14</v>
      </c>
      <c r="H14" s="102">
        <v>1.516</v>
      </c>
      <c r="I14" s="2"/>
      <c r="J14" s="55" t="s">
        <v>14</v>
      </c>
      <c r="K14" s="102">
        <v>0.90500000000000003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6" x14ac:dyDescent="0.2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6" x14ac:dyDescent="0.2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6" x14ac:dyDescent="0.2">
      <c r="A19" s="3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6" x14ac:dyDescent="0.2">
      <c r="A20" s="4" t="s">
        <v>18</v>
      </c>
      <c r="B20" s="2"/>
      <c r="C20" s="2"/>
      <c r="D20" s="2"/>
      <c r="E20" s="2"/>
      <c r="F20" s="2" t="s">
        <v>19</v>
      </c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" x14ac:dyDescent="0.2">
      <c r="A21" s="5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6" x14ac:dyDescent="0.2">
      <c r="A22" s="5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6" x14ac:dyDescent="0.2">
      <c r="A24" s="5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</sheetData>
  <mergeCells count="4">
    <mergeCell ref="A1:B1"/>
    <mergeCell ref="D1:E1"/>
    <mergeCell ref="G1:H1"/>
    <mergeCell ref="J1:K1"/>
  </mergeCells>
  <hyperlinks>
    <hyperlink ref="A20" r:id="rId1" location=":~:text=Compared%20to%20never%2Dsmokers%2C%20the,and%20according%20to%20birth%20cohort." xr:uid="{00000000-0004-0000-0000-000000000000}"/>
    <hyperlink ref="A21" r:id="rId2" xr:uid="{00000000-0004-0000-0000-000001000000}"/>
    <hyperlink ref="A22" r:id="rId3" xr:uid="{00000000-0004-0000-0000-000002000000}"/>
    <hyperlink ref="A24" r:id="rId4" location=":~:text=Although%20approximately%2030%25%20to%2050,only%207.5%25%20managing%20to%20succeed.&amp;text=Recent%20data%20show%20that%20younger,the%20same%20low%20success%20rate.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showGridLines="0" zoomScale="50" zoomScaleNormal="50" workbookViewId="0">
      <selection activeCell="AD36" sqref="AD36"/>
    </sheetView>
  </sheetViews>
  <sheetFormatPr baseColWidth="10" defaultColWidth="12.6640625" defaultRowHeight="15.75" customHeight="1" x14ac:dyDescent="0.15"/>
  <cols>
    <col min="11" max="11" width="23.1640625" customWidth="1"/>
    <col min="12" max="12" width="18.6640625" bestFit="1" customWidth="1"/>
    <col min="14" max="14" width="25.6640625" customWidth="1"/>
    <col min="15" max="15" width="18.1640625" bestFit="1" customWidth="1"/>
    <col min="17" max="17" width="27.5" customWidth="1"/>
    <col min="18" max="18" width="20.1640625" bestFit="1" customWidth="1"/>
    <col min="20" max="20" width="29.6640625" customWidth="1"/>
    <col min="21" max="21" width="20.5" bestFit="1" customWidth="1"/>
  </cols>
  <sheetData>
    <row r="1" spans="1:21" ht="17" thickBot="1" x14ac:dyDescent="0.25">
      <c r="A1" s="138" t="s">
        <v>23</v>
      </c>
      <c r="B1" s="139"/>
      <c r="C1" s="139"/>
      <c r="D1" s="1"/>
      <c r="E1" s="1"/>
      <c r="F1" s="1"/>
      <c r="G1" s="1"/>
      <c r="H1" s="1"/>
      <c r="I1" s="1"/>
      <c r="J1" s="1"/>
      <c r="K1" s="140" t="s">
        <v>0</v>
      </c>
      <c r="L1" s="141"/>
      <c r="M1" s="1"/>
      <c r="N1" s="140" t="s">
        <v>24</v>
      </c>
      <c r="O1" s="141"/>
      <c r="P1" s="1"/>
      <c r="Q1" s="140" t="s">
        <v>25</v>
      </c>
      <c r="R1" s="141"/>
      <c r="S1" s="1"/>
      <c r="T1" s="140" t="s">
        <v>26</v>
      </c>
      <c r="U1" s="141"/>
    </row>
    <row r="2" spans="1:21" ht="17" thickBot="1" x14ac:dyDescent="0.25">
      <c r="A2" s="1"/>
      <c r="B2" s="37" t="s">
        <v>27</v>
      </c>
      <c r="C2" s="38" t="s">
        <v>28</v>
      </c>
      <c r="D2" s="38" t="s">
        <v>29</v>
      </c>
      <c r="E2" s="38" t="s">
        <v>30</v>
      </c>
      <c r="F2" s="38" t="s">
        <v>31</v>
      </c>
      <c r="G2" s="39" t="s">
        <v>32</v>
      </c>
      <c r="H2" s="1"/>
      <c r="I2" s="1"/>
      <c r="J2" s="6" t="s">
        <v>33</v>
      </c>
      <c r="K2" s="37" t="s">
        <v>27</v>
      </c>
      <c r="L2" s="39" t="s">
        <v>34</v>
      </c>
      <c r="M2" s="1"/>
      <c r="N2" s="37" t="s">
        <v>27</v>
      </c>
      <c r="O2" s="39" t="s">
        <v>35</v>
      </c>
      <c r="P2" s="1"/>
      <c r="Q2" s="37" t="s">
        <v>27</v>
      </c>
      <c r="R2" s="39" t="s">
        <v>36</v>
      </c>
      <c r="S2" s="1"/>
      <c r="T2" s="37" t="s">
        <v>27</v>
      </c>
      <c r="U2" s="39" t="s">
        <v>37</v>
      </c>
    </row>
    <row r="3" spans="1:21" ht="16" x14ac:dyDescent="0.2">
      <c r="A3" s="1"/>
      <c r="B3" s="32">
        <v>1</v>
      </c>
      <c r="C3" s="118">
        <v>3.5000000000000001E-3</v>
      </c>
      <c r="D3" s="118">
        <v>0.99645300000000003</v>
      </c>
      <c r="E3" s="118">
        <v>1</v>
      </c>
      <c r="F3" s="119"/>
      <c r="G3" s="120"/>
      <c r="H3" s="1"/>
      <c r="I3" s="1"/>
      <c r="J3" s="6" t="s">
        <v>6</v>
      </c>
      <c r="K3" s="32">
        <v>1</v>
      </c>
      <c r="L3" s="120">
        <f>MIN(1, C3*_xlfn.XLOOKUP(J3,BaselineLoading!$A$5:$A$10,BaselineLoading!$B$5:$B$10))</f>
        <v>3.5000000000000001E-3</v>
      </c>
      <c r="M3" s="1"/>
      <c r="N3" s="32">
        <v>1</v>
      </c>
      <c r="O3" s="120">
        <f>MIN(1, C3*_xlfn.XLOOKUP(J3,BaselineLoading!$D$5:$D$10,BaselineLoading!$E$5:$E$10))</f>
        <v>3.5000000000000001E-3</v>
      </c>
      <c r="P3" s="1"/>
      <c r="Q3" s="32">
        <v>1</v>
      </c>
      <c r="R3" s="125">
        <f>MIN(1, C3*_xlfn.XLOOKUP(J3,BaselineLoading!$A$5:$A$10,BaselineLoading!$H$5:$H$10))</f>
        <v>3.5000000000000001E-3</v>
      </c>
      <c r="S3" s="1"/>
      <c r="T3" s="32">
        <v>1</v>
      </c>
      <c r="U3" s="121">
        <f>MIN(1, C3*_xlfn.XLOOKUP(J3,BaselineLoading!$A$5:$A$10,BaselineLoading!$K$5:$K$10))</f>
        <v>3.5000000000000001E-3</v>
      </c>
    </row>
    <row r="4" spans="1:21" ht="16" x14ac:dyDescent="0.2">
      <c r="A4" s="1"/>
      <c r="B4" s="32">
        <v>2</v>
      </c>
      <c r="C4" s="118">
        <v>3.3700000000000001E-4</v>
      </c>
      <c r="D4" s="118">
        <v>0.99966299999999997</v>
      </c>
      <c r="E4" s="118">
        <v>0.99645300000000003</v>
      </c>
      <c r="F4" s="118">
        <v>0.99822699999999998</v>
      </c>
      <c r="G4" s="121">
        <v>78.534829999999999</v>
      </c>
      <c r="H4" s="1"/>
      <c r="I4" s="1"/>
      <c r="J4" s="6" t="s">
        <v>6</v>
      </c>
      <c r="K4" s="32">
        <v>2</v>
      </c>
      <c r="L4" s="120">
        <f>MIN(1, C4*_xlfn.XLOOKUP(J4,BaselineLoading!$A$5:$A$10,BaselineLoading!$B$5:$B$10))</f>
        <v>3.3700000000000001E-4</v>
      </c>
      <c r="M4" s="1"/>
      <c r="N4" s="32">
        <v>2</v>
      </c>
      <c r="O4" s="120">
        <f>MIN(1, C4*_xlfn.XLOOKUP(J4,BaselineLoading!$D$5:$D$10,BaselineLoading!$E$5:$E$10))</f>
        <v>3.3700000000000001E-4</v>
      </c>
      <c r="P4" s="1"/>
      <c r="Q4" s="32">
        <v>2</v>
      </c>
      <c r="R4" s="125">
        <f>MIN(1, C4*_xlfn.XLOOKUP(J4,BaselineLoading!$A$5:$A$10,BaselineLoading!$H$5:$H$10))</f>
        <v>3.3700000000000001E-4</v>
      </c>
      <c r="S4" s="1"/>
      <c r="T4" s="32">
        <v>2</v>
      </c>
      <c r="U4" s="121">
        <f>MIN(1, C4*_xlfn.XLOOKUP(J4,BaselineLoading!$A$5:$A$10,BaselineLoading!$K$5:$K$10))</f>
        <v>3.3700000000000001E-4</v>
      </c>
    </row>
    <row r="5" spans="1:21" ht="16" x14ac:dyDescent="0.2">
      <c r="A5" s="1"/>
      <c r="B5" s="32">
        <v>3</v>
      </c>
      <c r="C5" s="118">
        <v>2.4000000000000001E-4</v>
      </c>
      <c r="D5" s="118">
        <v>0.99975999999999998</v>
      </c>
      <c r="E5" s="118">
        <v>0.99611700000000003</v>
      </c>
      <c r="F5" s="118">
        <v>0.99628499999999998</v>
      </c>
      <c r="G5" s="121">
        <v>77.81259</v>
      </c>
      <c r="H5" s="1"/>
      <c r="I5" s="1"/>
      <c r="J5" s="6" t="s">
        <v>6</v>
      </c>
      <c r="K5" s="32">
        <v>3</v>
      </c>
      <c r="L5" s="120">
        <f>MIN(1, C5*_xlfn.XLOOKUP(J5,BaselineLoading!$A$5:$A$10,BaselineLoading!$B$5:$B$10))</f>
        <v>2.4000000000000001E-4</v>
      </c>
      <c r="M5" s="1"/>
      <c r="N5" s="32">
        <v>3</v>
      </c>
      <c r="O5" s="120">
        <f>MIN(1, C5*_xlfn.XLOOKUP(J5,BaselineLoading!$D$5:$D$10,BaselineLoading!$E$5:$E$10))</f>
        <v>2.4000000000000001E-4</v>
      </c>
      <c r="P5" s="1"/>
      <c r="Q5" s="32">
        <v>3</v>
      </c>
      <c r="R5" s="125">
        <f>MIN(1, C5*_xlfn.XLOOKUP(J5,BaselineLoading!$A$5:$A$10,BaselineLoading!$H$5:$H$10))</f>
        <v>2.4000000000000001E-4</v>
      </c>
      <c r="S5" s="1"/>
      <c r="T5" s="32">
        <v>3</v>
      </c>
      <c r="U5" s="121">
        <f>MIN(1, C5*_xlfn.XLOOKUP(J5,BaselineLoading!$A$5:$A$10,BaselineLoading!$K$5:$K$10))</f>
        <v>2.4000000000000001E-4</v>
      </c>
    </row>
    <row r="6" spans="1:21" ht="16" x14ac:dyDescent="0.2">
      <c r="A6" s="1"/>
      <c r="B6" s="32">
        <v>4</v>
      </c>
      <c r="C6" s="118">
        <v>1.8000000000000001E-4</v>
      </c>
      <c r="D6" s="118">
        <v>0.99982000000000004</v>
      </c>
      <c r="E6" s="118">
        <v>0.99587800000000004</v>
      </c>
      <c r="F6" s="118">
        <v>0.99599700000000002</v>
      </c>
      <c r="G6" s="121">
        <v>76.838679999999997</v>
      </c>
      <c r="H6" s="1"/>
      <c r="I6" s="1"/>
      <c r="J6" s="6" t="s">
        <v>6</v>
      </c>
      <c r="K6" s="32">
        <v>4</v>
      </c>
      <c r="L6" s="120">
        <f>MIN(1, C6*_xlfn.XLOOKUP(J6,BaselineLoading!$A$5:$A$10,BaselineLoading!$B$5:$B$10))</f>
        <v>1.8000000000000001E-4</v>
      </c>
      <c r="M6" s="1"/>
      <c r="N6" s="32">
        <v>4</v>
      </c>
      <c r="O6" s="120">
        <f>MIN(1, C6*_xlfn.XLOOKUP(J6,BaselineLoading!$D$5:$D$10,BaselineLoading!$E$5:$E$10))</f>
        <v>1.8000000000000001E-4</v>
      </c>
      <c r="P6" s="1"/>
      <c r="Q6" s="32">
        <v>4</v>
      </c>
      <c r="R6" s="125">
        <f>MIN(1, C6*_xlfn.XLOOKUP(J6,BaselineLoading!$A$5:$A$10,BaselineLoading!$H$5:$H$10))</f>
        <v>1.8000000000000001E-4</v>
      </c>
      <c r="S6" s="1"/>
      <c r="T6" s="32">
        <v>4</v>
      </c>
      <c r="U6" s="121">
        <f>MIN(1, C6*_xlfn.XLOOKUP(J6,BaselineLoading!$A$5:$A$10,BaselineLoading!$K$5:$K$10))</f>
        <v>1.8000000000000001E-4</v>
      </c>
    </row>
    <row r="7" spans="1:21" ht="16" x14ac:dyDescent="0.2">
      <c r="A7" s="1"/>
      <c r="B7" s="32">
        <v>5</v>
      </c>
      <c r="C7" s="118">
        <v>1.5799999999999999E-4</v>
      </c>
      <c r="D7" s="118">
        <v>0.99984200000000001</v>
      </c>
      <c r="E7" s="118">
        <v>0.99569799999999997</v>
      </c>
      <c r="F7" s="118">
        <v>0.99578800000000001</v>
      </c>
      <c r="G7" s="121">
        <v>75.857020000000006</v>
      </c>
      <c r="H7" s="1"/>
      <c r="I7" s="1"/>
      <c r="J7" s="6" t="s">
        <v>6</v>
      </c>
      <c r="K7" s="32">
        <v>5</v>
      </c>
      <c r="L7" s="120">
        <f>MIN(1, C7*_xlfn.XLOOKUP(J7,BaselineLoading!$A$5:$A$10,BaselineLoading!$B$5:$B$10))</f>
        <v>1.5799999999999999E-4</v>
      </c>
      <c r="M7" s="1"/>
      <c r="N7" s="32">
        <v>5</v>
      </c>
      <c r="O7" s="120">
        <f>MIN(1, C7*_xlfn.XLOOKUP(J7,BaselineLoading!$D$5:$D$10,BaselineLoading!$E$5:$E$10))</f>
        <v>1.5799999999999999E-4</v>
      </c>
      <c r="P7" s="1"/>
      <c r="Q7" s="32">
        <v>5</v>
      </c>
      <c r="R7" s="125">
        <f>MIN(1, C7*_xlfn.XLOOKUP(J7,BaselineLoading!$A$5:$A$10,BaselineLoading!$H$5:$H$10))</f>
        <v>1.5799999999999999E-4</v>
      </c>
      <c r="S7" s="1"/>
      <c r="T7" s="32">
        <v>5</v>
      </c>
      <c r="U7" s="121">
        <f>MIN(1, C7*_xlfn.XLOOKUP(J7,BaselineLoading!$A$5:$A$10,BaselineLoading!$K$5:$K$10))</f>
        <v>1.5799999999999999E-4</v>
      </c>
    </row>
    <row r="8" spans="1:21" ht="16" x14ac:dyDescent="0.2">
      <c r="A8" s="1"/>
      <c r="B8" s="32">
        <v>6</v>
      </c>
      <c r="C8" s="118">
        <v>1.47E-4</v>
      </c>
      <c r="D8" s="118">
        <v>0.99985299999999999</v>
      </c>
      <c r="E8" s="118">
        <v>0.99554100000000001</v>
      </c>
      <c r="F8" s="118">
        <v>0.99561999999999995</v>
      </c>
      <c r="G8" s="121">
        <v>74.870620000000002</v>
      </c>
      <c r="H8" s="1"/>
      <c r="I8" s="1"/>
      <c r="J8" s="6" t="s">
        <v>6</v>
      </c>
      <c r="K8" s="32">
        <v>6</v>
      </c>
      <c r="L8" s="120">
        <f>MIN(1, C8*_xlfn.XLOOKUP(J8,BaselineLoading!$A$5:$A$10,BaselineLoading!$B$5:$B$10))</f>
        <v>1.47E-4</v>
      </c>
      <c r="M8" s="1"/>
      <c r="N8" s="32">
        <v>6</v>
      </c>
      <c r="O8" s="120">
        <f>MIN(1, C8*_xlfn.XLOOKUP(J8,BaselineLoading!$D$5:$D$10,BaselineLoading!$E$5:$E$10))</f>
        <v>1.47E-4</v>
      </c>
      <c r="P8" s="1"/>
      <c r="Q8" s="32">
        <v>6</v>
      </c>
      <c r="R8" s="125">
        <f>MIN(1, C8*_xlfn.XLOOKUP(J8,BaselineLoading!$A$5:$A$10,BaselineLoading!$H$5:$H$10))</f>
        <v>1.47E-4</v>
      </c>
      <c r="S8" s="1"/>
      <c r="T8" s="32">
        <v>6</v>
      </c>
      <c r="U8" s="121">
        <f>MIN(1, C8*_xlfn.XLOOKUP(J8,BaselineLoading!$A$5:$A$10,BaselineLoading!$K$5:$K$10))</f>
        <v>1.47E-4</v>
      </c>
    </row>
    <row r="9" spans="1:21" ht="16" x14ac:dyDescent="0.2">
      <c r="A9" s="1"/>
      <c r="B9" s="32">
        <v>7</v>
      </c>
      <c r="C9" s="118">
        <v>1.3799999999999999E-4</v>
      </c>
      <c r="D9" s="118">
        <v>0.99986200000000003</v>
      </c>
      <c r="E9" s="118">
        <v>0.995394</v>
      </c>
      <c r="F9" s="118">
        <v>0.99546800000000002</v>
      </c>
      <c r="G9" s="121">
        <v>73.882350000000002</v>
      </c>
      <c r="H9" s="1"/>
      <c r="I9" s="1"/>
      <c r="J9" s="6" t="s">
        <v>6</v>
      </c>
      <c r="K9" s="32">
        <v>7</v>
      </c>
      <c r="L9" s="120">
        <f>MIN(1, C9*_xlfn.XLOOKUP(J9,BaselineLoading!$A$5:$A$10,BaselineLoading!$B$5:$B$10))</f>
        <v>1.3799999999999999E-4</v>
      </c>
      <c r="M9" s="1"/>
      <c r="N9" s="32">
        <v>7</v>
      </c>
      <c r="O9" s="120">
        <f>MIN(1, C9*_xlfn.XLOOKUP(J9,BaselineLoading!$D$5:$D$10,BaselineLoading!$E$5:$E$10))</f>
        <v>1.3799999999999999E-4</v>
      </c>
      <c r="P9" s="1"/>
      <c r="Q9" s="32">
        <v>7</v>
      </c>
      <c r="R9" s="125">
        <f>MIN(1, C9*_xlfn.XLOOKUP(J9,BaselineLoading!$A$5:$A$10,BaselineLoading!$H$5:$H$10))</f>
        <v>1.3799999999999999E-4</v>
      </c>
      <c r="S9" s="1"/>
      <c r="T9" s="32">
        <v>7</v>
      </c>
      <c r="U9" s="121">
        <f>MIN(1, C9*_xlfn.XLOOKUP(J9,BaselineLoading!$A$5:$A$10,BaselineLoading!$K$5:$K$10))</f>
        <v>1.3799999999999999E-4</v>
      </c>
    </row>
    <row r="10" spans="1:21" ht="16" x14ac:dyDescent="0.2">
      <c r="A10" s="1"/>
      <c r="B10" s="32">
        <v>8</v>
      </c>
      <c r="C10" s="118">
        <v>1.2899999999999999E-4</v>
      </c>
      <c r="D10" s="118">
        <v>0.99987099999999995</v>
      </c>
      <c r="E10" s="118">
        <v>0.99525699999999995</v>
      </c>
      <c r="F10" s="118">
        <v>0.99532600000000004</v>
      </c>
      <c r="G10" s="121">
        <v>72.893169999999998</v>
      </c>
      <c r="H10" s="1"/>
      <c r="I10" s="1"/>
      <c r="J10" s="6" t="s">
        <v>6</v>
      </c>
      <c r="K10" s="32">
        <v>8</v>
      </c>
      <c r="L10" s="120">
        <f>MIN(1, C10*_xlfn.XLOOKUP(J10,BaselineLoading!$A$5:$A$10,BaselineLoading!$B$5:$B$10))</f>
        <v>1.2899999999999999E-4</v>
      </c>
      <c r="M10" s="1"/>
      <c r="N10" s="32">
        <v>8</v>
      </c>
      <c r="O10" s="120">
        <f>MIN(1, C10*_xlfn.XLOOKUP(J10,BaselineLoading!$D$5:$D$10,BaselineLoading!$E$5:$E$10))</f>
        <v>1.2899999999999999E-4</v>
      </c>
      <c r="P10" s="1"/>
      <c r="Q10" s="32">
        <v>8</v>
      </c>
      <c r="R10" s="125">
        <f>MIN(1, C10*_xlfn.XLOOKUP(J10,BaselineLoading!$A$5:$A$10,BaselineLoading!$H$5:$H$10))</f>
        <v>1.2899999999999999E-4</v>
      </c>
      <c r="S10" s="1"/>
      <c r="T10" s="32">
        <v>8</v>
      </c>
      <c r="U10" s="121">
        <f>MIN(1, C10*_xlfn.XLOOKUP(J10,BaselineLoading!$A$5:$A$10,BaselineLoading!$K$5:$K$10))</f>
        <v>1.2899999999999999E-4</v>
      </c>
    </row>
    <row r="11" spans="1:21" ht="16" x14ac:dyDescent="0.2">
      <c r="A11" s="1"/>
      <c r="B11" s="32">
        <v>9</v>
      </c>
      <c r="C11" s="118">
        <v>1.26E-4</v>
      </c>
      <c r="D11" s="118">
        <v>0.99987400000000004</v>
      </c>
      <c r="E11" s="118">
        <v>0.99512900000000004</v>
      </c>
      <c r="F11" s="118">
        <v>0.99519299999999999</v>
      </c>
      <c r="G11" s="121">
        <v>71.903170000000003</v>
      </c>
      <c r="H11" s="1"/>
      <c r="I11" s="1"/>
      <c r="J11" s="6" t="s">
        <v>6</v>
      </c>
      <c r="K11" s="32">
        <v>9</v>
      </c>
      <c r="L11" s="120">
        <f>MIN(1, C11*_xlfn.XLOOKUP(J11,BaselineLoading!$A$5:$A$10,BaselineLoading!$B$5:$B$10))</f>
        <v>1.26E-4</v>
      </c>
      <c r="M11" s="1"/>
      <c r="N11" s="32">
        <v>9</v>
      </c>
      <c r="O11" s="120">
        <f>MIN(1, C11*_xlfn.XLOOKUP(J11,BaselineLoading!$D$5:$D$10,BaselineLoading!$E$5:$E$10))</f>
        <v>1.26E-4</v>
      </c>
      <c r="P11" s="1"/>
      <c r="Q11" s="32">
        <v>9</v>
      </c>
      <c r="R11" s="125">
        <f>MIN(1, C11*_xlfn.XLOOKUP(J11,BaselineLoading!$A$5:$A$10,BaselineLoading!$H$5:$H$10))</f>
        <v>1.26E-4</v>
      </c>
      <c r="S11" s="1"/>
      <c r="T11" s="32">
        <v>9</v>
      </c>
      <c r="U11" s="121">
        <f>MIN(1, C11*_xlfn.XLOOKUP(J11,BaselineLoading!$A$5:$A$10,BaselineLoading!$K$5:$K$10))</f>
        <v>1.26E-4</v>
      </c>
    </row>
    <row r="12" spans="1:21" ht="16" x14ac:dyDescent="0.2">
      <c r="A12" s="1"/>
      <c r="B12" s="32">
        <v>10</v>
      </c>
      <c r="C12" s="118">
        <v>1.25E-4</v>
      </c>
      <c r="D12" s="118">
        <v>0.99987499999999996</v>
      </c>
      <c r="E12" s="118">
        <v>0.99500299999999997</v>
      </c>
      <c r="F12" s="118">
        <v>0.99506600000000001</v>
      </c>
      <c r="G12" s="121">
        <v>70.912350000000004</v>
      </c>
      <c r="H12" s="1"/>
      <c r="I12" s="1"/>
      <c r="J12" s="6" t="s">
        <v>6</v>
      </c>
      <c r="K12" s="32">
        <v>10</v>
      </c>
      <c r="L12" s="120">
        <f>MIN(1, C12*_xlfn.XLOOKUP(J12,BaselineLoading!$A$5:$A$10,BaselineLoading!$B$5:$B$10))</f>
        <v>1.25E-4</v>
      </c>
      <c r="M12" s="1"/>
      <c r="N12" s="32">
        <v>10</v>
      </c>
      <c r="O12" s="120">
        <f>MIN(1, C12*_xlfn.XLOOKUP(J12,BaselineLoading!$D$5:$D$10,BaselineLoading!$E$5:$E$10))</f>
        <v>1.25E-4</v>
      </c>
      <c r="P12" s="1"/>
      <c r="Q12" s="32">
        <v>10</v>
      </c>
      <c r="R12" s="125">
        <f>MIN(1, C12*_xlfn.XLOOKUP(J12,BaselineLoading!$A$5:$A$10,BaselineLoading!$H$5:$H$10))</f>
        <v>1.25E-4</v>
      </c>
      <c r="S12" s="1"/>
      <c r="T12" s="32">
        <v>10</v>
      </c>
      <c r="U12" s="121">
        <f>MIN(1, C12*_xlfn.XLOOKUP(J12,BaselineLoading!$A$5:$A$10,BaselineLoading!$K$5:$K$10))</f>
        <v>1.25E-4</v>
      </c>
    </row>
    <row r="13" spans="1:21" ht="16" x14ac:dyDescent="0.2">
      <c r="A13" s="1"/>
      <c r="B13" s="32">
        <v>11</v>
      </c>
      <c r="C13" s="118">
        <v>1.37E-4</v>
      </c>
      <c r="D13" s="118">
        <v>0.99986299999999995</v>
      </c>
      <c r="E13" s="118">
        <v>0.99487899999999996</v>
      </c>
      <c r="F13" s="118">
        <v>0.99494099999999996</v>
      </c>
      <c r="G13" s="121">
        <v>69.921250000000001</v>
      </c>
      <c r="H13" s="1"/>
      <c r="I13" s="1"/>
      <c r="J13" s="6" t="s">
        <v>6</v>
      </c>
      <c r="K13" s="32">
        <v>11</v>
      </c>
      <c r="L13" s="120">
        <f>MIN(1, C13*_xlfn.XLOOKUP(J13,BaselineLoading!$A$5:$A$10,BaselineLoading!$B$5:$B$10))</f>
        <v>1.37E-4</v>
      </c>
      <c r="M13" s="1"/>
      <c r="N13" s="32">
        <v>11</v>
      </c>
      <c r="O13" s="120">
        <f>MIN(1, C13*_xlfn.XLOOKUP(J13,BaselineLoading!$D$5:$D$10,BaselineLoading!$E$5:$E$10))</f>
        <v>1.37E-4</v>
      </c>
      <c r="P13" s="1"/>
      <c r="Q13" s="32">
        <v>11</v>
      </c>
      <c r="R13" s="125">
        <f>MIN(1, C13*_xlfn.XLOOKUP(J13,BaselineLoading!$A$5:$A$10,BaselineLoading!$H$5:$H$10))</f>
        <v>1.37E-4</v>
      </c>
      <c r="S13" s="1"/>
      <c r="T13" s="32">
        <v>11</v>
      </c>
      <c r="U13" s="121">
        <f>MIN(1, C13*_xlfn.XLOOKUP(J13,BaselineLoading!$A$5:$A$10,BaselineLoading!$K$5:$K$10))</f>
        <v>1.37E-4</v>
      </c>
    </row>
    <row r="14" spans="1:21" ht="16" x14ac:dyDescent="0.2">
      <c r="A14" s="1"/>
      <c r="B14" s="32">
        <v>12</v>
      </c>
      <c r="C14" s="118">
        <v>1.45E-4</v>
      </c>
      <c r="D14" s="118">
        <v>0.99985500000000005</v>
      </c>
      <c r="E14" s="118">
        <v>0.99474300000000004</v>
      </c>
      <c r="F14" s="118">
        <v>0.994811</v>
      </c>
      <c r="G14" s="121">
        <v>68.929929999999999</v>
      </c>
      <c r="H14" s="1"/>
      <c r="I14" s="1"/>
      <c r="J14" s="6" t="s">
        <v>6</v>
      </c>
      <c r="K14" s="32">
        <v>12</v>
      </c>
      <c r="L14" s="120">
        <f>MIN(1, C14*_xlfn.XLOOKUP(J14,BaselineLoading!$A$5:$A$10,BaselineLoading!$B$5:$B$10))</f>
        <v>1.45E-4</v>
      </c>
      <c r="M14" s="1"/>
      <c r="N14" s="32">
        <v>12</v>
      </c>
      <c r="O14" s="120">
        <f>MIN(1, C14*_xlfn.XLOOKUP(J14,BaselineLoading!$D$5:$D$10,BaselineLoading!$E$5:$E$10))</f>
        <v>1.45E-4</v>
      </c>
      <c r="P14" s="1"/>
      <c r="Q14" s="32">
        <v>12</v>
      </c>
      <c r="R14" s="125">
        <f>MIN(1, C14*_xlfn.XLOOKUP(J14,BaselineLoading!$A$5:$A$10,BaselineLoading!$H$5:$H$10))</f>
        <v>1.45E-4</v>
      </c>
      <c r="S14" s="1"/>
      <c r="T14" s="32">
        <v>12</v>
      </c>
      <c r="U14" s="121">
        <f>MIN(1, C14*_xlfn.XLOOKUP(J14,BaselineLoading!$A$5:$A$10,BaselineLoading!$K$5:$K$10))</f>
        <v>1.45E-4</v>
      </c>
    </row>
    <row r="15" spans="1:21" ht="16" x14ac:dyDescent="0.2">
      <c r="A15" s="1"/>
      <c r="B15" s="32">
        <v>13</v>
      </c>
      <c r="C15" s="118">
        <v>1.6100000000000001E-4</v>
      </c>
      <c r="D15" s="118">
        <v>0.99983900000000003</v>
      </c>
      <c r="E15" s="118">
        <v>0.99459799999999998</v>
      </c>
      <c r="F15" s="118">
        <v>0.99467000000000005</v>
      </c>
      <c r="G15" s="121">
        <v>67.939300000000003</v>
      </c>
      <c r="H15" s="1"/>
      <c r="I15" s="1"/>
      <c r="J15" s="6" t="s">
        <v>6</v>
      </c>
      <c r="K15" s="32">
        <v>13</v>
      </c>
      <c r="L15" s="120">
        <f>MIN(1, C15*_xlfn.XLOOKUP(J15,BaselineLoading!$A$5:$A$10,BaselineLoading!$B$5:$B$10))</f>
        <v>1.6100000000000001E-4</v>
      </c>
      <c r="M15" s="1"/>
      <c r="N15" s="32">
        <v>13</v>
      </c>
      <c r="O15" s="120">
        <f>MIN(1, C15*_xlfn.XLOOKUP(J15,BaselineLoading!$D$5:$D$10,BaselineLoading!$E$5:$E$10))</f>
        <v>1.6100000000000001E-4</v>
      </c>
      <c r="P15" s="1"/>
      <c r="Q15" s="32">
        <v>13</v>
      </c>
      <c r="R15" s="125">
        <f>MIN(1, C15*_xlfn.XLOOKUP(J15,BaselineLoading!$A$5:$A$10,BaselineLoading!$H$5:$H$10))</f>
        <v>1.6100000000000001E-4</v>
      </c>
      <c r="S15" s="1"/>
      <c r="T15" s="32">
        <v>13</v>
      </c>
      <c r="U15" s="121">
        <f>MIN(1, C15*_xlfn.XLOOKUP(J15,BaselineLoading!$A$5:$A$10,BaselineLoading!$K$5:$K$10))</f>
        <v>1.6100000000000001E-4</v>
      </c>
    </row>
    <row r="16" spans="1:21" ht="16" x14ac:dyDescent="0.2">
      <c r="A16" s="1"/>
      <c r="B16" s="32">
        <v>14</v>
      </c>
      <c r="C16" s="118">
        <v>1.8100000000000001E-4</v>
      </c>
      <c r="D16" s="118">
        <v>0.99981900000000001</v>
      </c>
      <c r="E16" s="118">
        <v>0.99443800000000004</v>
      </c>
      <c r="F16" s="118">
        <v>0.99451800000000001</v>
      </c>
      <c r="G16" s="121">
        <v>66.949089999999998</v>
      </c>
      <c r="H16" s="1"/>
      <c r="I16" s="1"/>
      <c r="J16" s="6" t="s">
        <v>6</v>
      </c>
      <c r="K16" s="32">
        <v>14</v>
      </c>
      <c r="L16" s="120">
        <f>MIN(1, C16*_xlfn.XLOOKUP(J16,BaselineLoading!$A$5:$A$10,BaselineLoading!$B$5:$B$10))</f>
        <v>1.8100000000000001E-4</v>
      </c>
      <c r="M16" s="1"/>
      <c r="N16" s="32">
        <v>14</v>
      </c>
      <c r="O16" s="120">
        <f>MIN(1, C16*_xlfn.XLOOKUP(J16,BaselineLoading!$D$5:$D$10,BaselineLoading!$E$5:$E$10))</f>
        <v>1.8100000000000001E-4</v>
      </c>
      <c r="P16" s="1"/>
      <c r="Q16" s="32">
        <v>14</v>
      </c>
      <c r="R16" s="125">
        <f>MIN(1, C16*_xlfn.XLOOKUP(J16,BaselineLoading!$A$5:$A$10,BaselineLoading!$H$5:$H$10))</f>
        <v>1.8100000000000001E-4</v>
      </c>
      <c r="S16" s="1"/>
      <c r="T16" s="32">
        <v>14</v>
      </c>
      <c r="U16" s="121">
        <f>MIN(1, C16*_xlfn.XLOOKUP(J16,BaselineLoading!$A$5:$A$10,BaselineLoading!$K$5:$K$10))</f>
        <v>1.8100000000000001E-4</v>
      </c>
    </row>
    <row r="17" spans="1:21" ht="16" x14ac:dyDescent="0.2">
      <c r="A17" s="1"/>
      <c r="B17" s="32">
        <v>15</v>
      </c>
      <c r="C17" s="118">
        <v>2.1699999999999999E-4</v>
      </c>
      <c r="D17" s="118">
        <v>0.99978299999999998</v>
      </c>
      <c r="E17" s="118">
        <v>0.99425799999999998</v>
      </c>
      <c r="F17" s="118">
        <v>0.99434800000000001</v>
      </c>
      <c r="G17" s="121">
        <v>65.959810000000004</v>
      </c>
      <c r="H17" s="1"/>
      <c r="I17" s="1"/>
      <c r="J17" s="6" t="s">
        <v>6</v>
      </c>
      <c r="K17" s="32">
        <v>15</v>
      </c>
      <c r="L17" s="120">
        <f>MIN(1, C17*_xlfn.XLOOKUP(J17,BaselineLoading!$A$5:$A$10,BaselineLoading!$B$5:$B$10))</f>
        <v>2.1699999999999999E-4</v>
      </c>
      <c r="M17" s="1"/>
      <c r="N17" s="32">
        <v>15</v>
      </c>
      <c r="O17" s="120">
        <f>MIN(1, C17*_xlfn.XLOOKUP(J17,BaselineLoading!$D$5:$D$10,BaselineLoading!$E$5:$E$10))</f>
        <v>2.1699999999999999E-4</v>
      </c>
      <c r="P17" s="1"/>
      <c r="Q17" s="32">
        <v>15</v>
      </c>
      <c r="R17" s="125">
        <f>MIN(1, C17*_xlfn.XLOOKUP(J17,BaselineLoading!$A$5:$A$10,BaselineLoading!$H$5:$H$10))</f>
        <v>2.1699999999999999E-4</v>
      </c>
      <c r="S17" s="1"/>
      <c r="T17" s="32">
        <v>15</v>
      </c>
      <c r="U17" s="121">
        <f>MIN(1, C17*_xlfn.XLOOKUP(J17,BaselineLoading!$A$5:$A$10,BaselineLoading!$K$5:$K$10))</f>
        <v>2.1699999999999999E-4</v>
      </c>
    </row>
    <row r="18" spans="1:21" ht="16" x14ac:dyDescent="0.2">
      <c r="A18" s="1"/>
      <c r="B18" s="32">
        <v>16</v>
      </c>
      <c r="C18" s="118">
        <v>2.63E-4</v>
      </c>
      <c r="D18" s="118">
        <v>0.99973699999999999</v>
      </c>
      <c r="E18" s="118">
        <v>0.99404199999999998</v>
      </c>
      <c r="F18" s="118">
        <v>0.99414999999999998</v>
      </c>
      <c r="G18" s="121">
        <v>64.97166</v>
      </c>
      <c r="H18" s="1"/>
      <c r="I18" s="1"/>
      <c r="J18" s="6" t="s">
        <v>6</v>
      </c>
      <c r="K18" s="32">
        <v>16</v>
      </c>
      <c r="L18" s="120">
        <f>MIN(1, C18*_xlfn.XLOOKUP(J18,BaselineLoading!$A$5:$A$10,BaselineLoading!$B$5:$B$10))</f>
        <v>2.63E-4</v>
      </c>
      <c r="M18" s="1"/>
      <c r="N18" s="32">
        <v>16</v>
      </c>
      <c r="O18" s="120">
        <f>MIN(1, C18*_xlfn.XLOOKUP(J18,BaselineLoading!$D$5:$D$10,BaselineLoading!$E$5:$E$10))</f>
        <v>2.63E-4</v>
      </c>
      <c r="P18" s="1"/>
      <c r="Q18" s="32">
        <v>16</v>
      </c>
      <c r="R18" s="125">
        <f>MIN(1, C18*_xlfn.XLOOKUP(J18,BaselineLoading!$A$5:$A$10,BaselineLoading!$H$5:$H$10))</f>
        <v>2.63E-4</v>
      </c>
      <c r="S18" s="1"/>
      <c r="T18" s="32">
        <v>16</v>
      </c>
      <c r="U18" s="121">
        <f>MIN(1, C18*_xlfn.XLOOKUP(J18,BaselineLoading!$A$5:$A$10,BaselineLoading!$K$5:$K$10))</f>
        <v>2.63E-4</v>
      </c>
    </row>
    <row r="19" spans="1:21" ht="16" x14ac:dyDescent="0.2">
      <c r="A19" s="1"/>
      <c r="B19" s="32">
        <v>17</v>
      </c>
      <c r="C19" s="118">
        <v>3.1500000000000001E-4</v>
      </c>
      <c r="D19" s="118">
        <v>0.99968500000000005</v>
      </c>
      <c r="E19" s="118">
        <v>0.99378100000000003</v>
      </c>
      <c r="F19" s="118">
        <v>0.99391200000000002</v>
      </c>
      <c r="G19" s="121">
        <v>63.98565</v>
      </c>
      <c r="H19" s="1"/>
      <c r="I19" s="1"/>
      <c r="J19" s="6" t="s">
        <v>6</v>
      </c>
      <c r="K19" s="32">
        <v>17</v>
      </c>
      <c r="L19" s="120">
        <f>MIN(1, C19*_xlfn.XLOOKUP(J19,BaselineLoading!$A$5:$A$10,BaselineLoading!$B$5:$B$10))</f>
        <v>3.1500000000000001E-4</v>
      </c>
      <c r="M19" s="1"/>
      <c r="N19" s="32">
        <v>17</v>
      </c>
      <c r="O19" s="120">
        <f>MIN(1, C19*_xlfn.XLOOKUP(J19,BaselineLoading!$D$5:$D$10,BaselineLoading!$E$5:$E$10))</f>
        <v>3.1500000000000001E-4</v>
      </c>
      <c r="P19" s="1"/>
      <c r="Q19" s="32">
        <v>17</v>
      </c>
      <c r="R19" s="125">
        <f>MIN(1, C19*_xlfn.XLOOKUP(J19,BaselineLoading!$A$5:$A$10,BaselineLoading!$H$5:$H$10))</f>
        <v>3.1500000000000001E-4</v>
      </c>
      <c r="S19" s="1"/>
      <c r="T19" s="32">
        <v>17</v>
      </c>
      <c r="U19" s="121">
        <f>MIN(1, C19*_xlfn.XLOOKUP(J19,BaselineLoading!$A$5:$A$10,BaselineLoading!$K$5:$K$10))</f>
        <v>3.1500000000000001E-4</v>
      </c>
    </row>
    <row r="20" spans="1:21" ht="16" x14ac:dyDescent="0.2">
      <c r="A20" s="1"/>
      <c r="B20" s="32">
        <v>18</v>
      </c>
      <c r="C20" s="118">
        <v>3.7599999999999998E-4</v>
      </c>
      <c r="D20" s="118">
        <v>0.99962399999999996</v>
      </c>
      <c r="E20" s="118">
        <v>0.99346800000000002</v>
      </c>
      <c r="F20" s="118">
        <v>0.99362499999999998</v>
      </c>
      <c r="G20" s="121">
        <v>63.002319999999997</v>
      </c>
      <c r="H20" s="1"/>
      <c r="I20" s="1"/>
      <c r="J20" s="6" t="s">
        <v>7</v>
      </c>
      <c r="K20" s="32">
        <v>18</v>
      </c>
      <c r="L20" s="120">
        <f>MIN(1, C20*_xlfn.XLOOKUP(J20,BaselineLoading!$A$5:$A$10,BaselineLoading!$B$5:$B$10))</f>
        <v>2.3279453439999996E-3</v>
      </c>
      <c r="M20" s="1"/>
      <c r="N20" s="32">
        <v>18</v>
      </c>
      <c r="O20" s="120">
        <f>MIN(1, C20*_xlfn.XLOOKUP(J20,BaselineLoading!$D$5:$D$10,BaselineLoading!$E$5:$E$10))</f>
        <v>3.4439738800000003E-3</v>
      </c>
      <c r="P20" s="1"/>
      <c r="Q20" s="32">
        <v>18</v>
      </c>
      <c r="R20" s="125">
        <f>MIN(1, C20*_xlfn.XLOOKUP(J20,BaselineLoading!$A$5:$A$10,BaselineLoading!$H$5:$H$10))</f>
        <v>3.9730115200000001E-4</v>
      </c>
      <c r="S20" s="1"/>
      <c r="T20" s="32">
        <v>18</v>
      </c>
      <c r="U20" s="121">
        <f>MIN(1, C20*_xlfn.XLOOKUP(J20,BaselineLoading!$A$5:$A$10,BaselineLoading!$K$5:$K$10))</f>
        <v>2.5316831999999998E-4</v>
      </c>
    </row>
    <row r="21" spans="1:21" ht="16" x14ac:dyDescent="0.2">
      <c r="A21" s="1"/>
      <c r="B21" s="32">
        <v>19</v>
      </c>
      <c r="C21" s="118">
        <v>4.2400000000000001E-4</v>
      </c>
      <c r="D21" s="118">
        <v>0.99957600000000002</v>
      </c>
      <c r="E21" s="118">
        <v>0.99309499999999995</v>
      </c>
      <c r="F21" s="118">
        <v>0.993282</v>
      </c>
      <c r="G21" s="121">
        <v>62.021990000000002</v>
      </c>
      <c r="H21" s="1"/>
      <c r="I21" s="1"/>
      <c r="J21" s="6" t="s">
        <v>7</v>
      </c>
      <c r="K21" s="32">
        <v>19</v>
      </c>
      <c r="L21" s="120">
        <f>MIN(1, C21*_xlfn.XLOOKUP(J21,BaselineLoading!$A$5:$A$10,BaselineLoading!$B$5:$B$10))</f>
        <v>2.6251298559999995E-3</v>
      </c>
      <c r="M21" s="1"/>
      <c r="N21" s="32">
        <v>19</v>
      </c>
      <c r="O21" s="120">
        <f>MIN(1, C21*_xlfn.XLOOKUP(J21,BaselineLoading!$D$5:$D$10,BaselineLoading!$E$5:$E$10))</f>
        <v>3.8836301200000007E-3</v>
      </c>
      <c r="P21" s="1"/>
      <c r="Q21" s="32">
        <v>19</v>
      </c>
      <c r="R21" s="125">
        <f>MIN(1, C21*_xlfn.XLOOKUP(J21,BaselineLoading!$A$5:$A$10,BaselineLoading!$H$5:$H$10))</f>
        <v>4.4802044800000009E-4</v>
      </c>
      <c r="S21" s="1"/>
      <c r="T21" s="32">
        <v>19</v>
      </c>
      <c r="U21" s="121">
        <f>MIN(1, C21*_xlfn.XLOOKUP(J21,BaselineLoading!$A$5:$A$10,BaselineLoading!$K$5:$K$10))</f>
        <v>2.8548768000000001E-4</v>
      </c>
    </row>
    <row r="22" spans="1:21" ht="16" x14ac:dyDescent="0.2">
      <c r="A22" s="1"/>
      <c r="B22" s="32">
        <v>20</v>
      </c>
      <c r="C22" s="118">
        <v>4.5899999999999999E-4</v>
      </c>
      <c r="D22" s="118">
        <v>0.99954100000000001</v>
      </c>
      <c r="E22" s="118">
        <v>0.99267399999999995</v>
      </c>
      <c r="F22" s="118">
        <v>0.99288399999999999</v>
      </c>
      <c r="G22" s="121">
        <v>61.045140000000004</v>
      </c>
      <c r="H22" s="1"/>
      <c r="I22" s="1"/>
      <c r="J22" s="6" t="s">
        <v>7</v>
      </c>
      <c r="K22" s="32">
        <v>20</v>
      </c>
      <c r="L22" s="120">
        <f>MIN(1, C22*_xlfn.XLOOKUP(J22,BaselineLoading!$A$5:$A$10,BaselineLoading!$B$5:$B$10))</f>
        <v>2.8418268959999994E-3</v>
      </c>
      <c r="M22" s="1"/>
      <c r="N22" s="32">
        <v>20</v>
      </c>
      <c r="O22" s="120">
        <f>MIN(1, C22*_xlfn.XLOOKUP(J22,BaselineLoading!$D$5:$D$10,BaselineLoading!$E$5:$E$10))</f>
        <v>4.2042127950000004E-3</v>
      </c>
      <c r="P22" s="1"/>
      <c r="Q22" s="32">
        <v>20</v>
      </c>
      <c r="R22" s="125">
        <f>MIN(1, C22*_xlfn.XLOOKUP(J22,BaselineLoading!$A$5:$A$10,BaselineLoading!$H$5:$H$10))</f>
        <v>4.8500326800000003E-4</v>
      </c>
      <c r="S22" s="1"/>
      <c r="T22" s="32">
        <v>20</v>
      </c>
      <c r="U22" s="121">
        <f>MIN(1, C22*_xlfn.XLOOKUP(J22,BaselineLoading!$A$5:$A$10,BaselineLoading!$K$5:$K$10))</f>
        <v>3.0905388E-4</v>
      </c>
    </row>
    <row r="23" spans="1:21" ht="16" x14ac:dyDescent="0.2">
      <c r="A23" s="1"/>
      <c r="B23" s="32">
        <v>21</v>
      </c>
      <c r="C23" s="118">
        <v>4.9600000000000002E-4</v>
      </c>
      <c r="D23" s="118">
        <v>0.99950399999999995</v>
      </c>
      <c r="E23" s="118">
        <v>0.99221800000000004</v>
      </c>
      <c r="F23" s="118">
        <v>0.99244600000000005</v>
      </c>
      <c r="G23" s="121">
        <v>60.070799999999998</v>
      </c>
      <c r="H23" s="1"/>
      <c r="I23" s="1"/>
      <c r="J23" s="6" t="s">
        <v>7</v>
      </c>
      <c r="K23" s="32">
        <v>21</v>
      </c>
      <c r="L23" s="120">
        <f>MIN(1, C23*_xlfn.XLOOKUP(J23,BaselineLoading!$A$5:$A$10,BaselineLoading!$B$5:$B$10))</f>
        <v>3.0709066239999997E-3</v>
      </c>
      <c r="M23" s="1"/>
      <c r="N23" s="32">
        <v>21</v>
      </c>
      <c r="O23" s="120">
        <f>MIN(1, C23*_xlfn.XLOOKUP(J23,BaselineLoading!$D$5:$D$10,BaselineLoading!$E$5:$E$10))</f>
        <v>4.5431144800000007E-3</v>
      </c>
      <c r="P23" s="1"/>
      <c r="Q23" s="32">
        <v>21</v>
      </c>
      <c r="R23" s="125">
        <f>MIN(1, C23*_xlfn.XLOOKUP(J23,BaselineLoading!$A$5:$A$10,BaselineLoading!$H$5:$H$10))</f>
        <v>5.2409939200000004E-4</v>
      </c>
      <c r="S23" s="1"/>
      <c r="T23" s="32">
        <v>21</v>
      </c>
      <c r="U23" s="121">
        <f>MIN(1, C23*_xlfn.XLOOKUP(J23,BaselineLoading!$A$5:$A$10,BaselineLoading!$K$5:$K$10))</f>
        <v>3.3396672000000004E-4</v>
      </c>
    </row>
    <row r="24" spans="1:21" ht="16" x14ac:dyDescent="0.2">
      <c r="A24" s="1"/>
      <c r="B24" s="32">
        <v>22</v>
      </c>
      <c r="C24" s="118">
        <v>5.2099999999999998E-4</v>
      </c>
      <c r="D24" s="118">
        <v>0.99947900000000001</v>
      </c>
      <c r="E24" s="118">
        <v>0.991726</v>
      </c>
      <c r="F24" s="118">
        <v>0.99197199999999996</v>
      </c>
      <c r="G24" s="121">
        <v>59.098179999999999</v>
      </c>
      <c r="H24" s="1"/>
      <c r="I24" s="1"/>
      <c r="J24" s="6" t="s">
        <v>7</v>
      </c>
      <c r="K24" s="32">
        <v>22</v>
      </c>
      <c r="L24" s="120">
        <f>MIN(1, C24*_xlfn.XLOOKUP(J24,BaselineLoading!$A$5:$A$10,BaselineLoading!$B$5:$B$10))</f>
        <v>3.2256902239999993E-3</v>
      </c>
      <c r="M24" s="1"/>
      <c r="N24" s="32">
        <v>22</v>
      </c>
      <c r="O24" s="120">
        <f>MIN(1, C24*_xlfn.XLOOKUP(J24,BaselineLoading!$D$5:$D$10,BaselineLoading!$E$5:$E$10))</f>
        <v>4.7721021050000003E-3</v>
      </c>
      <c r="P24" s="1"/>
      <c r="Q24" s="32">
        <v>22</v>
      </c>
      <c r="R24" s="125">
        <f>MIN(1, C24*_xlfn.XLOOKUP(J24,BaselineLoading!$A$5:$A$10,BaselineLoading!$H$5:$H$10))</f>
        <v>5.5051569200000006E-4</v>
      </c>
      <c r="S24" s="1"/>
      <c r="T24" s="32">
        <v>22</v>
      </c>
      <c r="U24" s="121">
        <f>MIN(1, C24*_xlfn.XLOOKUP(J24,BaselineLoading!$A$5:$A$10,BaselineLoading!$K$5:$K$10))</f>
        <v>3.5079972E-4</v>
      </c>
    </row>
    <row r="25" spans="1:21" ht="16" x14ac:dyDescent="0.2">
      <c r="A25" s="1"/>
      <c r="B25" s="32">
        <v>23</v>
      </c>
      <c r="C25" s="118">
        <v>5.4000000000000001E-4</v>
      </c>
      <c r="D25" s="118">
        <v>0.99946000000000002</v>
      </c>
      <c r="E25" s="118">
        <v>0.99121000000000004</v>
      </c>
      <c r="F25" s="118">
        <v>0.99146800000000002</v>
      </c>
      <c r="G25" s="121">
        <v>58.127249999999997</v>
      </c>
      <c r="H25" s="1"/>
      <c r="I25" s="1"/>
      <c r="J25" s="6" t="s">
        <v>7</v>
      </c>
      <c r="K25" s="32">
        <v>23</v>
      </c>
      <c r="L25" s="120">
        <f>MIN(1, C25*_xlfn.XLOOKUP(J25,BaselineLoading!$A$5:$A$10,BaselineLoading!$B$5:$B$10))</f>
        <v>3.3433257599999994E-3</v>
      </c>
      <c r="M25" s="1"/>
      <c r="N25" s="32">
        <v>23</v>
      </c>
      <c r="O25" s="120">
        <f>MIN(1, C25*_xlfn.XLOOKUP(J25,BaselineLoading!$D$5:$D$10,BaselineLoading!$E$5:$E$10))</f>
        <v>4.9461327000000005E-3</v>
      </c>
      <c r="P25" s="1"/>
      <c r="Q25" s="32">
        <v>23</v>
      </c>
      <c r="R25" s="125">
        <f>MIN(1, C25*_xlfn.XLOOKUP(J25,BaselineLoading!$A$5:$A$10,BaselineLoading!$H$5:$H$10))</f>
        <v>5.7059208000000009E-4</v>
      </c>
      <c r="S25" s="1"/>
      <c r="T25" s="32">
        <v>23</v>
      </c>
      <c r="U25" s="121">
        <f>MIN(1, C25*_xlfn.XLOOKUP(J25,BaselineLoading!$A$5:$A$10,BaselineLoading!$K$5:$K$10))</f>
        <v>3.6359280000000004E-4</v>
      </c>
    </row>
    <row r="26" spans="1:21" ht="16" x14ac:dyDescent="0.2">
      <c r="A26" s="1"/>
      <c r="B26" s="32">
        <v>24</v>
      </c>
      <c r="C26" s="118">
        <v>5.4299999999999997E-4</v>
      </c>
      <c r="D26" s="118">
        <v>0.99945700000000004</v>
      </c>
      <c r="E26" s="118">
        <v>0.99067400000000005</v>
      </c>
      <c r="F26" s="118">
        <v>0.99094199999999999</v>
      </c>
      <c r="G26" s="121">
        <v>57.157269999999997</v>
      </c>
      <c r="H26" s="1"/>
      <c r="I26" s="1"/>
      <c r="J26" s="6" t="s">
        <v>7</v>
      </c>
      <c r="K26" s="32">
        <v>24</v>
      </c>
      <c r="L26" s="120">
        <f>MIN(1, C26*_xlfn.XLOOKUP(J26,BaselineLoading!$A$5:$A$10,BaselineLoading!$B$5:$B$10))</f>
        <v>3.3618997919999992E-3</v>
      </c>
      <c r="M26" s="1"/>
      <c r="N26" s="32">
        <v>24</v>
      </c>
      <c r="O26" s="120">
        <f>MIN(1, C26*_xlfn.XLOOKUP(J26,BaselineLoading!$D$5:$D$10,BaselineLoading!$E$5:$E$10))</f>
        <v>4.9736112150000006E-3</v>
      </c>
      <c r="P26" s="1"/>
      <c r="Q26" s="32">
        <v>24</v>
      </c>
      <c r="R26" s="125">
        <f>MIN(1, C26*_xlfn.XLOOKUP(J26,BaselineLoading!$A$5:$A$10,BaselineLoading!$H$5:$H$10))</f>
        <v>5.7376203600000009E-4</v>
      </c>
      <c r="S26" s="1"/>
      <c r="T26" s="32">
        <v>24</v>
      </c>
      <c r="U26" s="121">
        <f>MIN(1, C26*_xlfn.XLOOKUP(J26,BaselineLoading!$A$5:$A$10,BaselineLoading!$K$5:$K$10))</f>
        <v>3.6561276000000002E-4</v>
      </c>
    </row>
    <row r="27" spans="1:21" ht="16" x14ac:dyDescent="0.2">
      <c r="A27" s="1"/>
      <c r="B27" s="32">
        <v>25</v>
      </c>
      <c r="C27" s="118">
        <v>5.4500000000000002E-4</v>
      </c>
      <c r="D27" s="118">
        <v>0.99945499999999998</v>
      </c>
      <c r="E27" s="118">
        <v>0.99013600000000002</v>
      </c>
      <c r="F27" s="118">
        <v>0.99040499999999998</v>
      </c>
      <c r="G27" s="121">
        <v>56.187910000000002</v>
      </c>
      <c r="H27" s="1"/>
      <c r="I27" s="1"/>
      <c r="J27" s="6" t="s">
        <v>7</v>
      </c>
      <c r="K27" s="32">
        <v>25</v>
      </c>
      <c r="L27" s="120">
        <f>MIN(1, C27*_xlfn.XLOOKUP(J27,BaselineLoading!$A$5:$A$10,BaselineLoading!$B$5:$B$10))</f>
        <v>3.3742824799999995E-3</v>
      </c>
      <c r="M27" s="1"/>
      <c r="N27" s="32">
        <v>25</v>
      </c>
      <c r="O27" s="120">
        <f>MIN(1, C27*_xlfn.XLOOKUP(J27,BaselineLoading!$D$5:$D$10,BaselineLoading!$E$5:$E$10))</f>
        <v>4.9919302250000007E-3</v>
      </c>
      <c r="P27" s="1"/>
      <c r="Q27" s="32">
        <v>25</v>
      </c>
      <c r="R27" s="125">
        <f>MIN(1, C27*_xlfn.XLOOKUP(J27,BaselineLoading!$A$5:$A$10,BaselineLoading!$H$5:$H$10))</f>
        <v>5.7587534000000005E-4</v>
      </c>
      <c r="S27" s="1"/>
      <c r="T27" s="32">
        <v>25</v>
      </c>
      <c r="U27" s="121">
        <f>MIN(1, C27*_xlfn.XLOOKUP(J27,BaselineLoading!$A$5:$A$10,BaselineLoading!$K$5:$K$10))</f>
        <v>3.6695940000000001E-4</v>
      </c>
    </row>
    <row r="28" spans="1:21" ht="16" x14ac:dyDescent="0.2">
      <c r="A28" s="1"/>
      <c r="B28" s="32">
        <v>26</v>
      </c>
      <c r="C28" s="118">
        <v>5.5599999999999996E-4</v>
      </c>
      <c r="D28" s="118">
        <v>0.999444</v>
      </c>
      <c r="E28" s="118">
        <v>0.98959600000000003</v>
      </c>
      <c r="F28" s="118">
        <v>0.98986600000000002</v>
      </c>
      <c r="G28" s="121">
        <v>55.218139999999998</v>
      </c>
      <c r="H28" s="1"/>
      <c r="I28" s="1"/>
      <c r="J28" s="6" t="s">
        <v>7</v>
      </c>
      <c r="K28" s="32">
        <v>26</v>
      </c>
      <c r="L28" s="120">
        <f>MIN(1, C28*_xlfn.XLOOKUP(J28,BaselineLoading!$A$5:$A$10,BaselineLoading!$B$5:$B$10))</f>
        <v>3.4423872639999993E-3</v>
      </c>
      <c r="M28" s="1"/>
      <c r="N28" s="32">
        <v>26</v>
      </c>
      <c r="O28" s="120">
        <f>MIN(1, C28*_xlfn.XLOOKUP(J28,BaselineLoading!$D$5:$D$10,BaselineLoading!$E$5:$E$10))</f>
        <v>5.0926847800000005E-3</v>
      </c>
      <c r="P28" s="1"/>
      <c r="Q28" s="32">
        <v>26</v>
      </c>
      <c r="R28" s="125">
        <f>MIN(1, C28*_xlfn.XLOOKUP(J28,BaselineLoading!$A$5:$A$10,BaselineLoading!$H$5:$H$10))</f>
        <v>5.8749851200000001E-4</v>
      </c>
      <c r="S28" s="1"/>
      <c r="T28" s="32">
        <v>26</v>
      </c>
      <c r="U28" s="121">
        <f>MIN(1, C28*_xlfn.XLOOKUP(J28,BaselineLoading!$A$5:$A$10,BaselineLoading!$K$5:$K$10))</f>
        <v>3.7436591999999999E-4</v>
      </c>
    </row>
    <row r="29" spans="1:21" ht="16" x14ac:dyDescent="0.2">
      <c r="A29" s="1"/>
      <c r="B29" s="32">
        <v>27</v>
      </c>
      <c r="C29" s="118">
        <v>5.6800000000000004E-4</v>
      </c>
      <c r="D29" s="118">
        <v>0.99943199999999999</v>
      </c>
      <c r="E29" s="118">
        <v>0.98904599999999998</v>
      </c>
      <c r="F29" s="118">
        <v>0.98932100000000001</v>
      </c>
      <c r="G29" s="121">
        <v>54.247999999999998</v>
      </c>
      <c r="H29" s="1"/>
      <c r="I29" s="1"/>
      <c r="J29" s="6" t="s">
        <v>7</v>
      </c>
      <c r="K29" s="32">
        <v>27</v>
      </c>
      <c r="L29" s="120">
        <f>MIN(1, C29*_xlfn.XLOOKUP(J29,BaselineLoading!$A$5:$A$10,BaselineLoading!$B$5:$B$10))</f>
        <v>3.5166833919999998E-3</v>
      </c>
      <c r="M29" s="1"/>
      <c r="N29" s="32">
        <v>27</v>
      </c>
      <c r="O29" s="120">
        <f>MIN(1, C29*_xlfn.XLOOKUP(J29,BaselineLoading!$D$5:$D$10,BaselineLoading!$E$5:$E$10))</f>
        <v>5.2025988400000011E-3</v>
      </c>
      <c r="P29" s="1"/>
      <c r="Q29" s="32">
        <v>27</v>
      </c>
      <c r="R29" s="125">
        <f>MIN(1, C29*_xlfn.XLOOKUP(J29,BaselineLoading!$A$5:$A$10,BaselineLoading!$H$5:$H$10))</f>
        <v>6.0017833600000011E-4</v>
      </c>
      <c r="S29" s="1"/>
      <c r="T29" s="32">
        <v>27</v>
      </c>
      <c r="U29" s="121">
        <f>MIN(1, C29*_xlfn.XLOOKUP(J29,BaselineLoading!$A$5:$A$10,BaselineLoading!$K$5:$K$10))</f>
        <v>3.8244576000000003E-4</v>
      </c>
    </row>
    <row r="30" spans="1:21" ht="16" x14ac:dyDescent="0.2">
      <c r="A30" s="1"/>
      <c r="B30" s="32">
        <v>28</v>
      </c>
      <c r="C30" s="118">
        <v>5.8299999999999997E-4</v>
      </c>
      <c r="D30" s="118">
        <v>0.999417</v>
      </c>
      <c r="E30" s="118">
        <v>0.98848400000000003</v>
      </c>
      <c r="F30" s="118">
        <v>0.98876500000000001</v>
      </c>
      <c r="G30" s="121">
        <v>53.277889999999999</v>
      </c>
      <c r="H30" s="1"/>
      <c r="I30" s="1"/>
      <c r="J30" s="6" t="s">
        <v>7</v>
      </c>
      <c r="K30" s="32">
        <v>28</v>
      </c>
      <c r="L30" s="120">
        <f>MIN(1, C30*_xlfn.XLOOKUP(J30,BaselineLoading!$A$5:$A$10,BaselineLoading!$B$5:$B$10))</f>
        <v>3.6095535519999992E-3</v>
      </c>
      <c r="M30" s="1"/>
      <c r="N30" s="32">
        <v>28</v>
      </c>
      <c r="O30" s="120">
        <f>MIN(1, C30*_xlfn.XLOOKUP(J30,BaselineLoading!$D$5:$D$10,BaselineLoading!$E$5:$E$10))</f>
        <v>5.3399914150000002E-3</v>
      </c>
      <c r="P30" s="1"/>
      <c r="Q30" s="32">
        <v>28</v>
      </c>
      <c r="R30" s="125">
        <f>MIN(1, C30*_xlfn.XLOOKUP(J30,BaselineLoading!$A$5:$A$10,BaselineLoading!$H$5:$H$10))</f>
        <v>6.160281160000001E-4</v>
      </c>
      <c r="S30" s="1"/>
      <c r="T30" s="32">
        <v>28</v>
      </c>
      <c r="U30" s="121">
        <f>MIN(1, C30*_xlfn.XLOOKUP(J30,BaselineLoading!$A$5:$A$10,BaselineLoading!$K$5:$K$10))</f>
        <v>3.9254555999999999E-4</v>
      </c>
    </row>
    <row r="31" spans="1:21" ht="16" x14ac:dyDescent="0.2">
      <c r="A31" s="1"/>
      <c r="B31" s="32">
        <v>29</v>
      </c>
      <c r="C31" s="118">
        <v>5.9900000000000003E-4</v>
      </c>
      <c r="D31" s="118">
        <v>0.99940099999999998</v>
      </c>
      <c r="E31" s="118">
        <v>0.98790800000000001</v>
      </c>
      <c r="F31" s="118">
        <v>0.98819599999999996</v>
      </c>
      <c r="G31" s="121">
        <v>52.307899999999997</v>
      </c>
      <c r="H31" s="1"/>
      <c r="I31" s="1"/>
      <c r="J31" s="6" t="s">
        <v>7</v>
      </c>
      <c r="K31" s="32">
        <v>29</v>
      </c>
      <c r="L31" s="120">
        <f>MIN(1, C31*_xlfn.XLOOKUP(J31,BaselineLoading!$A$5:$A$10,BaselineLoading!$B$5:$B$10))</f>
        <v>3.7086150559999995E-3</v>
      </c>
      <c r="M31" s="1"/>
      <c r="N31" s="32">
        <v>29</v>
      </c>
      <c r="O31" s="120">
        <f>MIN(1, C31*_xlfn.XLOOKUP(J31,BaselineLoading!$D$5:$D$10,BaselineLoading!$E$5:$E$10))</f>
        <v>5.486543495000001E-3</v>
      </c>
      <c r="P31" s="1"/>
      <c r="Q31" s="32">
        <v>29</v>
      </c>
      <c r="R31" s="125">
        <f>MIN(1, C31*_xlfn.XLOOKUP(J31,BaselineLoading!$A$5:$A$10,BaselineLoading!$H$5:$H$10))</f>
        <v>6.3293454800000012E-4</v>
      </c>
      <c r="S31" s="1"/>
      <c r="T31" s="32">
        <v>29</v>
      </c>
      <c r="U31" s="121">
        <f>MIN(1, C31*_xlfn.XLOOKUP(J31,BaselineLoading!$A$5:$A$10,BaselineLoading!$K$5:$K$10))</f>
        <v>4.0331868000000005E-4</v>
      </c>
    </row>
    <row r="32" spans="1:21" ht="16" x14ac:dyDescent="0.2">
      <c r="A32" s="1"/>
      <c r="B32" s="32">
        <v>30</v>
      </c>
      <c r="C32" s="118">
        <v>6.1899999999999998E-4</v>
      </c>
      <c r="D32" s="118">
        <v>0.99938099999999996</v>
      </c>
      <c r="E32" s="118">
        <v>0.987317</v>
      </c>
      <c r="F32" s="118">
        <v>0.98761200000000005</v>
      </c>
      <c r="G32" s="121">
        <v>51.338120000000004</v>
      </c>
      <c r="H32" s="1"/>
      <c r="I32" s="1"/>
      <c r="J32" s="6" t="s">
        <v>7</v>
      </c>
      <c r="K32" s="32">
        <v>30</v>
      </c>
      <c r="L32" s="120">
        <f>MIN(1, C32*_xlfn.XLOOKUP(J32,BaselineLoading!$A$5:$A$10,BaselineLoading!$B$5:$B$10))</f>
        <v>3.8324419359999991E-3</v>
      </c>
      <c r="M32" s="1"/>
      <c r="N32" s="32">
        <v>30</v>
      </c>
      <c r="O32" s="120">
        <f>MIN(1, C32*_xlfn.XLOOKUP(J32,BaselineLoading!$D$5:$D$10,BaselineLoading!$E$5:$E$10))</f>
        <v>5.6697335950000004E-3</v>
      </c>
      <c r="P32" s="1"/>
      <c r="Q32" s="32">
        <v>30</v>
      </c>
      <c r="R32" s="125">
        <f>MIN(1, C32*_xlfn.XLOOKUP(J32,BaselineLoading!$A$5:$A$10,BaselineLoading!$H$5:$H$10))</f>
        <v>6.5406758800000007E-4</v>
      </c>
      <c r="S32" s="1"/>
      <c r="T32" s="32">
        <v>30</v>
      </c>
      <c r="U32" s="121">
        <f>MIN(1, C32*_xlfn.XLOOKUP(J32,BaselineLoading!$A$5:$A$10,BaselineLoading!$K$5:$K$10))</f>
        <v>4.1678507999999998E-4</v>
      </c>
    </row>
    <row r="33" spans="1:21" ht="16" x14ac:dyDescent="0.2">
      <c r="A33" s="1"/>
      <c r="B33" s="32">
        <v>31</v>
      </c>
      <c r="C33" s="118">
        <v>6.4999999999999997E-4</v>
      </c>
      <c r="D33" s="118">
        <v>0.99934999999999996</v>
      </c>
      <c r="E33" s="118">
        <v>0.98670500000000005</v>
      </c>
      <c r="F33" s="118">
        <v>0.98701099999999997</v>
      </c>
      <c r="G33" s="121">
        <v>50.368580000000001</v>
      </c>
      <c r="H33" s="1"/>
      <c r="I33" s="1"/>
      <c r="J33" s="6" t="s">
        <v>7</v>
      </c>
      <c r="K33" s="32">
        <v>31</v>
      </c>
      <c r="L33" s="120">
        <f>MIN(1, C33*_xlfn.XLOOKUP(J33,BaselineLoading!$A$5:$A$10,BaselineLoading!$B$5:$B$10))</f>
        <v>4.0243735999999988E-3</v>
      </c>
      <c r="M33" s="1"/>
      <c r="N33" s="32">
        <v>31</v>
      </c>
      <c r="O33" s="120">
        <f>MIN(1, C33*_xlfn.XLOOKUP(J33,BaselineLoading!$D$5:$D$10,BaselineLoading!$E$5:$E$10))</f>
        <v>5.9536782500000003E-3</v>
      </c>
      <c r="P33" s="1"/>
      <c r="Q33" s="32">
        <v>31</v>
      </c>
      <c r="R33" s="125">
        <f>MIN(1, C33*_xlfn.XLOOKUP(J33,BaselineLoading!$A$5:$A$10,BaselineLoading!$H$5:$H$10))</f>
        <v>6.8682380000000009E-4</v>
      </c>
      <c r="S33" s="1"/>
      <c r="T33" s="32">
        <v>31</v>
      </c>
      <c r="U33" s="121">
        <f>MIN(1, C33*_xlfn.XLOOKUP(J33,BaselineLoading!$A$5:$A$10,BaselineLoading!$K$5:$K$10))</f>
        <v>4.37658E-4</v>
      </c>
    </row>
    <row r="34" spans="1:21" ht="16" x14ac:dyDescent="0.2">
      <c r="A34" s="1"/>
      <c r="B34" s="32">
        <v>32</v>
      </c>
      <c r="C34" s="118">
        <v>6.87E-4</v>
      </c>
      <c r="D34" s="118">
        <v>0.99931300000000001</v>
      </c>
      <c r="E34" s="118">
        <v>0.98606400000000005</v>
      </c>
      <c r="F34" s="118">
        <v>0.98638400000000004</v>
      </c>
      <c r="G34" s="121">
        <v>49.399479999999997</v>
      </c>
      <c r="H34" s="1"/>
      <c r="I34" s="1"/>
      <c r="J34" s="6" t="s">
        <v>7</v>
      </c>
      <c r="K34" s="32">
        <v>32</v>
      </c>
      <c r="L34" s="120">
        <f>MIN(1, C34*_xlfn.XLOOKUP(J34,BaselineLoading!$A$5:$A$10,BaselineLoading!$B$5:$B$10))</f>
        <v>4.2534533279999995E-3</v>
      </c>
      <c r="M34" s="1"/>
      <c r="N34" s="32">
        <v>32</v>
      </c>
      <c r="O34" s="120">
        <f>MIN(1, C34*_xlfn.XLOOKUP(J34,BaselineLoading!$D$5:$D$10,BaselineLoading!$E$5:$E$10))</f>
        <v>6.2925799350000006E-3</v>
      </c>
      <c r="P34" s="1"/>
      <c r="Q34" s="32">
        <v>32</v>
      </c>
      <c r="R34" s="125">
        <f>MIN(1, C34*_xlfn.XLOOKUP(J34,BaselineLoading!$A$5:$A$10,BaselineLoading!$H$5:$H$10))</f>
        <v>7.259199240000001E-4</v>
      </c>
      <c r="S34" s="1"/>
      <c r="T34" s="32">
        <v>32</v>
      </c>
      <c r="U34" s="121">
        <f>MIN(1, C34*_xlfn.XLOOKUP(J34,BaselineLoading!$A$5:$A$10,BaselineLoading!$K$5:$K$10))</f>
        <v>4.6257084000000004E-4</v>
      </c>
    </row>
    <row r="35" spans="1:21" ht="16" x14ac:dyDescent="0.2">
      <c r="A35" s="1"/>
      <c r="B35" s="32">
        <v>33</v>
      </c>
      <c r="C35" s="118">
        <v>7.2300000000000001E-4</v>
      </c>
      <c r="D35" s="118">
        <v>0.99927699999999997</v>
      </c>
      <c r="E35" s="118">
        <v>0.98538700000000001</v>
      </c>
      <c r="F35" s="118">
        <v>0.98572499999999996</v>
      </c>
      <c r="G35" s="121">
        <v>48.431280000000001</v>
      </c>
      <c r="H35" s="1"/>
      <c r="I35" s="1"/>
      <c r="J35" s="6" t="s">
        <v>7</v>
      </c>
      <c r="K35" s="32">
        <v>33</v>
      </c>
      <c r="L35" s="120">
        <f>MIN(1, C35*_xlfn.XLOOKUP(J35,BaselineLoading!$A$5:$A$10,BaselineLoading!$B$5:$B$10))</f>
        <v>4.4763417119999998E-3</v>
      </c>
      <c r="M35" s="1"/>
      <c r="N35" s="32">
        <v>33</v>
      </c>
      <c r="O35" s="120">
        <f>MIN(1, C35*_xlfn.XLOOKUP(J35,BaselineLoading!$D$5:$D$10,BaselineLoading!$E$5:$E$10))</f>
        <v>6.6223221150000008E-3</v>
      </c>
      <c r="P35" s="1"/>
      <c r="Q35" s="32">
        <v>33</v>
      </c>
      <c r="R35" s="125">
        <f>MIN(1, C35*_xlfn.XLOOKUP(J35,BaselineLoading!$A$5:$A$10,BaselineLoading!$H$5:$H$10))</f>
        <v>7.6395939600000008E-4</v>
      </c>
      <c r="S35" s="1"/>
      <c r="T35" s="32">
        <v>33</v>
      </c>
      <c r="U35" s="121">
        <f>MIN(1, C35*_xlfn.XLOOKUP(J35,BaselineLoading!$A$5:$A$10,BaselineLoading!$K$5:$K$10))</f>
        <v>4.8681036000000003E-4</v>
      </c>
    </row>
    <row r="36" spans="1:21" ht="16" x14ac:dyDescent="0.2">
      <c r="A36" s="1"/>
      <c r="B36" s="32">
        <v>34</v>
      </c>
      <c r="C36" s="118">
        <v>7.6900000000000004E-4</v>
      </c>
      <c r="D36" s="118">
        <v>0.99923099999999998</v>
      </c>
      <c r="E36" s="118">
        <v>0.98467400000000005</v>
      </c>
      <c r="F36" s="118">
        <v>0.98502999999999996</v>
      </c>
      <c r="G36" s="121">
        <v>47.464219999999997</v>
      </c>
      <c r="H36" s="1"/>
      <c r="I36" s="1"/>
      <c r="J36" s="6" t="s">
        <v>7</v>
      </c>
      <c r="K36" s="32">
        <v>34</v>
      </c>
      <c r="L36" s="120">
        <f>MIN(1, C36*_xlfn.XLOOKUP(J36,BaselineLoading!$A$5:$A$10,BaselineLoading!$B$5:$B$10))</f>
        <v>4.7611435359999994E-3</v>
      </c>
      <c r="M36" s="1"/>
      <c r="N36" s="32">
        <v>34</v>
      </c>
      <c r="O36" s="120">
        <f>MIN(1, C36*_xlfn.XLOOKUP(J36,BaselineLoading!$D$5:$D$10,BaselineLoading!$E$5:$E$10))</f>
        <v>7.0436593450000015E-3</v>
      </c>
      <c r="P36" s="1"/>
      <c r="Q36" s="32">
        <v>34</v>
      </c>
      <c r="R36" s="125">
        <f>MIN(1, C36*_xlfn.XLOOKUP(J36,BaselineLoading!$A$5:$A$10,BaselineLoading!$H$5:$H$10))</f>
        <v>8.1256538800000019E-4</v>
      </c>
      <c r="S36" s="1"/>
      <c r="T36" s="32">
        <v>34</v>
      </c>
      <c r="U36" s="121">
        <f>MIN(1, C36*_xlfn.XLOOKUP(J36,BaselineLoading!$A$5:$A$10,BaselineLoading!$K$5:$K$10))</f>
        <v>5.1778308000000007E-4</v>
      </c>
    </row>
    <row r="37" spans="1:21" ht="16" x14ac:dyDescent="0.2">
      <c r="A37" s="1"/>
      <c r="B37" s="32">
        <v>35</v>
      </c>
      <c r="C37" s="118">
        <v>8.1700000000000002E-4</v>
      </c>
      <c r="D37" s="118">
        <v>0.99918300000000004</v>
      </c>
      <c r="E37" s="118">
        <v>0.98391600000000001</v>
      </c>
      <c r="F37" s="118">
        <v>0.98429500000000003</v>
      </c>
      <c r="G37" s="121">
        <v>46.498220000000003</v>
      </c>
      <c r="H37" s="1"/>
      <c r="I37" s="1"/>
      <c r="J37" s="6" t="s">
        <v>8</v>
      </c>
      <c r="K37" s="32">
        <v>35</v>
      </c>
      <c r="L37" s="120">
        <f>MIN(1, C37*_xlfn.XLOOKUP(J37,BaselineLoading!$A$5:$A$10,BaselineLoading!$B$5:$B$10))</f>
        <v>5.0583280479999998E-3</v>
      </c>
      <c r="M37" s="1"/>
      <c r="N37" s="32">
        <v>35</v>
      </c>
      <c r="O37" s="120">
        <f>MIN(1, C37*_xlfn.XLOOKUP(J37,BaselineLoading!$D$5:$D$10,BaselineLoading!$E$5:$E$10))</f>
        <v>7.4833155850000015E-3</v>
      </c>
      <c r="P37" s="1"/>
      <c r="Q37" s="32">
        <v>35</v>
      </c>
      <c r="R37" s="125">
        <f>MIN(1, C37*_xlfn.XLOOKUP(J37,BaselineLoading!$A$5:$A$10,BaselineLoading!$H$5:$H$10))</f>
        <v>8.6328468400000016E-4</v>
      </c>
      <c r="S37" s="1"/>
      <c r="T37" s="32">
        <v>35</v>
      </c>
      <c r="U37" s="121">
        <f>MIN(1, C37*_xlfn.XLOOKUP(J37,BaselineLoading!$A$5:$A$10,BaselineLoading!$K$5:$K$10))</f>
        <v>5.5010243999999999E-4</v>
      </c>
    </row>
    <row r="38" spans="1:21" ht="16" x14ac:dyDescent="0.2">
      <c r="A38" s="1"/>
      <c r="B38" s="32">
        <v>36</v>
      </c>
      <c r="C38" s="118">
        <v>8.7299999999999997E-4</v>
      </c>
      <c r="D38" s="118">
        <v>0.99912699999999999</v>
      </c>
      <c r="E38" s="118">
        <v>0.98311199999999999</v>
      </c>
      <c r="F38" s="118">
        <v>0.983514</v>
      </c>
      <c r="G38" s="121">
        <v>45.533639999999998</v>
      </c>
      <c r="H38" s="1"/>
      <c r="I38" s="1"/>
      <c r="J38" s="6" t="s">
        <v>8</v>
      </c>
      <c r="K38" s="32">
        <v>36</v>
      </c>
      <c r="L38" s="120">
        <f>MIN(1, C38*_xlfn.XLOOKUP(J38,BaselineLoading!$A$5:$A$10,BaselineLoading!$B$5:$B$10))</f>
        <v>5.4050433119999988E-3</v>
      </c>
      <c r="M38" s="1"/>
      <c r="N38" s="32">
        <v>36</v>
      </c>
      <c r="O38" s="120">
        <f>MIN(1, C38*_xlfn.XLOOKUP(J38,BaselineLoading!$D$5:$D$10,BaselineLoading!$E$5:$E$10))</f>
        <v>7.9962478650000002E-3</v>
      </c>
      <c r="P38" s="1"/>
      <c r="Q38" s="32">
        <v>36</v>
      </c>
      <c r="R38" s="125">
        <f>MIN(1, C38*_xlfn.XLOOKUP(J38,BaselineLoading!$A$5:$A$10,BaselineLoading!$H$5:$H$10))</f>
        <v>9.2245719600000009E-4</v>
      </c>
      <c r="S38" s="1"/>
      <c r="T38" s="32">
        <v>36</v>
      </c>
      <c r="U38" s="121">
        <f>MIN(1, C38*_xlfn.XLOOKUP(J38,BaselineLoading!$A$5:$A$10,BaselineLoading!$K$5:$K$10))</f>
        <v>5.8780835999999996E-4</v>
      </c>
    </row>
    <row r="39" spans="1:21" ht="16" x14ac:dyDescent="0.2">
      <c r="A39" s="1"/>
      <c r="B39" s="32">
        <v>37</v>
      </c>
      <c r="C39" s="118">
        <v>9.5E-4</v>
      </c>
      <c r="D39" s="118">
        <v>0.99904999999999999</v>
      </c>
      <c r="E39" s="118">
        <v>0.98225399999999996</v>
      </c>
      <c r="F39" s="118">
        <v>0.98268299999999997</v>
      </c>
      <c r="G39" s="121">
        <v>44.570459999999997</v>
      </c>
      <c r="H39" s="1"/>
      <c r="I39" s="1"/>
      <c r="J39" s="6" t="s">
        <v>8</v>
      </c>
      <c r="K39" s="32">
        <v>37</v>
      </c>
      <c r="L39" s="120">
        <f>MIN(1, C39*_xlfn.XLOOKUP(J39,BaselineLoading!$A$5:$A$10,BaselineLoading!$B$5:$B$10))</f>
        <v>5.8817767999999994E-3</v>
      </c>
      <c r="M39" s="1"/>
      <c r="N39" s="32">
        <v>37</v>
      </c>
      <c r="O39" s="120">
        <f>MIN(1, C39*_xlfn.XLOOKUP(J39,BaselineLoading!$D$5:$D$10,BaselineLoading!$E$5:$E$10))</f>
        <v>8.7015297500000009E-3</v>
      </c>
      <c r="P39" s="1"/>
      <c r="Q39" s="32">
        <v>37</v>
      </c>
      <c r="R39" s="125">
        <f>MIN(1, C39*_xlfn.XLOOKUP(J39,BaselineLoading!$A$5:$A$10,BaselineLoading!$H$5:$H$10))</f>
        <v>1.0038194000000001E-3</v>
      </c>
      <c r="S39" s="1"/>
      <c r="T39" s="32">
        <v>37</v>
      </c>
      <c r="U39" s="121">
        <f>MIN(1, C39*_xlfn.XLOOKUP(J39,BaselineLoading!$A$5:$A$10,BaselineLoading!$K$5:$K$10))</f>
        <v>6.3965400000000003E-4</v>
      </c>
    </row>
    <row r="40" spans="1:21" ht="16" x14ac:dyDescent="0.2">
      <c r="A40" s="1"/>
      <c r="B40" s="32">
        <v>38</v>
      </c>
      <c r="C40" s="118">
        <v>1.039E-3</v>
      </c>
      <c r="D40" s="118">
        <v>0.99896099999999999</v>
      </c>
      <c r="E40" s="118">
        <v>0.981321</v>
      </c>
      <c r="F40" s="118">
        <v>0.98178699999999997</v>
      </c>
      <c r="G40" s="121">
        <v>43.608989999999999</v>
      </c>
      <c r="H40" s="1"/>
      <c r="I40" s="1"/>
      <c r="J40" s="6" t="s">
        <v>8</v>
      </c>
      <c r="K40" s="32">
        <v>38</v>
      </c>
      <c r="L40" s="120">
        <f>MIN(1, C40*_xlfn.XLOOKUP(J40,BaselineLoading!$A$5:$A$10,BaselineLoading!$B$5:$B$10))</f>
        <v>6.4328064159999993E-3</v>
      </c>
      <c r="M40" s="1"/>
      <c r="N40" s="32">
        <v>38</v>
      </c>
      <c r="O40" s="120">
        <f>MIN(1, C40*_xlfn.XLOOKUP(J40,BaselineLoading!$D$5:$D$10,BaselineLoading!$E$5:$E$10))</f>
        <v>9.5167256950000004E-3</v>
      </c>
      <c r="P40" s="1"/>
      <c r="Q40" s="32">
        <v>38</v>
      </c>
      <c r="R40" s="125">
        <f>MIN(1, C40*_xlfn.XLOOKUP(J40,BaselineLoading!$A$5:$A$10,BaselineLoading!$H$5:$H$10))</f>
        <v>1.0978614280000001E-3</v>
      </c>
      <c r="S40" s="1"/>
      <c r="T40" s="32">
        <v>38</v>
      </c>
      <c r="U40" s="121">
        <f>MIN(1, C40*_xlfn.XLOOKUP(J40,BaselineLoading!$A$5:$A$10,BaselineLoading!$K$5:$K$10))</f>
        <v>6.9957948000000001E-4</v>
      </c>
    </row>
    <row r="41" spans="1:21" ht="16" x14ac:dyDescent="0.2">
      <c r="A41" s="1"/>
      <c r="B41" s="32">
        <v>39</v>
      </c>
      <c r="C41" s="118">
        <v>1.1299999999999999E-3</v>
      </c>
      <c r="D41" s="118">
        <v>0.99887000000000004</v>
      </c>
      <c r="E41" s="118">
        <v>0.98030099999999998</v>
      </c>
      <c r="F41" s="118">
        <v>0.98081099999999999</v>
      </c>
      <c r="G41" s="121">
        <v>42.649979999999999</v>
      </c>
      <c r="H41" s="1"/>
      <c r="I41" s="1"/>
      <c r="J41" s="6" t="s">
        <v>8</v>
      </c>
      <c r="K41" s="32">
        <v>39</v>
      </c>
      <c r="L41" s="120">
        <f>MIN(1, C41*_xlfn.XLOOKUP(J41,BaselineLoading!$A$5:$A$10,BaselineLoading!$B$5:$B$10))</f>
        <v>6.9962187199999982E-3</v>
      </c>
      <c r="M41" s="1"/>
      <c r="N41" s="32">
        <v>39</v>
      </c>
      <c r="O41" s="120">
        <f>MIN(1, C41*_xlfn.XLOOKUP(J41,BaselineLoading!$D$5:$D$10,BaselineLoading!$E$5:$E$10))</f>
        <v>1.035024065E-2</v>
      </c>
      <c r="P41" s="1"/>
      <c r="Q41" s="32">
        <v>39</v>
      </c>
      <c r="R41" s="125">
        <f>MIN(1, C41*_xlfn.XLOOKUP(J41,BaselineLoading!$A$5:$A$10,BaselineLoading!$H$5:$H$10))</f>
        <v>1.19401676E-3</v>
      </c>
      <c r="S41" s="1"/>
      <c r="T41" s="32">
        <v>39</v>
      </c>
      <c r="U41" s="121">
        <f>MIN(1, C41*_xlfn.XLOOKUP(J41,BaselineLoading!$A$5:$A$10,BaselineLoading!$K$5:$K$10))</f>
        <v>7.6085159999999998E-4</v>
      </c>
    </row>
    <row r="42" spans="1:21" ht="16" x14ac:dyDescent="0.2">
      <c r="A42" s="1"/>
      <c r="B42" s="32">
        <v>40</v>
      </c>
      <c r="C42" s="118">
        <v>1.2260000000000001E-3</v>
      </c>
      <c r="D42" s="118">
        <v>0.99877400000000005</v>
      </c>
      <c r="E42" s="118">
        <v>0.97919299999999998</v>
      </c>
      <c r="F42" s="118">
        <v>0.97974700000000003</v>
      </c>
      <c r="G42" s="121">
        <v>41.693809999999999</v>
      </c>
      <c r="H42" s="1"/>
      <c r="I42" s="1"/>
      <c r="J42" s="6" t="s">
        <v>8</v>
      </c>
      <c r="K42" s="32">
        <v>40</v>
      </c>
      <c r="L42" s="120">
        <f>MIN(1, C42*_xlfn.XLOOKUP(J42,BaselineLoading!$A$5:$A$10,BaselineLoading!$B$5:$B$10))</f>
        <v>7.5905877439999998E-3</v>
      </c>
      <c r="M42" s="1"/>
      <c r="N42" s="32">
        <v>40</v>
      </c>
      <c r="O42" s="120">
        <f>MIN(1, C42*_xlfn.XLOOKUP(J42,BaselineLoading!$D$5:$D$10,BaselineLoading!$E$5:$E$10))</f>
        <v>1.1229553130000002E-2</v>
      </c>
      <c r="P42" s="1"/>
      <c r="Q42" s="32">
        <v>40</v>
      </c>
      <c r="R42" s="125">
        <f>MIN(1, C42*_xlfn.XLOOKUP(J42,BaselineLoading!$A$5:$A$10,BaselineLoading!$H$5:$H$10))</f>
        <v>1.2954553520000004E-3</v>
      </c>
      <c r="S42" s="1"/>
      <c r="T42" s="32">
        <v>40</v>
      </c>
      <c r="U42" s="121">
        <f>MIN(1, C42*_xlfn.XLOOKUP(J42,BaselineLoading!$A$5:$A$10,BaselineLoading!$K$5:$K$10))</f>
        <v>8.2549032000000014E-4</v>
      </c>
    </row>
    <row r="43" spans="1:21" ht="16" x14ac:dyDescent="0.2">
      <c r="A43" s="1"/>
      <c r="B43" s="32">
        <v>41</v>
      </c>
      <c r="C43" s="118">
        <v>1.3370000000000001E-3</v>
      </c>
      <c r="D43" s="118">
        <v>0.99866299999999997</v>
      </c>
      <c r="E43" s="118">
        <v>0.977993</v>
      </c>
      <c r="F43" s="118">
        <v>0.97859300000000005</v>
      </c>
      <c r="G43" s="121">
        <v>40.740430000000003</v>
      </c>
      <c r="H43" s="1"/>
      <c r="I43" s="1"/>
      <c r="J43" s="6" t="s">
        <v>8</v>
      </c>
      <c r="K43" s="32">
        <v>41</v>
      </c>
      <c r="L43" s="120">
        <f>MIN(1, C43*_xlfn.XLOOKUP(J43,BaselineLoading!$A$5:$A$10,BaselineLoading!$B$5:$B$10))</f>
        <v>8.277826928E-3</v>
      </c>
      <c r="M43" s="1"/>
      <c r="N43" s="32">
        <v>41</v>
      </c>
      <c r="O43" s="120">
        <f>MIN(1, C43*_xlfn.XLOOKUP(J43,BaselineLoading!$D$5:$D$10,BaselineLoading!$E$5:$E$10))</f>
        <v>1.2246258185000003E-2</v>
      </c>
      <c r="P43" s="1"/>
      <c r="Q43" s="32">
        <v>41</v>
      </c>
      <c r="R43" s="125">
        <f>MIN(1, C43*_xlfn.XLOOKUP(J43,BaselineLoading!$A$5:$A$10,BaselineLoading!$H$5:$H$10))</f>
        <v>1.4127437240000003E-3</v>
      </c>
      <c r="S43" s="1"/>
      <c r="T43" s="32">
        <v>41</v>
      </c>
      <c r="U43" s="121">
        <f>MIN(1, C43*_xlfn.XLOOKUP(J43,BaselineLoading!$A$5:$A$10,BaselineLoading!$K$5:$K$10))</f>
        <v>9.002288400000001E-4</v>
      </c>
    </row>
    <row r="44" spans="1:21" ht="16" x14ac:dyDescent="0.2">
      <c r="A44" s="1"/>
      <c r="B44" s="32">
        <v>42</v>
      </c>
      <c r="C44" s="118">
        <v>1.4469999999999999E-3</v>
      </c>
      <c r="D44" s="118">
        <v>0.99855300000000002</v>
      </c>
      <c r="E44" s="118">
        <v>0.97668500000000003</v>
      </c>
      <c r="F44" s="118">
        <v>0.97733899999999996</v>
      </c>
      <c r="G44" s="121">
        <v>39.789819999999999</v>
      </c>
      <c r="H44" s="1"/>
      <c r="I44" s="1"/>
      <c r="J44" s="6" t="s">
        <v>8</v>
      </c>
      <c r="K44" s="32">
        <v>42</v>
      </c>
      <c r="L44" s="120">
        <f>MIN(1, C44*_xlfn.XLOOKUP(J44,BaselineLoading!$A$5:$A$10,BaselineLoading!$B$5:$B$10))</f>
        <v>8.958874767999999E-3</v>
      </c>
      <c r="M44" s="1"/>
      <c r="N44" s="32">
        <v>42</v>
      </c>
      <c r="O44" s="120">
        <f>MIN(1, C44*_xlfn.XLOOKUP(J44,BaselineLoading!$D$5:$D$10,BaselineLoading!$E$5:$E$10))</f>
        <v>1.3253803735000002E-2</v>
      </c>
      <c r="P44" s="1"/>
      <c r="Q44" s="32">
        <v>42</v>
      </c>
      <c r="R44" s="125">
        <f>MIN(1, C44*_xlfn.XLOOKUP(J44,BaselineLoading!$A$5:$A$10,BaselineLoading!$H$5:$H$10))</f>
        <v>1.5289754440000001E-3</v>
      </c>
      <c r="S44" s="1"/>
      <c r="T44" s="32">
        <v>42</v>
      </c>
      <c r="U44" s="121">
        <f>MIN(1, C44*_xlfn.XLOOKUP(J44,BaselineLoading!$A$5:$A$10,BaselineLoading!$K$5:$K$10))</f>
        <v>9.7429403999999995E-4</v>
      </c>
    </row>
    <row r="45" spans="1:21" ht="16" x14ac:dyDescent="0.2">
      <c r="A45" s="1"/>
      <c r="B45" s="32">
        <v>43</v>
      </c>
      <c r="C45" s="118">
        <v>1.573E-3</v>
      </c>
      <c r="D45" s="118">
        <v>0.99842699999999995</v>
      </c>
      <c r="E45" s="118">
        <v>0.975271</v>
      </c>
      <c r="F45" s="118">
        <v>0.97597800000000001</v>
      </c>
      <c r="G45" s="121">
        <v>38.842419999999997</v>
      </c>
      <c r="H45" s="1"/>
      <c r="I45" s="1"/>
      <c r="J45" s="6" t="s">
        <v>8</v>
      </c>
      <c r="K45" s="32">
        <v>43</v>
      </c>
      <c r="L45" s="120">
        <f>MIN(1, C45*_xlfn.XLOOKUP(J45,BaselineLoading!$A$5:$A$10,BaselineLoading!$B$5:$B$10))</f>
        <v>9.7389841119999987E-3</v>
      </c>
      <c r="M45" s="1"/>
      <c r="N45" s="32">
        <v>43</v>
      </c>
      <c r="O45" s="120">
        <f>MIN(1, C45*_xlfn.XLOOKUP(J45,BaselineLoading!$D$5:$D$10,BaselineLoading!$E$5:$E$10))</f>
        <v>1.4407901365000001E-2</v>
      </c>
      <c r="P45" s="1"/>
      <c r="Q45" s="32">
        <v>43</v>
      </c>
      <c r="R45" s="125">
        <f>MIN(1, C45*_xlfn.XLOOKUP(J45,BaselineLoading!$A$5:$A$10,BaselineLoading!$H$5:$H$10))</f>
        <v>1.6621135960000002E-3</v>
      </c>
      <c r="S45" s="1"/>
      <c r="T45" s="32">
        <v>43</v>
      </c>
      <c r="U45" s="121">
        <f>MIN(1, C45*_xlfn.XLOOKUP(J45,BaselineLoading!$A$5:$A$10,BaselineLoading!$K$5:$K$10))</f>
        <v>1.05913236E-3</v>
      </c>
    </row>
    <row r="46" spans="1:21" ht="16" x14ac:dyDescent="0.2">
      <c r="A46" s="1"/>
      <c r="B46" s="32">
        <v>44</v>
      </c>
      <c r="C46" s="118">
        <v>1.709E-3</v>
      </c>
      <c r="D46" s="118">
        <v>0.99829100000000004</v>
      </c>
      <c r="E46" s="118">
        <v>0.97373699999999996</v>
      </c>
      <c r="F46" s="118">
        <v>0.97450400000000004</v>
      </c>
      <c r="G46" s="121">
        <v>37.898000000000003</v>
      </c>
      <c r="H46" s="1"/>
      <c r="I46" s="1"/>
      <c r="J46" s="6" t="s">
        <v>8</v>
      </c>
      <c r="K46" s="32">
        <v>44</v>
      </c>
      <c r="L46" s="120">
        <f>MIN(1, C46*_xlfn.XLOOKUP(J46,BaselineLoading!$A$5:$A$10,BaselineLoading!$B$5:$B$10))</f>
        <v>1.0581006895999999E-2</v>
      </c>
      <c r="M46" s="1"/>
      <c r="N46" s="32">
        <v>44</v>
      </c>
      <c r="O46" s="120">
        <f>MIN(1, C46*_xlfn.XLOOKUP(J46,BaselineLoading!$D$5:$D$10,BaselineLoading!$E$5:$E$10))</f>
        <v>1.5653594045000004E-2</v>
      </c>
      <c r="P46" s="1"/>
      <c r="Q46" s="32">
        <v>44</v>
      </c>
      <c r="R46" s="125">
        <f>MIN(1, C46*_xlfn.XLOOKUP(J46,BaselineLoading!$A$5:$A$10,BaselineLoading!$H$5:$H$10))</f>
        <v>1.8058182680000003E-3</v>
      </c>
      <c r="S46" s="1"/>
      <c r="T46" s="32">
        <v>44</v>
      </c>
      <c r="U46" s="121">
        <f>MIN(1, C46*_xlfn.XLOOKUP(J46,BaselineLoading!$A$5:$A$10,BaselineLoading!$K$5:$K$10))</f>
        <v>1.1507038800000001E-3</v>
      </c>
    </row>
    <row r="47" spans="1:21" ht="16" x14ac:dyDescent="0.2">
      <c r="A47" s="1"/>
      <c r="B47" s="32">
        <v>45</v>
      </c>
      <c r="C47" s="118">
        <v>1.8569999999999999E-3</v>
      </c>
      <c r="D47" s="118">
        <v>0.998143</v>
      </c>
      <c r="E47" s="118">
        <v>0.97207299999999996</v>
      </c>
      <c r="F47" s="118">
        <v>0.97290500000000002</v>
      </c>
      <c r="G47" s="121">
        <v>36.95693</v>
      </c>
      <c r="H47" s="1"/>
      <c r="I47" s="1"/>
      <c r="J47" s="6" t="s">
        <v>9</v>
      </c>
      <c r="K47" s="32">
        <v>45</v>
      </c>
      <c r="L47" s="120">
        <f>MIN(1, C47*_xlfn.XLOOKUP(J47,BaselineLoading!$A$5:$A$10,BaselineLoading!$B$5:$B$10))</f>
        <v>1.1497325807999998E-2</v>
      </c>
      <c r="M47" s="1"/>
      <c r="N47" s="32">
        <v>45</v>
      </c>
      <c r="O47" s="120">
        <f>MIN(1, C47*_xlfn.XLOOKUP(J47,BaselineLoading!$D$5:$D$10,BaselineLoading!$E$5:$E$10))</f>
        <v>1.701012E-2</v>
      </c>
      <c r="P47" s="1"/>
      <c r="Q47" s="32">
        <v>45</v>
      </c>
      <c r="R47" s="125">
        <f>MIN(1, C47*_xlfn.XLOOKUP(J47,BaselineLoading!$A$5:$A$10,BaselineLoading!$H$5:$H$10))</f>
        <v>1.9622027640000001E-3</v>
      </c>
      <c r="S47" s="1"/>
      <c r="T47" s="32">
        <v>45</v>
      </c>
      <c r="U47" s="121">
        <f>MIN(1, C47*_xlfn.XLOOKUP(J47,BaselineLoading!$A$5:$A$10,BaselineLoading!$K$5:$K$10))</f>
        <v>1.25035524E-3</v>
      </c>
    </row>
    <row r="48" spans="1:21" ht="16" x14ac:dyDescent="0.2">
      <c r="A48" s="1"/>
      <c r="B48" s="32">
        <v>46</v>
      </c>
      <c r="C48" s="118">
        <v>2.0140000000000002E-3</v>
      </c>
      <c r="D48" s="118">
        <v>0.99798600000000004</v>
      </c>
      <c r="E48" s="118">
        <v>0.97026800000000002</v>
      </c>
      <c r="F48" s="118">
        <v>0.97116999999999998</v>
      </c>
      <c r="G48" s="121">
        <v>36.01934</v>
      </c>
      <c r="H48" s="1"/>
      <c r="I48" s="1"/>
      <c r="J48" s="6" t="s">
        <v>9</v>
      </c>
      <c r="K48" s="32">
        <v>46</v>
      </c>
      <c r="L48" s="120">
        <f>MIN(1, C48*_xlfn.XLOOKUP(J48,BaselineLoading!$A$5:$A$10,BaselineLoading!$B$5:$B$10))</f>
        <v>1.2469366815999999E-2</v>
      </c>
      <c r="M48" s="1"/>
      <c r="N48" s="32">
        <v>46</v>
      </c>
      <c r="O48" s="120">
        <f>MIN(1, C48*_xlfn.XLOOKUP(J48,BaselineLoading!$D$5:$D$10,BaselineLoading!$E$5:$E$10))</f>
        <v>1.8448240000000001E-2</v>
      </c>
      <c r="P48" s="1"/>
      <c r="Q48" s="32">
        <v>46</v>
      </c>
      <c r="R48" s="125">
        <f>MIN(1, C48*_xlfn.XLOOKUP(J48,BaselineLoading!$A$5:$A$10,BaselineLoading!$H$5:$H$10))</f>
        <v>2.1280971280000006E-3</v>
      </c>
      <c r="S48" s="1"/>
      <c r="T48" s="32">
        <v>46</v>
      </c>
      <c r="U48" s="121">
        <f>MIN(1, C48*_xlfn.XLOOKUP(J48,BaselineLoading!$A$5:$A$10,BaselineLoading!$K$5:$K$10))</f>
        <v>1.3560664800000002E-3</v>
      </c>
    </row>
    <row r="49" spans="1:21" ht="16" x14ac:dyDescent="0.2">
      <c r="A49" s="1"/>
      <c r="B49" s="32">
        <v>47</v>
      </c>
      <c r="C49" s="118">
        <v>2.199E-3</v>
      </c>
      <c r="D49" s="118">
        <v>0.99780100000000005</v>
      </c>
      <c r="E49" s="118">
        <v>0.96831400000000001</v>
      </c>
      <c r="F49" s="118">
        <v>0.96929100000000001</v>
      </c>
      <c r="G49" s="121">
        <v>35.085410000000003</v>
      </c>
      <c r="H49" s="1"/>
      <c r="I49" s="1"/>
      <c r="J49" s="6" t="s">
        <v>9</v>
      </c>
      <c r="K49" s="32">
        <v>47</v>
      </c>
      <c r="L49" s="120">
        <f>MIN(1, C49*_xlfn.XLOOKUP(J49,BaselineLoading!$A$5:$A$10,BaselineLoading!$B$5:$B$10))</f>
        <v>1.3614765455999997E-2</v>
      </c>
      <c r="M49" s="1"/>
      <c r="N49" s="32">
        <v>47</v>
      </c>
      <c r="O49" s="120">
        <f>MIN(1, C49*_xlfn.XLOOKUP(J49,BaselineLoading!$D$5:$D$10,BaselineLoading!$E$5:$E$10))</f>
        <v>2.0142839999999999E-2</v>
      </c>
      <c r="P49" s="1"/>
      <c r="Q49" s="32">
        <v>47</v>
      </c>
      <c r="R49" s="125">
        <f>MIN(1, C49*_xlfn.XLOOKUP(J49,BaselineLoading!$A$5:$A$10,BaselineLoading!$H$5:$H$10))</f>
        <v>2.3235777480000003E-3</v>
      </c>
      <c r="S49" s="1"/>
      <c r="T49" s="32">
        <v>47</v>
      </c>
      <c r="U49" s="121">
        <f>MIN(1, C49*_xlfn.XLOOKUP(J49,BaselineLoading!$A$5:$A$10,BaselineLoading!$K$5:$K$10))</f>
        <v>1.48063068E-3</v>
      </c>
    </row>
    <row r="50" spans="1:21" ht="16" x14ac:dyDescent="0.2">
      <c r="A50" s="1"/>
      <c r="B50" s="32">
        <v>48</v>
      </c>
      <c r="C50" s="118">
        <v>2.4109999999999999E-3</v>
      </c>
      <c r="D50" s="118">
        <v>0.99758899999999995</v>
      </c>
      <c r="E50" s="118">
        <v>0.96618499999999996</v>
      </c>
      <c r="F50" s="118">
        <v>0.96724900000000003</v>
      </c>
      <c r="G50" s="121">
        <v>34.155209999999997</v>
      </c>
      <c r="H50" s="1"/>
      <c r="I50" s="1"/>
      <c r="J50" s="6" t="s">
        <v>9</v>
      </c>
      <c r="K50" s="32">
        <v>48</v>
      </c>
      <c r="L50" s="120">
        <f>MIN(1, C50*_xlfn.XLOOKUP(J50,BaselineLoading!$A$5:$A$10,BaselineLoading!$B$5:$B$10))</f>
        <v>1.4927330383999998E-2</v>
      </c>
      <c r="M50" s="1"/>
      <c r="N50" s="32">
        <v>48</v>
      </c>
      <c r="O50" s="120">
        <f>MIN(1, C50*_xlfn.XLOOKUP(J50,BaselineLoading!$D$5:$D$10,BaselineLoading!$E$5:$E$10))</f>
        <v>2.2084759999999998E-2</v>
      </c>
      <c r="P50" s="1"/>
      <c r="Q50" s="32">
        <v>48</v>
      </c>
      <c r="R50" s="125">
        <f>MIN(1, C50*_xlfn.XLOOKUP(J50,BaselineLoading!$A$5:$A$10,BaselineLoading!$H$5:$H$10))</f>
        <v>2.5475879720000005E-3</v>
      </c>
      <c r="S50" s="1"/>
      <c r="T50" s="32">
        <v>48</v>
      </c>
      <c r="U50" s="121">
        <f>MIN(1, C50*_xlfn.XLOOKUP(J50,BaselineLoading!$A$5:$A$10,BaselineLoading!$K$5:$K$10))</f>
        <v>1.62337452E-3</v>
      </c>
    </row>
    <row r="51" spans="1:21" ht="16" x14ac:dyDescent="0.2">
      <c r="A51" s="1"/>
      <c r="B51" s="32">
        <v>49</v>
      </c>
      <c r="C51" s="118">
        <v>2.6350000000000002E-3</v>
      </c>
      <c r="D51" s="118">
        <v>0.99736499999999995</v>
      </c>
      <c r="E51" s="118">
        <v>0.96385600000000005</v>
      </c>
      <c r="F51" s="118">
        <v>0.96501999999999999</v>
      </c>
      <c r="G51" s="121">
        <v>33.229370000000003</v>
      </c>
      <c r="H51" s="1"/>
      <c r="I51" s="1"/>
      <c r="J51" s="6" t="s">
        <v>9</v>
      </c>
      <c r="K51" s="32">
        <v>49</v>
      </c>
      <c r="L51" s="120">
        <f>MIN(1, C51*_xlfn.XLOOKUP(J51,BaselineLoading!$A$5:$A$10,BaselineLoading!$B$5:$B$10))</f>
        <v>1.631419144E-2</v>
      </c>
      <c r="M51" s="1"/>
      <c r="N51" s="32">
        <v>49</v>
      </c>
      <c r="O51" s="120">
        <f>MIN(1, C51*_xlfn.XLOOKUP(J51,BaselineLoading!$D$5:$D$10,BaselineLoading!$E$5:$E$10))</f>
        <v>2.4136600000000001E-2</v>
      </c>
      <c r="P51" s="1"/>
      <c r="Q51" s="32">
        <v>49</v>
      </c>
      <c r="R51" s="125">
        <f>MIN(1, C51*_xlfn.XLOOKUP(J51,BaselineLoading!$A$5:$A$10,BaselineLoading!$H$5:$H$10))</f>
        <v>2.7842780200000006E-3</v>
      </c>
      <c r="S51" s="1"/>
      <c r="T51" s="32">
        <v>49</v>
      </c>
      <c r="U51" s="121">
        <f>MIN(1, C51*_xlfn.XLOOKUP(J51,BaselineLoading!$A$5:$A$10,BaselineLoading!$K$5:$K$10))</f>
        <v>1.7741982000000001E-3</v>
      </c>
    </row>
    <row r="52" spans="1:21" ht="16" x14ac:dyDescent="0.2">
      <c r="A52" s="1"/>
      <c r="B52" s="32">
        <v>50</v>
      </c>
      <c r="C52" s="118">
        <v>2.8809999999999999E-3</v>
      </c>
      <c r="D52" s="118">
        <v>0.99711899999999998</v>
      </c>
      <c r="E52" s="118">
        <v>0.96131599999999995</v>
      </c>
      <c r="F52" s="118">
        <v>0.96258600000000005</v>
      </c>
      <c r="G52" s="121">
        <v>32.308450000000001</v>
      </c>
      <c r="H52" s="1"/>
      <c r="I52" s="1"/>
      <c r="J52" s="6" t="s">
        <v>9</v>
      </c>
      <c r="K52" s="32">
        <v>50</v>
      </c>
      <c r="L52" s="120">
        <f>MIN(1, C52*_xlfn.XLOOKUP(J52,BaselineLoading!$A$5:$A$10,BaselineLoading!$B$5:$B$10))</f>
        <v>1.7837262063999996E-2</v>
      </c>
      <c r="M52" s="1"/>
      <c r="N52" s="32">
        <v>50</v>
      </c>
      <c r="O52" s="120">
        <f>MIN(1, C52*_xlfn.XLOOKUP(J52,BaselineLoading!$D$5:$D$10,BaselineLoading!$E$5:$E$10))</f>
        <v>2.6389960000000001E-2</v>
      </c>
      <c r="P52" s="1"/>
      <c r="Q52" s="32">
        <v>50</v>
      </c>
      <c r="R52" s="125">
        <f>MIN(1, C52*_xlfn.XLOOKUP(J52,BaselineLoading!$A$5:$A$10,BaselineLoading!$H$5:$H$10))</f>
        <v>3.0442144120000005E-3</v>
      </c>
      <c r="S52" s="1"/>
      <c r="T52" s="32">
        <v>50</v>
      </c>
      <c r="U52" s="121">
        <f>MIN(1, C52*_xlfn.XLOOKUP(J52,BaselineLoading!$A$5:$A$10,BaselineLoading!$K$5:$K$10))</f>
        <v>1.9398349200000001E-3</v>
      </c>
    </row>
    <row r="53" spans="1:21" ht="16" x14ac:dyDescent="0.2">
      <c r="A53" s="1"/>
      <c r="B53" s="32">
        <v>51</v>
      </c>
      <c r="C53" s="118">
        <v>3.1449999999999998E-3</v>
      </c>
      <c r="D53" s="118">
        <v>0.99685500000000005</v>
      </c>
      <c r="E53" s="118">
        <v>0.95854600000000001</v>
      </c>
      <c r="F53" s="118">
        <v>0.95993099999999998</v>
      </c>
      <c r="G53" s="121">
        <v>31.392489999999999</v>
      </c>
      <c r="H53" s="1"/>
      <c r="I53" s="1"/>
      <c r="J53" s="6" t="s">
        <v>9</v>
      </c>
      <c r="K53" s="32">
        <v>51</v>
      </c>
      <c r="L53" s="120">
        <f>MIN(1, C53*_xlfn.XLOOKUP(J53,BaselineLoading!$A$5:$A$10,BaselineLoading!$B$5:$B$10))</f>
        <v>1.9471776879999996E-2</v>
      </c>
      <c r="M53" s="1"/>
      <c r="N53" s="32">
        <v>51</v>
      </c>
      <c r="O53" s="120">
        <f>MIN(1, C53*_xlfn.XLOOKUP(J53,BaselineLoading!$D$5:$D$10,BaselineLoading!$E$5:$E$10))</f>
        <v>2.8808199999999999E-2</v>
      </c>
      <c r="P53" s="1"/>
      <c r="Q53" s="32">
        <v>51</v>
      </c>
      <c r="R53" s="125">
        <f>MIN(1, C53*_xlfn.XLOOKUP(J53,BaselineLoading!$A$5:$A$10,BaselineLoading!$H$5:$H$10))</f>
        <v>3.3231705400000003E-3</v>
      </c>
      <c r="S53" s="1"/>
      <c r="T53" s="32">
        <v>51</v>
      </c>
      <c r="U53" s="121">
        <f>MIN(1, C53*_xlfn.XLOOKUP(J53,BaselineLoading!$A$5:$A$10,BaselineLoading!$K$5:$K$10))</f>
        <v>2.1175914E-3</v>
      </c>
    </row>
    <row r="54" spans="1:21" ht="16" x14ac:dyDescent="0.2">
      <c r="A54" s="1"/>
      <c r="B54" s="32">
        <v>52</v>
      </c>
      <c r="C54" s="118">
        <v>3.4489999999999998E-3</v>
      </c>
      <c r="D54" s="118">
        <v>0.99655099999999996</v>
      </c>
      <c r="E54" s="118">
        <v>0.95553200000000005</v>
      </c>
      <c r="F54" s="118">
        <v>0.95703899999999997</v>
      </c>
      <c r="G54" s="121">
        <v>30.481760000000001</v>
      </c>
      <c r="H54" s="1"/>
      <c r="I54" s="1"/>
      <c r="J54" s="6" t="s">
        <v>9</v>
      </c>
      <c r="K54" s="32">
        <v>52</v>
      </c>
      <c r="L54" s="120">
        <f>MIN(1, C54*_xlfn.XLOOKUP(J54,BaselineLoading!$A$5:$A$10,BaselineLoading!$B$5:$B$10))</f>
        <v>2.1353945455999994E-2</v>
      </c>
      <c r="M54" s="1"/>
      <c r="N54" s="32">
        <v>52</v>
      </c>
      <c r="O54" s="120">
        <f>MIN(1, C54*_xlfn.XLOOKUP(J54,BaselineLoading!$D$5:$D$10,BaselineLoading!$E$5:$E$10))</f>
        <v>3.1592839999999997E-2</v>
      </c>
      <c r="P54" s="1"/>
      <c r="Q54" s="32">
        <v>52</v>
      </c>
      <c r="R54" s="125">
        <f>MIN(1, C54*_xlfn.XLOOKUP(J54,BaselineLoading!$A$5:$A$10,BaselineLoading!$H$5:$H$10))</f>
        <v>3.6443927480000003E-3</v>
      </c>
      <c r="S54" s="1"/>
      <c r="T54" s="32">
        <v>52</v>
      </c>
      <c r="U54" s="121">
        <f>MIN(1, C54*_xlfn.XLOOKUP(J54,BaselineLoading!$A$5:$A$10,BaselineLoading!$K$5:$K$10))</f>
        <v>2.3222806799999998E-3</v>
      </c>
    </row>
    <row r="55" spans="1:21" ht="16" x14ac:dyDescent="0.2">
      <c r="A55" s="1"/>
      <c r="B55" s="32">
        <v>53</v>
      </c>
      <c r="C55" s="118">
        <v>3.7950000000000002E-3</v>
      </c>
      <c r="D55" s="118">
        <v>0.99620500000000001</v>
      </c>
      <c r="E55" s="118">
        <v>0.95223599999999997</v>
      </c>
      <c r="F55" s="118">
        <v>0.95388399999999995</v>
      </c>
      <c r="G55" s="121">
        <v>29.576350000000001</v>
      </c>
      <c r="H55" s="1"/>
      <c r="I55" s="1"/>
      <c r="J55" s="6" t="s">
        <v>9</v>
      </c>
      <c r="K55" s="32">
        <v>53</v>
      </c>
      <c r="L55" s="120">
        <f>MIN(1, C55*_xlfn.XLOOKUP(J55,BaselineLoading!$A$5:$A$10,BaselineLoading!$B$5:$B$10))</f>
        <v>2.3496150479999998E-2</v>
      </c>
      <c r="M55" s="1"/>
      <c r="N55" s="32">
        <v>53</v>
      </c>
      <c r="O55" s="120">
        <f>MIN(1, C55*_xlfn.XLOOKUP(J55,BaselineLoading!$D$5:$D$10,BaselineLoading!$E$5:$E$10))</f>
        <v>3.47622E-2</v>
      </c>
      <c r="P55" s="1"/>
      <c r="Q55" s="32">
        <v>53</v>
      </c>
      <c r="R55" s="125">
        <f>MIN(1, C55*_xlfn.XLOOKUP(J55,BaselineLoading!$A$5:$A$10,BaselineLoading!$H$5:$H$10))</f>
        <v>4.0099943400000006E-3</v>
      </c>
      <c r="S55" s="1"/>
      <c r="T55" s="32">
        <v>53</v>
      </c>
      <c r="U55" s="121">
        <f>MIN(1, C55*_xlfn.XLOOKUP(J55,BaselineLoading!$A$5:$A$10,BaselineLoading!$K$5:$K$10))</f>
        <v>2.5552494000000005E-3</v>
      </c>
    </row>
    <row r="56" spans="1:21" ht="16" x14ac:dyDescent="0.2">
      <c r="A56" s="1"/>
      <c r="B56" s="32">
        <v>54</v>
      </c>
      <c r="C56" s="118">
        <v>4.1780000000000003E-3</v>
      </c>
      <c r="D56" s="118">
        <v>0.99582199999999998</v>
      </c>
      <c r="E56" s="118">
        <v>0.94862199999999997</v>
      </c>
      <c r="F56" s="118">
        <v>0.95042899999999997</v>
      </c>
      <c r="G56" s="121">
        <v>28.676970000000001</v>
      </c>
      <c r="H56" s="1"/>
      <c r="I56" s="1"/>
      <c r="J56" s="6" t="s">
        <v>9</v>
      </c>
      <c r="K56" s="32">
        <v>54</v>
      </c>
      <c r="L56" s="120">
        <f>MIN(1, C56*_xlfn.XLOOKUP(J56,BaselineLoading!$A$5:$A$10,BaselineLoading!$B$5:$B$10))</f>
        <v>2.5867435231999997E-2</v>
      </c>
      <c r="M56" s="1"/>
      <c r="N56" s="32">
        <v>54</v>
      </c>
      <c r="O56" s="120">
        <f>MIN(1, C56*_xlfn.XLOOKUP(J56,BaselineLoading!$D$5:$D$10,BaselineLoading!$E$5:$E$10))</f>
        <v>3.8270480000000003E-2</v>
      </c>
      <c r="P56" s="1"/>
      <c r="Q56" s="32">
        <v>54</v>
      </c>
      <c r="R56" s="125">
        <f>MIN(1, C56*_xlfn.XLOOKUP(J56,BaselineLoading!$A$5:$A$10,BaselineLoading!$H$5:$H$10))</f>
        <v>4.4146920560000011E-3</v>
      </c>
      <c r="S56" s="1"/>
      <c r="T56" s="32">
        <v>54</v>
      </c>
      <c r="U56" s="121">
        <f>MIN(1, C56*_xlfn.XLOOKUP(J56,BaselineLoading!$A$5:$A$10,BaselineLoading!$K$5:$K$10))</f>
        <v>2.8131309600000001E-3</v>
      </c>
    </row>
    <row r="57" spans="1:21" ht="16" x14ac:dyDescent="0.2">
      <c r="A57" s="1"/>
      <c r="B57" s="32">
        <v>55</v>
      </c>
      <c r="C57" s="118">
        <v>4.6129999999999999E-3</v>
      </c>
      <c r="D57" s="118">
        <v>0.99538700000000002</v>
      </c>
      <c r="E57" s="118">
        <v>0.94465900000000003</v>
      </c>
      <c r="F57" s="118">
        <v>0.94664099999999995</v>
      </c>
      <c r="G57" s="121">
        <v>27.784320000000001</v>
      </c>
      <c r="H57" s="1"/>
      <c r="I57" s="1"/>
      <c r="J57" s="6" t="s">
        <v>9</v>
      </c>
      <c r="K57" s="32">
        <v>55</v>
      </c>
      <c r="L57" s="120">
        <f>MIN(1, C57*_xlfn.XLOOKUP(J57,BaselineLoading!$A$5:$A$10,BaselineLoading!$B$5:$B$10))</f>
        <v>2.8560669871999997E-2</v>
      </c>
      <c r="M57" s="1"/>
      <c r="N57" s="32">
        <v>55</v>
      </c>
      <c r="O57" s="120">
        <f>MIN(1, C57*_xlfn.XLOOKUP(J57,BaselineLoading!$D$5:$D$10,BaselineLoading!$E$5:$E$10))</f>
        <v>4.225508E-2</v>
      </c>
      <c r="P57" s="1"/>
      <c r="Q57" s="32">
        <v>55</v>
      </c>
      <c r="R57" s="125">
        <f>MIN(1, C57*_xlfn.XLOOKUP(J57,BaselineLoading!$A$5:$A$10,BaselineLoading!$H$5:$H$10))</f>
        <v>4.8743356760000004E-3</v>
      </c>
      <c r="S57" s="1"/>
      <c r="T57" s="32">
        <v>55</v>
      </c>
      <c r="U57" s="121">
        <f>MIN(1, C57*_xlfn.XLOOKUP(J57,BaselineLoading!$A$5:$A$10,BaselineLoading!$K$5:$K$10))</f>
        <v>3.1060251599999999E-3</v>
      </c>
    </row>
    <row r="58" spans="1:21" ht="16" x14ac:dyDescent="0.2">
      <c r="A58" s="1"/>
      <c r="B58" s="32">
        <v>56</v>
      </c>
      <c r="C58" s="118">
        <v>5.1060000000000003E-3</v>
      </c>
      <c r="D58" s="118">
        <v>0.99489399999999995</v>
      </c>
      <c r="E58" s="118">
        <v>0.94030100000000005</v>
      </c>
      <c r="F58" s="118">
        <v>0.94247999999999998</v>
      </c>
      <c r="G58" s="121">
        <v>26.898790000000002</v>
      </c>
      <c r="H58" s="1"/>
      <c r="I58" s="1"/>
      <c r="J58" s="6" t="s">
        <v>10</v>
      </c>
      <c r="K58" s="32">
        <v>56</v>
      </c>
      <c r="L58" s="120">
        <f>MIN(1, C58*_xlfn.XLOOKUP(J58,BaselineLoading!$A$5:$A$10,BaselineLoading!$B$5:$B$10))</f>
        <v>3.1606140000000005E-2</v>
      </c>
      <c r="M58" s="1"/>
      <c r="N58" s="32">
        <v>56</v>
      </c>
      <c r="O58" s="120">
        <f>MIN(1, C58*_xlfn.XLOOKUP(J58,BaselineLoading!$D$5:$D$10,BaselineLoading!$E$5:$E$10))</f>
        <v>4.677096E-2</v>
      </c>
      <c r="P58" s="1"/>
      <c r="Q58" s="32">
        <v>56</v>
      </c>
      <c r="R58" s="125">
        <f>MIN(1, C58*_xlfn.XLOOKUP(J58,BaselineLoading!$A$5:$A$10,BaselineLoading!$H$5:$H$10))</f>
        <v>5.3952651120000011E-3</v>
      </c>
      <c r="S58" s="1"/>
      <c r="T58" s="32">
        <v>56</v>
      </c>
      <c r="U58" s="121">
        <f>MIN(1, C58*_xlfn.XLOOKUP(J58,BaselineLoading!$A$5:$A$10,BaselineLoading!$K$5:$K$10))</f>
        <v>3.4210200000000003E-3</v>
      </c>
    </row>
    <row r="59" spans="1:21" ht="16" x14ac:dyDescent="0.2">
      <c r="A59" s="1"/>
      <c r="B59" s="32">
        <v>57</v>
      </c>
      <c r="C59" s="118">
        <v>5.62E-3</v>
      </c>
      <c r="D59" s="118">
        <v>0.99438000000000004</v>
      </c>
      <c r="E59" s="118">
        <v>0.9355</v>
      </c>
      <c r="F59" s="118">
        <v>0.93790099999999998</v>
      </c>
      <c r="G59" s="121">
        <v>26.021129999999999</v>
      </c>
      <c r="H59" s="1"/>
      <c r="I59" s="1"/>
      <c r="J59" s="6" t="s">
        <v>10</v>
      </c>
      <c r="K59" s="32">
        <v>57</v>
      </c>
      <c r="L59" s="120">
        <f>MIN(1, C59*_xlfn.XLOOKUP(J59,BaselineLoading!$A$5:$A$10,BaselineLoading!$B$5:$B$10))</f>
        <v>3.4787800000000001E-2</v>
      </c>
      <c r="M59" s="1"/>
      <c r="N59" s="32">
        <v>57</v>
      </c>
      <c r="O59" s="120">
        <f>MIN(1, C59*_xlfn.XLOOKUP(J59,BaselineLoading!$D$5:$D$10,BaselineLoading!$E$5:$E$10))</f>
        <v>5.1479200000000003E-2</v>
      </c>
      <c r="P59" s="1"/>
      <c r="Q59" s="32">
        <v>57</v>
      </c>
      <c r="R59" s="125">
        <f>MIN(1, C59*_xlfn.XLOOKUP(J59,BaselineLoading!$A$5:$A$10,BaselineLoading!$H$5:$H$10))</f>
        <v>5.9383842400000005E-3</v>
      </c>
      <c r="S59" s="1"/>
      <c r="T59" s="32">
        <v>57</v>
      </c>
      <c r="U59" s="121">
        <f>MIN(1, C59*_xlfn.XLOOKUP(J59,BaselineLoading!$A$5:$A$10,BaselineLoading!$K$5:$K$10))</f>
        <v>3.7654000000000003E-3</v>
      </c>
    </row>
    <row r="60" spans="1:21" ht="16" x14ac:dyDescent="0.2">
      <c r="A60" s="1"/>
      <c r="B60" s="32">
        <v>58</v>
      </c>
      <c r="C60" s="118">
        <v>6.1700000000000001E-3</v>
      </c>
      <c r="D60" s="118">
        <v>0.99382999999999999</v>
      </c>
      <c r="E60" s="118">
        <v>0.93024300000000004</v>
      </c>
      <c r="F60" s="118">
        <v>0.93287200000000003</v>
      </c>
      <c r="G60" s="121">
        <v>25.152100000000001</v>
      </c>
      <c r="H60" s="1"/>
      <c r="I60" s="1"/>
      <c r="J60" s="6" t="s">
        <v>10</v>
      </c>
      <c r="K60" s="32">
        <v>58</v>
      </c>
      <c r="L60" s="120">
        <f>MIN(1, C60*_xlfn.XLOOKUP(J60,BaselineLoading!$A$5:$A$10,BaselineLoading!$B$5:$B$10))</f>
        <v>3.8192300000000005E-2</v>
      </c>
      <c r="M60" s="1"/>
      <c r="N60" s="32">
        <v>58</v>
      </c>
      <c r="O60" s="120">
        <f>MIN(1, C60*_xlfn.XLOOKUP(J60,BaselineLoading!$D$5:$D$10,BaselineLoading!$E$5:$E$10))</f>
        <v>5.6517200000000004E-2</v>
      </c>
      <c r="P60" s="1"/>
      <c r="Q60" s="32">
        <v>58</v>
      </c>
      <c r="R60" s="125">
        <f>MIN(1, C60*_xlfn.XLOOKUP(J60,BaselineLoading!$A$5:$A$10,BaselineLoading!$H$5:$H$10))</f>
        <v>6.5195428400000007E-3</v>
      </c>
      <c r="S60" s="1"/>
      <c r="T60" s="32">
        <v>58</v>
      </c>
      <c r="U60" s="121">
        <f>MIN(1, C60*_xlfn.XLOOKUP(J60,BaselineLoading!$A$5:$A$10,BaselineLoading!$K$5:$K$10))</f>
        <v>4.1339000000000002E-3</v>
      </c>
    </row>
    <row r="61" spans="1:21" ht="16" x14ac:dyDescent="0.2">
      <c r="A61" s="1"/>
      <c r="B61" s="32">
        <v>59</v>
      </c>
      <c r="C61" s="118">
        <v>6.7759999999999999E-3</v>
      </c>
      <c r="D61" s="118">
        <v>0.993224</v>
      </c>
      <c r="E61" s="118">
        <v>0.92450299999999996</v>
      </c>
      <c r="F61" s="118">
        <v>0.927373</v>
      </c>
      <c r="G61" s="121">
        <v>24.291429999999998</v>
      </c>
      <c r="H61" s="1"/>
      <c r="I61" s="1"/>
      <c r="J61" s="6" t="s">
        <v>10</v>
      </c>
      <c r="K61" s="32">
        <v>59</v>
      </c>
      <c r="L61" s="120">
        <f>MIN(1, C61*_xlfn.XLOOKUP(J61,BaselineLoading!$A$5:$A$10,BaselineLoading!$B$5:$B$10))</f>
        <v>4.1943440000000005E-2</v>
      </c>
      <c r="M61" s="1"/>
      <c r="N61" s="32">
        <v>59</v>
      </c>
      <c r="O61" s="120">
        <f>MIN(1, C61*_xlfn.XLOOKUP(J61,BaselineLoading!$D$5:$D$10,BaselineLoading!$E$5:$E$10))</f>
        <v>6.2068159999999997E-2</v>
      </c>
      <c r="P61" s="1"/>
      <c r="Q61" s="32">
        <v>59</v>
      </c>
      <c r="R61" s="125">
        <f>MIN(1, C61*_xlfn.XLOOKUP(J61,BaselineLoading!$A$5:$A$10,BaselineLoading!$H$5:$H$10))</f>
        <v>7.1598739520000012E-3</v>
      </c>
      <c r="S61" s="1"/>
      <c r="T61" s="32">
        <v>59</v>
      </c>
      <c r="U61" s="121">
        <f>MIN(1, C61*_xlfn.XLOOKUP(J61,BaselineLoading!$A$5:$A$10,BaselineLoading!$K$5:$K$10))</f>
        <v>4.5399200000000002E-3</v>
      </c>
    </row>
    <row r="62" spans="1:21" ht="16" x14ac:dyDescent="0.2">
      <c r="A62" s="1"/>
      <c r="B62" s="32">
        <v>60</v>
      </c>
      <c r="C62" s="118">
        <v>7.5009999999999999E-3</v>
      </c>
      <c r="D62" s="118">
        <v>0.99249900000000002</v>
      </c>
      <c r="E62" s="118">
        <v>0.91823900000000003</v>
      </c>
      <c r="F62" s="118">
        <v>0.92137100000000005</v>
      </c>
      <c r="G62" s="121">
        <v>23.439139999999998</v>
      </c>
      <c r="H62" s="1"/>
      <c r="I62" s="1"/>
      <c r="J62" s="6" t="s">
        <v>10</v>
      </c>
      <c r="K62" s="32">
        <v>60</v>
      </c>
      <c r="L62" s="120">
        <f>MIN(1, C62*_xlfn.XLOOKUP(J62,BaselineLoading!$A$5:$A$10,BaselineLoading!$B$5:$B$10))</f>
        <v>4.6431190000000004E-2</v>
      </c>
      <c r="M62" s="1"/>
      <c r="N62" s="32">
        <v>60</v>
      </c>
      <c r="O62" s="120">
        <f>MIN(1, C62*_xlfn.XLOOKUP(J62,BaselineLoading!$D$5:$D$10,BaselineLoading!$E$5:$E$10))</f>
        <v>6.8709160000000005E-2</v>
      </c>
      <c r="P62" s="1"/>
      <c r="Q62" s="32">
        <v>60</v>
      </c>
      <c r="R62" s="125">
        <f>MIN(1, C62*_xlfn.XLOOKUP(J62,BaselineLoading!$A$5:$A$10,BaselineLoading!$H$5:$H$10))</f>
        <v>7.9259466520000006E-3</v>
      </c>
      <c r="S62" s="1"/>
      <c r="T62" s="32">
        <v>60</v>
      </c>
      <c r="U62" s="121">
        <f>MIN(1, C62*_xlfn.XLOOKUP(J62,BaselineLoading!$A$5:$A$10,BaselineLoading!$K$5:$K$10))</f>
        <v>5.0256700000000003E-3</v>
      </c>
    </row>
    <row r="63" spans="1:21" ht="16" x14ac:dyDescent="0.2">
      <c r="A63" s="1"/>
      <c r="B63" s="32">
        <v>61</v>
      </c>
      <c r="C63" s="118">
        <v>8.2740000000000001E-3</v>
      </c>
      <c r="D63" s="118">
        <v>0.991726</v>
      </c>
      <c r="E63" s="118">
        <v>0.91135100000000002</v>
      </c>
      <c r="F63" s="118">
        <v>0.91479500000000002</v>
      </c>
      <c r="G63" s="121">
        <v>22.59563</v>
      </c>
      <c r="H63" s="1"/>
      <c r="I63" s="1"/>
      <c r="J63" s="6" t="s">
        <v>10</v>
      </c>
      <c r="K63" s="32">
        <v>61</v>
      </c>
      <c r="L63" s="120">
        <f>MIN(1, C63*_xlfn.XLOOKUP(J63,BaselineLoading!$A$5:$A$10,BaselineLoading!$B$5:$B$10))</f>
        <v>5.1216060000000001E-2</v>
      </c>
      <c r="M63" s="1"/>
      <c r="N63" s="32">
        <v>61</v>
      </c>
      <c r="O63" s="120">
        <f>MIN(1, C63*_xlfn.XLOOKUP(J63,BaselineLoading!$D$5:$D$10,BaselineLoading!$E$5:$E$10))</f>
        <v>7.5789839999999997E-2</v>
      </c>
      <c r="P63" s="1"/>
      <c r="Q63" s="32">
        <v>61</v>
      </c>
      <c r="R63" s="125">
        <f>MIN(1, C63*_xlfn.XLOOKUP(J63,BaselineLoading!$A$5:$A$10,BaselineLoading!$H$5:$H$10))</f>
        <v>8.7427386480000008E-3</v>
      </c>
      <c r="S63" s="1"/>
      <c r="T63" s="32">
        <v>61</v>
      </c>
      <c r="U63" s="121">
        <f>MIN(1, C63*_xlfn.XLOOKUP(J63,BaselineLoading!$A$5:$A$10,BaselineLoading!$K$5:$K$10))</f>
        <v>5.5435800000000002E-3</v>
      </c>
    </row>
    <row r="64" spans="1:21" ht="16" x14ac:dyDescent="0.2">
      <c r="A64" s="1"/>
      <c r="B64" s="32">
        <v>62</v>
      </c>
      <c r="C64" s="118">
        <v>9.044E-3</v>
      </c>
      <c r="D64" s="118">
        <v>0.99095599999999995</v>
      </c>
      <c r="E64" s="118">
        <v>0.90381</v>
      </c>
      <c r="F64" s="118">
        <v>0.90758099999999997</v>
      </c>
      <c r="G64" s="121">
        <v>21.762619999999998</v>
      </c>
      <c r="H64" s="1"/>
      <c r="I64" s="1"/>
      <c r="J64" s="6" t="s">
        <v>10</v>
      </c>
      <c r="K64" s="32">
        <v>62</v>
      </c>
      <c r="L64" s="120">
        <f>MIN(1, C64*_xlfn.XLOOKUP(J64,BaselineLoading!$A$5:$A$10,BaselineLoading!$B$5:$B$10))</f>
        <v>5.5982360000000002E-2</v>
      </c>
      <c r="M64" s="1"/>
      <c r="N64" s="32">
        <v>62</v>
      </c>
      <c r="O64" s="120">
        <f>MIN(1, C64*_xlfn.XLOOKUP(J64,BaselineLoading!$D$5:$D$10,BaselineLoading!$E$5:$E$10))</f>
        <v>8.2843040000000007E-2</v>
      </c>
      <c r="P64" s="1"/>
      <c r="Q64" s="32">
        <v>62</v>
      </c>
      <c r="R64" s="125">
        <f>MIN(1, C64*_xlfn.XLOOKUP(J64,BaselineLoading!$A$5:$A$10,BaselineLoading!$H$5:$H$10))</f>
        <v>9.5563606880000006E-3</v>
      </c>
      <c r="S64" s="1"/>
      <c r="T64" s="32">
        <v>62</v>
      </c>
      <c r="U64" s="121">
        <f>MIN(1, C64*_xlfn.XLOOKUP(J64,BaselineLoading!$A$5:$A$10,BaselineLoading!$K$5:$K$10))</f>
        <v>6.0594799999999999E-3</v>
      </c>
    </row>
    <row r="65" spans="1:21" ht="16" x14ac:dyDescent="0.2">
      <c r="A65" s="1"/>
      <c r="B65" s="32">
        <v>63</v>
      </c>
      <c r="C65" s="118">
        <v>9.8910000000000005E-3</v>
      </c>
      <c r="D65" s="118">
        <v>0.99010900000000002</v>
      </c>
      <c r="E65" s="118">
        <v>0.89563700000000002</v>
      </c>
      <c r="F65" s="118">
        <v>0.89972399999999997</v>
      </c>
      <c r="G65" s="121">
        <v>20.940020000000001</v>
      </c>
      <c r="H65" s="1"/>
      <c r="I65" s="1"/>
      <c r="J65" s="6" t="s">
        <v>10</v>
      </c>
      <c r="K65" s="32">
        <v>63</v>
      </c>
      <c r="L65" s="120">
        <f>MIN(1, C65*_xlfn.XLOOKUP(J65,BaselineLoading!$A$5:$A$10,BaselineLoading!$B$5:$B$10))</f>
        <v>6.1225290000000009E-2</v>
      </c>
      <c r="M65" s="1"/>
      <c r="N65" s="32">
        <v>63</v>
      </c>
      <c r="O65" s="120">
        <f>MIN(1, C65*_xlfn.XLOOKUP(J65,BaselineLoading!$D$5:$D$10,BaselineLoading!$E$5:$E$10))</f>
        <v>9.0601560000000012E-2</v>
      </c>
      <c r="P65" s="1"/>
      <c r="Q65" s="32">
        <v>63</v>
      </c>
      <c r="R65" s="125">
        <f>MIN(1, C65*_xlfn.XLOOKUP(J65,BaselineLoading!$A$5:$A$10,BaselineLoading!$H$5:$H$10))</f>
        <v>1.0451344932000003E-2</v>
      </c>
      <c r="S65" s="1"/>
      <c r="T65" s="32">
        <v>63</v>
      </c>
      <c r="U65" s="121">
        <f>MIN(1, C65*_xlfn.XLOOKUP(J65,BaselineLoading!$A$5:$A$10,BaselineLoading!$K$5:$K$10))</f>
        <v>6.6269700000000011E-3</v>
      </c>
    </row>
    <row r="66" spans="1:21" ht="16" x14ac:dyDescent="0.2">
      <c r="A66" s="1"/>
      <c r="B66" s="32">
        <v>64</v>
      </c>
      <c r="C66" s="118">
        <v>1.0792E-2</v>
      </c>
      <c r="D66" s="118">
        <v>0.98920799999999998</v>
      </c>
      <c r="E66" s="118">
        <v>0.88677799999999996</v>
      </c>
      <c r="F66" s="118">
        <v>0.891208</v>
      </c>
      <c r="G66" s="121">
        <v>20.126560000000001</v>
      </c>
      <c r="H66" s="1"/>
      <c r="I66" s="1"/>
      <c r="J66" s="6" t="s">
        <v>10</v>
      </c>
      <c r="K66" s="32">
        <v>64</v>
      </c>
      <c r="L66" s="120">
        <f>MIN(1, C66*_xlfn.XLOOKUP(J66,BaselineLoading!$A$5:$A$10,BaselineLoading!$B$5:$B$10))</f>
        <v>6.6802479999999997E-2</v>
      </c>
      <c r="M66" s="1"/>
      <c r="N66" s="32">
        <v>64</v>
      </c>
      <c r="O66" s="120">
        <f>MIN(1, C66*_xlfn.XLOOKUP(J66,BaselineLoading!$D$5:$D$10,BaselineLoading!$E$5:$E$10))</f>
        <v>9.8854719999999993E-2</v>
      </c>
      <c r="P66" s="1"/>
      <c r="Q66" s="32">
        <v>64</v>
      </c>
      <c r="R66" s="125">
        <f>MIN(1, C66*_xlfn.XLOOKUP(J66,BaselineLoading!$A$5:$A$10,BaselineLoading!$H$5:$H$10))</f>
        <v>1.1403388384000001E-2</v>
      </c>
      <c r="S66" s="1"/>
      <c r="T66" s="32">
        <v>64</v>
      </c>
      <c r="U66" s="121">
        <f>MIN(1, C66*_xlfn.XLOOKUP(J66,BaselineLoading!$A$5:$A$10,BaselineLoading!$K$5:$K$10))</f>
        <v>7.23064E-3</v>
      </c>
    </row>
    <row r="67" spans="1:21" ht="16" x14ac:dyDescent="0.2">
      <c r="A67" s="1"/>
      <c r="B67" s="32">
        <v>65</v>
      </c>
      <c r="C67" s="118">
        <v>1.1795E-2</v>
      </c>
      <c r="D67" s="118">
        <v>0.988205</v>
      </c>
      <c r="E67" s="118">
        <v>0.87720799999999999</v>
      </c>
      <c r="F67" s="118">
        <v>0.88199300000000003</v>
      </c>
      <c r="G67" s="121">
        <v>19.322620000000001</v>
      </c>
      <c r="H67" s="1"/>
      <c r="I67" s="1"/>
      <c r="J67" s="6" t="s">
        <v>10</v>
      </c>
      <c r="K67" s="32">
        <v>65</v>
      </c>
      <c r="L67" s="120">
        <f>MIN(1, C67*_xlfn.XLOOKUP(J67,BaselineLoading!$A$5:$A$10,BaselineLoading!$B$5:$B$10))</f>
        <v>7.3011050000000008E-2</v>
      </c>
      <c r="M67" s="1"/>
      <c r="N67" s="32">
        <v>65</v>
      </c>
      <c r="O67" s="120">
        <f>MIN(1, C67*_xlfn.XLOOKUP(J67,BaselineLoading!$D$5:$D$10,BaselineLoading!$E$5:$E$10))</f>
        <v>0.1080422</v>
      </c>
      <c r="P67" s="1"/>
      <c r="Q67" s="32">
        <v>65</v>
      </c>
      <c r="R67" s="125">
        <f>MIN(1, C67*_xlfn.XLOOKUP(J67,BaselineLoading!$A$5:$A$10,BaselineLoading!$H$5:$H$10))</f>
        <v>1.2463210340000001E-2</v>
      </c>
      <c r="S67" s="1"/>
      <c r="T67" s="32">
        <v>65</v>
      </c>
      <c r="U67" s="121">
        <f>MIN(1, C67*_xlfn.XLOOKUP(J67,BaselineLoading!$A$5:$A$10,BaselineLoading!$K$5:$K$10))</f>
        <v>7.9026500000000006E-3</v>
      </c>
    </row>
    <row r="68" spans="1:21" ht="16" x14ac:dyDescent="0.2">
      <c r="A68" s="1"/>
      <c r="B68" s="32">
        <v>66</v>
      </c>
      <c r="C68" s="118">
        <v>1.2952E-2</v>
      </c>
      <c r="D68" s="118">
        <v>0.98704800000000004</v>
      </c>
      <c r="E68" s="118">
        <v>0.86686200000000002</v>
      </c>
      <c r="F68" s="118">
        <v>0.872035</v>
      </c>
      <c r="G68" s="121">
        <v>18.52796</v>
      </c>
      <c r="H68" s="1"/>
      <c r="I68" s="1"/>
      <c r="J68" s="6" t="s">
        <v>11</v>
      </c>
      <c r="K68" s="32">
        <v>66</v>
      </c>
      <c r="L68" s="120">
        <f>MIN(1, C68*_xlfn.XLOOKUP(J68,BaselineLoading!$A$5:$A$10,BaselineLoading!$B$5:$B$10))</f>
        <v>8.0172880000000002E-2</v>
      </c>
      <c r="M68" s="1"/>
      <c r="N68" s="32">
        <v>66</v>
      </c>
      <c r="O68" s="120">
        <f>MIN(1, C68*_xlfn.XLOOKUP(J68,BaselineLoading!$D$5:$D$10,BaselineLoading!$E$5:$E$10))</f>
        <v>0.11864032000000001</v>
      </c>
      <c r="P68" s="1"/>
      <c r="Q68" s="32">
        <v>66</v>
      </c>
      <c r="R68" s="125">
        <f>MIN(1, C68*_xlfn.XLOOKUP(J68,BaselineLoading!$A$5:$A$10,BaselineLoading!$H$5:$H$10))</f>
        <v>1.3729120000000001E-2</v>
      </c>
      <c r="S68" s="1"/>
      <c r="T68" s="32">
        <v>66</v>
      </c>
      <c r="U68" s="121">
        <f>MIN(1, C68*_xlfn.XLOOKUP(J68,BaselineLoading!$A$5:$A$10,BaselineLoading!$K$5:$K$10))</f>
        <v>8.6778400000000009E-3</v>
      </c>
    </row>
    <row r="69" spans="1:21" ht="16" x14ac:dyDescent="0.2">
      <c r="A69" s="1"/>
      <c r="B69" s="32">
        <v>67</v>
      </c>
      <c r="C69" s="118">
        <v>1.4189E-2</v>
      </c>
      <c r="D69" s="118">
        <v>0.98581099999999999</v>
      </c>
      <c r="E69" s="118">
        <v>0.85563400000000001</v>
      </c>
      <c r="F69" s="118">
        <v>0.86124800000000001</v>
      </c>
      <c r="G69" s="121">
        <v>17.74314</v>
      </c>
      <c r="H69" s="1"/>
      <c r="I69" s="1"/>
      <c r="J69" s="6" t="s">
        <v>11</v>
      </c>
      <c r="K69" s="32">
        <v>67</v>
      </c>
      <c r="L69" s="120">
        <f>MIN(1, C69*_xlfn.XLOOKUP(J69,BaselineLoading!$A$5:$A$10,BaselineLoading!$B$5:$B$10))</f>
        <v>8.7829910000000011E-2</v>
      </c>
      <c r="M69" s="1"/>
      <c r="N69" s="32">
        <v>67</v>
      </c>
      <c r="O69" s="120">
        <f>MIN(1, C69*_xlfn.XLOOKUP(J69,BaselineLoading!$D$5:$D$10,BaselineLoading!$E$5:$E$10))</f>
        <v>0.12997124000000002</v>
      </c>
      <c r="P69" s="1"/>
      <c r="Q69" s="32">
        <v>67</v>
      </c>
      <c r="R69" s="125">
        <f>MIN(1, C69*_xlfn.XLOOKUP(J69,BaselineLoading!$A$5:$A$10,BaselineLoading!$H$5:$H$10))</f>
        <v>1.5040340000000001E-2</v>
      </c>
      <c r="S69" s="1"/>
      <c r="T69" s="32">
        <v>67</v>
      </c>
      <c r="U69" s="121">
        <f>MIN(1, C69*_xlfn.XLOOKUP(J69,BaselineLoading!$A$5:$A$10,BaselineLoading!$K$5:$K$10))</f>
        <v>9.5066300000000003E-3</v>
      </c>
    </row>
    <row r="70" spans="1:21" ht="16" x14ac:dyDescent="0.2">
      <c r="A70" s="1"/>
      <c r="B70" s="32">
        <v>68</v>
      </c>
      <c r="C70" s="118">
        <v>1.5502999999999999E-2</v>
      </c>
      <c r="D70" s="118">
        <v>0.98449699999999996</v>
      </c>
      <c r="E70" s="118">
        <v>0.84349399999999997</v>
      </c>
      <c r="F70" s="118">
        <v>0.84956399999999999</v>
      </c>
      <c r="G70" s="121">
        <v>16.96941</v>
      </c>
      <c r="H70" s="1"/>
      <c r="I70" s="1"/>
      <c r="J70" s="6" t="s">
        <v>11</v>
      </c>
      <c r="K70" s="32">
        <v>68</v>
      </c>
      <c r="L70" s="120">
        <f>MIN(1, C70*_xlfn.XLOOKUP(J70,BaselineLoading!$A$5:$A$10,BaselineLoading!$B$5:$B$10))</f>
        <v>9.5963569999999998E-2</v>
      </c>
      <c r="M70" s="1"/>
      <c r="N70" s="32">
        <v>68</v>
      </c>
      <c r="O70" s="120">
        <f>MIN(1, C70*_xlfn.XLOOKUP(J70,BaselineLoading!$D$5:$D$10,BaselineLoading!$E$5:$E$10))</f>
        <v>0.14200747999999999</v>
      </c>
      <c r="P70" s="1"/>
      <c r="Q70" s="32">
        <v>68</v>
      </c>
      <c r="R70" s="125">
        <f>MIN(1, C70*_xlfn.XLOOKUP(J70,BaselineLoading!$A$5:$A$10,BaselineLoading!$H$5:$H$10))</f>
        <v>1.6433179999999999E-2</v>
      </c>
      <c r="S70" s="1"/>
      <c r="T70" s="32">
        <v>68</v>
      </c>
      <c r="U70" s="121">
        <f>MIN(1, C70*_xlfn.XLOOKUP(J70,BaselineLoading!$A$5:$A$10,BaselineLoading!$K$5:$K$10))</f>
        <v>1.038701E-2</v>
      </c>
    </row>
    <row r="71" spans="1:21" ht="16" x14ac:dyDescent="0.2">
      <c r="A71" s="1"/>
      <c r="B71" s="32">
        <v>69</v>
      </c>
      <c r="C71" s="118">
        <v>1.6983000000000002E-2</v>
      </c>
      <c r="D71" s="118">
        <v>0.98301700000000003</v>
      </c>
      <c r="E71" s="118">
        <v>0.83041699999999996</v>
      </c>
      <c r="F71" s="118">
        <v>0.836955</v>
      </c>
      <c r="G71" s="121">
        <v>16.20645</v>
      </c>
      <c r="H71" s="1"/>
      <c r="I71" s="1"/>
      <c r="J71" s="6" t="s">
        <v>11</v>
      </c>
      <c r="K71" s="32">
        <v>69</v>
      </c>
      <c r="L71" s="120">
        <f>MIN(1, C71*_xlfn.XLOOKUP(J71,BaselineLoading!$A$5:$A$10,BaselineLoading!$B$5:$B$10))</f>
        <v>0.10512477000000002</v>
      </c>
      <c r="M71" s="1"/>
      <c r="N71" s="32">
        <v>69</v>
      </c>
      <c r="O71" s="120">
        <f>MIN(1, C71*_xlfn.XLOOKUP(J71,BaselineLoading!$D$5:$D$10,BaselineLoading!$E$5:$E$10))</f>
        <v>0.15556428000000003</v>
      </c>
      <c r="P71" s="1"/>
      <c r="Q71" s="32">
        <v>69</v>
      </c>
      <c r="R71" s="125">
        <f>MIN(1, C71*_xlfn.XLOOKUP(J71,BaselineLoading!$A$5:$A$10,BaselineLoading!$H$5:$H$10))</f>
        <v>1.8001980000000004E-2</v>
      </c>
      <c r="S71" s="1"/>
      <c r="T71" s="32">
        <v>69</v>
      </c>
      <c r="U71" s="121">
        <f>MIN(1, C71*_xlfn.XLOOKUP(J71,BaselineLoading!$A$5:$A$10,BaselineLoading!$K$5:$K$10))</f>
        <v>1.1378610000000003E-2</v>
      </c>
    </row>
    <row r="72" spans="1:21" ht="16" x14ac:dyDescent="0.2">
      <c r="A72" s="1"/>
      <c r="B72" s="32">
        <v>70</v>
      </c>
      <c r="C72" s="118">
        <v>1.8651999999999998E-2</v>
      </c>
      <c r="D72" s="118">
        <v>0.981348</v>
      </c>
      <c r="E72" s="118">
        <v>0.81631299999999996</v>
      </c>
      <c r="F72" s="118">
        <v>0.82336500000000001</v>
      </c>
      <c r="G72" s="121">
        <v>15.45379</v>
      </c>
      <c r="H72" s="1"/>
      <c r="I72" s="1"/>
      <c r="J72" s="6" t="s">
        <v>11</v>
      </c>
      <c r="K72" s="32">
        <v>70</v>
      </c>
      <c r="L72" s="120">
        <f>MIN(1, C72*_xlfn.XLOOKUP(J72,BaselineLoading!$A$5:$A$10,BaselineLoading!$B$5:$B$10))</f>
        <v>0.11545588</v>
      </c>
      <c r="M72" s="1"/>
      <c r="N72" s="32">
        <v>70</v>
      </c>
      <c r="O72" s="120">
        <f>MIN(1, C72*_xlfn.XLOOKUP(J72,BaselineLoading!$D$5:$D$10,BaselineLoading!$E$5:$E$10))</f>
        <v>0.17085232</v>
      </c>
      <c r="P72" s="1"/>
      <c r="Q72" s="32">
        <v>70</v>
      </c>
      <c r="R72" s="125">
        <f>MIN(1, C72*_xlfn.XLOOKUP(J72,BaselineLoading!$A$5:$A$10,BaselineLoading!$H$5:$H$10))</f>
        <v>1.977112E-2</v>
      </c>
      <c r="S72" s="1"/>
      <c r="T72" s="32">
        <v>70</v>
      </c>
      <c r="U72" s="121">
        <f>MIN(1, C72*_xlfn.XLOOKUP(J72,BaselineLoading!$A$5:$A$10,BaselineLoading!$K$5:$K$10))</f>
        <v>1.249684E-2</v>
      </c>
    </row>
    <row r="73" spans="1:21" ht="16" x14ac:dyDescent="0.2">
      <c r="A73" s="1"/>
      <c r="B73" s="32">
        <v>71</v>
      </c>
      <c r="C73" s="118">
        <v>2.0562E-2</v>
      </c>
      <c r="D73" s="118">
        <v>0.97943800000000003</v>
      </c>
      <c r="E73" s="118">
        <v>0.80108800000000002</v>
      </c>
      <c r="F73" s="118">
        <v>0.80869999999999997</v>
      </c>
      <c r="G73" s="121">
        <v>14.71214</v>
      </c>
      <c r="H73" s="1"/>
      <c r="I73" s="1"/>
      <c r="J73" s="6" t="s">
        <v>11</v>
      </c>
      <c r="K73" s="32">
        <v>71</v>
      </c>
      <c r="L73" s="120">
        <f>MIN(1, C73*_xlfn.XLOOKUP(J73,BaselineLoading!$A$5:$A$10,BaselineLoading!$B$5:$B$10))</f>
        <v>0.12727878000000001</v>
      </c>
      <c r="M73" s="1"/>
      <c r="N73" s="32">
        <v>71</v>
      </c>
      <c r="O73" s="120">
        <f>MIN(1, C73*_xlfn.XLOOKUP(J73,BaselineLoading!$D$5:$D$10,BaselineLoading!$E$5:$E$10))</f>
        <v>0.18834792</v>
      </c>
      <c r="P73" s="1"/>
      <c r="Q73" s="32">
        <v>71</v>
      </c>
      <c r="R73" s="125">
        <f>MIN(1, C73*_xlfn.XLOOKUP(J73,BaselineLoading!$A$5:$A$10,BaselineLoading!$H$5:$H$10))</f>
        <v>2.1795720000000001E-2</v>
      </c>
      <c r="S73" s="1"/>
      <c r="T73" s="32">
        <v>71</v>
      </c>
      <c r="U73" s="121">
        <f>MIN(1, C73*_xlfn.XLOOKUP(J73,BaselineLoading!$A$5:$A$10,BaselineLoading!$K$5:$K$10))</f>
        <v>1.377654E-2</v>
      </c>
    </row>
    <row r="74" spans="1:21" ht="16" x14ac:dyDescent="0.2">
      <c r="A74" s="1"/>
      <c r="B74" s="32">
        <v>72</v>
      </c>
      <c r="C74" s="118">
        <v>2.2766000000000002E-2</v>
      </c>
      <c r="D74" s="118">
        <v>0.97723400000000005</v>
      </c>
      <c r="E74" s="118">
        <v>0.78461499999999995</v>
      </c>
      <c r="F74" s="118">
        <v>0.79285099999999997</v>
      </c>
      <c r="G74" s="121">
        <v>13.98226</v>
      </c>
      <c r="H74" s="1"/>
      <c r="I74" s="1"/>
      <c r="J74" s="6" t="s">
        <v>11</v>
      </c>
      <c r="K74" s="32">
        <v>72</v>
      </c>
      <c r="L74" s="120">
        <f>MIN(1, C74*_xlfn.XLOOKUP(J74,BaselineLoading!$A$5:$A$10,BaselineLoading!$B$5:$B$10))</f>
        <v>0.14092154000000001</v>
      </c>
      <c r="M74" s="1"/>
      <c r="N74" s="32">
        <v>72</v>
      </c>
      <c r="O74" s="120">
        <f>MIN(1, C74*_xlfn.XLOOKUP(J74,BaselineLoading!$D$5:$D$10,BaselineLoading!$E$5:$E$10))</f>
        <v>0.20853656000000001</v>
      </c>
      <c r="P74" s="1"/>
      <c r="Q74" s="32">
        <v>72</v>
      </c>
      <c r="R74" s="125">
        <f>MIN(1, C74*_xlfn.XLOOKUP(J74,BaselineLoading!$A$5:$A$10,BaselineLoading!$H$5:$H$10))</f>
        <v>2.4131960000000004E-2</v>
      </c>
      <c r="S74" s="1"/>
      <c r="T74" s="32">
        <v>72</v>
      </c>
      <c r="U74" s="121">
        <f>MIN(1, C74*_xlfn.XLOOKUP(J74,BaselineLoading!$A$5:$A$10,BaselineLoading!$K$5:$K$10))</f>
        <v>1.5253220000000001E-2</v>
      </c>
    </row>
    <row r="75" spans="1:21" ht="16" x14ac:dyDescent="0.2">
      <c r="A75" s="1"/>
      <c r="B75" s="32">
        <v>73</v>
      </c>
      <c r="C75" s="118">
        <v>2.5307E-2</v>
      </c>
      <c r="D75" s="118">
        <v>0.97469300000000003</v>
      </c>
      <c r="E75" s="118">
        <v>0.76675300000000002</v>
      </c>
      <c r="F75" s="118">
        <v>0.77568400000000004</v>
      </c>
      <c r="G75" s="121">
        <v>13.265309999999999</v>
      </c>
      <c r="H75" s="1"/>
      <c r="I75" s="1"/>
      <c r="J75" s="6" t="s">
        <v>11</v>
      </c>
      <c r="K75" s="32">
        <v>73</v>
      </c>
      <c r="L75" s="120">
        <f>MIN(1, C75*_xlfn.XLOOKUP(J75,BaselineLoading!$A$5:$A$10,BaselineLoading!$B$5:$B$10))</f>
        <v>0.15665033</v>
      </c>
      <c r="M75" s="1"/>
      <c r="N75" s="32">
        <v>73</v>
      </c>
      <c r="O75" s="120">
        <f>MIN(1, C75*_xlfn.XLOOKUP(J75,BaselineLoading!$D$5:$D$10,BaselineLoading!$E$5:$E$10))</f>
        <v>0.23181212000000001</v>
      </c>
      <c r="P75" s="1"/>
      <c r="Q75" s="32">
        <v>73</v>
      </c>
      <c r="R75" s="125">
        <f>MIN(1, C75*_xlfn.XLOOKUP(J75,BaselineLoading!$A$5:$A$10,BaselineLoading!$H$5:$H$10))</f>
        <v>2.6825420000000003E-2</v>
      </c>
      <c r="S75" s="1"/>
      <c r="T75" s="32">
        <v>73</v>
      </c>
      <c r="U75" s="121">
        <f>MIN(1, C75*_xlfn.XLOOKUP(J75,BaselineLoading!$A$5:$A$10,BaselineLoading!$K$5:$K$10))</f>
        <v>1.6955690000000002E-2</v>
      </c>
    </row>
    <row r="76" spans="1:21" ht="16" x14ac:dyDescent="0.2">
      <c r="A76" s="1"/>
      <c r="B76" s="32">
        <v>74</v>
      </c>
      <c r="C76" s="118">
        <v>2.8334000000000002E-2</v>
      </c>
      <c r="D76" s="118">
        <v>0.97166600000000003</v>
      </c>
      <c r="E76" s="118">
        <v>0.74734800000000001</v>
      </c>
      <c r="F76" s="118">
        <v>0.75705100000000003</v>
      </c>
      <c r="G76" s="121">
        <v>12.5627</v>
      </c>
      <c r="H76" s="1"/>
      <c r="I76" s="1"/>
      <c r="J76" s="6" t="s">
        <v>11</v>
      </c>
      <c r="K76" s="32">
        <v>74</v>
      </c>
      <c r="L76" s="120">
        <f>MIN(1, C76*_xlfn.XLOOKUP(J76,BaselineLoading!$A$5:$A$10,BaselineLoading!$B$5:$B$10))</f>
        <v>0.17538746000000002</v>
      </c>
      <c r="M76" s="1"/>
      <c r="N76" s="32">
        <v>74</v>
      </c>
      <c r="O76" s="120">
        <f>MIN(1, C76*_xlfn.XLOOKUP(J76,BaselineLoading!$D$5:$D$10,BaselineLoading!$E$5:$E$10))</f>
        <v>0.25953944000000001</v>
      </c>
      <c r="P76" s="1"/>
      <c r="Q76" s="32">
        <v>74</v>
      </c>
      <c r="R76" s="125">
        <f>MIN(1, C76*_xlfn.XLOOKUP(J76,BaselineLoading!$A$5:$A$10,BaselineLoading!$H$5:$H$10))</f>
        <v>3.0034040000000001E-2</v>
      </c>
      <c r="S76" s="1"/>
      <c r="T76" s="32">
        <v>74</v>
      </c>
      <c r="U76" s="121">
        <f>MIN(1, C76*_xlfn.XLOOKUP(J76,BaselineLoading!$A$5:$A$10,BaselineLoading!$K$5:$K$10))</f>
        <v>1.8983780000000002E-2</v>
      </c>
    </row>
    <row r="77" spans="1:21" ht="16" x14ac:dyDescent="0.2">
      <c r="A77" s="1"/>
      <c r="B77" s="32">
        <v>75</v>
      </c>
      <c r="C77" s="118">
        <v>3.1824999999999999E-2</v>
      </c>
      <c r="D77" s="118">
        <v>0.96817500000000001</v>
      </c>
      <c r="E77" s="118">
        <v>0.72617299999999996</v>
      </c>
      <c r="F77" s="118">
        <v>0.736761</v>
      </c>
      <c r="G77" s="121">
        <v>11.8759</v>
      </c>
      <c r="H77" s="1"/>
      <c r="I77" s="1"/>
      <c r="J77" s="6" t="s">
        <v>11</v>
      </c>
      <c r="K77" s="32">
        <v>75</v>
      </c>
      <c r="L77" s="120">
        <f>MIN(1, C77*_xlfn.XLOOKUP(J77,BaselineLoading!$A$5:$A$10,BaselineLoading!$B$5:$B$10))</f>
        <v>0.19699675</v>
      </c>
      <c r="M77" s="1"/>
      <c r="N77" s="32">
        <v>75</v>
      </c>
      <c r="O77" s="120">
        <f>MIN(1, C77*_xlfn.XLOOKUP(J77,BaselineLoading!$D$5:$D$10,BaselineLoading!$E$5:$E$10))</f>
        <v>0.29151699999999997</v>
      </c>
      <c r="P77" s="1"/>
      <c r="Q77" s="32">
        <v>75</v>
      </c>
      <c r="R77" s="125">
        <f>MIN(1, C77*_xlfn.XLOOKUP(J77,BaselineLoading!$A$5:$A$10,BaselineLoading!$H$5:$H$10))</f>
        <v>3.3734500000000001E-2</v>
      </c>
      <c r="S77" s="1"/>
      <c r="T77" s="32">
        <v>75</v>
      </c>
      <c r="U77" s="121">
        <f>MIN(1, C77*_xlfn.XLOOKUP(J77,BaselineLoading!$A$5:$A$10,BaselineLoading!$K$5:$K$10))</f>
        <v>2.1322750000000001E-2</v>
      </c>
    </row>
    <row r="78" spans="1:21" ht="16" x14ac:dyDescent="0.2">
      <c r="A78" s="1"/>
      <c r="B78" s="32">
        <v>76</v>
      </c>
      <c r="C78" s="118">
        <v>3.5833999999999998E-2</v>
      </c>
      <c r="D78" s="118">
        <v>0.96416599999999997</v>
      </c>
      <c r="E78" s="118">
        <v>0.70306299999999999</v>
      </c>
      <c r="F78" s="118">
        <v>0.71461799999999998</v>
      </c>
      <c r="G78" s="121">
        <v>11.20762</v>
      </c>
      <c r="H78" s="1"/>
      <c r="I78" s="1"/>
      <c r="J78" s="6" t="s">
        <v>11</v>
      </c>
      <c r="K78" s="32">
        <v>76</v>
      </c>
      <c r="L78" s="120">
        <f>MIN(1, C78*_xlfn.XLOOKUP(J78,BaselineLoading!$A$5:$A$10,BaselineLoading!$B$5:$B$10))</f>
        <v>0.22181245999999999</v>
      </c>
      <c r="M78" s="1"/>
      <c r="N78" s="32">
        <v>76</v>
      </c>
      <c r="O78" s="120">
        <f>MIN(1, C78*_xlfn.XLOOKUP(J78,BaselineLoading!$D$5:$D$10,BaselineLoading!$E$5:$E$10))</f>
        <v>0.32823943999999999</v>
      </c>
      <c r="P78" s="1"/>
      <c r="Q78" s="32">
        <v>76</v>
      </c>
      <c r="R78" s="125">
        <f>MIN(1, C78*_xlfn.XLOOKUP(J78,BaselineLoading!$A$5:$A$10,BaselineLoading!$H$5:$H$10))</f>
        <v>3.7984039999999997E-2</v>
      </c>
      <c r="S78" s="1"/>
      <c r="T78" s="32">
        <v>76</v>
      </c>
      <c r="U78" s="121">
        <f>MIN(1, C78*_xlfn.XLOOKUP(J78,BaselineLoading!$A$5:$A$10,BaselineLoading!$K$5:$K$10))</f>
        <v>2.400878E-2</v>
      </c>
    </row>
    <row r="79" spans="1:21" ht="16" x14ac:dyDescent="0.2">
      <c r="A79" s="1"/>
      <c r="B79" s="32">
        <v>77</v>
      </c>
      <c r="C79" s="118">
        <v>4.0465000000000001E-2</v>
      </c>
      <c r="D79" s="118">
        <v>0.95953500000000003</v>
      </c>
      <c r="E79" s="118">
        <v>0.67786900000000005</v>
      </c>
      <c r="F79" s="118">
        <v>0.69046600000000002</v>
      </c>
      <c r="G79" s="121">
        <v>10.55959</v>
      </c>
      <c r="H79" s="1"/>
      <c r="I79" s="1"/>
      <c r="J79" s="6" t="s">
        <v>11</v>
      </c>
      <c r="K79" s="32">
        <v>77</v>
      </c>
      <c r="L79" s="120">
        <f>MIN(1, C79*_xlfn.XLOOKUP(J79,BaselineLoading!$A$5:$A$10,BaselineLoading!$B$5:$B$10))</f>
        <v>0.25047835000000002</v>
      </c>
      <c r="M79" s="1"/>
      <c r="N79" s="32">
        <v>77</v>
      </c>
      <c r="O79" s="120">
        <f>MIN(1, C79*_xlfn.XLOOKUP(J79,BaselineLoading!$D$5:$D$10,BaselineLoading!$E$5:$E$10))</f>
        <v>0.37065940000000003</v>
      </c>
      <c r="P79" s="1"/>
      <c r="Q79" s="32">
        <v>77</v>
      </c>
      <c r="R79" s="125">
        <f>MIN(1, C79*_xlfn.XLOOKUP(J79,BaselineLoading!$A$5:$A$10,BaselineLoading!$H$5:$H$10))</f>
        <v>4.2892900000000005E-2</v>
      </c>
      <c r="S79" s="1"/>
      <c r="T79" s="32">
        <v>77</v>
      </c>
      <c r="U79" s="121">
        <f>MIN(1, C79*_xlfn.XLOOKUP(J79,BaselineLoading!$A$5:$A$10,BaselineLoading!$K$5:$K$10))</f>
        <v>2.7111550000000002E-2</v>
      </c>
    </row>
    <row r="80" spans="1:21" ht="16" x14ac:dyDescent="0.2">
      <c r="A80" s="1"/>
      <c r="B80" s="32">
        <v>78</v>
      </c>
      <c r="C80" s="118">
        <v>4.5643000000000003E-2</v>
      </c>
      <c r="D80" s="118">
        <v>0.95435700000000001</v>
      </c>
      <c r="E80" s="118">
        <v>0.65043899999999999</v>
      </c>
      <c r="F80" s="118">
        <v>0.66415400000000002</v>
      </c>
      <c r="G80" s="121">
        <v>9.933465</v>
      </c>
      <c r="H80" s="1"/>
      <c r="I80" s="1"/>
      <c r="J80" s="6" t="s">
        <v>11</v>
      </c>
      <c r="K80" s="32">
        <v>78</v>
      </c>
      <c r="L80" s="120">
        <f>MIN(1, C80*_xlfn.XLOOKUP(J80,BaselineLoading!$A$5:$A$10,BaselineLoading!$B$5:$B$10))</f>
        <v>0.28253017000000002</v>
      </c>
      <c r="M80" s="1"/>
      <c r="N80" s="32">
        <v>78</v>
      </c>
      <c r="O80" s="120">
        <f>MIN(1, C80*_xlfn.XLOOKUP(J80,BaselineLoading!$D$5:$D$10,BaselineLoading!$E$5:$E$10))</f>
        <v>0.41808988000000002</v>
      </c>
      <c r="P80" s="1"/>
      <c r="Q80" s="32">
        <v>78</v>
      </c>
      <c r="R80" s="125">
        <f>MIN(1, C80*_xlfn.XLOOKUP(J80,BaselineLoading!$A$5:$A$10,BaselineLoading!$H$5:$H$10))</f>
        <v>4.8381580000000007E-2</v>
      </c>
      <c r="S80" s="1"/>
      <c r="T80" s="32">
        <v>78</v>
      </c>
      <c r="U80" s="121">
        <f>MIN(1, C80*_xlfn.XLOOKUP(J80,BaselineLoading!$A$5:$A$10,BaselineLoading!$K$5:$K$10))</f>
        <v>3.0580810000000003E-2</v>
      </c>
    </row>
    <row r="81" spans="1:21" ht="16" x14ac:dyDescent="0.2">
      <c r="A81" s="1"/>
      <c r="B81" s="32">
        <v>79</v>
      </c>
      <c r="C81" s="118">
        <v>5.1406E-2</v>
      </c>
      <c r="D81" s="118">
        <v>0.94859400000000005</v>
      </c>
      <c r="E81" s="118">
        <v>0.62075100000000005</v>
      </c>
      <c r="F81" s="118">
        <v>0.63559500000000002</v>
      </c>
      <c r="G81" s="121">
        <v>9.3312880000000007</v>
      </c>
      <c r="H81" s="1"/>
      <c r="I81" s="1"/>
      <c r="J81" s="6" t="s">
        <v>11</v>
      </c>
      <c r="K81" s="32">
        <v>79</v>
      </c>
      <c r="L81" s="120">
        <f>MIN(1, C81*_xlfn.XLOOKUP(J81,BaselineLoading!$A$5:$A$10,BaselineLoading!$B$5:$B$10))</f>
        <v>0.31820314</v>
      </c>
      <c r="M81" s="1"/>
      <c r="N81" s="32">
        <v>79</v>
      </c>
      <c r="O81" s="120">
        <f>MIN(1, C81*_xlfn.XLOOKUP(J81,BaselineLoading!$D$5:$D$10,BaselineLoading!$E$5:$E$10))</f>
        <v>0.47087896000000001</v>
      </c>
      <c r="P81" s="1"/>
      <c r="Q81" s="32">
        <v>79</v>
      </c>
      <c r="R81" s="125">
        <f>MIN(1, C81*_xlfn.XLOOKUP(J81,BaselineLoading!$A$5:$A$10,BaselineLoading!$H$5:$H$10))</f>
        <v>5.4490360000000002E-2</v>
      </c>
      <c r="S81" s="1"/>
      <c r="T81" s="32">
        <v>79</v>
      </c>
      <c r="U81" s="121">
        <f>MIN(1, C81*_xlfn.XLOOKUP(J81,BaselineLoading!$A$5:$A$10,BaselineLoading!$K$5:$K$10))</f>
        <v>3.4442020000000004E-2</v>
      </c>
    </row>
    <row r="82" spans="1:21" ht="16" x14ac:dyDescent="0.2">
      <c r="A82" s="1"/>
      <c r="B82" s="32">
        <v>80</v>
      </c>
      <c r="C82" s="118">
        <v>5.7695999999999997E-2</v>
      </c>
      <c r="D82" s="118">
        <v>0.94230400000000003</v>
      </c>
      <c r="E82" s="118">
        <v>0.58884099999999995</v>
      </c>
      <c r="F82" s="118">
        <v>0.604796</v>
      </c>
      <c r="G82" s="121">
        <v>8.7536559999999994</v>
      </c>
      <c r="H82" s="1"/>
      <c r="I82" s="1"/>
      <c r="J82" s="6" t="s">
        <v>11</v>
      </c>
      <c r="K82" s="32">
        <v>80</v>
      </c>
      <c r="L82" s="120">
        <f>MIN(1, C82*_xlfn.XLOOKUP(J82,BaselineLoading!$A$5:$A$10,BaselineLoading!$B$5:$B$10))</f>
        <v>0.35713824</v>
      </c>
      <c r="M82" s="1"/>
      <c r="N82" s="32">
        <v>80</v>
      </c>
      <c r="O82" s="120">
        <f>MIN(1, C82*_xlfn.XLOOKUP(J82,BaselineLoading!$D$5:$D$10,BaselineLoading!$E$5:$E$10))</f>
        <v>0.52849535999999997</v>
      </c>
      <c r="P82" s="1"/>
      <c r="Q82" s="32">
        <v>80</v>
      </c>
      <c r="R82" s="125">
        <f>MIN(1, C82*_xlfn.XLOOKUP(J82,BaselineLoading!$A$5:$A$10,BaselineLoading!$H$5:$H$10))</f>
        <v>6.1157759999999999E-2</v>
      </c>
      <c r="S82" s="1"/>
      <c r="T82" s="32">
        <v>80</v>
      </c>
      <c r="U82" s="121">
        <f>MIN(1, C82*_xlfn.XLOOKUP(J82,BaselineLoading!$A$5:$A$10,BaselineLoading!$K$5:$K$10))</f>
        <v>3.8656320000000001E-2</v>
      </c>
    </row>
    <row r="83" spans="1:21" ht="16" x14ac:dyDescent="0.2">
      <c r="A83" s="1"/>
      <c r="B83" s="32">
        <v>81</v>
      </c>
      <c r="C83" s="118">
        <v>6.4610000000000001E-2</v>
      </c>
      <c r="D83" s="118">
        <v>0.93539000000000005</v>
      </c>
      <c r="E83" s="118">
        <v>0.554867</v>
      </c>
      <c r="F83" s="118">
        <v>0.57185399999999997</v>
      </c>
      <c r="G83" s="121">
        <v>8.2009349999999994</v>
      </c>
      <c r="H83" s="1"/>
      <c r="I83" s="1"/>
      <c r="J83" s="6" t="s">
        <v>11</v>
      </c>
      <c r="K83" s="32">
        <v>81</v>
      </c>
      <c r="L83" s="120">
        <f>MIN(1, C83*_xlfn.XLOOKUP(J83,BaselineLoading!$A$5:$A$10,BaselineLoading!$B$5:$B$10))</f>
        <v>0.39993590000000001</v>
      </c>
      <c r="M83" s="1"/>
      <c r="N83" s="32">
        <v>81</v>
      </c>
      <c r="O83" s="120">
        <f>MIN(1, C83*_xlfn.XLOOKUP(J83,BaselineLoading!$D$5:$D$10,BaselineLoading!$E$5:$E$10))</f>
        <v>0.59182760000000001</v>
      </c>
      <c r="P83" s="1"/>
      <c r="Q83" s="32">
        <v>81</v>
      </c>
      <c r="R83" s="125">
        <f>MIN(1, C83*_xlfn.XLOOKUP(J83,BaselineLoading!$A$5:$A$10,BaselineLoading!$H$5:$H$10))</f>
        <v>6.8486600000000009E-2</v>
      </c>
      <c r="S83" s="1"/>
      <c r="T83" s="32">
        <v>81</v>
      </c>
      <c r="U83" s="121">
        <f>MIN(1, C83*_xlfn.XLOOKUP(J83,BaselineLoading!$A$5:$A$10,BaselineLoading!$K$5:$K$10))</f>
        <v>4.3288700000000006E-2</v>
      </c>
    </row>
    <row r="84" spans="1:21" ht="16" x14ac:dyDescent="0.2">
      <c r="A84" s="1"/>
      <c r="B84" s="32">
        <v>82</v>
      </c>
      <c r="C84" s="118">
        <v>7.2387999999999994E-2</v>
      </c>
      <c r="D84" s="118">
        <v>0.92761199999999999</v>
      </c>
      <c r="E84" s="118">
        <v>0.51901699999999995</v>
      </c>
      <c r="F84" s="118">
        <v>0.53694200000000003</v>
      </c>
      <c r="G84" s="121">
        <v>7.6724500000000004</v>
      </c>
      <c r="H84" s="1"/>
      <c r="I84" s="1"/>
      <c r="J84" s="6" t="s">
        <v>11</v>
      </c>
      <c r="K84" s="32">
        <v>82</v>
      </c>
      <c r="L84" s="120">
        <f>MIN(1, C84*_xlfn.XLOOKUP(J84,BaselineLoading!$A$5:$A$10,BaselineLoading!$B$5:$B$10))</f>
        <v>0.44808172000000002</v>
      </c>
      <c r="M84" s="1"/>
      <c r="N84" s="32">
        <v>82</v>
      </c>
      <c r="O84" s="120">
        <f>MIN(1, C84*_xlfn.XLOOKUP(J84,BaselineLoading!$D$5:$D$10,BaselineLoading!$E$5:$E$10))</f>
        <v>0.66307408000000001</v>
      </c>
      <c r="P84" s="1"/>
      <c r="Q84" s="32">
        <v>82</v>
      </c>
      <c r="R84" s="125">
        <f>MIN(1, C84*_xlfn.XLOOKUP(J84,BaselineLoading!$A$5:$A$10,BaselineLoading!$H$5:$H$10))</f>
        <v>7.6731279999999999E-2</v>
      </c>
      <c r="S84" s="1"/>
      <c r="T84" s="32">
        <v>82</v>
      </c>
      <c r="U84" s="121">
        <f>MIN(1, C84*_xlfn.XLOOKUP(J84,BaselineLoading!$A$5:$A$10,BaselineLoading!$K$5:$K$10))</f>
        <v>4.8499960000000002E-2</v>
      </c>
    </row>
    <row r="85" spans="1:21" ht="16" x14ac:dyDescent="0.2">
      <c r="A85" s="1"/>
      <c r="B85" s="32">
        <v>83</v>
      </c>
      <c r="C85" s="118">
        <v>8.1129000000000007E-2</v>
      </c>
      <c r="D85" s="118">
        <v>0.91887099999999999</v>
      </c>
      <c r="E85" s="118">
        <v>0.48144599999999999</v>
      </c>
      <c r="F85" s="118">
        <v>0.50023200000000001</v>
      </c>
      <c r="G85" s="121">
        <v>7.1678689999999996</v>
      </c>
      <c r="H85" s="1"/>
      <c r="I85" s="1"/>
      <c r="J85" s="6" t="s">
        <v>11</v>
      </c>
      <c r="K85" s="32">
        <v>83</v>
      </c>
      <c r="L85" s="120">
        <f>MIN(1, C85*_xlfn.XLOOKUP(J85,BaselineLoading!$A$5:$A$10,BaselineLoading!$B$5:$B$10))</f>
        <v>0.50218851000000009</v>
      </c>
      <c r="M85" s="1"/>
      <c r="N85" s="32">
        <v>83</v>
      </c>
      <c r="O85" s="120">
        <f>MIN(1, C85*_xlfn.XLOOKUP(J85,BaselineLoading!$D$5:$D$10,BaselineLoading!$E$5:$E$10))</f>
        <v>0.74314164000000005</v>
      </c>
      <c r="P85" s="1"/>
      <c r="Q85" s="32">
        <v>83</v>
      </c>
      <c r="R85" s="125">
        <f>MIN(1, C85*_xlfn.XLOOKUP(J85,BaselineLoading!$A$5:$A$10,BaselineLoading!$H$5:$H$10))</f>
        <v>8.5996740000000016E-2</v>
      </c>
      <c r="S85" s="1"/>
      <c r="T85" s="32">
        <v>83</v>
      </c>
      <c r="U85" s="121">
        <f>MIN(1, C85*_xlfn.XLOOKUP(J85,BaselineLoading!$A$5:$A$10,BaselineLoading!$K$5:$K$10))</f>
        <v>5.4356430000000011E-2</v>
      </c>
    </row>
    <row r="86" spans="1:21" ht="16" x14ac:dyDescent="0.2">
      <c r="A86" s="1"/>
      <c r="B86" s="32">
        <v>84</v>
      </c>
      <c r="C86" s="118">
        <v>9.0986999999999998E-2</v>
      </c>
      <c r="D86" s="118">
        <v>0.90901299999999996</v>
      </c>
      <c r="E86" s="118">
        <v>0.44238699999999997</v>
      </c>
      <c r="F86" s="118">
        <v>0.46191700000000002</v>
      </c>
      <c r="G86" s="121">
        <v>6.6882109999999999</v>
      </c>
      <c r="H86" s="1"/>
      <c r="I86" s="1"/>
      <c r="J86" s="6" t="s">
        <v>11</v>
      </c>
      <c r="K86" s="32">
        <v>84</v>
      </c>
      <c r="L86" s="120">
        <f>MIN(1, C86*_xlfn.XLOOKUP(J86,BaselineLoading!$A$5:$A$10,BaselineLoading!$B$5:$B$10))</f>
        <v>0.56320953000000007</v>
      </c>
      <c r="M86" s="1"/>
      <c r="N86" s="32">
        <v>84</v>
      </c>
      <c r="O86" s="120">
        <f>MIN(1, C86*_xlfn.XLOOKUP(J86,BaselineLoading!$D$5:$D$10,BaselineLoading!$E$5:$E$10))</f>
        <v>0.83344092000000003</v>
      </c>
      <c r="P86" s="1"/>
      <c r="Q86" s="32">
        <v>84</v>
      </c>
      <c r="R86" s="125">
        <f>MIN(1, C86*_xlfn.XLOOKUP(J86,BaselineLoading!$A$5:$A$10,BaselineLoading!$H$5:$H$10))</f>
        <v>9.6446219999999999E-2</v>
      </c>
      <c r="S86" s="1"/>
      <c r="T86" s="32">
        <v>84</v>
      </c>
      <c r="U86" s="121">
        <f>MIN(1, C86*_xlfn.XLOOKUP(J86,BaselineLoading!$A$5:$A$10,BaselineLoading!$K$5:$K$10))</f>
        <v>6.0961290000000001E-2</v>
      </c>
    </row>
    <row r="87" spans="1:21" ht="16" x14ac:dyDescent="0.2">
      <c r="A87" s="1"/>
      <c r="B87" s="32">
        <v>85</v>
      </c>
      <c r="C87" s="118">
        <v>0.101636</v>
      </c>
      <c r="D87" s="118">
        <v>0.89836400000000005</v>
      </c>
      <c r="E87" s="118">
        <v>0.40213599999999999</v>
      </c>
      <c r="F87" s="118">
        <v>0.42226200000000003</v>
      </c>
      <c r="G87" s="121">
        <v>6.2345800000000002</v>
      </c>
      <c r="H87" s="1"/>
      <c r="I87" s="1"/>
      <c r="J87" s="6" t="s">
        <v>11</v>
      </c>
      <c r="K87" s="32">
        <v>85</v>
      </c>
      <c r="L87" s="120">
        <f>MIN(1, C87*_xlfn.XLOOKUP(J87,BaselineLoading!$A$5:$A$10,BaselineLoading!$B$5:$B$10))</f>
        <v>0.62912684000000008</v>
      </c>
      <c r="M87" s="1"/>
      <c r="N87" s="32">
        <v>85</v>
      </c>
      <c r="O87" s="120">
        <f>MIN(1, C87*_xlfn.XLOOKUP(J87,BaselineLoading!$D$5:$D$10,BaselineLoading!$E$5:$E$10))</f>
        <v>0.93098576000000011</v>
      </c>
      <c r="P87" s="1"/>
      <c r="Q87" s="32">
        <v>85</v>
      </c>
      <c r="R87" s="125">
        <f>MIN(1, C87*_xlfn.XLOOKUP(J87,BaselineLoading!$A$5:$A$10,BaselineLoading!$H$5:$H$10))</f>
        <v>0.10773416000000001</v>
      </c>
      <c r="S87" s="1"/>
      <c r="T87" s="32">
        <v>85</v>
      </c>
      <c r="U87" s="121">
        <f>MIN(1, C87*_xlfn.XLOOKUP(J87,BaselineLoading!$A$5:$A$10,BaselineLoading!$K$5:$K$10))</f>
        <v>6.809612000000001E-2</v>
      </c>
    </row>
    <row r="88" spans="1:21" ht="16" x14ac:dyDescent="0.2">
      <c r="A88" s="1"/>
      <c r="B88" s="32">
        <v>86</v>
      </c>
      <c r="C88" s="118">
        <v>0.112763</v>
      </c>
      <c r="D88" s="118">
        <v>0.88723700000000005</v>
      </c>
      <c r="E88" s="118">
        <v>0.361265</v>
      </c>
      <c r="F88" s="118">
        <v>0.38169999999999998</v>
      </c>
      <c r="G88" s="121">
        <v>5.8085750000000003</v>
      </c>
      <c r="H88" s="1"/>
      <c r="I88" s="1"/>
      <c r="J88" s="6" t="s">
        <v>11</v>
      </c>
      <c r="K88" s="32">
        <v>86</v>
      </c>
      <c r="L88" s="120">
        <f>MIN(1, C88*_xlfn.XLOOKUP(J88,BaselineLoading!$A$5:$A$10,BaselineLoading!$B$5:$B$10))</f>
        <v>0.69800297000000011</v>
      </c>
      <c r="M88" s="1"/>
      <c r="N88" s="32">
        <v>86</v>
      </c>
      <c r="O88" s="120">
        <f>MIN(1, C88*_xlfn.XLOOKUP(J88,BaselineLoading!$D$5:$D$10,BaselineLoading!$E$5:$E$10))</f>
        <v>1</v>
      </c>
      <c r="P88" s="1"/>
      <c r="Q88" s="32">
        <v>86</v>
      </c>
      <c r="R88" s="125">
        <f>MIN(1, C88*_xlfn.XLOOKUP(J88,BaselineLoading!$A$5:$A$10,BaselineLoading!$H$5:$H$10))</f>
        <v>0.11952878000000002</v>
      </c>
      <c r="S88" s="1"/>
      <c r="T88" s="32">
        <v>86</v>
      </c>
      <c r="U88" s="121">
        <f>MIN(1, C88*_xlfn.XLOOKUP(J88,BaselineLoading!$A$5:$A$10,BaselineLoading!$K$5:$K$10))</f>
        <v>7.5551210000000008E-2</v>
      </c>
    </row>
    <row r="89" spans="1:21" ht="16" x14ac:dyDescent="0.2">
      <c r="A89" s="1"/>
      <c r="B89" s="32">
        <v>87</v>
      </c>
      <c r="C89" s="118">
        <v>0.12490999999999999</v>
      </c>
      <c r="D89" s="118">
        <v>0.87509000000000003</v>
      </c>
      <c r="E89" s="118">
        <v>0.32052700000000001</v>
      </c>
      <c r="F89" s="118">
        <v>0.34089599999999998</v>
      </c>
      <c r="G89" s="121">
        <v>5.4091560000000003</v>
      </c>
      <c r="H89" s="1"/>
      <c r="I89" s="1"/>
      <c r="J89" s="6" t="s">
        <v>11</v>
      </c>
      <c r="K89" s="32">
        <v>87</v>
      </c>
      <c r="L89" s="120">
        <f>MIN(1, C89*_xlfn.XLOOKUP(J89,BaselineLoading!$A$5:$A$10,BaselineLoading!$B$5:$B$10))</f>
        <v>0.77319289999999996</v>
      </c>
      <c r="M89" s="1"/>
      <c r="N89" s="32">
        <v>87</v>
      </c>
      <c r="O89" s="120">
        <f>MIN(1, C89*_xlfn.XLOOKUP(J89,BaselineLoading!$D$5:$D$10,BaselineLoading!$E$5:$E$10))</f>
        <v>1</v>
      </c>
      <c r="P89" s="1"/>
      <c r="Q89" s="32">
        <v>87</v>
      </c>
      <c r="R89" s="125">
        <f>MIN(1, C89*_xlfn.XLOOKUP(J89,BaselineLoading!$A$5:$A$10,BaselineLoading!$H$5:$H$10))</f>
        <v>0.13240460000000001</v>
      </c>
      <c r="S89" s="1"/>
      <c r="T89" s="32">
        <v>87</v>
      </c>
      <c r="U89" s="121">
        <f>MIN(1, C89*_xlfn.XLOOKUP(J89,BaselineLoading!$A$5:$A$10,BaselineLoading!$K$5:$K$10))</f>
        <v>8.3689700000000006E-2</v>
      </c>
    </row>
    <row r="90" spans="1:21" ht="16" x14ac:dyDescent="0.2">
      <c r="A90" s="1"/>
      <c r="B90" s="32">
        <v>88</v>
      </c>
      <c r="C90" s="118">
        <v>0.13803099999999999</v>
      </c>
      <c r="D90" s="118">
        <v>0.86196899999999999</v>
      </c>
      <c r="E90" s="118">
        <v>0.28049000000000002</v>
      </c>
      <c r="F90" s="118">
        <v>0.30050900000000003</v>
      </c>
      <c r="G90" s="121">
        <v>5.0330859999999999</v>
      </c>
      <c r="H90" s="1"/>
      <c r="I90" s="1"/>
      <c r="J90" s="6" t="s">
        <v>11</v>
      </c>
      <c r="K90" s="32">
        <v>88</v>
      </c>
      <c r="L90" s="120">
        <f>MIN(1, C90*_xlfn.XLOOKUP(J90,BaselineLoading!$A$5:$A$10,BaselineLoading!$B$5:$B$10))</f>
        <v>0.85441188999999995</v>
      </c>
      <c r="M90" s="1"/>
      <c r="N90" s="32">
        <v>88</v>
      </c>
      <c r="O90" s="120">
        <f>MIN(1, C90*_xlfn.XLOOKUP(J90,BaselineLoading!$D$5:$D$10,BaselineLoading!$E$5:$E$10))</f>
        <v>1</v>
      </c>
      <c r="P90" s="1"/>
      <c r="Q90" s="32">
        <v>88</v>
      </c>
      <c r="R90" s="125">
        <f>MIN(1, C90*_xlfn.XLOOKUP(J90,BaselineLoading!$A$5:$A$10,BaselineLoading!$H$5:$H$10))</f>
        <v>0.14631285999999999</v>
      </c>
      <c r="S90" s="1"/>
      <c r="T90" s="32">
        <v>88</v>
      </c>
      <c r="U90" s="121">
        <f>MIN(1, C90*_xlfn.XLOOKUP(J90,BaselineLoading!$A$5:$A$10,BaselineLoading!$K$5:$K$10))</f>
        <v>9.248076999999999E-2</v>
      </c>
    </row>
    <row r="91" spans="1:21" ht="16" x14ac:dyDescent="0.2">
      <c r="A91" s="1"/>
      <c r="B91" s="32">
        <v>89</v>
      </c>
      <c r="C91" s="118">
        <v>0.15248900000000001</v>
      </c>
      <c r="D91" s="118">
        <v>0.84751100000000001</v>
      </c>
      <c r="E91" s="118">
        <v>0.24177399999999999</v>
      </c>
      <c r="F91" s="118">
        <v>0.26113199999999998</v>
      </c>
      <c r="G91" s="121">
        <v>4.6801349999999999</v>
      </c>
      <c r="H91" s="1"/>
      <c r="I91" s="1"/>
      <c r="J91" s="6" t="s">
        <v>11</v>
      </c>
      <c r="K91" s="32">
        <v>89</v>
      </c>
      <c r="L91" s="120">
        <f>MIN(1, C91*_xlfn.XLOOKUP(J91,BaselineLoading!$A$5:$A$10,BaselineLoading!$B$5:$B$10))</f>
        <v>0.94390691000000015</v>
      </c>
      <c r="M91" s="1"/>
      <c r="N91" s="32">
        <v>89</v>
      </c>
      <c r="O91" s="120">
        <f>MIN(1, C91*_xlfn.XLOOKUP(J91,BaselineLoading!$D$5:$D$10,BaselineLoading!$E$5:$E$10))</f>
        <v>1</v>
      </c>
      <c r="P91" s="1"/>
      <c r="Q91" s="32">
        <v>89</v>
      </c>
      <c r="R91" s="125">
        <f>MIN(1, C91*_xlfn.XLOOKUP(J91,BaselineLoading!$A$5:$A$10,BaselineLoading!$H$5:$H$10))</f>
        <v>0.16163834000000002</v>
      </c>
      <c r="S91" s="1"/>
      <c r="T91" s="32">
        <v>89</v>
      </c>
      <c r="U91" s="121">
        <f>MIN(1, C91*_xlfn.XLOOKUP(J91,BaselineLoading!$A$5:$A$10,BaselineLoading!$K$5:$K$10))</f>
        <v>0.10216763000000001</v>
      </c>
    </row>
    <row r="92" spans="1:21" ht="16" x14ac:dyDescent="0.2">
      <c r="A92" s="1"/>
      <c r="B92" s="32">
        <v>90</v>
      </c>
      <c r="C92" s="118">
        <v>0.16847799999999999</v>
      </c>
      <c r="D92" s="118">
        <v>0.83152199999999998</v>
      </c>
      <c r="E92" s="118">
        <v>0.204906</v>
      </c>
      <c r="F92" s="118">
        <v>0.22334000000000001</v>
      </c>
      <c r="G92" s="121">
        <v>4.3495200000000001</v>
      </c>
      <c r="H92" s="1"/>
      <c r="I92" s="1"/>
      <c r="J92" s="6" t="s">
        <v>11</v>
      </c>
      <c r="K92" s="32">
        <v>90</v>
      </c>
      <c r="L92" s="120">
        <f>MIN(1, C92*_xlfn.XLOOKUP(J92,BaselineLoading!$A$5:$A$10,BaselineLoading!$B$5:$B$10))</f>
        <v>1</v>
      </c>
      <c r="M92" s="1"/>
      <c r="N92" s="32">
        <v>90</v>
      </c>
      <c r="O92" s="120">
        <f>MIN(1, C92*_xlfn.XLOOKUP(J92,BaselineLoading!$D$5:$D$10,BaselineLoading!$E$5:$E$10))</f>
        <v>1</v>
      </c>
      <c r="P92" s="1"/>
      <c r="Q92" s="32">
        <v>90</v>
      </c>
      <c r="R92" s="125">
        <f>MIN(1, C92*_xlfn.XLOOKUP(J92,BaselineLoading!$A$5:$A$10,BaselineLoading!$H$5:$H$10))</f>
        <v>0.17858668</v>
      </c>
      <c r="S92" s="1"/>
      <c r="T92" s="32">
        <v>90</v>
      </c>
      <c r="U92" s="121">
        <f>MIN(1, C92*_xlfn.XLOOKUP(J92,BaselineLoading!$A$5:$A$10,BaselineLoading!$K$5:$K$10))</f>
        <v>0.11288026</v>
      </c>
    </row>
    <row r="93" spans="1:21" ht="16" x14ac:dyDescent="0.2">
      <c r="A93" s="1"/>
      <c r="B93" s="32">
        <v>91</v>
      </c>
      <c r="C93" s="118">
        <v>0.18435799999999999</v>
      </c>
      <c r="D93" s="118">
        <v>0.81564199999999998</v>
      </c>
      <c r="E93" s="118">
        <v>0.17038400000000001</v>
      </c>
      <c r="F93" s="118">
        <v>0.18764500000000001</v>
      </c>
      <c r="G93" s="121">
        <v>4.0421509999999996</v>
      </c>
      <c r="H93" s="1"/>
      <c r="I93" s="1"/>
      <c r="J93" s="6" t="s">
        <v>11</v>
      </c>
      <c r="K93" s="32">
        <v>91</v>
      </c>
      <c r="L93" s="120">
        <f>MIN(1, C93*_xlfn.XLOOKUP(J93,BaselineLoading!$A$5:$A$10,BaselineLoading!$B$5:$B$10))</f>
        <v>1</v>
      </c>
      <c r="M93" s="1"/>
      <c r="N93" s="32">
        <v>91</v>
      </c>
      <c r="O93" s="120">
        <f>MIN(1, C93*_xlfn.XLOOKUP(J93,BaselineLoading!$D$5:$D$10,BaselineLoading!$E$5:$E$10))</f>
        <v>1</v>
      </c>
      <c r="P93" s="1"/>
      <c r="Q93" s="32">
        <v>91</v>
      </c>
      <c r="R93" s="125">
        <f>MIN(1, C93*_xlfn.XLOOKUP(J93,BaselineLoading!$A$5:$A$10,BaselineLoading!$H$5:$H$10))</f>
        <v>0.19541948000000001</v>
      </c>
      <c r="S93" s="1"/>
      <c r="T93" s="32">
        <v>91</v>
      </c>
      <c r="U93" s="121">
        <f>MIN(1, C93*_xlfn.XLOOKUP(J93,BaselineLoading!$A$5:$A$10,BaselineLoading!$K$5:$K$10))</f>
        <v>0.12351986000000001</v>
      </c>
    </row>
    <row r="94" spans="1:21" ht="16" x14ac:dyDescent="0.2">
      <c r="A94" s="1"/>
      <c r="B94" s="32">
        <v>92</v>
      </c>
      <c r="C94" s="118">
        <v>0.20150799999999999</v>
      </c>
      <c r="D94" s="118">
        <v>0.79849199999999998</v>
      </c>
      <c r="E94" s="118">
        <v>0.13897200000000001</v>
      </c>
      <c r="F94" s="118">
        <v>0.15467800000000001</v>
      </c>
      <c r="G94" s="121">
        <v>3.7598389999999999</v>
      </c>
      <c r="H94" s="1"/>
      <c r="I94" s="1"/>
      <c r="J94" s="6" t="s">
        <v>11</v>
      </c>
      <c r="K94" s="32">
        <v>92</v>
      </c>
      <c r="L94" s="120">
        <f>MIN(1, C94*_xlfn.XLOOKUP(J94,BaselineLoading!$A$5:$A$10,BaselineLoading!$B$5:$B$10))</f>
        <v>1</v>
      </c>
      <c r="M94" s="1"/>
      <c r="N94" s="32">
        <v>92</v>
      </c>
      <c r="O94" s="120">
        <f>MIN(1, C94*_xlfn.XLOOKUP(J94,BaselineLoading!$D$5:$D$10,BaselineLoading!$E$5:$E$10))</f>
        <v>1</v>
      </c>
      <c r="P94" s="1"/>
      <c r="Q94" s="32">
        <v>92</v>
      </c>
      <c r="R94" s="125">
        <f>MIN(1, C94*_xlfn.XLOOKUP(J94,BaselineLoading!$A$5:$A$10,BaselineLoading!$H$5:$H$10))</f>
        <v>0.21359848000000001</v>
      </c>
      <c r="S94" s="1"/>
      <c r="T94" s="32">
        <v>92</v>
      </c>
      <c r="U94" s="121">
        <f>MIN(1, C94*_xlfn.XLOOKUP(J94,BaselineLoading!$A$5:$A$10,BaselineLoading!$K$5:$K$10))</f>
        <v>0.13501036</v>
      </c>
    </row>
    <row r="95" spans="1:21" ht="16" x14ac:dyDescent="0.2">
      <c r="A95" s="1"/>
      <c r="B95" s="32">
        <v>93</v>
      </c>
      <c r="C95" s="118">
        <v>0.21947800000000001</v>
      </c>
      <c r="D95" s="118">
        <v>0.78052200000000005</v>
      </c>
      <c r="E95" s="118">
        <v>0.110968</v>
      </c>
      <c r="F95" s="118">
        <v>0.12497</v>
      </c>
      <c r="G95" s="121">
        <v>3.4966529999999998</v>
      </c>
      <c r="H95" s="1"/>
      <c r="I95" s="1"/>
      <c r="J95" s="6" t="s">
        <v>11</v>
      </c>
      <c r="K95" s="32">
        <v>93</v>
      </c>
      <c r="L95" s="120">
        <f>MIN(1, C95*_xlfn.XLOOKUP(J95,BaselineLoading!$A$5:$A$10,BaselineLoading!$B$5:$B$10))</f>
        <v>1</v>
      </c>
      <c r="M95" s="1"/>
      <c r="N95" s="32">
        <v>93</v>
      </c>
      <c r="O95" s="120">
        <f>MIN(1, C95*_xlfn.XLOOKUP(J95,BaselineLoading!$D$5:$D$10,BaselineLoading!$E$5:$E$10))</f>
        <v>1</v>
      </c>
      <c r="P95" s="1"/>
      <c r="Q95" s="32">
        <v>93</v>
      </c>
      <c r="R95" s="125">
        <f>MIN(1, C95*_xlfn.XLOOKUP(J95,BaselineLoading!$A$5:$A$10,BaselineLoading!$H$5:$H$10))</f>
        <v>0.23264668000000002</v>
      </c>
      <c r="S95" s="1"/>
      <c r="T95" s="32">
        <v>93</v>
      </c>
      <c r="U95" s="121">
        <f>MIN(1, C95*_xlfn.XLOOKUP(J95,BaselineLoading!$A$5:$A$10,BaselineLoading!$K$5:$K$10))</f>
        <v>0.14705026000000002</v>
      </c>
    </row>
    <row r="96" spans="1:21" ht="16" x14ac:dyDescent="0.2">
      <c r="A96" s="1"/>
      <c r="B96" s="32">
        <v>94</v>
      </c>
      <c r="C96" s="118">
        <v>0.23804500000000001</v>
      </c>
      <c r="D96" s="118">
        <v>0.76195500000000005</v>
      </c>
      <c r="E96" s="118">
        <v>8.6612999999999996E-2</v>
      </c>
      <c r="F96" s="118">
        <v>9.8791000000000004E-2</v>
      </c>
      <c r="G96" s="121">
        <v>3.2528890000000001</v>
      </c>
      <c r="H96" s="1"/>
      <c r="I96" s="1"/>
      <c r="J96" s="6" t="s">
        <v>11</v>
      </c>
      <c r="K96" s="32">
        <v>94</v>
      </c>
      <c r="L96" s="120">
        <f>MIN(1, C96*_xlfn.XLOOKUP(J96,BaselineLoading!$A$5:$A$10,BaselineLoading!$B$5:$B$10))</f>
        <v>1</v>
      </c>
      <c r="M96" s="1"/>
      <c r="N96" s="32">
        <v>94</v>
      </c>
      <c r="O96" s="120">
        <f>MIN(1, C96*_xlfn.XLOOKUP(J96,BaselineLoading!$D$5:$D$10,BaselineLoading!$E$5:$E$10))</f>
        <v>1</v>
      </c>
      <c r="P96" s="1"/>
      <c r="Q96" s="32">
        <v>94</v>
      </c>
      <c r="R96" s="125">
        <f>MIN(1, C96*_xlfn.XLOOKUP(J96,BaselineLoading!$A$5:$A$10,BaselineLoading!$H$5:$H$10))</f>
        <v>0.25232770000000004</v>
      </c>
      <c r="S96" s="1"/>
      <c r="T96" s="32">
        <v>94</v>
      </c>
      <c r="U96" s="121">
        <f>MIN(1, C96*_xlfn.XLOOKUP(J96,BaselineLoading!$A$5:$A$10,BaselineLoading!$K$5:$K$10))</f>
        <v>0.15949015000000002</v>
      </c>
    </row>
    <row r="97" spans="1:21" ht="16" x14ac:dyDescent="0.2">
      <c r="A97" s="1"/>
      <c r="B97" s="32">
        <v>95</v>
      </c>
      <c r="C97" s="118">
        <v>0.257967</v>
      </c>
      <c r="D97" s="118">
        <v>0.74203300000000005</v>
      </c>
      <c r="E97" s="118">
        <v>6.5994999999999998E-2</v>
      </c>
      <c r="F97" s="118">
        <v>7.6303999999999997E-2</v>
      </c>
      <c r="G97" s="121">
        <v>3.0269849999999998</v>
      </c>
      <c r="H97" s="1"/>
      <c r="I97" s="1"/>
      <c r="J97" s="6" t="s">
        <v>11</v>
      </c>
      <c r="K97" s="32">
        <v>95</v>
      </c>
      <c r="L97" s="120">
        <f>MIN(1, C97*_xlfn.XLOOKUP(J97,BaselineLoading!$A$5:$A$10,BaselineLoading!$B$5:$B$10))</f>
        <v>1</v>
      </c>
      <c r="M97" s="1"/>
      <c r="N97" s="32">
        <v>95</v>
      </c>
      <c r="O97" s="120">
        <f>MIN(1, C97*_xlfn.XLOOKUP(J97,BaselineLoading!$D$5:$D$10,BaselineLoading!$E$5:$E$10))</f>
        <v>1</v>
      </c>
      <c r="P97" s="1"/>
      <c r="Q97" s="32">
        <v>95</v>
      </c>
      <c r="R97" s="125">
        <f>MIN(1, C97*_xlfn.XLOOKUP(J97,BaselineLoading!$A$5:$A$10,BaselineLoading!$H$5:$H$10))</f>
        <v>0.27344502000000004</v>
      </c>
      <c r="S97" s="1"/>
      <c r="T97" s="32">
        <v>95</v>
      </c>
      <c r="U97" s="121">
        <f>MIN(1, C97*_xlfn.XLOOKUP(J97,BaselineLoading!$A$5:$A$10,BaselineLoading!$K$5:$K$10))</f>
        <v>0.17283789000000002</v>
      </c>
    </row>
    <row r="98" spans="1:21" ht="16" x14ac:dyDescent="0.2">
      <c r="A98" s="1"/>
      <c r="B98" s="32">
        <v>96</v>
      </c>
      <c r="C98" s="118">
        <v>0.27845500000000001</v>
      </c>
      <c r="D98" s="118">
        <v>0.72154499999999999</v>
      </c>
      <c r="E98" s="118">
        <v>4.8971000000000001E-2</v>
      </c>
      <c r="F98" s="118">
        <v>5.7482999999999999E-2</v>
      </c>
      <c r="G98" s="121">
        <v>2.8164500000000001</v>
      </c>
      <c r="H98" s="1"/>
      <c r="I98" s="1"/>
      <c r="J98" s="6" t="s">
        <v>11</v>
      </c>
      <c r="K98" s="32">
        <v>96</v>
      </c>
      <c r="L98" s="120">
        <f>MIN(1, C98*_xlfn.XLOOKUP(J98,BaselineLoading!$A$5:$A$10,BaselineLoading!$B$5:$B$10))</f>
        <v>1</v>
      </c>
      <c r="M98" s="1"/>
      <c r="N98" s="32">
        <v>96</v>
      </c>
      <c r="O98" s="120">
        <f>MIN(1, C98*_xlfn.XLOOKUP(J98,BaselineLoading!$D$5:$D$10,BaselineLoading!$E$5:$E$10))</f>
        <v>1</v>
      </c>
      <c r="P98" s="1"/>
      <c r="Q98" s="32">
        <v>96</v>
      </c>
      <c r="R98" s="125">
        <f>MIN(1, C98*_xlfn.XLOOKUP(J98,BaselineLoading!$A$5:$A$10,BaselineLoading!$H$5:$H$10))</f>
        <v>0.29516230000000004</v>
      </c>
      <c r="S98" s="1"/>
      <c r="T98" s="32">
        <v>96</v>
      </c>
      <c r="U98" s="121">
        <f>MIN(1, C98*_xlfn.XLOOKUP(J98,BaselineLoading!$A$5:$A$10,BaselineLoading!$K$5:$K$10))</f>
        <v>0.18656485</v>
      </c>
    </row>
    <row r="99" spans="1:21" ht="16" x14ac:dyDescent="0.2">
      <c r="A99" s="1"/>
      <c r="B99" s="32">
        <v>97</v>
      </c>
      <c r="C99" s="118">
        <v>0.30015500000000001</v>
      </c>
      <c r="D99" s="118">
        <v>0.69984500000000005</v>
      </c>
      <c r="E99" s="118">
        <v>3.5334999999999998E-2</v>
      </c>
      <c r="F99" s="118">
        <v>4.2153000000000003E-2</v>
      </c>
      <c r="G99" s="121">
        <v>2.6217600000000001</v>
      </c>
      <c r="H99" s="1"/>
      <c r="I99" s="1"/>
      <c r="J99" s="6" t="s">
        <v>11</v>
      </c>
      <c r="K99" s="32">
        <v>97</v>
      </c>
      <c r="L99" s="120">
        <f>MIN(1, C99*_xlfn.XLOOKUP(J99,BaselineLoading!$A$5:$A$10,BaselineLoading!$B$5:$B$10))</f>
        <v>1</v>
      </c>
      <c r="M99" s="1"/>
      <c r="N99" s="32">
        <v>97</v>
      </c>
      <c r="O99" s="120">
        <f>MIN(1, C99*_xlfn.XLOOKUP(J99,BaselineLoading!$D$5:$D$10,BaselineLoading!$E$5:$E$10))</f>
        <v>1</v>
      </c>
      <c r="P99" s="1"/>
      <c r="Q99" s="32">
        <v>97</v>
      </c>
      <c r="R99" s="125">
        <f>MIN(1, C99*_xlfn.XLOOKUP(J99,BaselineLoading!$A$5:$A$10,BaselineLoading!$H$5:$H$10))</f>
        <v>0.31816430000000001</v>
      </c>
      <c r="S99" s="1"/>
      <c r="T99" s="32">
        <v>97</v>
      </c>
      <c r="U99" s="121">
        <f>MIN(1, C99*_xlfn.XLOOKUP(J99,BaselineLoading!$A$5:$A$10,BaselineLoading!$K$5:$K$10))</f>
        <v>0.20110385000000003</v>
      </c>
    </row>
    <row r="100" spans="1:21" ht="16" x14ac:dyDescent="0.2">
      <c r="A100" s="1"/>
      <c r="B100" s="32">
        <v>98</v>
      </c>
      <c r="C100" s="118">
        <v>0.323127</v>
      </c>
      <c r="D100" s="118">
        <v>0.67687299999999995</v>
      </c>
      <c r="E100" s="118">
        <v>2.4729000000000001E-2</v>
      </c>
      <c r="F100" s="118">
        <v>3.0032E-2</v>
      </c>
      <c r="G100" s="121">
        <v>2.4405809999999999</v>
      </c>
      <c r="H100" s="1"/>
      <c r="I100" s="1"/>
      <c r="J100" s="6" t="s">
        <v>11</v>
      </c>
      <c r="K100" s="32">
        <v>98</v>
      </c>
      <c r="L100" s="120">
        <f>MIN(1, C100*_xlfn.XLOOKUP(J100,BaselineLoading!$A$5:$A$10,BaselineLoading!$B$5:$B$10))</f>
        <v>1</v>
      </c>
      <c r="M100" s="1"/>
      <c r="N100" s="32">
        <v>98</v>
      </c>
      <c r="O100" s="120">
        <f>MIN(1, C100*_xlfn.XLOOKUP(J100,BaselineLoading!$D$5:$D$10,BaselineLoading!$E$5:$E$10))</f>
        <v>1</v>
      </c>
      <c r="P100" s="1"/>
      <c r="Q100" s="32">
        <v>98</v>
      </c>
      <c r="R100" s="125">
        <f>MIN(1, C100*_xlfn.XLOOKUP(J100,BaselineLoading!$A$5:$A$10,BaselineLoading!$H$5:$H$10))</f>
        <v>0.34251461999999999</v>
      </c>
      <c r="S100" s="1"/>
      <c r="T100" s="32">
        <v>98</v>
      </c>
      <c r="U100" s="121">
        <f>MIN(1, C100*_xlfn.XLOOKUP(J100,BaselineLoading!$A$5:$A$10,BaselineLoading!$K$5:$K$10))</f>
        <v>0.21649509</v>
      </c>
    </row>
    <row r="101" spans="1:21" ht="16" x14ac:dyDescent="0.2">
      <c r="A101" s="1"/>
      <c r="B101" s="32">
        <v>99</v>
      </c>
      <c r="C101" s="118">
        <v>0.34652300000000003</v>
      </c>
      <c r="D101" s="118">
        <v>0.65347699999999997</v>
      </c>
      <c r="E101" s="118">
        <v>1.6737999999999999E-2</v>
      </c>
      <c r="F101" s="118">
        <v>2.0733000000000001E-2</v>
      </c>
      <c r="G101" s="121">
        <v>2.272872</v>
      </c>
      <c r="H101" s="1"/>
      <c r="I101" s="1"/>
      <c r="J101" s="6" t="s">
        <v>11</v>
      </c>
      <c r="K101" s="32">
        <v>99</v>
      </c>
      <c r="L101" s="120">
        <f>MIN(1, C101*_xlfn.XLOOKUP(J101,BaselineLoading!$A$5:$A$10,BaselineLoading!$B$5:$B$10))</f>
        <v>1</v>
      </c>
      <c r="M101" s="1"/>
      <c r="N101" s="32">
        <v>99</v>
      </c>
      <c r="O101" s="120">
        <f>MIN(1, C101*_xlfn.XLOOKUP(J101,BaselineLoading!$D$5:$D$10,BaselineLoading!$E$5:$E$10))</f>
        <v>1</v>
      </c>
      <c r="P101" s="1"/>
      <c r="Q101" s="32">
        <v>99</v>
      </c>
      <c r="R101" s="125">
        <f>MIN(1, C101*_xlfn.XLOOKUP(J101,BaselineLoading!$A$5:$A$10,BaselineLoading!$H$5:$H$10))</f>
        <v>0.36731438000000005</v>
      </c>
      <c r="S101" s="1"/>
      <c r="T101" s="32">
        <v>99</v>
      </c>
      <c r="U101" s="121">
        <f>MIN(1, C101*_xlfn.XLOOKUP(J101,BaselineLoading!$A$5:$A$10,BaselineLoading!$K$5:$K$10))</f>
        <v>0.23217041000000002</v>
      </c>
    </row>
    <row r="102" spans="1:21" ht="16" x14ac:dyDescent="0.2">
      <c r="A102" s="1"/>
      <c r="B102" s="32">
        <v>100</v>
      </c>
      <c r="C102" s="118">
        <v>0.370973</v>
      </c>
      <c r="D102" s="118">
        <v>0.629027</v>
      </c>
      <c r="E102" s="118">
        <v>1.0938E-2</v>
      </c>
      <c r="F102" s="118">
        <v>1.3838E-2</v>
      </c>
      <c r="G102" s="121">
        <v>2.1192090000000001</v>
      </c>
      <c r="H102" s="1"/>
      <c r="I102" s="1"/>
      <c r="J102" s="6" t="s">
        <v>11</v>
      </c>
      <c r="K102" s="32">
        <v>100</v>
      </c>
      <c r="L102" s="120">
        <f>MIN(1, C102*_xlfn.XLOOKUP(J102,BaselineLoading!$A$5:$A$10,BaselineLoading!$B$5:$B$10))</f>
        <v>1</v>
      </c>
      <c r="M102" s="1"/>
      <c r="N102" s="32">
        <v>100</v>
      </c>
      <c r="O102" s="120">
        <f>MIN(1, C102*_xlfn.XLOOKUP(J102,BaselineLoading!$D$5:$D$10,BaselineLoading!$E$5:$E$10))</f>
        <v>1</v>
      </c>
      <c r="P102" s="1"/>
      <c r="Q102" s="32">
        <v>100</v>
      </c>
      <c r="R102" s="125">
        <f>MIN(1, C102*_xlfn.XLOOKUP(J102,BaselineLoading!$A$5:$A$10,BaselineLoading!$H$5:$H$10))</f>
        <v>0.39323138000000002</v>
      </c>
      <c r="S102" s="1"/>
      <c r="T102" s="32">
        <v>100</v>
      </c>
      <c r="U102" s="121">
        <f>MIN(1, C102*_xlfn.XLOOKUP(J102,BaselineLoading!$A$5:$A$10,BaselineLoading!$K$5:$K$10))</f>
        <v>0.24855191000000001</v>
      </c>
    </row>
    <row r="103" spans="1:21" ht="16" x14ac:dyDescent="0.2">
      <c r="A103" s="1"/>
      <c r="B103" s="32">
        <v>101</v>
      </c>
      <c r="C103" s="118">
        <v>0.395588</v>
      </c>
      <c r="D103" s="118">
        <v>0.60441199999999995</v>
      </c>
      <c r="E103" s="118">
        <v>6.8799999999999998E-3</v>
      </c>
      <c r="F103" s="118">
        <v>8.9090000000000003E-3</v>
      </c>
      <c r="G103" s="121">
        <v>1.9778359999999999</v>
      </c>
      <c r="H103" s="1"/>
      <c r="I103" s="1"/>
      <c r="J103" s="6" t="s">
        <v>11</v>
      </c>
      <c r="K103" s="32">
        <v>101</v>
      </c>
      <c r="L103" s="120">
        <f>MIN(1, C103*_xlfn.XLOOKUP(J103,BaselineLoading!$A$5:$A$10,BaselineLoading!$B$5:$B$10))</f>
        <v>1</v>
      </c>
      <c r="M103" s="1"/>
      <c r="N103" s="32">
        <v>101</v>
      </c>
      <c r="O103" s="120">
        <f>MIN(1, C103*_xlfn.XLOOKUP(J103,BaselineLoading!$D$5:$D$10,BaselineLoading!$E$5:$E$10))</f>
        <v>1</v>
      </c>
      <c r="P103" s="1"/>
      <c r="Q103" s="32">
        <v>101</v>
      </c>
      <c r="R103" s="125">
        <f>MIN(1, C103*_xlfn.XLOOKUP(J103,BaselineLoading!$A$5:$A$10,BaselineLoading!$H$5:$H$10))</f>
        <v>0.41932328000000002</v>
      </c>
      <c r="S103" s="1"/>
      <c r="T103" s="32">
        <v>101</v>
      </c>
      <c r="U103" s="121">
        <f>MIN(1, C103*_xlfn.XLOOKUP(J103,BaselineLoading!$A$5:$A$10,BaselineLoading!$K$5:$K$10))</f>
        <v>0.26504396000000002</v>
      </c>
    </row>
    <row r="104" spans="1:21" ht="16" x14ac:dyDescent="0.2">
      <c r="A104" s="1"/>
      <c r="B104" s="32">
        <v>102</v>
      </c>
      <c r="C104" s="118">
        <v>0.41980000000000001</v>
      </c>
      <c r="D104" s="118">
        <v>0.58020000000000005</v>
      </c>
      <c r="E104" s="118">
        <v>4.1590000000000004E-3</v>
      </c>
      <c r="F104" s="118">
        <v>5.5189999999999996E-3</v>
      </c>
      <c r="G104" s="121">
        <v>1.8494010000000001</v>
      </c>
      <c r="H104" s="1"/>
      <c r="I104" s="1"/>
      <c r="J104" s="6" t="s">
        <v>11</v>
      </c>
      <c r="K104" s="32">
        <v>102</v>
      </c>
      <c r="L104" s="120">
        <f>MIN(1, C104*_xlfn.XLOOKUP(J104,BaselineLoading!$A$5:$A$10,BaselineLoading!$B$5:$B$10))</f>
        <v>1</v>
      </c>
      <c r="M104" s="1"/>
      <c r="N104" s="32">
        <v>102</v>
      </c>
      <c r="O104" s="120">
        <f>MIN(1, C104*_xlfn.XLOOKUP(J104,BaselineLoading!$D$5:$D$10,BaselineLoading!$E$5:$E$10))</f>
        <v>1</v>
      </c>
      <c r="P104" s="1"/>
      <c r="Q104" s="32">
        <v>102</v>
      </c>
      <c r="R104" s="125">
        <f>MIN(1, C104*_xlfn.XLOOKUP(J104,BaselineLoading!$A$5:$A$10,BaselineLoading!$H$5:$H$10))</f>
        <v>0.44498800000000005</v>
      </c>
      <c r="S104" s="1"/>
      <c r="T104" s="32">
        <v>102</v>
      </c>
      <c r="U104" s="121">
        <f>MIN(1, C104*_xlfn.XLOOKUP(J104,BaselineLoading!$A$5:$A$10,BaselineLoading!$K$5:$K$10))</f>
        <v>0.28126600000000002</v>
      </c>
    </row>
    <row r="105" spans="1:21" ht="16" x14ac:dyDescent="0.2">
      <c r="A105" s="1"/>
      <c r="B105" s="32">
        <v>103</v>
      </c>
      <c r="C105" s="118">
        <v>0.44459100000000001</v>
      </c>
      <c r="D105" s="118">
        <v>0.55540900000000004</v>
      </c>
      <c r="E105" s="118">
        <v>2.4130000000000002E-3</v>
      </c>
      <c r="F105" s="118">
        <v>3.2859999999999999E-3</v>
      </c>
      <c r="G105" s="121">
        <v>1.732585</v>
      </c>
      <c r="H105" s="1"/>
      <c r="I105" s="1"/>
      <c r="J105" s="6" t="s">
        <v>11</v>
      </c>
      <c r="K105" s="32">
        <v>103</v>
      </c>
      <c r="L105" s="120">
        <f>MIN(1, C105*_xlfn.XLOOKUP(J105,BaselineLoading!$A$5:$A$10,BaselineLoading!$B$5:$B$10))</f>
        <v>1</v>
      </c>
      <c r="M105" s="1"/>
      <c r="N105" s="32">
        <v>103</v>
      </c>
      <c r="O105" s="120">
        <f>MIN(1, C105*_xlfn.XLOOKUP(J105,BaselineLoading!$D$5:$D$10,BaselineLoading!$E$5:$E$10))</f>
        <v>1</v>
      </c>
      <c r="P105" s="1"/>
      <c r="Q105" s="32">
        <v>103</v>
      </c>
      <c r="R105" s="125">
        <f>MIN(1, C105*_xlfn.XLOOKUP(J105,BaselineLoading!$A$5:$A$10,BaselineLoading!$H$5:$H$10))</f>
        <v>0.47126646000000005</v>
      </c>
      <c r="S105" s="1"/>
      <c r="T105" s="32">
        <v>103</v>
      </c>
      <c r="U105" s="121">
        <f>MIN(1, C105*_xlfn.XLOOKUP(J105,BaselineLoading!$A$5:$A$10,BaselineLoading!$K$5:$K$10))</f>
        <v>0.29787597000000005</v>
      </c>
    </row>
    <row r="106" spans="1:21" ht="16" x14ac:dyDescent="0.2">
      <c r="A106" s="1"/>
      <c r="B106" s="32">
        <v>104</v>
      </c>
      <c r="C106" s="118">
        <v>0.46981600000000001</v>
      </c>
      <c r="D106" s="118">
        <v>0.53018399999999999</v>
      </c>
      <c r="E106" s="118">
        <v>1.34E-3</v>
      </c>
      <c r="F106" s="118">
        <v>1.8760000000000001E-3</v>
      </c>
      <c r="G106" s="121">
        <v>1.6244149999999999</v>
      </c>
      <c r="H106" s="1"/>
      <c r="I106" s="1"/>
      <c r="J106" s="6" t="s">
        <v>11</v>
      </c>
      <c r="K106" s="32">
        <v>104</v>
      </c>
      <c r="L106" s="120">
        <f>MIN(1, C106*_xlfn.XLOOKUP(J106,BaselineLoading!$A$5:$A$10,BaselineLoading!$B$5:$B$10))</f>
        <v>1</v>
      </c>
      <c r="M106" s="1"/>
      <c r="N106" s="32">
        <v>104</v>
      </c>
      <c r="O106" s="120">
        <f>MIN(1, C106*_xlfn.XLOOKUP(J106,BaselineLoading!$D$5:$D$10,BaselineLoading!$E$5:$E$10))</f>
        <v>1</v>
      </c>
      <c r="P106" s="1"/>
      <c r="Q106" s="32">
        <v>104</v>
      </c>
      <c r="R106" s="125">
        <f>MIN(1, C106*_xlfn.XLOOKUP(J106,BaselineLoading!$A$5:$A$10,BaselineLoading!$H$5:$H$10))</f>
        <v>0.49800496000000005</v>
      </c>
      <c r="S106" s="1"/>
      <c r="T106" s="32">
        <v>104</v>
      </c>
      <c r="U106" s="121">
        <f>MIN(1, C106*_xlfn.XLOOKUP(J106,BaselineLoading!$A$5:$A$10,BaselineLoading!$K$5:$K$10))</f>
        <v>0.31477672000000001</v>
      </c>
    </row>
    <row r="107" spans="1:21" ht="16" x14ac:dyDescent="0.2">
      <c r="A107" s="1"/>
      <c r="B107" s="32">
        <v>105</v>
      </c>
      <c r="C107" s="118">
        <v>0.49531199999999997</v>
      </c>
      <c r="D107" s="118">
        <v>0.50468800000000003</v>
      </c>
      <c r="E107" s="118">
        <v>7.1000000000000002E-4</v>
      </c>
      <c r="F107" s="118">
        <v>1.0250000000000001E-3</v>
      </c>
      <c r="G107" s="121">
        <v>1.5244819999999999</v>
      </c>
      <c r="H107" s="1"/>
      <c r="I107" s="1"/>
      <c r="J107" s="6" t="s">
        <v>11</v>
      </c>
      <c r="K107" s="32">
        <v>105</v>
      </c>
      <c r="L107" s="120">
        <f>MIN(1, C107*_xlfn.XLOOKUP(J107,BaselineLoading!$A$5:$A$10,BaselineLoading!$B$5:$B$10))</f>
        <v>1</v>
      </c>
      <c r="M107" s="1"/>
      <c r="N107" s="32">
        <v>105</v>
      </c>
      <c r="O107" s="120">
        <f>MIN(1, C107*_xlfn.XLOOKUP(J107,BaselineLoading!$D$5:$D$10,BaselineLoading!$E$5:$E$10))</f>
        <v>1</v>
      </c>
      <c r="P107" s="1"/>
      <c r="Q107" s="32">
        <v>105</v>
      </c>
      <c r="R107" s="125">
        <f>MIN(1, C107*_xlfn.XLOOKUP(J107,BaselineLoading!$A$5:$A$10,BaselineLoading!$H$5:$H$10))</f>
        <v>0.52503071999999995</v>
      </c>
      <c r="S107" s="1"/>
      <c r="T107" s="32">
        <v>105</v>
      </c>
      <c r="U107" s="121">
        <f>MIN(1, C107*_xlfn.XLOOKUP(J107,BaselineLoading!$A$5:$A$10,BaselineLoading!$K$5:$K$10))</f>
        <v>0.33185903999999999</v>
      </c>
    </row>
    <row r="108" spans="1:21" ht="16" x14ac:dyDescent="0.2">
      <c r="A108" s="1"/>
      <c r="B108" s="32">
        <v>106</v>
      </c>
      <c r="C108" s="118">
        <v>0.52091799999999999</v>
      </c>
      <c r="D108" s="118">
        <v>0.47908200000000001</v>
      </c>
      <c r="E108" s="118">
        <v>3.59E-4</v>
      </c>
      <c r="F108" s="118">
        <v>5.3499999999999999E-4</v>
      </c>
      <c r="G108" s="121">
        <v>1.4323140000000001</v>
      </c>
      <c r="H108" s="1"/>
      <c r="I108" s="1"/>
      <c r="J108" s="6" t="s">
        <v>11</v>
      </c>
      <c r="K108" s="32">
        <v>106</v>
      </c>
      <c r="L108" s="120">
        <f>MIN(1, C108*_xlfn.XLOOKUP(J108,BaselineLoading!$A$5:$A$10,BaselineLoading!$B$5:$B$10))</f>
        <v>1</v>
      </c>
      <c r="M108" s="1"/>
      <c r="N108" s="32">
        <v>106</v>
      </c>
      <c r="O108" s="120">
        <f>MIN(1, C108*_xlfn.XLOOKUP(J108,BaselineLoading!$D$5:$D$10,BaselineLoading!$E$5:$E$10))</f>
        <v>1</v>
      </c>
      <c r="P108" s="1"/>
      <c r="Q108" s="32">
        <v>106</v>
      </c>
      <c r="R108" s="125">
        <f>MIN(1, C108*_xlfn.XLOOKUP(J108,BaselineLoading!$A$5:$A$10,BaselineLoading!$H$5:$H$10))</f>
        <v>0.55217307999999998</v>
      </c>
      <c r="S108" s="1"/>
      <c r="T108" s="32">
        <v>106</v>
      </c>
      <c r="U108" s="121">
        <f>MIN(1, C108*_xlfn.XLOOKUP(J108,BaselineLoading!$A$5:$A$10,BaselineLoading!$K$5:$K$10))</f>
        <v>0.34901505999999999</v>
      </c>
    </row>
    <row r="109" spans="1:21" ht="16" x14ac:dyDescent="0.2">
      <c r="A109" s="1"/>
      <c r="B109" s="32">
        <v>107</v>
      </c>
      <c r="C109" s="118">
        <v>0.54666000000000003</v>
      </c>
      <c r="D109" s="118">
        <v>0.45334000000000002</v>
      </c>
      <c r="E109" s="118">
        <v>1.7200000000000001E-4</v>
      </c>
      <c r="F109" s="118">
        <v>2.6499999999999999E-4</v>
      </c>
      <c r="G109" s="121">
        <v>1.347308</v>
      </c>
      <c r="H109" s="1"/>
      <c r="I109" s="1"/>
      <c r="J109" s="6" t="s">
        <v>11</v>
      </c>
      <c r="K109" s="32">
        <v>107</v>
      </c>
      <c r="L109" s="120">
        <f>MIN(1, C109*_xlfn.XLOOKUP(J109,BaselineLoading!$A$5:$A$10,BaselineLoading!$B$5:$B$10))</f>
        <v>1</v>
      </c>
      <c r="M109" s="1"/>
      <c r="N109" s="32">
        <v>107</v>
      </c>
      <c r="O109" s="120">
        <f>MIN(1, C109*_xlfn.XLOOKUP(J109,BaselineLoading!$D$5:$D$10,BaselineLoading!$E$5:$E$10))</f>
        <v>1</v>
      </c>
      <c r="P109" s="1"/>
      <c r="Q109" s="32">
        <v>107</v>
      </c>
      <c r="R109" s="125">
        <f>MIN(1, C109*_xlfn.XLOOKUP(J109,BaselineLoading!$A$5:$A$10,BaselineLoading!$H$5:$H$10))</f>
        <v>0.57945960000000007</v>
      </c>
      <c r="S109" s="1"/>
      <c r="T109" s="32">
        <v>107</v>
      </c>
      <c r="U109" s="121">
        <f>MIN(1, C109*_xlfn.XLOOKUP(J109,BaselineLoading!$A$5:$A$10,BaselineLoading!$K$5:$K$10))</f>
        <v>0.36626220000000004</v>
      </c>
    </row>
    <row r="110" spans="1:21" ht="16" x14ac:dyDescent="0.2">
      <c r="A110" s="1"/>
      <c r="B110" s="32">
        <v>108</v>
      </c>
      <c r="C110" s="118">
        <v>0.57258500000000001</v>
      </c>
      <c r="D110" s="118">
        <v>0.42741499999999999</v>
      </c>
      <c r="E110" s="118">
        <v>7.7899999999999996E-5</v>
      </c>
      <c r="F110" s="118">
        <v>1.25E-4</v>
      </c>
      <c r="G110" s="121">
        <v>1.268608</v>
      </c>
      <c r="H110" s="1"/>
      <c r="I110" s="1"/>
      <c r="J110" s="6" t="s">
        <v>11</v>
      </c>
      <c r="K110" s="32">
        <v>108</v>
      </c>
      <c r="L110" s="120">
        <f>MIN(1, C110*_xlfn.XLOOKUP(J110,BaselineLoading!$A$5:$A$10,BaselineLoading!$B$5:$B$10))</f>
        <v>1</v>
      </c>
      <c r="M110" s="1"/>
      <c r="N110" s="32">
        <v>108</v>
      </c>
      <c r="O110" s="120">
        <f>MIN(1, C110*_xlfn.XLOOKUP(J110,BaselineLoading!$D$5:$D$10,BaselineLoading!$E$5:$E$10))</f>
        <v>1</v>
      </c>
      <c r="P110" s="1"/>
      <c r="Q110" s="32">
        <v>108</v>
      </c>
      <c r="R110" s="125">
        <f>MIN(1, C110*_xlfn.XLOOKUP(J110,BaselineLoading!$A$5:$A$10,BaselineLoading!$H$5:$H$10))</f>
        <v>0.60694010000000009</v>
      </c>
      <c r="S110" s="1"/>
      <c r="T110" s="32">
        <v>108</v>
      </c>
      <c r="U110" s="121">
        <f>MIN(1, C110*_xlfn.XLOOKUP(J110,BaselineLoading!$A$5:$A$10,BaselineLoading!$K$5:$K$10))</f>
        <v>0.38363195000000005</v>
      </c>
    </row>
    <row r="111" spans="1:21" ht="16" x14ac:dyDescent="0.2">
      <c r="A111" s="1"/>
      <c r="B111" s="32">
        <v>109</v>
      </c>
      <c r="C111" s="118">
        <v>0.59854600000000002</v>
      </c>
      <c r="D111" s="118">
        <v>0.40145399999999998</v>
      </c>
      <c r="E111" s="118">
        <v>3.3300000000000003E-5</v>
      </c>
      <c r="F111" s="118">
        <v>5.5600000000000003E-5</v>
      </c>
      <c r="G111" s="121">
        <v>1.195433</v>
      </c>
      <c r="H111" s="1"/>
      <c r="I111" s="1"/>
      <c r="J111" s="6" t="s">
        <v>11</v>
      </c>
      <c r="K111" s="32">
        <v>109</v>
      </c>
      <c r="L111" s="120">
        <f>MIN(1, C111*_xlfn.XLOOKUP(J111,BaselineLoading!$A$5:$A$10,BaselineLoading!$B$5:$B$10))</f>
        <v>1</v>
      </c>
      <c r="M111" s="1"/>
      <c r="N111" s="32">
        <v>109</v>
      </c>
      <c r="O111" s="120">
        <f>MIN(1, C111*_xlfn.XLOOKUP(J111,BaselineLoading!$D$5:$D$10,BaselineLoading!$E$5:$E$10))</f>
        <v>1</v>
      </c>
      <c r="P111" s="1"/>
      <c r="Q111" s="32">
        <v>109</v>
      </c>
      <c r="R111" s="125">
        <f>MIN(1, C111*_xlfn.XLOOKUP(J111,BaselineLoading!$A$5:$A$10,BaselineLoading!$H$5:$H$10))</f>
        <v>0.63445876000000001</v>
      </c>
      <c r="S111" s="1"/>
      <c r="T111" s="32">
        <v>109</v>
      </c>
      <c r="U111" s="121">
        <f>MIN(1, C111*_xlfn.XLOOKUP(J111,BaselineLoading!$A$5:$A$10,BaselineLoading!$K$5:$K$10))</f>
        <v>0.40102582000000003</v>
      </c>
    </row>
    <row r="112" spans="1:21" ht="16" x14ac:dyDescent="0.2">
      <c r="A112" s="1"/>
      <c r="B112" s="32">
        <v>110</v>
      </c>
      <c r="C112" s="118">
        <v>0.62439199999999995</v>
      </c>
      <c r="D112" s="118">
        <v>0.375608</v>
      </c>
      <c r="E112" s="118">
        <v>1.34E-5</v>
      </c>
      <c r="F112" s="118">
        <v>2.3300000000000001E-5</v>
      </c>
      <c r="G112" s="121">
        <v>1.127068</v>
      </c>
      <c r="H112" s="1"/>
      <c r="I112" s="1"/>
      <c r="J112" s="6" t="s">
        <v>11</v>
      </c>
      <c r="K112" s="32">
        <v>110</v>
      </c>
      <c r="L112" s="120">
        <f>MIN(1, C112*_xlfn.XLOOKUP(J112,BaselineLoading!$A$5:$A$10,BaselineLoading!$B$5:$B$10))</f>
        <v>1</v>
      </c>
      <c r="M112" s="1"/>
      <c r="N112" s="32">
        <v>110</v>
      </c>
      <c r="O112" s="120">
        <f>MIN(1, C112*_xlfn.XLOOKUP(J112,BaselineLoading!$D$5:$D$10,BaselineLoading!$E$5:$E$10))</f>
        <v>1</v>
      </c>
      <c r="P112" s="1"/>
      <c r="Q112" s="32">
        <v>110</v>
      </c>
      <c r="R112" s="125">
        <f>MIN(1, C112*_xlfn.XLOOKUP(J112,BaselineLoading!$A$5:$A$10,BaselineLoading!$H$5:$H$10))</f>
        <v>0.66185552000000003</v>
      </c>
      <c r="S112" s="1"/>
      <c r="T112" s="32">
        <v>110</v>
      </c>
      <c r="U112" s="121">
        <f>MIN(1, C112*_xlfn.XLOOKUP(J112,BaselineLoading!$A$5:$A$10,BaselineLoading!$K$5:$K$10))</f>
        <v>0.41834263999999999</v>
      </c>
    </row>
    <row r="113" spans="1:21" ht="16" x14ac:dyDescent="0.2">
      <c r="A113" s="1"/>
      <c r="B113" s="32">
        <v>111</v>
      </c>
      <c r="C113" s="118">
        <v>0.65439899999999995</v>
      </c>
      <c r="D113" s="118">
        <v>0.34560099999999999</v>
      </c>
      <c r="E113" s="118">
        <v>5.0200000000000002E-6</v>
      </c>
      <c r="F113" s="118">
        <v>9.1900000000000001E-6</v>
      </c>
      <c r="G113" s="121">
        <v>1.061992</v>
      </c>
      <c r="H113" s="1"/>
      <c r="I113" s="1"/>
      <c r="J113" s="6" t="s">
        <v>11</v>
      </c>
      <c r="K113" s="32">
        <v>111</v>
      </c>
      <c r="L113" s="120">
        <f>MIN(1, C113*_xlfn.XLOOKUP(J113,BaselineLoading!$A$5:$A$10,BaselineLoading!$B$5:$B$10))</f>
        <v>1</v>
      </c>
      <c r="M113" s="1"/>
      <c r="N113" s="32">
        <v>111</v>
      </c>
      <c r="O113" s="120">
        <f>MIN(1, C113*_xlfn.XLOOKUP(J113,BaselineLoading!$D$5:$D$10,BaselineLoading!$E$5:$E$10))</f>
        <v>1</v>
      </c>
      <c r="P113" s="1"/>
      <c r="Q113" s="32">
        <v>111</v>
      </c>
      <c r="R113" s="125">
        <f>MIN(1, C113*_xlfn.XLOOKUP(J113,BaselineLoading!$A$5:$A$10,BaselineLoading!$H$5:$H$10))</f>
        <v>0.69366293999999995</v>
      </c>
      <c r="S113" s="1"/>
      <c r="T113" s="32">
        <v>111</v>
      </c>
      <c r="U113" s="121">
        <f>MIN(1, C113*_xlfn.XLOOKUP(J113,BaselineLoading!$A$5:$A$10,BaselineLoading!$K$5:$K$10))</f>
        <v>0.43844732999999997</v>
      </c>
    </row>
    <row r="114" spans="1:21" ht="16" x14ac:dyDescent="0.2">
      <c r="A114" s="1"/>
      <c r="B114" s="32">
        <v>112</v>
      </c>
      <c r="C114" s="118">
        <v>0.68424300000000005</v>
      </c>
      <c r="D114" s="118">
        <v>0.31575700000000001</v>
      </c>
      <c r="E114" s="118">
        <v>1.73E-6</v>
      </c>
      <c r="F114" s="118">
        <v>3.3799999999999998E-6</v>
      </c>
      <c r="G114" s="121">
        <v>0.99622100000000002</v>
      </c>
      <c r="H114" s="1"/>
      <c r="I114" s="1"/>
      <c r="J114" s="6" t="s">
        <v>11</v>
      </c>
      <c r="K114" s="32">
        <v>112</v>
      </c>
      <c r="L114" s="120">
        <f>MIN(1, C114*_xlfn.XLOOKUP(J114,BaselineLoading!$A$5:$A$10,BaselineLoading!$B$5:$B$10))</f>
        <v>1</v>
      </c>
      <c r="M114" s="1"/>
      <c r="N114" s="32">
        <v>112</v>
      </c>
      <c r="O114" s="120">
        <f>MIN(1, C114*_xlfn.XLOOKUP(J114,BaselineLoading!$D$5:$D$10,BaselineLoading!$E$5:$E$10))</f>
        <v>1</v>
      </c>
      <c r="P114" s="1"/>
      <c r="Q114" s="32">
        <v>112</v>
      </c>
      <c r="R114" s="125">
        <f>MIN(1, C114*_xlfn.XLOOKUP(J114,BaselineLoading!$A$5:$A$10,BaselineLoading!$H$5:$H$10))</f>
        <v>0.72529758000000011</v>
      </c>
      <c r="S114" s="1"/>
      <c r="T114" s="32">
        <v>112</v>
      </c>
      <c r="U114" s="121">
        <f>MIN(1, C114*_xlfn.XLOOKUP(J114,BaselineLoading!$A$5:$A$10,BaselineLoading!$K$5:$K$10))</f>
        <v>0.45844281000000003</v>
      </c>
    </row>
    <row r="115" spans="1:21" ht="16" x14ac:dyDescent="0.2">
      <c r="A115" s="1"/>
      <c r="B115" s="32">
        <v>113</v>
      </c>
      <c r="C115" s="118">
        <v>0.71388700000000005</v>
      </c>
      <c r="D115" s="118">
        <v>0.28611300000000001</v>
      </c>
      <c r="E115" s="118">
        <v>5.4799999999999998E-7</v>
      </c>
      <c r="F115" s="118">
        <v>1.1400000000000001E-6</v>
      </c>
      <c r="G115" s="121">
        <v>0.93582100000000001</v>
      </c>
      <c r="H115" s="1"/>
      <c r="I115" s="1"/>
      <c r="J115" s="6" t="s">
        <v>11</v>
      </c>
      <c r="K115" s="32">
        <v>113</v>
      </c>
      <c r="L115" s="120">
        <f>MIN(1, C115*_xlfn.XLOOKUP(J115,BaselineLoading!$A$5:$A$10,BaselineLoading!$B$5:$B$10))</f>
        <v>1</v>
      </c>
      <c r="M115" s="1"/>
      <c r="N115" s="32">
        <v>113</v>
      </c>
      <c r="O115" s="120">
        <f>MIN(1, C115*_xlfn.XLOOKUP(J115,BaselineLoading!$D$5:$D$10,BaselineLoading!$E$5:$E$10))</f>
        <v>1</v>
      </c>
      <c r="P115" s="1"/>
      <c r="Q115" s="32">
        <v>113</v>
      </c>
      <c r="R115" s="125">
        <f>MIN(1, C115*_xlfn.XLOOKUP(J115,BaselineLoading!$A$5:$A$10,BaselineLoading!$H$5:$H$10))</f>
        <v>0.75672022000000005</v>
      </c>
      <c r="S115" s="1"/>
      <c r="T115" s="32">
        <v>113</v>
      </c>
      <c r="U115" s="121">
        <f>MIN(1, C115*_xlfn.XLOOKUP(J115,BaselineLoading!$A$5:$A$10,BaselineLoading!$K$5:$K$10))</f>
        <v>0.47830429000000008</v>
      </c>
    </row>
    <row r="116" spans="1:21" ht="16" x14ac:dyDescent="0.2">
      <c r="A116" s="1"/>
      <c r="B116" s="32">
        <v>114</v>
      </c>
      <c r="C116" s="118">
        <v>0.74329400000000001</v>
      </c>
      <c r="D116" s="118">
        <v>0.25670599999999999</v>
      </c>
      <c r="E116" s="118">
        <v>1.5699999999999999E-7</v>
      </c>
      <c r="F116" s="118">
        <v>3.5199999999999998E-7</v>
      </c>
      <c r="G116" s="121">
        <v>0.88024100000000005</v>
      </c>
      <c r="H116" s="1"/>
      <c r="I116" s="1"/>
      <c r="J116" s="6" t="s">
        <v>11</v>
      </c>
      <c r="K116" s="32">
        <v>114</v>
      </c>
      <c r="L116" s="120">
        <f>MIN(1, C116*_xlfn.XLOOKUP(J116,BaselineLoading!$A$5:$A$10,BaselineLoading!$B$5:$B$10))</f>
        <v>1</v>
      </c>
      <c r="M116" s="1"/>
      <c r="N116" s="32">
        <v>114</v>
      </c>
      <c r="O116" s="120">
        <f>MIN(1, C116*_xlfn.XLOOKUP(J116,BaselineLoading!$D$5:$D$10,BaselineLoading!$E$5:$E$10))</f>
        <v>1</v>
      </c>
      <c r="P116" s="1"/>
      <c r="Q116" s="32">
        <v>114</v>
      </c>
      <c r="R116" s="125">
        <f>MIN(1, C116*_xlfn.XLOOKUP(J116,BaselineLoading!$A$5:$A$10,BaselineLoading!$H$5:$H$10))</f>
        <v>0.78789164</v>
      </c>
      <c r="S116" s="1"/>
      <c r="T116" s="32">
        <v>114</v>
      </c>
      <c r="U116" s="121">
        <f>MIN(1, C116*_xlfn.XLOOKUP(J116,BaselineLoading!$A$5:$A$10,BaselineLoading!$K$5:$K$10))</f>
        <v>0.49800698000000004</v>
      </c>
    </row>
    <row r="117" spans="1:21" ht="16" x14ac:dyDescent="0.2">
      <c r="A117" s="1"/>
      <c r="B117" s="32">
        <v>115</v>
      </c>
      <c r="C117" s="118">
        <v>0.772428</v>
      </c>
      <c r="D117" s="118">
        <v>0.227572</v>
      </c>
      <c r="E117" s="118">
        <v>4.0200000000000003E-8</v>
      </c>
      <c r="F117" s="118">
        <v>9.8500000000000002E-8</v>
      </c>
      <c r="G117" s="121">
        <v>0.828986</v>
      </c>
      <c r="H117" s="1"/>
      <c r="I117" s="1"/>
      <c r="J117" s="6" t="s">
        <v>11</v>
      </c>
      <c r="K117" s="32">
        <v>115</v>
      </c>
      <c r="L117" s="120">
        <f>MIN(1, C117*_xlfn.XLOOKUP(J117,BaselineLoading!$A$5:$A$10,BaselineLoading!$B$5:$B$10))</f>
        <v>1</v>
      </c>
      <c r="M117" s="1"/>
      <c r="N117" s="32">
        <v>115</v>
      </c>
      <c r="O117" s="120">
        <f>MIN(1, C117*_xlfn.XLOOKUP(J117,BaselineLoading!$D$5:$D$10,BaselineLoading!$E$5:$E$10))</f>
        <v>1</v>
      </c>
      <c r="P117" s="1"/>
      <c r="Q117" s="32">
        <v>115</v>
      </c>
      <c r="R117" s="125">
        <f>MIN(1, C117*_xlfn.XLOOKUP(J117,BaselineLoading!$A$5:$A$10,BaselineLoading!$H$5:$H$10))</f>
        <v>0.81877368000000006</v>
      </c>
      <c r="S117" s="1"/>
      <c r="T117" s="32">
        <v>115</v>
      </c>
      <c r="U117" s="121">
        <f>MIN(1, C117*_xlfn.XLOOKUP(J117,BaselineLoading!$A$5:$A$10,BaselineLoading!$K$5:$K$10))</f>
        <v>0.51752676000000009</v>
      </c>
    </row>
    <row r="118" spans="1:21" ht="16" x14ac:dyDescent="0.2">
      <c r="A118" s="1"/>
      <c r="B118" s="32">
        <v>116</v>
      </c>
      <c r="C118" s="118">
        <v>0.80141399999999996</v>
      </c>
      <c r="D118" s="118">
        <v>0.19858600000000001</v>
      </c>
      <c r="E118" s="118">
        <v>9.1499999999999992E-9</v>
      </c>
      <c r="F118" s="118">
        <v>2.4699999999999999E-8</v>
      </c>
      <c r="G118" s="121">
        <v>0.78156700000000001</v>
      </c>
      <c r="H118" s="1"/>
      <c r="I118" s="1"/>
      <c r="J118" s="6" t="s">
        <v>11</v>
      </c>
      <c r="K118" s="32">
        <v>116</v>
      </c>
      <c r="L118" s="120">
        <f>MIN(1, C118*_xlfn.XLOOKUP(J118,BaselineLoading!$A$5:$A$10,BaselineLoading!$B$5:$B$10))</f>
        <v>1</v>
      </c>
      <c r="M118" s="1"/>
      <c r="N118" s="32">
        <v>116</v>
      </c>
      <c r="O118" s="120">
        <f>MIN(1, C118*_xlfn.XLOOKUP(J118,BaselineLoading!$D$5:$D$10,BaselineLoading!$E$5:$E$10))</f>
        <v>1</v>
      </c>
      <c r="P118" s="1"/>
      <c r="Q118" s="32">
        <v>116</v>
      </c>
      <c r="R118" s="125">
        <f>MIN(1, C118*_xlfn.XLOOKUP(J118,BaselineLoading!$A$5:$A$10,BaselineLoading!$H$5:$H$10))</f>
        <v>0.84949883999999998</v>
      </c>
      <c r="S118" s="1"/>
      <c r="T118" s="32">
        <v>116</v>
      </c>
      <c r="U118" s="121">
        <f>MIN(1, C118*_xlfn.XLOOKUP(J118,BaselineLoading!$A$5:$A$10,BaselineLoading!$K$5:$K$10))</f>
        <v>0.53694737999999997</v>
      </c>
    </row>
    <row r="119" spans="1:21" ht="16" x14ac:dyDescent="0.2">
      <c r="A119" s="1"/>
      <c r="B119" s="32">
        <v>117</v>
      </c>
      <c r="C119" s="118">
        <v>0.830399</v>
      </c>
      <c r="D119" s="118">
        <v>0.169601</v>
      </c>
      <c r="E119" s="118">
        <v>1.8199999999999999E-9</v>
      </c>
      <c r="F119" s="118">
        <v>5.4899999999999999E-9</v>
      </c>
      <c r="G119" s="121">
        <v>0.73726700000000001</v>
      </c>
      <c r="H119" s="1"/>
      <c r="I119" s="1"/>
      <c r="J119" s="6" t="s">
        <v>11</v>
      </c>
      <c r="K119" s="32">
        <v>117</v>
      </c>
      <c r="L119" s="120">
        <f>MIN(1, C119*_xlfn.XLOOKUP(J119,BaselineLoading!$A$5:$A$10,BaselineLoading!$B$5:$B$10))</f>
        <v>1</v>
      </c>
      <c r="M119" s="1"/>
      <c r="N119" s="32">
        <v>117</v>
      </c>
      <c r="O119" s="120">
        <f>MIN(1, C119*_xlfn.XLOOKUP(J119,BaselineLoading!$D$5:$D$10,BaselineLoading!$E$5:$E$10))</f>
        <v>1</v>
      </c>
      <c r="P119" s="1"/>
      <c r="Q119" s="32">
        <v>117</v>
      </c>
      <c r="R119" s="125">
        <f>MIN(1, C119*_xlfn.XLOOKUP(J119,BaselineLoading!$A$5:$A$10,BaselineLoading!$H$5:$H$10))</f>
        <v>0.88022294000000001</v>
      </c>
      <c r="S119" s="1"/>
      <c r="T119" s="32">
        <v>117</v>
      </c>
      <c r="U119" s="121">
        <f>MIN(1, C119*_xlfn.XLOOKUP(J119,BaselineLoading!$A$5:$A$10,BaselineLoading!$K$5:$K$10))</f>
        <v>0.55636733000000005</v>
      </c>
    </row>
    <row r="120" spans="1:21" ht="16" x14ac:dyDescent="0.2">
      <c r="A120" s="1"/>
      <c r="B120" s="32">
        <v>118</v>
      </c>
      <c r="C120" s="118">
        <v>0.85938499999999995</v>
      </c>
      <c r="D120" s="118">
        <v>0.14061499999999999</v>
      </c>
      <c r="E120" s="118">
        <v>3.0800000000000002E-10</v>
      </c>
      <c r="F120" s="118">
        <v>1.0600000000000001E-9</v>
      </c>
      <c r="G120" s="121">
        <v>0.69477999999999995</v>
      </c>
      <c r="H120" s="1"/>
      <c r="I120" s="1"/>
      <c r="J120" s="6" t="s">
        <v>11</v>
      </c>
      <c r="K120" s="32">
        <v>118</v>
      </c>
      <c r="L120" s="120">
        <f>MIN(1, C120*_xlfn.XLOOKUP(J120,BaselineLoading!$A$5:$A$10,BaselineLoading!$B$5:$B$10))</f>
        <v>1</v>
      </c>
      <c r="M120" s="1"/>
      <c r="N120" s="32">
        <v>118</v>
      </c>
      <c r="O120" s="120">
        <f>MIN(1, C120*_xlfn.XLOOKUP(J120,BaselineLoading!$D$5:$D$10,BaselineLoading!$E$5:$E$10))</f>
        <v>1</v>
      </c>
      <c r="P120" s="1"/>
      <c r="Q120" s="32">
        <v>118</v>
      </c>
      <c r="R120" s="125">
        <f>MIN(1, C120*_xlfn.XLOOKUP(J120,BaselineLoading!$A$5:$A$10,BaselineLoading!$H$5:$H$10))</f>
        <v>0.91094810000000004</v>
      </c>
      <c r="S120" s="1"/>
      <c r="T120" s="32">
        <v>118</v>
      </c>
      <c r="U120" s="121">
        <f>MIN(1, C120*_xlfn.XLOOKUP(J120,BaselineLoading!$A$5:$A$10,BaselineLoading!$K$5:$K$10))</f>
        <v>0.57578795000000005</v>
      </c>
    </row>
    <row r="121" spans="1:21" ht="16" x14ac:dyDescent="0.2">
      <c r="A121" s="1"/>
      <c r="B121" s="32">
        <v>119</v>
      </c>
      <c r="C121" s="118">
        <v>0.88837100000000002</v>
      </c>
      <c r="D121" s="118">
        <v>0.11162900000000001</v>
      </c>
      <c r="E121" s="118">
        <v>4.34E-11</v>
      </c>
      <c r="F121" s="118">
        <v>1.7600000000000001E-10</v>
      </c>
      <c r="G121" s="121">
        <v>0.64846300000000001</v>
      </c>
      <c r="H121" s="1"/>
      <c r="I121" s="1"/>
      <c r="J121" s="6" t="s">
        <v>11</v>
      </c>
      <c r="K121" s="32">
        <v>119</v>
      </c>
      <c r="L121" s="120">
        <f>MIN(1, C121*_xlfn.XLOOKUP(J121,BaselineLoading!$A$5:$A$10,BaselineLoading!$B$5:$B$10))</f>
        <v>1</v>
      </c>
      <c r="M121" s="1"/>
      <c r="N121" s="32">
        <v>119</v>
      </c>
      <c r="O121" s="120">
        <f>MIN(1, C121*_xlfn.XLOOKUP(J121,BaselineLoading!$D$5:$D$10,BaselineLoading!$E$5:$E$10))</f>
        <v>1</v>
      </c>
      <c r="P121" s="1"/>
      <c r="Q121" s="32">
        <v>119</v>
      </c>
      <c r="R121" s="125">
        <f>MIN(1, C121*_xlfn.XLOOKUP(J121,BaselineLoading!$A$5:$A$10,BaselineLoading!$H$5:$H$10))</f>
        <v>0.94167326000000007</v>
      </c>
      <c r="S121" s="1"/>
      <c r="T121" s="32">
        <v>119</v>
      </c>
      <c r="U121" s="121">
        <f>MIN(1, C121*_xlfn.XLOOKUP(J121,BaselineLoading!$A$5:$A$10,BaselineLoading!$K$5:$K$10))</f>
        <v>0.59520857000000005</v>
      </c>
    </row>
    <row r="122" spans="1:21" ht="17" thickBot="1" x14ac:dyDescent="0.25">
      <c r="A122" s="1"/>
      <c r="B122" s="34">
        <v>120</v>
      </c>
      <c r="C122" s="122">
        <v>1</v>
      </c>
      <c r="D122" s="122">
        <v>0</v>
      </c>
      <c r="E122" s="122">
        <v>4.8400000000000004E-12</v>
      </c>
      <c r="F122" s="122">
        <v>2.4099999999999999E-11</v>
      </c>
      <c r="G122" s="123">
        <v>0.55581499999999995</v>
      </c>
      <c r="H122" s="1"/>
      <c r="I122" s="1"/>
      <c r="J122" s="6" t="s">
        <v>11</v>
      </c>
      <c r="K122" s="34">
        <v>120</v>
      </c>
      <c r="L122" s="124">
        <f>MIN(1, C122*_xlfn.XLOOKUP(J122,BaselineLoading!$A$5:$A$10,BaselineLoading!$B$5:$B$10))</f>
        <v>1</v>
      </c>
      <c r="M122" s="1"/>
      <c r="N122" s="34">
        <v>120</v>
      </c>
      <c r="O122" s="124">
        <f>MIN(1, C122*_xlfn.XLOOKUP(J122,BaselineLoading!$D$5:$D$10,BaselineLoading!$E$5:$E$10))</f>
        <v>1</v>
      </c>
      <c r="P122" s="1"/>
      <c r="Q122" s="34">
        <v>120</v>
      </c>
      <c r="R122" s="126">
        <f>MIN(1, C122*_xlfn.XLOOKUP(J122,BaselineLoading!$A$5:$A$10,BaselineLoading!$H$5:$H$10))</f>
        <v>1</v>
      </c>
      <c r="S122" s="1"/>
      <c r="T122" s="34">
        <v>120</v>
      </c>
      <c r="U122" s="123">
        <f>MIN(1, C122*_xlfn.XLOOKUP(J122,BaselineLoading!$A$5:$A$10,BaselineLoading!$K$5:$K$10))</f>
        <v>0.67</v>
      </c>
    </row>
    <row r="123" spans="1:21" ht="15.7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5.7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5.7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5.7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5.7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5.7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5.7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5.7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5.7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5.7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5.7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5.7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5.7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5.7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5.7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5.7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5.7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5.7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5.7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5.7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5.7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5.7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5.7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5.7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5.7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5.7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5.7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5.7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5.7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5.7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5.7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5.7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5.7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5.7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5.7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5.7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5.7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5.7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5.7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5.7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5.7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5.7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5.7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5.7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5.7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5.7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5.7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5.7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5.7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5.7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5.7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5.7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5.7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5.7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5.7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5.7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5.7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5.7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5.7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5.7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5.7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5.7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5.7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5.7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5.7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5.7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5.7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5.7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5.7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5.7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5.7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5.7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5.7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5.7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5.7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5.7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5.7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5.7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5.7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5.7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5.7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5.7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5.7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5.7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5.7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5.7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5.7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5.7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5.7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5.7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5.7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5.7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5.7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5.7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5.7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5.7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5.7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5.7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5.7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5.7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5.7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5.7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5.7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5.7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5.7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5.7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5.7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5.7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5.7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5.7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5.7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5.7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5.7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5.7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5.7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5.7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5.7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5.7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5.7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5.7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5.7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5.7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5.7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5.7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5.7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5.7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5.7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5.7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5.7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5.7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5.7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5.7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5.7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5.7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5.7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5.7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5.7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5.7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5.7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5.7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5.7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5.7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5.7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5.7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5.7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5.7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5.7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5.7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5.7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5.7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5.7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5.7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5.7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5.7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5.7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5.7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5.7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5.7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5.7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5.7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5.7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5.7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5.7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5.7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5.7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5.7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5.7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5.7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5.7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5.7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5.7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5.7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5.7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5.7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5.7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5.7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5.7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5.7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5.7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5.7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5.7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5.7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5.7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5.7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5.7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5.7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5.7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5.7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5.7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5.7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5.7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5.7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5.7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5.7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5.7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5.7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5.7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5.7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5.7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5.7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5.7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5.7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5.7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5.7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5.7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5.7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5.7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5.7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5.7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5.7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5.7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5.7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5.7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5.7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5.7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5.7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5.7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5.7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5.7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5.7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5.7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5.7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5.7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5.7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5.7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5.7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5.7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5.7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5.7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5.7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5.7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5.7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5.7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5.7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5.7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5.7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5.7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5.7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5.7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5.7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5.7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5.7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5.7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5.7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5.7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5.7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5.7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5.7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5.7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5.7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5.7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5.7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5.7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5.7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5.7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5.7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5.7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5.7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5.7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5.7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5.7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5.7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5.7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5.7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5.7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5.7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5.7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5.7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5.7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5.7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5.7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5.7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5.7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5.7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5.7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5.7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5.7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5.7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5.7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5.7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5.7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5.7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5.7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5.7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5.7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5.7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5.7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5.7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5.7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5.7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5.7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5.7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5.7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5.7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5.7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5.7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5.7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5.7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5.7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5.7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5.7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5.7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5.7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5.7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5.7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5.7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5.7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5.7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5.7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5.7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5.7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5.7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5.7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5.7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5.7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5.7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5.7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5.7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5.7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5.7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5.7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5.7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5.7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5.7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5.7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5.7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5.7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5.7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5.7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5.7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5.7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5.7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5.7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5.7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5.7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5.7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5.7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5.7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5.7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5.7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5.7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5.7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5.7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5.7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5.7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5.7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5.7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5.7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5.7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5.7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5.7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5.7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5.7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5.7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5.7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5.7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5.7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5.7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5.7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5.7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5.7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5.7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5.7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5.7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5.7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5.7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5.7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5.7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5.7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5.7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5.7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5.7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5.7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5.7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5.7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5.7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5.7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5.7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5.7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5.7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5.7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5.7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5.7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5.7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5.7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5.7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5.7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5.7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5.7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5.7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5.7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5.7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5.7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5.7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5.7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5.7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5.7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5.7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5.7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5.7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5.7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5.7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5.7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5.7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5.7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5.7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5.7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5.7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5.7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5.7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5.7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5.7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5.7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5.7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5.7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5.7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5.7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5.7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5.7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5.7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5.7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5.7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5.7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5.7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5.7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5.7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5.7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5.7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5.7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5.7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5.7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5.7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5.7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5.7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5.7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5.7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5.7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5.7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5.7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5.7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5.7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5.7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5.7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5.7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5.7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5.7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5.7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5.7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5.7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5.7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5.7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5.7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5.7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5.7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5.7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5.7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5.7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5.7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5.7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5.7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5.7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5.7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5.7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5.7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5.7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5.7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5.7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5.7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5.7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5.7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5.7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5.7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5.7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5.7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5.7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5.7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5.7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5.7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5.7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5.7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5.7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5.7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5.7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5.7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5.7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5.7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5.7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5.7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5.7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5.7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5.7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5.7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5.7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5.7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5.7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5.7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5.7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5.7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5.7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5.7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5.7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5.7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5.7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5.7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5.7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5.7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5.7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5.7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5.7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5.7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5.7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5.7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5.7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5.7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5.7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5.7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5.7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5.7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5.7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5.7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5.7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5.7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5.7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5.7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5.7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5.7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5.7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5.7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5.7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5.7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5.7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5.7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5.7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5.7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5.7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5.7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5.7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5.7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5.7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5.7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5.7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5.7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5.7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5.7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5.7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5.7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5.7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5.7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5.7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5.7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5.7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5.7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5.7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5.7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5.7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5.7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5.7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5.7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5.7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5.7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5.7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5.7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5.7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5.7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5.7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5.7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5.7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5.7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5.7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5.7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5.7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5.7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5.7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5.7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5.7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5.7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5.7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5.7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5.7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5.7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5.7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5.7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5.7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5.7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5.7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5.7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5.7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5.7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5.7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5.7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5.7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5.7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5.7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5.7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5.7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5.7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5.7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5.7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5.7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5.7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5.7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5.7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5.7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5.7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5.7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5.7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5.7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5.7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5.7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5.7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5.7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5.7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5.7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5.7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5.7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5.7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5.7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5.7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5.7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5.7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5.7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5.7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5.7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5.7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5.7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5.7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5.7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5.7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5.7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5.7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5.7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5.7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5.7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5.7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5.7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5.7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5.7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5.7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5.7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5.7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5.7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5.7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5.7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5.7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5.7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5.7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5.7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5.7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5.7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5.7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5.7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5.7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5.7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5.7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5.7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5.7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5.7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5.7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5.7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5.7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5.7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5.7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5.7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5.7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5.7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5.7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5.7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5.7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5.7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5.7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5.7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5.7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5.7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5.7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5.7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5.7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5.7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5.7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5.7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5.7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5.7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5.7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5.7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5.7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5.7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5.7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5.7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5.7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5.7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5.7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5.7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5.7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5.7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5.7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5.7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5.7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5.7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5.7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5.7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5.7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5.7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5.7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5.7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5.7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5.7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5.7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5.7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5.7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5.7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5.7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5.7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5.7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5.7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5.7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5.7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5.7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5.7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5.7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5.7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5.7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5.7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5.7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5.7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5.7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5.7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5.7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5.7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5.7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5.7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5.7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5.7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5.7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5.7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5.7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5.7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5.7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5.7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5.7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5.7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5.7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5.7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5.7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5.7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5.7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5.7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5.7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5.7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5.7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5.7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5.7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5.7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5.7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5.7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5.7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5.7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5.7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5.7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5.7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5.7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5.7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5.7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5.7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5.7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5.7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5.7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5.7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5.7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5.7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5.7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5.7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5.7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5.7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5.7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5.7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5.7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5.7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5.7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5.7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5.7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5.7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5.7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5.7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5.7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5.7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5.7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5.7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5.7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5.7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5.7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5.7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5.7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5.7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5.7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5.7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5.7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5.7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5.7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5.7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5.7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5.7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5.7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5.7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5.7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5.7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5.7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5.7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5.7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5.7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5.7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5.7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5.7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5.7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5.7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5.7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5.7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5.7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5.7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5.7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5.7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5.7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5.7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5.7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5.7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5.7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5.7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5.7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5.7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5.7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5.7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5.7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5.7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5.7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5.7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5.7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5.7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5.7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5.7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5.7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5.7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5.7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5.7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5.7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5.7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5.7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5.7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5.7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5.7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5.7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5.7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5.7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5.7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5.7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5.7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5.7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5.7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5.7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5.7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5.7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5.7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5.7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5.7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5.7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5.7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5.7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5.7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5.7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5.7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5.7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5.7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5.7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5.7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5.7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5.7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5.7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5.7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5.7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5.7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5.7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</sheetData>
  <mergeCells count="5">
    <mergeCell ref="A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showGridLines="0" zoomScale="70" zoomScaleNormal="70" workbookViewId="0">
      <selection activeCell="C12" sqref="C12"/>
    </sheetView>
  </sheetViews>
  <sheetFormatPr baseColWidth="10" defaultColWidth="12.6640625" defaultRowHeight="15.75" customHeight="1" x14ac:dyDescent="0.15"/>
  <cols>
    <col min="1" max="1" width="37.6640625" customWidth="1"/>
    <col min="2" max="2" width="78.6640625" customWidth="1"/>
    <col min="3" max="3" width="33.5" customWidth="1"/>
    <col min="4" max="4" width="32" customWidth="1"/>
    <col min="5" max="5" width="12.5" customWidth="1"/>
    <col min="6" max="6" width="13.5" customWidth="1"/>
  </cols>
  <sheetData>
    <row r="1" spans="1:6" ht="17" thickBot="1" x14ac:dyDescent="0.25">
      <c r="A1" s="71" t="s">
        <v>38</v>
      </c>
      <c r="B1" s="72" t="s">
        <v>39</v>
      </c>
      <c r="C1" s="72" t="s">
        <v>40</v>
      </c>
      <c r="D1" s="72" t="s">
        <v>41</v>
      </c>
      <c r="E1" s="67" t="s">
        <v>42</v>
      </c>
      <c r="F1" s="68" t="s">
        <v>43</v>
      </c>
    </row>
    <row r="2" spans="1:6" ht="16" x14ac:dyDescent="0.2">
      <c r="A2" s="58" t="s">
        <v>44</v>
      </c>
      <c r="B2" s="59" t="s">
        <v>45</v>
      </c>
      <c r="C2" s="59" t="s">
        <v>46</v>
      </c>
      <c r="D2" s="59" t="s">
        <v>47</v>
      </c>
      <c r="E2" s="60">
        <v>35</v>
      </c>
      <c r="F2" s="61">
        <v>175</v>
      </c>
    </row>
    <row r="3" spans="1:6" ht="16" x14ac:dyDescent="0.2">
      <c r="A3" s="62" t="s">
        <v>48</v>
      </c>
      <c r="B3" s="63" t="s">
        <v>49</v>
      </c>
      <c r="C3" s="63" t="s">
        <v>50</v>
      </c>
      <c r="D3" s="63" t="s">
        <v>51</v>
      </c>
      <c r="E3" s="64">
        <v>870</v>
      </c>
      <c r="F3" s="65">
        <v>3485</v>
      </c>
    </row>
    <row r="4" spans="1:6" ht="16" x14ac:dyDescent="0.2">
      <c r="A4" s="62" t="s">
        <v>52</v>
      </c>
      <c r="B4" s="63" t="s">
        <v>53</v>
      </c>
      <c r="C4" s="63" t="s">
        <v>54</v>
      </c>
      <c r="D4" s="63" t="s">
        <v>55</v>
      </c>
      <c r="E4" s="64">
        <v>175</v>
      </c>
      <c r="F4" s="66">
        <v>870</v>
      </c>
    </row>
    <row r="5" spans="1:6" ht="16" x14ac:dyDescent="0.2">
      <c r="A5" s="62" t="s">
        <v>56</v>
      </c>
      <c r="B5" s="63" t="s">
        <v>57</v>
      </c>
      <c r="C5" s="63" t="s">
        <v>54</v>
      </c>
      <c r="D5" s="63" t="s">
        <v>58</v>
      </c>
      <c r="E5" s="64">
        <v>90</v>
      </c>
      <c r="F5" s="66">
        <v>345</v>
      </c>
    </row>
    <row r="6" spans="1:6" ht="16" x14ac:dyDescent="0.2">
      <c r="A6" s="62" t="s">
        <v>59</v>
      </c>
      <c r="B6" s="63" t="s">
        <v>60</v>
      </c>
      <c r="C6" s="63" t="s">
        <v>61</v>
      </c>
      <c r="D6" s="63" t="s">
        <v>62</v>
      </c>
      <c r="E6" s="64">
        <v>20</v>
      </c>
      <c r="F6" s="66">
        <v>85</v>
      </c>
    </row>
    <row r="7" spans="1:6" ht="17" thickBot="1" x14ac:dyDescent="0.25">
      <c r="A7" s="69" t="s">
        <v>63</v>
      </c>
      <c r="B7" s="70" t="s">
        <v>64</v>
      </c>
      <c r="C7" s="70" t="s">
        <v>46</v>
      </c>
      <c r="D7" s="70" t="s">
        <v>65</v>
      </c>
      <c r="E7" s="35">
        <v>20</v>
      </c>
      <c r="F7" s="36">
        <v>85</v>
      </c>
    </row>
    <row r="8" spans="1:6" ht="16" x14ac:dyDescent="0.2">
      <c r="A8" s="1"/>
      <c r="B8" s="1"/>
      <c r="C8" s="1"/>
      <c r="D8" s="1"/>
      <c r="E8" s="33"/>
      <c r="F8" s="33"/>
    </row>
    <row r="9" spans="1:6" ht="16" x14ac:dyDescent="0.2">
      <c r="A9" s="1"/>
      <c r="B9" s="1"/>
      <c r="C9" s="1"/>
      <c r="D9" s="1"/>
      <c r="E9" s="33"/>
      <c r="F9" s="33"/>
    </row>
    <row r="10" spans="1:6" ht="15.75" customHeight="1" x14ac:dyDescent="0.2">
      <c r="A10" s="76" t="s">
        <v>100</v>
      </c>
      <c r="B10" s="8"/>
    </row>
    <row r="11" spans="1:6" ht="15.75" customHeight="1" x14ac:dyDescent="0.2">
      <c r="A11" s="77" t="s">
        <v>38</v>
      </c>
      <c r="B11" s="73" t="s">
        <v>66</v>
      </c>
    </row>
    <row r="12" spans="1:6" ht="15.75" customHeight="1" x14ac:dyDescent="0.2">
      <c r="A12" s="78" t="s">
        <v>67</v>
      </c>
      <c r="B12" s="74" t="s">
        <v>68</v>
      </c>
    </row>
    <row r="13" spans="1:6" ht="15.75" customHeight="1" x14ac:dyDescent="0.2">
      <c r="A13" s="78" t="s">
        <v>48</v>
      </c>
      <c r="B13" s="74" t="s">
        <v>69</v>
      </c>
    </row>
    <row r="14" spans="1:6" ht="15.75" customHeight="1" x14ac:dyDescent="0.2">
      <c r="A14" s="78" t="s">
        <v>70</v>
      </c>
      <c r="B14" s="74" t="s">
        <v>68</v>
      </c>
    </row>
    <row r="15" spans="1:6" ht="15.75" customHeight="1" x14ac:dyDescent="0.2">
      <c r="A15" s="79" t="s">
        <v>71</v>
      </c>
      <c r="B15" s="75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039"/>
  <sheetViews>
    <sheetView showGridLines="0" tabSelected="1" zoomScale="86" zoomScaleNormal="40" workbookViewId="0">
      <selection activeCell="G31" sqref="G31"/>
    </sheetView>
  </sheetViews>
  <sheetFormatPr baseColWidth="10" defaultColWidth="12.6640625" defaultRowHeight="15.75" customHeight="1" x14ac:dyDescent="0.15"/>
  <cols>
    <col min="1" max="1" width="23.1640625" customWidth="1"/>
    <col min="2" max="2" width="16.33203125" customWidth="1"/>
    <col min="3" max="3" width="22.6640625" customWidth="1"/>
    <col min="4" max="4" width="17.6640625" customWidth="1"/>
    <col min="5" max="5" width="8.6640625" bestFit="1" customWidth="1"/>
    <col min="6" max="6" width="13.6640625" customWidth="1"/>
    <col min="8" max="8" width="25.6640625" customWidth="1"/>
    <col min="9" max="9" width="16.33203125" customWidth="1"/>
    <col min="10" max="10" width="22.6640625" customWidth="1"/>
    <col min="11" max="11" width="17.6640625" customWidth="1"/>
    <col min="12" max="12" width="8.83203125" customWidth="1"/>
    <col min="13" max="13" width="13.6640625" customWidth="1"/>
    <col min="15" max="15" width="27.5" customWidth="1"/>
    <col min="16" max="16" width="16.33203125" customWidth="1"/>
    <col min="17" max="17" width="22.6640625" customWidth="1"/>
    <col min="18" max="18" width="17.6640625" customWidth="1"/>
    <col min="19" max="19" width="8.83203125" customWidth="1"/>
    <col min="20" max="20" width="7" bestFit="1" customWidth="1"/>
    <col min="22" max="22" width="29.6640625" customWidth="1"/>
    <col min="23" max="23" width="16.33203125" customWidth="1"/>
    <col min="24" max="24" width="22.6640625" customWidth="1"/>
    <col min="25" max="25" width="17.6640625" customWidth="1"/>
    <col min="26" max="26" width="8.83203125" customWidth="1"/>
    <col min="27" max="27" width="7" bestFit="1" customWidth="1"/>
  </cols>
  <sheetData>
    <row r="1" spans="1:35" ht="17" thickBot="1" x14ac:dyDescent="0.25">
      <c r="A1" s="142" t="s">
        <v>0</v>
      </c>
      <c r="B1" s="143"/>
      <c r="C1" s="1"/>
      <c r="D1" s="1"/>
      <c r="E1" s="1"/>
      <c r="F1" s="1"/>
      <c r="G1" s="1"/>
      <c r="H1" s="144" t="s">
        <v>24</v>
      </c>
      <c r="I1" s="145"/>
      <c r="J1" s="1"/>
      <c r="K1" s="1"/>
      <c r="L1" s="1"/>
      <c r="M1" s="1"/>
      <c r="N1" s="1"/>
      <c r="O1" s="146" t="s">
        <v>25</v>
      </c>
      <c r="P1" s="147"/>
      <c r="Q1" s="1"/>
      <c r="R1" s="1"/>
      <c r="S1" s="1"/>
      <c r="T1" s="1"/>
      <c r="U1" s="1"/>
      <c r="V1" s="144" t="s">
        <v>26</v>
      </c>
      <c r="W1" s="145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6" x14ac:dyDescent="0.2">
      <c r="A2" s="99" t="s">
        <v>4</v>
      </c>
      <c r="B2" s="100" t="s">
        <v>5</v>
      </c>
      <c r="C2" s="1"/>
      <c r="D2" s="1"/>
      <c r="E2" s="1"/>
      <c r="F2" s="1"/>
      <c r="G2" s="1"/>
      <c r="H2" s="127" t="s">
        <v>4</v>
      </c>
      <c r="I2" s="128" t="s">
        <v>5</v>
      </c>
      <c r="J2" s="1"/>
      <c r="K2" s="1"/>
      <c r="L2" s="1"/>
      <c r="M2" s="1"/>
      <c r="N2" s="1"/>
      <c r="O2" s="99" t="s">
        <v>4</v>
      </c>
      <c r="P2" s="100" t="s">
        <v>5</v>
      </c>
      <c r="Q2" s="1"/>
      <c r="R2" s="1"/>
      <c r="S2" s="1"/>
      <c r="T2" s="1"/>
      <c r="U2" s="1"/>
      <c r="V2" s="127" t="s">
        <v>4</v>
      </c>
      <c r="W2" s="128" t="s">
        <v>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" x14ac:dyDescent="0.2">
      <c r="A3" s="42" t="s">
        <v>6</v>
      </c>
      <c r="B3" s="43">
        <f t="shared" ref="B3:B8" si="0">1-F12</f>
        <v>1</v>
      </c>
      <c r="C3" s="1"/>
      <c r="D3" s="2"/>
      <c r="E3" s="1"/>
      <c r="F3" s="1"/>
      <c r="G3" s="1"/>
      <c r="H3" s="129" t="s">
        <v>6</v>
      </c>
      <c r="I3" s="130">
        <f t="shared" ref="I3:I8" si="1">1-M12</f>
        <v>1</v>
      </c>
      <c r="J3" s="1"/>
      <c r="K3" s="1"/>
      <c r="L3" s="1"/>
      <c r="M3" s="1"/>
      <c r="N3" s="1"/>
      <c r="O3" s="42" t="s">
        <v>6</v>
      </c>
      <c r="P3" s="43">
        <f t="shared" ref="P3:P8" si="2">1-T12</f>
        <v>1</v>
      </c>
      <c r="Q3" s="1"/>
      <c r="R3" s="1"/>
      <c r="S3" s="1"/>
      <c r="T3" s="1"/>
      <c r="U3" s="1"/>
      <c r="V3" s="129" t="s">
        <v>6</v>
      </c>
      <c r="W3" s="130">
        <f t="shared" ref="W3:W8" si="3">1-AA12</f>
        <v>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6" x14ac:dyDescent="0.2">
      <c r="A4" s="42" t="s">
        <v>7</v>
      </c>
      <c r="B4" s="43">
        <f t="shared" si="0"/>
        <v>0.71696579999999988</v>
      </c>
      <c r="C4" s="1"/>
      <c r="D4" s="1"/>
      <c r="E4" s="1"/>
      <c r="F4" s="1"/>
      <c r="G4" s="1"/>
      <c r="H4" s="129" t="s">
        <v>7</v>
      </c>
      <c r="I4" s="130">
        <f t="shared" si="1"/>
        <v>0.71510812499999976</v>
      </c>
      <c r="J4" s="1"/>
      <c r="K4" s="1"/>
      <c r="L4" s="1"/>
      <c r="M4" s="1"/>
      <c r="N4" s="1"/>
      <c r="O4" s="42" t="s">
        <v>7</v>
      </c>
      <c r="P4" s="43">
        <f t="shared" si="2"/>
        <v>0.91003970000000023</v>
      </c>
      <c r="Q4" s="1"/>
      <c r="R4" s="1"/>
      <c r="S4" s="1"/>
      <c r="T4" s="1"/>
      <c r="U4" s="1"/>
      <c r="V4" s="129" t="s">
        <v>7</v>
      </c>
      <c r="W4" s="130">
        <f t="shared" si="3"/>
        <v>0.9086181499999999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6" x14ac:dyDescent="0.2">
      <c r="A5" s="42" t="s">
        <v>8</v>
      </c>
      <c r="B5" s="43">
        <f t="shared" si="0"/>
        <v>0.66443762499999992</v>
      </c>
      <c r="C5" s="1"/>
      <c r="D5" s="1"/>
      <c r="E5" s="1"/>
      <c r="F5" s="1"/>
      <c r="G5" s="1"/>
      <c r="H5" s="129" t="s">
        <v>8</v>
      </c>
      <c r="I5" s="130">
        <f t="shared" si="1"/>
        <v>0.66249263124999991</v>
      </c>
      <c r="J5" s="1"/>
      <c r="K5" s="1"/>
      <c r="L5" s="1"/>
      <c r="M5" s="1"/>
      <c r="N5" s="1"/>
      <c r="O5" s="42" t="s">
        <v>8</v>
      </c>
      <c r="P5" s="43">
        <f t="shared" si="2"/>
        <v>0.91006254999999991</v>
      </c>
      <c r="Q5" s="1"/>
      <c r="R5" s="1"/>
      <c r="S5" s="1"/>
      <c r="T5" s="1"/>
      <c r="U5" s="1"/>
      <c r="V5" s="129" t="s">
        <v>8</v>
      </c>
      <c r="W5" s="130">
        <f t="shared" si="3"/>
        <v>0.90863357500000008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6" x14ac:dyDescent="0.2">
      <c r="A6" s="42" t="s">
        <v>9</v>
      </c>
      <c r="B6" s="43">
        <f t="shared" si="0"/>
        <v>0.74661928328124993</v>
      </c>
      <c r="C6" s="1"/>
      <c r="D6" s="1"/>
      <c r="E6" s="1"/>
      <c r="F6" s="1"/>
      <c r="G6" s="1"/>
      <c r="H6" s="129" t="s">
        <v>9</v>
      </c>
      <c r="I6" s="130">
        <f t="shared" si="1"/>
        <v>0.74500805684570315</v>
      </c>
      <c r="J6" s="1"/>
      <c r="K6" s="1"/>
      <c r="L6" s="1"/>
      <c r="M6" s="1"/>
      <c r="N6" s="1"/>
      <c r="O6" s="42" t="s">
        <v>9</v>
      </c>
      <c r="P6" s="43">
        <f t="shared" si="2"/>
        <v>0.91438171093749987</v>
      </c>
      <c r="Q6" s="1"/>
      <c r="R6" s="1"/>
      <c r="S6" s="1"/>
      <c r="T6" s="1"/>
      <c r="U6" s="1"/>
      <c r="V6" s="129" t="s">
        <v>9</v>
      </c>
      <c r="W6" s="130">
        <f t="shared" si="3"/>
        <v>0.91298972265624978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" x14ac:dyDescent="0.2">
      <c r="A7" s="42" t="s">
        <v>10</v>
      </c>
      <c r="B7" s="43">
        <f t="shared" si="0"/>
        <v>0.77487862411249986</v>
      </c>
      <c r="C7" s="1"/>
      <c r="D7" s="1"/>
      <c r="E7" s="1"/>
      <c r="F7" s="1"/>
      <c r="G7" s="1"/>
      <c r="H7" s="131" t="s">
        <v>10</v>
      </c>
      <c r="I7" s="130">
        <f t="shared" si="1"/>
        <v>0.77333236618906276</v>
      </c>
      <c r="J7" s="1"/>
      <c r="K7" s="1"/>
      <c r="L7" s="1"/>
      <c r="M7" s="1"/>
      <c r="N7" s="1"/>
      <c r="O7" s="98" t="s">
        <v>10</v>
      </c>
      <c r="P7" s="43">
        <f t="shared" si="2"/>
        <v>0.88430997570312497</v>
      </c>
      <c r="Q7" s="1"/>
      <c r="R7" s="1"/>
      <c r="S7" s="1"/>
      <c r="T7" s="1"/>
      <c r="U7" s="1"/>
      <c r="V7" s="129" t="s">
        <v>10</v>
      </c>
      <c r="W7" s="130">
        <f t="shared" si="3"/>
        <v>0.88290537952343762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7" thickBot="1" x14ac:dyDescent="0.25">
      <c r="A8" s="45" t="s">
        <v>11</v>
      </c>
      <c r="B8" s="97">
        <f t="shared" si="0"/>
        <v>0.8005386543671873</v>
      </c>
      <c r="C8" s="1"/>
      <c r="D8" s="1"/>
      <c r="E8" s="1"/>
      <c r="F8" s="1"/>
      <c r="G8" s="1"/>
      <c r="H8" s="132" t="s">
        <v>11</v>
      </c>
      <c r="I8" s="133">
        <f t="shared" si="1"/>
        <v>0.7991571287412107</v>
      </c>
      <c r="J8" s="1"/>
      <c r="K8" s="1"/>
      <c r="L8" s="1"/>
      <c r="M8" s="1"/>
      <c r="N8" s="1"/>
      <c r="O8" s="45" t="s">
        <v>11</v>
      </c>
      <c r="P8" s="97">
        <f t="shared" si="2"/>
        <v>0.87778794859374987</v>
      </c>
      <c r="Q8" s="1"/>
      <c r="R8" s="1"/>
      <c r="S8" s="1"/>
      <c r="T8" s="1"/>
      <c r="U8" s="1"/>
      <c r="V8" s="132" t="s">
        <v>11</v>
      </c>
      <c r="W8" s="133">
        <f t="shared" si="3"/>
        <v>0.8764983684531249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" x14ac:dyDescent="0.2">
      <c r="A10" s="2" t="s">
        <v>73</v>
      </c>
      <c r="B10" s="16"/>
      <c r="C10" s="2"/>
      <c r="D10" s="2"/>
      <c r="E10" s="2"/>
      <c r="F10" s="2"/>
      <c r="G10" s="2"/>
      <c r="H10" s="2" t="s">
        <v>74</v>
      </c>
      <c r="I10" s="2"/>
      <c r="J10" s="2"/>
      <c r="K10" s="2"/>
      <c r="L10" s="2"/>
      <c r="M10" s="2"/>
      <c r="N10" s="2"/>
      <c r="O10" s="2" t="s">
        <v>74</v>
      </c>
      <c r="P10" s="2"/>
      <c r="Q10" s="2"/>
      <c r="R10" s="2"/>
      <c r="S10" s="2"/>
      <c r="T10" s="2"/>
      <c r="U10" s="2"/>
      <c r="V10" s="2" t="s">
        <v>74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6" x14ac:dyDescent="0.2">
      <c r="A11" s="10" t="s">
        <v>4</v>
      </c>
      <c r="B11" s="11" t="s">
        <v>67</v>
      </c>
      <c r="C11" s="11" t="s">
        <v>48</v>
      </c>
      <c r="D11" s="11" t="s">
        <v>70</v>
      </c>
      <c r="E11" s="11" t="s">
        <v>71</v>
      </c>
      <c r="F11" s="12" t="s">
        <v>75</v>
      </c>
      <c r="G11" s="2"/>
      <c r="H11" s="10" t="s">
        <v>4</v>
      </c>
      <c r="I11" s="11" t="s">
        <v>67</v>
      </c>
      <c r="J11" s="11" t="s">
        <v>48</v>
      </c>
      <c r="K11" s="11" t="s">
        <v>70</v>
      </c>
      <c r="L11" s="11" t="s">
        <v>71</v>
      </c>
      <c r="M11" s="12" t="s">
        <v>75</v>
      </c>
      <c r="N11" s="2"/>
      <c r="O11" s="10" t="s">
        <v>4</v>
      </c>
      <c r="P11" s="11" t="s">
        <v>67</v>
      </c>
      <c r="Q11" s="11" t="s">
        <v>48</v>
      </c>
      <c r="R11" s="11" t="s">
        <v>70</v>
      </c>
      <c r="S11" s="11" t="s">
        <v>71</v>
      </c>
      <c r="T11" s="12" t="s">
        <v>75</v>
      </c>
      <c r="U11" s="2"/>
      <c r="V11" s="10" t="s">
        <v>4</v>
      </c>
      <c r="W11" s="11" t="s">
        <v>67</v>
      </c>
      <c r="X11" s="11" t="s">
        <v>48</v>
      </c>
      <c r="Y11" s="11" t="s">
        <v>70</v>
      </c>
      <c r="Z11" s="11" t="s">
        <v>71</v>
      </c>
      <c r="AA11" s="12" t="s">
        <v>75</v>
      </c>
      <c r="AB11" s="2"/>
      <c r="AC11" s="2"/>
      <c r="AD11" s="2"/>
      <c r="AE11" s="2"/>
      <c r="AF11" s="2"/>
      <c r="AG11" s="2"/>
      <c r="AH11" s="2"/>
      <c r="AI11" s="2"/>
    </row>
    <row r="12" spans="1:35" ht="16" x14ac:dyDescent="0.2">
      <c r="A12" s="13" t="s">
        <v>6</v>
      </c>
      <c r="B12" s="95">
        <f t="shared" ref="B12:B17" si="4">B30*($B$40 + B21*($C$40-$B$40))</f>
        <v>0</v>
      </c>
      <c r="C12" s="95">
        <f t="shared" ref="C12:C17" si="5">C30*($B$41 + C21*($C$41-$B$41))</f>
        <v>0</v>
      </c>
      <c r="D12" s="95">
        <f t="shared" ref="D12:D17" si="6">D30*($B$42 + D21*($C$42-$B$42))</f>
        <v>0</v>
      </c>
      <c r="E12" s="95">
        <f t="shared" ref="E12:E17" si="7">E30*($B$43 + E21*($C$43-$B$43))</f>
        <v>0</v>
      </c>
      <c r="F12" s="20">
        <f t="shared" ref="F12:F17" si="8">(1+B12)*(1+C12)*(1+D12)*(1+E12)-1</f>
        <v>0</v>
      </c>
      <c r="G12" s="2"/>
      <c r="H12" s="13" t="s">
        <v>6</v>
      </c>
      <c r="I12" s="95">
        <f t="shared" ref="I12:I17" si="9">I30*($B$40 + I21*($C$40-$B$40))</f>
        <v>0</v>
      </c>
      <c r="J12" s="95">
        <f t="shared" ref="J12:J17" si="10">J30*($B$41 + J21*($C$41-$B$41))</f>
        <v>0</v>
      </c>
      <c r="K12" s="95">
        <f t="shared" ref="K12:K17" si="11">K30*($B$42 + K21*($C$42-$B$42))</f>
        <v>0</v>
      </c>
      <c r="L12" s="95">
        <f t="shared" ref="L12:L17" si="12">L30*($B$43 + L21*($C$43-$B$43))</f>
        <v>0</v>
      </c>
      <c r="M12" s="20">
        <f t="shared" ref="M12:M17" si="13">(1+I12)*(1+J12)*(1+K12)*(1+L12)-1</f>
        <v>0</v>
      </c>
      <c r="N12" s="2"/>
      <c r="O12" s="13" t="s">
        <v>6</v>
      </c>
      <c r="P12" s="95">
        <f t="shared" ref="P12:P17" si="14">P30*($B$40 + P21*($C$40-$B$40))</f>
        <v>0</v>
      </c>
      <c r="Q12" s="95">
        <f t="shared" ref="Q12:Q17" si="15">Q30*($B$41 + Q21*($C$41-$B$41))</f>
        <v>0</v>
      </c>
      <c r="R12" s="95">
        <f t="shared" ref="R12:R17" si="16">R30*($B$42 + R21*($C$42-$B$42))</f>
        <v>0</v>
      </c>
      <c r="S12" s="95">
        <f t="shared" ref="S12:S17" si="17">S30*($B$43 + S21*($C$43-$B$43))</f>
        <v>0</v>
      </c>
      <c r="T12" s="20">
        <f t="shared" ref="T12:T17" si="18">(1+P12)*(1+Q12)*(1+R12)*(1+S12)-1</f>
        <v>0</v>
      </c>
      <c r="U12" s="2"/>
      <c r="V12" s="13" t="s">
        <v>6</v>
      </c>
      <c r="W12" s="95">
        <f t="shared" ref="W12:W17" si="19">W30*($B$40 + W21*($C$40-$B$40))</f>
        <v>0</v>
      </c>
      <c r="X12" s="95">
        <f t="shared" ref="X12:X17" si="20">X30*($B$41 + X21*($C$41-$B$41))</f>
        <v>0</v>
      </c>
      <c r="Y12" s="95">
        <f t="shared" ref="Y12:Y17" si="21">Y30*($B$42 + Y21*($C$42-$B$42))</f>
        <v>0</v>
      </c>
      <c r="Z12" s="95">
        <f t="shared" ref="Z12:Z17" si="22">Z30*($B$43 + Z21*($C$43-$B$43))</f>
        <v>0</v>
      </c>
      <c r="AA12" s="20">
        <f t="shared" ref="AA12:AA17" si="23">(1+W12)*(1+X12)*(1+Y12)*(1+Z12)-1</f>
        <v>0</v>
      </c>
      <c r="AB12" s="2"/>
      <c r="AC12" s="2"/>
      <c r="AD12" s="2"/>
      <c r="AE12" s="2"/>
      <c r="AF12" s="2"/>
      <c r="AG12" s="2"/>
      <c r="AH12" s="2"/>
      <c r="AI12" s="2"/>
    </row>
    <row r="13" spans="1:35" ht="16" x14ac:dyDescent="0.2">
      <c r="A13" s="14" t="s">
        <v>7</v>
      </c>
      <c r="B13" s="95">
        <f t="shared" si="4"/>
        <v>3.5999999999999997E-2</v>
      </c>
      <c r="C13" s="95">
        <f t="shared" si="5"/>
        <v>0.17499999999999999</v>
      </c>
      <c r="D13" s="95">
        <f t="shared" si="6"/>
        <v>0</v>
      </c>
      <c r="E13" s="95">
        <f t="shared" si="7"/>
        <v>5.4000000000000006E-2</v>
      </c>
      <c r="F13" s="20">
        <f t="shared" si="8"/>
        <v>0.28303420000000012</v>
      </c>
      <c r="G13" s="2"/>
      <c r="H13" s="14" t="s">
        <v>7</v>
      </c>
      <c r="I13" s="95">
        <f t="shared" si="9"/>
        <v>3.7499999999999999E-2</v>
      </c>
      <c r="J13" s="95">
        <f t="shared" si="10"/>
        <v>0.17499999999999999</v>
      </c>
      <c r="K13" s="95">
        <f t="shared" si="11"/>
        <v>0</v>
      </c>
      <c r="L13" s="95">
        <f t="shared" si="12"/>
        <v>5.4000000000000006E-2</v>
      </c>
      <c r="M13" s="20">
        <f t="shared" si="13"/>
        <v>0.28489187500000024</v>
      </c>
      <c r="N13" s="2"/>
      <c r="O13" s="14" t="s">
        <v>7</v>
      </c>
      <c r="P13" s="95">
        <f t="shared" si="14"/>
        <v>3.5099999999999999E-2</v>
      </c>
      <c r="Q13" s="95">
        <f t="shared" si="15"/>
        <v>0</v>
      </c>
      <c r="R13" s="95">
        <f t="shared" si="16"/>
        <v>0</v>
      </c>
      <c r="S13" s="95">
        <f t="shared" si="17"/>
        <v>5.3000000000000005E-2</v>
      </c>
      <c r="T13" s="20">
        <f t="shared" si="18"/>
        <v>8.9960299999999771E-2</v>
      </c>
      <c r="U13" s="2"/>
      <c r="V13" s="14" t="s">
        <v>7</v>
      </c>
      <c r="W13" s="95">
        <f t="shared" si="19"/>
        <v>3.6450000000000003E-2</v>
      </c>
      <c r="X13" s="95">
        <f t="shared" si="20"/>
        <v>0</v>
      </c>
      <c r="Y13" s="95">
        <f t="shared" si="21"/>
        <v>0</v>
      </c>
      <c r="Z13" s="95">
        <f t="shared" si="22"/>
        <v>5.3000000000000005E-2</v>
      </c>
      <c r="AA13" s="20">
        <f t="shared" si="23"/>
        <v>9.1381850000000098E-2</v>
      </c>
      <c r="AB13" s="2"/>
      <c r="AC13" s="2"/>
      <c r="AD13" s="2"/>
      <c r="AE13" s="2"/>
      <c r="AF13" s="2"/>
      <c r="AG13" s="2"/>
      <c r="AH13" s="2"/>
      <c r="AI13" s="2"/>
    </row>
    <row r="14" spans="1:35" ht="16" x14ac:dyDescent="0.2">
      <c r="A14" s="14" t="s">
        <v>8</v>
      </c>
      <c r="B14" s="95">
        <f t="shared" si="4"/>
        <v>0.03</v>
      </c>
      <c r="C14" s="95">
        <f t="shared" si="5"/>
        <v>0.22500000000000001</v>
      </c>
      <c r="D14" s="95">
        <f t="shared" si="6"/>
        <v>0</v>
      </c>
      <c r="E14" s="95">
        <f t="shared" si="7"/>
        <v>5.8500000000000003E-2</v>
      </c>
      <c r="F14" s="20">
        <f t="shared" si="8"/>
        <v>0.33556237500000008</v>
      </c>
      <c r="G14" s="2"/>
      <c r="H14" s="14" t="s">
        <v>8</v>
      </c>
      <c r="I14" s="95">
        <f t="shared" si="9"/>
        <v>3.15E-2</v>
      </c>
      <c r="J14" s="95">
        <f t="shared" si="10"/>
        <v>0.22500000000000001</v>
      </c>
      <c r="K14" s="95">
        <f t="shared" si="11"/>
        <v>0</v>
      </c>
      <c r="L14" s="95">
        <f t="shared" si="12"/>
        <v>5.8500000000000003E-2</v>
      </c>
      <c r="M14" s="20">
        <f t="shared" si="13"/>
        <v>0.33750736875000009</v>
      </c>
      <c r="N14" s="2"/>
      <c r="O14" s="14" t="s">
        <v>8</v>
      </c>
      <c r="P14" s="95">
        <f t="shared" si="14"/>
        <v>2.9700000000000001E-2</v>
      </c>
      <c r="Q14" s="95">
        <f t="shared" si="15"/>
        <v>0</v>
      </c>
      <c r="R14" s="95">
        <f t="shared" si="16"/>
        <v>0</v>
      </c>
      <c r="S14" s="95">
        <f t="shared" si="17"/>
        <v>5.8500000000000003E-2</v>
      </c>
      <c r="T14" s="20">
        <f t="shared" si="18"/>
        <v>8.9937450000000085E-2</v>
      </c>
      <c r="U14" s="2"/>
      <c r="V14" s="14" t="s">
        <v>8</v>
      </c>
      <c r="W14" s="95">
        <f t="shared" si="19"/>
        <v>3.1049999999999998E-2</v>
      </c>
      <c r="X14" s="95">
        <f t="shared" si="20"/>
        <v>0</v>
      </c>
      <c r="Y14" s="95">
        <f t="shared" si="21"/>
        <v>0</v>
      </c>
      <c r="Z14" s="95">
        <f t="shared" si="22"/>
        <v>5.8500000000000003E-2</v>
      </c>
      <c r="AA14" s="20">
        <f t="shared" si="23"/>
        <v>9.1366424999999918E-2</v>
      </c>
      <c r="AB14" s="2"/>
      <c r="AC14" s="2"/>
      <c r="AD14" s="2"/>
      <c r="AE14" s="2"/>
      <c r="AF14" s="2"/>
      <c r="AG14" s="2"/>
      <c r="AH14" s="2"/>
      <c r="AI14" s="2"/>
    </row>
    <row r="15" spans="1:35" ht="16" x14ac:dyDescent="0.2">
      <c r="A15" s="14" t="s">
        <v>9</v>
      </c>
      <c r="B15" s="95">
        <f t="shared" si="4"/>
        <v>2.1000000000000001E-2</v>
      </c>
      <c r="C15" s="95">
        <f t="shared" si="5"/>
        <v>0.1575</v>
      </c>
      <c r="D15" s="95">
        <f t="shared" si="6"/>
        <v>0</v>
      </c>
      <c r="E15" s="95">
        <f t="shared" si="7"/>
        <v>6.0562499999999998E-2</v>
      </c>
      <c r="F15" s="20">
        <f t="shared" si="8"/>
        <v>0.25338071671875007</v>
      </c>
      <c r="G15" s="2"/>
      <c r="H15" s="14" t="s">
        <v>9</v>
      </c>
      <c r="I15" s="95">
        <f t="shared" si="9"/>
        <v>2.2312499999999999E-2</v>
      </c>
      <c r="J15" s="95">
        <f t="shared" si="10"/>
        <v>0.1575</v>
      </c>
      <c r="K15" s="95">
        <f t="shared" si="11"/>
        <v>0</v>
      </c>
      <c r="L15" s="95">
        <f t="shared" si="12"/>
        <v>6.0562499999999998E-2</v>
      </c>
      <c r="M15" s="20">
        <f t="shared" si="13"/>
        <v>0.25499194315429685</v>
      </c>
      <c r="N15" s="2"/>
      <c r="O15" s="14" t="s">
        <v>9</v>
      </c>
      <c r="P15" s="95">
        <f t="shared" si="14"/>
        <v>2.3625E-2</v>
      </c>
      <c r="Q15" s="95">
        <f t="shared" si="15"/>
        <v>0</v>
      </c>
      <c r="R15" s="95">
        <f t="shared" si="16"/>
        <v>0</v>
      </c>
      <c r="S15" s="95">
        <f t="shared" si="17"/>
        <v>6.0562499999999998E-2</v>
      </c>
      <c r="T15" s="20">
        <f t="shared" si="18"/>
        <v>8.561828906250013E-2</v>
      </c>
      <c r="U15" s="2"/>
      <c r="V15" s="14" t="s">
        <v>9</v>
      </c>
      <c r="W15" s="95">
        <f t="shared" si="19"/>
        <v>2.4937499999999998E-2</v>
      </c>
      <c r="X15" s="95">
        <f t="shared" si="20"/>
        <v>0</v>
      </c>
      <c r="Y15" s="95">
        <f t="shared" si="21"/>
        <v>0</v>
      </c>
      <c r="Z15" s="95">
        <f t="shared" si="22"/>
        <v>6.0562499999999998E-2</v>
      </c>
      <c r="AA15" s="20">
        <f t="shared" si="23"/>
        <v>8.701027734375022E-2</v>
      </c>
      <c r="AB15" s="2"/>
      <c r="AC15" s="2"/>
      <c r="AD15" s="2"/>
      <c r="AE15" s="2"/>
      <c r="AF15" s="2"/>
      <c r="AG15" s="2"/>
      <c r="AH15" s="2"/>
      <c r="AI15" s="2"/>
    </row>
    <row r="16" spans="1:35" ht="16" x14ac:dyDescent="0.2">
      <c r="A16" s="14" t="s">
        <v>10</v>
      </c>
      <c r="B16" s="95">
        <f t="shared" si="4"/>
        <v>1.0200000000000001E-2</v>
      </c>
      <c r="C16" s="95">
        <f t="shared" si="5"/>
        <v>0.105</v>
      </c>
      <c r="D16" s="95">
        <f t="shared" si="6"/>
        <v>3.5999999999999997E-2</v>
      </c>
      <c r="E16" s="95">
        <f t="shared" si="7"/>
        <v>5.9374999999999997E-2</v>
      </c>
      <c r="F16" s="20">
        <f t="shared" si="8"/>
        <v>0.22512137588750014</v>
      </c>
      <c r="G16" s="2"/>
      <c r="H16" s="14" t="s">
        <v>10</v>
      </c>
      <c r="I16" s="95">
        <f t="shared" si="9"/>
        <v>1.1474999999999999E-2</v>
      </c>
      <c r="J16" s="95">
        <f t="shared" si="10"/>
        <v>0.105</v>
      </c>
      <c r="K16" s="95">
        <f t="shared" si="11"/>
        <v>3.5999999999999997E-2</v>
      </c>
      <c r="L16" s="95">
        <f t="shared" si="12"/>
        <v>5.9374999999999997E-2</v>
      </c>
      <c r="M16" s="20">
        <f t="shared" si="13"/>
        <v>0.22666763381093724</v>
      </c>
      <c r="N16" s="2"/>
      <c r="O16" s="14" t="s">
        <v>10</v>
      </c>
      <c r="P16" s="95">
        <f t="shared" si="14"/>
        <v>1.2749999999999999E-2</v>
      </c>
      <c r="Q16" s="95">
        <f t="shared" si="15"/>
        <v>0</v>
      </c>
      <c r="R16" s="95">
        <f t="shared" si="16"/>
        <v>3.9899999999999991E-2</v>
      </c>
      <c r="S16" s="95">
        <f t="shared" si="17"/>
        <v>5.9374999999999997E-2</v>
      </c>
      <c r="T16" s="20">
        <f t="shared" si="18"/>
        <v>0.11569002429687503</v>
      </c>
      <c r="U16" s="2"/>
      <c r="V16" s="14" t="s">
        <v>10</v>
      </c>
      <c r="W16" s="95">
        <f t="shared" si="19"/>
        <v>1.4025000000000001E-2</v>
      </c>
      <c r="X16" s="95">
        <f t="shared" si="20"/>
        <v>0</v>
      </c>
      <c r="Y16" s="95">
        <f t="shared" si="21"/>
        <v>3.9899999999999991E-2</v>
      </c>
      <c r="Z16" s="95">
        <f t="shared" si="22"/>
        <v>5.9374999999999997E-2</v>
      </c>
      <c r="AA16" s="20">
        <f t="shared" si="23"/>
        <v>0.11709462047656238</v>
      </c>
      <c r="AB16" s="2"/>
      <c r="AC16" s="2"/>
      <c r="AD16" s="2"/>
      <c r="AE16" s="2"/>
      <c r="AF16" s="2"/>
      <c r="AG16" s="2"/>
      <c r="AH16" s="2"/>
      <c r="AI16" s="2"/>
    </row>
    <row r="17" spans="1:35" ht="16" x14ac:dyDescent="0.2">
      <c r="A17" s="15" t="s">
        <v>11</v>
      </c>
      <c r="B17" s="96">
        <f t="shared" si="4"/>
        <v>9.300000000000001E-3</v>
      </c>
      <c r="C17" s="96">
        <f t="shared" si="5"/>
        <v>7.4999999999999997E-2</v>
      </c>
      <c r="D17" s="96">
        <f t="shared" si="6"/>
        <v>4.1999999999999996E-2</v>
      </c>
      <c r="E17" s="96">
        <f t="shared" si="7"/>
        <v>6.0937499999999999E-2</v>
      </c>
      <c r="F17" s="21">
        <f t="shared" si="8"/>
        <v>0.1994613456328127</v>
      </c>
      <c r="G17" s="2"/>
      <c r="H17" s="15" t="s">
        <v>11</v>
      </c>
      <c r="I17" s="96">
        <f t="shared" si="9"/>
        <v>1.04625E-2</v>
      </c>
      <c r="J17" s="96">
        <f t="shared" si="10"/>
        <v>7.4999999999999997E-2</v>
      </c>
      <c r="K17" s="96">
        <f t="shared" si="11"/>
        <v>4.1999999999999996E-2</v>
      </c>
      <c r="L17" s="96">
        <f t="shared" si="12"/>
        <v>6.0937499999999999E-2</v>
      </c>
      <c r="M17" s="21">
        <f t="shared" si="13"/>
        <v>0.2008428712587893</v>
      </c>
      <c r="N17" s="2"/>
      <c r="O17" s="15" t="s">
        <v>11</v>
      </c>
      <c r="P17" s="96">
        <f t="shared" si="14"/>
        <v>1.1625E-2</v>
      </c>
      <c r="Q17" s="96">
        <f t="shared" si="15"/>
        <v>0</v>
      </c>
      <c r="R17" s="96">
        <f t="shared" si="16"/>
        <v>4.5600000000000002E-2</v>
      </c>
      <c r="S17" s="96">
        <f t="shared" si="17"/>
        <v>6.0937499999999999E-2</v>
      </c>
      <c r="T17" s="21">
        <f t="shared" si="18"/>
        <v>0.12221205140625013</v>
      </c>
      <c r="U17" s="2"/>
      <c r="V17" s="15" t="s">
        <v>11</v>
      </c>
      <c r="W17" s="96">
        <f t="shared" si="19"/>
        <v>1.27875E-2</v>
      </c>
      <c r="X17" s="96">
        <f t="shared" si="20"/>
        <v>0</v>
      </c>
      <c r="Y17" s="96">
        <f t="shared" si="21"/>
        <v>4.5600000000000002E-2</v>
      </c>
      <c r="Z17" s="96">
        <f t="shared" si="22"/>
        <v>6.0937499999999999E-2</v>
      </c>
      <c r="AA17" s="21">
        <f t="shared" si="23"/>
        <v>0.1235016315468751</v>
      </c>
      <c r="AB17" s="2"/>
      <c r="AC17" s="2"/>
      <c r="AD17" s="2"/>
      <c r="AE17" s="2"/>
      <c r="AF17" s="2"/>
      <c r="AG17" s="2"/>
      <c r="AH17" s="2"/>
      <c r="AI17" s="2"/>
    </row>
    <row r="18" spans="1:35" ht="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" x14ac:dyDescent="0.2">
      <c r="A19" s="2" t="s">
        <v>76</v>
      </c>
      <c r="B19" s="2"/>
      <c r="C19" s="2"/>
      <c r="D19" s="2"/>
      <c r="E19" s="2"/>
      <c r="F19" s="2"/>
      <c r="G19" s="2"/>
      <c r="H19" s="2" t="s">
        <v>76</v>
      </c>
      <c r="I19" s="2"/>
      <c r="J19" s="2"/>
      <c r="K19" s="2"/>
      <c r="L19" s="2"/>
      <c r="M19" s="2"/>
      <c r="N19" s="2"/>
      <c r="O19" s="2" t="s">
        <v>76</v>
      </c>
      <c r="P19" s="2"/>
      <c r="Q19" s="2"/>
      <c r="R19" s="2"/>
      <c r="S19" s="2"/>
      <c r="T19" s="2"/>
      <c r="U19" s="2"/>
      <c r="V19" s="2" t="s">
        <v>76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" x14ac:dyDescent="0.2">
      <c r="A20" s="81" t="s">
        <v>4</v>
      </c>
      <c r="B20" s="82" t="s">
        <v>67</v>
      </c>
      <c r="C20" s="82" t="s">
        <v>48</v>
      </c>
      <c r="D20" s="82" t="s">
        <v>70</v>
      </c>
      <c r="E20" s="83" t="s">
        <v>71</v>
      </c>
      <c r="F20" s="2"/>
      <c r="G20" s="2"/>
      <c r="H20" s="81" t="s">
        <v>4</v>
      </c>
      <c r="I20" s="82" t="s">
        <v>67</v>
      </c>
      <c r="J20" s="82" t="s">
        <v>48</v>
      </c>
      <c r="K20" s="82" t="s">
        <v>70</v>
      </c>
      <c r="L20" s="83" t="s">
        <v>71</v>
      </c>
      <c r="M20" s="2"/>
      <c r="N20" s="2"/>
      <c r="O20" s="81" t="s">
        <v>4</v>
      </c>
      <c r="P20" s="82" t="s">
        <v>67</v>
      </c>
      <c r="Q20" s="82" t="s">
        <v>48</v>
      </c>
      <c r="R20" s="82" t="s">
        <v>70</v>
      </c>
      <c r="S20" s="83" t="s">
        <v>71</v>
      </c>
      <c r="T20" s="2"/>
      <c r="U20" s="2"/>
      <c r="V20" s="81" t="s">
        <v>4</v>
      </c>
      <c r="W20" s="82" t="s">
        <v>67</v>
      </c>
      <c r="X20" s="82" t="s">
        <v>48</v>
      </c>
      <c r="Y20" s="82" t="s">
        <v>70</v>
      </c>
      <c r="Z20" s="83" t="s">
        <v>71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" x14ac:dyDescent="0.2">
      <c r="A21" s="84" t="s">
        <v>6</v>
      </c>
      <c r="B21" s="16">
        <v>0</v>
      </c>
      <c r="C21" s="16">
        <v>0</v>
      </c>
      <c r="D21" s="16">
        <v>0</v>
      </c>
      <c r="E21" s="85">
        <v>0</v>
      </c>
      <c r="F21" s="2"/>
      <c r="G21" s="2"/>
      <c r="H21" s="84" t="s">
        <v>6</v>
      </c>
      <c r="I21" s="16">
        <v>0</v>
      </c>
      <c r="J21" s="16">
        <v>0</v>
      </c>
      <c r="K21" s="16">
        <v>0</v>
      </c>
      <c r="L21" s="85">
        <v>0</v>
      </c>
      <c r="M21" s="2"/>
      <c r="N21" s="2"/>
      <c r="O21" s="84" t="s">
        <v>6</v>
      </c>
      <c r="P21" s="16">
        <v>0</v>
      </c>
      <c r="Q21" s="16">
        <v>0</v>
      </c>
      <c r="R21" s="16">
        <v>0</v>
      </c>
      <c r="S21" s="85">
        <v>0</v>
      </c>
      <c r="T21" s="2"/>
      <c r="U21" s="2"/>
      <c r="V21" s="84" t="s">
        <v>6</v>
      </c>
      <c r="W21" s="16">
        <v>0</v>
      </c>
      <c r="X21" s="16">
        <v>0</v>
      </c>
      <c r="Y21" s="16">
        <v>0</v>
      </c>
      <c r="Z21" s="85">
        <v>0</v>
      </c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" x14ac:dyDescent="0.2">
      <c r="A22" s="86" t="s">
        <v>7</v>
      </c>
      <c r="B22" s="16">
        <v>1</v>
      </c>
      <c r="C22" s="16">
        <v>1</v>
      </c>
      <c r="D22" s="16">
        <v>0</v>
      </c>
      <c r="E22" s="85">
        <v>0.35</v>
      </c>
      <c r="F22" s="2"/>
      <c r="G22" s="2"/>
      <c r="H22" s="86" t="s">
        <v>7</v>
      </c>
      <c r="I22" s="16">
        <v>1</v>
      </c>
      <c r="J22" s="16">
        <v>1</v>
      </c>
      <c r="K22" s="16">
        <v>0</v>
      </c>
      <c r="L22" s="85">
        <v>0.35</v>
      </c>
      <c r="M22" s="2"/>
      <c r="N22" s="2"/>
      <c r="O22" s="86" t="s">
        <v>7</v>
      </c>
      <c r="P22" s="16">
        <v>0.8</v>
      </c>
      <c r="Q22" s="16">
        <v>0</v>
      </c>
      <c r="R22" s="16">
        <v>0</v>
      </c>
      <c r="S22" s="85">
        <v>0.32500000000000001</v>
      </c>
      <c r="T22" s="2"/>
      <c r="U22" s="2"/>
      <c r="V22" s="86" t="s">
        <v>7</v>
      </c>
      <c r="W22" s="16">
        <v>0.8</v>
      </c>
      <c r="X22" s="16">
        <v>0</v>
      </c>
      <c r="Y22" s="16">
        <v>0</v>
      </c>
      <c r="Z22" s="85">
        <v>0.32500000000000001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" x14ac:dyDescent="0.2">
      <c r="A23" s="86" t="s">
        <v>8</v>
      </c>
      <c r="B23" s="16">
        <v>1</v>
      </c>
      <c r="C23" s="16">
        <v>1</v>
      </c>
      <c r="D23" s="16">
        <v>0</v>
      </c>
      <c r="E23" s="85">
        <v>0.3</v>
      </c>
      <c r="F23" s="2"/>
      <c r="G23" s="2"/>
      <c r="H23" s="86" t="s">
        <v>8</v>
      </c>
      <c r="I23" s="16">
        <v>1</v>
      </c>
      <c r="J23" s="16">
        <v>1</v>
      </c>
      <c r="K23" s="16">
        <v>0</v>
      </c>
      <c r="L23" s="85">
        <v>0.3</v>
      </c>
      <c r="M23" s="2"/>
      <c r="N23" s="2"/>
      <c r="O23" s="86" t="s">
        <v>8</v>
      </c>
      <c r="P23" s="16">
        <v>0.8</v>
      </c>
      <c r="Q23" s="16">
        <v>0</v>
      </c>
      <c r="R23" s="16">
        <v>0</v>
      </c>
      <c r="S23" s="85">
        <v>0.3</v>
      </c>
      <c r="T23" s="2"/>
      <c r="U23" s="2"/>
      <c r="V23" s="86" t="s">
        <v>8</v>
      </c>
      <c r="W23" s="16">
        <v>0.8</v>
      </c>
      <c r="X23" s="16">
        <v>0</v>
      </c>
      <c r="Y23" s="16">
        <v>0</v>
      </c>
      <c r="Z23" s="85">
        <v>0.3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" x14ac:dyDescent="0.2">
      <c r="A24" s="86" t="s">
        <v>9</v>
      </c>
      <c r="B24" s="16">
        <v>0.75</v>
      </c>
      <c r="C24" s="16">
        <v>0.9</v>
      </c>
      <c r="D24" s="16">
        <v>0</v>
      </c>
      <c r="E24" s="87">
        <v>0.27500000000000002</v>
      </c>
      <c r="F24" s="2"/>
      <c r="G24" s="2"/>
      <c r="H24" s="86" t="s">
        <v>9</v>
      </c>
      <c r="I24" s="16">
        <v>0.75</v>
      </c>
      <c r="J24" s="16">
        <v>0.9</v>
      </c>
      <c r="K24" s="16">
        <v>0</v>
      </c>
      <c r="L24" s="87">
        <v>0.27500000000000002</v>
      </c>
      <c r="M24" s="2"/>
      <c r="N24" s="2"/>
      <c r="O24" s="86" t="s">
        <v>9</v>
      </c>
      <c r="P24" s="16">
        <v>0.75</v>
      </c>
      <c r="Q24" s="16">
        <v>0</v>
      </c>
      <c r="R24" s="16">
        <v>0</v>
      </c>
      <c r="S24" s="87">
        <v>0.27500000000000002</v>
      </c>
      <c r="T24" s="2"/>
      <c r="U24" s="2"/>
      <c r="V24" s="86" t="s">
        <v>9</v>
      </c>
      <c r="W24" s="16">
        <v>0.75</v>
      </c>
      <c r="X24" s="16">
        <v>0</v>
      </c>
      <c r="Y24" s="16">
        <v>0</v>
      </c>
      <c r="Z24" s="87">
        <v>0.27500000000000002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" x14ac:dyDescent="0.2">
      <c r="A25" s="86" t="s">
        <v>10</v>
      </c>
      <c r="B25" s="16">
        <v>0.7</v>
      </c>
      <c r="C25" s="16">
        <v>0.7</v>
      </c>
      <c r="D25" s="16">
        <v>1</v>
      </c>
      <c r="E25" s="85">
        <v>0.25</v>
      </c>
      <c r="F25" s="2"/>
      <c r="G25" s="2"/>
      <c r="H25" s="86" t="s">
        <v>10</v>
      </c>
      <c r="I25" s="16">
        <v>0.7</v>
      </c>
      <c r="J25" s="16">
        <v>0.7</v>
      </c>
      <c r="K25" s="16">
        <v>1</v>
      </c>
      <c r="L25" s="85">
        <v>0.25</v>
      </c>
      <c r="M25" s="2"/>
      <c r="N25" s="2"/>
      <c r="O25" s="86" t="s">
        <v>10</v>
      </c>
      <c r="P25" s="16">
        <v>0.7</v>
      </c>
      <c r="Q25" s="16">
        <v>0</v>
      </c>
      <c r="R25" s="16">
        <v>0.9</v>
      </c>
      <c r="S25" s="85">
        <v>0.25</v>
      </c>
      <c r="T25" s="2"/>
      <c r="U25" s="2"/>
      <c r="V25" s="86" t="s">
        <v>10</v>
      </c>
      <c r="W25" s="16">
        <v>0.7</v>
      </c>
      <c r="X25" s="16">
        <v>0</v>
      </c>
      <c r="Y25" s="16">
        <v>0.9</v>
      </c>
      <c r="Z25" s="85">
        <v>0.25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6" x14ac:dyDescent="0.2">
      <c r="A26" s="88" t="s">
        <v>11</v>
      </c>
      <c r="B26" s="89">
        <v>0.55000000000000004</v>
      </c>
      <c r="C26" s="89">
        <v>0.5</v>
      </c>
      <c r="D26" s="89">
        <v>1</v>
      </c>
      <c r="E26" s="90">
        <v>0.25</v>
      </c>
      <c r="F26" s="2"/>
      <c r="G26" s="2"/>
      <c r="H26" s="88" t="s">
        <v>11</v>
      </c>
      <c r="I26" s="89">
        <v>0.55000000000000004</v>
      </c>
      <c r="J26" s="89">
        <v>0.5</v>
      </c>
      <c r="K26" s="89">
        <v>1</v>
      </c>
      <c r="L26" s="90">
        <v>0.25</v>
      </c>
      <c r="M26" s="2"/>
      <c r="N26" s="2"/>
      <c r="O26" s="88" t="s">
        <v>11</v>
      </c>
      <c r="P26" s="89">
        <v>0.55000000000000004</v>
      </c>
      <c r="Q26" s="89">
        <v>0</v>
      </c>
      <c r="R26" s="89">
        <v>0.9</v>
      </c>
      <c r="S26" s="90">
        <v>0.25</v>
      </c>
      <c r="T26" s="2"/>
      <c r="U26" s="2"/>
      <c r="V26" s="88" t="s">
        <v>11</v>
      </c>
      <c r="W26" s="89">
        <v>0.55000000000000004</v>
      </c>
      <c r="X26" s="89">
        <v>0</v>
      </c>
      <c r="Y26" s="89">
        <v>0.9</v>
      </c>
      <c r="Z26" s="90">
        <v>0.25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6" x14ac:dyDescent="0.2">
      <c r="A27" s="17"/>
      <c r="B27" s="18"/>
      <c r="C27" s="2"/>
      <c r="D27" s="2"/>
      <c r="E27" s="2"/>
      <c r="F27" s="2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6" x14ac:dyDescent="0.2">
      <c r="A28" s="94" t="s">
        <v>77</v>
      </c>
      <c r="B28" s="18"/>
      <c r="C28" s="2"/>
      <c r="D28" s="2"/>
      <c r="E28" s="2"/>
      <c r="F28" s="2"/>
      <c r="G28" s="19"/>
      <c r="H28" s="94" t="s">
        <v>77</v>
      </c>
      <c r="I28" s="18"/>
      <c r="J28" s="2"/>
      <c r="K28" s="2"/>
      <c r="L28" s="2"/>
      <c r="M28" s="2"/>
      <c r="N28" s="2"/>
      <c r="O28" s="94" t="s">
        <v>77</v>
      </c>
      <c r="P28" s="18"/>
      <c r="Q28" s="2"/>
      <c r="R28" s="2"/>
      <c r="S28" s="2"/>
      <c r="T28" s="2"/>
      <c r="U28" s="2"/>
      <c r="V28" s="94" t="s">
        <v>77</v>
      </c>
      <c r="W28" s="1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6" x14ac:dyDescent="0.2">
      <c r="A29" s="81" t="s">
        <v>4</v>
      </c>
      <c r="B29" s="82" t="s">
        <v>67</v>
      </c>
      <c r="C29" s="82" t="s">
        <v>48</v>
      </c>
      <c r="D29" s="82" t="s">
        <v>70</v>
      </c>
      <c r="E29" s="83" t="s">
        <v>71</v>
      </c>
      <c r="F29" s="2"/>
      <c r="G29" s="19"/>
      <c r="H29" s="81" t="s">
        <v>4</v>
      </c>
      <c r="I29" s="82" t="s">
        <v>67</v>
      </c>
      <c r="J29" s="82" t="s">
        <v>48</v>
      </c>
      <c r="K29" s="82" t="s">
        <v>70</v>
      </c>
      <c r="L29" s="83" t="s">
        <v>71</v>
      </c>
      <c r="M29" s="2"/>
      <c r="N29" s="2"/>
      <c r="O29" s="81" t="s">
        <v>4</v>
      </c>
      <c r="P29" s="82" t="s">
        <v>67</v>
      </c>
      <c r="Q29" s="82" t="s">
        <v>48</v>
      </c>
      <c r="R29" s="82" t="s">
        <v>70</v>
      </c>
      <c r="S29" s="83" t="s">
        <v>71</v>
      </c>
      <c r="T29" s="2"/>
      <c r="U29" s="2"/>
      <c r="V29" s="81" t="s">
        <v>4</v>
      </c>
      <c r="W29" s="82" t="s">
        <v>67</v>
      </c>
      <c r="X29" s="82" t="s">
        <v>48</v>
      </c>
      <c r="Y29" s="82" t="s">
        <v>70</v>
      </c>
      <c r="Z29" s="83" t="s">
        <v>71</v>
      </c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6" x14ac:dyDescent="0.2">
      <c r="A30" s="84" t="s">
        <v>6</v>
      </c>
      <c r="B30" s="80">
        <v>0</v>
      </c>
      <c r="C30" s="80">
        <v>0</v>
      </c>
      <c r="D30" s="80">
        <v>0</v>
      </c>
      <c r="E30" s="91">
        <v>0</v>
      </c>
      <c r="F30" s="80"/>
      <c r="G30" s="19"/>
      <c r="H30" s="84" t="s">
        <v>6</v>
      </c>
      <c r="I30" s="80">
        <v>0</v>
      </c>
      <c r="J30" s="80">
        <v>0</v>
      </c>
      <c r="K30" s="80">
        <v>0</v>
      </c>
      <c r="L30" s="91">
        <v>0</v>
      </c>
      <c r="M30" s="80"/>
      <c r="N30" s="2"/>
      <c r="O30" s="84" t="s">
        <v>6</v>
      </c>
      <c r="P30" s="80">
        <v>0</v>
      </c>
      <c r="Q30" s="80">
        <v>0</v>
      </c>
      <c r="R30" s="80">
        <v>0</v>
      </c>
      <c r="S30" s="91">
        <v>0</v>
      </c>
      <c r="T30" s="80"/>
      <c r="U30" s="2"/>
      <c r="V30" s="84" t="s">
        <v>6</v>
      </c>
      <c r="W30" s="80">
        <v>0</v>
      </c>
      <c r="X30" s="80">
        <v>0</v>
      </c>
      <c r="Y30" s="80">
        <v>0</v>
      </c>
      <c r="Z30" s="91">
        <v>0</v>
      </c>
      <c r="AA30" s="80"/>
      <c r="AB30" s="2"/>
      <c r="AC30" s="2"/>
      <c r="AD30" s="2"/>
      <c r="AE30" s="2"/>
      <c r="AF30" s="2"/>
      <c r="AG30" s="2"/>
      <c r="AH30" s="2"/>
      <c r="AI30" s="2"/>
    </row>
    <row r="31" spans="1:35" ht="16" x14ac:dyDescent="0.2">
      <c r="A31" s="86" t="s">
        <v>7</v>
      </c>
      <c r="B31" s="80">
        <v>0.6</v>
      </c>
      <c r="C31" s="80">
        <v>0.35</v>
      </c>
      <c r="D31" s="80">
        <v>0</v>
      </c>
      <c r="E31" s="91">
        <v>0.8</v>
      </c>
      <c r="F31" s="80"/>
      <c r="G31" s="19"/>
      <c r="H31" s="86" t="s">
        <v>7</v>
      </c>
      <c r="I31" s="80">
        <v>0.625</v>
      </c>
      <c r="J31" s="80">
        <v>0.35</v>
      </c>
      <c r="K31" s="80">
        <v>0</v>
      </c>
      <c r="L31" s="91">
        <v>0.8</v>
      </c>
      <c r="M31" s="80"/>
      <c r="N31" s="2"/>
      <c r="O31" s="86" t="s">
        <v>7</v>
      </c>
      <c r="P31" s="80">
        <v>0.65</v>
      </c>
      <c r="Q31" s="80">
        <v>0</v>
      </c>
      <c r="R31" s="80">
        <v>0</v>
      </c>
      <c r="S31" s="91">
        <v>0.8</v>
      </c>
      <c r="T31" s="80"/>
      <c r="U31" s="2"/>
      <c r="V31" s="86" t="s">
        <v>7</v>
      </c>
      <c r="W31" s="80">
        <v>0.67500000000000004</v>
      </c>
      <c r="X31" s="80">
        <v>0</v>
      </c>
      <c r="Y31" s="80">
        <v>0</v>
      </c>
      <c r="Z31" s="91">
        <v>0.8</v>
      </c>
      <c r="AA31" s="80"/>
      <c r="AB31" s="2"/>
      <c r="AC31" s="2"/>
      <c r="AD31" s="2"/>
      <c r="AE31" s="2"/>
      <c r="AF31" s="2"/>
      <c r="AG31" s="2"/>
      <c r="AH31" s="2"/>
      <c r="AI31" s="2"/>
    </row>
    <row r="32" spans="1:35" ht="16" x14ac:dyDescent="0.2">
      <c r="A32" s="86" t="s">
        <v>8</v>
      </c>
      <c r="B32" s="80">
        <v>0.5</v>
      </c>
      <c r="C32" s="80">
        <v>0.45</v>
      </c>
      <c r="D32" s="80">
        <v>0</v>
      </c>
      <c r="E32" s="91">
        <v>0.9</v>
      </c>
      <c r="F32" s="80"/>
      <c r="G32" s="19"/>
      <c r="H32" s="86" t="s">
        <v>8</v>
      </c>
      <c r="I32" s="80">
        <v>0.52500000000000002</v>
      </c>
      <c r="J32" s="80">
        <v>0.45</v>
      </c>
      <c r="K32" s="80">
        <v>0</v>
      </c>
      <c r="L32" s="91">
        <v>0.9</v>
      </c>
      <c r="M32" s="80"/>
      <c r="N32" s="2"/>
      <c r="O32" s="86" t="s">
        <v>8</v>
      </c>
      <c r="P32" s="80">
        <v>0.55000000000000004</v>
      </c>
      <c r="Q32" s="80">
        <v>0</v>
      </c>
      <c r="R32" s="80">
        <v>0</v>
      </c>
      <c r="S32" s="91">
        <v>0.9</v>
      </c>
      <c r="T32" s="80"/>
      <c r="U32" s="2"/>
      <c r="V32" s="86" t="s">
        <v>8</v>
      </c>
      <c r="W32" s="80">
        <v>0.57499999999999996</v>
      </c>
      <c r="X32" s="80">
        <v>0</v>
      </c>
      <c r="Y32" s="80">
        <v>0</v>
      </c>
      <c r="Z32" s="91">
        <v>0.9</v>
      </c>
      <c r="AA32" s="80"/>
      <c r="AB32" s="2"/>
      <c r="AC32" s="2"/>
      <c r="AD32" s="2"/>
      <c r="AE32" s="2"/>
      <c r="AF32" s="2"/>
      <c r="AG32" s="2"/>
      <c r="AH32" s="2"/>
      <c r="AI32" s="2"/>
    </row>
    <row r="33" spans="1:35" ht="16" x14ac:dyDescent="0.2">
      <c r="A33" s="86" t="s">
        <v>9</v>
      </c>
      <c r="B33" s="80">
        <v>0.4</v>
      </c>
      <c r="C33" s="80">
        <v>0.35</v>
      </c>
      <c r="D33" s="80">
        <v>0</v>
      </c>
      <c r="E33" s="91">
        <v>0.95</v>
      </c>
      <c r="F33" s="80"/>
      <c r="G33" s="19"/>
      <c r="H33" s="86" t="s">
        <v>9</v>
      </c>
      <c r="I33" s="80">
        <v>0.42499999999999999</v>
      </c>
      <c r="J33" s="80">
        <v>0.35</v>
      </c>
      <c r="K33" s="80">
        <v>0</v>
      </c>
      <c r="L33" s="91">
        <v>0.95</v>
      </c>
      <c r="M33" s="80"/>
      <c r="N33" s="2"/>
      <c r="O33" s="86" t="s">
        <v>9</v>
      </c>
      <c r="P33" s="80">
        <v>0.45</v>
      </c>
      <c r="Q33" s="80">
        <v>0</v>
      </c>
      <c r="R33" s="80">
        <v>0</v>
      </c>
      <c r="S33" s="91">
        <v>0.95</v>
      </c>
      <c r="T33" s="80"/>
      <c r="U33" s="2"/>
      <c r="V33" s="86" t="s">
        <v>9</v>
      </c>
      <c r="W33" s="80">
        <v>0.47499999999999998</v>
      </c>
      <c r="X33" s="80">
        <v>0</v>
      </c>
      <c r="Y33" s="80">
        <v>0</v>
      </c>
      <c r="Z33" s="91">
        <v>0.95</v>
      </c>
      <c r="AA33" s="80"/>
      <c r="AB33" s="2"/>
      <c r="AC33" s="2"/>
      <c r="AD33" s="2"/>
      <c r="AE33" s="2"/>
      <c r="AF33" s="2"/>
      <c r="AG33" s="2"/>
      <c r="AH33" s="2"/>
      <c r="AI33" s="2"/>
    </row>
    <row r="34" spans="1:35" ht="16" x14ac:dyDescent="0.2">
      <c r="A34" s="86" t="s">
        <v>10</v>
      </c>
      <c r="B34" s="80">
        <v>0.2</v>
      </c>
      <c r="C34" s="80">
        <v>0.3</v>
      </c>
      <c r="D34" s="80">
        <v>0.6</v>
      </c>
      <c r="E34" s="91">
        <v>0.95</v>
      </c>
      <c r="F34" s="80"/>
      <c r="G34" s="19"/>
      <c r="H34" s="86" t="s">
        <v>10</v>
      </c>
      <c r="I34" s="80">
        <v>0.22500000000000001</v>
      </c>
      <c r="J34" s="80">
        <v>0.3</v>
      </c>
      <c r="K34" s="80">
        <v>0.6</v>
      </c>
      <c r="L34" s="91">
        <v>0.95</v>
      </c>
      <c r="M34" s="80"/>
      <c r="N34" s="2"/>
      <c r="O34" s="86" t="s">
        <v>10</v>
      </c>
      <c r="P34" s="80">
        <v>0.25</v>
      </c>
      <c r="Q34" s="80">
        <v>0</v>
      </c>
      <c r="R34" s="80">
        <v>0.7</v>
      </c>
      <c r="S34" s="91">
        <v>0.95</v>
      </c>
      <c r="T34" s="80"/>
      <c r="U34" s="2"/>
      <c r="V34" s="86" t="s">
        <v>10</v>
      </c>
      <c r="W34" s="80">
        <v>0.27500000000000002</v>
      </c>
      <c r="X34" s="80">
        <v>0</v>
      </c>
      <c r="Y34" s="80">
        <v>0.7</v>
      </c>
      <c r="Z34" s="91">
        <v>0.95</v>
      </c>
      <c r="AA34" s="80"/>
      <c r="AB34" s="2"/>
      <c r="AC34" s="2"/>
      <c r="AD34" s="2"/>
      <c r="AE34" s="2"/>
      <c r="AF34" s="2"/>
      <c r="AG34" s="2"/>
      <c r="AH34" s="2"/>
      <c r="AI34" s="2"/>
    </row>
    <row r="35" spans="1:35" ht="16" x14ac:dyDescent="0.2">
      <c r="A35" s="88" t="s">
        <v>11</v>
      </c>
      <c r="B35" s="92">
        <v>0.2</v>
      </c>
      <c r="C35" s="92">
        <v>0.3</v>
      </c>
      <c r="D35" s="92">
        <v>0.7</v>
      </c>
      <c r="E35" s="93">
        <v>0.97499999999999998</v>
      </c>
      <c r="F35" s="80"/>
      <c r="G35" s="19"/>
      <c r="H35" s="88" t="s">
        <v>11</v>
      </c>
      <c r="I35" s="92">
        <v>0.22500000000000001</v>
      </c>
      <c r="J35" s="92">
        <v>0.3</v>
      </c>
      <c r="K35" s="92">
        <v>0.7</v>
      </c>
      <c r="L35" s="93">
        <v>0.97499999999999998</v>
      </c>
      <c r="M35" s="80"/>
      <c r="N35" s="2"/>
      <c r="O35" s="88" t="s">
        <v>11</v>
      </c>
      <c r="P35" s="92">
        <v>0.25</v>
      </c>
      <c r="Q35" s="92">
        <v>0</v>
      </c>
      <c r="R35" s="92">
        <v>0.8</v>
      </c>
      <c r="S35" s="93">
        <v>0.97499999999999998</v>
      </c>
      <c r="T35" s="80"/>
      <c r="U35" s="2"/>
      <c r="V35" s="88" t="s">
        <v>11</v>
      </c>
      <c r="W35" s="92">
        <v>0.27500000000000002</v>
      </c>
      <c r="X35" s="92">
        <v>0</v>
      </c>
      <c r="Y35" s="92">
        <v>0.8</v>
      </c>
      <c r="Z35" s="93">
        <v>0.97499999999999998</v>
      </c>
      <c r="AA35" s="80"/>
      <c r="AB35" s="2"/>
      <c r="AC35" s="2"/>
      <c r="AD35" s="2"/>
      <c r="AE35" s="2"/>
      <c r="AF35" s="2"/>
      <c r="AG35" s="2"/>
      <c r="AH35" s="2"/>
      <c r="AI35" s="2"/>
    </row>
    <row r="36" spans="1:35" ht="16" x14ac:dyDescent="0.2">
      <c r="A36" s="14"/>
      <c r="B36" s="2"/>
      <c r="C36" s="16"/>
      <c r="D36" s="2"/>
      <c r="E36" s="2"/>
      <c r="F36" s="2"/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6" x14ac:dyDescent="0.2">
      <c r="A37" s="14"/>
      <c r="B37" s="2"/>
      <c r="C37" s="16"/>
      <c r="D37" s="2"/>
      <c r="E37" s="2"/>
      <c r="F37" s="2"/>
      <c r="G37" s="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6" x14ac:dyDescent="0.2">
      <c r="A38" s="14"/>
      <c r="B38" s="2"/>
      <c r="C38" s="16"/>
      <c r="D38" s="2"/>
      <c r="E38" s="2"/>
      <c r="F38" s="2"/>
      <c r="G38" s="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" x14ac:dyDescent="0.2">
      <c r="A39" s="22" t="s">
        <v>38</v>
      </c>
      <c r="B39" s="23" t="s">
        <v>101</v>
      </c>
      <c r="C39" s="24" t="s">
        <v>102</v>
      </c>
      <c r="D39" s="2"/>
      <c r="E39" s="2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" x14ac:dyDescent="0.2">
      <c r="A40" s="25" t="s">
        <v>67</v>
      </c>
      <c r="B40" s="26">
        <v>0.03</v>
      </c>
      <c r="C40" s="27">
        <v>0.06</v>
      </c>
      <c r="D40" s="2"/>
      <c r="E40" s="2"/>
      <c r="F40" s="2"/>
      <c r="G40" s="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" x14ac:dyDescent="0.2">
      <c r="A41" s="9" t="s">
        <v>48</v>
      </c>
      <c r="B41" s="28">
        <v>0</v>
      </c>
      <c r="C41" s="29">
        <v>0.5</v>
      </c>
      <c r="D41" s="2"/>
      <c r="E41" s="2"/>
      <c r="F41" s="2"/>
      <c r="G41" s="1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" x14ac:dyDescent="0.2">
      <c r="A42" s="9" t="s">
        <v>70</v>
      </c>
      <c r="B42" s="28">
        <v>0.03</v>
      </c>
      <c r="C42" s="29">
        <v>0.06</v>
      </c>
      <c r="D42" s="2"/>
      <c r="E42" s="2"/>
      <c r="F42" s="2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" x14ac:dyDescent="0.2">
      <c r="A43" s="9" t="s">
        <v>78</v>
      </c>
      <c r="B43" s="28">
        <v>0.05</v>
      </c>
      <c r="C43" s="29">
        <v>0.1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" x14ac:dyDescent="0.2">
      <c r="A44" s="15" t="s">
        <v>79</v>
      </c>
      <c r="B44" s="30">
        <v>5.0000000000000001E-4</v>
      </c>
      <c r="C44" s="31">
        <f>0.1</f>
        <v>0.1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" x14ac:dyDescent="0.2">
      <c r="A46" s="3" t="s">
        <v>80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" x14ac:dyDescent="0.2">
      <c r="A47" s="3" t="s">
        <v>104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" x14ac:dyDescent="0.2">
      <c r="A49" s="2" t="s">
        <v>103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" x14ac:dyDescent="0.2">
      <c r="A50" s="2" t="s">
        <v>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6" x14ac:dyDescent="0.2">
      <c r="A51" s="2" t="s">
        <v>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6" x14ac:dyDescent="0.2">
      <c r="A53" s="3" t="s">
        <v>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6" x14ac:dyDescent="0.2">
      <c r="A54" s="4" t="s">
        <v>18</v>
      </c>
      <c r="B54" s="2"/>
      <c r="C54" s="2"/>
      <c r="D54" s="2"/>
      <c r="E54" s="2"/>
      <c r="F54" s="2"/>
      <c r="G54" s="2"/>
      <c r="H54" s="2"/>
      <c r="I54" s="2"/>
      <c r="J54" s="2" t="s">
        <v>19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6" x14ac:dyDescent="0.2">
      <c r="A55" s="5" t="s">
        <v>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6" x14ac:dyDescent="0.2">
      <c r="A56" s="5" t="s">
        <v>21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6" x14ac:dyDescent="0.2">
      <c r="A58" s="5" t="s">
        <v>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6" x14ac:dyDescent="0.2">
      <c r="A62" s="5" t="s">
        <v>81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" x14ac:dyDescent="0.2">
      <c r="A64" s="2" t="s">
        <v>82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6" x14ac:dyDescent="0.2">
      <c r="A65" s="5" t="s">
        <v>83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6" x14ac:dyDescent="0.2">
      <c r="A67" s="2" t="s">
        <v>84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" x14ac:dyDescent="0.2">
      <c r="A68" s="5" t="s">
        <v>85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" x14ac:dyDescent="0.2">
      <c r="A69" s="5" t="s">
        <v>86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" x14ac:dyDescent="0.2">
      <c r="A70" s="5" t="s">
        <v>87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" x14ac:dyDescent="0.2">
      <c r="A72" s="2" t="s">
        <v>88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6" x14ac:dyDescent="0.2">
      <c r="A73" s="5" t="s">
        <v>89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6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6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6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6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6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6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6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6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6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6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6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6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16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16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16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16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16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16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16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16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16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16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16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16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16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16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16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ht="16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ht="16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ht="16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 ht="16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 ht="16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 ht="16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 ht="16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</sheetData>
  <mergeCells count="4">
    <mergeCell ref="A1:B1"/>
    <mergeCell ref="H1:I1"/>
    <mergeCell ref="O1:P1"/>
    <mergeCell ref="V1:W1"/>
  </mergeCells>
  <hyperlinks>
    <hyperlink ref="A54" r:id="rId1" location=":~:text=Compared%20to%20never%2Dsmokers%2C%20the,and%20according%20to%20birth%20cohort." xr:uid="{00000000-0004-0000-0300-000000000000}"/>
    <hyperlink ref="A55" r:id="rId2" xr:uid="{00000000-0004-0000-0300-000001000000}"/>
    <hyperlink ref="A56" r:id="rId3" xr:uid="{00000000-0004-0000-0300-000002000000}"/>
    <hyperlink ref="A58" r:id="rId4" location=":~:text=Although%20approximately%2030%25%20to%2050,only%207.5%25%20managing%20to%20succeed.&amp;text=Recent%20data%20show%20that%20younger,the%20same%20low%20success%20rate." xr:uid="{00000000-0004-0000-0300-000003000000}"/>
    <hyperlink ref="A62" r:id="rId5" location="R17" xr:uid="{00000000-0004-0000-0300-000004000000}"/>
    <hyperlink ref="A65" r:id="rId6" location=":~:text=For%20example%2C%20persons%20who%20quit,the%20risk%20of%20premature%20death." xr:uid="{00000000-0004-0000-0300-000005000000}"/>
    <hyperlink ref="A68" r:id="rId7" location=":~:text=Participants%20who%20performed%20two%20to,of%20non%2Dcardiovascular%20disease%20mortality." xr:uid="{00000000-0004-0000-0300-000006000000}"/>
    <hyperlink ref="A69" r:id="rId8" location=":~:text=Research%20has%20shown%20that%20being,get%20potential%20anti%2Daging%20benefits.&amp;text=MedlinePlus." xr:uid="{00000000-0004-0000-0300-000007000000}"/>
    <hyperlink ref="A70" r:id="rId9" xr:uid="{00000000-0004-0000-0300-000008000000}"/>
    <hyperlink ref="A73" r:id="rId10" xr:uid="{00000000-0004-0000-0300-000009000000}"/>
  </hyperlinks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22"/>
  <sheetViews>
    <sheetView showGridLines="0" zoomScale="58" zoomScaleNormal="30" workbookViewId="0">
      <selection activeCell="AG41" sqref="AG41"/>
    </sheetView>
  </sheetViews>
  <sheetFormatPr baseColWidth="10" defaultColWidth="12.6640625" defaultRowHeight="15.75" customHeight="1" x14ac:dyDescent="0.2"/>
  <cols>
    <col min="1" max="3" width="12.6640625" style="8"/>
    <col min="4" max="4" width="19.5" style="8" bestFit="1" customWidth="1"/>
    <col min="5" max="5" width="19" style="8" customWidth="1"/>
    <col min="6" max="7" width="12.6640625" style="8"/>
    <col min="8" max="8" width="19" style="8" bestFit="1" customWidth="1"/>
    <col min="9" max="9" width="18.5" style="8" customWidth="1"/>
    <col min="10" max="11" width="12.6640625" style="8"/>
    <col min="12" max="12" width="21" style="8" bestFit="1" customWidth="1"/>
    <col min="13" max="13" width="20.5" style="8" customWidth="1"/>
    <col min="14" max="15" width="12.6640625" style="8"/>
    <col min="16" max="16" width="20.5" style="8" bestFit="1" customWidth="1"/>
    <col min="17" max="16384" width="12.6640625" style="8"/>
  </cols>
  <sheetData>
    <row r="1" spans="1:16" ht="15.75" customHeight="1" thickBot="1" x14ac:dyDescent="0.25">
      <c r="B1" s="104" t="s">
        <v>90</v>
      </c>
      <c r="D1" s="105"/>
      <c r="E1" s="94"/>
      <c r="F1" s="104" t="s">
        <v>91</v>
      </c>
      <c r="H1" s="105"/>
      <c r="I1" s="94"/>
      <c r="J1" s="104" t="s">
        <v>92</v>
      </c>
      <c r="L1" s="105"/>
      <c r="M1" s="94"/>
      <c r="N1" s="104" t="s">
        <v>93</v>
      </c>
      <c r="P1" s="105"/>
    </row>
    <row r="2" spans="1:16" ht="17" thickBot="1" x14ac:dyDescent="0.25">
      <c r="A2" s="103" t="s">
        <v>33</v>
      </c>
      <c r="B2" s="108" t="s">
        <v>94</v>
      </c>
      <c r="C2" s="109" t="s">
        <v>95</v>
      </c>
      <c r="D2" s="110" t="s">
        <v>96</v>
      </c>
      <c r="E2" s="94"/>
      <c r="F2" s="108" t="s">
        <v>94</v>
      </c>
      <c r="G2" s="111" t="s">
        <v>95</v>
      </c>
      <c r="H2" s="110" t="s">
        <v>97</v>
      </c>
      <c r="I2" s="94"/>
      <c r="J2" s="108" t="s">
        <v>94</v>
      </c>
      <c r="K2" s="111" t="s">
        <v>95</v>
      </c>
      <c r="L2" s="110" t="s">
        <v>98</v>
      </c>
      <c r="M2" s="94"/>
      <c r="N2" s="108" t="s">
        <v>94</v>
      </c>
      <c r="O2" s="111" t="s">
        <v>95</v>
      </c>
      <c r="P2" s="110" t="s">
        <v>99</v>
      </c>
    </row>
    <row r="3" spans="1:16" ht="16" x14ac:dyDescent="0.2">
      <c r="A3" s="103" t="s">
        <v>6</v>
      </c>
      <c r="B3" s="106">
        <f>1</f>
        <v>1</v>
      </c>
      <c r="C3" s="112">
        <f>BaselineMort!L3</f>
        <v>3.5000000000000001E-3</v>
      </c>
      <c r="D3" s="113">
        <f>C3*_xlfn.XLOOKUP(A3,NewMortLoading!$A$3:$A$8,NewMortLoading!$B$3:$B$8)</f>
        <v>3.5000000000000001E-3</v>
      </c>
      <c r="E3" s="94"/>
      <c r="F3" s="106">
        <f>1</f>
        <v>1</v>
      </c>
      <c r="G3" s="112">
        <f>BaselineMort!O3</f>
        <v>3.5000000000000001E-3</v>
      </c>
      <c r="H3" s="113">
        <f>G3*_xlfn.XLOOKUP(A3,NewMortLoading!$H$3:$H$8,NewMortLoading!$I$3:$I$8)</f>
        <v>3.5000000000000001E-3</v>
      </c>
      <c r="I3" s="94"/>
      <c r="J3" s="106">
        <f>1</f>
        <v>1</v>
      </c>
      <c r="K3" s="112">
        <f>BaselineMort!R3</f>
        <v>3.5000000000000001E-3</v>
      </c>
      <c r="L3" s="113">
        <f>K3*_xlfn.XLOOKUP(A3,NewMortLoading!$O$3:$O$8,NewMortLoading!$P$3:$P$8)</f>
        <v>3.5000000000000001E-3</v>
      </c>
      <c r="M3" s="94"/>
      <c r="N3" s="106">
        <f>1</f>
        <v>1</v>
      </c>
      <c r="O3" s="112">
        <f>BaselineMort!U3</f>
        <v>3.5000000000000001E-3</v>
      </c>
      <c r="P3" s="113">
        <f>O3*_xlfn.XLOOKUP(A3,NewMortLoading!$V$3:$V$8,NewMortLoading!$W$3:$W$8)</f>
        <v>3.5000000000000001E-3</v>
      </c>
    </row>
    <row r="4" spans="1:16" ht="16" x14ac:dyDescent="0.2">
      <c r="A4" s="103" t="s">
        <v>6</v>
      </c>
      <c r="B4" s="106">
        <f t="shared" ref="B4:B122" si="0">B3+1</f>
        <v>2</v>
      </c>
      <c r="C4" s="114">
        <f>BaselineMort!L4</f>
        <v>3.3700000000000001E-4</v>
      </c>
      <c r="D4" s="115">
        <f>C4*_xlfn.XLOOKUP(A4,NewMortLoading!$A$3:$A$8,NewMortLoading!$B$3:$B$8)</f>
        <v>3.3700000000000001E-4</v>
      </c>
      <c r="E4" s="94"/>
      <c r="F4" s="106">
        <f t="shared" ref="F4:F67" si="1">F3+1</f>
        <v>2</v>
      </c>
      <c r="G4" s="114">
        <f>BaselineMort!O4</f>
        <v>3.3700000000000001E-4</v>
      </c>
      <c r="H4" s="115">
        <f>G4*_xlfn.XLOOKUP(A4,NewMortLoading!$H$3:$H$8,NewMortLoading!$I$3:$I$8)</f>
        <v>3.3700000000000001E-4</v>
      </c>
      <c r="I4" s="94"/>
      <c r="J4" s="106">
        <f t="shared" ref="J4:J67" si="2">J3+1</f>
        <v>2</v>
      </c>
      <c r="K4" s="114">
        <f>BaselineMort!R4</f>
        <v>3.3700000000000001E-4</v>
      </c>
      <c r="L4" s="115">
        <f>K4*_xlfn.XLOOKUP(A4,NewMortLoading!$O$3:$O$8,NewMortLoading!$P$3:$P$8)</f>
        <v>3.3700000000000001E-4</v>
      </c>
      <c r="M4" s="94"/>
      <c r="N4" s="106">
        <f t="shared" ref="N4:N67" si="3">N3+1</f>
        <v>2</v>
      </c>
      <c r="O4" s="114">
        <f>BaselineMort!U4</f>
        <v>3.3700000000000001E-4</v>
      </c>
      <c r="P4" s="115">
        <f>O4*_xlfn.XLOOKUP(A4,NewMortLoading!$V$3:$V$8,NewMortLoading!$W$3:$W$8)</f>
        <v>3.3700000000000001E-4</v>
      </c>
    </row>
    <row r="5" spans="1:16" ht="16" x14ac:dyDescent="0.2">
      <c r="A5" s="103" t="s">
        <v>6</v>
      </c>
      <c r="B5" s="106">
        <f t="shared" si="0"/>
        <v>3</v>
      </c>
      <c r="C5" s="114">
        <f>BaselineMort!L5</f>
        <v>2.4000000000000001E-4</v>
      </c>
      <c r="D5" s="115">
        <f>C5*_xlfn.XLOOKUP(A5,NewMortLoading!$A$3:$A$8,NewMortLoading!$B$3:$B$8)</f>
        <v>2.4000000000000001E-4</v>
      </c>
      <c r="E5" s="94"/>
      <c r="F5" s="106">
        <f t="shared" si="1"/>
        <v>3</v>
      </c>
      <c r="G5" s="114">
        <f>BaselineMort!O5</f>
        <v>2.4000000000000001E-4</v>
      </c>
      <c r="H5" s="115">
        <f>G5*_xlfn.XLOOKUP(A5,NewMortLoading!$H$3:$H$8,NewMortLoading!$I$3:$I$8)</f>
        <v>2.4000000000000001E-4</v>
      </c>
      <c r="I5" s="94"/>
      <c r="J5" s="106">
        <f t="shared" si="2"/>
        <v>3</v>
      </c>
      <c r="K5" s="114">
        <f>BaselineMort!R5</f>
        <v>2.4000000000000001E-4</v>
      </c>
      <c r="L5" s="115">
        <f>K5*_xlfn.XLOOKUP(A5,NewMortLoading!$O$3:$O$8,NewMortLoading!$P$3:$P$8)</f>
        <v>2.4000000000000001E-4</v>
      </c>
      <c r="M5" s="94"/>
      <c r="N5" s="106">
        <f t="shared" si="3"/>
        <v>3</v>
      </c>
      <c r="O5" s="114">
        <f>BaselineMort!U5</f>
        <v>2.4000000000000001E-4</v>
      </c>
      <c r="P5" s="115">
        <f>O5*_xlfn.XLOOKUP(A5,NewMortLoading!$V$3:$V$8,NewMortLoading!$W$3:$W$8)</f>
        <v>2.4000000000000001E-4</v>
      </c>
    </row>
    <row r="6" spans="1:16" ht="16" x14ac:dyDescent="0.2">
      <c r="A6" s="103" t="s">
        <v>6</v>
      </c>
      <c r="B6" s="106">
        <f t="shared" si="0"/>
        <v>4</v>
      </c>
      <c r="C6" s="114">
        <f>BaselineMort!L6</f>
        <v>1.8000000000000001E-4</v>
      </c>
      <c r="D6" s="115">
        <f>C6*_xlfn.XLOOKUP(A6,NewMortLoading!$A$3:$A$8,NewMortLoading!$B$3:$B$8)</f>
        <v>1.8000000000000001E-4</v>
      </c>
      <c r="E6" s="94"/>
      <c r="F6" s="106">
        <f t="shared" si="1"/>
        <v>4</v>
      </c>
      <c r="G6" s="114">
        <f>BaselineMort!O6</f>
        <v>1.8000000000000001E-4</v>
      </c>
      <c r="H6" s="115">
        <f>G6*_xlfn.XLOOKUP(A6,NewMortLoading!$H$3:$H$8,NewMortLoading!$I$3:$I$8)</f>
        <v>1.8000000000000001E-4</v>
      </c>
      <c r="I6" s="94"/>
      <c r="J6" s="106">
        <f t="shared" si="2"/>
        <v>4</v>
      </c>
      <c r="K6" s="114">
        <f>BaselineMort!R6</f>
        <v>1.8000000000000001E-4</v>
      </c>
      <c r="L6" s="115">
        <f>K6*_xlfn.XLOOKUP(A6,NewMortLoading!$O$3:$O$8,NewMortLoading!$P$3:$P$8)</f>
        <v>1.8000000000000001E-4</v>
      </c>
      <c r="M6" s="94"/>
      <c r="N6" s="106">
        <f t="shared" si="3"/>
        <v>4</v>
      </c>
      <c r="O6" s="114">
        <f>BaselineMort!U6</f>
        <v>1.8000000000000001E-4</v>
      </c>
      <c r="P6" s="115">
        <f>O6*_xlfn.XLOOKUP(A6,NewMortLoading!$V$3:$V$8,NewMortLoading!$W$3:$W$8)</f>
        <v>1.8000000000000001E-4</v>
      </c>
    </row>
    <row r="7" spans="1:16" ht="16" x14ac:dyDescent="0.2">
      <c r="A7" s="103" t="s">
        <v>6</v>
      </c>
      <c r="B7" s="106">
        <f t="shared" si="0"/>
        <v>5</v>
      </c>
      <c r="C7" s="114">
        <f>BaselineMort!L7</f>
        <v>1.5799999999999999E-4</v>
      </c>
      <c r="D7" s="115">
        <f>C7*_xlfn.XLOOKUP(A7,NewMortLoading!$A$3:$A$8,NewMortLoading!$B$3:$B$8)</f>
        <v>1.5799999999999999E-4</v>
      </c>
      <c r="E7" s="94"/>
      <c r="F7" s="106">
        <f t="shared" si="1"/>
        <v>5</v>
      </c>
      <c r="G7" s="114">
        <f>BaselineMort!O7</f>
        <v>1.5799999999999999E-4</v>
      </c>
      <c r="H7" s="115">
        <f>G7*_xlfn.XLOOKUP(A7,NewMortLoading!$H$3:$H$8,NewMortLoading!$I$3:$I$8)</f>
        <v>1.5799999999999999E-4</v>
      </c>
      <c r="I7" s="94"/>
      <c r="J7" s="106">
        <f t="shared" si="2"/>
        <v>5</v>
      </c>
      <c r="K7" s="114">
        <f>BaselineMort!R7</f>
        <v>1.5799999999999999E-4</v>
      </c>
      <c r="L7" s="115">
        <f>K7*_xlfn.XLOOKUP(A7,NewMortLoading!$O$3:$O$8,NewMortLoading!$P$3:$P$8)</f>
        <v>1.5799999999999999E-4</v>
      </c>
      <c r="M7" s="94"/>
      <c r="N7" s="106">
        <f t="shared" si="3"/>
        <v>5</v>
      </c>
      <c r="O7" s="114">
        <f>BaselineMort!U7</f>
        <v>1.5799999999999999E-4</v>
      </c>
      <c r="P7" s="115">
        <f>O7*_xlfn.XLOOKUP(A7,NewMortLoading!$V$3:$V$8,NewMortLoading!$W$3:$W$8)</f>
        <v>1.5799999999999999E-4</v>
      </c>
    </row>
    <row r="8" spans="1:16" ht="16" x14ac:dyDescent="0.2">
      <c r="A8" s="103" t="s">
        <v>6</v>
      </c>
      <c r="B8" s="106">
        <f t="shared" si="0"/>
        <v>6</v>
      </c>
      <c r="C8" s="114">
        <f>BaselineMort!L8</f>
        <v>1.47E-4</v>
      </c>
      <c r="D8" s="115">
        <f>C8*_xlfn.XLOOKUP(A8,NewMortLoading!$A$3:$A$8,NewMortLoading!$B$3:$B$8)</f>
        <v>1.47E-4</v>
      </c>
      <c r="E8" s="94"/>
      <c r="F8" s="106">
        <f t="shared" si="1"/>
        <v>6</v>
      </c>
      <c r="G8" s="114">
        <f>BaselineMort!O8</f>
        <v>1.47E-4</v>
      </c>
      <c r="H8" s="115">
        <f>G8*_xlfn.XLOOKUP(A8,NewMortLoading!$H$3:$H$8,NewMortLoading!$I$3:$I$8)</f>
        <v>1.47E-4</v>
      </c>
      <c r="I8" s="94"/>
      <c r="J8" s="106">
        <f t="shared" si="2"/>
        <v>6</v>
      </c>
      <c r="K8" s="114">
        <f>BaselineMort!R8</f>
        <v>1.47E-4</v>
      </c>
      <c r="L8" s="115">
        <f>K8*_xlfn.XLOOKUP(A8,NewMortLoading!$O$3:$O$8,NewMortLoading!$P$3:$P$8)</f>
        <v>1.47E-4</v>
      </c>
      <c r="M8" s="94"/>
      <c r="N8" s="106">
        <f t="shared" si="3"/>
        <v>6</v>
      </c>
      <c r="O8" s="114">
        <f>BaselineMort!U8</f>
        <v>1.47E-4</v>
      </c>
      <c r="P8" s="115">
        <f>O8*_xlfn.XLOOKUP(A8,NewMortLoading!$V$3:$V$8,NewMortLoading!$W$3:$W$8)</f>
        <v>1.47E-4</v>
      </c>
    </row>
    <row r="9" spans="1:16" ht="16" x14ac:dyDescent="0.2">
      <c r="A9" s="103" t="s">
        <v>6</v>
      </c>
      <c r="B9" s="106">
        <f t="shared" si="0"/>
        <v>7</v>
      </c>
      <c r="C9" s="114">
        <f>BaselineMort!L9</f>
        <v>1.3799999999999999E-4</v>
      </c>
      <c r="D9" s="115">
        <f>C9*_xlfn.XLOOKUP(A9,NewMortLoading!$A$3:$A$8,NewMortLoading!$B$3:$B$8)</f>
        <v>1.3799999999999999E-4</v>
      </c>
      <c r="E9" s="94"/>
      <c r="F9" s="106">
        <f t="shared" si="1"/>
        <v>7</v>
      </c>
      <c r="G9" s="114">
        <f>BaselineMort!O9</f>
        <v>1.3799999999999999E-4</v>
      </c>
      <c r="H9" s="115">
        <f>G9*_xlfn.XLOOKUP(A9,NewMortLoading!$H$3:$H$8,NewMortLoading!$I$3:$I$8)</f>
        <v>1.3799999999999999E-4</v>
      </c>
      <c r="I9" s="94"/>
      <c r="J9" s="106">
        <f t="shared" si="2"/>
        <v>7</v>
      </c>
      <c r="K9" s="114">
        <f>BaselineMort!R9</f>
        <v>1.3799999999999999E-4</v>
      </c>
      <c r="L9" s="115">
        <f>K9*_xlfn.XLOOKUP(A9,NewMortLoading!$O$3:$O$8,NewMortLoading!$P$3:$P$8)</f>
        <v>1.3799999999999999E-4</v>
      </c>
      <c r="M9" s="94"/>
      <c r="N9" s="106">
        <f t="shared" si="3"/>
        <v>7</v>
      </c>
      <c r="O9" s="114">
        <f>BaselineMort!U9</f>
        <v>1.3799999999999999E-4</v>
      </c>
      <c r="P9" s="115">
        <f>O9*_xlfn.XLOOKUP(A9,NewMortLoading!$V$3:$V$8,NewMortLoading!$W$3:$W$8)</f>
        <v>1.3799999999999999E-4</v>
      </c>
    </row>
    <row r="10" spans="1:16" ht="16" x14ac:dyDescent="0.2">
      <c r="A10" s="103" t="s">
        <v>6</v>
      </c>
      <c r="B10" s="106">
        <f t="shared" si="0"/>
        <v>8</v>
      </c>
      <c r="C10" s="114">
        <f>BaselineMort!L10</f>
        <v>1.2899999999999999E-4</v>
      </c>
      <c r="D10" s="115">
        <f>C10*_xlfn.XLOOKUP(A10,NewMortLoading!$A$3:$A$8,NewMortLoading!$B$3:$B$8)</f>
        <v>1.2899999999999999E-4</v>
      </c>
      <c r="E10" s="94"/>
      <c r="F10" s="106">
        <f t="shared" si="1"/>
        <v>8</v>
      </c>
      <c r="G10" s="114">
        <f>BaselineMort!O10</f>
        <v>1.2899999999999999E-4</v>
      </c>
      <c r="H10" s="115">
        <f>G10*_xlfn.XLOOKUP(A10,NewMortLoading!$H$3:$H$8,NewMortLoading!$I$3:$I$8)</f>
        <v>1.2899999999999999E-4</v>
      </c>
      <c r="I10" s="94"/>
      <c r="J10" s="106">
        <f t="shared" si="2"/>
        <v>8</v>
      </c>
      <c r="K10" s="114">
        <f>BaselineMort!R10</f>
        <v>1.2899999999999999E-4</v>
      </c>
      <c r="L10" s="115">
        <f>K10*_xlfn.XLOOKUP(A10,NewMortLoading!$O$3:$O$8,NewMortLoading!$P$3:$P$8)</f>
        <v>1.2899999999999999E-4</v>
      </c>
      <c r="M10" s="94"/>
      <c r="N10" s="106">
        <f t="shared" si="3"/>
        <v>8</v>
      </c>
      <c r="O10" s="114">
        <f>BaselineMort!U10</f>
        <v>1.2899999999999999E-4</v>
      </c>
      <c r="P10" s="115">
        <f>O10*_xlfn.XLOOKUP(A10,NewMortLoading!$V$3:$V$8,NewMortLoading!$W$3:$W$8)</f>
        <v>1.2899999999999999E-4</v>
      </c>
    </row>
    <row r="11" spans="1:16" ht="16" x14ac:dyDescent="0.2">
      <c r="A11" s="103" t="s">
        <v>6</v>
      </c>
      <c r="B11" s="106">
        <f t="shared" si="0"/>
        <v>9</v>
      </c>
      <c r="C11" s="114">
        <f>BaselineMort!L11</f>
        <v>1.26E-4</v>
      </c>
      <c r="D11" s="115">
        <f>C11*_xlfn.XLOOKUP(A11,NewMortLoading!$A$3:$A$8,NewMortLoading!$B$3:$B$8)</f>
        <v>1.26E-4</v>
      </c>
      <c r="E11" s="94"/>
      <c r="F11" s="106">
        <f t="shared" si="1"/>
        <v>9</v>
      </c>
      <c r="G11" s="114">
        <f>BaselineMort!O11</f>
        <v>1.26E-4</v>
      </c>
      <c r="H11" s="115">
        <f>G11*_xlfn.XLOOKUP(A11,NewMortLoading!$H$3:$H$8,NewMortLoading!$I$3:$I$8)</f>
        <v>1.26E-4</v>
      </c>
      <c r="I11" s="94"/>
      <c r="J11" s="106">
        <f t="shared" si="2"/>
        <v>9</v>
      </c>
      <c r="K11" s="114">
        <f>BaselineMort!R11</f>
        <v>1.26E-4</v>
      </c>
      <c r="L11" s="115">
        <f>K11*_xlfn.XLOOKUP(A11,NewMortLoading!$O$3:$O$8,NewMortLoading!$P$3:$P$8)</f>
        <v>1.26E-4</v>
      </c>
      <c r="M11" s="94"/>
      <c r="N11" s="106">
        <f t="shared" si="3"/>
        <v>9</v>
      </c>
      <c r="O11" s="114">
        <f>BaselineMort!U11</f>
        <v>1.26E-4</v>
      </c>
      <c r="P11" s="115">
        <f>O11*_xlfn.XLOOKUP(A11,NewMortLoading!$V$3:$V$8,NewMortLoading!$W$3:$W$8)</f>
        <v>1.26E-4</v>
      </c>
    </row>
    <row r="12" spans="1:16" ht="16" x14ac:dyDescent="0.2">
      <c r="A12" s="103" t="s">
        <v>6</v>
      </c>
      <c r="B12" s="106">
        <f t="shared" si="0"/>
        <v>10</v>
      </c>
      <c r="C12" s="114">
        <f>BaselineMort!L12</f>
        <v>1.25E-4</v>
      </c>
      <c r="D12" s="115">
        <f>C12*_xlfn.XLOOKUP(A12,NewMortLoading!$A$3:$A$8,NewMortLoading!$B$3:$B$8)</f>
        <v>1.25E-4</v>
      </c>
      <c r="E12" s="94"/>
      <c r="F12" s="106">
        <f t="shared" si="1"/>
        <v>10</v>
      </c>
      <c r="G12" s="114">
        <f>BaselineMort!O12</f>
        <v>1.25E-4</v>
      </c>
      <c r="H12" s="115">
        <f>G12*_xlfn.XLOOKUP(A12,NewMortLoading!$H$3:$H$8,NewMortLoading!$I$3:$I$8)</f>
        <v>1.25E-4</v>
      </c>
      <c r="I12" s="94"/>
      <c r="J12" s="106">
        <f t="shared" si="2"/>
        <v>10</v>
      </c>
      <c r="K12" s="114">
        <f>BaselineMort!R12</f>
        <v>1.25E-4</v>
      </c>
      <c r="L12" s="115">
        <f>K12*_xlfn.XLOOKUP(A12,NewMortLoading!$O$3:$O$8,NewMortLoading!$P$3:$P$8)</f>
        <v>1.25E-4</v>
      </c>
      <c r="M12" s="94"/>
      <c r="N12" s="106">
        <f t="shared" si="3"/>
        <v>10</v>
      </c>
      <c r="O12" s="114">
        <f>BaselineMort!U12</f>
        <v>1.25E-4</v>
      </c>
      <c r="P12" s="115">
        <f>O12*_xlfn.XLOOKUP(A12,NewMortLoading!$V$3:$V$8,NewMortLoading!$W$3:$W$8)</f>
        <v>1.25E-4</v>
      </c>
    </row>
    <row r="13" spans="1:16" ht="16" x14ac:dyDescent="0.2">
      <c r="A13" s="103" t="s">
        <v>6</v>
      </c>
      <c r="B13" s="106">
        <f t="shared" si="0"/>
        <v>11</v>
      </c>
      <c r="C13" s="114">
        <f>BaselineMort!L13</f>
        <v>1.37E-4</v>
      </c>
      <c r="D13" s="115">
        <f>C13*_xlfn.XLOOKUP(A13,NewMortLoading!$A$3:$A$8,NewMortLoading!$B$3:$B$8)</f>
        <v>1.37E-4</v>
      </c>
      <c r="E13" s="94"/>
      <c r="F13" s="106">
        <f t="shared" si="1"/>
        <v>11</v>
      </c>
      <c r="G13" s="114">
        <f>BaselineMort!O13</f>
        <v>1.37E-4</v>
      </c>
      <c r="H13" s="115">
        <f>G13*_xlfn.XLOOKUP(A13,NewMortLoading!$H$3:$H$8,NewMortLoading!$I$3:$I$8)</f>
        <v>1.37E-4</v>
      </c>
      <c r="I13" s="94"/>
      <c r="J13" s="106">
        <f t="shared" si="2"/>
        <v>11</v>
      </c>
      <c r="K13" s="114">
        <f>BaselineMort!R13</f>
        <v>1.37E-4</v>
      </c>
      <c r="L13" s="115">
        <f>K13*_xlfn.XLOOKUP(A13,NewMortLoading!$O$3:$O$8,NewMortLoading!$P$3:$P$8)</f>
        <v>1.37E-4</v>
      </c>
      <c r="M13" s="94"/>
      <c r="N13" s="106">
        <f t="shared" si="3"/>
        <v>11</v>
      </c>
      <c r="O13" s="114">
        <f>BaselineMort!U13</f>
        <v>1.37E-4</v>
      </c>
      <c r="P13" s="115">
        <f>O13*_xlfn.XLOOKUP(A13,NewMortLoading!$V$3:$V$8,NewMortLoading!$W$3:$W$8)</f>
        <v>1.37E-4</v>
      </c>
    </row>
    <row r="14" spans="1:16" ht="16" x14ac:dyDescent="0.2">
      <c r="A14" s="103" t="s">
        <v>6</v>
      </c>
      <c r="B14" s="106">
        <f t="shared" si="0"/>
        <v>12</v>
      </c>
      <c r="C14" s="114">
        <f>BaselineMort!L14</f>
        <v>1.45E-4</v>
      </c>
      <c r="D14" s="115">
        <f>C14*_xlfn.XLOOKUP(A14,NewMortLoading!$A$3:$A$8,NewMortLoading!$B$3:$B$8)</f>
        <v>1.45E-4</v>
      </c>
      <c r="E14" s="94"/>
      <c r="F14" s="106">
        <f t="shared" si="1"/>
        <v>12</v>
      </c>
      <c r="G14" s="114">
        <f>BaselineMort!O14</f>
        <v>1.45E-4</v>
      </c>
      <c r="H14" s="115">
        <f>G14*_xlfn.XLOOKUP(A14,NewMortLoading!$H$3:$H$8,NewMortLoading!$I$3:$I$8)</f>
        <v>1.45E-4</v>
      </c>
      <c r="I14" s="94"/>
      <c r="J14" s="106">
        <f t="shared" si="2"/>
        <v>12</v>
      </c>
      <c r="K14" s="114">
        <f>BaselineMort!R14</f>
        <v>1.45E-4</v>
      </c>
      <c r="L14" s="115">
        <f>K14*_xlfn.XLOOKUP(A14,NewMortLoading!$O$3:$O$8,NewMortLoading!$P$3:$P$8)</f>
        <v>1.45E-4</v>
      </c>
      <c r="M14" s="94"/>
      <c r="N14" s="106">
        <f t="shared" si="3"/>
        <v>12</v>
      </c>
      <c r="O14" s="114">
        <f>BaselineMort!U14</f>
        <v>1.45E-4</v>
      </c>
      <c r="P14" s="115">
        <f>O14*_xlfn.XLOOKUP(A14,NewMortLoading!$V$3:$V$8,NewMortLoading!$W$3:$W$8)</f>
        <v>1.45E-4</v>
      </c>
    </row>
    <row r="15" spans="1:16" ht="16" x14ac:dyDescent="0.2">
      <c r="A15" s="103" t="s">
        <v>6</v>
      </c>
      <c r="B15" s="106">
        <f t="shared" si="0"/>
        <v>13</v>
      </c>
      <c r="C15" s="114">
        <f>BaselineMort!L15</f>
        <v>1.6100000000000001E-4</v>
      </c>
      <c r="D15" s="115">
        <f>C15*_xlfn.XLOOKUP(A15,NewMortLoading!$A$3:$A$8,NewMortLoading!$B$3:$B$8)</f>
        <v>1.6100000000000001E-4</v>
      </c>
      <c r="E15" s="94"/>
      <c r="F15" s="106">
        <f t="shared" si="1"/>
        <v>13</v>
      </c>
      <c r="G15" s="114">
        <f>BaselineMort!O15</f>
        <v>1.6100000000000001E-4</v>
      </c>
      <c r="H15" s="115">
        <f>G15*_xlfn.XLOOKUP(A15,NewMortLoading!$H$3:$H$8,NewMortLoading!$I$3:$I$8)</f>
        <v>1.6100000000000001E-4</v>
      </c>
      <c r="I15" s="94"/>
      <c r="J15" s="106">
        <f t="shared" si="2"/>
        <v>13</v>
      </c>
      <c r="K15" s="114">
        <f>BaselineMort!R15</f>
        <v>1.6100000000000001E-4</v>
      </c>
      <c r="L15" s="115">
        <f>K15*_xlfn.XLOOKUP(A15,NewMortLoading!$O$3:$O$8,NewMortLoading!$P$3:$P$8)</f>
        <v>1.6100000000000001E-4</v>
      </c>
      <c r="M15" s="94"/>
      <c r="N15" s="106">
        <f t="shared" si="3"/>
        <v>13</v>
      </c>
      <c r="O15" s="114">
        <f>BaselineMort!U15</f>
        <v>1.6100000000000001E-4</v>
      </c>
      <c r="P15" s="115">
        <f>O15*_xlfn.XLOOKUP(A15,NewMortLoading!$V$3:$V$8,NewMortLoading!$W$3:$W$8)</f>
        <v>1.6100000000000001E-4</v>
      </c>
    </row>
    <row r="16" spans="1:16" ht="16" x14ac:dyDescent="0.2">
      <c r="A16" s="103" t="s">
        <v>6</v>
      </c>
      <c r="B16" s="106">
        <f t="shared" si="0"/>
        <v>14</v>
      </c>
      <c r="C16" s="114">
        <f>BaselineMort!L16</f>
        <v>1.8100000000000001E-4</v>
      </c>
      <c r="D16" s="115">
        <f>C16*_xlfn.XLOOKUP(A16,NewMortLoading!$A$3:$A$8,NewMortLoading!$B$3:$B$8)</f>
        <v>1.8100000000000001E-4</v>
      </c>
      <c r="E16" s="94"/>
      <c r="F16" s="106">
        <f t="shared" si="1"/>
        <v>14</v>
      </c>
      <c r="G16" s="114">
        <f>BaselineMort!O16</f>
        <v>1.8100000000000001E-4</v>
      </c>
      <c r="H16" s="115">
        <f>G16*_xlfn.XLOOKUP(A16,NewMortLoading!$H$3:$H$8,NewMortLoading!$I$3:$I$8)</f>
        <v>1.8100000000000001E-4</v>
      </c>
      <c r="I16" s="94"/>
      <c r="J16" s="106">
        <f t="shared" si="2"/>
        <v>14</v>
      </c>
      <c r="K16" s="114">
        <f>BaselineMort!R16</f>
        <v>1.8100000000000001E-4</v>
      </c>
      <c r="L16" s="115">
        <f>K16*_xlfn.XLOOKUP(A16,NewMortLoading!$O$3:$O$8,NewMortLoading!$P$3:$P$8)</f>
        <v>1.8100000000000001E-4</v>
      </c>
      <c r="M16" s="94"/>
      <c r="N16" s="106">
        <f t="shared" si="3"/>
        <v>14</v>
      </c>
      <c r="O16" s="114">
        <f>BaselineMort!U16</f>
        <v>1.8100000000000001E-4</v>
      </c>
      <c r="P16" s="115">
        <f>O16*_xlfn.XLOOKUP(A16,NewMortLoading!$V$3:$V$8,NewMortLoading!$W$3:$W$8)</f>
        <v>1.8100000000000001E-4</v>
      </c>
    </row>
    <row r="17" spans="1:16" ht="16" x14ac:dyDescent="0.2">
      <c r="A17" s="103" t="s">
        <v>6</v>
      </c>
      <c r="B17" s="106">
        <f t="shared" si="0"/>
        <v>15</v>
      </c>
      <c r="C17" s="114">
        <f>BaselineMort!L17</f>
        <v>2.1699999999999999E-4</v>
      </c>
      <c r="D17" s="115">
        <f>C17*_xlfn.XLOOKUP(A17,NewMortLoading!$A$3:$A$8,NewMortLoading!$B$3:$B$8)</f>
        <v>2.1699999999999999E-4</v>
      </c>
      <c r="E17" s="94"/>
      <c r="F17" s="106">
        <f t="shared" si="1"/>
        <v>15</v>
      </c>
      <c r="G17" s="114">
        <f>BaselineMort!O17</f>
        <v>2.1699999999999999E-4</v>
      </c>
      <c r="H17" s="115">
        <f>G17*_xlfn.XLOOKUP(A17,NewMortLoading!$H$3:$H$8,NewMortLoading!$I$3:$I$8)</f>
        <v>2.1699999999999999E-4</v>
      </c>
      <c r="I17" s="94"/>
      <c r="J17" s="106">
        <f t="shared" si="2"/>
        <v>15</v>
      </c>
      <c r="K17" s="114">
        <f>BaselineMort!R17</f>
        <v>2.1699999999999999E-4</v>
      </c>
      <c r="L17" s="115">
        <f>K17*_xlfn.XLOOKUP(A17,NewMortLoading!$O$3:$O$8,NewMortLoading!$P$3:$P$8)</f>
        <v>2.1699999999999999E-4</v>
      </c>
      <c r="M17" s="94"/>
      <c r="N17" s="106">
        <f t="shared" si="3"/>
        <v>15</v>
      </c>
      <c r="O17" s="114">
        <f>BaselineMort!U17</f>
        <v>2.1699999999999999E-4</v>
      </c>
      <c r="P17" s="115">
        <f>O17*_xlfn.XLOOKUP(A17,NewMortLoading!$V$3:$V$8,NewMortLoading!$W$3:$W$8)</f>
        <v>2.1699999999999999E-4</v>
      </c>
    </row>
    <row r="18" spans="1:16" ht="16" x14ac:dyDescent="0.2">
      <c r="A18" s="103" t="s">
        <v>6</v>
      </c>
      <c r="B18" s="106">
        <f t="shared" si="0"/>
        <v>16</v>
      </c>
      <c r="C18" s="114">
        <f>BaselineMort!L18</f>
        <v>2.63E-4</v>
      </c>
      <c r="D18" s="115">
        <f>C18*_xlfn.XLOOKUP(A18,NewMortLoading!$A$3:$A$8,NewMortLoading!$B$3:$B$8)</f>
        <v>2.63E-4</v>
      </c>
      <c r="E18" s="94"/>
      <c r="F18" s="106">
        <f t="shared" si="1"/>
        <v>16</v>
      </c>
      <c r="G18" s="114">
        <f>BaselineMort!O18</f>
        <v>2.63E-4</v>
      </c>
      <c r="H18" s="115">
        <f>G18*_xlfn.XLOOKUP(A18,NewMortLoading!$H$3:$H$8,NewMortLoading!$I$3:$I$8)</f>
        <v>2.63E-4</v>
      </c>
      <c r="I18" s="94"/>
      <c r="J18" s="106">
        <f t="shared" si="2"/>
        <v>16</v>
      </c>
      <c r="K18" s="114">
        <f>BaselineMort!R18</f>
        <v>2.63E-4</v>
      </c>
      <c r="L18" s="115">
        <f>K18*_xlfn.XLOOKUP(A18,NewMortLoading!$O$3:$O$8,NewMortLoading!$P$3:$P$8)</f>
        <v>2.63E-4</v>
      </c>
      <c r="M18" s="94"/>
      <c r="N18" s="106">
        <f t="shared" si="3"/>
        <v>16</v>
      </c>
      <c r="O18" s="114">
        <f>BaselineMort!U18</f>
        <v>2.63E-4</v>
      </c>
      <c r="P18" s="115">
        <f>O18*_xlfn.XLOOKUP(A18,NewMortLoading!$V$3:$V$8,NewMortLoading!$W$3:$W$8)</f>
        <v>2.63E-4</v>
      </c>
    </row>
    <row r="19" spans="1:16" ht="16" x14ac:dyDescent="0.2">
      <c r="A19" s="103" t="s">
        <v>6</v>
      </c>
      <c r="B19" s="106">
        <f t="shared" si="0"/>
        <v>17</v>
      </c>
      <c r="C19" s="114">
        <f>BaselineMort!L19</f>
        <v>3.1500000000000001E-4</v>
      </c>
      <c r="D19" s="115">
        <f>C19*_xlfn.XLOOKUP(A19,NewMortLoading!$A$3:$A$8,NewMortLoading!$B$3:$B$8)</f>
        <v>3.1500000000000001E-4</v>
      </c>
      <c r="E19" s="94"/>
      <c r="F19" s="106">
        <f t="shared" si="1"/>
        <v>17</v>
      </c>
      <c r="G19" s="114">
        <f>BaselineMort!O19</f>
        <v>3.1500000000000001E-4</v>
      </c>
      <c r="H19" s="115">
        <f>G19*_xlfn.XLOOKUP(A19,NewMortLoading!$H$3:$H$8,NewMortLoading!$I$3:$I$8)</f>
        <v>3.1500000000000001E-4</v>
      </c>
      <c r="I19" s="94"/>
      <c r="J19" s="106">
        <f t="shared" si="2"/>
        <v>17</v>
      </c>
      <c r="K19" s="114">
        <f>BaselineMort!R19</f>
        <v>3.1500000000000001E-4</v>
      </c>
      <c r="L19" s="115">
        <f>K19*_xlfn.XLOOKUP(A19,NewMortLoading!$O$3:$O$8,NewMortLoading!$P$3:$P$8)</f>
        <v>3.1500000000000001E-4</v>
      </c>
      <c r="M19" s="94"/>
      <c r="N19" s="106">
        <f t="shared" si="3"/>
        <v>17</v>
      </c>
      <c r="O19" s="114">
        <f>BaselineMort!U19</f>
        <v>3.1500000000000001E-4</v>
      </c>
      <c r="P19" s="115">
        <f>O19*_xlfn.XLOOKUP(A19,NewMortLoading!$V$3:$V$8,NewMortLoading!$W$3:$W$8)</f>
        <v>3.1500000000000001E-4</v>
      </c>
    </row>
    <row r="20" spans="1:16" ht="16" x14ac:dyDescent="0.2">
      <c r="A20" s="103" t="s">
        <v>7</v>
      </c>
      <c r="B20" s="106">
        <f t="shared" si="0"/>
        <v>18</v>
      </c>
      <c r="C20" s="114">
        <f>BaselineMort!L20</f>
        <v>2.3279453439999996E-3</v>
      </c>
      <c r="D20" s="115">
        <f>C20*_xlfn.XLOOKUP(A20,NewMortLoading!$A$3:$A$8,NewMortLoading!$B$3:$B$8)</f>
        <v>1.6690571959172345E-3</v>
      </c>
      <c r="E20" s="94"/>
      <c r="F20" s="106">
        <f t="shared" si="1"/>
        <v>18</v>
      </c>
      <c r="G20" s="114">
        <f>BaselineMort!O20</f>
        <v>3.4439738800000003E-3</v>
      </c>
      <c r="H20" s="115">
        <f>G20*_xlfn.XLOOKUP(A20,NewMortLoading!$H$3:$H$8,NewMortLoading!$I$3:$I$8)</f>
        <v>2.4628137038757744E-3</v>
      </c>
      <c r="I20" s="94"/>
      <c r="J20" s="106">
        <f t="shared" si="2"/>
        <v>18</v>
      </c>
      <c r="K20" s="114">
        <f>BaselineMort!R20</f>
        <v>3.9730115200000001E-4</v>
      </c>
      <c r="L20" s="115">
        <f>K20*_xlfn.XLOOKUP(A20,NewMortLoading!$O$3:$O$8,NewMortLoading!$P$3:$P$8)</f>
        <v>3.6155982117573452E-4</v>
      </c>
      <c r="M20" s="94"/>
      <c r="N20" s="106">
        <f t="shared" si="3"/>
        <v>18</v>
      </c>
      <c r="O20" s="114">
        <f>BaselineMort!U20</f>
        <v>2.5316831999999998E-4</v>
      </c>
      <c r="P20" s="115">
        <f>O20*_xlfn.XLOOKUP(A20,NewMortLoading!$V$3:$V$8,NewMortLoading!$W$3:$W$8)</f>
        <v>2.3003333055700797E-4</v>
      </c>
    </row>
    <row r="21" spans="1:16" ht="16" x14ac:dyDescent="0.2">
      <c r="A21" s="103" t="s">
        <v>7</v>
      </c>
      <c r="B21" s="106">
        <f t="shared" si="0"/>
        <v>19</v>
      </c>
      <c r="C21" s="114">
        <f>BaselineMort!L21</f>
        <v>2.6251298559999995E-3</v>
      </c>
      <c r="D21" s="115">
        <f>C21*_xlfn.XLOOKUP(A21,NewMortLoading!$A$3:$A$8,NewMortLoading!$B$3:$B$8)</f>
        <v>1.8821283273109241E-3</v>
      </c>
      <c r="E21" s="94"/>
      <c r="F21" s="106">
        <f t="shared" si="1"/>
        <v>19</v>
      </c>
      <c r="G21" s="114">
        <f>BaselineMort!O21</f>
        <v>3.8836301200000007E-3</v>
      </c>
      <c r="H21" s="115">
        <f>G21*_xlfn.XLOOKUP(A21,NewMortLoading!$H$3:$H$8,NewMortLoading!$I$3:$I$8)</f>
        <v>2.7772154533067246E-3</v>
      </c>
      <c r="I21" s="94"/>
      <c r="J21" s="106">
        <f t="shared" si="2"/>
        <v>19</v>
      </c>
      <c r="K21" s="114">
        <f>BaselineMort!R21</f>
        <v>4.4802044800000009E-4</v>
      </c>
      <c r="L21" s="115">
        <f>K21*_xlfn.XLOOKUP(A21,NewMortLoading!$O$3:$O$8,NewMortLoading!$P$3:$P$8)</f>
        <v>4.0771639409178576E-4</v>
      </c>
      <c r="M21" s="94"/>
      <c r="N21" s="106">
        <f t="shared" si="3"/>
        <v>19</v>
      </c>
      <c r="O21" s="114">
        <f>BaselineMort!U21</f>
        <v>2.8548768000000001E-4</v>
      </c>
      <c r="P21" s="115">
        <f>O21*_xlfn.XLOOKUP(A21,NewMortLoading!$V$3:$V$8,NewMortLoading!$W$3:$W$8)</f>
        <v>2.5939928764939199E-4</v>
      </c>
    </row>
    <row r="22" spans="1:16" ht="16" x14ac:dyDescent="0.2">
      <c r="A22" s="103" t="s">
        <v>7</v>
      </c>
      <c r="B22" s="106">
        <f t="shared" si="0"/>
        <v>20</v>
      </c>
      <c r="C22" s="114">
        <f>BaselineMort!L22</f>
        <v>2.8418268959999994E-3</v>
      </c>
      <c r="D22" s="115">
        <f>C22*_xlfn.XLOOKUP(A22,NewMortLoading!$A$3:$A$8,NewMortLoading!$B$3:$B$8)</f>
        <v>2.0374926939521558E-3</v>
      </c>
      <c r="E22" s="94"/>
      <c r="F22" s="106">
        <f t="shared" si="1"/>
        <v>20</v>
      </c>
      <c r="G22" s="114">
        <f>BaselineMort!O22</f>
        <v>4.2042127950000004E-3</v>
      </c>
      <c r="H22" s="115">
        <f>G22*_xlfn.XLOOKUP(A22,NewMortLoading!$H$3:$H$8,NewMortLoading!$I$3:$I$8)</f>
        <v>3.0064667289334585E-3</v>
      </c>
      <c r="I22" s="94"/>
      <c r="J22" s="106">
        <f t="shared" si="2"/>
        <v>20</v>
      </c>
      <c r="K22" s="114">
        <f>BaselineMort!R22</f>
        <v>4.8500326800000003E-4</v>
      </c>
      <c r="L22" s="115">
        <f>K22*_xlfn.XLOOKUP(A22,NewMortLoading!$O$3:$O$8,NewMortLoading!$P$3:$P$8)</f>
        <v>4.4137222850973976E-4</v>
      </c>
      <c r="M22" s="94"/>
      <c r="N22" s="106">
        <f t="shared" si="3"/>
        <v>20</v>
      </c>
      <c r="O22" s="114">
        <f>BaselineMort!U22</f>
        <v>3.0905388E-4</v>
      </c>
      <c r="P22" s="115">
        <f>O22*_xlfn.XLOOKUP(A22,NewMortLoading!$V$3:$V$8,NewMortLoading!$W$3:$W$8)</f>
        <v>2.8081196469592195E-4</v>
      </c>
    </row>
    <row r="23" spans="1:16" ht="16" x14ac:dyDescent="0.2">
      <c r="A23" s="103" t="s">
        <v>7</v>
      </c>
      <c r="B23" s="106">
        <f t="shared" si="0"/>
        <v>21</v>
      </c>
      <c r="C23" s="114">
        <f>BaselineMort!L23</f>
        <v>3.0709066239999997E-3</v>
      </c>
      <c r="D23" s="115">
        <f>C23*_xlfn.XLOOKUP(A23,NewMortLoading!$A$3:$A$8,NewMortLoading!$B$3:$B$8)</f>
        <v>2.2017350244014585E-3</v>
      </c>
      <c r="E23" s="94"/>
      <c r="F23" s="106">
        <f t="shared" si="1"/>
        <v>21</v>
      </c>
      <c r="G23" s="114">
        <f>BaselineMort!O23</f>
        <v>4.5431144800000007E-3</v>
      </c>
      <c r="H23" s="115">
        <f>G23*_xlfn.XLOOKUP(A23,NewMortLoading!$H$3:$H$8,NewMortLoading!$I$3:$I$8)</f>
        <v>3.2488180774531495E-3</v>
      </c>
      <c r="I23" s="94"/>
      <c r="J23" s="106">
        <f t="shared" si="2"/>
        <v>21</v>
      </c>
      <c r="K23" s="114">
        <f>BaselineMort!R23</f>
        <v>5.2409939200000004E-4</v>
      </c>
      <c r="L23" s="115">
        <f>K23*_xlfn.XLOOKUP(A23,NewMortLoading!$O$3:$O$8,NewMortLoading!$P$3:$P$8)</f>
        <v>4.7695125346586254E-4</v>
      </c>
      <c r="M23" s="94"/>
      <c r="N23" s="106">
        <f t="shared" si="3"/>
        <v>21</v>
      </c>
      <c r="O23" s="114">
        <f>BaselineMort!U23</f>
        <v>3.3396672000000004E-4</v>
      </c>
      <c r="P23" s="115">
        <f>O23*_xlfn.XLOOKUP(A23,NewMortLoading!$V$3:$V$8,NewMortLoading!$W$3:$W$8)</f>
        <v>3.0344822328796803E-4</v>
      </c>
    </row>
    <row r="24" spans="1:16" ht="16" x14ac:dyDescent="0.2">
      <c r="A24" s="103" t="s">
        <v>7</v>
      </c>
      <c r="B24" s="106">
        <f t="shared" si="0"/>
        <v>22</v>
      </c>
      <c r="C24" s="114">
        <f>BaselineMort!L24</f>
        <v>3.2256902239999993E-3</v>
      </c>
      <c r="D24" s="115">
        <f>C24*_xlfn.XLOOKUP(A24,NewMortLoading!$A$3:$A$8,NewMortLoading!$B$3:$B$8)</f>
        <v>2.3127095720023383E-3</v>
      </c>
      <c r="E24" s="94"/>
      <c r="F24" s="106">
        <f t="shared" si="1"/>
        <v>22</v>
      </c>
      <c r="G24" s="114">
        <f>BaselineMort!O24</f>
        <v>4.7721021050000003E-3</v>
      </c>
      <c r="H24" s="115">
        <f>G24*_xlfn.XLOOKUP(A24,NewMortLoading!$H$3:$H$8,NewMortLoading!$I$3:$I$8)</f>
        <v>3.412568988615102E-3</v>
      </c>
      <c r="I24" s="94"/>
      <c r="J24" s="106">
        <f t="shared" si="2"/>
        <v>22</v>
      </c>
      <c r="K24" s="114">
        <f>BaselineMort!R24</f>
        <v>5.5051569200000006E-4</v>
      </c>
      <c r="L24" s="115">
        <f>K24*_xlfn.XLOOKUP(A24,NewMortLoading!$O$3:$O$8,NewMortLoading!$P$3:$P$8)</f>
        <v>5.009911351929726E-4</v>
      </c>
      <c r="M24" s="94"/>
      <c r="N24" s="106">
        <f t="shared" si="3"/>
        <v>22</v>
      </c>
      <c r="O24" s="114">
        <f>BaselineMort!U24</f>
        <v>3.5079972E-4</v>
      </c>
      <c r="P24" s="115">
        <f>O24*_xlfn.XLOOKUP(A24,NewMortLoading!$V$3:$V$8,NewMortLoading!$W$3:$W$8)</f>
        <v>3.1874299260691794E-4</v>
      </c>
    </row>
    <row r="25" spans="1:16" ht="16" x14ac:dyDescent="0.2">
      <c r="A25" s="103" t="s">
        <v>7</v>
      </c>
      <c r="B25" s="106">
        <f t="shared" si="0"/>
        <v>23</v>
      </c>
      <c r="C25" s="114">
        <f>BaselineMort!L25</f>
        <v>3.3433257599999994E-3</v>
      </c>
      <c r="D25" s="115">
        <f>C25*_xlfn.XLOOKUP(A25,NewMortLoading!$A$3:$A$8,NewMortLoading!$B$3:$B$8)</f>
        <v>2.3970502281790073E-3</v>
      </c>
      <c r="E25" s="94"/>
      <c r="F25" s="106">
        <f t="shared" si="1"/>
        <v>23</v>
      </c>
      <c r="G25" s="114">
        <f>BaselineMort!O25</f>
        <v>4.9461327000000005E-3</v>
      </c>
      <c r="H25" s="115">
        <f>G25*_xlfn.XLOOKUP(A25,NewMortLoading!$H$3:$H$8,NewMortLoading!$I$3:$I$8)</f>
        <v>3.5370196810981867E-3</v>
      </c>
      <c r="I25" s="94"/>
      <c r="J25" s="106">
        <f t="shared" si="2"/>
        <v>23</v>
      </c>
      <c r="K25" s="114">
        <f>BaselineMort!R25</f>
        <v>5.7059208000000009E-4</v>
      </c>
      <c r="L25" s="115">
        <f>K25*_xlfn.XLOOKUP(A25,NewMortLoading!$O$3:$O$8,NewMortLoading!$P$3:$P$8)</f>
        <v>5.1926144530557619E-4</v>
      </c>
      <c r="M25" s="94"/>
      <c r="N25" s="106">
        <f t="shared" si="3"/>
        <v>23</v>
      </c>
      <c r="O25" s="114">
        <f>BaselineMort!U25</f>
        <v>3.6359280000000004E-4</v>
      </c>
      <c r="P25" s="115">
        <f>O25*_xlfn.XLOOKUP(A25,NewMortLoading!$V$3:$V$8,NewMortLoading!$W$3:$W$8)</f>
        <v>3.3036701728932002E-4</v>
      </c>
    </row>
    <row r="26" spans="1:16" ht="16" x14ac:dyDescent="0.2">
      <c r="A26" s="103" t="s">
        <v>7</v>
      </c>
      <c r="B26" s="106">
        <f t="shared" si="0"/>
        <v>24</v>
      </c>
      <c r="C26" s="114">
        <f>BaselineMort!L26</f>
        <v>3.3618997919999992E-3</v>
      </c>
      <c r="D26" s="115">
        <f>C26*_xlfn.XLOOKUP(A26,NewMortLoading!$A$3:$A$8,NewMortLoading!$B$3:$B$8)</f>
        <v>2.4103671738911125E-3</v>
      </c>
      <c r="E26" s="94"/>
      <c r="F26" s="106">
        <f t="shared" si="1"/>
        <v>24</v>
      </c>
      <c r="G26" s="114">
        <f>BaselineMort!O26</f>
        <v>4.9736112150000006E-3</v>
      </c>
      <c r="H26" s="115">
        <f>G26*_xlfn.XLOOKUP(A26,NewMortLoading!$H$3:$H$8,NewMortLoading!$I$3:$I$8)</f>
        <v>3.5566697904376213E-3</v>
      </c>
      <c r="I26" s="94"/>
      <c r="J26" s="106">
        <f t="shared" si="2"/>
        <v>24</v>
      </c>
      <c r="K26" s="114">
        <f>BaselineMort!R26</f>
        <v>5.7376203600000009E-4</v>
      </c>
      <c r="L26" s="115">
        <f>K26*_xlfn.XLOOKUP(A26,NewMortLoading!$O$3:$O$8,NewMortLoading!$P$3:$P$8)</f>
        <v>5.2214623111282942E-4</v>
      </c>
      <c r="M26" s="94"/>
      <c r="N26" s="106">
        <f t="shared" si="3"/>
        <v>24</v>
      </c>
      <c r="O26" s="114">
        <f>BaselineMort!U26</f>
        <v>3.6561276000000002E-4</v>
      </c>
      <c r="P26" s="115">
        <f>O26*_xlfn.XLOOKUP(A26,NewMortLoading!$V$3:$V$8,NewMortLoading!$W$3:$W$8)</f>
        <v>3.3220238960759399E-4</v>
      </c>
    </row>
    <row r="27" spans="1:16" ht="16" x14ac:dyDescent="0.2">
      <c r="A27" s="103" t="s">
        <v>7</v>
      </c>
      <c r="B27" s="106">
        <f t="shared" si="0"/>
        <v>25</v>
      </c>
      <c r="C27" s="114">
        <f>BaselineMort!L27</f>
        <v>3.3742824799999995E-3</v>
      </c>
      <c r="D27" s="115">
        <f>C27*_xlfn.XLOOKUP(A27,NewMortLoading!$A$3:$A$8,NewMortLoading!$B$3:$B$8)</f>
        <v>2.4192451376991832E-3</v>
      </c>
      <c r="E27" s="94"/>
      <c r="F27" s="106">
        <f t="shared" si="1"/>
        <v>25</v>
      </c>
      <c r="G27" s="114">
        <f>BaselineMort!O27</f>
        <v>4.9919302250000007E-3</v>
      </c>
      <c r="H27" s="115">
        <f>G27*_xlfn.XLOOKUP(A27,NewMortLoading!$H$3:$H$8,NewMortLoading!$I$3:$I$8)</f>
        <v>3.5697698633305776E-3</v>
      </c>
      <c r="I27" s="94"/>
      <c r="J27" s="106">
        <f t="shared" si="2"/>
        <v>25</v>
      </c>
      <c r="K27" s="114">
        <f>BaselineMort!R27</f>
        <v>5.7587534000000005E-4</v>
      </c>
      <c r="L27" s="115">
        <f>K27*_xlfn.XLOOKUP(A27,NewMortLoading!$O$3:$O$8,NewMortLoading!$P$3:$P$8)</f>
        <v>5.2406942165099813E-4</v>
      </c>
      <c r="M27" s="94"/>
      <c r="N27" s="106">
        <f t="shared" si="3"/>
        <v>25</v>
      </c>
      <c r="O27" s="114">
        <f>BaselineMort!U27</f>
        <v>3.6695940000000001E-4</v>
      </c>
      <c r="P27" s="115">
        <f>O27*_xlfn.XLOOKUP(A27,NewMortLoading!$V$3:$V$8,NewMortLoading!$W$3:$W$8)</f>
        <v>3.3342597115310996E-4</v>
      </c>
    </row>
    <row r="28" spans="1:16" ht="16" x14ac:dyDescent="0.2">
      <c r="A28" s="103" t="s">
        <v>7</v>
      </c>
      <c r="B28" s="106">
        <f t="shared" si="0"/>
        <v>26</v>
      </c>
      <c r="C28" s="114">
        <f>BaselineMort!L28</f>
        <v>3.4423872639999993E-3</v>
      </c>
      <c r="D28" s="115">
        <f>C28*_xlfn.XLOOKUP(A28,NewMortLoading!$A$3:$A$8,NewMortLoading!$B$3:$B$8)</f>
        <v>2.4680739386435703E-3</v>
      </c>
      <c r="E28" s="94"/>
      <c r="F28" s="106">
        <f t="shared" si="1"/>
        <v>26</v>
      </c>
      <c r="G28" s="114">
        <f>BaselineMort!O28</f>
        <v>5.0926847800000005E-3</v>
      </c>
      <c r="H28" s="115">
        <f>G28*_xlfn.XLOOKUP(A28,NewMortLoading!$H$3:$H$8,NewMortLoading!$I$3:$I$8)</f>
        <v>3.6418202642418368E-3</v>
      </c>
      <c r="I28" s="94"/>
      <c r="J28" s="106">
        <f t="shared" si="2"/>
        <v>26</v>
      </c>
      <c r="K28" s="114">
        <f>BaselineMort!R28</f>
        <v>5.8749851200000001E-4</v>
      </c>
      <c r="L28" s="115">
        <f>K28*_xlfn.XLOOKUP(A28,NewMortLoading!$O$3:$O$8,NewMortLoading!$P$3:$P$8)</f>
        <v>5.3464696961092655E-4</v>
      </c>
      <c r="M28" s="94"/>
      <c r="N28" s="106">
        <f t="shared" si="3"/>
        <v>26</v>
      </c>
      <c r="O28" s="114">
        <f>BaselineMort!U28</f>
        <v>3.7436591999999999E-4</v>
      </c>
      <c r="P28" s="115">
        <f>O28*_xlfn.XLOOKUP(A28,NewMortLoading!$V$3:$V$8,NewMortLoading!$W$3:$W$8)</f>
        <v>3.4015566965344795E-4</v>
      </c>
    </row>
    <row r="29" spans="1:16" ht="16" x14ac:dyDescent="0.2">
      <c r="A29" s="103" t="s">
        <v>7</v>
      </c>
      <c r="B29" s="106">
        <f t="shared" si="0"/>
        <v>27</v>
      </c>
      <c r="C29" s="114">
        <f>BaselineMort!L29</f>
        <v>3.5166833919999998E-3</v>
      </c>
      <c r="D29" s="115">
        <f>C29*_xlfn.XLOOKUP(A29,NewMortLoading!$A$3:$A$8,NewMortLoading!$B$3:$B$8)</f>
        <v>2.5213417214919932E-3</v>
      </c>
      <c r="E29" s="94"/>
      <c r="F29" s="106">
        <f t="shared" si="1"/>
        <v>27</v>
      </c>
      <c r="G29" s="114">
        <f>BaselineMort!O29</f>
        <v>5.2025988400000011E-3</v>
      </c>
      <c r="H29" s="115">
        <f>G29*_xlfn.XLOOKUP(A29,NewMortLoading!$H$3:$H$8,NewMortLoading!$I$3:$I$8)</f>
        <v>3.7204207015995743E-3</v>
      </c>
      <c r="I29" s="94"/>
      <c r="J29" s="106">
        <f t="shared" si="2"/>
        <v>27</v>
      </c>
      <c r="K29" s="114">
        <f>BaselineMort!R29</f>
        <v>6.0017833600000011E-4</v>
      </c>
      <c r="L29" s="115">
        <f>K29*_xlfn.XLOOKUP(A29,NewMortLoading!$O$3:$O$8,NewMortLoading!$P$3:$P$8)</f>
        <v>5.4618611283993948E-4</v>
      </c>
      <c r="M29" s="94"/>
      <c r="N29" s="106">
        <f t="shared" si="3"/>
        <v>27</v>
      </c>
      <c r="O29" s="114">
        <f>BaselineMort!U29</f>
        <v>3.8244576000000003E-4</v>
      </c>
      <c r="P29" s="115">
        <f>O29*_xlfn.XLOOKUP(A29,NewMortLoading!$V$3:$V$8,NewMortLoading!$W$3:$W$8)</f>
        <v>3.4749715892654401E-4</v>
      </c>
    </row>
    <row r="30" spans="1:16" ht="16" x14ac:dyDescent="0.2">
      <c r="A30" s="103" t="s">
        <v>7</v>
      </c>
      <c r="B30" s="106">
        <f t="shared" si="0"/>
        <v>28</v>
      </c>
      <c r="C30" s="114">
        <f>BaselineMort!L30</f>
        <v>3.6095535519999992E-3</v>
      </c>
      <c r="D30" s="115">
        <f>C30*_xlfn.XLOOKUP(A30,NewMortLoading!$A$3:$A$8,NewMortLoading!$B$3:$B$8)</f>
        <v>2.5879264500525208E-3</v>
      </c>
      <c r="E30" s="94"/>
      <c r="F30" s="106">
        <f t="shared" si="1"/>
        <v>28</v>
      </c>
      <c r="G30" s="114">
        <f>BaselineMort!O30</f>
        <v>5.3399914150000002E-3</v>
      </c>
      <c r="H30" s="115">
        <f>G30*_xlfn.XLOOKUP(A30,NewMortLoading!$H$3:$H$8,NewMortLoading!$I$3:$I$8)</f>
        <v>3.8186712482967456E-3</v>
      </c>
      <c r="I30" s="94"/>
      <c r="J30" s="106">
        <f t="shared" si="2"/>
        <v>28</v>
      </c>
      <c r="K30" s="114">
        <f>BaselineMort!R30</f>
        <v>6.160281160000001E-4</v>
      </c>
      <c r="L30" s="115">
        <f>K30*_xlfn.XLOOKUP(A30,NewMortLoading!$O$3:$O$8,NewMortLoading!$P$3:$P$8)</f>
        <v>5.6061004187620543E-4</v>
      </c>
      <c r="M30" s="94"/>
      <c r="N30" s="106">
        <f t="shared" si="3"/>
        <v>28</v>
      </c>
      <c r="O30" s="114">
        <f>BaselineMort!U30</f>
        <v>3.9254555999999999E-4</v>
      </c>
      <c r="P30" s="115">
        <f>O30*_xlfn.XLOOKUP(A30,NewMortLoading!$V$3:$V$8,NewMortLoading!$W$3:$W$8)</f>
        <v>3.5667402051791394E-4</v>
      </c>
    </row>
    <row r="31" spans="1:16" ht="16" x14ac:dyDescent="0.2">
      <c r="A31" s="103" t="s">
        <v>7</v>
      </c>
      <c r="B31" s="106">
        <f t="shared" si="0"/>
        <v>29</v>
      </c>
      <c r="C31" s="114">
        <f>BaselineMort!L31</f>
        <v>3.7086150559999995E-3</v>
      </c>
      <c r="D31" s="115">
        <f>C31*_xlfn.XLOOKUP(A31,NewMortLoading!$A$3:$A$8,NewMortLoading!$B$3:$B$8)</f>
        <v>2.6589501605170842E-3</v>
      </c>
      <c r="E31" s="94"/>
      <c r="F31" s="106">
        <f t="shared" si="1"/>
        <v>29</v>
      </c>
      <c r="G31" s="114">
        <f>BaselineMort!O31</f>
        <v>5.486543495000001E-3</v>
      </c>
      <c r="H31" s="115">
        <f>G31*_xlfn.XLOOKUP(A31,NewMortLoading!$H$3:$H$8,NewMortLoading!$I$3:$I$8)</f>
        <v>3.9234718314403961E-3</v>
      </c>
      <c r="I31" s="94"/>
      <c r="J31" s="106">
        <f t="shared" si="2"/>
        <v>29</v>
      </c>
      <c r="K31" s="114">
        <f>BaselineMort!R31</f>
        <v>6.3293454800000012E-4</v>
      </c>
      <c r="L31" s="115">
        <f>K31*_xlfn.XLOOKUP(A31,NewMortLoading!$O$3:$O$8,NewMortLoading!$P$3:$P$8)</f>
        <v>5.7599556618155589E-4</v>
      </c>
      <c r="M31" s="94"/>
      <c r="N31" s="106">
        <f t="shared" si="3"/>
        <v>29</v>
      </c>
      <c r="O31" s="114">
        <f>BaselineMort!U31</f>
        <v>4.0331868000000005E-4</v>
      </c>
      <c r="P31" s="115">
        <f>O31*_xlfn.XLOOKUP(A31,NewMortLoading!$V$3:$V$8,NewMortLoading!$W$3:$W$8)</f>
        <v>3.6646267288204199E-4</v>
      </c>
    </row>
    <row r="32" spans="1:16" ht="16" x14ac:dyDescent="0.2">
      <c r="A32" s="103" t="s">
        <v>7</v>
      </c>
      <c r="B32" s="106">
        <f t="shared" si="0"/>
        <v>30</v>
      </c>
      <c r="C32" s="114">
        <f>BaselineMort!L32</f>
        <v>3.8324419359999991E-3</v>
      </c>
      <c r="D32" s="115">
        <f>C32*_xlfn.XLOOKUP(A32,NewMortLoading!$A$3:$A$8,NewMortLoading!$B$3:$B$8)</f>
        <v>2.7477297985977877E-3</v>
      </c>
      <c r="E32" s="94"/>
      <c r="F32" s="106">
        <f t="shared" si="1"/>
        <v>30</v>
      </c>
      <c r="G32" s="114">
        <f>BaselineMort!O32</f>
        <v>5.6697335950000004E-3</v>
      </c>
      <c r="H32" s="115">
        <f>G32*_xlfn.XLOOKUP(A32,NewMortLoading!$H$3:$H$8,NewMortLoading!$I$3:$I$8)</f>
        <v>4.0544725603699587E-3</v>
      </c>
      <c r="I32" s="94"/>
      <c r="J32" s="106">
        <f t="shared" si="2"/>
        <v>30</v>
      </c>
      <c r="K32" s="114">
        <f>BaselineMort!R32</f>
        <v>6.5406758800000007E-4</v>
      </c>
      <c r="L32" s="115">
        <f>K32*_xlfn.XLOOKUP(A32,NewMortLoading!$O$3:$O$8,NewMortLoading!$P$3:$P$8)</f>
        <v>5.9522747156324379E-4</v>
      </c>
      <c r="M32" s="94"/>
      <c r="N32" s="106">
        <f t="shared" si="3"/>
        <v>30</v>
      </c>
      <c r="O32" s="114">
        <f>BaselineMort!U32</f>
        <v>4.1678507999999998E-4</v>
      </c>
      <c r="P32" s="115">
        <f>O32*_xlfn.XLOOKUP(A32,NewMortLoading!$V$3:$V$8,NewMortLoading!$W$3:$W$8)</f>
        <v>3.7869848833720196E-4</v>
      </c>
    </row>
    <row r="33" spans="1:16" ht="16" x14ac:dyDescent="0.2">
      <c r="A33" s="103" t="s">
        <v>7</v>
      </c>
      <c r="B33" s="106">
        <f t="shared" si="0"/>
        <v>31</v>
      </c>
      <c r="C33" s="114">
        <f>BaselineMort!L33</f>
        <v>4.0243735999999988E-3</v>
      </c>
      <c r="D33" s="115">
        <f>C33*_xlfn.XLOOKUP(A33,NewMortLoading!$A$3:$A$8,NewMortLoading!$B$3:$B$8)</f>
        <v>2.8853382376228787E-3</v>
      </c>
      <c r="E33" s="94"/>
      <c r="F33" s="106">
        <f t="shared" si="1"/>
        <v>31</v>
      </c>
      <c r="G33" s="114">
        <f>BaselineMort!O33</f>
        <v>5.9536782500000003E-3</v>
      </c>
      <c r="H33" s="115">
        <f>G33*_xlfn.XLOOKUP(A33,NewMortLoading!$H$3:$H$8,NewMortLoading!$I$3:$I$8)</f>
        <v>4.2575236902107801E-3</v>
      </c>
      <c r="I33" s="94"/>
      <c r="J33" s="106">
        <f t="shared" si="2"/>
        <v>31</v>
      </c>
      <c r="K33" s="114">
        <f>BaselineMort!R33</f>
        <v>6.8682380000000009E-4</v>
      </c>
      <c r="L33" s="115">
        <f>K33*_xlfn.XLOOKUP(A33,NewMortLoading!$O$3:$O$8,NewMortLoading!$P$3:$P$8)</f>
        <v>6.250369249048602E-4</v>
      </c>
      <c r="M33" s="94"/>
      <c r="N33" s="106">
        <f t="shared" si="3"/>
        <v>31</v>
      </c>
      <c r="O33" s="114">
        <f>BaselineMort!U33</f>
        <v>4.37658E-4</v>
      </c>
      <c r="P33" s="115">
        <f>O33*_xlfn.XLOOKUP(A33,NewMortLoading!$V$3:$V$8,NewMortLoading!$W$3:$W$8)</f>
        <v>3.9766400229269999E-4</v>
      </c>
    </row>
    <row r="34" spans="1:16" ht="16" x14ac:dyDescent="0.2">
      <c r="A34" s="103" t="s">
        <v>7</v>
      </c>
      <c r="B34" s="106">
        <f t="shared" si="0"/>
        <v>32</v>
      </c>
      <c r="C34" s="114">
        <f>BaselineMort!L34</f>
        <v>4.2534533279999995E-3</v>
      </c>
      <c r="D34" s="115">
        <f>C34*_xlfn.XLOOKUP(A34,NewMortLoading!$A$3:$A$8,NewMortLoading!$B$3:$B$8)</f>
        <v>3.0495805680721814E-3</v>
      </c>
      <c r="E34" s="94"/>
      <c r="F34" s="106">
        <f t="shared" si="1"/>
        <v>32</v>
      </c>
      <c r="G34" s="114">
        <f>BaselineMort!O34</f>
        <v>6.2925799350000006E-3</v>
      </c>
      <c r="H34" s="115">
        <f>G34*_xlfn.XLOOKUP(A34,NewMortLoading!$H$3:$H$8,NewMortLoading!$I$3:$I$8)</f>
        <v>4.4998750387304706E-3</v>
      </c>
      <c r="I34" s="94"/>
      <c r="J34" s="106">
        <f t="shared" si="2"/>
        <v>32</v>
      </c>
      <c r="K34" s="114">
        <f>BaselineMort!R34</f>
        <v>7.259199240000001E-4</v>
      </c>
      <c r="L34" s="115">
        <f>K34*_xlfn.XLOOKUP(A34,NewMortLoading!$O$3:$O$8,NewMortLoading!$P$3:$P$8)</f>
        <v>6.6061594986098308E-4</v>
      </c>
      <c r="M34" s="94"/>
      <c r="N34" s="106">
        <f t="shared" si="3"/>
        <v>32</v>
      </c>
      <c r="O34" s="114">
        <f>BaselineMort!U34</f>
        <v>4.6257084000000004E-4</v>
      </c>
      <c r="P34" s="115">
        <f>O34*_xlfn.XLOOKUP(A34,NewMortLoading!$V$3:$V$8,NewMortLoading!$W$3:$W$8)</f>
        <v>4.2030026088474601E-4</v>
      </c>
    </row>
    <row r="35" spans="1:16" ht="16" x14ac:dyDescent="0.2">
      <c r="A35" s="103" t="s">
        <v>7</v>
      </c>
      <c r="B35" s="106">
        <f t="shared" si="0"/>
        <v>33</v>
      </c>
      <c r="C35" s="114">
        <f>BaselineMort!L35</f>
        <v>4.4763417119999998E-3</v>
      </c>
      <c r="D35" s="115">
        <f>C35*_xlfn.XLOOKUP(A35,NewMortLoading!$A$3:$A$8,NewMortLoading!$B$3:$B$8)</f>
        <v>3.2093839166174487E-3</v>
      </c>
      <c r="E35" s="94"/>
      <c r="F35" s="106">
        <f t="shared" si="1"/>
        <v>33</v>
      </c>
      <c r="G35" s="114">
        <f>BaselineMort!O35</f>
        <v>6.6223221150000008E-3</v>
      </c>
      <c r="H35" s="115">
        <f>G35*_xlfn.XLOOKUP(A35,NewMortLoading!$H$3:$H$8,NewMortLoading!$I$3:$I$8)</f>
        <v>4.7356763508036833E-3</v>
      </c>
      <c r="I35" s="94"/>
      <c r="J35" s="106">
        <f t="shared" si="2"/>
        <v>33</v>
      </c>
      <c r="K35" s="114">
        <f>BaselineMort!R35</f>
        <v>7.6395939600000008E-4</v>
      </c>
      <c r="L35" s="115">
        <f>K35*_xlfn.XLOOKUP(A35,NewMortLoading!$O$3:$O$8,NewMortLoading!$P$3:$P$8)</f>
        <v>6.9523337954802145E-4</v>
      </c>
      <c r="M35" s="94"/>
      <c r="N35" s="106">
        <f t="shared" si="3"/>
        <v>33</v>
      </c>
      <c r="O35" s="114">
        <f>BaselineMort!U35</f>
        <v>4.8681036000000003E-4</v>
      </c>
      <c r="P35" s="115">
        <f>O35*_xlfn.XLOOKUP(A35,NewMortLoading!$V$3:$V$8,NewMortLoading!$W$3:$W$8)</f>
        <v>4.4232472870403398E-4</v>
      </c>
    </row>
    <row r="36" spans="1:16" ht="16" x14ac:dyDescent="0.2">
      <c r="A36" s="103" t="s">
        <v>7</v>
      </c>
      <c r="B36" s="106">
        <f t="shared" si="0"/>
        <v>34</v>
      </c>
      <c r="C36" s="114">
        <f>BaselineMort!L36</f>
        <v>4.7611435359999994E-3</v>
      </c>
      <c r="D36" s="115">
        <f>C36*_xlfn.XLOOKUP(A36,NewMortLoading!$A$3:$A$8,NewMortLoading!$B$3:$B$8)</f>
        <v>3.4135770842030678E-3</v>
      </c>
      <c r="E36" s="94"/>
      <c r="F36" s="106">
        <f t="shared" si="1"/>
        <v>34</v>
      </c>
      <c r="G36" s="114">
        <f>BaselineMort!O36</f>
        <v>7.0436593450000015E-3</v>
      </c>
      <c r="H36" s="115">
        <f>G36*_xlfn.XLOOKUP(A36,NewMortLoading!$H$3:$H$8,NewMortLoading!$I$3:$I$8)</f>
        <v>5.0369780273416776E-3</v>
      </c>
      <c r="I36" s="94"/>
      <c r="J36" s="106">
        <f t="shared" si="2"/>
        <v>34</v>
      </c>
      <c r="K36" s="114">
        <f>BaselineMort!R36</f>
        <v>8.1256538800000019E-4</v>
      </c>
      <c r="L36" s="115">
        <f>K36*_xlfn.XLOOKUP(A36,NewMortLoading!$O$3:$O$8,NewMortLoading!$P$3:$P$8)</f>
        <v>7.3946676192590392E-4</v>
      </c>
      <c r="M36" s="94"/>
      <c r="N36" s="106">
        <f t="shared" si="3"/>
        <v>34</v>
      </c>
      <c r="O36" s="114">
        <f>BaselineMort!U36</f>
        <v>5.1778308000000007E-4</v>
      </c>
      <c r="P36" s="115">
        <f>O36*_xlfn.XLOOKUP(A36,NewMortLoading!$V$3:$V$8,NewMortLoading!$W$3:$W$8)</f>
        <v>4.7046710425090204E-4</v>
      </c>
    </row>
    <row r="37" spans="1:16" ht="16" x14ac:dyDescent="0.2">
      <c r="A37" s="103" t="s">
        <v>8</v>
      </c>
      <c r="B37" s="106">
        <f t="shared" si="0"/>
        <v>35</v>
      </c>
      <c r="C37" s="114">
        <f>BaselineMort!L37</f>
        <v>5.0583280479999998E-3</v>
      </c>
      <c r="D37" s="115">
        <f>C37*_xlfn.XLOOKUP(A37,NewMortLoading!$A$3:$A$8,NewMortLoading!$B$3:$B$8)</f>
        <v>3.3609434746840056E-3</v>
      </c>
      <c r="E37" s="94"/>
      <c r="F37" s="106">
        <f t="shared" si="1"/>
        <v>35</v>
      </c>
      <c r="G37" s="114">
        <f>BaselineMort!O37</f>
        <v>7.4833155850000015E-3</v>
      </c>
      <c r="H37" s="115">
        <f>G37*_xlfn.XLOOKUP(A37,NewMortLoading!$H$3:$H$8,NewMortLoading!$I$3:$I$8)</f>
        <v>4.9576414323807836E-3</v>
      </c>
      <c r="I37" s="94"/>
      <c r="J37" s="106">
        <f t="shared" si="2"/>
        <v>35</v>
      </c>
      <c r="K37" s="114">
        <f>BaselineMort!R37</f>
        <v>8.6328468400000016E-4</v>
      </c>
      <c r="L37" s="115">
        <f>K37*_xlfn.XLOOKUP(A37,NewMortLoading!$O$3:$O$8,NewMortLoading!$P$3:$P$8)</f>
        <v>7.8564306089698433E-4</v>
      </c>
      <c r="M37" s="94"/>
      <c r="N37" s="106">
        <f t="shared" si="3"/>
        <v>35</v>
      </c>
      <c r="O37" s="114">
        <f>BaselineMort!U37</f>
        <v>5.5010243999999999E-4</v>
      </c>
      <c r="P37" s="115">
        <f>O37*_xlfn.XLOOKUP(A37,NewMortLoading!$V$3:$V$8,NewMortLoading!$W$3:$W$8)</f>
        <v>4.99841546673423E-4</v>
      </c>
    </row>
    <row r="38" spans="1:16" ht="16" x14ac:dyDescent="0.2">
      <c r="A38" s="103" t="s">
        <v>8</v>
      </c>
      <c r="B38" s="106">
        <f t="shared" si="0"/>
        <v>36</v>
      </c>
      <c r="C38" s="114">
        <f>BaselineMort!L38</f>
        <v>5.4050433119999988E-3</v>
      </c>
      <c r="D38" s="115">
        <f>C38*_xlfn.XLOOKUP(A38,NewMortLoading!$A$3:$A$8,NewMortLoading!$B$3:$B$8)</f>
        <v>3.5913141412474126E-3</v>
      </c>
      <c r="E38" s="94"/>
      <c r="F38" s="106">
        <f t="shared" si="1"/>
        <v>36</v>
      </c>
      <c r="G38" s="114">
        <f>BaselineMort!O38</f>
        <v>7.9962478650000002E-3</v>
      </c>
      <c r="H38" s="115">
        <f>G38*_xlfn.XLOOKUP(A38,NewMortLoading!$H$3:$H$8,NewMortLoading!$I$3:$I$8)</f>
        <v>5.297455288211044E-3</v>
      </c>
      <c r="I38" s="94"/>
      <c r="J38" s="106">
        <f t="shared" si="2"/>
        <v>36</v>
      </c>
      <c r="K38" s="114">
        <f>BaselineMort!R38</f>
        <v>9.2245719600000009E-4</v>
      </c>
      <c r="L38" s="115">
        <f>K38*_xlfn.XLOOKUP(A38,NewMortLoading!$O$3:$O$8,NewMortLoading!$P$3:$P$8)</f>
        <v>8.3949374805760985E-4</v>
      </c>
      <c r="M38" s="94"/>
      <c r="N38" s="106">
        <f t="shared" si="3"/>
        <v>36</v>
      </c>
      <c r="O38" s="114">
        <f>BaselineMort!U38</f>
        <v>5.8780835999999996E-4</v>
      </c>
      <c r="P38" s="115">
        <f>O38*_xlfn.XLOOKUP(A38,NewMortLoading!$V$3:$V$8,NewMortLoading!$W$3:$W$8)</f>
        <v>5.3410241156168702E-4</v>
      </c>
    </row>
    <row r="39" spans="1:16" ht="16" x14ac:dyDescent="0.2">
      <c r="A39" s="103" t="s">
        <v>8</v>
      </c>
      <c r="B39" s="106">
        <f t="shared" si="0"/>
        <v>37</v>
      </c>
      <c r="C39" s="114">
        <f>BaselineMort!L39</f>
        <v>5.8817767999999994E-3</v>
      </c>
      <c r="D39" s="115">
        <f>C39*_xlfn.XLOOKUP(A39,NewMortLoading!$A$3:$A$8,NewMortLoading!$B$3:$B$8)</f>
        <v>3.908073807772099E-3</v>
      </c>
      <c r="E39" s="94"/>
      <c r="F39" s="106">
        <f t="shared" si="1"/>
        <v>37</v>
      </c>
      <c r="G39" s="114">
        <f>BaselineMort!O39</f>
        <v>8.7015297500000009E-3</v>
      </c>
      <c r="H39" s="115">
        <f>G39*_xlfn.XLOOKUP(A39,NewMortLoading!$H$3:$H$8,NewMortLoading!$I$3:$I$8)</f>
        <v>5.7646993399776544E-3</v>
      </c>
      <c r="I39" s="94"/>
      <c r="J39" s="106">
        <f t="shared" si="2"/>
        <v>37</v>
      </c>
      <c r="K39" s="114">
        <f>BaselineMort!R39</f>
        <v>1.0038194000000001E-3</v>
      </c>
      <c r="L39" s="115">
        <f>K39*_xlfn.XLOOKUP(A39,NewMortLoading!$O$3:$O$8,NewMortLoading!$P$3:$P$8)</f>
        <v>9.1353844290347006E-4</v>
      </c>
      <c r="M39" s="94"/>
      <c r="N39" s="106">
        <f t="shared" si="3"/>
        <v>37</v>
      </c>
      <c r="O39" s="114">
        <f>BaselineMort!U39</f>
        <v>6.3965400000000003E-4</v>
      </c>
      <c r="P39" s="115">
        <f>O39*_xlfn.XLOOKUP(A39,NewMortLoading!$V$3:$V$8,NewMortLoading!$W$3:$W$8)</f>
        <v>5.8121110078305008E-4</v>
      </c>
    </row>
    <row r="40" spans="1:16" ht="16" x14ac:dyDescent="0.2">
      <c r="A40" s="103" t="s">
        <v>8</v>
      </c>
      <c r="B40" s="106">
        <f t="shared" si="0"/>
        <v>38</v>
      </c>
      <c r="C40" s="114">
        <f>BaselineMort!L40</f>
        <v>6.4328064159999993E-3</v>
      </c>
      <c r="D40" s="115">
        <f>C40*_xlfn.XLOOKUP(A40,NewMortLoading!$A$3:$A$8,NewMortLoading!$B$3:$B$8)</f>
        <v>4.2741986171318013E-3</v>
      </c>
      <c r="E40" s="94"/>
      <c r="F40" s="106">
        <f t="shared" si="1"/>
        <v>38</v>
      </c>
      <c r="G40" s="114">
        <f>BaselineMort!O40</f>
        <v>9.5167256950000004E-3</v>
      </c>
      <c r="H40" s="115">
        <f>G40*_xlfn.XLOOKUP(A40,NewMortLoading!$H$3:$H$8,NewMortLoading!$I$3:$I$8)</f>
        <v>6.3047606465650346E-3</v>
      </c>
      <c r="I40" s="94"/>
      <c r="J40" s="106">
        <f t="shared" si="2"/>
        <v>38</v>
      </c>
      <c r="K40" s="114">
        <f>BaselineMort!R40</f>
        <v>1.0978614280000001E-3</v>
      </c>
      <c r="L40" s="115">
        <f>K40*_xlfn.XLOOKUP(A40,NewMortLoading!$O$3:$O$8,NewMortLoading!$P$3:$P$8)</f>
        <v>9.9912257071232144E-4</v>
      </c>
      <c r="M40" s="94"/>
      <c r="N40" s="106">
        <f t="shared" si="3"/>
        <v>38</v>
      </c>
      <c r="O40" s="114">
        <f>BaselineMort!U40</f>
        <v>6.9957948000000001E-4</v>
      </c>
      <c r="P40" s="115">
        <f>O40*_xlfn.XLOOKUP(A40,NewMortLoading!$V$3:$V$8,NewMortLoading!$W$3:$W$8)</f>
        <v>6.3566140390904102E-4</v>
      </c>
    </row>
    <row r="41" spans="1:16" ht="16" x14ac:dyDescent="0.2">
      <c r="A41" s="103" t="s">
        <v>8</v>
      </c>
      <c r="B41" s="106">
        <f t="shared" si="0"/>
        <v>39</v>
      </c>
      <c r="C41" s="114">
        <f>BaselineMort!L41</f>
        <v>6.9962187199999982E-3</v>
      </c>
      <c r="D41" s="115">
        <f>C41*_xlfn.XLOOKUP(A41,NewMortLoading!$A$3:$A$8,NewMortLoading!$B$3:$B$8)</f>
        <v>4.6485509502973386E-3</v>
      </c>
      <c r="E41" s="94"/>
      <c r="F41" s="106">
        <f t="shared" si="1"/>
        <v>39</v>
      </c>
      <c r="G41" s="114">
        <f>BaselineMort!O41</f>
        <v>1.035024065E-2</v>
      </c>
      <c r="H41" s="115">
        <f>G41*_xlfn.XLOOKUP(A41,NewMortLoading!$H$3:$H$8,NewMortLoading!$I$3:$I$8)</f>
        <v>6.8569581622892097E-3</v>
      </c>
      <c r="I41" s="94"/>
      <c r="J41" s="106">
        <f t="shared" si="2"/>
        <v>39</v>
      </c>
      <c r="K41" s="114">
        <f>BaselineMort!R41</f>
        <v>1.19401676E-3</v>
      </c>
      <c r="L41" s="115">
        <f>K41*_xlfn.XLOOKUP(A41,NewMortLoading!$O$3:$O$8,NewMortLoading!$P$3:$P$8)</f>
        <v>1.0866299373483378E-3</v>
      </c>
      <c r="M41" s="94"/>
      <c r="N41" s="106">
        <f t="shared" si="3"/>
        <v>39</v>
      </c>
      <c r="O41" s="114">
        <f>BaselineMort!U41</f>
        <v>7.6085159999999998E-4</v>
      </c>
      <c r="P41" s="115">
        <f>O41*_xlfn.XLOOKUP(A41,NewMortLoading!$V$3:$V$8,NewMortLoading!$W$3:$W$8)</f>
        <v>6.9133530935247003E-4</v>
      </c>
    </row>
    <row r="42" spans="1:16" ht="16" x14ac:dyDescent="0.2">
      <c r="A42" s="103" t="s">
        <v>8</v>
      </c>
      <c r="B42" s="106">
        <f t="shared" si="0"/>
        <v>40</v>
      </c>
      <c r="C42" s="114">
        <f>BaselineMort!L42</f>
        <v>7.5905877439999998E-3</v>
      </c>
      <c r="D42" s="115">
        <f>C42*_xlfn.XLOOKUP(A42,NewMortLoading!$A$3:$A$8,NewMortLoading!$B$3:$B$8)</f>
        <v>5.0434720929774671E-3</v>
      </c>
      <c r="E42" s="94"/>
      <c r="F42" s="106">
        <f t="shared" si="1"/>
        <v>40</v>
      </c>
      <c r="G42" s="114">
        <f>BaselineMort!O42</f>
        <v>1.1229553130000002E-2</v>
      </c>
      <c r="H42" s="115">
        <f>G42*_xlfn.XLOOKUP(A42,NewMortLoading!$H$3:$H$8,NewMortLoading!$I$3:$I$8)</f>
        <v>7.4394962008553734E-3</v>
      </c>
      <c r="I42" s="94"/>
      <c r="J42" s="106">
        <f t="shared" si="2"/>
        <v>40</v>
      </c>
      <c r="K42" s="114">
        <f>BaselineMort!R42</f>
        <v>1.2954553520000004E-3</v>
      </c>
      <c r="L42" s="115">
        <f>K42*_xlfn.XLOOKUP(A42,NewMortLoading!$O$3:$O$8,NewMortLoading!$P$3:$P$8)</f>
        <v>1.1789454010522678E-3</v>
      </c>
      <c r="M42" s="94"/>
      <c r="N42" s="106">
        <f t="shared" si="3"/>
        <v>40</v>
      </c>
      <c r="O42" s="114">
        <f>BaselineMort!U42</f>
        <v>8.2549032000000014E-4</v>
      </c>
      <c r="P42" s="115">
        <f>O42*_xlfn.XLOOKUP(A42,NewMortLoading!$V$3:$V$8,NewMortLoading!$W$3:$W$8)</f>
        <v>7.5006822058949416E-4</v>
      </c>
    </row>
    <row r="43" spans="1:16" ht="16" x14ac:dyDescent="0.2">
      <c r="A43" s="103" t="s">
        <v>8</v>
      </c>
      <c r="B43" s="106">
        <f t="shared" si="0"/>
        <v>41</v>
      </c>
      <c r="C43" s="114">
        <f>BaselineMort!L43</f>
        <v>8.277826928E-3</v>
      </c>
      <c r="D43" s="115">
        <f>C43*_xlfn.XLOOKUP(A43,NewMortLoading!$A$3:$A$8,NewMortLoading!$B$3:$B$8)</f>
        <v>5.5000996642013654E-3</v>
      </c>
      <c r="E43" s="94"/>
      <c r="F43" s="106">
        <f t="shared" si="1"/>
        <v>41</v>
      </c>
      <c r="G43" s="114">
        <f>BaselineMort!O43</f>
        <v>1.2246258185000003E-2</v>
      </c>
      <c r="H43" s="115">
        <f>G43*_xlfn.XLOOKUP(A43,NewMortLoading!$H$3:$H$8,NewMortLoading!$I$3:$I$8)</f>
        <v>8.1130558079474998E-3</v>
      </c>
      <c r="I43" s="94"/>
      <c r="J43" s="106">
        <f t="shared" si="2"/>
        <v>41</v>
      </c>
      <c r="K43" s="114">
        <f>BaselineMort!R43</f>
        <v>1.4127437240000003E-3</v>
      </c>
      <c r="L43" s="115">
        <f>K43*_xlfn.XLOOKUP(A43,NewMortLoading!$O$3:$O$8,NewMortLoading!$P$3:$P$8)</f>
        <v>1.2856851559599363E-3</v>
      </c>
      <c r="M43" s="94"/>
      <c r="N43" s="106">
        <f t="shared" si="3"/>
        <v>41</v>
      </c>
      <c r="O43" s="114">
        <f>BaselineMort!U43</f>
        <v>9.002288400000001E-4</v>
      </c>
      <c r="P43" s="115">
        <f>O43*_xlfn.XLOOKUP(A43,NewMortLoading!$V$3:$V$8,NewMortLoading!$W$3:$W$8)</f>
        <v>8.1797814920730322E-4</v>
      </c>
    </row>
    <row r="44" spans="1:16" ht="16" x14ac:dyDescent="0.2">
      <c r="A44" s="103" t="s">
        <v>8</v>
      </c>
      <c r="B44" s="106">
        <f t="shared" si="0"/>
        <v>42</v>
      </c>
      <c r="C44" s="114">
        <f>BaselineMort!L44</f>
        <v>8.958874767999999E-3</v>
      </c>
      <c r="D44" s="115">
        <f>C44*_xlfn.XLOOKUP(A44,NewMortLoading!$A$3:$A$8,NewMortLoading!$B$3:$B$8)</f>
        <v>5.9526134735223444E-3</v>
      </c>
      <c r="E44" s="94"/>
      <c r="F44" s="106">
        <f t="shared" si="1"/>
        <v>42</v>
      </c>
      <c r="G44" s="114">
        <f>BaselineMort!O44</f>
        <v>1.3253803735000002E-2</v>
      </c>
      <c r="H44" s="115">
        <f>G44*_xlfn.XLOOKUP(A44,NewMortLoading!$H$3:$H$8,NewMortLoading!$I$3:$I$8)</f>
        <v>8.7805473104712282E-3</v>
      </c>
      <c r="I44" s="94"/>
      <c r="J44" s="106">
        <f t="shared" si="2"/>
        <v>42</v>
      </c>
      <c r="K44" s="114">
        <f>BaselineMort!R44</f>
        <v>1.5289754440000001E-3</v>
      </c>
      <c r="L44" s="115">
        <f>K44*_xlfn.XLOOKUP(A44,NewMortLoading!$O$3:$O$8,NewMortLoading!$P$3:$P$8)</f>
        <v>1.3914632914540221E-3</v>
      </c>
      <c r="M44" s="94"/>
      <c r="N44" s="106">
        <f t="shared" si="3"/>
        <v>42</v>
      </c>
      <c r="O44" s="114">
        <f>BaselineMort!U44</f>
        <v>9.7429403999999995E-4</v>
      </c>
      <c r="P44" s="115">
        <f>O44*_xlfn.XLOOKUP(A44,NewMortLoading!$V$3:$V$8,NewMortLoading!$W$3:$W$8)</f>
        <v>8.8527627666639308E-4</v>
      </c>
    </row>
    <row r="45" spans="1:16" ht="16" x14ac:dyDescent="0.2">
      <c r="A45" s="103" t="s">
        <v>8</v>
      </c>
      <c r="B45" s="106">
        <f t="shared" si="0"/>
        <v>43</v>
      </c>
      <c r="C45" s="114">
        <f>BaselineMort!L45</f>
        <v>9.7389841119999987E-3</v>
      </c>
      <c r="D45" s="115">
        <f>C45*_xlfn.XLOOKUP(A45,NewMortLoading!$A$3:$A$8,NewMortLoading!$B$3:$B$8)</f>
        <v>6.4709474732900125E-3</v>
      </c>
      <c r="E45" s="94"/>
      <c r="F45" s="106">
        <f t="shared" si="1"/>
        <v>43</v>
      </c>
      <c r="G45" s="114">
        <f>BaselineMort!O45</f>
        <v>1.4407901365000001E-2</v>
      </c>
      <c r="H45" s="115">
        <f>G45*_xlfn.XLOOKUP(A45,NewMortLoading!$H$3:$H$8,NewMortLoading!$I$3:$I$8)</f>
        <v>9.5451284860893163E-3</v>
      </c>
      <c r="I45" s="94"/>
      <c r="J45" s="106">
        <f t="shared" si="2"/>
        <v>43</v>
      </c>
      <c r="K45" s="114">
        <f>BaselineMort!R45</f>
        <v>1.6621135960000002E-3</v>
      </c>
      <c r="L45" s="115">
        <f>K45*_xlfn.XLOOKUP(A45,NewMortLoading!$O$3:$O$8,NewMortLoading!$P$3:$P$8)</f>
        <v>1.5126273375654299E-3</v>
      </c>
      <c r="M45" s="94"/>
      <c r="N45" s="106">
        <f t="shared" si="3"/>
        <v>43</v>
      </c>
      <c r="O45" s="114">
        <f>BaselineMort!U45</f>
        <v>1.05913236E-3</v>
      </c>
      <c r="P45" s="115">
        <f>O45*_xlfn.XLOOKUP(A45,NewMortLoading!$V$3:$V$8,NewMortLoading!$W$3:$W$8)</f>
        <v>9.6236322266498708E-4</v>
      </c>
    </row>
    <row r="46" spans="1:16" ht="16" x14ac:dyDescent="0.2">
      <c r="A46" s="103" t="s">
        <v>8</v>
      </c>
      <c r="B46" s="106">
        <f t="shared" si="0"/>
        <v>44</v>
      </c>
      <c r="C46" s="114">
        <f>BaselineMort!L46</f>
        <v>1.0581006895999999E-2</v>
      </c>
      <c r="D46" s="115">
        <f>C46*_xlfn.XLOOKUP(A46,NewMortLoading!$A$3:$A$8,NewMortLoading!$B$3:$B$8)</f>
        <v>7.0304190920868603E-3</v>
      </c>
      <c r="E46" s="94"/>
      <c r="F46" s="106">
        <f t="shared" si="1"/>
        <v>44</v>
      </c>
      <c r="G46" s="114">
        <f>BaselineMort!O46</f>
        <v>1.5653594045000004E-2</v>
      </c>
      <c r="H46" s="115">
        <f>G46*_xlfn.XLOOKUP(A46,NewMortLoading!$H$3:$H$8,NewMortLoading!$I$3:$I$8)</f>
        <v>1.0370390707391382E-2</v>
      </c>
      <c r="I46" s="94"/>
      <c r="J46" s="106">
        <f t="shared" si="2"/>
        <v>44</v>
      </c>
      <c r="K46" s="114">
        <f>BaselineMort!R46</f>
        <v>1.8058182680000003E-3</v>
      </c>
      <c r="L46" s="115">
        <f>K46*_xlfn.XLOOKUP(A46,NewMortLoading!$O$3:$O$8,NewMortLoading!$P$3:$P$8)</f>
        <v>1.6434075778126635E-3</v>
      </c>
      <c r="M46" s="94"/>
      <c r="N46" s="106">
        <f t="shared" si="3"/>
        <v>44</v>
      </c>
      <c r="O46" s="114">
        <f>BaselineMort!U46</f>
        <v>1.1507038800000001E-3</v>
      </c>
      <c r="P46" s="115">
        <f>O46*_xlfn.XLOOKUP(A46,NewMortLoading!$V$3:$V$8,NewMortLoading!$W$3:$W$8)</f>
        <v>1.0455681802507711E-3</v>
      </c>
    </row>
    <row r="47" spans="1:16" ht="16" x14ac:dyDescent="0.2">
      <c r="A47" s="103" t="s">
        <v>9</v>
      </c>
      <c r="B47" s="106">
        <f t="shared" si="0"/>
        <v>45</v>
      </c>
      <c r="C47" s="114">
        <f>BaselineMort!L47</f>
        <v>1.1497325807999998E-2</v>
      </c>
      <c r="D47" s="115">
        <f>C47*_xlfn.XLOOKUP(A47,NewMortLoading!$A$3:$A$8,NewMortLoading!$B$3:$B$8)</f>
        <v>8.5841251544199765E-3</v>
      </c>
      <c r="E47" s="94"/>
      <c r="F47" s="106">
        <f t="shared" si="1"/>
        <v>45</v>
      </c>
      <c r="G47" s="114">
        <f>BaselineMort!O47</f>
        <v>1.701012E-2</v>
      </c>
      <c r="H47" s="115">
        <f>G47*_xlfn.XLOOKUP(A47,NewMortLoading!$H$3:$H$8,NewMortLoading!$I$3:$I$8)</f>
        <v>1.2672676447912232E-2</v>
      </c>
      <c r="I47" s="94"/>
      <c r="J47" s="106">
        <f t="shared" si="2"/>
        <v>45</v>
      </c>
      <c r="K47" s="114">
        <f>BaselineMort!R47</f>
        <v>1.9622027640000001E-3</v>
      </c>
      <c r="L47" s="115">
        <f>K47*_xlfn.XLOOKUP(A47,NewMortLoading!$O$3:$O$8,NewMortLoading!$P$3:$P$8)</f>
        <v>1.7942023205526113E-3</v>
      </c>
      <c r="M47" s="94"/>
      <c r="N47" s="106">
        <f t="shared" si="3"/>
        <v>45</v>
      </c>
      <c r="O47" s="114">
        <f>BaselineMort!U47</f>
        <v>1.25035524E-3</v>
      </c>
      <c r="P47" s="115">
        <f>O47*_xlfn.XLOOKUP(A47,NewMortLoading!$V$3:$V$8,NewMortLoading!$W$3:$W$8)</f>
        <v>1.1415614837893887E-3</v>
      </c>
    </row>
    <row r="48" spans="1:16" ht="16" x14ac:dyDescent="0.2">
      <c r="A48" s="103" t="s">
        <v>9</v>
      </c>
      <c r="B48" s="106">
        <f t="shared" si="0"/>
        <v>46</v>
      </c>
      <c r="C48" s="114">
        <f>BaselineMort!L48</f>
        <v>1.2469366815999999E-2</v>
      </c>
      <c r="D48" s="115">
        <f>C48*_xlfn.XLOOKUP(A48,NewMortLoading!$A$3:$A$8,NewMortLoading!$B$3:$B$8)</f>
        <v>9.3098697151329218E-3</v>
      </c>
      <c r="E48" s="94"/>
      <c r="F48" s="106">
        <f t="shared" si="1"/>
        <v>46</v>
      </c>
      <c r="G48" s="114">
        <f>BaselineMort!O48</f>
        <v>1.8448240000000001E-2</v>
      </c>
      <c r="H48" s="115">
        <f>G48*_xlfn.XLOOKUP(A48,NewMortLoading!$H$3:$H$8,NewMortLoading!$I$3:$I$8)</f>
        <v>1.3744087434623176E-2</v>
      </c>
      <c r="I48" s="94"/>
      <c r="J48" s="106">
        <f t="shared" si="2"/>
        <v>46</v>
      </c>
      <c r="K48" s="114">
        <f>BaselineMort!R48</f>
        <v>2.1280971280000006E-3</v>
      </c>
      <c r="L48" s="115">
        <f>K48*_xlfn.XLOOKUP(A48,NewMortLoading!$O$3:$O$8,NewMortLoading!$P$3:$P$8)</f>
        <v>1.9458930929418202E-3</v>
      </c>
      <c r="M48" s="94"/>
      <c r="N48" s="106">
        <f t="shared" si="3"/>
        <v>46</v>
      </c>
      <c r="O48" s="114">
        <f>BaselineMort!U48</f>
        <v>1.3560664800000002E-3</v>
      </c>
      <c r="P48" s="115">
        <f>O48*_xlfn.XLOOKUP(A48,NewMortLoading!$V$3:$V$8,NewMortLoading!$W$3:$W$8)</f>
        <v>1.2380747594786371E-3</v>
      </c>
    </row>
    <row r="49" spans="1:16" ht="16" x14ac:dyDescent="0.2">
      <c r="A49" s="103" t="s">
        <v>9</v>
      </c>
      <c r="B49" s="106">
        <f t="shared" si="0"/>
        <v>47</v>
      </c>
      <c r="C49" s="114">
        <f>BaselineMort!L49</f>
        <v>1.3614765455999997E-2</v>
      </c>
      <c r="D49" s="115">
        <f>C49*_xlfn.XLOOKUP(A49,NewMortLoading!$A$3:$A$8,NewMortLoading!$B$3:$B$8)</f>
        <v>1.0165046426801038E-2</v>
      </c>
      <c r="E49" s="94"/>
      <c r="F49" s="106">
        <f t="shared" si="1"/>
        <v>47</v>
      </c>
      <c r="G49" s="114">
        <f>BaselineMort!O49</f>
        <v>2.0142839999999999E-2</v>
      </c>
      <c r="H49" s="115">
        <f>G49*_xlfn.XLOOKUP(A49,NewMortLoading!$H$3:$H$8,NewMortLoading!$I$3:$I$8)</f>
        <v>1.5006578087753903E-2</v>
      </c>
      <c r="I49" s="94"/>
      <c r="J49" s="106">
        <f t="shared" si="2"/>
        <v>47</v>
      </c>
      <c r="K49" s="114">
        <f>BaselineMort!R49</f>
        <v>2.3235777480000003E-3</v>
      </c>
      <c r="L49" s="115">
        <f>K49*_xlfn.XLOOKUP(A49,NewMortLoading!$O$3:$O$8,NewMortLoading!$P$3:$P$8)</f>
        <v>2.1246369967125433E-3</v>
      </c>
      <c r="M49" s="94"/>
      <c r="N49" s="106">
        <f t="shared" si="3"/>
        <v>47</v>
      </c>
      <c r="O49" s="114">
        <f>BaselineMort!U49</f>
        <v>1.48063068E-3</v>
      </c>
      <c r="P49" s="115">
        <f>O49*_xlfn.XLOOKUP(A49,NewMortLoading!$V$3:$V$8,NewMortLoading!$W$3:$W$8)</f>
        <v>1.3518005938895346E-3</v>
      </c>
    </row>
    <row r="50" spans="1:16" ht="16" x14ac:dyDescent="0.2">
      <c r="A50" s="103" t="s">
        <v>9</v>
      </c>
      <c r="B50" s="106">
        <f t="shared" si="0"/>
        <v>48</v>
      </c>
      <c r="C50" s="114">
        <f>BaselineMort!L50</f>
        <v>1.4927330383999998E-2</v>
      </c>
      <c r="D50" s="115">
        <f>C50*_xlfn.XLOOKUP(A50,NewMortLoading!$A$3:$A$8,NewMortLoading!$B$3:$B$8)</f>
        <v>1.1145032712604504E-2</v>
      </c>
      <c r="E50" s="94"/>
      <c r="F50" s="106">
        <f t="shared" si="1"/>
        <v>48</v>
      </c>
      <c r="G50" s="114">
        <f>BaselineMort!O50</f>
        <v>2.2084759999999998E-2</v>
      </c>
      <c r="H50" s="115">
        <f>G50*_xlfn.XLOOKUP(A50,NewMortLoading!$H$3:$H$8,NewMortLoading!$I$3:$I$8)</f>
        <v>1.645332413350371E-2</v>
      </c>
      <c r="I50" s="94"/>
      <c r="J50" s="106">
        <f t="shared" si="2"/>
        <v>48</v>
      </c>
      <c r="K50" s="114">
        <f>BaselineMort!R50</f>
        <v>2.5475879720000005E-3</v>
      </c>
      <c r="L50" s="115">
        <f>K50*_xlfn.XLOOKUP(A50,NewMortLoading!$O$3:$O$8,NewMortLoading!$P$3:$P$8)</f>
        <v>2.3294678486011559E-3</v>
      </c>
      <c r="M50" s="94"/>
      <c r="N50" s="106">
        <f t="shared" si="3"/>
        <v>48</v>
      </c>
      <c r="O50" s="114">
        <f>BaselineMort!U50</f>
        <v>1.62337452E-3</v>
      </c>
      <c r="P50" s="115">
        <f>O50*_xlfn.XLOOKUP(A50,NewMortLoading!$V$3:$V$8,NewMortLoading!$W$3:$W$8)</f>
        <v>1.4821242527820226E-3</v>
      </c>
    </row>
    <row r="51" spans="1:16" ht="16" x14ac:dyDescent="0.2">
      <c r="A51" s="103" t="s">
        <v>9</v>
      </c>
      <c r="B51" s="106">
        <f t="shared" si="0"/>
        <v>49</v>
      </c>
      <c r="C51" s="114">
        <f>BaselineMort!L51</f>
        <v>1.631419144E-2</v>
      </c>
      <c r="D51" s="115">
        <f>C51*_xlfn.XLOOKUP(A51,NewMortLoading!$A$3:$A$8,NewMortLoading!$B$3:$B$8)</f>
        <v>1.2180489920245903E-2</v>
      </c>
      <c r="E51" s="94"/>
      <c r="F51" s="106">
        <f t="shared" si="1"/>
        <v>49</v>
      </c>
      <c r="G51" s="114">
        <f>BaselineMort!O51</f>
        <v>2.4136600000000001E-2</v>
      </c>
      <c r="H51" s="115">
        <f>G51*_xlfn.XLOOKUP(A51,NewMortLoading!$H$3:$H$8,NewMortLoading!$I$3:$I$8)</f>
        <v>1.7981961464862001E-2</v>
      </c>
      <c r="I51" s="94"/>
      <c r="J51" s="106">
        <f t="shared" si="2"/>
        <v>49</v>
      </c>
      <c r="K51" s="114">
        <f>BaselineMort!R51</f>
        <v>2.7842780200000006E-3</v>
      </c>
      <c r="L51" s="115">
        <f>K51*_xlfn.XLOOKUP(A51,NewMortLoading!$O$3:$O$8,NewMortLoading!$P$3:$P$8)</f>
        <v>2.5458928996532752E-3</v>
      </c>
      <c r="M51" s="94"/>
      <c r="N51" s="106">
        <f t="shared" si="3"/>
        <v>49</v>
      </c>
      <c r="O51" s="114">
        <f>BaselineMort!U51</f>
        <v>1.7741982000000001E-3</v>
      </c>
      <c r="P51" s="115">
        <f>O51*_xlfn.XLOOKUP(A51,NewMortLoading!$V$3:$V$8,NewMortLoading!$W$3:$W$8)</f>
        <v>1.6198247225552177E-3</v>
      </c>
    </row>
    <row r="52" spans="1:16" ht="16" x14ac:dyDescent="0.2">
      <c r="A52" s="103" t="s">
        <v>9</v>
      </c>
      <c r="B52" s="106">
        <f t="shared" si="0"/>
        <v>50</v>
      </c>
      <c r="C52" s="114">
        <f>BaselineMort!L52</f>
        <v>1.7837262063999996E-2</v>
      </c>
      <c r="D52" s="115">
        <f>C52*_xlfn.XLOOKUP(A52,NewMortLoading!$A$3:$A$8,NewMortLoading!$B$3:$B$8)</f>
        <v>1.3317643817923506E-2</v>
      </c>
      <c r="E52" s="94"/>
      <c r="F52" s="106">
        <f t="shared" si="1"/>
        <v>50</v>
      </c>
      <c r="G52" s="114">
        <f>BaselineMort!O52</f>
        <v>2.6389960000000001E-2</v>
      </c>
      <c r="H52" s="115">
        <f>G52*_xlfn.XLOOKUP(A52,NewMortLoading!$H$3:$H$8,NewMortLoading!$I$3:$I$8)</f>
        <v>1.9660732819835831E-2</v>
      </c>
      <c r="I52" s="94"/>
      <c r="J52" s="106">
        <f t="shared" si="2"/>
        <v>50</v>
      </c>
      <c r="K52" s="114">
        <f>BaselineMort!R52</f>
        <v>3.0442144120000005E-3</v>
      </c>
      <c r="L52" s="115">
        <f>K52*_xlfn.XLOOKUP(A52,NewMortLoading!$O$3:$O$8,NewMortLoading!$P$3:$P$8)</f>
        <v>2.7835739825051555E-3</v>
      </c>
      <c r="M52" s="94"/>
      <c r="N52" s="106">
        <f t="shared" si="3"/>
        <v>50</v>
      </c>
      <c r="O52" s="114">
        <f>BaselineMort!U52</f>
        <v>1.9398349200000001E-3</v>
      </c>
      <c r="P52" s="115">
        <f>O52*_xlfn.XLOOKUP(A52,NewMortLoading!$V$3:$V$8,NewMortLoading!$W$3:$W$8)</f>
        <v>1.7710493456097086E-3</v>
      </c>
    </row>
    <row r="53" spans="1:16" ht="16" x14ac:dyDescent="0.2">
      <c r="A53" s="103" t="s">
        <v>9</v>
      </c>
      <c r="B53" s="106">
        <f t="shared" si="0"/>
        <v>51</v>
      </c>
      <c r="C53" s="114">
        <f>BaselineMort!L53</f>
        <v>1.9471776879999996E-2</v>
      </c>
      <c r="D53" s="115">
        <f>C53*_xlfn.XLOOKUP(A53,NewMortLoading!$A$3:$A$8,NewMortLoading!$B$3:$B$8)</f>
        <v>1.4538004098358009E-2</v>
      </c>
      <c r="E53" s="94"/>
      <c r="F53" s="106">
        <f t="shared" si="1"/>
        <v>51</v>
      </c>
      <c r="G53" s="114">
        <f>BaselineMort!O53</f>
        <v>2.8808199999999999E-2</v>
      </c>
      <c r="H53" s="115">
        <f>G53*_xlfn.XLOOKUP(A53,NewMortLoading!$H$3:$H$8,NewMortLoading!$I$3:$I$8)</f>
        <v>2.1462341103222385E-2</v>
      </c>
      <c r="I53" s="94"/>
      <c r="J53" s="106">
        <f t="shared" si="2"/>
        <v>51</v>
      </c>
      <c r="K53" s="114">
        <f>BaselineMort!R53</f>
        <v>3.3231705400000003E-3</v>
      </c>
      <c r="L53" s="115">
        <f>K53*_xlfn.XLOOKUP(A53,NewMortLoading!$O$3:$O$8,NewMortLoading!$P$3:$P$8)</f>
        <v>3.0386463641022955E-3</v>
      </c>
      <c r="M53" s="94"/>
      <c r="N53" s="106">
        <f t="shared" si="3"/>
        <v>51</v>
      </c>
      <c r="O53" s="114">
        <f>BaselineMort!U53</f>
        <v>2.1175914E-3</v>
      </c>
      <c r="P53" s="115">
        <f>O53*_xlfn.XLOOKUP(A53,NewMortLoading!$V$3:$V$8,NewMortLoading!$W$3:$W$8)</f>
        <v>1.9333391849852596E-3</v>
      </c>
    </row>
    <row r="54" spans="1:16" ht="16" x14ac:dyDescent="0.2">
      <c r="A54" s="103" t="s">
        <v>9</v>
      </c>
      <c r="B54" s="106">
        <f t="shared" si="0"/>
        <v>52</v>
      </c>
      <c r="C54" s="114">
        <f>BaselineMort!L54</f>
        <v>2.1353945455999994E-2</v>
      </c>
      <c r="D54" s="115">
        <f>C54*_xlfn.XLOOKUP(A54,NewMortLoading!$A$3:$A$8,NewMortLoading!$B$3:$B$8)</f>
        <v>1.594326745158562E-2</v>
      </c>
      <c r="E54" s="94"/>
      <c r="F54" s="106">
        <f t="shared" si="1"/>
        <v>52</v>
      </c>
      <c r="G54" s="114">
        <f>BaselineMort!O54</f>
        <v>3.1592839999999997E-2</v>
      </c>
      <c r="H54" s="115">
        <f>G54*_xlfn.XLOOKUP(A54,NewMortLoading!$H$3:$H$8,NewMortLoading!$I$3:$I$8)</f>
        <v>2.3536920338637201E-2</v>
      </c>
      <c r="I54" s="94"/>
      <c r="J54" s="106">
        <f t="shared" si="2"/>
        <v>52</v>
      </c>
      <c r="K54" s="114">
        <f>BaselineMort!R54</f>
        <v>3.6443927480000003E-3</v>
      </c>
      <c r="L54" s="115">
        <f>K54*_xlfn.XLOOKUP(A54,NewMortLoading!$O$3:$O$8,NewMortLoading!$P$3:$P$8)</f>
        <v>3.3323660762444572E-3</v>
      </c>
      <c r="M54" s="94"/>
      <c r="N54" s="106">
        <f t="shared" si="3"/>
        <v>52</v>
      </c>
      <c r="O54" s="114">
        <f>BaselineMort!U54</f>
        <v>2.3222806799999998E-3</v>
      </c>
      <c r="P54" s="115">
        <f>O54*_xlfn.XLOOKUP(A54,NewMortLoading!$V$3:$V$8,NewMortLoading!$W$3:$W$8)</f>
        <v>2.1202183939631669E-3</v>
      </c>
    </row>
    <row r="55" spans="1:16" ht="16" x14ac:dyDescent="0.2">
      <c r="A55" s="103" t="s">
        <v>9</v>
      </c>
      <c r="B55" s="106">
        <f t="shared" si="0"/>
        <v>53</v>
      </c>
      <c r="C55" s="114">
        <f>BaselineMort!L55</f>
        <v>2.3496150479999998E-2</v>
      </c>
      <c r="D55" s="115">
        <f>C55*_xlfn.XLOOKUP(A55,NewMortLoading!$A$3:$A$8,NewMortLoading!$B$3:$B$8)</f>
        <v>1.7542679031245994E-2</v>
      </c>
      <c r="E55" s="94"/>
      <c r="F55" s="106">
        <f t="shared" si="1"/>
        <v>53</v>
      </c>
      <c r="G55" s="114">
        <f>BaselineMort!O55</f>
        <v>3.47622E-2</v>
      </c>
      <c r="H55" s="115">
        <f>G55*_xlfn.XLOOKUP(A55,NewMortLoading!$H$3:$H$8,NewMortLoading!$I$3:$I$8)</f>
        <v>2.58981190736817E-2</v>
      </c>
      <c r="I55" s="94"/>
      <c r="J55" s="106">
        <f t="shared" si="2"/>
        <v>53</v>
      </c>
      <c r="K55" s="114">
        <f>BaselineMort!R55</f>
        <v>4.0099943400000006E-3</v>
      </c>
      <c r="L55" s="115">
        <f>K55*_xlfn.XLOOKUP(A55,NewMortLoading!$O$3:$O$8,NewMortLoading!$P$3:$P$8)</f>
        <v>3.6666654854588913E-3</v>
      </c>
      <c r="M55" s="94"/>
      <c r="N55" s="106">
        <f t="shared" si="3"/>
        <v>53</v>
      </c>
      <c r="O55" s="114">
        <f>BaselineMort!U55</f>
        <v>2.5552494000000005E-3</v>
      </c>
      <c r="P55" s="115">
        <f>O55*_xlfn.XLOOKUP(A55,NewMortLoading!$V$3:$V$8,NewMortLoading!$W$3:$W$8)</f>
        <v>2.3329164410235493E-3</v>
      </c>
    </row>
    <row r="56" spans="1:16" ht="16" x14ac:dyDescent="0.2">
      <c r="A56" s="103" t="s">
        <v>9</v>
      </c>
      <c r="B56" s="106">
        <f t="shared" si="0"/>
        <v>54</v>
      </c>
      <c r="C56" s="114">
        <f>BaselineMort!L56</f>
        <v>2.5867435231999997E-2</v>
      </c>
      <c r="D56" s="115">
        <f>C56*_xlfn.XLOOKUP(A56,NewMortLoading!$A$3:$A$8,NewMortLoading!$B$3:$B$8)</f>
        <v>1.9313125953239991E-2</v>
      </c>
      <c r="E56" s="94"/>
      <c r="F56" s="106">
        <f t="shared" si="1"/>
        <v>54</v>
      </c>
      <c r="G56" s="114">
        <f>BaselineMort!O56</f>
        <v>3.8270480000000003E-2</v>
      </c>
      <c r="H56" s="115">
        <f>G56*_xlfn.XLOOKUP(A56,NewMortLoading!$H$3:$H$8,NewMortLoading!$I$3:$I$8)</f>
        <v>2.8511815939352349E-2</v>
      </c>
      <c r="I56" s="94"/>
      <c r="J56" s="106">
        <f t="shared" si="2"/>
        <v>54</v>
      </c>
      <c r="K56" s="114">
        <f>BaselineMort!R56</f>
        <v>4.4146920560000011E-3</v>
      </c>
      <c r="L56" s="115">
        <f>K56*_xlfn.XLOOKUP(A56,NewMortLoading!$O$3:$O$8,NewMortLoading!$P$3:$P$8)</f>
        <v>4.03671367542747E-3</v>
      </c>
      <c r="M56" s="94"/>
      <c r="N56" s="106">
        <f t="shared" si="3"/>
        <v>54</v>
      </c>
      <c r="O56" s="114">
        <f>BaselineMort!U56</f>
        <v>2.8131309600000001E-3</v>
      </c>
      <c r="P56" s="115">
        <f>O56*_xlfn.XLOOKUP(A56,NewMortLoading!$V$3:$V$8,NewMortLoading!$W$3:$W$8)</f>
        <v>2.5683596549661097E-3</v>
      </c>
    </row>
    <row r="57" spans="1:16" ht="16" x14ac:dyDescent="0.2">
      <c r="A57" s="103" t="s">
        <v>9</v>
      </c>
      <c r="B57" s="106">
        <f t="shared" si="0"/>
        <v>55</v>
      </c>
      <c r="C57" s="114">
        <f>BaselineMort!L57</f>
        <v>2.8560669871999997E-2</v>
      </c>
      <c r="D57" s="115">
        <f>C57*_xlfn.XLOOKUP(A57,NewMortLoading!$A$3:$A$8,NewMortLoading!$B$3:$B$8)</f>
        <v>2.1323946869865027E-2</v>
      </c>
      <c r="E57" s="94"/>
      <c r="F57" s="106">
        <f t="shared" si="1"/>
        <v>55</v>
      </c>
      <c r="G57" s="114">
        <f>BaselineMort!O57</f>
        <v>4.225508E-2</v>
      </c>
      <c r="H57" s="115">
        <f>G57*_xlfn.XLOOKUP(A57,NewMortLoading!$H$3:$H$8,NewMortLoading!$I$3:$I$8)</f>
        <v>3.1480375042659735E-2</v>
      </c>
      <c r="I57" s="94"/>
      <c r="J57" s="106">
        <f t="shared" si="2"/>
        <v>55</v>
      </c>
      <c r="K57" s="114">
        <f>BaselineMort!R57</f>
        <v>4.8743356760000004E-3</v>
      </c>
      <c r="L57" s="115">
        <f>K57*_xlfn.XLOOKUP(A57,NewMortLoading!$O$3:$O$8,NewMortLoading!$P$3:$P$8)</f>
        <v>4.4570033951045751E-3</v>
      </c>
      <c r="M57" s="94"/>
      <c r="N57" s="106">
        <f t="shared" si="3"/>
        <v>55</v>
      </c>
      <c r="O57" s="114">
        <f>BaselineMort!U57</f>
        <v>3.1060251599999999E-3</v>
      </c>
      <c r="P57" s="115">
        <f>O57*_xlfn.XLOOKUP(A57,NewMortLoading!$V$3:$V$8,NewMortLoading!$W$3:$W$8)</f>
        <v>2.8357690493917339E-3</v>
      </c>
    </row>
    <row r="58" spans="1:16" ht="16" x14ac:dyDescent="0.2">
      <c r="A58" s="103" t="s">
        <v>10</v>
      </c>
      <c r="B58" s="106">
        <f t="shared" si="0"/>
        <v>56</v>
      </c>
      <c r="C58" s="114">
        <f>BaselineMort!L58</f>
        <v>3.1606140000000005E-2</v>
      </c>
      <c r="D58" s="115">
        <f>C58*_xlfn.XLOOKUP(A58,NewMortLoading!$A$3:$A$8,NewMortLoading!$B$3:$B$8)</f>
        <v>2.4490922276707051E-2</v>
      </c>
      <c r="E58" s="94"/>
      <c r="F58" s="106">
        <f t="shared" si="1"/>
        <v>56</v>
      </c>
      <c r="G58" s="114">
        <f>BaselineMort!O58</f>
        <v>4.677096E-2</v>
      </c>
      <c r="H58" s="115">
        <f>G58*_xlfn.XLOOKUP(A58,NewMortLoading!$H$3:$H$8,NewMortLoading!$I$3:$I$8)</f>
        <v>3.6169497165734005E-2</v>
      </c>
      <c r="I58" s="94"/>
      <c r="J58" s="106">
        <f t="shared" si="2"/>
        <v>56</v>
      </c>
      <c r="K58" s="114">
        <f>BaselineMort!R58</f>
        <v>5.3952651120000011E-3</v>
      </c>
      <c r="L58" s="115">
        <f>K58*_xlfn.XLOOKUP(A58,NewMortLoading!$O$3:$O$8,NewMortLoading!$P$3:$P$8)</f>
        <v>4.7710867601046389E-3</v>
      </c>
      <c r="M58" s="94"/>
      <c r="N58" s="106">
        <f t="shared" si="3"/>
        <v>56</v>
      </c>
      <c r="O58" s="114">
        <f>BaselineMort!U58</f>
        <v>3.4210200000000003E-3</v>
      </c>
      <c r="P58" s="115">
        <f>O58*_xlfn.XLOOKUP(A58,NewMortLoading!$V$3:$V$8,NewMortLoading!$W$3:$W$8)</f>
        <v>3.020436961457271E-3</v>
      </c>
    </row>
    <row r="59" spans="1:16" ht="16" x14ac:dyDescent="0.2">
      <c r="A59" s="103" t="s">
        <v>10</v>
      </c>
      <c r="B59" s="106">
        <f t="shared" si="0"/>
        <v>57</v>
      </c>
      <c r="C59" s="114">
        <f>BaselineMort!L59</f>
        <v>3.4787800000000001E-2</v>
      </c>
      <c r="D59" s="115">
        <f>C59*_xlfn.XLOOKUP(A59,NewMortLoading!$A$3:$A$8,NewMortLoading!$B$3:$B$8)</f>
        <v>2.6956322599900825E-2</v>
      </c>
      <c r="E59" s="94"/>
      <c r="F59" s="106">
        <f t="shared" si="1"/>
        <v>57</v>
      </c>
      <c r="G59" s="114">
        <f>BaselineMort!O59</f>
        <v>5.1479200000000003E-2</v>
      </c>
      <c r="H59" s="115">
        <f>G59*_xlfn.XLOOKUP(A59,NewMortLoading!$H$3:$H$8,NewMortLoading!$I$3:$I$8)</f>
        <v>3.981053154552E-2</v>
      </c>
      <c r="I59" s="94"/>
      <c r="J59" s="106">
        <f t="shared" si="2"/>
        <v>57</v>
      </c>
      <c r="K59" s="114">
        <f>BaselineMort!R59</f>
        <v>5.9383842400000005E-3</v>
      </c>
      <c r="L59" s="115">
        <f>K59*_xlfn.XLOOKUP(A59,NewMortLoading!$O$3:$O$8,NewMortLoading!$P$3:$P$8)</f>
        <v>5.2513724229902208E-3</v>
      </c>
      <c r="M59" s="94"/>
      <c r="N59" s="106">
        <f t="shared" si="3"/>
        <v>57</v>
      </c>
      <c r="O59" s="114">
        <f>BaselineMort!U59</f>
        <v>3.7654000000000003E-3</v>
      </c>
      <c r="P59" s="115">
        <f>O59*_xlfn.XLOOKUP(A59,NewMortLoading!$V$3:$V$8,NewMortLoading!$W$3:$W$8)</f>
        <v>3.3244919160575525E-3</v>
      </c>
    </row>
    <row r="60" spans="1:16" ht="16" x14ac:dyDescent="0.2">
      <c r="A60" s="103" t="s">
        <v>10</v>
      </c>
      <c r="B60" s="106">
        <f t="shared" si="0"/>
        <v>58</v>
      </c>
      <c r="C60" s="114">
        <f>BaselineMort!L60</f>
        <v>3.8192300000000005E-2</v>
      </c>
      <c r="D60" s="115">
        <f>C60*_xlfn.XLOOKUP(A60,NewMortLoading!$A$3:$A$8,NewMortLoading!$B$3:$B$8)</f>
        <v>2.9594396875691834E-2</v>
      </c>
      <c r="E60" s="94"/>
      <c r="F60" s="106">
        <f t="shared" si="1"/>
        <v>58</v>
      </c>
      <c r="G60" s="114">
        <f>BaselineMort!O60</f>
        <v>5.6517200000000004E-2</v>
      </c>
      <c r="H60" s="115">
        <f>G60*_xlfn.XLOOKUP(A60,NewMortLoading!$H$3:$H$8,NewMortLoading!$I$3:$I$8)</f>
        <v>4.3706580006380502E-2</v>
      </c>
      <c r="I60" s="94"/>
      <c r="J60" s="106">
        <f t="shared" si="2"/>
        <v>58</v>
      </c>
      <c r="K60" s="114">
        <f>BaselineMort!R60</f>
        <v>6.5195428400000007E-3</v>
      </c>
      <c r="L60" s="115">
        <f>K60*_xlfn.XLOOKUP(A60,NewMortLoading!$O$3:$O$8,NewMortLoading!$P$3:$P$8)</f>
        <v>5.7652967704358831E-3</v>
      </c>
      <c r="M60" s="94"/>
      <c r="N60" s="106">
        <f t="shared" si="3"/>
        <v>58</v>
      </c>
      <c r="O60" s="114">
        <f>BaselineMort!U60</f>
        <v>4.1339000000000002E-3</v>
      </c>
      <c r="P60" s="115">
        <f>O60*_xlfn.XLOOKUP(A60,NewMortLoading!$V$3:$V$8,NewMortLoading!$W$3:$W$8)</f>
        <v>3.6498425484119391E-3</v>
      </c>
    </row>
    <row r="61" spans="1:16" ht="16" x14ac:dyDescent="0.2">
      <c r="A61" s="103" t="s">
        <v>10</v>
      </c>
      <c r="B61" s="106">
        <f t="shared" si="0"/>
        <v>59</v>
      </c>
      <c r="C61" s="114">
        <f>BaselineMort!L61</f>
        <v>4.1943440000000005E-2</v>
      </c>
      <c r="D61" s="115">
        <f>C61*_xlfn.XLOOKUP(A61,NewMortLoading!$A$3:$A$8,NewMortLoading!$B$3:$B$8)</f>
        <v>3.2501075077745196E-2</v>
      </c>
      <c r="E61" s="94"/>
      <c r="F61" s="106">
        <f t="shared" si="1"/>
        <v>59</v>
      </c>
      <c r="G61" s="114">
        <f>BaselineMort!O61</f>
        <v>6.2068159999999997E-2</v>
      </c>
      <c r="H61" s="115">
        <f>G61*_xlfn.XLOOKUP(A61,NewMortLoading!$H$3:$H$8,NewMortLoading!$I$3:$I$8)</f>
        <v>4.7999317037801338E-2</v>
      </c>
      <c r="I61" s="94"/>
      <c r="J61" s="106">
        <f t="shared" si="2"/>
        <v>59</v>
      </c>
      <c r="K61" s="114">
        <f>BaselineMort!R61</f>
        <v>7.1598739520000012E-3</v>
      </c>
      <c r="L61" s="115">
        <f>K61*_xlfn.XLOOKUP(A61,NewMortLoading!$O$3:$O$8,NewMortLoading!$P$3:$P$8)</f>
        <v>6.3315479605305586E-3</v>
      </c>
      <c r="M61" s="94"/>
      <c r="N61" s="106">
        <f t="shared" si="3"/>
        <v>59</v>
      </c>
      <c r="O61" s="114">
        <f>BaselineMort!U61</f>
        <v>4.5399200000000002E-3</v>
      </c>
      <c r="P61" s="115">
        <f>O61*_xlfn.XLOOKUP(A61,NewMortLoading!$V$3:$V$8,NewMortLoading!$W$3:$W$8)</f>
        <v>4.0083197906060448E-3</v>
      </c>
    </row>
    <row r="62" spans="1:16" ht="16" x14ac:dyDescent="0.2">
      <c r="A62" s="103" t="s">
        <v>10</v>
      </c>
      <c r="B62" s="106">
        <f t="shared" si="0"/>
        <v>60</v>
      </c>
      <c r="C62" s="114">
        <f>BaselineMort!L62</f>
        <v>4.6431190000000004E-2</v>
      </c>
      <c r="D62" s="115">
        <f>C62*_xlfn.XLOOKUP(A62,NewMortLoading!$A$3:$A$8,NewMortLoading!$B$3:$B$8)</f>
        <v>3.5978536623106065E-2</v>
      </c>
      <c r="E62" s="94"/>
      <c r="F62" s="106">
        <f t="shared" si="1"/>
        <v>60</v>
      </c>
      <c r="G62" s="114">
        <f>BaselineMort!O62</f>
        <v>6.8709160000000005E-2</v>
      </c>
      <c r="H62" s="115">
        <f>G62*_xlfn.XLOOKUP(A62,NewMortLoading!$H$3:$H$8,NewMortLoading!$I$3:$I$8)</f>
        <v>5.3135017281662908E-2</v>
      </c>
      <c r="I62" s="94"/>
      <c r="J62" s="106">
        <f t="shared" si="2"/>
        <v>60</v>
      </c>
      <c r="K62" s="114">
        <f>BaselineMort!R62</f>
        <v>7.9259466520000006E-3</v>
      </c>
      <c r="L62" s="115">
        <f>K62*_xlfn.XLOOKUP(A62,NewMortLoading!$O$3:$O$8,NewMortLoading!$P$3:$P$8)</f>
        <v>7.0089936912543851E-3</v>
      </c>
      <c r="M62" s="94"/>
      <c r="N62" s="106">
        <f t="shared" si="3"/>
        <v>60</v>
      </c>
      <c r="O62" s="114">
        <f>BaselineMort!U62</f>
        <v>5.0256700000000003E-3</v>
      </c>
      <c r="P62" s="115">
        <f>O62*_xlfn.XLOOKUP(A62,NewMortLoading!$V$3:$V$8,NewMortLoading!$W$3:$W$8)</f>
        <v>4.4371910787095554E-3</v>
      </c>
    </row>
    <row r="63" spans="1:16" ht="16" x14ac:dyDescent="0.2">
      <c r="A63" s="103" t="s">
        <v>10</v>
      </c>
      <c r="B63" s="106">
        <f t="shared" si="0"/>
        <v>61</v>
      </c>
      <c r="C63" s="114">
        <f>BaselineMort!L63</f>
        <v>5.1216060000000001E-2</v>
      </c>
      <c r="D63" s="115">
        <f>C63*_xlfn.XLOOKUP(A63,NewMortLoading!$A$3:$A$8,NewMortLoading!$B$3:$B$8)</f>
        <v>3.9686230105263239E-2</v>
      </c>
      <c r="E63" s="94"/>
      <c r="F63" s="106">
        <f t="shared" si="1"/>
        <v>61</v>
      </c>
      <c r="G63" s="114">
        <f>BaselineMort!O63</f>
        <v>7.5789839999999997E-2</v>
      </c>
      <c r="H63" s="115">
        <f>G63*_xlfn.XLOOKUP(A63,NewMortLoading!$H$3:$H$8,NewMortLoading!$I$3:$I$8)</f>
        <v>5.8610736300290477E-2</v>
      </c>
      <c r="I63" s="94"/>
      <c r="J63" s="106">
        <f t="shared" si="2"/>
        <v>61</v>
      </c>
      <c r="K63" s="114">
        <f>BaselineMort!R63</f>
        <v>8.7427386480000008E-3</v>
      </c>
      <c r="L63" s="115">
        <f>K63*_xlfn.XLOOKUP(A63,NewMortLoading!$O$3:$O$8,NewMortLoading!$P$3:$P$8)</f>
        <v>7.7312910013916528E-3</v>
      </c>
      <c r="M63" s="94"/>
      <c r="N63" s="106">
        <f t="shared" si="3"/>
        <v>61</v>
      </c>
      <c r="O63" s="114">
        <f>BaselineMort!U63</f>
        <v>5.5435800000000002E-3</v>
      </c>
      <c r="P63" s="115">
        <f>O63*_xlfn.XLOOKUP(A63,NewMortLoading!$V$3:$V$8,NewMortLoading!$W$3:$W$8)</f>
        <v>4.8944566038185387E-3</v>
      </c>
    </row>
    <row r="64" spans="1:16" ht="16" x14ac:dyDescent="0.2">
      <c r="A64" s="103" t="s">
        <v>10</v>
      </c>
      <c r="B64" s="106">
        <f t="shared" si="0"/>
        <v>62</v>
      </c>
      <c r="C64" s="114">
        <f>BaselineMort!L64</f>
        <v>5.5982360000000002E-2</v>
      </c>
      <c r="D64" s="115">
        <f>C64*_xlfn.XLOOKUP(A64,NewMortLoading!$A$3:$A$8,NewMortLoading!$B$3:$B$8)</f>
        <v>4.3379534091370651E-2</v>
      </c>
      <c r="E64" s="94"/>
      <c r="F64" s="106">
        <f t="shared" si="1"/>
        <v>62</v>
      </c>
      <c r="G64" s="114">
        <f>BaselineMort!O64</f>
        <v>8.2843040000000007E-2</v>
      </c>
      <c r="H64" s="115">
        <f>G64*_xlfn.XLOOKUP(A64,NewMortLoading!$H$3:$H$8,NewMortLoading!$I$3:$I$8)</f>
        <v>6.4065204145495172E-2</v>
      </c>
      <c r="I64" s="94"/>
      <c r="J64" s="106">
        <f t="shared" si="2"/>
        <v>62</v>
      </c>
      <c r="K64" s="114">
        <f>BaselineMort!R64</f>
        <v>9.5563606880000006E-3</v>
      </c>
      <c r="L64" s="115">
        <f>K64*_xlfn.XLOOKUP(A64,NewMortLoading!$O$3:$O$8,NewMortLoading!$P$3:$P$8)</f>
        <v>8.4507850878155783E-3</v>
      </c>
      <c r="M64" s="94"/>
      <c r="N64" s="106">
        <f t="shared" si="3"/>
        <v>62</v>
      </c>
      <c r="O64" s="114">
        <f>BaselineMort!U64</f>
        <v>6.0594799999999999E-3</v>
      </c>
      <c r="P64" s="115">
        <f>O64*_xlfn.XLOOKUP(A64,NewMortLoading!$V$3:$V$8,NewMortLoading!$W$3:$W$8)</f>
        <v>5.34994748911468E-3</v>
      </c>
    </row>
    <row r="65" spans="1:16" ht="16" x14ac:dyDescent="0.2">
      <c r="A65" s="103" t="s">
        <v>10</v>
      </c>
      <c r="B65" s="106">
        <f t="shared" si="0"/>
        <v>63</v>
      </c>
      <c r="C65" s="114">
        <f>BaselineMort!L65</f>
        <v>6.1225290000000009E-2</v>
      </c>
      <c r="D65" s="115">
        <f>C65*_xlfn.XLOOKUP(A65,NewMortLoading!$A$3:$A$8,NewMortLoading!$B$3:$B$8)</f>
        <v>4.74421684760888E-2</v>
      </c>
      <c r="E65" s="94"/>
      <c r="F65" s="106">
        <f t="shared" si="1"/>
        <v>63</v>
      </c>
      <c r="G65" s="114">
        <f>BaselineMort!O65</f>
        <v>9.0601560000000012E-2</v>
      </c>
      <c r="H65" s="115">
        <f>G65*_xlfn.XLOOKUP(A65,NewMortLoading!$H$3:$H$8,NewMortLoading!$I$3:$I$8)</f>
        <v>7.0065118775220356E-2</v>
      </c>
      <c r="I65" s="94"/>
      <c r="J65" s="106">
        <f t="shared" si="2"/>
        <v>63</v>
      </c>
      <c r="K65" s="114">
        <f>BaselineMort!R65</f>
        <v>1.0451344932000003E-2</v>
      </c>
      <c r="L65" s="115">
        <f>K65*_xlfn.XLOOKUP(A65,NewMortLoading!$O$3:$O$8,NewMortLoading!$P$3:$P$8)</f>
        <v>9.2422285828819006E-3</v>
      </c>
      <c r="M65" s="94"/>
      <c r="N65" s="106">
        <f t="shared" si="3"/>
        <v>63</v>
      </c>
      <c r="O65" s="114">
        <f>BaselineMort!U65</f>
        <v>6.6269700000000011E-3</v>
      </c>
      <c r="P65" s="115">
        <f>O65*_xlfn.XLOOKUP(A65,NewMortLoading!$V$3:$V$8,NewMortLoading!$W$3:$W$8)</f>
        <v>5.8509874629404362E-3</v>
      </c>
    </row>
    <row r="66" spans="1:16" ht="16" x14ac:dyDescent="0.2">
      <c r="A66" s="103" t="s">
        <v>10</v>
      </c>
      <c r="B66" s="106">
        <f t="shared" si="0"/>
        <v>64</v>
      </c>
      <c r="C66" s="114">
        <f>BaselineMort!L66</f>
        <v>6.6802479999999997E-2</v>
      </c>
      <c r="D66" s="115">
        <f>C66*_xlfn.XLOOKUP(A66,NewMortLoading!$A$3:$A$8,NewMortLoading!$B$3:$B$8)</f>
        <v>5.1763813789702788E-2</v>
      </c>
      <c r="E66" s="94"/>
      <c r="F66" s="106">
        <f t="shared" si="1"/>
        <v>64</v>
      </c>
      <c r="G66" s="114">
        <f>BaselineMort!O66</f>
        <v>9.8854719999999993E-2</v>
      </c>
      <c r="H66" s="115">
        <f>G66*_xlfn.XLOOKUP(A66,NewMortLoading!$H$3:$H$8,NewMortLoading!$I$3:$I$8)</f>
        <v>7.6447554526557257E-2</v>
      </c>
      <c r="I66" s="94"/>
      <c r="J66" s="106">
        <f t="shared" si="2"/>
        <v>64</v>
      </c>
      <c r="K66" s="114">
        <f>BaselineMort!R66</f>
        <v>1.1403388384000001E-2</v>
      </c>
      <c r="L66" s="115">
        <f>K66*_xlfn.XLOOKUP(A66,NewMortLoading!$O$3:$O$8,NewMortLoading!$P$3:$P$8)</f>
        <v>1.0084130104788338E-2</v>
      </c>
      <c r="M66" s="94"/>
      <c r="N66" s="106">
        <f t="shared" si="3"/>
        <v>64</v>
      </c>
      <c r="O66" s="114">
        <f>BaselineMort!U66</f>
        <v>7.23064E-3</v>
      </c>
      <c r="P66" s="115">
        <f>O66*_xlfn.XLOOKUP(A66,NewMortLoading!$V$3:$V$8,NewMortLoading!$W$3:$W$8)</f>
        <v>6.383970953397349E-3</v>
      </c>
    </row>
    <row r="67" spans="1:16" ht="16" x14ac:dyDescent="0.2">
      <c r="A67" s="103" t="s">
        <v>10</v>
      </c>
      <c r="B67" s="106">
        <f t="shared" si="0"/>
        <v>65</v>
      </c>
      <c r="C67" s="114">
        <f>BaselineMort!L67</f>
        <v>7.3011050000000008E-2</v>
      </c>
      <c r="D67" s="115">
        <f>C67*_xlfn.XLOOKUP(A67,NewMortLoading!$A$3:$A$8,NewMortLoading!$B$3:$B$8)</f>
        <v>5.6574701969008941E-2</v>
      </c>
      <c r="E67" s="94"/>
      <c r="F67" s="106">
        <f t="shared" si="1"/>
        <v>65</v>
      </c>
      <c r="G67" s="114">
        <f>BaselineMort!O67</f>
        <v>0.1080422</v>
      </c>
      <c r="H67" s="115">
        <f>G67*_xlfn.XLOOKUP(A67,NewMortLoading!$H$3:$H$8,NewMortLoading!$I$3:$I$8)</f>
        <v>8.3552530174271958E-2</v>
      </c>
      <c r="I67" s="94"/>
      <c r="J67" s="106">
        <f t="shared" si="2"/>
        <v>65</v>
      </c>
      <c r="K67" s="114">
        <f>BaselineMort!R67</f>
        <v>1.2463210340000001E-2</v>
      </c>
      <c r="L67" s="115">
        <f>K67*_xlfn.XLOOKUP(A67,NewMortLoading!$O$3:$O$8,NewMortLoading!$P$3:$P$8)</f>
        <v>1.1021341232948336E-2</v>
      </c>
      <c r="M67" s="94"/>
      <c r="N67" s="106">
        <f t="shared" si="3"/>
        <v>65</v>
      </c>
      <c r="O67" s="114">
        <f>BaselineMort!U67</f>
        <v>7.9026500000000006E-3</v>
      </c>
      <c r="P67" s="115">
        <f>O67*_xlfn.XLOOKUP(A67,NewMortLoading!$V$3:$V$8,NewMortLoading!$W$3:$W$8)</f>
        <v>6.9772921974908947E-3</v>
      </c>
    </row>
    <row r="68" spans="1:16" ht="16" x14ac:dyDescent="0.2">
      <c r="A68" s="103" t="s">
        <v>11</v>
      </c>
      <c r="B68" s="106">
        <f t="shared" si="0"/>
        <v>66</v>
      </c>
      <c r="C68" s="114">
        <f>BaselineMort!L68</f>
        <v>8.0172880000000002E-2</v>
      </c>
      <c r="D68" s="115">
        <f>C68*_xlfn.XLOOKUP(A68,NewMortLoading!$A$3:$A$8,NewMortLoading!$B$3:$B$8)</f>
        <v>6.418148947194198E-2</v>
      </c>
      <c r="E68" s="94"/>
      <c r="F68" s="106">
        <f t="shared" ref="F68:F122" si="4">F67+1</f>
        <v>66</v>
      </c>
      <c r="G68" s="114">
        <f>BaselineMort!O68</f>
        <v>0.11864032000000001</v>
      </c>
      <c r="H68" s="115">
        <f>G68*_xlfn.XLOOKUP(A68,NewMortLoading!$H$3:$H$8,NewMortLoading!$I$3:$I$8)</f>
        <v>9.4812257484138435E-2</v>
      </c>
      <c r="I68" s="94"/>
      <c r="J68" s="106">
        <f t="shared" ref="J68:J122" si="5">J67+1</f>
        <v>66</v>
      </c>
      <c r="K68" s="114">
        <f>BaselineMort!R68</f>
        <v>1.3729120000000001E-2</v>
      </c>
      <c r="L68" s="115">
        <f>K68*_xlfn.XLOOKUP(A68,NewMortLoading!$O$3:$O$8,NewMortLoading!$P$3:$P$8)</f>
        <v>1.2051256080797424E-2</v>
      </c>
      <c r="M68" s="94"/>
      <c r="N68" s="106">
        <f t="shared" ref="N68:N122" si="6">N67+1</f>
        <v>66</v>
      </c>
      <c r="O68" s="114">
        <f>BaselineMort!U68</f>
        <v>8.6778400000000009E-3</v>
      </c>
      <c r="P68" s="115">
        <f>O68*_xlfn.XLOOKUP(A68,NewMortLoading!$V$3:$V$8,NewMortLoading!$W$3:$W$8)</f>
        <v>7.6061126016972657E-3</v>
      </c>
    </row>
    <row r="69" spans="1:16" ht="16" x14ac:dyDescent="0.2">
      <c r="A69" s="103" t="s">
        <v>11</v>
      </c>
      <c r="B69" s="106">
        <f t="shared" si="0"/>
        <v>67</v>
      </c>
      <c r="C69" s="114">
        <f>BaselineMort!L69</f>
        <v>8.7829910000000011E-2</v>
      </c>
      <c r="D69" s="115">
        <f>C69*_xlfn.XLOOKUP(A69,NewMortLoading!$A$3:$A$8,NewMortLoading!$B$3:$B$8)</f>
        <v>7.0311237964591169E-2</v>
      </c>
      <c r="E69" s="94"/>
      <c r="F69" s="106">
        <f t="shared" si="4"/>
        <v>67</v>
      </c>
      <c r="G69" s="114">
        <f>BaselineMort!O69</f>
        <v>0.12997124000000002</v>
      </c>
      <c r="H69" s="115">
        <f>G69*_xlfn.XLOOKUP(A69,NewMortLoading!$H$3:$H$8,NewMortLoading!$I$3:$I$8)</f>
        <v>0.1038674429773348</v>
      </c>
      <c r="I69" s="94"/>
      <c r="J69" s="106">
        <f t="shared" si="5"/>
        <v>67</v>
      </c>
      <c r="K69" s="114">
        <f>BaselineMort!R69</f>
        <v>1.5040340000000001E-2</v>
      </c>
      <c r="L69" s="115">
        <f>K69*_xlfn.XLOOKUP(A69,NewMortLoading!$O$3:$O$8,NewMortLoading!$P$3:$P$8)</f>
        <v>1.3202229194752521E-2</v>
      </c>
      <c r="M69" s="94"/>
      <c r="N69" s="106">
        <f t="shared" si="6"/>
        <v>67</v>
      </c>
      <c r="O69" s="114">
        <f>BaselineMort!U69</f>
        <v>9.5066300000000003E-3</v>
      </c>
      <c r="P69" s="115">
        <f>O69*_xlfn.XLOOKUP(A69,NewMortLoading!$V$3:$V$8,NewMortLoading!$W$3:$W$8)</f>
        <v>8.3325456844875311E-3</v>
      </c>
    </row>
    <row r="70" spans="1:16" ht="16" x14ac:dyDescent="0.2">
      <c r="A70" s="103" t="s">
        <v>11</v>
      </c>
      <c r="B70" s="106">
        <f t="shared" si="0"/>
        <v>68</v>
      </c>
      <c r="C70" s="114">
        <f>BaselineMort!L70</f>
        <v>9.5963569999999998E-2</v>
      </c>
      <c r="D70" s="115">
        <f>C70*_xlfn.XLOOKUP(A70,NewMortLoading!$A$3:$A$8,NewMortLoading!$B$3:$B$8)</f>
        <v>7.6822547196071386E-2</v>
      </c>
      <c r="E70" s="94"/>
      <c r="F70" s="106">
        <f t="shared" si="4"/>
        <v>68</v>
      </c>
      <c r="G70" s="114">
        <f>BaselineMort!O70</f>
        <v>0.14200747999999999</v>
      </c>
      <c r="H70" s="115">
        <f>G70*_xlfn.XLOOKUP(A70,NewMortLoading!$H$3:$H$8,NewMortLoading!$I$3:$I$8)</f>
        <v>0.11348628997657489</v>
      </c>
      <c r="I70" s="94"/>
      <c r="J70" s="106">
        <f t="shared" si="5"/>
        <v>68</v>
      </c>
      <c r="K70" s="114">
        <f>BaselineMort!R70</f>
        <v>1.6433179999999999E-2</v>
      </c>
      <c r="L70" s="115">
        <f>K70*_xlfn.XLOOKUP(A70,NewMortLoading!$O$3:$O$8,NewMortLoading!$P$3:$P$8)</f>
        <v>1.4424847361071837E-2</v>
      </c>
      <c r="M70" s="94"/>
      <c r="N70" s="106">
        <f t="shared" si="6"/>
        <v>68</v>
      </c>
      <c r="O70" s="114">
        <f>BaselineMort!U70</f>
        <v>1.038701E-2</v>
      </c>
      <c r="P70" s="115">
        <f>O70*_xlfn.XLOOKUP(A70,NewMortLoading!$V$3:$V$8,NewMortLoading!$W$3:$W$8)</f>
        <v>9.1041973181062927E-3</v>
      </c>
    </row>
    <row r="71" spans="1:16" ht="16" x14ac:dyDescent="0.2">
      <c r="A71" s="103" t="s">
        <v>11</v>
      </c>
      <c r="B71" s="106">
        <f t="shared" si="0"/>
        <v>69</v>
      </c>
      <c r="C71" s="114">
        <f>BaselineMort!L71</f>
        <v>0.10512477000000002</v>
      </c>
      <c r="D71" s="115">
        <f>C71*_xlfn.XLOOKUP(A71,NewMortLoading!$A$3:$A$8,NewMortLoading!$B$3:$B$8)</f>
        <v>8.4156441916460073E-2</v>
      </c>
      <c r="E71" s="94"/>
      <c r="F71" s="106">
        <f t="shared" si="4"/>
        <v>69</v>
      </c>
      <c r="G71" s="114">
        <f>BaselineMort!O71</f>
        <v>0.15556428000000003</v>
      </c>
      <c r="H71" s="115">
        <f>G71*_xlfn.XLOOKUP(A71,NewMortLoading!$H$3:$H$8,NewMortLoading!$I$3:$I$8)</f>
        <v>0.12432030333949377</v>
      </c>
      <c r="I71" s="94"/>
      <c r="J71" s="106">
        <f t="shared" si="5"/>
        <v>69</v>
      </c>
      <c r="K71" s="114">
        <f>BaselineMort!R71</f>
        <v>1.8001980000000004E-2</v>
      </c>
      <c r="L71" s="115">
        <f>K71*_xlfn.XLOOKUP(A71,NewMortLoading!$O$3:$O$8,NewMortLoading!$P$3:$P$8)</f>
        <v>1.5801921094825717E-2</v>
      </c>
      <c r="M71" s="94"/>
      <c r="N71" s="106">
        <f t="shared" si="6"/>
        <v>69</v>
      </c>
      <c r="O71" s="114">
        <f>BaselineMort!U71</f>
        <v>1.1378610000000003E-2</v>
      </c>
      <c r="P71" s="115">
        <f>O71*_xlfn.XLOOKUP(A71,NewMortLoading!$V$3:$V$8,NewMortLoading!$W$3:$W$8)</f>
        <v>9.973333100264414E-3</v>
      </c>
    </row>
    <row r="72" spans="1:16" ht="16" x14ac:dyDescent="0.2">
      <c r="A72" s="103" t="s">
        <v>11</v>
      </c>
      <c r="B72" s="106">
        <f t="shared" si="0"/>
        <v>70</v>
      </c>
      <c r="C72" s="114">
        <f>BaselineMort!L72</f>
        <v>0.11545588</v>
      </c>
      <c r="D72" s="115">
        <f>C72*_xlfn.XLOOKUP(A72,NewMortLoading!$A$3:$A$8,NewMortLoading!$B$3:$B$8)</f>
        <v>9.2426894813979449E-2</v>
      </c>
      <c r="E72" s="94"/>
      <c r="F72" s="106">
        <f t="shared" si="4"/>
        <v>70</v>
      </c>
      <c r="G72" s="114">
        <f>BaselineMort!O72</f>
        <v>0.17085232</v>
      </c>
      <c r="H72" s="115">
        <f>G72*_xlfn.XLOOKUP(A72,NewMortLoading!$H$3:$H$8,NewMortLoading!$I$3:$I$8)</f>
        <v>0.13653784948997452</v>
      </c>
      <c r="I72" s="94"/>
      <c r="J72" s="106">
        <f t="shared" si="5"/>
        <v>70</v>
      </c>
      <c r="K72" s="114">
        <f>BaselineMort!R72</f>
        <v>1.977112E-2</v>
      </c>
      <c r="L72" s="115">
        <f>K72*_xlfn.XLOOKUP(A72,NewMortLoading!$O$3:$O$8,NewMortLoading!$P$3:$P$8)</f>
        <v>1.7354850866200859E-2</v>
      </c>
      <c r="M72" s="94"/>
      <c r="N72" s="106">
        <f t="shared" si="6"/>
        <v>70</v>
      </c>
      <c r="O72" s="114">
        <f>BaselineMort!U72</f>
        <v>1.249684E-2</v>
      </c>
      <c r="P72" s="115">
        <f>O72*_xlfn.XLOOKUP(A72,NewMortLoading!$V$3:$V$8,NewMortLoading!$W$3:$W$8)</f>
        <v>1.095345987081975E-2</v>
      </c>
    </row>
    <row r="73" spans="1:16" ht="16" x14ac:dyDescent="0.2">
      <c r="A73" s="103" t="s">
        <v>11</v>
      </c>
      <c r="B73" s="106">
        <f t="shared" si="0"/>
        <v>71</v>
      </c>
      <c r="C73" s="114">
        <f>BaselineMort!L73</f>
        <v>0.12727878000000001</v>
      </c>
      <c r="D73" s="115">
        <f>C73*_xlfn.XLOOKUP(A73,NewMortLoading!$A$3:$A$8,NewMortLoading!$B$3:$B$8)</f>
        <v>0.10189158327069728</v>
      </c>
      <c r="E73" s="94"/>
      <c r="F73" s="106">
        <f t="shared" si="4"/>
        <v>71</v>
      </c>
      <c r="G73" s="114">
        <f>BaselineMort!O73</f>
        <v>0.18834792</v>
      </c>
      <c r="H73" s="115">
        <f>G73*_xlfn.XLOOKUP(A73,NewMortLoading!$H$3:$H$8,NewMortLoading!$I$3:$I$8)</f>
        <v>0.15051958295157924</v>
      </c>
      <c r="I73" s="94"/>
      <c r="J73" s="106">
        <f t="shared" si="5"/>
        <v>71</v>
      </c>
      <c r="K73" s="114">
        <f>BaselineMort!R73</f>
        <v>2.1795720000000001E-2</v>
      </c>
      <c r="L73" s="115">
        <f>K73*_xlfn.XLOOKUP(A73,NewMortLoading!$O$3:$O$8,NewMortLoading!$P$3:$P$8)</f>
        <v>1.9132020346923767E-2</v>
      </c>
      <c r="M73" s="94"/>
      <c r="N73" s="106">
        <f t="shared" si="6"/>
        <v>71</v>
      </c>
      <c r="O73" s="114">
        <f>BaselineMort!U73</f>
        <v>1.377654E-2</v>
      </c>
      <c r="P73" s="115">
        <f>O73*_xlfn.XLOOKUP(A73,NewMortLoading!$V$3:$V$8,NewMortLoading!$W$3:$W$8)</f>
        <v>1.2075114832929213E-2</v>
      </c>
    </row>
    <row r="74" spans="1:16" ht="16" x14ac:dyDescent="0.2">
      <c r="A74" s="103" t="s">
        <v>11</v>
      </c>
      <c r="B74" s="106">
        <f t="shared" si="0"/>
        <v>72</v>
      </c>
      <c r="C74" s="114">
        <f>BaselineMort!L74</f>
        <v>0.14092154000000001</v>
      </c>
      <c r="D74" s="115">
        <f>C74*_xlfn.XLOOKUP(A74,NewMortLoading!$A$3:$A$8,NewMortLoading!$B$3:$B$8)</f>
        <v>0.11281314000295177</v>
      </c>
      <c r="E74" s="94"/>
      <c r="F74" s="106">
        <f t="shared" si="4"/>
        <v>72</v>
      </c>
      <c r="G74" s="114">
        <f>BaselineMort!O74</f>
        <v>0.20853656000000001</v>
      </c>
      <c r="H74" s="115">
        <f>G74*_xlfn.XLOOKUP(A74,NewMortLoading!$H$3:$H$8,NewMortLoading!$I$3:$I$8)</f>
        <v>0.16665347852716922</v>
      </c>
      <c r="I74" s="94"/>
      <c r="J74" s="106">
        <f t="shared" si="5"/>
        <v>72</v>
      </c>
      <c r="K74" s="114">
        <f>BaselineMort!R74</f>
        <v>2.4131960000000004E-2</v>
      </c>
      <c r="L74" s="115">
        <f>K74*_xlfn.XLOOKUP(A74,NewMortLoading!$O$3:$O$8,NewMortLoading!$P$3:$P$8)</f>
        <v>2.1182743663946433E-2</v>
      </c>
      <c r="M74" s="94"/>
      <c r="N74" s="106">
        <f t="shared" si="6"/>
        <v>72</v>
      </c>
      <c r="O74" s="114">
        <f>BaselineMort!U74</f>
        <v>1.5253220000000001E-2</v>
      </c>
      <c r="P74" s="115">
        <f>O74*_xlfn.XLOOKUP(A74,NewMortLoading!$V$3:$V$8,NewMortLoading!$W$3:$W$8)</f>
        <v>1.3369422443656576E-2</v>
      </c>
    </row>
    <row r="75" spans="1:16" ht="16" x14ac:dyDescent="0.2">
      <c r="A75" s="103" t="s">
        <v>11</v>
      </c>
      <c r="B75" s="106">
        <f t="shared" si="0"/>
        <v>73</v>
      </c>
      <c r="C75" s="114">
        <f>BaselineMort!L75</f>
        <v>0.15665033</v>
      </c>
      <c r="D75" s="115">
        <f>C75*_xlfn.XLOOKUP(A75,NewMortLoading!$A$3:$A$8,NewMortLoading!$B$3:$B$8)</f>
        <v>0.12540464438437585</v>
      </c>
      <c r="E75" s="94"/>
      <c r="F75" s="106">
        <f t="shared" si="4"/>
        <v>73</v>
      </c>
      <c r="G75" s="114">
        <f>BaselineMort!O75</f>
        <v>0.23181212000000001</v>
      </c>
      <c r="H75" s="115">
        <f>G75*_xlfn.XLOOKUP(A75,NewMortLoading!$H$3:$H$8,NewMortLoading!$I$3:$I$8)</f>
        <v>0.18525430822661298</v>
      </c>
      <c r="I75" s="94"/>
      <c r="J75" s="106">
        <f t="shared" si="5"/>
        <v>73</v>
      </c>
      <c r="K75" s="114">
        <f>BaselineMort!R75</f>
        <v>2.6825420000000003E-2</v>
      </c>
      <c r="L75" s="115">
        <f>K75*_xlfn.XLOOKUP(A75,NewMortLoading!$O$3:$O$8,NewMortLoading!$P$3:$P$8)</f>
        <v>2.3547030391965752E-2</v>
      </c>
      <c r="M75" s="94"/>
      <c r="N75" s="106">
        <f t="shared" si="6"/>
        <v>73</v>
      </c>
      <c r="O75" s="114">
        <f>BaselineMort!U75</f>
        <v>1.6955690000000002E-2</v>
      </c>
      <c r="P75" s="115">
        <f>O75*_xlfn.XLOOKUP(A75,NewMortLoading!$V$3:$V$8,NewMortLoading!$W$3:$W$8)</f>
        <v>1.4861634620996968E-2</v>
      </c>
    </row>
    <row r="76" spans="1:16" ht="16" x14ac:dyDescent="0.2">
      <c r="A76" s="103" t="s">
        <v>11</v>
      </c>
      <c r="B76" s="106">
        <f t="shared" si="0"/>
        <v>74</v>
      </c>
      <c r="C76" s="114">
        <f>BaselineMort!L76</f>
        <v>0.17538746000000002</v>
      </c>
      <c r="D76" s="115">
        <f>C76*_xlfn.XLOOKUP(A76,NewMortLoading!$A$3:$A$8,NewMortLoading!$B$3:$B$8)</f>
        <v>0.1404044412212789</v>
      </c>
      <c r="E76" s="94"/>
      <c r="F76" s="106">
        <f t="shared" si="4"/>
        <v>74</v>
      </c>
      <c r="G76" s="114">
        <f>BaselineMort!O76</f>
        <v>0.25953944000000001</v>
      </c>
      <c r="H76" s="115">
        <f>G76*_xlfn.XLOOKUP(A76,NewMortLoading!$H$3:$H$8,NewMortLoading!$I$3:$I$8)</f>
        <v>0.20741279366550175</v>
      </c>
      <c r="I76" s="94"/>
      <c r="J76" s="106">
        <f t="shared" si="5"/>
        <v>74</v>
      </c>
      <c r="K76" s="114">
        <f>BaselineMort!R76</f>
        <v>3.0034040000000001E-2</v>
      </c>
      <c r="L76" s="115">
        <f>K76*_xlfn.XLOOKUP(A76,NewMortLoading!$O$3:$O$8,NewMortLoading!$P$3:$P$8)</f>
        <v>2.636351835958263E-2</v>
      </c>
      <c r="M76" s="94"/>
      <c r="N76" s="106">
        <f t="shared" si="6"/>
        <v>74</v>
      </c>
      <c r="O76" s="114">
        <f>BaselineMort!U76</f>
        <v>1.8983780000000002E-2</v>
      </c>
      <c r="P76" s="115">
        <f>O76*_xlfn.XLOOKUP(A76,NewMortLoading!$V$3:$V$8,NewMortLoading!$W$3:$W$8)</f>
        <v>1.6639252197073066E-2</v>
      </c>
    </row>
    <row r="77" spans="1:16" ht="16" x14ac:dyDescent="0.2">
      <c r="A77" s="103" t="s">
        <v>11</v>
      </c>
      <c r="B77" s="106">
        <f t="shared" si="0"/>
        <v>75</v>
      </c>
      <c r="C77" s="114">
        <f>BaselineMort!L77</f>
        <v>0.19699675</v>
      </c>
      <c r="D77" s="115">
        <f>C77*_xlfn.XLOOKUP(A77,NewMortLoading!$A$3:$A$8,NewMortLoading!$B$3:$B$8)</f>
        <v>0.15770351315970921</v>
      </c>
      <c r="E77" s="94"/>
      <c r="F77" s="106">
        <f t="shared" si="4"/>
        <v>75</v>
      </c>
      <c r="G77" s="114">
        <f>BaselineMort!O77</f>
        <v>0.29151699999999997</v>
      </c>
      <c r="H77" s="115">
        <f>G77*_xlfn.XLOOKUP(A77,NewMortLoading!$H$3:$H$8,NewMortLoading!$I$3:$I$8)</f>
        <v>0.2329678886992515</v>
      </c>
      <c r="I77" s="94"/>
      <c r="J77" s="106">
        <f t="shared" si="5"/>
        <v>75</v>
      </c>
      <c r="K77" s="114">
        <f>BaselineMort!R77</f>
        <v>3.3734500000000001E-2</v>
      </c>
      <c r="L77" s="115">
        <f>K77*_xlfn.XLOOKUP(A77,NewMortLoading!$O$3:$O$8,NewMortLoading!$P$3:$P$8)</f>
        <v>2.9611737551835854E-2</v>
      </c>
      <c r="M77" s="94"/>
      <c r="N77" s="106">
        <f t="shared" si="6"/>
        <v>75</v>
      </c>
      <c r="O77" s="114">
        <f>BaselineMort!U77</f>
        <v>2.1322750000000001E-2</v>
      </c>
      <c r="P77" s="115">
        <f>O77*_xlfn.XLOOKUP(A77,NewMortLoading!$V$3:$V$8,NewMortLoading!$W$3:$W$8)</f>
        <v>1.8689355585933869E-2</v>
      </c>
    </row>
    <row r="78" spans="1:16" ht="16" x14ac:dyDescent="0.2">
      <c r="A78" s="103" t="s">
        <v>11</v>
      </c>
      <c r="B78" s="106">
        <f t="shared" si="0"/>
        <v>76</v>
      </c>
      <c r="C78" s="114">
        <f>BaselineMort!L78</f>
        <v>0.22181245999999999</v>
      </c>
      <c r="D78" s="115">
        <f>C78*_xlfn.XLOOKUP(A78,NewMortLoading!$A$3:$A$8,NewMortLoading!$B$3:$B$8)</f>
        <v>0.17756944825027554</v>
      </c>
      <c r="E78" s="94"/>
      <c r="F78" s="106">
        <f t="shared" si="4"/>
        <v>76</v>
      </c>
      <c r="G78" s="114">
        <f>BaselineMort!O78</f>
        <v>0.32823943999999999</v>
      </c>
      <c r="H78" s="115">
        <f>G78*_xlfn.XLOOKUP(A78,NewMortLoading!$H$3:$H$8,NewMortLoading!$I$3:$I$8)</f>
        <v>0.26231488841002287</v>
      </c>
      <c r="I78" s="94"/>
      <c r="J78" s="106">
        <f t="shared" si="5"/>
        <v>76</v>
      </c>
      <c r="K78" s="114">
        <f>BaselineMort!R78</f>
        <v>3.7984039999999997E-2</v>
      </c>
      <c r="L78" s="115">
        <f>K78*_xlfn.XLOOKUP(A78,NewMortLoading!$O$3:$O$8,NewMortLoading!$P$3:$P$8)</f>
        <v>3.3341932550902939E-2</v>
      </c>
      <c r="M78" s="94"/>
      <c r="N78" s="106">
        <f t="shared" si="6"/>
        <v>76</v>
      </c>
      <c r="O78" s="114">
        <f>BaselineMort!U78</f>
        <v>2.400878E-2</v>
      </c>
      <c r="P78" s="115">
        <f>O78*_xlfn.XLOOKUP(A78,NewMortLoading!$V$3:$V$8,NewMortLoading!$W$3:$W$8)</f>
        <v>2.1043656498550015E-2</v>
      </c>
    </row>
    <row r="79" spans="1:16" ht="16" x14ac:dyDescent="0.2">
      <c r="A79" s="103" t="s">
        <v>11</v>
      </c>
      <c r="B79" s="106">
        <f t="shared" si="0"/>
        <v>77</v>
      </c>
      <c r="C79" s="114">
        <f>BaselineMort!L79</f>
        <v>0.25047835000000002</v>
      </c>
      <c r="D79" s="115">
        <f>C79*_xlfn.XLOOKUP(A79,NewMortLoading!$A$3:$A$8,NewMortLoading!$B$3:$B$8)</f>
        <v>0.20051760125711338</v>
      </c>
      <c r="E79" s="94"/>
      <c r="F79" s="106">
        <f t="shared" si="4"/>
        <v>77</v>
      </c>
      <c r="G79" s="114">
        <f>BaselineMort!O79</f>
        <v>0.37065940000000003</v>
      </c>
      <c r="H79" s="115">
        <f>G79*_xlfn.XLOOKUP(A79,NewMortLoading!$H$3:$H$8,NewMortLoading!$I$3:$I$8)</f>
        <v>0.29621510184493993</v>
      </c>
      <c r="I79" s="94"/>
      <c r="J79" s="106">
        <f t="shared" si="5"/>
        <v>77</v>
      </c>
      <c r="K79" s="114">
        <f>BaselineMort!R79</f>
        <v>4.2892900000000005E-2</v>
      </c>
      <c r="L79" s="115">
        <f>K79*_xlfn.XLOOKUP(A79,NewMortLoading!$O$3:$O$8,NewMortLoading!$P$3:$P$8)</f>
        <v>3.7650870700236858E-2</v>
      </c>
      <c r="M79" s="94"/>
      <c r="N79" s="106">
        <f t="shared" si="6"/>
        <v>77</v>
      </c>
      <c r="O79" s="114">
        <f>BaselineMort!U79</f>
        <v>2.7111550000000002E-2</v>
      </c>
      <c r="P79" s="115">
        <f>O79*_xlfn.XLOOKUP(A79,NewMortLoading!$V$3:$V$8,NewMortLoading!$W$3:$W$8)</f>
        <v>2.3763229341235318E-2</v>
      </c>
    </row>
    <row r="80" spans="1:16" ht="16" x14ac:dyDescent="0.2">
      <c r="A80" s="103" t="s">
        <v>11</v>
      </c>
      <c r="B80" s="106">
        <f t="shared" si="0"/>
        <v>78</v>
      </c>
      <c r="C80" s="114">
        <f>BaselineMort!L80</f>
        <v>0.28253017000000002</v>
      </c>
      <c r="D80" s="115">
        <f>C80*_xlfn.XLOOKUP(A80,NewMortLoading!$A$3:$A$8,NewMortLoading!$B$3:$B$8)</f>
        <v>0.22617632210993269</v>
      </c>
      <c r="E80" s="94"/>
      <c r="F80" s="106">
        <f t="shared" si="4"/>
        <v>78</v>
      </c>
      <c r="G80" s="114">
        <f>BaselineMort!O80</f>
        <v>0.41808988000000002</v>
      </c>
      <c r="H80" s="115">
        <f>G80*_xlfn.XLOOKUP(A80,NewMortLoading!$H$3:$H$8,NewMortLoading!$I$3:$I$8)</f>
        <v>0.33411950805655738</v>
      </c>
      <c r="I80" s="94"/>
      <c r="J80" s="106">
        <f t="shared" si="5"/>
        <v>78</v>
      </c>
      <c r="K80" s="114">
        <f>BaselineMort!R80</f>
        <v>4.8381580000000007E-2</v>
      </c>
      <c r="L80" s="115">
        <f>K80*_xlfn.XLOOKUP(A80,NewMortLoading!$O$3:$O$8,NewMortLoading!$P$3:$P$8)</f>
        <v>4.2468767857924403E-2</v>
      </c>
      <c r="M80" s="94"/>
      <c r="N80" s="106">
        <f t="shared" si="6"/>
        <v>78</v>
      </c>
      <c r="O80" s="114">
        <f>BaselineMort!U80</f>
        <v>3.0580810000000003E-2</v>
      </c>
      <c r="P80" s="115">
        <f>O80*_xlfn.XLOOKUP(A80,NewMortLoading!$V$3:$V$8,NewMortLoading!$W$3:$W$8)</f>
        <v>2.680403007097501E-2</v>
      </c>
    </row>
    <row r="81" spans="1:16" ht="16" x14ac:dyDescent="0.2">
      <c r="A81" s="103" t="s">
        <v>11</v>
      </c>
      <c r="B81" s="106">
        <f t="shared" si="0"/>
        <v>79</v>
      </c>
      <c r="C81" s="114">
        <f>BaselineMort!L81</f>
        <v>0.31820314</v>
      </c>
      <c r="D81" s="115">
        <f>C81*_xlfn.XLOOKUP(A81,NewMortLoading!$A$3:$A$8,NewMortLoading!$B$3:$B$8)</f>
        <v>0.25473391351101371</v>
      </c>
      <c r="E81" s="94"/>
      <c r="F81" s="106">
        <f t="shared" si="4"/>
        <v>79</v>
      </c>
      <c r="G81" s="114">
        <f>BaselineMort!O81</f>
        <v>0.47087896000000001</v>
      </c>
      <c r="H81" s="115">
        <f>G81*_xlfn.XLOOKUP(A81,NewMortLoading!$H$3:$H$8,NewMortLoading!$I$3:$I$8)</f>
        <v>0.37630627765824742</v>
      </c>
      <c r="I81" s="94"/>
      <c r="J81" s="106">
        <f t="shared" si="5"/>
        <v>79</v>
      </c>
      <c r="K81" s="114">
        <f>BaselineMort!R81</f>
        <v>5.4490360000000002E-2</v>
      </c>
      <c r="L81" s="115">
        <f>K81*_xlfn.XLOOKUP(A81,NewMortLoading!$O$3:$O$8,NewMortLoading!$P$3:$P$8)</f>
        <v>4.7830981322534924E-2</v>
      </c>
      <c r="M81" s="94"/>
      <c r="N81" s="106">
        <f t="shared" si="6"/>
        <v>79</v>
      </c>
      <c r="O81" s="114">
        <f>BaselineMort!U81</f>
        <v>3.4442020000000004E-2</v>
      </c>
      <c r="P81" s="115">
        <f>O81*_xlfn.XLOOKUP(A81,NewMortLoading!$V$3:$V$8,NewMortLoading!$W$3:$W$8)</f>
        <v>3.0188374336229899E-2</v>
      </c>
    </row>
    <row r="82" spans="1:16" ht="16" x14ac:dyDescent="0.2">
      <c r="A82" s="103" t="s">
        <v>11</v>
      </c>
      <c r="B82" s="106">
        <f t="shared" si="0"/>
        <v>80</v>
      </c>
      <c r="C82" s="114">
        <f>BaselineMort!L82</f>
        <v>0.35713824</v>
      </c>
      <c r="D82" s="115">
        <f>C82*_xlfn.XLOOKUP(A82,NewMortLoading!$A$3:$A$8,NewMortLoading!$B$3:$B$8)</f>
        <v>0.28590296607266558</v>
      </c>
      <c r="E82" s="94"/>
      <c r="F82" s="106">
        <f t="shared" si="4"/>
        <v>80</v>
      </c>
      <c r="G82" s="114">
        <f>BaselineMort!O82</f>
        <v>0.52849535999999997</v>
      </c>
      <c r="H82" s="115">
        <f>G82*_xlfn.XLOOKUP(A82,NewMortLoading!$H$3:$H$8,NewMortLoading!$I$3:$I$8)</f>
        <v>0.42235083445065247</v>
      </c>
      <c r="I82" s="94"/>
      <c r="J82" s="106">
        <f t="shared" si="5"/>
        <v>80</v>
      </c>
      <c r="K82" s="114">
        <f>BaselineMort!R82</f>
        <v>6.1157759999999999E-2</v>
      </c>
      <c r="L82" s="115">
        <f>K82*_xlfn.XLOOKUP(A82,NewMortLoading!$O$3:$O$8,NewMortLoading!$P$3:$P$8)</f>
        <v>5.3683544690988891E-2</v>
      </c>
      <c r="M82" s="94"/>
      <c r="N82" s="106">
        <f t="shared" si="6"/>
        <v>80</v>
      </c>
      <c r="O82" s="114">
        <f>BaselineMort!U82</f>
        <v>3.8656320000000001E-2</v>
      </c>
      <c r="P82" s="115">
        <f>O82*_xlfn.XLOOKUP(A82,NewMortLoading!$V$3:$V$8,NewMortLoading!$W$3:$W$8)</f>
        <v>3.3882201410401901E-2</v>
      </c>
    </row>
    <row r="83" spans="1:16" ht="16" x14ac:dyDescent="0.2">
      <c r="A83" s="103" t="s">
        <v>11</v>
      </c>
      <c r="B83" s="106">
        <f t="shared" si="0"/>
        <v>81</v>
      </c>
      <c r="C83" s="114">
        <f>BaselineMort!L83</f>
        <v>0.39993590000000001</v>
      </c>
      <c r="D83" s="115">
        <f>C83*_xlfn.XLOOKUP(A83,NewMortLoading!$A$3:$A$8,NewMortLoading!$B$3:$B$8)</f>
        <v>0.32016414721913</v>
      </c>
      <c r="E83" s="94"/>
      <c r="F83" s="106">
        <f t="shared" si="4"/>
        <v>81</v>
      </c>
      <c r="G83" s="114">
        <f>BaselineMort!O83</f>
        <v>0.59182760000000001</v>
      </c>
      <c r="H83" s="115">
        <f>G83*_xlfn.XLOOKUP(A83,NewMortLoading!$H$3:$H$8,NewMortLoading!$I$3:$I$8)</f>
        <v>0.47296324552580177</v>
      </c>
      <c r="I83" s="94"/>
      <c r="J83" s="106">
        <f t="shared" si="5"/>
        <v>81</v>
      </c>
      <c r="K83" s="114">
        <f>BaselineMort!R83</f>
        <v>6.8486600000000009E-2</v>
      </c>
      <c r="L83" s="115">
        <f>K83*_xlfn.XLOOKUP(A83,NewMortLoading!$O$3:$O$8,NewMortLoading!$P$3:$P$8)</f>
        <v>6.0116712120160717E-2</v>
      </c>
      <c r="M83" s="94"/>
      <c r="N83" s="106">
        <f t="shared" si="6"/>
        <v>81</v>
      </c>
      <c r="O83" s="114">
        <f>BaselineMort!U83</f>
        <v>4.3288700000000006E-2</v>
      </c>
      <c r="P83" s="115">
        <f>O83*_xlfn.XLOOKUP(A83,NewMortLoading!$V$3:$V$8,NewMortLoading!$W$3:$W$8)</f>
        <v>3.7942474922456795E-2</v>
      </c>
    </row>
    <row r="84" spans="1:16" ht="16" x14ac:dyDescent="0.2">
      <c r="A84" s="103" t="s">
        <v>11</v>
      </c>
      <c r="B84" s="106">
        <f t="shared" si="0"/>
        <v>82</v>
      </c>
      <c r="C84" s="114">
        <f>BaselineMort!L84</f>
        <v>0.44808172000000002</v>
      </c>
      <c r="D84" s="115">
        <f>C84*_xlfn.XLOOKUP(A84,NewMortLoading!$A$3:$A$8,NewMortLoading!$B$3:$B$8)</f>
        <v>0.3587067371753348</v>
      </c>
      <c r="E84" s="94"/>
      <c r="F84" s="106">
        <f t="shared" si="4"/>
        <v>82</v>
      </c>
      <c r="G84" s="114">
        <f>BaselineMort!O84</f>
        <v>0.66307408000000001</v>
      </c>
      <c r="H84" s="115">
        <f>G84*_xlfn.XLOOKUP(A84,NewMortLoading!$H$3:$H$8,NewMortLoading!$I$3:$I$8)</f>
        <v>0.5299003779155198</v>
      </c>
      <c r="I84" s="94"/>
      <c r="J84" s="106">
        <f t="shared" si="5"/>
        <v>82</v>
      </c>
      <c r="K84" s="114">
        <f>BaselineMort!R84</f>
        <v>7.6731279999999999E-2</v>
      </c>
      <c r="L84" s="115">
        <f>K84*_xlfn.XLOOKUP(A84,NewMortLoading!$O$3:$O$8,NewMortLoading!$P$3:$P$8)</f>
        <v>6.7353792864172632E-2</v>
      </c>
      <c r="M84" s="94"/>
      <c r="N84" s="106">
        <f t="shared" si="6"/>
        <v>82</v>
      </c>
      <c r="O84" s="114">
        <f>BaselineMort!U84</f>
        <v>4.8499960000000002E-2</v>
      </c>
      <c r="P84" s="115">
        <f>O84*_xlfn.XLOOKUP(A84,NewMortLoading!$V$3:$V$8,NewMortLoading!$W$3:$W$8)</f>
        <v>4.2510135810041823E-2</v>
      </c>
    </row>
    <row r="85" spans="1:16" ht="16" x14ac:dyDescent="0.2">
      <c r="A85" s="103" t="s">
        <v>11</v>
      </c>
      <c r="B85" s="106">
        <f t="shared" si="0"/>
        <v>83</v>
      </c>
      <c r="C85" s="114">
        <f>BaselineMort!L85</f>
        <v>0.50218851000000009</v>
      </c>
      <c r="D85" s="115">
        <f>C85*_xlfn.XLOOKUP(A85,NewMortLoading!$A$3:$A$8,NewMortLoading!$B$3:$B$8)</f>
        <v>0.40202131403406283</v>
      </c>
      <c r="E85" s="94"/>
      <c r="F85" s="106">
        <f t="shared" si="4"/>
        <v>83</v>
      </c>
      <c r="G85" s="114">
        <f>BaselineMort!O85</f>
        <v>0.74314164000000005</v>
      </c>
      <c r="H85" s="115">
        <f>G85*_xlfn.XLOOKUP(A85,NewMortLoading!$H$3:$H$8,NewMortLoading!$I$3:$I$8)</f>
        <v>0.59388693927043446</v>
      </c>
      <c r="I85" s="94"/>
      <c r="J85" s="106">
        <f t="shared" si="5"/>
        <v>83</v>
      </c>
      <c r="K85" s="114">
        <f>BaselineMort!R85</f>
        <v>8.5996740000000016E-2</v>
      </c>
      <c r="L85" s="115">
        <f>K85*_xlfn.XLOOKUP(A85,NewMortLoading!$O$3:$O$8,NewMortLoading!$P$3:$P$8)</f>
        <v>7.5486901990350089E-2</v>
      </c>
      <c r="M85" s="94"/>
      <c r="N85" s="106">
        <f t="shared" si="6"/>
        <v>83</v>
      </c>
      <c r="O85" s="114">
        <f>BaselineMort!U85</f>
        <v>5.4356430000000011E-2</v>
      </c>
      <c r="P85" s="115">
        <f>O85*_xlfn.XLOOKUP(A85,NewMortLoading!$V$3:$V$8,NewMortLoading!$W$3:$W$8)</f>
        <v>4.7643322209936501E-2</v>
      </c>
    </row>
    <row r="86" spans="1:16" ht="16" x14ac:dyDescent="0.2">
      <c r="A86" s="103" t="s">
        <v>11</v>
      </c>
      <c r="B86" s="106">
        <f t="shared" si="0"/>
        <v>84</v>
      </c>
      <c r="C86" s="114">
        <f>BaselineMort!L86</f>
        <v>0.56320953000000007</v>
      </c>
      <c r="D86" s="115">
        <f>C86*_xlfn.XLOOKUP(A86,NewMortLoading!$A$3:$A$8,NewMortLoading!$B$3:$B$8)</f>
        <v>0.45087099927297608</v>
      </c>
      <c r="E86" s="94"/>
      <c r="F86" s="106">
        <f t="shared" si="4"/>
        <v>84</v>
      </c>
      <c r="G86" s="114">
        <f>BaselineMort!O86</f>
        <v>0.83344092000000003</v>
      </c>
      <c r="H86" s="115">
        <f>G86*_xlfn.XLOOKUP(A86,NewMortLoading!$H$3:$H$8,NewMortLoading!$I$3:$I$8)</f>
        <v>0.66605025260263306</v>
      </c>
      <c r="I86" s="94"/>
      <c r="J86" s="106">
        <f t="shared" si="5"/>
        <v>84</v>
      </c>
      <c r="K86" s="114">
        <f>BaselineMort!R86</f>
        <v>9.6446219999999999E-2</v>
      </c>
      <c r="L86" s="115">
        <f>K86*_xlfn.XLOOKUP(A86,NewMortLoading!$O$3:$O$8,NewMortLoading!$P$3:$P$8)</f>
        <v>8.4659329603421485E-2</v>
      </c>
      <c r="M86" s="94"/>
      <c r="N86" s="106">
        <f t="shared" si="6"/>
        <v>84</v>
      </c>
      <c r="O86" s="114">
        <f>BaselineMort!U86</f>
        <v>6.0961290000000001E-2</v>
      </c>
      <c r="P86" s="115">
        <f>O86*_xlfn.XLOOKUP(A86,NewMortLoading!$V$3:$V$8,NewMortLoading!$W$3:$W$8)</f>
        <v>5.3432471223797802E-2</v>
      </c>
    </row>
    <row r="87" spans="1:16" ht="16" x14ac:dyDescent="0.2">
      <c r="A87" s="103" t="s">
        <v>11</v>
      </c>
      <c r="B87" s="106">
        <f t="shared" si="0"/>
        <v>85</v>
      </c>
      <c r="C87" s="114">
        <f>BaselineMort!L87</f>
        <v>0.62912684000000008</v>
      </c>
      <c r="D87" s="115">
        <f>C87*_xlfn.XLOOKUP(A87,NewMortLoading!$A$3:$A$8,NewMortLoading!$B$3:$B$8)</f>
        <v>0.50364035391988082</v>
      </c>
      <c r="E87" s="94"/>
      <c r="F87" s="106">
        <f t="shared" si="4"/>
        <v>85</v>
      </c>
      <c r="G87" s="114">
        <f>BaselineMort!O87</f>
        <v>0.93098576000000011</v>
      </c>
      <c r="H87" s="115">
        <f>G87*_xlfn.XLOOKUP(A87,NewMortLoading!$H$3:$H$8,NewMortLoading!$I$3:$I$8)</f>
        <v>0.74400390686055395</v>
      </c>
      <c r="I87" s="94"/>
      <c r="J87" s="106">
        <f t="shared" si="5"/>
        <v>85</v>
      </c>
      <c r="K87" s="114">
        <f>BaselineMort!R87</f>
        <v>0.10773416000000001</v>
      </c>
      <c r="L87" s="115">
        <f>K87*_xlfn.XLOOKUP(A87,NewMortLoading!$O$3:$O$8,NewMortLoading!$P$3:$P$8)</f>
        <v>9.456774729987083E-2</v>
      </c>
      <c r="M87" s="94"/>
      <c r="N87" s="106">
        <f t="shared" si="6"/>
        <v>85</v>
      </c>
      <c r="O87" s="114">
        <f>BaselineMort!U87</f>
        <v>6.809612000000001E-2</v>
      </c>
      <c r="P87" s="115">
        <f>O87*_xlfn.XLOOKUP(A87,NewMortLoading!$V$3:$V$8,NewMortLoading!$W$3:$W$8)</f>
        <v>5.9686138077988213E-2</v>
      </c>
    </row>
    <row r="88" spans="1:16" ht="16" x14ac:dyDescent="0.2">
      <c r="A88" s="103" t="s">
        <v>11</v>
      </c>
      <c r="B88" s="106">
        <f t="shared" si="0"/>
        <v>86</v>
      </c>
      <c r="C88" s="114">
        <f>BaselineMort!L88</f>
        <v>0.69800297000000011</v>
      </c>
      <c r="D88" s="115">
        <f>C88*_xlfn.XLOOKUP(A88,NewMortLoading!$A$3:$A$8,NewMortLoading!$B$3:$B$8)</f>
        <v>0.5587783583481003</v>
      </c>
      <c r="E88" s="94"/>
      <c r="F88" s="106">
        <f t="shared" si="4"/>
        <v>86</v>
      </c>
      <c r="G88" s="114">
        <f>BaselineMort!O88</f>
        <v>1</v>
      </c>
      <c r="H88" s="115">
        <f>G88*_xlfn.XLOOKUP(A88,NewMortLoading!$H$3:$H$8,NewMortLoading!$I$3:$I$8)</f>
        <v>0.7991571287412107</v>
      </c>
      <c r="I88" s="94"/>
      <c r="J88" s="106">
        <f t="shared" si="5"/>
        <v>86</v>
      </c>
      <c r="K88" s="114">
        <f>BaselineMort!R88</f>
        <v>0.11952878000000002</v>
      </c>
      <c r="L88" s="115">
        <f>K88*_xlfn.XLOOKUP(A88,NewMortLoading!$O$3:$O$8,NewMortLoading!$P$3:$P$8)</f>
        <v>0.10492092259411365</v>
      </c>
      <c r="M88" s="94"/>
      <c r="N88" s="106">
        <f t="shared" si="6"/>
        <v>86</v>
      </c>
      <c r="O88" s="114">
        <f>BaselineMort!U88</f>
        <v>7.5551210000000008E-2</v>
      </c>
      <c r="P88" s="115">
        <f>O88*_xlfn.XLOOKUP(A88,NewMortLoading!$V$3:$V$8,NewMortLoading!$W$3:$W$8)</f>
        <v>6.6220512299659418E-2</v>
      </c>
    </row>
    <row r="89" spans="1:16" ht="16" x14ac:dyDescent="0.2">
      <c r="A89" s="103" t="s">
        <v>11</v>
      </c>
      <c r="B89" s="106">
        <f t="shared" si="0"/>
        <v>87</v>
      </c>
      <c r="C89" s="114">
        <f>BaselineMort!L89</f>
        <v>0.77319289999999996</v>
      </c>
      <c r="D89" s="115">
        <f>C89*_xlfn.XLOOKUP(A89,NewMortLoading!$A$3:$A$8,NewMortLoading!$B$3:$B$8)</f>
        <v>0.61897080373226321</v>
      </c>
      <c r="E89" s="94"/>
      <c r="F89" s="106">
        <f t="shared" si="4"/>
        <v>87</v>
      </c>
      <c r="G89" s="114">
        <f>BaselineMort!O89</f>
        <v>1</v>
      </c>
      <c r="H89" s="115">
        <f>G89*_xlfn.XLOOKUP(A89,NewMortLoading!$H$3:$H$8,NewMortLoading!$I$3:$I$8)</f>
        <v>0.7991571287412107</v>
      </c>
      <c r="I89" s="94"/>
      <c r="J89" s="106">
        <f t="shared" si="5"/>
        <v>87</v>
      </c>
      <c r="K89" s="114">
        <f>BaselineMort!R89</f>
        <v>0.13240460000000001</v>
      </c>
      <c r="L89" s="115">
        <f>K89*_xlfn.XLOOKUP(A89,NewMortLoading!$O$3:$O$8,NewMortLoading!$P$3:$P$8)</f>
        <v>0.11622316221837602</v>
      </c>
      <c r="M89" s="94"/>
      <c r="N89" s="106">
        <f t="shared" si="6"/>
        <v>87</v>
      </c>
      <c r="O89" s="114">
        <f>BaselineMort!U89</f>
        <v>8.3689700000000006E-2</v>
      </c>
      <c r="P89" s="115">
        <f>O89*_xlfn.XLOOKUP(A89,NewMortLoading!$V$3:$V$8,NewMortLoading!$W$3:$W$8)</f>
        <v>7.3353885506331498E-2</v>
      </c>
    </row>
    <row r="90" spans="1:16" ht="16" x14ac:dyDescent="0.2">
      <c r="A90" s="103" t="s">
        <v>11</v>
      </c>
      <c r="B90" s="106">
        <f t="shared" si="0"/>
        <v>88</v>
      </c>
      <c r="C90" s="114">
        <f>BaselineMort!L90</f>
        <v>0.85441188999999995</v>
      </c>
      <c r="D90" s="115">
        <f>C90*_xlfn.XLOOKUP(A90,NewMortLoading!$A$3:$A$8,NewMortLoading!$B$3:$B$8)</f>
        <v>0.68398974469592522</v>
      </c>
      <c r="E90" s="94"/>
      <c r="F90" s="106">
        <f t="shared" si="4"/>
        <v>88</v>
      </c>
      <c r="G90" s="114">
        <f>BaselineMort!O90</f>
        <v>1</v>
      </c>
      <c r="H90" s="115">
        <f>G90*_xlfn.XLOOKUP(A90,NewMortLoading!$H$3:$H$8,NewMortLoading!$I$3:$I$8)</f>
        <v>0.7991571287412107</v>
      </c>
      <c r="I90" s="94"/>
      <c r="J90" s="106">
        <f t="shared" si="5"/>
        <v>88</v>
      </c>
      <c r="K90" s="114">
        <f>BaselineMort!R90</f>
        <v>0.14631285999999999</v>
      </c>
      <c r="L90" s="115">
        <f>K90*_xlfn.XLOOKUP(A90,NewMortLoading!$O$3:$O$8,NewMortLoading!$P$3:$P$8)</f>
        <v>0.12843166523228453</v>
      </c>
      <c r="M90" s="94"/>
      <c r="N90" s="106">
        <f t="shared" si="6"/>
        <v>88</v>
      </c>
      <c r="O90" s="114">
        <f>BaselineMort!U90</f>
        <v>9.248076999999999E-2</v>
      </c>
      <c r="P90" s="115">
        <f>O90*_xlfn.XLOOKUP(A90,NewMortLoading!$V$3:$V$8,NewMortLoading!$W$3:$W$8)</f>
        <v>8.1059244018288693E-2</v>
      </c>
    </row>
    <row r="91" spans="1:16" ht="16" x14ac:dyDescent="0.2">
      <c r="A91" s="103" t="s">
        <v>11</v>
      </c>
      <c r="B91" s="106">
        <f t="shared" si="0"/>
        <v>89</v>
      </c>
      <c r="C91" s="114">
        <f>BaselineMort!L91</f>
        <v>0.94390691000000015</v>
      </c>
      <c r="D91" s="115">
        <f>C91*_xlfn.XLOOKUP(A91,NewMortLoading!$A$3:$A$8,NewMortLoading!$B$3:$B$8)</f>
        <v>0.75563396757928991</v>
      </c>
      <c r="E91" s="94"/>
      <c r="F91" s="106">
        <f t="shared" si="4"/>
        <v>89</v>
      </c>
      <c r="G91" s="114">
        <f>BaselineMort!O91</f>
        <v>1</v>
      </c>
      <c r="H91" s="115">
        <f>G91*_xlfn.XLOOKUP(A91,NewMortLoading!$H$3:$H$8,NewMortLoading!$I$3:$I$8)</f>
        <v>0.7991571287412107</v>
      </c>
      <c r="I91" s="94"/>
      <c r="J91" s="106">
        <f t="shared" si="5"/>
        <v>89</v>
      </c>
      <c r="K91" s="114">
        <f>BaselineMort!R91</f>
        <v>0.16163834000000002</v>
      </c>
      <c r="L91" s="115">
        <f>K91*_xlfn.XLOOKUP(A91,NewMortLoading!$O$3:$O$8,NewMortLoading!$P$3:$P$8)</f>
        <v>0.14188418688269908</v>
      </c>
      <c r="M91" s="94"/>
      <c r="N91" s="106">
        <f t="shared" si="6"/>
        <v>89</v>
      </c>
      <c r="O91" s="114">
        <f>BaselineMort!U91</f>
        <v>0.10216763000000001</v>
      </c>
      <c r="P91" s="115">
        <f>O91*_xlfn.XLOOKUP(A91,NewMortLoading!$V$3:$V$8,NewMortLoading!$W$3:$W$8)</f>
        <v>8.9549761003722542E-2</v>
      </c>
    </row>
    <row r="92" spans="1:16" ht="16" x14ac:dyDescent="0.2">
      <c r="A92" s="103" t="s">
        <v>11</v>
      </c>
      <c r="B92" s="106">
        <f t="shared" si="0"/>
        <v>90</v>
      </c>
      <c r="C92" s="114">
        <f>BaselineMort!L92</f>
        <v>1</v>
      </c>
      <c r="D92" s="115">
        <f>C92*_xlfn.XLOOKUP(A92,NewMortLoading!$A$3:$A$8,NewMortLoading!$B$3:$B$8)</f>
        <v>0.8005386543671873</v>
      </c>
      <c r="E92" s="94"/>
      <c r="F92" s="106">
        <f t="shared" si="4"/>
        <v>90</v>
      </c>
      <c r="G92" s="114">
        <f>BaselineMort!O92</f>
        <v>1</v>
      </c>
      <c r="H92" s="115">
        <f>G92*_xlfn.XLOOKUP(A92,NewMortLoading!$H$3:$H$8,NewMortLoading!$I$3:$I$8)</f>
        <v>0.7991571287412107</v>
      </c>
      <c r="I92" s="94"/>
      <c r="J92" s="106">
        <f t="shared" si="5"/>
        <v>90</v>
      </c>
      <c r="K92" s="114">
        <f>BaselineMort!R92</f>
        <v>0.17858668</v>
      </c>
      <c r="L92" s="115">
        <f>K92*_xlfn.XLOOKUP(A92,NewMortLoading!$O$3:$O$8,NewMortLoading!$P$3:$P$8)</f>
        <v>0.15676123548336846</v>
      </c>
      <c r="M92" s="94"/>
      <c r="N92" s="106">
        <f t="shared" si="6"/>
        <v>90</v>
      </c>
      <c r="O92" s="114">
        <f>BaselineMort!U92</f>
        <v>0.11288026</v>
      </c>
      <c r="P92" s="115">
        <f>O92*_xlfn.XLOOKUP(A92,NewMortLoading!$V$3:$V$8,NewMortLoading!$W$3:$W$8)</f>
        <v>9.8939363720564527E-2</v>
      </c>
    </row>
    <row r="93" spans="1:16" ht="16" x14ac:dyDescent="0.2">
      <c r="A93" s="103" t="s">
        <v>11</v>
      </c>
      <c r="B93" s="106">
        <f t="shared" si="0"/>
        <v>91</v>
      </c>
      <c r="C93" s="114">
        <f>BaselineMort!L93</f>
        <v>1</v>
      </c>
      <c r="D93" s="115">
        <f>C93*_xlfn.XLOOKUP(A93,NewMortLoading!$A$3:$A$8,NewMortLoading!$B$3:$B$8)</f>
        <v>0.8005386543671873</v>
      </c>
      <c r="E93" s="94"/>
      <c r="F93" s="106">
        <f t="shared" si="4"/>
        <v>91</v>
      </c>
      <c r="G93" s="114">
        <f>BaselineMort!O93</f>
        <v>1</v>
      </c>
      <c r="H93" s="115">
        <f>G93*_xlfn.XLOOKUP(A93,NewMortLoading!$H$3:$H$8,NewMortLoading!$I$3:$I$8)</f>
        <v>0.7991571287412107</v>
      </c>
      <c r="I93" s="94"/>
      <c r="J93" s="106">
        <f t="shared" si="5"/>
        <v>91</v>
      </c>
      <c r="K93" s="114">
        <f>BaselineMort!R93</f>
        <v>0.19541948000000001</v>
      </c>
      <c r="L93" s="115">
        <f>K93*_xlfn.XLOOKUP(A93,NewMortLoading!$O$3:$O$8,NewMortLoading!$P$3:$P$8)</f>
        <v>0.17153686446445734</v>
      </c>
      <c r="M93" s="94"/>
      <c r="N93" s="106">
        <f t="shared" si="6"/>
        <v>91</v>
      </c>
      <c r="O93" s="114">
        <f>BaselineMort!U93</f>
        <v>0.12351986000000001</v>
      </c>
      <c r="P93" s="115">
        <f>O93*_xlfn.XLOOKUP(A93,NewMortLoading!$V$3:$V$8,NewMortLoading!$W$3:$W$8)</f>
        <v>0.10826495576155841</v>
      </c>
    </row>
    <row r="94" spans="1:16" ht="16" x14ac:dyDescent="0.2">
      <c r="A94" s="103" t="s">
        <v>11</v>
      </c>
      <c r="B94" s="106">
        <f t="shared" si="0"/>
        <v>92</v>
      </c>
      <c r="C94" s="114">
        <f>BaselineMort!L94</f>
        <v>1</v>
      </c>
      <c r="D94" s="115">
        <f>C94*_xlfn.XLOOKUP(A94,NewMortLoading!$A$3:$A$8,NewMortLoading!$B$3:$B$8)</f>
        <v>0.8005386543671873</v>
      </c>
      <c r="E94" s="94"/>
      <c r="F94" s="106">
        <f t="shared" si="4"/>
        <v>92</v>
      </c>
      <c r="G94" s="114">
        <f>BaselineMort!O94</f>
        <v>1</v>
      </c>
      <c r="H94" s="115">
        <f>G94*_xlfn.XLOOKUP(A94,NewMortLoading!$H$3:$H$8,NewMortLoading!$I$3:$I$8)</f>
        <v>0.7991571287412107</v>
      </c>
      <c r="I94" s="94"/>
      <c r="J94" s="106">
        <f t="shared" si="5"/>
        <v>92</v>
      </c>
      <c r="K94" s="114">
        <f>BaselineMort!R94</f>
        <v>0.21359848000000001</v>
      </c>
      <c r="L94" s="115">
        <f>K94*_xlfn.XLOOKUP(A94,NewMortLoading!$O$3:$O$8,NewMortLoading!$P$3:$P$8)</f>
        <v>0.18749417158194312</v>
      </c>
      <c r="M94" s="94"/>
      <c r="N94" s="106">
        <f t="shared" si="6"/>
        <v>92</v>
      </c>
      <c r="O94" s="114">
        <f>BaselineMort!U94</f>
        <v>0.13501036</v>
      </c>
      <c r="P94" s="115">
        <f>O94*_xlfn.XLOOKUP(A94,NewMortLoading!$V$3:$V$8,NewMortLoading!$W$3:$W$8)</f>
        <v>0.11833636026426904</v>
      </c>
    </row>
    <row r="95" spans="1:16" ht="16" x14ac:dyDescent="0.2">
      <c r="A95" s="103" t="s">
        <v>11</v>
      </c>
      <c r="B95" s="106">
        <f t="shared" si="0"/>
        <v>93</v>
      </c>
      <c r="C95" s="114">
        <f>BaselineMort!L95</f>
        <v>1</v>
      </c>
      <c r="D95" s="115">
        <f>C95*_xlfn.XLOOKUP(A95,NewMortLoading!$A$3:$A$8,NewMortLoading!$B$3:$B$8)</f>
        <v>0.8005386543671873</v>
      </c>
      <c r="E95" s="94"/>
      <c r="F95" s="106">
        <f t="shared" si="4"/>
        <v>93</v>
      </c>
      <c r="G95" s="114">
        <f>BaselineMort!O95</f>
        <v>1</v>
      </c>
      <c r="H95" s="115">
        <f>G95*_xlfn.XLOOKUP(A95,NewMortLoading!$H$3:$H$8,NewMortLoading!$I$3:$I$8)</f>
        <v>0.7991571287412107</v>
      </c>
      <c r="I95" s="94"/>
      <c r="J95" s="106">
        <f t="shared" si="5"/>
        <v>93</v>
      </c>
      <c r="K95" s="114">
        <f>BaselineMort!R95</f>
        <v>0.23264668000000002</v>
      </c>
      <c r="L95" s="115">
        <f>K95*_xlfn.XLOOKUP(A95,NewMortLoading!$O$3:$O$8,NewMortLoading!$P$3:$P$8)</f>
        <v>0.2042144519843466</v>
      </c>
      <c r="M95" s="94"/>
      <c r="N95" s="106">
        <f t="shared" si="6"/>
        <v>93</v>
      </c>
      <c r="O95" s="114">
        <f>BaselineMort!U95</f>
        <v>0.14705026000000002</v>
      </c>
      <c r="P95" s="115">
        <f>O95*_xlfn.XLOOKUP(A95,NewMortLoading!$V$3:$V$8,NewMortLoading!$W$3:$W$8)</f>
        <v>0.12888931297060782</v>
      </c>
    </row>
    <row r="96" spans="1:16" ht="16" x14ac:dyDescent="0.2">
      <c r="A96" s="103" t="s">
        <v>11</v>
      </c>
      <c r="B96" s="106">
        <f t="shared" si="0"/>
        <v>94</v>
      </c>
      <c r="C96" s="114">
        <f>BaselineMort!L96</f>
        <v>1</v>
      </c>
      <c r="D96" s="115">
        <f>C96*_xlfn.XLOOKUP(A96,NewMortLoading!$A$3:$A$8,NewMortLoading!$B$3:$B$8)</f>
        <v>0.8005386543671873</v>
      </c>
      <c r="E96" s="94"/>
      <c r="F96" s="106">
        <f t="shared" si="4"/>
        <v>94</v>
      </c>
      <c r="G96" s="114">
        <f>BaselineMort!O96</f>
        <v>1</v>
      </c>
      <c r="H96" s="115">
        <f>G96*_xlfn.XLOOKUP(A96,NewMortLoading!$H$3:$H$8,NewMortLoading!$I$3:$I$8)</f>
        <v>0.7991571287412107</v>
      </c>
      <c r="I96" s="94"/>
      <c r="J96" s="106">
        <f t="shared" si="5"/>
        <v>94</v>
      </c>
      <c r="K96" s="114">
        <f>BaselineMort!R96</f>
        <v>0.25232770000000004</v>
      </c>
      <c r="L96" s="115">
        <f>K96*_xlfn.XLOOKUP(A96,NewMortLoading!$O$3:$O$8,NewMortLoading!$P$3:$P$8)</f>
        <v>0.22149021415637918</v>
      </c>
      <c r="M96" s="94"/>
      <c r="N96" s="106">
        <f t="shared" si="6"/>
        <v>94</v>
      </c>
      <c r="O96" s="114">
        <f>BaselineMort!U96</f>
        <v>0.15949015000000002</v>
      </c>
      <c r="P96" s="115">
        <f>O96*_xlfn.XLOOKUP(A96,NewMortLoading!$V$3:$V$8,NewMortLoading!$W$3:$W$8)</f>
        <v>0.13979285625934418</v>
      </c>
    </row>
    <row r="97" spans="1:16" ht="16" x14ac:dyDescent="0.2">
      <c r="A97" s="103" t="s">
        <v>11</v>
      </c>
      <c r="B97" s="106">
        <f t="shared" si="0"/>
        <v>95</v>
      </c>
      <c r="C97" s="114">
        <f>BaselineMort!L97</f>
        <v>1</v>
      </c>
      <c r="D97" s="115">
        <f>C97*_xlfn.XLOOKUP(A97,NewMortLoading!$A$3:$A$8,NewMortLoading!$B$3:$B$8)</f>
        <v>0.8005386543671873</v>
      </c>
      <c r="E97" s="94"/>
      <c r="F97" s="106">
        <f t="shared" si="4"/>
        <v>95</v>
      </c>
      <c r="G97" s="114">
        <f>BaselineMort!O97</f>
        <v>1</v>
      </c>
      <c r="H97" s="115">
        <f>G97*_xlfn.XLOOKUP(A97,NewMortLoading!$H$3:$H$8,NewMortLoading!$I$3:$I$8)</f>
        <v>0.7991571287412107</v>
      </c>
      <c r="I97" s="94"/>
      <c r="J97" s="106">
        <f t="shared" si="5"/>
        <v>95</v>
      </c>
      <c r="K97" s="114">
        <f>BaselineMort!R97</f>
        <v>0.27344502000000004</v>
      </c>
      <c r="L97" s="115">
        <f>K97*_xlfn.XLOOKUP(A97,NewMortLoading!$O$3:$O$8,NewMortLoading!$P$3:$P$8)</f>
        <v>0.24002674315897693</v>
      </c>
      <c r="M97" s="94"/>
      <c r="N97" s="106">
        <f t="shared" si="6"/>
        <v>95</v>
      </c>
      <c r="O97" s="114">
        <f>BaselineMort!U97</f>
        <v>0.17283789000000002</v>
      </c>
      <c r="P97" s="115">
        <f>O97*_xlfn.XLOOKUP(A97,NewMortLoading!$V$3:$V$8,NewMortLoading!$W$3:$W$8)</f>
        <v>0.15149212859188069</v>
      </c>
    </row>
    <row r="98" spans="1:16" ht="16" x14ac:dyDescent="0.2">
      <c r="A98" s="103" t="s">
        <v>11</v>
      </c>
      <c r="B98" s="106">
        <f t="shared" si="0"/>
        <v>96</v>
      </c>
      <c r="C98" s="114">
        <f>BaselineMort!L98</f>
        <v>1</v>
      </c>
      <c r="D98" s="115">
        <f>C98*_xlfn.XLOOKUP(A98,NewMortLoading!$A$3:$A$8,NewMortLoading!$B$3:$B$8)</f>
        <v>0.8005386543671873</v>
      </c>
      <c r="E98" s="94"/>
      <c r="F98" s="106">
        <f t="shared" si="4"/>
        <v>96</v>
      </c>
      <c r="G98" s="114">
        <f>BaselineMort!O98</f>
        <v>1</v>
      </c>
      <c r="H98" s="115">
        <f>G98*_xlfn.XLOOKUP(A98,NewMortLoading!$H$3:$H$8,NewMortLoading!$I$3:$I$8)</f>
        <v>0.7991571287412107</v>
      </c>
      <c r="I98" s="94"/>
      <c r="J98" s="106">
        <f t="shared" si="5"/>
        <v>96</v>
      </c>
      <c r="K98" s="114">
        <f>BaselineMort!R98</f>
        <v>0.29516230000000004</v>
      </c>
      <c r="L98" s="115">
        <f>K98*_xlfn.XLOOKUP(A98,NewMortLoading!$O$3:$O$8,NewMortLoading!$P$3:$P$8)</f>
        <v>0.25908990981921304</v>
      </c>
      <c r="M98" s="94"/>
      <c r="N98" s="106">
        <f t="shared" si="6"/>
        <v>96</v>
      </c>
      <c r="O98" s="114">
        <f>BaselineMort!U98</f>
        <v>0.18656485</v>
      </c>
      <c r="P98" s="115">
        <f>O98*_xlfn.XLOOKUP(A98,NewMortLoading!$V$3:$V$8,NewMortLoading!$W$3:$W$8)</f>
        <v>0.163523786635702</v>
      </c>
    </row>
    <row r="99" spans="1:16" ht="16" x14ac:dyDescent="0.2">
      <c r="A99" s="103" t="s">
        <v>11</v>
      </c>
      <c r="B99" s="106">
        <f t="shared" si="0"/>
        <v>97</v>
      </c>
      <c r="C99" s="114">
        <f>BaselineMort!L99</f>
        <v>1</v>
      </c>
      <c r="D99" s="115">
        <f>C99*_xlfn.XLOOKUP(A99,NewMortLoading!$A$3:$A$8,NewMortLoading!$B$3:$B$8)</f>
        <v>0.8005386543671873</v>
      </c>
      <c r="E99" s="94"/>
      <c r="F99" s="106">
        <f t="shared" si="4"/>
        <v>97</v>
      </c>
      <c r="G99" s="114">
        <f>BaselineMort!O99</f>
        <v>1</v>
      </c>
      <c r="H99" s="115">
        <f>G99*_xlfn.XLOOKUP(A99,NewMortLoading!$H$3:$H$8,NewMortLoading!$I$3:$I$8)</f>
        <v>0.7991571287412107</v>
      </c>
      <c r="I99" s="94"/>
      <c r="J99" s="106">
        <f t="shared" si="5"/>
        <v>97</v>
      </c>
      <c r="K99" s="114">
        <f>BaselineMort!R99</f>
        <v>0.31816430000000001</v>
      </c>
      <c r="L99" s="115">
        <f>K99*_xlfn.XLOOKUP(A99,NewMortLoading!$O$3:$O$8,NewMortLoading!$P$3:$P$8)</f>
        <v>0.27928078821276642</v>
      </c>
      <c r="M99" s="94"/>
      <c r="N99" s="106">
        <f t="shared" si="6"/>
        <v>97</v>
      </c>
      <c r="O99" s="114">
        <f>BaselineMort!U99</f>
        <v>0.20110385000000003</v>
      </c>
      <c r="P99" s="115">
        <f>O99*_xlfn.XLOOKUP(A99,NewMortLoading!$V$3:$V$8,NewMortLoading!$W$3:$W$8)</f>
        <v>0.17626719641464197</v>
      </c>
    </row>
    <row r="100" spans="1:16" ht="16" x14ac:dyDescent="0.2">
      <c r="A100" s="103" t="s">
        <v>11</v>
      </c>
      <c r="B100" s="106">
        <f t="shared" si="0"/>
        <v>98</v>
      </c>
      <c r="C100" s="114">
        <f>BaselineMort!L100</f>
        <v>1</v>
      </c>
      <c r="D100" s="115">
        <f>C100*_xlfn.XLOOKUP(A100,NewMortLoading!$A$3:$A$8,NewMortLoading!$B$3:$B$8)</f>
        <v>0.8005386543671873</v>
      </c>
      <c r="E100" s="94"/>
      <c r="F100" s="106">
        <f t="shared" si="4"/>
        <v>98</v>
      </c>
      <c r="G100" s="114">
        <f>BaselineMort!O100</f>
        <v>1</v>
      </c>
      <c r="H100" s="115">
        <f>G100*_xlfn.XLOOKUP(A100,NewMortLoading!$H$3:$H$8,NewMortLoading!$I$3:$I$8)</f>
        <v>0.7991571287412107</v>
      </c>
      <c r="I100" s="94"/>
      <c r="J100" s="106">
        <f t="shared" si="5"/>
        <v>98</v>
      </c>
      <c r="K100" s="114">
        <f>BaselineMort!R100</f>
        <v>0.34251461999999999</v>
      </c>
      <c r="L100" s="115">
        <f>K100*_xlfn.XLOOKUP(A100,NewMortLoading!$O$3:$O$8,NewMortLoading!$P$3:$P$8)</f>
        <v>0.30065520565316778</v>
      </c>
      <c r="M100" s="94"/>
      <c r="N100" s="106">
        <f t="shared" si="6"/>
        <v>98</v>
      </c>
      <c r="O100" s="114">
        <f>BaselineMort!U100</f>
        <v>0.21649509</v>
      </c>
      <c r="P100" s="115">
        <f>O100*_xlfn.XLOOKUP(A100,NewMortLoading!$V$3:$V$8,NewMortLoading!$W$3:$W$8)</f>
        <v>0.18975759316311244</v>
      </c>
    </row>
    <row r="101" spans="1:16" ht="16" x14ac:dyDescent="0.2">
      <c r="A101" s="103" t="s">
        <v>11</v>
      </c>
      <c r="B101" s="106">
        <f t="shared" si="0"/>
        <v>99</v>
      </c>
      <c r="C101" s="114">
        <f>BaselineMort!L101</f>
        <v>1</v>
      </c>
      <c r="D101" s="115">
        <f>C101*_xlfn.XLOOKUP(A101,NewMortLoading!$A$3:$A$8,NewMortLoading!$B$3:$B$8)</f>
        <v>0.8005386543671873</v>
      </c>
      <c r="E101" s="94"/>
      <c r="F101" s="106">
        <f t="shared" si="4"/>
        <v>99</v>
      </c>
      <c r="G101" s="114">
        <f>BaselineMort!O101</f>
        <v>1</v>
      </c>
      <c r="H101" s="115">
        <f>G101*_xlfn.XLOOKUP(A101,NewMortLoading!$H$3:$H$8,NewMortLoading!$I$3:$I$8)</f>
        <v>0.7991571287412107</v>
      </c>
      <c r="I101" s="94"/>
      <c r="J101" s="106">
        <f t="shared" si="5"/>
        <v>99</v>
      </c>
      <c r="K101" s="114">
        <f>BaselineMort!R101</f>
        <v>0.36731438000000005</v>
      </c>
      <c r="L101" s="115">
        <f>K101*_xlfn.XLOOKUP(A101,NewMortLoading!$O$3:$O$8,NewMortLoading!$P$3:$P$8)</f>
        <v>0.32242413610918513</v>
      </c>
      <c r="M101" s="94"/>
      <c r="N101" s="106">
        <f t="shared" si="6"/>
        <v>99</v>
      </c>
      <c r="O101" s="114">
        <f>BaselineMort!U101</f>
        <v>0.23217041000000002</v>
      </c>
      <c r="P101" s="115">
        <f>O101*_xlfn.XLOOKUP(A101,NewMortLoading!$V$3:$V$8,NewMortLoading!$W$3:$W$8)</f>
        <v>0.20349698556809309</v>
      </c>
    </row>
    <row r="102" spans="1:16" ht="16" x14ac:dyDescent="0.2">
      <c r="A102" s="103" t="s">
        <v>11</v>
      </c>
      <c r="B102" s="106">
        <f t="shared" si="0"/>
        <v>100</v>
      </c>
      <c r="C102" s="114">
        <f>BaselineMort!L102</f>
        <v>1</v>
      </c>
      <c r="D102" s="115">
        <f>C102*_xlfn.XLOOKUP(A102,NewMortLoading!$A$3:$A$8,NewMortLoading!$B$3:$B$8)</f>
        <v>0.8005386543671873</v>
      </c>
      <c r="E102" s="94"/>
      <c r="F102" s="106">
        <f t="shared" si="4"/>
        <v>100</v>
      </c>
      <c r="G102" s="114">
        <f>BaselineMort!O102</f>
        <v>1</v>
      </c>
      <c r="H102" s="115">
        <f>G102*_xlfn.XLOOKUP(A102,NewMortLoading!$H$3:$H$8,NewMortLoading!$I$3:$I$8)</f>
        <v>0.7991571287412107</v>
      </c>
      <c r="I102" s="94"/>
      <c r="J102" s="106">
        <f t="shared" si="5"/>
        <v>100</v>
      </c>
      <c r="K102" s="114">
        <f>BaselineMort!R102</f>
        <v>0.39323138000000002</v>
      </c>
      <c r="L102" s="115">
        <f>K102*_xlfn.XLOOKUP(A102,NewMortLoading!$O$3:$O$8,NewMortLoading!$P$3:$P$8)</f>
        <v>0.34517376637288932</v>
      </c>
      <c r="M102" s="94"/>
      <c r="N102" s="106">
        <f t="shared" si="6"/>
        <v>100</v>
      </c>
      <c r="O102" s="114">
        <f>BaselineMort!U102</f>
        <v>0.24855191000000001</v>
      </c>
      <c r="P102" s="115">
        <f>O102*_xlfn.XLOOKUP(A102,NewMortLoading!$V$3:$V$8,NewMortLoading!$W$3:$W$8)</f>
        <v>0.21785534359090794</v>
      </c>
    </row>
    <row r="103" spans="1:16" ht="16" x14ac:dyDescent="0.2">
      <c r="A103" s="103" t="s">
        <v>11</v>
      </c>
      <c r="B103" s="106">
        <f t="shared" si="0"/>
        <v>101</v>
      </c>
      <c r="C103" s="114">
        <f>BaselineMort!L103</f>
        <v>1</v>
      </c>
      <c r="D103" s="115">
        <f>C103*_xlfn.XLOOKUP(A103,NewMortLoading!$A$3:$A$8,NewMortLoading!$B$3:$B$8)</f>
        <v>0.8005386543671873</v>
      </c>
      <c r="E103" s="94"/>
      <c r="F103" s="106">
        <f t="shared" si="4"/>
        <v>101</v>
      </c>
      <c r="G103" s="114">
        <f>BaselineMort!O103</f>
        <v>1</v>
      </c>
      <c r="H103" s="115">
        <f>G103*_xlfn.XLOOKUP(A103,NewMortLoading!$H$3:$H$8,NewMortLoading!$I$3:$I$8)</f>
        <v>0.7991571287412107</v>
      </c>
      <c r="I103" s="94"/>
      <c r="J103" s="106">
        <f t="shared" si="5"/>
        <v>101</v>
      </c>
      <c r="K103" s="114">
        <f>BaselineMort!R103</f>
        <v>0.41932328000000002</v>
      </c>
      <c r="L103" s="115">
        <f>K103*_xlfn.XLOOKUP(A103,NewMortLoading!$O$3:$O$8,NewMortLoading!$P$3:$P$8)</f>
        <v>0.36807692174880258</v>
      </c>
      <c r="M103" s="94"/>
      <c r="N103" s="106">
        <f t="shared" si="6"/>
        <v>101</v>
      </c>
      <c r="O103" s="114">
        <f>BaselineMort!U103</f>
        <v>0.26504396000000002</v>
      </c>
      <c r="P103" s="115">
        <f>O103*_xlfn.XLOOKUP(A103,NewMortLoading!$V$3:$V$8,NewMortLoading!$W$3:$W$8)</f>
        <v>0.23231059850835531</v>
      </c>
    </row>
    <row r="104" spans="1:16" ht="16" x14ac:dyDescent="0.2">
      <c r="A104" s="103" t="s">
        <v>11</v>
      </c>
      <c r="B104" s="106">
        <f t="shared" si="0"/>
        <v>102</v>
      </c>
      <c r="C104" s="114">
        <f>BaselineMort!L104</f>
        <v>1</v>
      </c>
      <c r="D104" s="115">
        <f>C104*_xlfn.XLOOKUP(A104,NewMortLoading!$A$3:$A$8,NewMortLoading!$B$3:$B$8)</f>
        <v>0.8005386543671873</v>
      </c>
      <c r="E104" s="94"/>
      <c r="F104" s="106">
        <f t="shared" si="4"/>
        <v>102</v>
      </c>
      <c r="G104" s="114">
        <f>BaselineMort!O104</f>
        <v>1</v>
      </c>
      <c r="H104" s="115">
        <f>G104*_xlfn.XLOOKUP(A104,NewMortLoading!$H$3:$H$8,NewMortLoading!$I$3:$I$8)</f>
        <v>0.7991571287412107</v>
      </c>
      <c r="I104" s="94"/>
      <c r="J104" s="106">
        <f t="shared" si="5"/>
        <v>102</v>
      </c>
      <c r="K104" s="114">
        <f>BaselineMort!R104</f>
        <v>0.44498800000000005</v>
      </c>
      <c r="L104" s="115">
        <f>K104*_xlfn.XLOOKUP(A104,NewMortLoading!$O$3:$O$8,NewMortLoading!$P$3:$P$8)</f>
        <v>0.39060510366883561</v>
      </c>
      <c r="M104" s="94"/>
      <c r="N104" s="106">
        <f t="shared" si="6"/>
        <v>102</v>
      </c>
      <c r="O104" s="114">
        <f>BaselineMort!U104</f>
        <v>0.28126600000000002</v>
      </c>
      <c r="P104" s="115">
        <f>O104*_xlfn.XLOOKUP(A104,NewMortLoading!$V$3:$V$8,NewMortLoading!$W$3:$W$8)</f>
        <v>0.24652919010133664</v>
      </c>
    </row>
    <row r="105" spans="1:16" ht="16" x14ac:dyDescent="0.2">
      <c r="A105" s="103" t="s">
        <v>11</v>
      </c>
      <c r="B105" s="106">
        <f t="shared" si="0"/>
        <v>103</v>
      </c>
      <c r="C105" s="114">
        <f>BaselineMort!L105</f>
        <v>1</v>
      </c>
      <c r="D105" s="115">
        <f>C105*_xlfn.XLOOKUP(A105,NewMortLoading!$A$3:$A$8,NewMortLoading!$B$3:$B$8)</f>
        <v>0.8005386543671873</v>
      </c>
      <c r="E105" s="94"/>
      <c r="F105" s="106">
        <f t="shared" si="4"/>
        <v>103</v>
      </c>
      <c r="G105" s="114">
        <f>BaselineMort!O105</f>
        <v>1</v>
      </c>
      <c r="H105" s="115">
        <f>G105*_xlfn.XLOOKUP(A105,NewMortLoading!$H$3:$H$8,NewMortLoading!$I$3:$I$8)</f>
        <v>0.7991571287412107</v>
      </c>
      <c r="I105" s="94"/>
      <c r="J105" s="106">
        <f t="shared" si="5"/>
        <v>103</v>
      </c>
      <c r="K105" s="114">
        <f>BaselineMort!R105</f>
        <v>0.47126646000000005</v>
      </c>
      <c r="L105" s="115">
        <f>K105*_xlfn.XLOOKUP(A105,NewMortLoading!$O$3:$O$8,NewMortLoading!$P$3:$P$8)</f>
        <v>0.41367201916443852</v>
      </c>
      <c r="M105" s="94"/>
      <c r="N105" s="106">
        <f t="shared" si="6"/>
        <v>103</v>
      </c>
      <c r="O105" s="114">
        <f>BaselineMort!U105</f>
        <v>0.29787597000000005</v>
      </c>
      <c r="P105" s="115">
        <f>O105*_xlfn.XLOOKUP(A105,NewMortLoading!$V$3:$V$8,NewMortLoading!$W$3:$W$8)</f>
        <v>0.26108780170639201</v>
      </c>
    </row>
    <row r="106" spans="1:16" ht="16" x14ac:dyDescent="0.2">
      <c r="A106" s="103" t="s">
        <v>11</v>
      </c>
      <c r="B106" s="106">
        <f t="shared" si="0"/>
        <v>104</v>
      </c>
      <c r="C106" s="114">
        <f>BaselineMort!L106</f>
        <v>1</v>
      </c>
      <c r="D106" s="115">
        <f>C106*_xlfn.XLOOKUP(A106,NewMortLoading!$A$3:$A$8,NewMortLoading!$B$3:$B$8)</f>
        <v>0.8005386543671873</v>
      </c>
      <c r="E106" s="94"/>
      <c r="F106" s="106">
        <f t="shared" si="4"/>
        <v>104</v>
      </c>
      <c r="G106" s="114">
        <f>BaselineMort!O106</f>
        <v>1</v>
      </c>
      <c r="H106" s="115">
        <f>G106*_xlfn.XLOOKUP(A106,NewMortLoading!$H$3:$H$8,NewMortLoading!$I$3:$I$8)</f>
        <v>0.7991571287412107</v>
      </c>
      <c r="I106" s="94"/>
      <c r="J106" s="106">
        <f t="shared" si="5"/>
        <v>104</v>
      </c>
      <c r="K106" s="114">
        <f>BaselineMort!R106</f>
        <v>0.49800496000000005</v>
      </c>
      <c r="L106" s="115">
        <f>K106*_xlfn.XLOOKUP(A106,NewMortLoading!$O$3:$O$8,NewMortLoading!$P$3:$P$8)</f>
        <v>0.43714275222791249</v>
      </c>
      <c r="M106" s="94"/>
      <c r="N106" s="106">
        <f t="shared" si="6"/>
        <v>104</v>
      </c>
      <c r="O106" s="114">
        <f>BaselineMort!U106</f>
        <v>0.31477672000000001</v>
      </c>
      <c r="P106" s="115">
        <f>O106*_xlfn.XLOOKUP(A106,NewMortLoading!$V$3:$V$8,NewMortLoading!$W$3:$W$8)</f>
        <v>0.27590128150702614</v>
      </c>
    </row>
    <row r="107" spans="1:16" ht="16" x14ac:dyDescent="0.2">
      <c r="A107" s="103" t="s">
        <v>11</v>
      </c>
      <c r="B107" s="106">
        <f t="shared" si="0"/>
        <v>105</v>
      </c>
      <c r="C107" s="114">
        <f>BaselineMort!L107</f>
        <v>1</v>
      </c>
      <c r="D107" s="115">
        <f>C107*_xlfn.XLOOKUP(A107,NewMortLoading!$A$3:$A$8,NewMortLoading!$B$3:$B$8)</f>
        <v>0.8005386543671873</v>
      </c>
      <c r="E107" s="94"/>
      <c r="F107" s="106">
        <f t="shared" si="4"/>
        <v>105</v>
      </c>
      <c r="G107" s="114">
        <f>BaselineMort!O107</f>
        <v>1</v>
      </c>
      <c r="H107" s="115">
        <f>G107*_xlfn.XLOOKUP(A107,NewMortLoading!$H$3:$H$8,NewMortLoading!$I$3:$I$8)</f>
        <v>0.7991571287412107</v>
      </c>
      <c r="I107" s="94"/>
      <c r="J107" s="106">
        <f t="shared" si="5"/>
        <v>105</v>
      </c>
      <c r="K107" s="114">
        <f>BaselineMort!R107</f>
        <v>0.52503071999999995</v>
      </c>
      <c r="L107" s="115">
        <f>K107*_xlfn.XLOOKUP(A107,NewMortLoading!$O$3:$O$8,NewMortLoading!$P$3:$P$8)</f>
        <v>0.46086563865749941</v>
      </c>
      <c r="M107" s="94"/>
      <c r="N107" s="106">
        <f t="shared" si="6"/>
        <v>105</v>
      </c>
      <c r="O107" s="114">
        <f>BaselineMort!U107</f>
        <v>0.33185903999999999</v>
      </c>
      <c r="P107" s="115">
        <f>O107*_xlfn.XLOOKUP(A107,NewMortLoading!$V$3:$V$8,NewMortLoading!$W$3:$W$8)</f>
        <v>0.2908739071164203</v>
      </c>
    </row>
    <row r="108" spans="1:16" ht="16" x14ac:dyDescent="0.2">
      <c r="A108" s="103" t="s">
        <v>11</v>
      </c>
      <c r="B108" s="106">
        <f t="shared" si="0"/>
        <v>106</v>
      </c>
      <c r="C108" s="114">
        <f>BaselineMort!L108</f>
        <v>1</v>
      </c>
      <c r="D108" s="115">
        <f>C108*_xlfn.XLOOKUP(A108,NewMortLoading!$A$3:$A$8,NewMortLoading!$B$3:$B$8)</f>
        <v>0.8005386543671873</v>
      </c>
      <c r="E108" s="94"/>
      <c r="F108" s="106">
        <f t="shared" si="4"/>
        <v>106</v>
      </c>
      <c r="G108" s="114">
        <f>BaselineMort!O108</f>
        <v>1</v>
      </c>
      <c r="H108" s="115">
        <f>G108*_xlfn.XLOOKUP(A108,NewMortLoading!$H$3:$H$8,NewMortLoading!$I$3:$I$8)</f>
        <v>0.7991571287412107</v>
      </c>
      <c r="I108" s="94"/>
      <c r="J108" s="106">
        <f t="shared" si="5"/>
        <v>106</v>
      </c>
      <c r="K108" s="114">
        <f>BaselineMort!R108</f>
        <v>0.55217307999999998</v>
      </c>
      <c r="L108" s="115">
        <f>K108*_xlfn.XLOOKUP(A108,NewMortLoading!$O$3:$O$8,NewMortLoading!$P$3:$P$8)</f>
        <v>0.48469087516189252</v>
      </c>
      <c r="M108" s="94"/>
      <c r="N108" s="106">
        <f t="shared" si="6"/>
        <v>106</v>
      </c>
      <c r="O108" s="114">
        <f>BaselineMort!U108</f>
        <v>0.34901505999999999</v>
      </c>
      <c r="P108" s="115">
        <f>O108*_xlfn.XLOOKUP(A108,NewMortLoading!$V$3:$V$8,NewMortLoading!$W$3:$W$8)</f>
        <v>0.30591113065556946</v>
      </c>
    </row>
    <row r="109" spans="1:16" ht="16" x14ac:dyDescent="0.2">
      <c r="A109" s="103" t="s">
        <v>11</v>
      </c>
      <c r="B109" s="106">
        <f t="shared" si="0"/>
        <v>107</v>
      </c>
      <c r="C109" s="114">
        <f>BaselineMort!L109</f>
        <v>1</v>
      </c>
      <c r="D109" s="115">
        <f>C109*_xlfn.XLOOKUP(A109,NewMortLoading!$A$3:$A$8,NewMortLoading!$B$3:$B$8)</f>
        <v>0.8005386543671873</v>
      </c>
      <c r="E109" s="94"/>
      <c r="F109" s="106">
        <f t="shared" si="4"/>
        <v>107</v>
      </c>
      <c r="G109" s="114">
        <f>BaselineMort!O109</f>
        <v>1</v>
      </c>
      <c r="H109" s="115">
        <f>G109*_xlfn.XLOOKUP(A109,NewMortLoading!$H$3:$H$8,NewMortLoading!$I$3:$I$8)</f>
        <v>0.7991571287412107</v>
      </c>
      <c r="I109" s="94"/>
      <c r="J109" s="106">
        <f t="shared" si="5"/>
        <v>107</v>
      </c>
      <c r="K109" s="114">
        <f>BaselineMort!R109</f>
        <v>0.57945960000000007</v>
      </c>
      <c r="L109" s="115">
        <f>K109*_xlfn.XLOOKUP(A109,NewMortLoading!$O$3:$O$8,NewMortLoading!$P$3:$P$8)</f>
        <v>0.50864265357695493</v>
      </c>
      <c r="M109" s="94"/>
      <c r="N109" s="106">
        <f t="shared" si="6"/>
        <v>107</v>
      </c>
      <c r="O109" s="114">
        <f>BaselineMort!U109</f>
        <v>0.36626220000000004</v>
      </c>
      <c r="P109" s="115">
        <f>O109*_xlfn.XLOOKUP(A109,NewMortLoading!$V$3:$V$8,NewMortLoading!$W$3:$W$8)</f>
        <v>0.32102822072605214</v>
      </c>
    </row>
    <row r="110" spans="1:16" ht="16" x14ac:dyDescent="0.2">
      <c r="A110" s="103" t="s">
        <v>11</v>
      </c>
      <c r="B110" s="106">
        <f t="shared" si="0"/>
        <v>108</v>
      </c>
      <c r="C110" s="114">
        <f>BaselineMort!L110</f>
        <v>1</v>
      </c>
      <c r="D110" s="115">
        <f>C110*_xlfn.XLOOKUP(A110,NewMortLoading!$A$3:$A$8,NewMortLoading!$B$3:$B$8)</f>
        <v>0.8005386543671873</v>
      </c>
      <c r="E110" s="94"/>
      <c r="F110" s="106">
        <f t="shared" si="4"/>
        <v>108</v>
      </c>
      <c r="G110" s="114">
        <f>BaselineMort!O110</f>
        <v>1</v>
      </c>
      <c r="H110" s="115">
        <f>G110*_xlfn.XLOOKUP(A110,NewMortLoading!$H$3:$H$8,NewMortLoading!$I$3:$I$8)</f>
        <v>0.7991571287412107</v>
      </c>
      <c r="I110" s="94"/>
      <c r="J110" s="106">
        <f t="shared" si="5"/>
        <v>108</v>
      </c>
      <c r="K110" s="114">
        <f>BaselineMort!R110</f>
        <v>0.60694010000000009</v>
      </c>
      <c r="L110" s="115">
        <f>K110*_xlfn.XLOOKUP(A110,NewMortLoading!$O$3:$O$8,NewMortLoading!$P$3:$P$8)</f>
        <v>0.53276470529828546</v>
      </c>
      <c r="M110" s="94"/>
      <c r="N110" s="106">
        <f t="shared" si="6"/>
        <v>108</v>
      </c>
      <c r="O110" s="114">
        <f>BaselineMort!U110</f>
        <v>0.38363195000000005</v>
      </c>
      <c r="P110" s="115">
        <f>O110*_xlfn.XLOOKUP(A110,NewMortLoading!$V$3:$V$8,NewMortLoading!$W$3:$W$8)</f>
        <v>0.33625277826149086</v>
      </c>
    </row>
    <row r="111" spans="1:16" ht="16" x14ac:dyDescent="0.2">
      <c r="A111" s="103" t="s">
        <v>11</v>
      </c>
      <c r="B111" s="106">
        <f t="shared" si="0"/>
        <v>109</v>
      </c>
      <c r="C111" s="114">
        <f>BaselineMort!L111</f>
        <v>1</v>
      </c>
      <c r="D111" s="115">
        <f>C111*_xlfn.XLOOKUP(A111,NewMortLoading!$A$3:$A$8,NewMortLoading!$B$3:$B$8)</f>
        <v>0.8005386543671873</v>
      </c>
      <c r="E111" s="94"/>
      <c r="F111" s="106">
        <f t="shared" si="4"/>
        <v>109</v>
      </c>
      <c r="G111" s="114">
        <f>BaselineMort!O111</f>
        <v>1</v>
      </c>
      <c r="H111" s="115">
        <f>G111*_xlfn.XLOOKUP(A111,NewMortLoading!$H$3:$H$8,NewMortLoading!$I$3:$I$8)</f>
        <v>0.7991571287412107</v>
      </c>
      <c r="I111" s="94"/>
      <c r="J111" s="106">
        <f t="shared" si="5"/>
        <v>109</v>
      </c>
      <c r="K111" s="114">
        <f>BaselineMort!R111</f>
        <v>0.63445876000000001</v>
      </c>
      <c r="L111" s="115">
        <f>K111*_xlfn.XLOOKUP(A111,NewMortLoading!$O$3:$O$8,NewMortLoading!$P$3:$P$8)</f>
        <v>0.55692025340773432</v>
      </c>
      <c r="M111" s="94"/>
      <c r="N111" s="106">
        <f t="shared" si="6"/>
        <v>109</v>
      </c>
      <c r="O111" s="114">
        <f>BaselineMort!U111</f>
        <v>0.40102582000000003</v>
      </c>
      <c r="P111" s="115">
        <f>O111*_xlfn.XLOOKUP(A111,NewMortLoading!$V$3:$V$8,NewMortLoading!$W$3:$W$8)</f>
        <v>0.35149847693757658</v>
      </c>
    </row>
    <row r="112" spans="1:16" ht="16" x14ac:dyDescent="0.2">
      <c r="A112" s="103" t="s">
        <v>11</v>
      </c>
      <c r="B112" s="106">
        <f t="shared" si="0"/>
        <v>110</v>
      </c>
      <c r="C112" s="114">
        <f>BaselineMort!L112</f>
        <v>1</v>
      </c>
      <c r="D112" s="115">
        <f>C112*_xlfn.XLOOKUP(A112,NewMortLoading!$A$3:$A$8,NewMortLoading!$B$3:$B$8)</f>
        <v>0.8005386543671873</v>
      </c>
      <c r="E112" s="94"/>
      <c r="F112" s="106">
        <f t="shared" si="4"/>
        <v>110</v>
      </c>
      <c r="G112" s="114">
        <f>BaselineMort!O112</f>
        <v>1</v>
      </c>
      <c r="H112" s="115">
        <f>G112*_xlfn.XLOOKUP(A112,NewMortLoading!$H$3:$H$8,NewMortLoading!$I$3:$I$8)</f>
        <v>0.7991571287412107</v>
      </c>
      <c r="I112" s="94"/>
      <c r="J112" s="106">
        <f t="shared" si="5"/>
        <v>110</v>
      </c>
      <c r="K112" s="114">
        <f>BaselineMort!R112</f>
        <v>0.66185552000000003</v>
      </c>
      <c r="L112" s="115">
        <f>K112*_xlfn.XLOOKUP(A112,NewMortLoading!$O$3:$O$8,NewMortLoading!$P$3:$P$8)</f>
        <v>0.58096879916624966</v>
      </c>
      <c r="M112" s="94"/>
      <c r="N112" s="106">
        <f t="shared" si="6"/>
        <v>110</v>
      </c>
      <c r="O112" s="114">
        <f>BaselineMort!U112</f>
        <v>0.41834263999999999</v>
      </c>
      <c r="P112" s="115">
        <f>O112*_xlfn.XLOOKUP(A112,NewMortLoading!$V$3:$V$8,NewMortLoading!$W$3:$W$8)</f>
        <v>0.36667664141437295</v>
      </c>
    </row>
    <row r="113" spans="1:16" ht="16" x14ac:dyDescent="0.2">
      <c r="A113" s="103" t="s">
        <v>11</v>
      </c>
      <c r="B113" s="106">
        <f t="shared" si="0"/>
        <v>111</v>
      </c>
      <c r="C113" s="114">
        <f>BaselineMort!L113</f>
        <v>1</v>
      </c>
      <c r="D113" s="115">
        <f>C113*_xlfn.XLOOKUP(A113,NewMortLoading!$A$3:$A$8,NewMortLoading!$B$3:$B$8)</f>
        <v>0.8005386543671873</v>
      </c>
      <c r="E113" s="94"/>
      <c r="F113" s="106">
        <f t="shared" si="4"/>
        <v>111</v>
      </c>
      <c r="G113" s="114">
        <f>BaselineMort!O113</f>
        <v>1</v>
      </c>
      <c r="H113" s="115">
        <f>G113*_xlfn.XLOOKUP(A113,NewMortLoading!$H$3:$H$8,NewMortLoading!$I$3:$I$8)</f>
        <v>0.7991571287412107</v>
      </c>
      <c r="I113" s="94"/>
      <c r="J113" s="106">
        <f t="shared" si="5"/>
        <v>111</v>
      </c>
      <c r="K113" s="114">
        <f>BaselineMort!R113</f>
        <v>0.69366293999999995</v>
      </c>
      <c r="L113" s="115">
        <f>K113*_xlfn.XLOOKUP(A113,NewMortLoading!$O$3:$O$8,NewMortLoading!$P$3:$P$8)</f>
        <v>0.6088889691181093</v>
      </c>
      <c r="M113" s="94"/>
      <c r="N113" s="106">
        <f t="shared" si="6"/>
        <v>111</v>
      </c>
      <c r="O113" s="114">
        <f>BaselineMort!U113</f>
        <v>0.43844732999999997</v>
      </c>
      <c r="P113" s="115">
        <f>O113*_xlfn.XLOOKUP(A113,NewMortLoading!$V$3:$V$8,NewMortLoading!$W$3:$W$8)</f>
        <v>0.38429836939762879</v>
      </c>
    </row>
    <row r="114" spans="1:16" ht="16" x14ac:dyDescent="0.2">
      <c r="A114" s="103" t="s">
        <v>11</v>
      </c>
      <c r="B114" s="106">
        <f t="shared" si="0"/>
        <v>112</v>
      </c>
      <c r="C114" s="114">
        <f>BaselineMort!L114</f>
        <v>1</v>
      </c>
      <c r="D114" s="115">
        <f>C114*_xlfn.XLOOKUP(A114,NewMortLoading!$A$3:$A$8,NewMortLoading!$B$3:$B$8)</f>
        <v>0.8005386543671873</v>
      </c>
      <c r="E114" s="94"/>
      <c r="F114" s="106">
        <f t="shared" si="4"/>
        <v>112</v>
      </c>
      <c r="G114" s="114">
        <f>BaselineMort!O114</f>
        <v>1</v>
      </c>
      <c r="H114" s="115">
        <f>G114*_xlfn.XLOOKUP(A114,NewMortLoading!$H$3:$H$8,NewMortLoading!$I$3:$I$8)</f>
        <v>0.7991571287412107</v>
      </c>
      <c r="I114" s="94"/>
      <c r="J114" s="106">
        <f t="shared" si="5"/>
        <v>112</v>
      </c>
      <c r="K114" s="114">
        <f>BaselineMort!R114</f>
        <v>0.72529758000000011</v>
      </c>
      <c r="L114" s="115">
        <f>K114*_xlfn.XLOOKUP(A114,NewMortLoading!$O$3:$O$8,NewMortLoading!$P$3:$P$8)</f>
        <v>0.63665747486821123</v>
      </c>
      <c r="M114" s="94"/>
      <c r="N114" s="106">
        <f t="shared" si="6"/>
        <v>112</v>
      </c>
      <c r="O114" s="114">
        <f>BaselineMort!U114</f>
        <v>0.45844281000000003</v>
      </c>
      <c r="P114" s="115">
        <f>O114*_xlfn.XLOOKUP(A114,NewMortLoading!$V$3:$V$8,NewMortLoading!$W$3:$W$8)</f>
        <v>0.40182437499406598</v>
      </c>
    </row>
    <row r="115" spans="1:16" ht="16" x14ac:dyDescent="0.2">
      <c r="A115" s="103" t="s">
        <v>11</v>
      </c>
      <c r="B115" s="106">
        <f t="shared" si="0"/>
        <v>113</v>
      </c>
      <c r="C115" s="114">
        <f>BaselineMort!L115</f>
        <v>1</v>
      </c>
      <c r="D115" s="115">
        <f>C115*_xlfn.XLOOKUP(A115,NewMortLoading!$A$3:$A$8,NewMortLoading!$B$3:$B$8)</f>
        <v>0.8005386543671873</v>
      </c>
      <c r="E115" s="94"/>
      <c r="F115" s="106">
        <f t="shared" si="4"/>
        <v>113</v>
      </c>
      <c r="G115" s="114">
        <f>BaselineMort!O115</f>
        <v>1</v>
      </c>
      <c r="H115" s="115">
        <f>G115*_xlfn.XLOOKUP(A115,NewMortLoading!$H$3:$H$8,NewMortLoading!$I$3:$I$8)</f>
        <v>0.7991571287412107</v>
      </c>
      <c r="I115" s="94"/>
      <c r="J115" s="106">
        <f t="shared" si="5"/>
        <v>113</v>
      </c>
      <c r="K115" s="114">
        <f>BaselineMort!R115</f>
        <v>0.75672022000000005</v>
      </c>
      <c r="L115" s="115">
        <f>K115*_xlfn.XLOOKUP(A115,NewMortLoading!$O$3:$O$8,NewMortLoading!$P$3:$P$8)</f>
        <v>0.66423988957321112</v>
      </c>
      <c r="M115" s="94"/>
      <c r="N115" s="106">
        <f t="shared" si="6"/>
        <v>113</v>
      </c>
      <c r="O115" s="114">
        <f>BaselineMort!U115</f>
        <v>0.47830429000000008</v>
      </c>
      <c r="P115" s="115">
        <f>O115*_xlfn.XLOOKUP(A115,NewMortLoading!$V$3:$V$8,NewMortLoading!$W$3:$W$8)</f>
        <v>0.41923292980913035</v>
      </c>
    </row>
    <row r="116" spans="1:16" ht="16" x14ac:dyDescent="0.2">
      <c r="A116" s="103" t="s">
        <v>11</v>
      </c>
      <c r="B116" s="106">
        <f t="shared" si="0"/>
        <v>114</v>
      </c>
      <c r="C116" s="114">
        <f>BaselineMort!L116</f>
        <v>1</v>
      </c>
      <c r="D116" s="115">
        <f>C116*_xlfn.XLOOKUP(A116,NewMortLoading!$A$3:$A$8,NewMortLoading!$B$3:$B$8)</f>
        <v>0.8005386543671873</v>
      </c>
      <c r="E116" s="94"/>
      <c r="F116" s="106">
        <f t="shared" si="4"/>
        <v>114</v>
      </c>
      <c r="G116" s="114">
        <f>BaselineMort!O116</f>
        <v>1</v>
      </c>
      <c r="H116" s="115">
        <f>G116*_xlfn.XLOOKUP(A116,NewMortLoading!$H$3:$H$8,NewMortLoading!$I$3:$I$8)</f>
        <v>0.7991571287412107</v>
      </c>
      <c r="I116" s="94"/>
      <c r="J116" s="106">
        <f t="shared" si="5"/>
        <v>114</v>
      </c>
      <c r="K116" s="114">
        <f>BaselineMort!R116</f>
        <v>0.78789164</v>
      </c>
      <c r="L116" s="115">
        <f>K116*_xlfn.XLOOKUP(A116,NewMortLoading!$O$3:$O$8,NewMortLoading!$P$3:$P$8)</f>
        <v>0.69160178638976533</v>
      </c>
      <c r="M116" s="94"/>
      <c r="N116" s="106">
        <f t="shared" si="6"/>
        <v>114</v>
      </c>
      <c r="O116" s="114">
        <f>BaselineMort!U116</f>
        <v>0.49800698000000004</v>
      </c>
      <c r="P116" s="115">
        <f>O116*_xlfn.XLOOKUP(A116,NewMortLoading!$V$3:$V$8,NewMortLoading!$W$3:$W$8)</f>
        <v>0.43650230544826801</v>
      </c>
    </row>
    <row r="117" spans="1:16" ht="16" x14ac:dyDescent="0.2">
      <c r="A117" s="103" t="s">
        <v>11</v>
      </c>
      <c r="B117" s="106">
        <f t="shared" si="0"/>
        <v>115</v>
      </c>
      <c r="C117" s="114">
        <f>BaselineMort!L117</f>
        <v>1</v>
      </c>
      <c r="D117" s="115">
        <f>C117*_xlfn.XLOOKUP(A117,NewMortLoading!$A$3:$A$8,NewMortLoading!$B$3:$B$8)</f>
        <v>0.8005386543671873</v>
      </c>
      <c r="E117" s="94"/>
      <c r="F117" s="106">
        <f t="shared" si="4"/>
        <v>115</v>
      </c>
      <c r="G117" s="114">
        <f>BaselineMort!O117</f>
        <v>1</v>
      </c>
      <c r="H117" s="115">
        <f>G117*_xlfn.XLOOKUP(A117,NewMortLoading!$H$3:$H$8,NewMortLoading!$I$3:$I$8)</f>
        <v>0.7991571287412107</v>
      </c>
      <c r="I117" s="94"/>
      <c r="J117" s="106">
        <f t="shared" si="5"/>
        <v>115</v>
      </c>
      <c r="K117" s="114">
        <f>BaselineMort!R117</f>
        <v>0.81877368000000006</v>
      </c>
      <c r="L117" s="115">
        <f>K117*_xlfn.XLOOKUP(A117,NewMortLoading!$O$3:$O$8,NewMortLoading!$P$3:$P$8)</f>
        <v>0.71870966892975541</v>
      </c>
      <c r="M117" s="94"/>
      <c r="N117" s="106">
        <f t="shared" si="6"/>
        <v>115</v>
      </c>
      <c r="O117" s="114">
        <f>BaselineMort!U117</f>
        <v>0.51752676000000009</v>
      </c>
      <c r="P117" s="115">
        <f>O117*_xlfn.XLOOKUP(A117,NewMortLoading!$V$3:$V$8,NewMortLoading!$W$3:$W$8)</f>
        <v>0.45361136077083203</v>
      </c>
    </row>
    <row r="118" spans="1:16" ht="16" x14ac:dyDescent="0.2">
      <c r="A118" s="103" t="s">
        <v>11</v>
      </c>
      <c r="B118" s="106">
        <f t="shared" si="0"/>
        <v>116</v>
      </c>
      <c r="C118" s="114">
        <f>BaselineMort!L118</f>
        <v>1</v>
      </c>
      <c r="D118" s="115">
        <f>C118*_xlfn.XLOOKUP(A118,NewMortLoading!$A$3:$A$8,NewMortLoading!$B$3:$B$8)</f>
        <v>0.8005386543671873</v>
      </c>
      <c r="E118" s="94"/>
      <c r="F118" s="106">
        <f t="shared" si="4"/>
        <v>116</v>
      </c>
      <c r="G118" s="114">
        <f>BaselineMort!O118</f>
        <v>1</v>
      </c>
      <c r="H118" s="115">
        <f>G118*_xlfn.XLOOKUP(A118,NewMortLoading!$H$3:$H$8,NewMortLoading!$I$3:$I$8)</f>
        <v>0.7991571287412107</v>
      </c>
      <c r="I118" s="94"/>
      <c r="J118" s="106">
        <f t="shared" si="5"/>
        <v>116</v>
      </c>
      <c r="K118" s="114">
        <f>BaselineMort!R118</f>
        <v>0.84949883999999998</v>
      </c>
      <c r="L118" s="115">
        <f>K118*_xlfn.XLOOKUP(A118,NewMortLoading!$O$3:$O$8,NewMortLoading!$P$3:$P$8)</f>
        <v>0.74567984409637011</v>
      </c>
      <c r="M118" s="94"/>
      <c r="N118" s="106">
        <f t="shared" si="6"/>
        <v>116</v>
      </c>
      <c r="O118" s="114">
        <f>BaselineMort!U118</f>
        <v>0.53694737999999997</v>
      </c>
      <c r="P118" s="115">
        <f>O118*_xlfn.XLOOKUP(A118,NewMortLoading!$V$3:$V$8,NewMortLoading!$W$3:$W$8)</f>
        <v>0.47063350251518005</v>
      </c>
    </row>
    <row r="119" spans="1:16" ht="16" x14ac:dyDescent="0.2">
      <c r="A119" s="103" t="s">
        <v>11</v>
      </c>
      <c r="B119" s="106">
        <f t="shared" si="0"/>
        <v>117</v>
      </c>
      <c r="C119" s="114">
        <f>BaselineMort!L119</f>
        <v>1</v>
      </c>
      <c r="D119" s="115">
        <f>C119*_xlfn.XLOOKUP(A119,NewMortLoading!$A$3:$A$8,NewMortLoading!$B$3:$B$8)</f>
        <v>0.8005386543671873</v>
      </c>
      <c r="E119" s="94"/>
      <c r="F119" s="106">
        <f t="shared" si="4"/>
        <v>117</v>
      </c>
      <c r="G119" s="114">
        <f>BaselineMort!O119</f>
        <v>1</v>
      </c>
      <c r="H119" s="115">
        <f>G119*_xlfn.XLOOKUP(A119,NewMortLoading!$H$3:$H$8,NewMortLoading!$I$3:$I$8)</f>
        <v>0.7991571287412107</v>
      </c>
      <c r="I119" s="94"/>
      <c r="J119" s="106">
        <f t="shared" si="5"/>
        <v>117</v>
      </c>
      <c r="K119" s="114">
        <f>BaselineMort!R119</f>
        <v>0.88022294000000001</v>
      </c>
      <c r="L119" s="115">
        <f>K119*_xlfn.XLOOKUP(A119,NewMortLoading!$O$3:$O$8,NewMortLoading!$P$3:$P$8)</f>
        <v>0.7726490888077594</v>
      </c>
      <c r="M119" s="94"/>
      <c r="N119" s="106">
        <f t="shared" si="6"/>
        <v>117</v>
      </c>
      <c r="O119" s="114">
        <f>BaselineMort!U119</f>
        <v>0.55636733000000005</v>
      </c>
      <c r="P119" s="115">
        <f>O119*_xlfn.XLOOKUP(A119,NewMortLoading!$V$3:$V$8,NewMortLoading!$W$3:$W$8)</f>
        <v>0.4876550570056214</v>
      </c>
    </row>
    <row r="120" spans="1:16" ht="16" x14ac:dyDescent="0.2">
      <c r="A120" s="103" t="s">
        <v>11</v>
      </c>
      <c r="B120" s="106">
        <f t="shared" si="0"/>
        <v>118</v>
      </c>
      <c r="C120" s="114">
        <f>BaselineMort!L120</f>
        <v>1</v>
      </c>
      <c r="D120" s="115">
        <f>C120*_xlfn.XLOOKUP(A120,NewMortLoading!$A$3:$A$8,NewMortLoading!$B$3:$B$8)</f>
        <v>0.8005386543671873</v>
      </c>
      <c r="E120" s="94"/>
      <c r="F120" s="106">
        <f t="shared" si="4"/>
        <v>118</v>
      </c>
      <c r="G120" s="114">
        <f>BaselineMort!O120</f>
        <v>1</v>
      </c>
      <c r="H120" s="115">
        <f>G120*_xlfn.XLOOKUP(A120,NewMortLoading!$H$3:$H$8,NewMortLoading!$I$3:$I$8)</f>
        <v>0.7991571287412107</v>
      </c>
      <c r="I120" s="94"/>
      <c r="J120" s="106">
        <f t="shared" si="5"/>
        <v>118</v>
      </c>
      <c r="K120" s="114">
        <f>BaselineMort!R120</f>
        <v>0.91094810000000004</v>
      </c>
      <c r="L120" s="115">
        <f>K120*_xlfn.XLOOKUP(A120,NewMortLoading!$O$3:$O$8,NewMortLoading!$P$3:$P$8)</f>
        <v>0.79961926397437411</v>
      </c>
      <c r="M120" s="94"/>
      <c r="N120" s="106">
        <f t="shared" si="6"/>
        <v>118</v>
      </c>
      <c r="O120" s="114">
        <f>BaselineMort!U120</f>
        <v>0.57578795000000005</v>
      </c>
      <c r="P120" s="115">
        <f>O120*_xlfn.XLOOKUP(A120,NewMortLoading!$V$3:$V$8,NewMortLoading!$W$3:$W$8)</f>
        <v>0.50467719874996952</v>
      </c>
    </row>
    <row r="121" spans="1:16" ht="16" x14ac:dyDescent="0.2">
      <c r="A121" s="103" t="s">
        <v>11</v>
      </c>
      <c r="B121" s="106">
        <f t="shared" si="0"/>
        <v>119</v>
      </c>
      <c r="C121" s="114">
        <f>BaselineMort!L121</f>
        <v>1</v>
      </c>
      <c r="D121" s="115">
        <f>C121*_xlfn.XLOOKUP(A121,NewMortLoading!$A$3:$A$8,NewMortLoading!$B$3:$B$8)</f>
        <v>0.8005386543671873</v>
      </c>
      <c r="E121" s="94"/>
      <c r="F121" s="106">
        <f t="shared" si="4"/>
        <v>119</v>
      </c>
      <c r="G121" s="114">
        <f>BaselineMort!O121</f>
        <v>1</v>
      </c>
      <c r="H121" s="115">
        <f>G121*_xlfn.XLOOKUP(A121,NewMortLoading!$H$3:$H$8,NewMortLoading!$I$3:$I$8)</f>
        <v>0.7991571287412107</v>
      </c>
      <c r="I121" s="94"/>
      <c r="J121" s="106">
        <f t="shared" si="5"/>
        <v>119</v>
      </c>
      <c r="K121" s="114">
        <f>BaselineMort!R121</f>
        <v>0.94167326000000007</v>
      </c>
      <c r="L121" s="115">
        <f>K121*_xlfn.XLOOKUP(A121,NewMortLoading!$O$3:$O$8,NewMortLoading!$P$3:$P$8)</f>
        <v>0.82658943914098892</v>
      </c>
      <c r="M121" s="94"/>
      <c r="N121" s="106">
        <f t="shared" si="6"/>
        <v>119</v>
      </c>
      <c r="O121" s="114">
        <f>BaselineMort!U121</f>
        <v>0.59520857000000005</v>
      </c>
      <c r="P121" s="115">
        <f>O121*_xlfn.XLOOKUP(A121,NewMortLoading!$V$3:$V$8,NewMortLoading!$W$3:$W$8)</f>
        <v>0.52169934049431765</v>
      </c>
    </row>
    <row r="122" spans="1:16" ht="17" thickBot="1" x14ac:dyDescent="0.25">
      <c r="A122" s="103" t="s">
        <v>11</v>
      </c>
      <c r="B122" s="107">
        <f t="shared" si="0"/>
        <v>120</v>
      </c>
      <c r="C122" s="116">
        <f>BaselineMort!L122</f>
        <v>1</v>
      </c>
      <c r="D122" s="117">
        <f>C122*_xlfn.XLOOKUP(A122,NewMortLoading!$A$3:$A$8,NewMortLoading!$B$3:$B$8)</f>
        <v>0.8005386543671873</v>
      </c>
      <c r="E122" s="94"/>
      <c r="F122" s="107">
        <f t="shared" si="4"/>
        <v>120</v>
      </c>
      <c r="G122" s="116">
        <f>BaselineMort!O122</f>
        <v>1</v>
      </c>
      <c r="H122" s="117">
        <f>G122*_xlfn.XLOOKUP(A122,NewMortLoading!$H$3:$H$8,NewMortLoading!$I$3:$I$8)</f>
        <v>0.7991571287412107</v>
      </c>
      <c r="I122" s="94"/>
      <c r="J122" s="107">
        <f t="shared" si="5"/>
        <v>120</v>
      </c>
      <c r="K122" s="116">
        <f>BaselineMort!R122</f>
        <v>1</v>
      </c>
      <c r="L122" s="117">
        <f>K122*_xlfn.XLOOKUP(A122,NewMortLoading!$O$3:$O$8,NewMortLoading!$P$3:$P$8)</f>
        <v>0.87778794859374987</v>
      </c>
      <c r="M122" s="94"/>
      <c r="N122" s="107">
        <f t="shared" si="6"/>
        <v>120</v>
      </c>
      <c r="O122" s="116">
        <f>BaselineMort!U122</f>
        <v>0.67</v>
      </c>
      <c r="P122" s="117">
        <f>O122*_xlfn.XLOOKUP(A122,NewMortLoading!$V$3:$V$8,NewMortLoading!$W$3:$W$8)</f>
        <v>0.58725390686359369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BaselineLoading</vt:lpstr>
      <vt:lpstr>BaselineMort</vt:lpstr>
      <vt:lpstr>Intervention Data</vt:lpstr>
      <vt:lpstr>NewMortLoading</vt:lpstr>
      <vt:lpstr>NewMort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Arneet Kalra</cp:lastModifiedBy>
  <dcterms:created xsi:type="dcterms:W3CDTF">2024-03-17T07:00:43Z</dcterms:created>
  <dcterms:modified xsi:type="dcterms:W3CDTF">2024-03-17T11:23:13Z</dcterms:modified>
</cp:coreProperties>
</file>