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neetkalra/Desktop/ACTL4001/Data/"/>
    </mc:Choice>
  </mc:AlternateContent>
  <xr:revisionPtr revIDLastSave="0" documentId="8_{6E68B3FA-9166-A740-9F20-BD04D5755B02}" xr6:coauthVersionLast="47" xr6:coauthVersionMax="47" xr10:uidLastSave="{00000000-0000-0000-0000-000000000000}"/>
  <bookViews>
    <workbookView xWindow="1080" yWindow="1240" windowWidth="27640" windowHeight="16760" xr2:uid="{BBEEFD3B-DFD5-204B-B7F6-1D4AEDD48194}"/>
  </bookViews>
  <sheets>
    <sheet name="Economy" sheetId="1" r:id="rId1"/>
  </sheets>
  <externalReferences>
    <externalReference r:id="rId2"/>
  </externalReferences>
  <definedNames>
    <definedName name="Inforce">#REF!</definedName>
    <definedName name="WLI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1" l="1"/>
  <c r="Q63" i="1"/>
  <c r="G63" i="1"/>
  <c r="H63" i="1" s="1"/>
  <c r="I63" i="1" s="1"/>
  <c r="J63" i="1" s="1"/>
  <c r="F63" i="1"/>
  <c r="Q62" i="1"/>
  <c r="G62" i="1"/>
  <c r="F62" i="1"/>
  <c r="Q61" i="1"/>
  <c r="G61" i="1"/>
  <c r="H61" i="1" s="1"/>
  <c r="I61" i="1" s="1"/>
  <c r="J61" i="1" s="1"/>
  <c r="F61" i="1"/>
  <c r="Q60" i="1"/>
  <c r="G60" i="1"/>
  <c r="H60" i="1" s="1"/>
  <c r="I60" i="1" s="1"/>
  <c r="J60" i="1" s="1"/>
  <c r="F60" i="1"/>
  <c r="Q59" i="1"/>
  <c r="G59" i="1"/>
  <c r="H59" i="1" s="1"/>
  <c r="I59" i="1" s="1"/>
  <c r="J59" i="1" s="1"/>
  <c r="F59" i="1"/>
  <c r="Q58" i="1"/>
  <c r="H58" i="1"/>
  <c r="I58" i="1" s="1"/>
  <c r="J58" i="1" s="1"/>
  <c r="G58" i="1"/>
  <c r="F58" i="1"/>
  <c r="Q57" i="1"/>
  <c r="G57" i="1"/>
  <c r="H57" i="1" s="1"/>
  <c r="I57" i="1" s="1"/>
  <c r="J57" i="1" s="1"/>
  <c r="F57" i="1"/>
  <c r="Q56" i="1"/>
  <c r="G56" i="1"/>
  <c r="F56" i="1"/>
  <c r="Q55" i="1"/>
  <c r="G55" i="1"/>
  <c r="H55" i="1" s="1"/>
  <c r="I55" i="1" s="1"/>
  <c r="J55" i="1" s="1"/>
  <c r="F55" i="1"/>
  <c r="Q54" i="1"/>
  <c r="G54" i="1"/>
  <c r="F54" i="1"/>
  <c r="Q53" i="1"/>
  <c r="G53" i="1"/>
  <c r="H54" i="1" s="1"/>
  <c r="I54" i="1" s="1"/>
  <c r="J54" i="1" s="1"/>
  <c r="F53" i="1"/>
  <c r="Q52" i="1"/>
  <c r="G52" i="1"/>
  <c r="F52" i="1"/>
  <c r="Q51" i="1"/>
  <c r="G51" i="1"/>
  <c r="H51" i="1" s="1"/>
  <c r="I51" i="1" s="1"/>
  <c r="J51" i="1" s="1"/>
  <c r="F51" i="1"/>
  <c r="Q50" i="1"/>
  <c r="H50" i="1"/>
  <c r="I50" i="1" s="1"/>
  <c r="J50" i="1" s="1"/>
  <c r="G50" i="1"/>
  <c r="F50" i="1"/>
  <c r="Q49" i="1"/>
  <c r="G49" i="1"/>
  <c r="H49" i="1" s="1"/>
  <c r="I49" i="1" s="1"/>
  <c r="J49" i="1" s="1"/>
  <c r="F49" i="1"/>
  <c r="Q48" i="1"/>
  <c r="G48" i="1"/>
  <c r="F48" i="1"/>
  <c r="Q47" i="1"/>
  <c r="G47" i="1"/>
  <c r="H47" i="1" s="1"/>
  <c r="I47" i="1" s="1"/>
  <c r="J47" i="1" s="1"/>
  <c r="F47" i="1"/>
  <c r="Q46" i="1"/>
  <c r="G46" i="1"/>
  <c r="F46" i="1"/>
  <c r="Q45" i="1"/>
  <c r="G45" i="1"/>
  <c r="H45" i="1" s="1"/>
  <c r="I45" i="1" s="1"/>
  <c r="J45" i="1" s="1"/>
  <c r="F45" i="1"/>
  <c r="Q44" i="1"/>
  <c r="G44" i="1"/>
  <c r="F44" i="1"/>
  <c r="Q43" i="1"/>
  <c r="G43" i="1"/>
  <c r="H43" i="1" s="1"/>
  <c r="I43" i="1" s="1"/>
  <c r="J43" i="1" s="1"/>
  <c r="F43" i="1"/>
  <c r="Q42" i="1"/>
  <c r="H42" i="1"/>
  <c r="I42" i="1" s="1"/>
  <c r="J42" i="1" s="1"/>
  <c r="G42" i="1"/>
  <c r="F42" i="1"/>
  <c r="Q41" i="1"/>
  <c r="I41" i="1"/>
  <c r="J41" i="1" s="1"/>
  <c r="G41" i="1"/>
  <c r="H41" i="1" s="1"/>
  <c r="F41" i="1"/>
  <c r="Q40" i="1"/>
  <c r="G40" i="1"/>
  <c r="F40" i="1"/>
  <c r="Q39" i="1"/>
  <c r="G39" i="1"/>
  <c r="H39" i="1" s="1"/>
  <c r="I39" i="1" s="1"/>
  <c r="J39" i="1" s="1"/>
  <c r="F39" i="1"/>
  <c r="Q38" i="1"/>
  <c r="G38" i="1"/>
  <c r="F38" i="1"/>
  <c r="Q37" i="1"/>
  <c r="G37" i="1"/>
  <c r="F37" i="1"/>
  <c r="Q36" i="1"/>
  <c r="G36" i="1"/>
  <c r="H36" i="1" s="1"/>
  <c r="I36" i="1" s="1"/>
  <c r="J36" i="1" s="1"/>
  <c r="F36" i="1"/>
  <c r="Q35" i="1"/>
  <c r="G35" i="1"/>
  <c r="H35" i="1" s="1"/>
  <c r="I35" i="1" s="1"/>
  <c r="J35" i="1" s="1"/>
  <c r="F35" i="1"/>
  <c r="Q34" i="1"/>
  <c r="H34" i="1"/>
  <c r="I34" i="1" s="1"/>
  <c r="J34" i="1" s="1"/>
  <c r="G34" i="1"/>
  <c r="F34" i="1"/>
  <c r="Q33" i="1"/>
  <c r="G33" i="1"/>
  <c r="H33" i="1" s="1"/>
  <c r="I33" i="1" s="1"/>
  <c r="J33" i="1" s="1"/>
  <c r="F33" i="1"/>
  <c r="Q32" i="1"/>
  <c r="G32" i="1"/>
  <c r="F32" i="1"/>
  <c r="Q31" i="1"/>
  <c r="G31" i="1"/>
  <c r="H31" i="1" s="1"/>
  <c r="I31" i="1" s="1"/>
  <c r="J31" i="1" s="1"/>
  <c r="F31" i="1"/>
  <c r="Q30" i="1"/>
  <c r="G30" i="1"/>
  <c r="F30" i="1"/>
  <c r="Q29" i="1"/>
  <c r="G29" i="1"/>
  <c r="H30" i="1" s="1"/>
  <c r="I30" i="1" s="1"/>
  <c r="J30" i="1" s="1"/>
  <c r="F29" i="1"/>
  <c r="Q28" i="1"/>
  <c r="G28" i="1"/>
  <c r="F28" i="1"/>
  <c r="Q27" i="1"/>
  <c r="G27" i="1"/>
  <c r="H27" i="1" s="1"/>
  <c r="I27" i="1" s="1"/>
  <c r="J27" i="1" s="1"/>
  <c r="F27" i="1"/>
  <c r="Q26" i="1"/>
  <c r="H26" i="1"/>
  <c r="I26" i="1" s="1"/>
  <c r="J26" i="1" s="1"/>
  <c r="G26" i="1"/>
  <c r="F26" i="1"/>
  <c r="Q25" i="1"/>
  <c r="I25" i="1"/>
  <c r="J25" i="1" s="1"/>
  <c r="G25" i="1"/>
  <c r="H25" i="1" s="1"/>
  <c r="F25" i="1"/>
  <c r="Q24" i="1"/>
  <c r="G24" i="1"/>
  <c r="F24" i="1"/>
  <c r="Q23" i="1"/>
  <c r="G23" i="1"/>
  <c r="H23" i="1" s="1"/>
  <c r="I23" i="1" s="1"/>
  <c r="J23" i="1" s="1"/>
  <c r="F23" i="1"/>
  <c r="Q22" i="1"/>
  <c r="G22" i="1"/>
  <c r="F22" i="1"/>
  <c r="Q21" i="1"/>
  <c r="G21" i="1"/>
  <c r="H22" i="1" s="1"/>
  <c r="I22" i="1" s="1"/>
  <c r="J22" i="1" s="1"/>
  <c r="F21" i="1"/>
  <c r="Q20" i="1"/>
  <c r="G20" i="1"/>
  <c r="H20" i="1" s="1"/>
  <c r="I20" i="1" s="1"/>
  <c r="J20" i="1" s="1"/>
  <c r="Q19" i="1"/>
  <c r="G19" i="1"/>
  <c r="Q18" i="1"/>
  <c r="G18" i="1"/>
  <c r="Q17" i="1"/>
  <c r="G17" i="1"/>
  <c r="Q16" i="1"/>
  <c r="G16" i="1"/>
  <c r="H16" i="1" s="1"/>
  <c r="I16" i="1" s="1"/>
  <c r="J16" i="1" s="1"/>
  <c r="Q15" i="1"/>
  <c r="G15" i="1"/>
  <c r="Q14" i="1"/>
  <c r="G14" i="1"/>
  <c r="Q13" i="1"/>
  <c r="G13" i="1"/>
  <c r="Q12" i="1"/>
  <c r="G12" i="1"/>
  <c r="H12" i="1" s="1"/>
  <c r="I12" i="1" s="1"/>
  <c r="J12" i="1" s="1"/>
  <c r="Q11" i="1"/>
  <c r="G11" i="1"/>
  <c r="Q10" i="1"/>
  <c r="G10" i="1"/>
  <c r="Q9" i="1"/>
  <c r="G9" i="1"/>
  <c r="Q8" i="1"/>
  <c r="G8" i="1"/>
  <c r="H8" i="1" s="1"/>
  <c r="I8" i="1" s="1"/>
  <c r="J8" i="1" s="1"/>
  <c r="Q7" i="1"/>
  <c r="G7" i="1"/>
  <c r="Q6" i="1"/>
  <c r="G6" i="1"/>
  <c r="Q5" i="1"/>
  <c r="G5" i="1"/>
  <c r="Q4" i="1"/>
  <c r="G4" i="1"/>
  <c r="H4" i="1" s="1"/>
  <c r="I4" i="1" s="1"/>
  <c r="J4" i="1" s="1"/>
  <c r="Q3" i="1"/>
  <c r="M3" i="1"/>
  <c r="N3" i="1" s="1"/>
  <c r="L3" i="1"/>
  <c r="L4" i="1" s="1"/>
  <c r="G3" i="1"/>
  <c r="H3" i="1" s="1"/>
  <c r="I3" i="1" s="1"/>
  <c r="J3" i="1" s="1"/>
  <c r="Q2" i="1"/>
  <c r="N2" i="1"/>
  <c r="J2" i="1"/>
  <c r="I2" i="1"/>
  <c r="G2" i="1"/>
  <c r="H9" i="1" l="1"/>
  <c r="I9" i="1" s="1"/>
  <c r="J9" i="1" s="1"/>
  <c r="H17" i="1"/>
  <c r="I17" i="1" s="1"/>
  <c r="J17" i="1" s="1"/>
  <c r="H37" i="1"/>
  <c r="I37" i="1" s="1"/>
  <c r="J37" i="1" s="1"/>
  <c r="H6" i="1"/>
  <c r="I6" i="1" s="1"/>
  <c r="J6" i="1" s="1"/>
  <c r="H18" i="1"/>
  <c r="I18" i="1" s="1"/>
  <c r="J18" i="1" s="1"/>
  <c r="H28" i="1"/>
  <c r="I28" i="1" s="1"/>
  <c r="J28" i="1" s="1"/>
  <c r="H44" i="1"/>
  <c r="I44" i="1" s="1"/>
  <c r="J44" i="1" s="1"/>
  <c r="F66" i="1"/>
  <c r="H10" i="1"/>
  <c r="I10" i="1" s="1"/>
  <c r="J10" i="1" s="1"/>
  <c r="L5" i="1"/>
  <c r="M4" i="1"/>
  <c r="N4" i="1" s="1"/>
  <c r="H5" i="1"/>
  <c r="I5" i="1" s="1"/>
  <c r="J5" i="1" s="1"/>
  <c r="H13" i="1"/>
  <c r="I13" i="1" s="1"/>
  <c r="J13" i="1" s="1"/>
  <c r="H52" i="1"/>
  <c r="I52" i="1" s="1"/>
  <c r="J52" i="1" s="1"/>
  <c r="H14" i="1"/>
  <c r="I14" i="1" s="1"/>
  <c r="J14" i="1" s="1"/>
  <c r="H7" i="1"/>
  <c r="I7" i="1" s="1"/>
  <c r="J7" i="1" s="1"/>
  <c r="H11" i="1"/>
  <c r="I11" i="1" s="1"/>
  <c r="J11" i="1" s="1"/>
  <c r="H15" i="1"/>
  <c r="I15" i="1" s="1"/>
  <c r="J15" i="1" s="1"/>
  <c r="H19" i="1"/>
  <c r="I19" i="1" s="1"/>
  <c r="J19" i="1" s="1"/>
  <c r="H62" i="1"/>
  <c r="I62" i="1" s="1"/>
  <c r="J62" i="1" s="1"/>
  <c r="H24" i="1"/>
  <c r="I24" i="1" s="1"/>
  <c r="J24" i="1" s="1"/>
  <c r="H32" i="1"/>
  <c r="I32" i="1" s="1"/>
  <c r="J32" i="1" s="1"/>
  <c r="H40" i="1"/>
  <c r="I40" i="1" s="1"/>
  <c r="J40" i="1" s="1"/>
  <c r="H48" i="1"/>
  <c r="I48" i="1" s="1"/>
  <c r="J48" i="1" s="1"/>
  <c r="H56" i="1"/>
  <c r="I56" i="1" s="1"/>
  <c r="J56" i="1" s="1"/>
  <c r="H38" i="1"/>
  <c r="I38" i="1" s="1"/>
  <c r="J38" i="1" s="1"/>
  <c r="H46" i="1"/>
  <c r="I46" i="1" s="1"/>
  <c r="J46" i="1" s="1"/>
  <c r="H21" i="1"/>
  <c r="I21" i="1" s="1"/>
  <c r="J21" i="1" s="1"/>
  <c r="H29" i="1"/>
  <c r="I29" i="1" s="1"/>
  <c r="J29" i="1" s="1"/>
  <c r="H53" i="1"/>
  <c r="I53" i="1" s="1"/>
  <c r="J53" i="1" s="1"/>
  <c r="L6" i="1" l="1"/>
  <c r="M5" i="1"/>
  <c r="N5" i="1" s="1"/>
  <c r="L7" i="1" l="1"/>
  <c r="M6" i="1"/>
  <c r="N6" i="1" s="1"/>
  <c r="L8" i="1" l="1"/>
  <c r="M7" i="1"/>
  <c r="N7" i="1" s="1"/>
  <c r="L9" i="1" l="1"/>
  <c r="M8" i="1"/>
  <c r="N8" i="1" s="1"/>
  <c r="L10" i="1" l="1"/>
  <c r="M9" i="1"/>
  <c r="N9" i="1" s="1"/>
  <c r="L11" i="1" l="1"/>
  <c r="M10" i="1"/>
  <c r="N10" i="1" s="1"/>
  <c r="L12" i="1" l="1"/>
  <c r="M11" i="1"/>
  <c r="N11" i="1" s="1"/>
  <c r="L13" i="1" l="1"/>
  <c r="M12" i="1"/>
  <c r="N12" i="1" s="1"/>
  <c r="L14" i="1" l="1"/>
  <c r="M13" i="1"/>
  <c r="N13" i="1" s="1"/>
  <c r="L15" i="1" l="1"/>
  <c r="M14" i="1"/>
  <c r="N14" i="1" s="1"/>
  <c r="L16" i="1" l="1"/>
  <c r="M15" i="1"/>
  <c r="N15" i="1" s="1"/>
  <c r="L17" i="1" l="1"/>
  <c r="M16" i="1"/>
  <c r="N16" i="1" s="1"/>
  <c r="L18" i="1" l="1"/>
  <c r="M17" i="1"/>
  <c r="N17" i="1" s="1"/>
  <c r="L19" i="1" l="1"/>
  <c r="M18" i="1"/>
  <c r="N18" i="1" s="1"/>
  <c r="L20" i="1" l="1"/>
  <c r="M19" i="1"/>
  <c r="N19" i="1" s="1"/>
  <c r="L21" i="1" l="1"/>
  <c r="M20" i="1"/>
  <c r="N20" i="1" s="1"/>
  <c r="L22" i="1" l="1"/>
  <c r="M21" i="1"/>
  <c r="N21" i="1" s="1"/>
  <c r="L23" i="1" l="1"/>
  <c r="M22" i="1"/>
  <c r="N22" i="1" s="1"/>
  <c r="M23" i="1" l="1"/>
  <c r="N23" i="1" s="1"/>
  <c r="L24" i="1"/>
  <c r="M24" i="1" l="1"/>
  <c r="N24" i="1" s="1"/>
  <c r="L25" i="1"/>
  <c r="L26" i="1" l="1"/>
  <c r="M25" i="1"/>
  <c r="N25" i="1" s="1"/>
  <c r="L27" i="1" l="1"/>
  <c r="M26" i="1"/>
  <c r="N26" i="1" s="1"/>
  <c r="L28" i="1" l="1"/>
  <c r="M27" i="1"/>
  <c r="N27" i="1" s="1"/>
  <c r="L29" i="1" l="1"/>
  <c r="M28" i="1"/>
  <c r="N28" i="1" s="1"/>
  <c r="L30" i="1" l="1"/>
  <c r="M29" i="1"/>
  <c r="N29" i="1" s="1"/>
  <c r="M30" i="1" l="1"/>
  <c r="N30" i="1" s="1"/>
  <c r="L31" i="1"/>
  <c r="M31" i="1" l="1"/>
  <c r="N31" i="1" s="1"/>
  <c r="L32" i="1"/>
  <c r="L33" i="1" l="1"/>
  <c r="M32" i="1"/>
  <c r="N32" i="1" s="1"/>
  <c r="L34" i="1" l="1"/>
  <c r="M33" i="1"/>
  <c r="N33" i="1" s="1"/>
  <c r="M34" i="1" l="1"/>
  <c r="N34" i="1" s="1"/>
  <c r="L35" i="1"/>
  <c r="L36" i="1" l="1"/>
  <c r="M35" i="1"/>
  <c r="N35" i="1" s="1"/>
  <c r="L37" i="1" l="1"/>
  <c r="M36" i="1"/>
  <c r="N36" i="1" s="1"/>
  <c r="L38" i="1" l="1"/>
  <c r="M37" i="1"/>
  <c r="N37" i="1" s="1"/>
  <c r="L39" i="1" l="1"/>
  <c r="M38" i="1"/>
  <c r="N38" i="1" s="1"/>
  <c r="M39" i="1" l="1"/>
  <c r="N39" i="1" s="1"/>
  <c r="L40" i="1"/>
  <c r="L41" i="1" l="1"/>
  <c r="M40" i="1"/>
  <c r="N40" i="1" s="1"/>
  <c r="L42" i="1" l="1"/>
  <c r="M41" i="1"/>
  <c r="N41" i="1" s="1"/>
  <c r="L43" i="1" l="1"/>
  <c r="M42" i="1"/>
  <c r="N42" i="1" s="1"/>
  <c r="L44" i="1" l="1"/>
  <c r="M43" i="1"/>
  <c r="N43" i="1" s="1"/>
  <c r="L45" i="1" l="1"/>
  <c r="M44" i="1"/>
  <c r="N44" i="1" s="1"/>
  <c r="L46" i="1" l="1"/>
  <c r="M45" i="1"/>
  <c r="N45" i="1" s="1"/>
  <c r="L47" i="1" l="1"/>
  <c r="M46" i="1"/>
  <c r="N46" i="1" s="1"/>
  <c r="L48" i="1" l="1"/>
  <c r="M47" i="1"/>
  <c r="N47" i="1" s="1"/>
  <c r="L49" i="1" l="1"/>
  <c r="M48" i="1"/>
  <c r="N48" i="1" s="1"/>
  <c r="L50" i="1" l="1"/>
  <c r="M49" i="1"/>
  <c r="N49" i="1" s="1"/>
  <c r="M50" i="1" l="1"/>
  <c r="N50" i="1" s="1"/>
  <c r="L51" i="1"/>
  <c r="L52" i="1" l="1"/>
  <c r="M51" i="1"/>
  <c r="N51" i="1" s="1"/>
  <c r="L53" i="1" l="1"/>
  <c r="M52" i="1"/>
  <c r="N52" i="1" s="1"/>
  <c r="L54" i="1" l="1"/>
  <c r="M53" i="1"/>
  <c r="N53" i="1" s="1"/>
  <c r="L55" i="1" l="1"/>
  <c r="M54" i="1"/>
  <c r="N54" i="1" s="1"/>
  <c r="L56" i="1" l="1"/>
  <c r="M55" i="1"/>
  <c r="N55" i="1" s="1"/>
  <c r="L57" i="1" l="1"/>
  <c r="M56" i="1"/>
  <c r="N56" i="1" s="1"/>
  <c r="L58" i="1" l="1"/>
  <c r="M57" i="1"/>
  <c r="N57" i="1" s="1"/>
  <c r="L59" i="1" l="1"/>
  <c r="M58" i="1"/>
  <c r="N58" i="1" s="1"/>
  <c r="L60" i="1" l="1"/>
  <c r="M59" i="1"/>
  <c r="N59" i="1" s="1"/>
  <c r="L61" i="1" l="1"/>
  <c r="M60" i="1"/>
  <c r="N60" i="1" s="1"/>
  <c r="L62" i="1" l="1"/>
  <c r="M61" i="1"/>
  <c r="N61" i="1" s="1"/>
  <c r="M62" i="1" l="1"/>
  <c r="N62" i="1" s="1"/>
  <c r="L63" i="1"/>
  <c r="M63" i="1" s="1"/>
  <c r="N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tc={A60500D8-2CA1-504F-A4DB-5443F50735F4}</author>
    <author>Anoushay</author>
  </authors>
  <commentList>
    <comment ref="B1" authorId="0" shapeId="0" xr:uid="{A60500D8-2CA1-504F-A4DB-5443F50735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INFLATION FOR DISCOUNT RATE</t>
      </text>
    </comment>
    <comment ref="H1" authorId="1" shapeId="0" xr:uid="{1AE43BF1-7DAA-8044-A2C9-7220EAC05575}">
      <text>
        <r>
          <rPr>
            <b/>
            <sz val="9"/>
            <color indexed="81"/>
            <rFont val="Tahoma"/>
            <family val="2"/>
          </rPr>
          <t>Anoushay:</t>
        </r>
        <r>
          <rPr>
            <sz val="9"/>
            <color indexed="81"/>
            <rFont val="Tahoma"/>
            <family val="2"/>
          </rPr>
          <t xml:space="preserve">
since n = 1, then EAR is forward rate</t>
        </r>
      </text>
    </comment>
    <comment ref="N66" authorId="1" shapeId="0" xr:uid="{2E4B4C65-58E4-FF40-8295-2C8AEC6407BF}">
      <text>
        <r>
          <rPr>
            <b/>
            <sz val="9"/>
            <color indexed="81"/>
            <rFont val="Tahoma"/>
            <family val="2"/>
          </rPr>
          <t>Anoushay:</t>
        </r>
        <r>
          <rPr>
            <sz val="9"/>
            <color indexed="81"/>
            <rFont val="Tahoma"/>
            <family val="2"/>
          </rPr>
          <t xml:space="preserve">
need to explain the reason for not taking into account the last real interest rate value at 2023</t>
        </r>
      </text>
    </comment>
  </commentList>
</comments>
</file>

<file path=xl/sharedStrings.xml><?xml version="1.0" encoding="utf-8"?>
<sst xmlns="http://schemas.openxmlformats.org/spreadsheetml/2006/main" count="15" uniqueCount="13">
  <si>
    <t>Year</t>
  </si>
  <si>
    <t>Inflation</t>
  </si>
  <si>
    <t>Government of Lumaria Overnight Rate</t>
  </si>
  <si>
    <t>1-yr Risk Free Annual Spot Rate</t>
  </si>
  <si>
    <t>10-yr Risk Free Annual Spot Rate</t>
  </si>
  <si>
    <t>Rolling 20 Year Discount Factor Calculation</t>
  </si>
  <si>
    <t>EAR or forward rate</t>
  </si>
  <si>
    <t>Real interest rate</t>
  </si>
  <si>
    <t>Discount factor (each yr)</t>
  </si>
  <si>
    <t>year</t>
  </si>
  <si>
    <t xml:space="preserve">EAR/nominal </t>
  </si>
  <si>
    <t>Average of the discount Factors</t>
  </si>
  <si>
    <t>average of real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</si>
</sst>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2" fillId="0" borderId="0" xfId="2"/>
    <xf numFmtId="0" fontId="2" fillId="0" borderId="0" xfId="2" applyAlignment="1">
      <alignment wrapText="1"/>
    </xf>
    <xf numFmtId="0" fontId="2" fillId="2" borderId="0" xfId="2" applyFill="1" applyAlignment="1">
      <alignment wrapText="1"/>
    </xf>
    <xf numFmtId="10" fontId="2" fillId="0" borderId="0" xfId="1" applyNumberFormat="1" applyFont="1"/>
    <xf numFmtId="9" fontId="2" fillId="0" borderId="0" xfId="1" applyFont="1"/>
    <xf numFmtId="0" fontId="2" fillId="0" borderId="0" xfId="2" applyAlignment="1">
      <alignment horizontal="center" vertical="center" wrapText="1"/>
    </xf>
    <xf numFmtId="0" fontId="2" fillId="2" borderId="0" xfId="2" applyFill="1" applyAlignment="1">
      <alignment horizontal="center" vertical="center"/>
    </xf>
  </cellXfs>
  <cellStyles count="3">
    <cellStyle name="Normal" xfId="0" builtinId="0"/>
    <cellStyle name="Normal 2" xfId="2" xr:uid="{D90B0B66-7264-7345-BB4B-41B6A62F557D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Economy!$B$1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Economy!$B$2:$B$63</c:f>
              <c:numCache>
                <c:formatCode>General</c:formatCode>
                <c:ptCount val="62"/>
                <c:pt idx="0">
                  <c:v>2.6673631999999999E-2</c:v>
                </c:pt>
                <c:pt idx="1">
                  <c:v>2.3702668533333301E-2</c:v>
                </c:pt>
                <c:pt idx="2">
                  <c:v>2.6693036740740701E-2</c:v>
                </c:pt>
                <c:pt idx="3">
                  <c:v>3.4105323333333298E-2</c:v>
                </c:pt>
                <c:pt idx="4">
                  <c:v>3.1684033299999997E-2</c:v>
                </c:pt>
                <c:pt idx="5">
                  <c:v>3.1483028400000002E-2</c:v>
                </c:pt>
                <c:pt idx="6">
                  <c:v>3.1772340196296302E-2</c:v>
                </c:pt>
                <c:pt idx="7">
                  <c:v>3.1503442533333301E-2</c:v>
                </c:pt>
                <c:pt idx="8">
                  <c:v>4.5390332800000002E-2</c:v>
                </c:pt>
                <c:pt idx="9">
                  <c:v>5.1973570518518503E-2</c:v>
                </c:pt>
                <c:pt idx="10">
                  <c:v>5.5397710333333301E-2</c:v>
                </c:pt>
                <c:pt idx="11">
                  <c:v>7.9471174222222205E-2</c:v>
                </c:pt>
                <c:pt idx="12">
                  <c:v>0.12618325350000001</c:v>
                </c:pt>
                <c:pt idx="13">
                  <c:v>8.9067338666666704E-2</c:v>
                </c:pt>
                <c:pt idx="14">
                  <c:v>7.2179551881481493E-2</c:v>
                </c:pt>
                <c:pt idx="15">
                  <c:v>8.3464553333333302E-2</c:v>
                </c:pt>
                <c:pt idx="16">
                  <c:v>7.3698887733333301E-2</c:v>
                </c:pt>
                <c:pt idx="17">
                  <c:v>8.0648951933333296E-2</c:v>
                </c:pt>
                <c:pt idx="18">
                  <c:v>0.12546484140740699</c:v>
                </c:pt>
                <c:pt idx="19">
                  <c:v>0.1128780415</c:v>
                </c:pt>
                <c:pt idx="20">
                  <c:v>7.6312893125925901E-2</c:v>
                </c:pt>
                <c:pt idx="21">
                  <c:v>7.3369267533333296E-2</c:v>
                </c:pt>
                <c:pt idx="22">
                  <c:v>6.15994292E-2</c:v>
                </c:pt>
                <c:pt idx="23">
                  <c:v>4.25213872481481E-2</c:v>
                </c:pt>
                <c:pt idx="24">
                  <c:v>2.7344320185185199E-2</c:v>
                </c:pt>
                <c:pt idx="25">
                  <c:v>3.5579539680000001E-2</c:v>
                </c:pt>
                <c:pt idx="26">
                  <c:v>5.0628350443285702E-2</c:v>
                </c:pt>
                <c:pt idx="27">
                  <c:v>5.68954311321428E-2</c:v>
                </c:pt>
                <c:pt idx="28">
                  <c:v>6.4297114885714296E-2</c:v>
                </c:pt>
                <c:pt idx="29">
                  <c:v>4.8223634920714298E-2</c:v>
                </c:pt>
                <c:pt idx="30">
                  <c:v>5.0769848875571399E-2</c:v>
                </c:pt>
                <c:pt idx="31">
                  <c:v>4.3211130788571403E-2</c:v>
                </c:pt>
                <c:pt idx="32">
                  <c:v>4.2399211346999997E-2</c:v>
                </c:pt>
                <c:pt idx="33">
                  <c:v>3.7261424979999999E-2</c:v>
                </c:pt>
                <c:pt idx="34">
                  <c:v>3.6067622297142901E-2</c:v>
                </c:pt>
                <c:pt idx="35">
                  <c:v>2.67321756084286E-2</c:v>
                </c:pt>
                <c:pt idx="36">
                  <c:v>2.5266663142857099E-2</c:v>
                </c:pt>
                <c:pt idx="37">
                  <c:v>2.0848944912000001E-2</c:v>
                </c:pt>
                <c:pt idx="38">
                  <c:v>2.51519776457143E-2</c:v>
                </c:pt>
                <c:pt idx="39">
                  <c:v>3.2963928272000002E-2</c:v>
                </c:pt>
                <c:pt idx="40">
                  <c:v>1.9913509137428599E-2</c:v>
                </c:pt>
                <c:pt idx="41">
                  <c:v>2.0713845652571401E-2</c:v>
                </c:pt>
                <c:pt idx="42">
                  <c:v>2.4807479425000001E-2</c:v>
                </c:pt>
                <c:pt idx="43">
                  <c:v>2.7161923795714301E-2</c:v>
                </c:pt>
                <c:pt idx="44">
                  <c:v>3.2009596657714301E-2</c:v>
                </c:pt>
                <c:pt idx="45">
                  <c:v>2.8195894034285698E-2</c:v>
                </c:pt>
                <c:pt idx="46">
                  <c:v>4.6307937936E-2</c:v>
                </c:pt>
                <c:pt idx="47">
                  <c:v>6.3339322865714302E-3</c:v>
                </c:pt>
                <c:pt idx="48">
                  <c:v>1.7606516267142901E-2</c:v>
                </c:pt>
                <c:pt idx="49">
                  <c:v>3.6908479792142901E-2</c:v>
                </c:pt>
                <c:pt idx="50">
                  <c:v>2.3045558612571401E-2</c:v>
                </c:pt>
                <c:pt idx="51">
                  <c:v>1.6590828662571399E-2</c:v>
                </c:pt>
                <c:pt idx="52">
                  <c:v>1.17209118317143E-2</c:v>
                </c:pt>
                <c:pt idx="53">
                  <c:v>1.90382397E-3</c:v>
                </c:pt>
                <c:pt idx="54">
                  <c:v>6.4158351171428596E-3</c:v>
                </c:pt>
                <c:pt idx="55">
                  <c:v>1.63532621497143E-2</c:v>
                </c:pt>
                <c:pt idx="56">
                  <c:v>1.87385278577143E-2</c:v>
                </c:pt>
                <c:pt idx="57">
                  <c:v>1.709218832E-2</c:v>
                </c:pt>
                <c:pt idx="58">
                  <c:v>7.5123102214285703E-3</c:v>
                </c:pt>
                <c:pt idx="59">
                  <c:v>3.1581050683285698E-2</c:v>
                </c:pt>
                <c:pt idx="60">
                  <c:v>7.4072119931999997E-2</c:v>
                </c:pt>
                <c:pt idx="61">
                  <c:v>6.6500000000000004E-2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0-A24F-8B11-9C8905BF1B53}"/>
            </c:ext>
          </c:extLst>
        </c:ser>
        <c:ser>
          <c:idx val="1"/>
          <c:order val="1"/>
          <c:tx>
            <c:strRef>
              <c:f>Economy!$C$1</c:f>
              <c:strCache>
                <c:ptCount val="1"/>
                <c:pt idx="0">
                  <c:v>Government of Lumaria Overnight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Economy!$C$2:$C$63</c:f>
              <c:numCache>
                <c:formatCode>General</c:formatCode>
                <c:ptCount val="62"/>
                <c:pt idx="0">
                  <c:v>3.0998218345205501E-2</c:v>
                </c:pt>
                <c:pt idx="1">
                  <c:v>3.7781979178082202E-2</c:v>
                </c:pt>
                <c:pt idx="2">
                  <c:v>3.9752021639344298E-2</c:v>
                </c:pt>
                <c:pt idx="3">
                  <c:v>4.4826977402739998E-2</c:v>
                </c:pt>
                <c:pt idx="4">
                  <c:v>5.9284651134246698E-2</c:v>
                </c:pt>
                <c:pt idx="5">
                  <c:v>4.8379695342465903E-2</c:v>
                </c:pt>
                <c:pt idx="6">
                  <c:v>6.2164373770492103E-2</c:v>
                </c:pt>
                <c:pt idx="7">
                  <c:v>9.0192171134246601E-2</c:v>
                </c:pt>
                <c:pt idx="8">
                  <c:v>8.3043235682192101E-2</c:v>
                </c:pt>
                <c:pt idx="9">
                  <c:v>5.0380622904109697E-2</c:v>
                </c:pt>
                <c:pt idx="10">
                  <c:v>5.0394044065573899E-2</c:v>
                </c:pt>
                <c:pt idx="11">
                  <c:v>9.7040593402739905E-2</c:v>
                </c:pt>
                <c:pt idx="12">
                  <c:v>0.118951742860274</c:v>
                </c:pt>
                <c:pt idx="13">
                  <c:v>6.3576081490410996E-2</c:v>
                </c:pt>
                <c:pt idx="14">
                  <c:v>5.5605304918032797E-2</c:v>
                </c:pt>
                <c:pt idx="15">
                  <c:v>6.3156586871232906E-2</c:v>
                </c:pt>
                <c:pt idx="16">
                  <c:v>9.2137595791780894E-2</c:v>
                </c:pt>
                <c:pt idx="17">
                  <c:v>0.13201939226301401</c:v>
                </c:pt>
                <c:pt idx="18">
                  <c:v>0.146478050273224</c:v>
                </c:pt>
                <c:pt idx="19">
                  <c:v>0.17475082958904101</c:v>
                </c:pt>
                <c:pt idx="20">
                  <c:v>0.14184789917808199</c:v>
                </c:pt>
                <c:pt idx="21">
                  <c:v>9.9258547506849301E-2</c:v>
                </c:pt>
                <c:pt idx="22">
                  <c:v>0.11950175475409799</c:v>
                </c:pt>
                <c:pt idx="23">
                  <c:v>9.2658495210958799E-2</c:v>
                </c:pt>
                <c:pt idx="24">
                  <c:v>7.3279540558903997E-2</c:v>
                </c:pt>
                <c:pt idx="25">
                  <c:v>7.4324625139725903E-2</c:v>
                </c:pt>
                <c:pt idx="26">
                  <c:v>8.9444406557376996E-2</c:v>
                </c:pt>
                <c:pt idx="27">
                  <c:v>0.108354444624657</c:v>
                </c:pt>
                <c:pt idx="28">
                  <c:v>9.56150816438356E-2</c:v>
                </c:pt>
                <c:pt idx="29">
                  <c:v>6.5218252186301298E-2</c:v>
                </c:pt>
                <c:pt idx="30">
                  <c:v>4.1531679606557403E-2</c:v>
                </c:pt>
                <c:pt idx="31">
                  <c:v>3.4002162367123299E-2</c:v>
                </c:pt>
                <c:pt idx="32">
                  <c:v>4.8076212778082203E-2</c:v>
                </c:pt>
                <c:pt idx="33">
                  <c:v>6.7835188953424802E-2</c:v>
                </c:pt>
                <c:pt idx="34">
                  <c:v>6.2317905879781497E-2</c:v>
                </c:pt>
                <c:pt idx="35">
                  <c:v>5.9672641534246597E-2</c:v>
                </c:pt>
                <c:pt idx="36">
                  <c:v>6.1469111101369898E-2</c:v>
                </c:pt>
                <c:pt idx="37">
                  <c:v>5.8652146936986303E-2</c:v>
                </c:pt>
                <c:pt idx="38">
                  <c:v>6.9420924153005395E-2</c:v>
                </c:pt>
                <c:pt idx="39">
                  <c:v>4.2577898958904202E-2</c:v>
                </c:pt>
                <c:pt idx="40">
                  <c:v>1.86387323616439E-2</c:v>
                </c:pt>
                <c:pt idx="41">
                  <c:v>1.2436354016438399E-2</c:v>
                </c:pt>
                <c:pt idx="42">
                  <c:v>1.5932011278688499E-2</c:v>
                </c:pt>
                <c:pt idx="43">
                  <c:v>3.63951359561644E-2</c:v>
                </c:pt>
                <c:pt idx="44">
                  <c:v>5.8793393972602803E-2</c:v>
                </c:pt>
                <c:pt idx="45">
                  <c:v>5.4683335189041102E-2</c:v>
                </c:pt>
                <c:pt idx="46">
                  <c:v>2.2511140983606601E-2</c:v>
                </c:pt>
                <c:pt idx="47">
                  <c:v>2.2438520109589002E-3</c:v>
                </c:pt>
                <c:pt idx="48">
                  <c:v>2.4548940712328798E-3</c:v>
                </c:pt>
                <c:pt idx="49">
                  <c:v>1.5118654246575301E-3</c:v>
                </c:pt>
                <c:pt idx="50">
                  <c:v>1.9397888524590101E-3</c:v>
                </c:pt>
                <c:pt idx="51">
                  <c:v>1.66234739726028E-3</c:v>
                </c:pt>
                <c:pt idx="52">
                  <c:v>1.42878597260274E-3</c:v>
                </c:pt>
                <c:pt idx="53">
                  <c:v>1.91720201643835E-3</c:v>
                </c:pt>
                <c:pt idx="54">
                  <c:v>4.6672853770491803E-3</c:v>
                </c:pt>
                <c:pt idx="55">
                  <c:v>1.17163658402204E-2</c:v>
                </c:pt>
                <c:pt idx="56">
                  <c:v>2.01227791515152E-2</c:v>
                </c:pt>
                <c:pt idx="57">
                  <c:v>2.3439266996015898E-2</c:v>
                </c:pt>
                <c:pt idx="58">
                  <c:v>4.2667003952569201E-3</c:v>
                </c:pt>
                <c:pt idx="59">
                  <c:v>1.26898888888888E-3</c:v>
                </c:pt>
                <c:pt idx="60">
                  <c:v>1.9959123584E-2</c:v>
                </c:pt>
                <c:pt idx="61">
                  <c:v>5.3871779925926101E-2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0-A24F-8B11-9C8905BF1B53}"/>
            </c:ext>
          </c:extLst>
        </c:ser>
        <c:ser>
          <c:idx val="2"/>
          <c:order val="2"/>
          <c:tx>
            <c:strRef>
              <c:f>Economy!$D$1</c:f>
              <c:strCache>
                <c:ptCount val="1"/>
                <c:pt idx="0">
                  <c:v>1-yr Risk Free Annual Spot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Economy!$D$2:$D$63</c:f>
              <c:numCache>
                <c:formatCode>General</c:formatCode>
                <c:ptCount val="62"/>
                <c:pt idx="0">
                  <c:v>3.5223542013485501E-2</c:v>
                </c:pt>
                <c:pt idx="1">
                  <c:v>3.9981264990762197E-2</c:v>
                </c:pt>
                <c:pt idx="2">
                  <c:v>4.38556238173443E-2</c:v>
                </c:pt>
                <c:pt idx="3">
                  <c:v>4.5827559189539999E-2</c:v>
                </c:pt>
                <c:pt idx="4">
                  <c:v>6.1037977887186699E-2</c:v>
                </c:pt>
                <c:pt idx="5">
                  <c:v>5.6158957636865903E-2</c:v>
                </c:pt>
                <c:pt idx="6">
                  <c:v>6.2761961794492102E-2</c:v>
                </c:pt>
                <c:pt idx="7">
                  <c:v>7.9312116350246598E-2</c:v>
                </c:pt>
                <c:pt idx="8">
                  <c:v>8.0440911475112106E-2</c:v>
                </c:pt>
                <c:pt idx="9">
                  <c:v>5.2872532889109702E-2</c:v>
                </c:pt>
                <c:pt idx="10">
                  <c:v>5.6343270400513901E-2</c:v>
                </c:pt>
                <c:pt idx="11">
                  <c:v>8.1423585440339896E-2</c:v>
                </c:pt>
                <c:pt idx="12">
                  <c:v>9.3636972886914097E-2</c:v>
                </c:pt>
                <c:pt idx="13">
                  <c:v>7.4133775291051002E-2</c:v>
                </c:pt>
                <c:pt idx="14">
                  <c:v>6.5130710889552801E-2</c:v>
                </c:pt>
                <c:pt idx="15">
                  <c:v>6.9180542275312895E-2</c:v>
                </c:pt>
                <c:pt idx="16">
                  <c:v>9.6499247049280895E-2</c:v>
                </c:pt>
                <c:pt idx="17">
                  <c:v>0.12595782100137401</c:v>
                </c:pt>
                <c:pt idx="18">
                  <c:v>0.132278541203944</c:v>
                </c:pt>
                <c:pt idx="19">
                  <c:v>0.15611832922347099</c:v>
                </c:pt>
                <c:pt idx="20">
                  <c:v>0.14194773369153199</c:v>
                </c:pt>
                <c:pt idx="21">
                  <c:v>0.104674497062409</c:v>
                </c:pt>
                <c:pt idx="22">
                  <c:v>0.12674800874929801</c:v>
                </c:pt>
                <c:pt idx="23">
                  <c:v>9.6029074733158803E-2</c:v>
                </c:pt>
                <c:pt idx="24">
                  <c:v>6.8867908701803995E-2</c:v>
                </c:pt>
                <c:pt idx="25">
                  <c:v>0.15075435823372599</c:v>
                </c:pt>
                <c:pt idx="26">
                  <c:v>9.0368061980617004E-2</c:v>
                </c:pt>
                <c:pt idx="27">
                  <c:v>0.100460281776657</c:v>
                </c:pt>
                <c:pt idx="28">
                  <c:v>9.3063243387595598E-2</c:v>
                </c:pt>
                <c:pt idx="29">
                  <c:v>6.6660599344301297E-2</c:v>
                </c:pt>
                <c:pt idx="30">
                  <c:v>4.5172392942557399E-2</c:v>
                </c:pt>
                <c:pt idx="31">
                  <c:v>3.8308431925363297E-2</c:v>
                </c:pt>
                <c:pt idx="32">
                  <c:v>6.0588329112002202E-2</c:v>
                </c:pt>
                <c:pt idx="33">
                  <c:v>6.88616298481248E-2</c:v>
                </c:pt>
                <c:pt idx="34">
                  <c:v>6.4418560921441506E-2</c:v>
                </c:pt>
                <c:pt idx="35">
                  <c:v>6.1265227448326597E-2</c:v>
                </c:pt>
                <c:pt idx="36">
                  <c:v>5.7858028643869901E-2</c:v>
                </c:pt>
                <c:pt idx="37">
                  <c:v>5.96566304925863E-2</c:v>
                </c:pt>
                <c:pt idx="38">
                  <c:v>6.7865254389005397E-2</c:v>
                </c:pt>
                <c:pt idx="39">
                  <c:v>3.8171396547454203E-2</c:v>
                </c:pt>
                <c:pt idx="40">
                  <c:v>2.2309037860003898E-2</c:v>
                </c:pt>
                <c:pt idx="41">
                  <c:v>1.36320253914384E-2</c:v>
                </c:pt>
                <c:pt idx="42">
                  <c:v>2.1860663582618501E-2</c:v>
                </c:pt>
                <c:pt idx="43">
                  <c:v>4.10359548473644E-2</c:v>
                </c:pt>
                <c:pt idx="44">
                  <c:v>5.8493390822782799E-2</c:v>
                </c:pt>
                <c:pt idx="45">
                  <c:v>4.9066540206641099E-2</c:v>
                </c:pt>
                <c:pt idx="46">
                  <c:v>2.1342417318246602E-2</c:v>
                </c:pt>
                <c:pt idx="47">
                  <c:v>5.8516540626589002E-3</c:v>
                </c:pt>
                <c:pt idx="48">
                  <c:v>4.08315455123288E-3</c:v>
                </c:pt>
                <c:pt idx="49">
                  <c:v>2.4081571006575298E-3</c:v>
                </c:pt>
                <c:pt idx="50">
                  <c:v>2.3323079222590101E-3</c:v>
                </c:pt>
                <c:pt idx="51">
                  <c:v>1.9635326903602798E-3</c:v>
                </c:pt>
                <c:pt idx="52">
                  <c:v>1.8255826506427401E-3</c:v>
                </c:pt>
                <c:pt idx="53">
                  <c:v>4.0545706327583496E-3</c:v>
                </c:pt>
                <c:pt idx="54">
                  <c:v>7.0587429476091802E-3</c:v>
                </c:pt>
                <c:pt idx="55">
                  <c:v>1.38496029553904E-2</c:v>
                </c:pt>
                <c:pt idx="56">
                  <c:v>2.1619337199015199E-2</c:v>
                </c:pt>
                <c:pt idx="57">
                  <c:v>2.2259810258975901E-2</c:v>
                </c:pt>
                <c:pt idx="58">
                  <c:v>4.2667003952569201E-3</c:v>
                </c:pt>
                <c:pt idx="59">
                  <c:v>1.5710776016888901E-3</c:v>
                </c:pt>
                <c:pt idx="60">
                  <c:v>2.0976343521500001E-2</c:v>
                </c:pt>
                <c:pt idx="61">
                  <c:v>7.0017169370726107E-2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0-A24F-8B11-9C8905BF1B53}"/>
            </c:ext>
          </c:extLst>
        </c:ser>
        <c:ser>
          <c:idx val="3"/>
          <c:order val="3"/>
          <c:tx>
            <c:strRef>
              <c:f>Economy!$E$1</c:f>
              <c:strCache>
                <c:ptCount val="1"/>
                <c:pt idx="0">
                  <c:v>10-yr Risk Free Annual Spot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Economy!$E$2:$E$63</c:f>
              <c:numCache>
                <c:formatCode>General</c:formatCode>
                <c:ptCount val="62"/>
                <c:pt idx="0">
                  <c:v>4.4910064186525503E-2</c:v>
                </c:pt>
                <c:pt idx="1">
                  <c:v>4.7524185853782201E-2</c:v>
                </c:pt>
                <c:pt idx="2">
                  <c:v>4.78995779100643E-2</c:v>
                </c:pt>
                <c:pt idx="3">
                  <c:v>4.7450123637539997E-2</c:v>
                </c:pt>
                <c:pt idx="4">
                  <c:v>5.7902793143586699E-2</c:v>
                </c:pt>
                <c:pt idx="5">
                  <c:v>5.7907022005445903E-2</c:v>
                </c:pt>
                <c:pt idx="6">
                  <c:v>6.2264585311012102E-2</c:v>
                </c:pt>
                <c:pt idx="7">
                  <c:v>7.3879926266066598E-2</c:v>
                </c:pt>
                <c:pt idx="8">
                  <c:v>8.5487277274692103E-2</c:v>
                </c:pt>
                <c:pt idx="9">
                  <c:v>6.6995488515189702E-2</c:v>
                </c:pt>
                <c:pt idx="10">
                  <c:v>7.10649204986539E-2</c:v>
                </c:pt>
                <c:pt idx="11">
                  <c:v>7.5715078259859903E-2</c:v>
                </c:pt>
                <c:pt idx="12">
                  <c:v>8.5940119154654104E-2</c:v>
                </c:pt>
                <c:pt idx="13">
                  <c:v>8.7474467648431004E-2</c:v>
                </c:pt>
                <c:pt idx="14">
                  <c:v>8.4679697566032802E-2</c:v>
                </c:pt>
                <c:pt idx="15">
                  <c:v>8.4468543165432897E-2</c:v>
                </c:pt>
                <c:pt idx="16">
                  <c:v>9.7343516144740905E-2</c:v>
                </c:pt>
                <c:pt idx="17">
                  <c:v>0.11230737757701401</c:v>
                </c:pt>
                <c:pt idx="18">
                  <c:v>0.125753380990864</c:v>
                </c:pt>
                <c:pt idx="19">
                  <c:v>0.14634890803662101</c:v>
                </c:pt>
                <c:pt idx="20">
                  <c:v>0.150339000826582</c:v>
                </c:pt>
                <c:pt idx="21">
                  <c:v>0.12177931869684901</c:v>
                </c:pt>
                <c:pt idx="22">
                  <c:v>0.14426355961034801</c:v>
                </c:pt>
                <c:pt idx="23">
                  <c:v>0.12010295080739899</c:v>
                </c:pt>
                <c:pt idx="24">
                  <c:v>8.2796907842563994E-2</c:v>
                </c:pt>
                <c:pt idx="25">
                  <c:v>0.17002881211572601</c:v>
                </c:pt>
                <c:pt idx="26">
                  <c:v>0.10327498228920701</c:v>
                </c:pt>
                <c:pt idx="27">
                  <c:v>9.9990276013257398E-2</c:v>
                </c:pt>
                <c:pt idx="28">
                  <c:v>0.100497096352596</c:v>
                </c:pt>
                <c:pt idx="29">
                  <c:v>8.9025646741581296E-2</c:v>
                </c:pt>
                <c:pt idx="30">
                  <c:v>7.9466638426007402E-2</c:v>
                </c:pt>
                <c:pt idx="31">
                  <c:v>6.6084660467923398E-2</c:v>
                </c:pt>
                <c:pt idx="32">
                  <c:v>7.9835227716122198E-2</c:v>
                </c:pt>
                <c:pt idx="33">
                  <c:v>7.6006300871824806E-2</c:v>
                </c:pt>
                <c:pt idx="34">
                  <c:v>7.4330746914781504E-2</c:v>
                </c:pt>
                <c:pt idx="35">
                  <c:v>6.9166899785126607E-2</c:v>
                </c:pt>
                <c:pt idx="36">
                  <c:v>6.02559235530499E-2</c:v>
                </c:pt>
                <c:pt idx="37">
                  <c:v>6.6134671926346297E-2</c:v>
                </c:pt>
                <c:pt idx="38">
                  <c:v>6.6852384141825399E-2</c:v>
                </c:pt>
                <c:pt idx="39">
                  <c:v>5.5276705137424199E-2</c:v>
                </c:pt>
                <c:pt idx="40">
                  <c:v>5.06947554390439E-2</c:v>
                </c:pt>
                <c:pt idx="41">
                  <c:v>4.4819525095238399E-2</c:v>
                </c:pt>
                <c:pt idx="42">
                  <c:v>4.8519592145688503E-2</c:v>
                </c:pt>
                <c:pt idx="43">
                  <c:v>4.8251439738564397E-2</c:v>
                </c:pt>
                <c:pt idx="44">
                  <c:v>5.6922800234602798E-2</c:v>
                </c:pt>
                <c:pt idx="45">
                  <c:v>5.0250095182681101E-2</c:v>
                </c:pt>
                <c:pt idx="46">
                  <c:v>4.2307541438046603E-2</c:v>
                </c:pt>
                <c:pt idx="47">
                  <c:v>3.8075498219758898E-2</c:v>
                </c:pt>
                <c:pt idx="48">
                  <c:v>3.64116170250329E-2</c:v>
                </c:pt>
                <c:pt idx="49">
                  <c:v>3.1118401250797501E-2</c:v>
                </c:pt>
                <c:pt idx="50">
                  <c:v>2.0703178413458999E-2</c:v>
                </c:pt>
                <c:pt idx="51">
                  <c:v>2.7284830209590299E-2</c:v>
                </c:pt>
                <c:pt idx="52">
                  <c:v>2.8809341781802701E-2</c:v>
                </c:pt>
                <c:pt idx="53">
                  <c:v>2.4342029867318399E-2</c:v>
                </c:pt>
                <c:pt idx="54">
                  <c:v>2.0778523147049199E-2</c:v>
                </c:pt>
                <c:pt idx="55">
                  <c:v>2.6743097194220401E-2</c:v>
                </c:pt>
                <c:pt idx="56">
                  <c:v>3.2402190202015201E-2</c:v>
                </c:pt>
                <c:pt idx="57">
                  <c:v>2.32425156740159E-2</c:v>
                </c:pt>
                <c:pt idx="58">
                  <c:v>1.03155377517969E-2</c:v>
                </c:pt>
                <c:pt idx="59">
                  <c:v>1.6621651741338901E-2</c:v>
                </c:pt>
                <c:pt idx="60">
                  <c:v>2.900730284144E-2</c:v>
                </c:pt>
                <c:pt idx="61">
                  <c:v>3.11776506510461E-2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0-A24F-8B11-9C8905BF1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83208"/>
        <c:axId val="387712519"/>
      </c:lineChart>
      <c:catAx>
        <c:axId val="23128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12519"/>
        <c:crosses val="autoZero"/>
        <c:auto val="1"/>
        <c:lblAlgn val="ctr"/>
        <c:lblOffset val="100"/>
        <c:noMultiLvlLbl val="0"/>
      </c:catAx>
      <c:valAx>
        <c:axId val="387712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8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Economy!$M$1</c:f>
              <c:strCache>
                <c:ptCount val="1"/>
                <c:pt idx="0">
                  <c:v>EAR/nominal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Economy!$M$2:$M$63</c:f>
              <c:numCache>
                <c:formatCode>0%</c:formatCode>
                <c:ptCount val="62"/>
                <c:pt idx="1">
                  <c:v>3.9981264990762266E-2</c:v>
                </c:pt>
                <c:pt idx="2">
                  <c:v>4.7744416227320841E-2</c:v>
                </c:pt>
                <c:pt idx="3">
                  <c:v>4.9782612450790298E-2</c:v>
                </c:pt>
                <c:pt idx="4">
                  <c:v>0.10800946380718202</c:v>
                </c:pt>
                <c:pt idx="5">
                  <c:v>3.6866201602679061E-2</c:v>
                </c:pt>
                <c:pt idx="6">
                  <c:v>9.640138878408E-2</c:v>
                </c:pt>
                <c:pt idx="7">
                  <c:v>0.18416809688934355</c:v>
                </c:pt>
                <c:pt idx="8">
                  <c:v>8.8375601890804401E-2</c:v>
                </c:pt>
                <c:pt idx="9">
                  <c:v>-0.14380241303761399</c:v>
                </c:pt>
                <c:pt idx="10">
                  <c:v>8.8099309465486719E-2</c:v>
                </c:pt>
                <c:pt idx="11">
                  <c:v>0.3674249803102887</c:v>
                </c:pt>
                <c:pt idx="12">
                  <c:v>0.23743957404163152</c:v>
                </c:pt>
                <c:pt idx="13">
                  <c:v>-0.13447296538772635</c:v>
                </c:pt>
                <c:pt idx="14">
                  <c:v>-4.5267186646516522E-2</c:v>
                </c:pt>
                <c:pt idx="15">
                  <c:v>0.12752194179930343</c:v>
                </c:pt>
                <c:pt idx="16">
                  <c:v>0.60091290829807442</c:v>
                </c:pt>
                <c:pt idx="17">
                  <c:v>0.7208486197796018</c:v>
                </c:pt>
                <c:pt idx="18">
                  <c:v>0.24532557762752227</c:v>
                </c:pt>
                <c:pt idx="19">
                  <c:v>0.68222647888769972</c:v>
                </c:pt>
                <c:pt idx="20">
                  <c:v>-9.6597904216459307E-2</c:v>
                </c:pt>
                <c:pt idx="21">
                  <c:v>-0.43115185583338078</c:v>
                </c:pt>
                <c:pt idx="22">
                  <c:v>0.70713827119933925</c:v>
                </c:pt>
                <c:pt idx="23">
                  <c:v>-0.40335206575718252</c:v>
                </c:pt>
                <c:pt idx="24">
                  <c:v>-0.39983703612511157</c:v>
                </c:pt>
                <c:pt idx="25">
                  <c:v>5.7668849562284876</c:v>
                </c:pt>
                <c:pt idx="26">
                  <c:v>-0.71664200896236907</c:v>
                </c:pt>
                <c:pt idx="27">
                  <c:v>0.3983210076808068</c:v>
                </c:pt>
                <c:pt idx="28">
                  <c:v>-8.8912524415422522E-2</c:v>
                </c:pt>
                <c:pt idx="29">
                  <c:v>-0.46211031970225347</c:v>
                </c:pt>
                <c:pt idx="30">
                  <c:v>-0.42073598632970555</c:v>
                </c:pt>
                <c:pt idx="31">
                  <c:v>-0.14792090090169507</c:v>
                </c:pt>
                <c:pt idx="32">
                  <c:v>1.0482416530804581</c:v>
                </c:pt>
                <c:pt idx="33">
                  <c:v>0.3705979253435292</c:v>
                </c:pt>
                <c:pt idx="34">
                  <c:v>-7.2286544260729113E-2</c:v>
                </c:pt>
                <c:pt idx="35">
                  <c:v>-4.0566697209625802E-2</c:v>
                </c:pt>
                <c:pt idx="36">
                  <c:v>-5.4746708089229879E-2</c:v>
                </c:pt>
                <c:pt idx="37">
                  <c:v>0.12648393897334076</c:v>
                </c:pt>
                <c:pt idx="38">
                  <c:v>0.42073934127695378</c:v>
                </c:pt>
                <c:pt idx="39">
                  <c:v>-0.64447677111401336</c:v>
                </c:pt>
                <c:pt idx="40">
                  <c:v>-0.43921717516046999</c:v>
                </c:pt>
                <c:pt idx="41">
                  <c:v>-0.2792158081403775</c:v>
                </c:pt>
                <c:pt idx="42">
                  <c:v>0.42349961384089019</c:v>
                </c:pt>
                <c:pt idx="43">
                  <c:v>1.2728759884897594</c:v>
                </c:pt>
                <c:pt idx="44">
                  <c:v>1.1639751597884791</c:v>
                </c:pt>
                <c:pt idx="45">
                  <c:v>-0.29228570331086912</c:v>
                </c:pt>
                <c:pt idx="46">
                  <c:v>-0.69398242187448755</c:v>
                </c:pt>
                <c:pt idx="47">
                  <c:v>-0.50201994758701263</c:v>
                </c:pt>
                <c:pt idx="48">
                  <c:v>-7.562163948571532E-2</c:v>
                </c:pt>
                <c:pt idx="49">
                  <c:v>-7.4789988694452636E-2</c:v>
                </c:pt>
                <c:pt idx="50">
                  <c:v>-1.3772797094132594E-3</c:v>
                </c:pt>
                <c:pt idx="51">
                  <c:v>-1.6303273507092819E-2</c:v>
                </c:pt>
                <c:pt idx="52">
                  <c:v>-5.1847424555316879E-3</c:v>
                </c:pt>
                <c:pt idx="53">
                  <c:v>0.12706174213158206</c:v>
                </c:pt>
                <c:pt idx="54">
                  <c:v>0.17983588574495935</c:v>
                </c:pt>
                <c:pt idx="55">
                  <c:v>0.45742099225239574</c:v>
                </c:pt>
                <c:pt idx="56">
                  <c:v>0.55469575412060967</c:v>
                </c:pt>
                <c:pt idx="57">
                  <c:v>5.8774563766842203E-2</c:v>
                </c:pt>
                <c:pt idx="58">
                  <c:v>-0.63503411789400088</c:v>
                </c:pt>
                <c:pt idx="59">
                  <c:v>-0.14300341251895021</c:v>
                </c:pt>
                <c:pt idx="60">
                  <c:v>2.167495776895219</c:v>
                </c:pt>
                <c:pt idx="61">
                  <c:v>16.860547381148862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7-1644-AD40-63DF62AE533E}"/>
            </c:ext>
          </c:extLst>
        </c:ser>
        <c:ser>
          <c:idx val="1"/>
          <c:order val="1"/>
          <c:tx>
            <c:strRef>
              <c:f>Economy!$N$1</c:f>
              <c:strCache>
                <c:ptCount val="1"/>
                <c:pt idx="0">
                  <c:v>Real interest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Economy!$N$2:$N$63</c:f>
              <c:numCache>
                <c:formatCode>0.00%</c:formatCode>
                <c:ptCount val="62"/>
                <c:pt idx="0">
                  <c:v>0</c:v>
                </c:pt>
                <c:pt idx="1">
                  <c:v>1.5901684109851384E-2</c:v>
                </c:pt>
                <c:pt idx="2">
                  <c:v>2.0504063759318167E-2</c:v>
                </c:pt>
                <c:pt idx="3">
                  <c:v>1.5160244090923789E-2</c:v>
                </c:pt>
                <c:pt idx="4">
                  <c:v>7.398140132405015E-2</c:v>
                </c:pt>
                <c:pt idx="5">
                  <c:v>5.2188674505185481E-3</c:v>
                </c:pt>
                <c:pt idx="6">
                  <c:v>6.2638865251502987E-2</c:v>
                </c:pt>
                <c:pt idx="7">
                  <c:v>0.14800207935425946</c:v>
                </c:pt>
                <c:pt idx="8">
                  <c:v>4.11188699016104E-2</c:v>
                </c:pt>
                <c:pt idx="9">
                  <c:v>-0.18610351917837098</c:v>
                </c:pt>
                <c:pt idx="10">
                  <c:v>3.0985095771929476E-2</c:v>
                </c:pt>
                <c:pt idx="11">
                  <c:v>0.26675451180578508</c:v>
                </c:pt>
                <c:pt idx="12">
                  <c:v>9.8790601081897106E-2</c:v>
                </c:pt>
                <c:pt idx="13">
                  <c:v>-0.20525847770631983</c:v>
                </c:pt>
                <c:pt idx="14">
                  <c:v>-0.10954017759609405</c:v>
                </c:pt>
                <c:pt idx="15">
                  <c:v>4.0663433178709303E-2</c:v>
                </c:pt>
                <c:pt idx="16">
                  <c:v>0.49102595391314341</c:v>
                </c:pt>
                <c:pt idx="17">
                  <c:v>0.59242149515892306</c:v>
                </c:pt>
                <c:pt idx="18">
                  <c:v>0.1064988721195662</c:v>
                </c:pt>
                <c:pt idx="19">
                  <c:v>0.51160002817586347</c:v>
                </c:pt>
                <c:pt idx="20">
                  <c:v>-0.16065105086700388</c:v>
                </c:pt>
                <c:pt idx="21">
                  <c:v>-0.47003499972207491</c:v>
                </c:pt>
                <c:pt idx="22">
                  <c:v>0.60808137631140635</c:v>
                </c:pt>
                <c:pt idx="23">
                  <c:v>-0.42768758364014337</c:v>
                </c:pt>
                <c:pt idx="24">
                  <c:v>-0.41581127954578523</c:v>
                </c:pt>
                <c:pt idx="25">
                  <c:v>5.5343942178690533</c:v>
                </c:pt>
                <c:pt idx="26">
                  <c:v>-0.73029664493816948</c:v>
                </c:pt>
                <c:pt idx="27">
                  <c:v>0.32304574936323655</c:v>
                </c:pt>
                <c:pt idx="28">
                  <c:v>-0.14395382375680749</c:v>
                </c:pt>
                <c:pt idx="29">
                  <c:v>-0.48685598914354605</c:v>
                </c:pt>
                <c:pt idx="30">
                  <c:v>-0.44872417657380942</c:v>
                </c:pt>
                <c:pt idx="31">
                  <c:v>-0.183215100039997</c:v>
                </c:pt>
                <c:pt idx="32">
                  <c:v>0.96493016378408158</c:v>
                </c:pt>
                <c:pt idx="33">
                  <c:v>0.32136209092125101</c:v>
                </c:pt>
                <c:pt idx="34">
                  <c:v>-0.10458213752267626</c:v>
                </c:pt>
                <c:pt idx="35">
                  <c:v>-6.5546667784297227E-2</c:v>
                </c:pt>
                <c:pt idx="36">
                  <c:v>-7.804152237508008E-2</c:v>
                </c:pt>
                <c:pt idx="37">
                  <c:v>0.10347759537572603</c:v>
                </c:pt>
                <c:pt idx="38">
                  <c:v>0.38588167633419113</c:v>
                </c:pt>
                <c:pt idx="39">
                  <c:v>-0.65582222267845713</c:v>
                </c:pt>
                <c:pt idx="40">
                  <c:v>-0.45016629369504008</c:v>
                </c:pt>
                <c:pt idx="41">
                  <c:v>-0.29384303452961913</c:v>
                </c:pt>
                <c:pt idx="42">
                  <c:v>0.38904100762378196</c:v>
                </c:pt>
                <c:pt idx="43">
                  <c:v>1.2127728217287357</c:v>
                </c:pt>
                <c:pt idx="44">
                  <c:v>1.0968556559907676</c:v>
                </c:pt>
                <c:pt idx="45">
                  <c:v>-0.31169313085631539</c:v>
                </c:pt>
                <c:pt idx="46">
                  <c:v>-0.70752627689207992</c:v>
                </c:pt>
                <c:pt idx="47">
                  <c:v>-0.50515426695243471</c:v>
                </c:pt>
                <c:pt idx="48">
                  <c:v>-9.1615132433353938E-2</c:v>
                </c:pt>
                <c:pt idx="49">
                  <c:v>-0.10772259139879582</c:v>
                </c:pt>
                <c:pt idx="50">
                  <c:v>-2.38726790966243E-2</c:v>
                </c:pt>
                <c:pt idx="51">
                  <c:v>-3.235726827571301E-2</c:v>
                </c:pt>
                <c:pt idx="52">
                  <c:v>-1.6709800192464552E-2</c:v>
                </c:pt>
                <c:pt idx="53">
                  <c:v>0.1249200922955352</c:v>
                </c:pt>
                <c:pt idx="54">
                  <c:v>0.17231450914882621</c:v>
                </c:pt>
                <c:pt idx="55">
                  <c:v>0.43397089036716235</c:v>
                </c:pt>
                <c:pt idx="56">
                  <c:v>0.52609890723378205</c:v>
                </c:pt>
                <c:pt idx="57">
                  <c:v>4.0981905008720801E-2</c:v>
                </c:pt>
                <c:pt idx="58">
                  <c:v>-0.63775541161796057</c:v>
                </c:pt>
                <c:pt idx="59">
                  <c:v>-0.16923969579181089</c:v>
                </c:pt>
                <c:pt idx="60">
                  <c:v>1.9490531577113783</c:v>
                </c:pt>
                <c:pt idx="61">
                  <c:v>15.746879869806714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7-1644-AD40-63DF62AE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54631"/>
        <c:axId val="1260967431"/>
      </c:lineChart>
      <c:catAx>
        <c:axId val="1260954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67431"/>
        <c:crosses val="autoZero"/>
        <c:auto val="1"/>
        <c:lblAlgn val="ctr"/>
        <c:lblOffset val="100"/>
        <c:noMultiLvlLbl val="0"/>
      </c:catAx>
      <c:valAx>
        <c:axId val="1260967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54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581585</xdr:colOff>
      <xdr:row>19</xdr:row>
      <xdr:rowOff>32412</xdr:rowOff>
    </xdr:from>
    <xdr:to>
      <xdr:col>26</xdr:col>
      <xdr:colOff>162308</xdr:colOff>
      <xdr:row>39</xdr:row>
      <xdr:rowOff>1306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01ED1CF-8A52-A146-BB9B-81D84EF22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5985" y="4071012"/>
          <a:ext cx="7200723" cy="3778894"/>
        </a:xfrm>
        <a:prstGeom prst="rect">
          <a:avLst/>
        </a:prstGeom>
      </xdr:spPr>
    </xdr:pic>
    <xdr:clientData/>
  </xdr:twoCellAnchor>
  <xdr:twoCellAnchor editAs="oneCell">
    <xdr:from>
      <xdr:col>17</xdr:col>
      <xdr:colOff>143467</xdr:colOff>
      <xdr:row>49</xdr:row>
      <xdr:rowOff>122252</xdr:rowOff>
    </xdr:from>
    <xdr:to>
      <xdr:col>24</xdr:col>
      <xdr:colOff>177821</xdr:colOff>
      <xdr:row>56</xdr:row>
      <xdr:rowOff>133805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1406D91-2E97-AD4F-8E60-A88453E2FC58}"/>
            </a:ext>
            <a:ext uri="{147F2762-F138-4A5C-976F-8EAC2B608ADB}">
              <a16:predDERef xmlns:a16="http://schemas.microsoft.com/office/drawing/2014/main" pred="{CB826AB9-FCC0-1354-E539-6BD95AD15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9867" y="9875852"/>
          <a:ext cx="5368354" cy="1345053"/>
        </a:xfrm>
        <a:prstGeom prst="rect">
          <a:avLst/>
        </a:prstGeom>
      </xdr:spPr>
    </xdr:pic>
    <xdr:clientData/>
  </xdr:twoCellAnchor>
  <xdr:twoCellAnchor>
    <xdr:from>
      <xdr:col>16</xdr:col>
      <xdr:colOff>542925</xdr:colOff>
      <xdr:row>0</xdr:row>
      <xdr:rowOff>171450</xdr:rowOff>
    </xdr:from>
    <xdr:to>
      <xdr:col>26</xdr:col>
      <xdr:colOff>685800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7BD84-B6BD-DE4B-9A36-AD2D7C6AD12B}"/>
            </a:ext>
            <a:ext uri="{147F2762-F138-4A5C-976F-8EAC2B608ADB}">
              <a16:predDERef xmlns:a16="http://schemas.microsoft.com/office/drawing/2014/main" pred="{D4B9FC86-C032-008A-EA7A-1AB574310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257795</xdr:colOff>
      <xdr:row>40</xdr:row>
      <xdr:rowOff>124755</xdr:rowOff>
    </xdr:from>
    <xdr:to>
      <xdr:col>24</xdr:col>
      <xdr:colOff>441325</xdr:colOff>
      <xdr:row>48</xdr:row>
      <xdr:rowOff>60610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1AC74B80-E1CC-3246-8338-BACEDCAB3931}"/>
            </a:ext>
            <a:ext uri="{147F2762-F138-4A5C-976F-8EAC2B608ADB}">
              <a16:predDERef xmlns:a16="http://schemas.microsoft.com/office/drawing/2014/main" pred="{65F12055-8CB0-C6BB-1395-09492D5F2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4195" y="8163855"/>
          <a:ext cx="5517530" cy="1459855"/>
        </a:xfrm>
        <a:prstGeom prst="rect">
          <a:avLst/>
        </a:prstGeom>
      </xdr:spPr>
    </xdr:pic>
    <xdr:clientData/>
  </xdr:twoCellAnchor>
  <xdr:twoCellAnchor>
    <xdr:from>
      <xdr:col>17</xdr:col>
      <xdr:colOff>38100</xdr:colOff>
      <xdr:row>58</xdr:row>
      <xdr:rowOff>133350</xdr:rowOff>
    </xdr:from>
    <xdr:to>
      <xdr:col>26</xdr:col>
      <xdr:colOff>409575</xdr:colOff>
      <xdr:row>74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6D1E5-EFB5-4F4D-81B3-633FDCF9A0E5}"/>
            </a:ext>
            <a:ext uri="{147F2762-F138-4A5C-976F-8EAC2B608ADB}">
              <a16:predDERef xmlns:a16="http://schemas.microsoft.com/office/drawing/2014/main" pred="{98BFF733-7476-1A38-ABA0-541A999D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sw-my.sharepoint.com/personal/z5359135_ad_unsw_edu_au/Documents/Base%20Pricing%20Model.xlsb" TargetMode="External"/><Relationship Id="rId1" Type="http://schemas.openxmlformats.org/officeDocument/2006/relationships/externalLinkPath" Target="https://unsw-my.sharepoint.com/personal/z5359135_ad_unsw_edu_au/Documents/Base%20Pricing%20Mode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ssary"/>
      <sheetName val="Inputs&gt;&gt;"/>
      <sheetName val="Mapping"/>
      <sheetName val="mortality_data"/>
      <sheetName val="Economy"/>
      <sheetName val="WLI_Data"/>
      <sheetName val="T20_inforce"/>
      <sheetName val="Inforce_SOP"/>
      <sheetName val="Intervention_data"/>
      <sheetName val="EDA&gt;&gt;"/>
      <sheetName val="Lapse_Rate"/>
      <sheetName val="Base Model &gt;&gt;"/>
      <sheetName val="WLI_example"/>
      <sheetName val="WLI"/>
      <sheetName val="T20"/>
      <sheetName val="T20_example"/>
      <sheetName val="Mortality &gt;&gt;"/>
      <sheetName val="tom doing stuff"/>
      <sheetName val="Baseline"/>
      <sheetName val="BaselineLoading"/>
      <sheetName val="NewMort"/>
      <sheetName val="NewMortLoading"/>
    </sheetNames>
    <sheetDataSet>
      <sheetData sheetId="0"/>
      <sheetData sheetId="1"/>
      <sheetData sheetId="2"/>
      <sheetData sheetId="3"/>
      <sheetData sheetId="4">
        <row r="1">
          <cell r="B1" t="str">
            <v>Inflation</v>
          </cell>
          <cell r="C1" t="str">
            <v>Government of Lumaria Overnight Rate</v>
          </cell>
          <cell r="D1" t="str">
            <v>1-yr Risk Free Annual Spot Rate</v>
          </cell>
          <cell r="E1" t="str">
            <v>10-yr Risk Free Annual Spot Rate</v>
          </cell>
          <cell r="M1" t="str">
            <v xml:space="preserve">EAR/nominal </v>
          </cell>
          <cell r="N1" t="str">
            <v>Real interest rate</v>
          </cell>
        </row>
        <row r="2">
          <cell r="B2">
            <v>2.6673631999999999E-2</v>
          </cell>
          <cell r="C2">
            <v>3.0998218345205501E-2</v>
          </cell>
          <cell r="D2">
            <v>3.5223542013485501E-2</v>
          </cell>
          <cell r="E2">
            <v>4.4910064186525503E-2</v>
          </cell>
          <cell r="N2">
            <v>0</v>
          </cell>
        </row>
        <row r="3">
          <cell r="B3">
            <v>2.3702668533333301E-2</v>
          </cell>
          <cell r="C3">
            <v>3.7781979178082202E-2</v>
          </cell>
          <cell r="D3">
            <v>3.9981264990762197E-2</v>
          </cell>
          <cell r="E3">
            <v>4.7524185853782201E-2</v>
          </cell>
          <cell r="M3">
            <v>3.9981264990762266E-2</v>
          </cell>
          <cell r="N3">
            <v>1.5901684109851384E-2</v>
          </cell>
        </row>
        <row r="4">
          <cell r="B4">
            <v>2.6693036740740701E-2</v>
          </cell>
          <cell r="C4">
            <v>3.9752021639344298E-2</v>
          </cell>
          <cell r="D4">
            <v>4.38556238173443E-2</v>
          </cell>
          <cell r="E4">
            <v>4.78995779100643E-2</v>
          </cell>
          <cell r="M4">
            <v>4.7744416227320841E-2</v>
          </cell>
          <cell r="N4">
            <v>2.0504063759318167E-2</v>
          </cell>
        </row>
        <row r="5">
          <cell r="B5">
            <v>3.4105323333333298E-2</v>
          </cell>
          <cell r="C5">
            <v>4.4826977402739998E-2</v>
          </cell>
          <cell r="D5">
            <v>4.5827559189539999E-2</v>
          </cell>
          <cell r="E5">
            <v>4.7450123637539997E-2</v>
          </cell>
          <cell r="M5">
            <v>4.9782612450790298E-2</v>
          </cell>
          <cell r="N5">
            <v>1.5160244090923789E-2</v>
          </cell>
        </row>
        <row r="6">
          <cell r="B6">
            <v>3.1684033299999997E-2</v>
          </cell>
          <cell r="C6">
            <v>5.9284651134246698E-2</v>
          </cell>
          <cell r="D6">
            <v>6.1037977887186699E-2</v>
          </cell>
          <cell r="E6">
            <v>5.7902793143586699E-2</v>
          </cell>
          <cell r="M6">
            <v>0.10800946380718202</v>
          </cell>
          <cell r="N6">
            <v>7.398140132405015E-2</v>
          </cell>
        </row>
        <row r="7">
          <cell r="B7">
            <v>3.1483028400000002E-2</v>
          </cell>
          <cell r="C7">
            <v>4.8379695342465903E-2</v>
          </cell>
          <cell r="D7">
            <v>5.6158957636865903E-2</v>
          </cell>
          <cell r="E7">
            <v>5.7907022005445903E-2</v>
          </cell>
          <cell r="M7">
            <v>3.6866201602679061E-2</v>
          </cell>
          <cell r="N7">
            <v>5.2188674505185481E-3</v>
          </cell>
        </row>
        <row r="8">
          <cell r="B8">
            <v>3.1772340196296302E-2</v>
          </cell>
          <cell r="C8">
            <v>6.2164373770492103E-2</v>
          </cell>
          <cell r="D8">
            <v>6.2761961794492102E-2</v>
          </cell>
          <cell r="E8">
            <v>6.2264585311012102E-2</v>
          </cell>
          <cell r="M8">
            <v>9.640138878408E-2</v>
          </cell>
          <cell r="N8">
            <v>6.2638865251502987E-2</v>
          </cell>
        </row>
        <row r="9">
          <cell r="B9">
            <v>3.1503442533333301E-2</v>
          </cell>
          <cell r="C9">
            <v>9.0192171134246601E-2</v>
          </cell>
          <cell r="D9">
            <v>7.9312116350246598E-2</v>
          </cell>
          <cell r="E9">
            <v>7.3879926266066598E-2</v>
          </cell>
          <cell r="M9">
            <v>0.18416809688934355</v>
          </cell>
          <cell r="N9">
            <v>0.14800207935425946</v>
          </cell>
        </row>
        <row r="10">
          <cell r="B10">
            <v>4.5390332800000002E-2</v>
          </cell>
          <cell r="C10">
            <v>8.3043235682192101E-2</v>
          </cell>
          <cell r="D10">
            <v>8.0440911475112106E-2</v>
          </cell>
          <cell r="E10">
            <v>8.5487277274692103E-2</v>
          </cell>
          <cell r="M10">
            <v>8.8375601890804401E-2</v>
          </cell>
          <cell r="N10">
            <v>4.11188699016104E-2</v>
          </cell>
        </row>
        <row r="11">
          <cell r="B11">
            <v>5.1973570518518503E-2</v>
          </cell>
          <cell r="C11">
            <v>5.0380622904109697E-2</v>
          </cell>
          <cell r="D11">
            <v>5.2872532889109702E-2</v>
          </cell>
          <cell r="E11">
            <v>6.6995488515189702E-2</v>
          </cell>
          <cell r="M11">
            <v>-0.14380241303761399</v>
          </cell>
          <cell r="N11">
            <v>-0.18610351917837098</v>
          </cell>
        </row>
        <row r="12">
          <cell r="B12">
            <v>5.5397710333333301E-2</v>
          </cell>
          <cell r="C12">
            <v>5.0394044065573899E-2</v>
          </cell>
          <cell r="D12">
            <v>5.6343270400513901E-2</v>
          </cell>
          <cell r="E12">
            <v>7.10649204986539E-2</v>
          </cell>
          <cell r="M12">
            <v>8.8099309465486719E-2</v>
          </cell>
          <cell r="N12">
            <v>3.0985095771929476E-2</v>
          </cell>
        </row>
        <row r="13">
          <cell r="B13">
            <v>7.9471174222222205E-2</v>
          </cell>
          <cell r="C13">
            <v>9.7040593402739905E-2</v>
          </cell>
          <cell r="D13">
            <v>8.1423585440339896E-2</v>
          </cell>
          <cell r="E13">
            <v>7.5715078259859903E-2</v>
          </cell>
          <cell r="M13">
            <v>0.3674249803102887</v>
          </cell>
          <cell r="N13">
            <v>0.26675451180578508</v>
          </cell>
        </row>
        <row r="14">
          <cell r="B14">
            <v>0.12618325350000001</v>
          </cell>
          <cell r="C14">
            <v>0.118951742860274</v>
          </cell>
          <cell r="D14">
            <v>9.3636972886914097E-2</v>
          </cell>
          <cell r="E14">
            <v>8.5940119154654104E-2</v>
          </cell>
          <cell r="M14">
            <v>0.23743957404163152</v>
          </cell>
          <cell r="N14">
            <v>9.8790601081897106E-2</v>
          </cell>
        </row>
        <row r="15">
          <cell r="B15">
            <v>8.9067338666666704E-2</v>
          </cell>
          <cell r="C15">
            <v>6.3576081490410996E-2</v>
          </cell>
          <cell r="D15">
            <v>7.4133775291051002E-2</v>
          </cell>
          <cell r="E15">
            <v>8.7474467648431004E-2</v>
          </cell>
          <cell r="M15">
            <v>-0.13447296538772635</v>
          </cell>
          <cell r="N15">
            <v>-0.20525847770631983</v>
          </cell>
        </row>
        <row r="16">
          <cell r="B16">
            <v>7.2179551881481493E-2</v>
          </cell>
          <cell r="C16">
            <v>5.5605304918032797E-2</v>
          </cell>
          <cell r="D16">
            <v>6.5130710889552801E-2</v>
          </cell>
          <cell r="E16">
            <v>8.4679697566032802E-2</v>
          </cell>
          <cell r="M16">
            <v>-4.5267186646516522E-2</v>
          </cell>
          <cell r="N16">
            <v>-0.10954017759609405</v>
          </cell>
        </row>
        <row r="17">
          <cell r="B17">
            <v>8.3464553333333302E-2</v>
          </cell>
          <cell r="C17">
            <v>6.3156586871232906E-2</v>
          </cell>
          <cell r="D17">
            <v>6.9180542275312895E-2</v>
          </cell>
          <cell r="E17">
            <v>8.4468543165432897E-2</v>
          </cell>
          <cell r="M17">
            <v>0.12752194179930343</v>
          </cell>
          <cell r="N17">
            <v>4.0663433178709303E-2</v>
          </cell>
        </row>
        <row r="18">
          <cell r="B18">
            <v>7.3698887733333301E-2</v>
          </cell>
          <cell r="C18">
            <v>9.2137595791780894E-2</v>
          </cell>
          <cell r="D18">
            <v>9.6499247049280895E-2</v>
          </cell>
          <cell r="E18">
            <v>9.7343516144740905E-2</v>
          </cell>
          <cell r="M18">
            <v>0.60091290829807442</v>
          </cell>
          <cell r="N18">
            <v>0.49102595391314341</v>
          </cell>
        </row>
        <row r="19">
          <cell r="B19">
            <v>8.0648951933333296E-2</v>
          </cell>
          <cell r="C19">
            <v>0.13201939226301401</v>
          </cell>
          <cell r="D19">
            <v>0.12595782100137401</v>
          </cell>
          <cell r="E19">
            <v>0.11230737757701401</v>
          </cell>
          <cell r="M19">
            <v>0.7208486197796018</v>
          </cell>
          <cell r="N19">
            <v>0.59242149515892306</v>
          </cell>
        </row>
        <row r="20">
          <cell r="B20">
            <v>0.12546484140740699</v>
          </cell>
          <cell r="C20">
            <v>0.146478050273224</v>
          </cell>
          <cell r="D20">
            <v>0.132278541203944</v>
          </cell>
          <cell r="E20">
            <v>0.125753380990864</v>
          </cell>
          <cell r="M20">
            <v>0.24532557762752227</v>
          </cell>
          <cell r="N20">
            <v>0.1064988721195662</v>
          </cell>
        </row>
        <row r="21">
          <cell r="B21">
            <v>0.1128780415</v>
          </cell>
          <cell r="C21">
            <v>0.17475082958904101</v>
          </cell>
          <cell r="D21">
            <v>0.15611832922347099</v>
          </cell>
          <cell r="E21">
            <v>0.14634890803662101</v>
          </cell>
          <cell r="M21">
            <v>0.68222647888769972</v>
          </cell>
          <cell r="N21">
            <v>0.51160002817586347</v>
          </cell>
        </row>
        <row r="22">
          <cell r="B22">
            <v>7.6312893125925901E-2</v>
          </cell>
          <cell r="C22">
            <v>0.14184789917808199</v>
          </cell>
          <cell r="D22">
            <v>0.14194773369153199</v>
          </cell>
          <cell r="E22">
            <v>0.150339000826582</v>
          </cell>
          <cell r="M22">
            <v>-9.6597904216459307E-2</v>
          </cell>
          <cell r="N22">
            <v>-0.16065105086700388</v>
          </cell>
        </row>
        <row r="23">
          <cell r="B23">
            <v>7.3369267533333296E-2</v>
          </cell>
          <cell r="C23">
            <v>9.9258547506849301E-2</v>
          </cell>
          <cell r="D23">
            <v>0.104674497062409</v>
          </cell>
          <cell r="E23">
            <v>0.12177931869684901</v>
          </cell>
          <cell r="M23">
            <v>-0.43115185583338078</v>
          </cell>
          <cell r="N23">
            <v>-0.47003499972207491</v>
          </cell>
        </row>
        <row r="24">
          <cell r="B24">
            <v>6.15994292E-2</v>
          </cell>
          <cell r="C24">
            <v>0.11950175475409799</v>
          </cell>
          <cell r="D24">
            <v>0.12674800874929801</v>
          </cell>
          <cell r="E24">
            <v>0.14426355961034801</v>
          </cell>
          <cell r="M24">
            <v>0.70713827119933925</v>
          </cell>
          <cell r="N24">
            <v>0.60808137631140635</v>
          </cell>
        </row>
        <row r="25">
          <cell r="B25">
            <v>4.25213872481481E-2</v>
          </cell>
          <cell r="C25">
            <v>9.2658495210958799E-2</v>
          </cell>
          <cell r="D25">
            <v>9.6029074733158803E-2</v>
          </cell>
          <cell r="E25">
            <v>0.12010295080739899</v>
          </cell>
          <cell r="M25">
            <v>-0.40335206575718252</v>
          </cell>
          <cell r="N25">
            <v>-0.42768758364014337</v>
          </cell>
        </row>
        <row r="26">
          <cell r="B26">
            <v>2.7344320185185199E-2</v>
          </cell>
          <cell r="C26">
            <v>7.3279540558903997E-2</v>
          </cell>
          <cell r="D26">
            <v>6.8867908701803995E-2</v>
          </cell>
          <cell r="E26">
            <v>8.2796907842563994E-2</v>
          </cell>
          <cell r="M26">
            <v>-0.39983703612511157</v>
          </cell>
          <cell r="N26">
            <v>-0.41581127954578523</v>
          </cell>
        </row>
        <row r="27">
          <cell r="B27">
            <v>3.5579539680000001E-2</v>
          </cell>
          <cell r="C27">
            <v>7.4324625139725903E-2</v>
          </cell>
          <cell r="D27">
            <v>0.15075435823372599</v>
          </cell>
          <cell r="E27">
            <v>0.17002881211572601</v>
          </cell>
          <cell r="M27">
            <v>5.7668849562284876</v>
          </cell>
          <cell r="N27">
            <v>5.5343942178690533</v>
          </cell>
        </row>
        <row r="28">
          <cell r="B28">
            <v>5.0628350443285702E-2</v>
          </cell>
          <cell r="C28">
            <v>8.9444406557376996E-2</v>
          </cell>
          <cell r="D28">
            <v>9.0368061980617004E-2</v>
          </cell>
          <cell r="E28">
            <v>0.10327498228920701</v>
          </cell>
          <cell r="M28">
            <v>-0.71664200896236907</v>
          </cell>
          <cell r="N28">
            <v>-0.73029664493816948</v>
          </cell>
        </row>
        <row r="29">
          <cell r="B29">
            <v>5.68954311321428E-2</v>
          </cell>
          <cell r="C29">
            <v>0.108354444624657</v>
          </cell>
          <cell r="D29">
            <v>0.100460281776657</v>
          </cell>
          <cell r="E29">
            <v>9.9990276013257398E-2</v>
          </cell>
          <cell r="M29">
            <v>0.3983210076808068</v>
          </cell>
          <cell r="N29">
            <v>0.32304574936323655</v>
          </cell>
        </row>
        <row r="30">
          <cell r="B30">
            <v>6.4297114885714296E-2</v>
          </cell>
          <cell r="C30">
            <v>9.56150816438356E-2</v>
          </cell>
          <cell r="D30">
            <v>9.3063243387595598E-2</v>
          </cell>
          <cell r="E30">
            <v>0.100497096352596</v>
          </cell>
          <cell r="M30">
            <v>-8.8912524415422522E-2</v>
          </cell>
          <cell r="N30">
            <v>-0.14395382375680749</v>
          </cell>
        </row>
        <row r="31">
          <cell r="B31">
            <v>4.8223634920714298E-2</v>
          </cell>
          <cell r="C31">
            <v>6.5218252186301298E-2</v>
          </cell>
          <cell r="D31">
            <v>6.6660599344301297E-2</v>
          </cell>
          <cell r="E31">
            <v>8.9025646741581296E-2</v>
          </cell>
          <cell r="M31">
            <v>-0.46211031970225347</v>
          </cell>
          <cell r="N31">
            <v>-0.48685598914354605</v>
          </cell>
        </row>
        <row r="32">
          <cell r="B32">
            <v>5.0769848875571399E-2</v>
          </cell>
          <cell r="C32">
            <v>4.1531679606557403E-2</v>
          </cell>
          <cell r="D32">
            <v>4.5172392942557399E-2</v>
          </cell>
          <cell r="E32">
            <v>7.9466638426007402E-2</v>
          </cell>
          <cell r="M32">
            <v>-0.42073598632970555</v>
          </cell>
          <cell r="N32">
            <v>-0.44872417657380942</v>
          </cell>
        </row>
        <row r="33">
          <cell r="B33">
            <v>4.3211130788571403E-2</v>
          </cell>
          <cell r="C33">
            <v>3.4002162367123299E-2</v>
          </cell>
          <cell r="D33">
            <v>3.8308431925363297E-2</v>
          </cell>
          <cell r="E33">
            <v>6.6084660467923398E-2</v>
          </cell>
          <cell r="M33">
            <v>-0.14792090090169507</v>
          </cell>
          <cell r="N33">
            <v>-0.183215100039997</v>
          </cell>
        </row>
        <row r="34">
          <cell r="B34">
            <v>4.2399211346999997E-2</v>
          </cell>
          <cell r="C34">
            <v>4.8076212778082203E-2</v>
          </cell>
          <cell r="D34">
            <v>6.0588329112002202E-2</v>
          </cell>
          <cell r="E34">
            <v>7.9835227716122198E-2</v>
          </cell>
          <cell r="M34">
            <v>1.0482416530804581</v>
          </cell>
          <cell r="N34">
            <v>0.96493016378408158</v>
          </cell>
        </row>
        <row r="35">
          <cell r="B35">
            <v>3.7261424979999999E-2</v>
          </cell>
          <cell r="C35">
            <v>6.7835188953424802E-2</v>
          </cell>
          <cell r="D35">
            <v>6.88616298481248E-2</v>
          </cell>
          <cell r="E35">
            <v>7.6006300871824806E-2</v>
          </cell>
          <cell r="M35">
            <v>0.3705979253435292</v>
          </cell>
          <cell r="N35">
            <v>0.32136209092125101</v>
          </cell>
        </row>
        <row r="36">
          <cell r="B36">
            <v>3.6067622297142901E-2</v>
          </cell>
          <cell r="C36">
            <v>6.2317905879781497E-2</v>
          </cell>
          <cell r="D36">
            <v>6.4418560921441506E-2</v>
          </cell>
          <cell r="E36">
            <v>7.4330746914781504E-2</v>
          </cell>
          <cell r="M36">
            <v>-7.2286544260729113E-2</v>
          </cell>
          <cell r="N36">
            <v>-0.10458213752267626</v>
          </cell>
        </row>
        <row r="37">
          <cell r="B37">
            <v>2.67321756084286E-2</v>
          </cell>
          <cell r="C37">
            <v>5.9672641534246597E-2</v>
          </cell>
          <cell r="D37">
            <v>6.1265227448326597E-2</v>
          </cell>
          <cell r="E37">
            <v>6.9166899785126607E-2</v>
          </cell>
          <cell r="M37">
            <v>-4.0566697209625802E-2</v>
          </cell>
          <cell r="N37">
            <v>-6.5546667784297227E-2</v>
          </cell>
        </row>
        <row r="38">
          <cell r="B38">
            <v>2.5266663142857099E-2</v>
          </cell>
          <cell r="C38">
            <v>6.1469111101369898E-2</v>
          </cell>
          <cell r="D38">
            <v>5.7858028643869901E-2</v>
          </cell>
          <cell r="E38">
            <v>6.02559235530499E-2</v>
          </cell>
          <cell r="M38">
            <v>-5.4746708089229879E-2</v>
          </cell>
          <cell r="N38">
            <v>-7.804152237508008E-2</v>
          </cell>
        </row>
        <row r="39">
          <cell r="B39">
            <v>2.0848944912000001E-2</v>
          </cell>
          <cell r="C39">
            <v>5.8652146936986303E-2</v>
          </cell>
          <cell r="D39">
            <v>5.96566304925863E-2</v>
          </cell>
          <cell r="E39">
            <v>6.6134671926346297E-2</v>
          </cell>
          <cell r="M39">
            <v>0.12648393897334076</v>
          </cell>
          <cell r="N39">
            <v>0.10347759537572603</v>
          </cell>
        </row>
        <row r="40">
          <cell r="B40">
            <v>2.51519776457143E-2</v>
          </cell>
          <cell r="C40">
            <v>6.9420924153005395E-2</v>
          </cell>
          <cell r="D40">
            <v>6.7865254389005397E-2</v>
          </cell>
          <cell r="E40">
            <v>6.6852384141825399E-2</v>
          </cell>
          <cell r="M40">
            <v>0.42073934127695378</v>
          </cell>
          <cell r="N40">
            <v>0.38588167633419113</v>
          </cell>
        </row>
        <row r="41">
          <cell r="B41">
            <v>3.2963928272000002E-2</v>
          </cell>
          <cell r="C41">
            <v>4.2577898958904202E-2</v>
          </cell>
          <cell r="D41">
            <v>3.8171396547454203E-2</v>
          </cell>
          <cell r="E41">
            <v>5.5276705137424199E-2</v>
          </cell>
          <cell r="M41">
            <v>-0.64447677111401336</v>
          </cell>
          <cell r="N41">
            <v>-0.65582222267845713</v>
          </cell>
        </row>
        <row r="42">
          <cell r="B42">
            <v>1.9913509137428599E-2</v>
          </cell>
          <cell r="C42">
            <v>1.86387323616439E-2</v>
          </cell>
          <cell r="D42">
            <v>2.2309037860003898E-2</v>
          </cell>
          <cell r="E42">
            <v>5.06947554390439E-2</v>
          </cell>
          <cell r="M42">
            <v>-0.43921717516046999</v>
          </cell>
          <cell r="N42">
            <v>-0.45016629369504008</v>
          </cell>
        </row>
        <row r="43">
          <cell r="B43">
            <v>2.0713845652571401E-2</v>
          </cell>
          <cell r="C43">
            <v>1.2436354016438399E-2</v>
          </cell>
          <cell r="D43">
            <v>1.36320253914384E-2</v>
          </cell>
          <cell r="E43">
            <v>4.4819525095238399E-2</v>
          </cell>
          <cell r="M43">
            <v>-0.2792158081403775</v>
          </cell>
          <cell r="N43">
            <v>-0.29384303452961913</v>
          </cell>
        </row>
        <row r="44">
          <cell r="B44">
            <v>2.4807479425000001E-2</v>
          </cell>
          <cell r="C44">
            <v>1.5932011278688499E-2</v>
          </cell>
          <cell r="D44">
            <v>2.1860663582618501E-2</v>
          </cell>
          <cell r="E44">
            <v>4.8519592145688503E-2</v>
          </cell>
          <cell r="M44">
            <v>0.42349961384089019</v>
          </cell>
          <cell r="N44">
            <v>0.38904100762378196</v>
          </cell>
        </row>
        <row r="45">
          <cell r="B45">
            <v>2.7161923795714301E-2</v>
          </cell>
          <cell r="C45">
            <v>3.63951359561644E-2</v>
          </cell>
          <cell r="D45">
            <v>4.10359548473644E-2</v>
          </cell>
          <cell r="E45">
            <v>4.8251439738564397E-2</v>
          </cell>
          <cell r="M45">
            <v>1.2728759884897594</v>
          </cell>
          <cell r="N45">
            <v>1.2127728217287357</v>
          </cell>
        </row>
        <row r="46">
          <cell r="B46">
            <v>3.2009596657714301E-2</v>
          </cell>
          <cell r="C46">
            <v>5.8793393972602803E-2</v>
          </cell>
          <cell r="D46">
            <v>5.8493390822782799E-2</v>
          </cell>
          <cell r="E46">
            <v>5.6922800234602798E-2</v>
          </cell>
          <cell r="M46">
            <v>1.1639751597884791</v>
          </cell>
          <cell r="N46">
            <v>1.0968556559907676</v>
          </cell>
        </row>
        <row r="47">
          <cell r="B47">
            <v>2.8195894034285698E-2</v>
          </cell>
          <cell r="C47">
            <v>5.4683335189041102E-2</v>
          </cell>
          <cell r="D47">
            <v>4.9066540206641099E-2</v>
          </cell>
          <cell r="E47">
            <v>5.0250095182681101E-2</v>
          </cell>
          <cell r="M47">
            <v>-0.29228570331086912</v>
          </cell>
          <cell r="N47">
            <v>-0.31169313085631539</v>
          </cell>
        </row>
        <row r="48">
          <cell r="B48">
            <v>4.6307937936E-2</v>
          </cell>
          <cell r="C48">
            <v>2.2511140983606601E-2</v>
          </cell>
          <cell r="D48">
            <v>2.1342417318246602E-2</v>
          </cell>
          <cell r="E48">
            <v>4.2307541438046603E-2</v>
          </cell>
          <cell r="M48">
            <v>-0.69398242187448755</v>
          </cell>
          <cell r="N48">
            <v>-0.70752627689207992</v>
          </cell>
        </row>
        <row r="49">
          <cell r="B49">
            <v>6.3339322865714302E-3</v>
          </cell>
          <cell r="C49">
            <v>2.2438520109589002E-3</v>
          </cell>
          <cell r="D49">
            <v>5.8516540626589002E-3</v>
          </cell>
          <cell r="E49">
            <v>3.8075498219758898E-2</v>
          </cell>
          <cell r="M49">
            <v>-0.50201994758701263</v>
          </cell>
          <cell r="N49">
            <v>-0.50515426695243471</v>
          </cell>
        </row>
        <row r="50">
          <cell r="B50">
            <v>1.7606516267142901E-2</v>
          </cell>
          <cell r="C50">
            <v>2.4548940712328798E-3</v>
          </cell>
          <cell r="D50">
            <v>4.08315455123288E-3</v>
          </cell>
          <cell r="E50">
            <v>3.64116170250329E-2</v>
          </cell>
          <cell r="M50">
            <v>-7.562163948571532E-2</v>
          </cell>
          <cell r="N50">
            <v>-9.1615132433353938E-2</v>
          </cell>
        </row>
        <row r="51">
          <cell r="B51">
            <v>3.6908479792142901E-2</v>
          </cell>
          <cell r="C51">
            <v>1.5118654246575301E-3</v>
          </cell>
          <cell r="D51">
            <v>2.4081571006575298E-3</v>
          </cell>
          <cell r="E51">
            <v>3.1118401250797501E-2</v>
          </cell>
          <cell r="M51">
            <v>-7.4789988694452636E-2</v>
          </cell>
          <cell r="N51">
            <v>-0.10772259139879582</v>
          </cell>
        </row>
        <row r="52">
          <cell r="B52">
            <v>2.3045558612571401E-2</v>
          </cell>
          <cell r="C52">
            <v>1.9397888524590101E-3</v>
          </cell>
          <cell r="D52">
            <v>2.3323079222590101E-3</v>
          </cell>
          <cell r="E52">
            <v>2.0703178413458999E-2</v>
          </cell>
          <cell r="M52">
            <v>-1.3772797094132594E-3</v>
          </cell>
          <cell r="N52">
            <v>-2.38726790966243E-2</v>
          </cell>
        </row>
        <row r="53">
          <cell r="B53">
            <v>1.6590828662571399E-2</v>
          </cell>
          <cell r="C53">
            <v>1.66234739726028E-3</v>
          </cell>
          <cell r="D53">
            <v>1.9635326903602798E-3</v>
          </cell>
          <cell r="E53">
            <v>2.7284830209590299E-2</v>
          </cell>
          <cell r="M53">
            <v>-1.6303273507092819E-2</v>
          </cell>
          <cell r="N53">
            <v>-3.235726827571301E-2</v>
          </cell>
        </row>
        <row r="54">
          <cell r="B54">
            <v>1.17209118317143E-2</v>
          </cell>
          <cell r="C54">
            <v>1.42878597260274E-3</v>
          </cell>
          <cell r="D54">
            <v>1.8255826506427401E-3</v>
          </cell>
          <cell r="E54">
            <v>2.8809341781802701E-2</v>
          </cell>
          <cell r="M54">
            <v>-5.1847424555316879E-3</v>
          </cell>
          <cell r="N54">
            <v>-1.6709800192464552E-2</v>
          </cell>
        </row>
        <row r="55">
          <cell r="B55">
            <v>1.90382397E-3</v>
          </cell>
          <cell r="C55">
            <v>1.91720201643835E-3</v>
          </cell>
          <cell r="D55">
            <v>4.0545706327583496E-3</v>
          </cell>
          <cell r="E55">
            <v>2.4342029867318399E-2</v>
          </cell>
          <cell r="M55">
            <v>0.12706174213158206</v>
          </cell>
          <cell r="N55">
            <v>0.1249200922955352</v>
          </cell>
        </row>
        <row r="56">
          <cell r="B56">
            <v>6.4158351171428596E-3</v>
          </cell>
          <cell r="C56">
            <v>4.6672853770491803E-3</v>
          </cell>
          <cell r="D56">
            <v>7.0587429476091802E-3</v>
          </cell>
          <cell r="E56">
            <v>2.0778523147049199E-2</v>
          </cell>
          <cell r="M56">
            <v>0.17983588574495935</v>
          </cell>
          <cell r="N56">
            <v>0.17231450914882621</v>
          </cell>
        </row>
        <row r="57">
          <cell r="B57">
            <v>1.63532621497143E-2</v>
          </cell>
          <cell r="C57">
            <v>1.17163658402204E-2</v>
          </cell>
          <cell r="D57">
            <v>1.38496029553904E-2</v>
          </cell>
          <cell r="E57">
            <v>2.6743097194220401E-2</v>
          </cell>
          <cell r="M57">
            <v>0.45742099225239574</v>
          </cell>
          <cell r="N57">
            <v>0.43397089036716235</v>
          </cell>
        </row>
        <row r="58">
          <cell r="B58">
            <v>1.87385278577143E-2</v>
          </cell>
          <cell r="C58">
            <v>2.01227791515152E-2</v>
          </cell>
          <cell r="D58">
            <v>2.1619337199015199E-2</v>
          </cell>
          <cell r="E58">
            <v>3.2402190202015201E-2</v>
          </cell>
          <cell r="M58">
            <v>0.55469575412060967</v>
          </cell>
          <cell r="N58">
            <v>0.52609890723378205</v>
          </cell>
        </row>
        <row r="59">
          <cell r="B59">
            <v>1.709218832E-2</v>
          </cell>
          <cell r="C59">
            <v>2.3439266996015898E-2</v>
          </cell>
          <cell r="D59">
            <v>2.2259810258975901E-2</v>
          </cell>
          <cell r="E59">
            <v>2.32425156740159E-2</v>
          </cell>
          <cell r="M59">
            <v>5.8774563766842203E-2</v>
          </cell>
          <cell r="N59">
            <v>4.0981905008720801E-2</v>
          </cell>
        </row>
        <row r="60">
          <cell r="B60">
            <v>7.5123102214285703E-3</v>
          </cell>
          <cell r="C60">
            <v>4.2667003952569201E-3</v>
          </cell>
          <cell r="D60">
            <v>4.2667003952569201E-3</v>
          </cell>
          <cell r="E60">
            <v>1.03155377517969E-2</v>
          </cell>
          <cell r="M60">
            <v>-0.63503411789400088</v>
          </cell>
          <cell r="N60">
            <v>-0.63775541161796057</v>
          </cell>
        </row>
        <row r="61">
          <cell r="B61">
            <v>3.1581050683285698E-2</v>
          </cell>
          <cell r="C61">
            <v>1.26898888888888E-3</v>
          </cell>
          <cell r="D61">
            <v>1.5710776016888901E-3</v>
          </cell>
          <cell r="E61">
            <v>1.6621651741338901E-2</v>
          </cell>
          <cell r="M61">
            <v>-0.14300341251895021</v>
          </cell>
          <cell r="N61">
            <v>-0.16923969579181089</v>
          </cell>
        </row>
        <row r="62">
          <cell r="B62">
            <v>7.4072119931999997E-2</v>
          </cell>
          <cell r="C62">
            <v>1.9959123584E-2</v>
          </cell>
          <cell r="D62">
            <v>2.0976343521500001E-2</v>
          </cell>
          <cell r="E62">
            <v>2.900730284144E-2</v>
          </cell>
          <cell r="M62">
            <v>2.167495776895219</v>
          </cell>
          <cell r="N62">
            <v>1.9490531577113783</v>
          </cell>
        </row>
        <row r="63">
          <cell r="B63">
            <v>6.6500000000000004E-2</v>
          </cell>
          <cell r="C63">
            <v>5.3871779925926101E-2</v>
          </cell>
          <cell r="D63">
            <v>7.0017169370726107E-2</v>
          </cell>
          <cell r="E63">
            <v>3.11776506510461E-2</v>
          </cell>
          <cell r="M63">
            <v>16.860547381148862</v>
          </cell>
          <cell r="N63">
            <v>15.746879869806714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rneet Kalra" id="{EE3A7CA5-56F9-6448-B995-B66A3BCF7E40}" userId="S::z5359135@ad.unsw.edu.au::ff2d2006-1144-4a78-8c23-337a23faa2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11T12:13:09.08" personId="{EE3A7CA5-56F9-6448-B995-B66A3BCF7E40}" id="{A60500D8-2CA1-504F-A4DB-5443F50735F4}">
    <text>USE INFLATION FOR DISCOUNT 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20C7-1FA9-7944-9940-EFC7688D4099}">
  <dimension ref="A1:Q66"/>
  <sheetViews>
    <sheetView tabSelected="1" zoomScale="92" workbookViewId="0">
      <selection activeCell="G8" sqref="G8"/>
    </sheetView>
  </sheetViews>
  <sheetFormatPr baseColWidth="10" defaultColWidth="10" defaultRowHeight="15" customHeight="1" x14ac:dyDescent="0.2"/>
  <cols>
    <col min="1" max="2" width="10" style="1"/>
    <col min="3" max="3" width="17.33203125" style="1" customWidth="1"/>
    <col min="4" max="4" width="15" style="1" customWidth="1"/>
    <col min="5" max="6" width="14" style="1" customWidth="1"/>
    <col min="7" max="7" width="8.33203125" style="1" customWidth="1"/>
    <col min="8" max="16384" width="10" style="1"/>
  </cols>
  <sheetData>
    <row r="1" spans="1:17" ht="4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0</v>
      </c>
      <c r="H1" s="2" t="s">
        <v>6</v>
      </c>
      <c r="I1" s="2" t="s">
        <v>7</v>
      </c>
      <c r="J1" s="2" t="s">
        <v>8</v>
      </c>
      <c r="L1" s="1" t="s">
        <v>9</v>
      </c>
      <c r="M1" s="1" t="s">
        <v>10</v>
      </c>
      <c r="N1" s="1" t="s">
        <v>7</v>
      </c>
    </row>
    <row r="2" spans="1:17" x14ac:dyDescent="0.2">
      <c r="A2" s="1">
        <v>1962</v>
      </c>
      <c r="B2" s="1">
        <v>2.6673631999999999E-2</v>
      </c>
      <c r="C2" s="1">
        <v>3.0998218345205501E-2</v>
      </c>
      <c r="D2" s="1">
        <v>3.5223542013485501E-2</v>
      </c>
      <c r="E2" s="1">
        <v>4.4910064186525503E-2</v>
      </c>
      <c r="F2" s="1">
        <v>0</v>
      </c>
      <c r="G2" s="1">
        <f>IF(A2&lt;=2003,0,A2-2003)</f>
        <v>0</v>
      </c>
      <c r="I2" s="1">
        <f>IF(H2=0,0,B2+H2)</f>
        <v>0</v>
      </c>
      <c r="J2" s="1">
        <f t="shared" ref="J2:J63" si="0">(1+I2)^-1</f>
        <v>1</v>
      </c>
      <c r="L2" s="1">
        <v>0</v>
      </c>
      <c r="N2" s="4">
        <f>IF(M2=0,0,B2+M2)</f>
        <v>0</v>
      </c>
      <c r="Q2" s="1">
        <f>1+D2</f>
        <v>1.0352235420134854</v>
      </c>
    </row>
    <row r="3" spans="1:17" x14ac:dyDescent="0.2">
      <c r="A3" s="1">
        <v>1963</v>
      </c>
      <c r="B3" s="1">
        <v>2.3702668533333301E-2</v>
      </c>
      <c r="C3" s="1">
        <v>3.7781979178082202E-2</v>
      </c>
      <c r="D3" s="1">
        <v>3.9981264990762197E-2</v>
      </c>
      <c r="E3" s="1">
        <v>4.7524185853782201E-2</v>
      </c>
      <c r="F3" s="1">
        <v>0</v>
      </c>
      <c r="G3" s="1">
        <f>IF(A3&lt;=2003,0,A3-2003)</f>
        <v>0</v>
      </c>
      <c r="H3" s="1">
        <f>(((1+D3)^G3)/(1+D2)^G2)-1</f>
        <v>0</v>
      </c>
      <c r="I3" s="1">
        <f>IF(H3=0,0,B3+H3)</f>
        <v>0</v>
      </c>
      <c r="J3" s="1">
        <f t="shared" si="0"/>
        <v>1</v>
      </c>
      <c r="L3" s="1">
        <f t="shared" ref="L3:L63" si="1">L2+1</f>
        <v>1</v>
      </c>
      <c r="M3" s="5">
        <f>(((1+D3)^L3)/(1+D2)^L2)-1</f>
        <v>3.9981264990762266E-2</v>
      </c>
      <c r="N3" s="4">
        <f t="shared" ref="N3:N63" si="2">(M3-B3)/(1+B3)</f>
        <v>1.5901684109851384E-2</v>
      </c>
      <c r="Q3" s="1">
        <f t="shared" ref="Q3:Q63" si="3">1+D3</f>
        <v>1.0399812649907623</v>
      </c>
    </row>
    <row r="4" spans="1:17" x14ac:dyDescent="0.2">
      <c r="A4" s="1">
        <v>1964</v>
      </c>
      <c r="B4" s="1">
        <v>2.6693036740740701E-2</v>
      </c>
      <c r="C4" s="1">
        <v>3.9752021639344298E-2</v>
      </c>
      <c r="D4" s="1">
        <v>4.38556238173443E-2</v>
      </c>
      <c r="E4" s="1">
        <v>4.78995779100643E-2</v>
      </c>
      <c r="F4" s="1">
        <v>0</v>
      </c>
      <c r="G4" s="1">
        <f t="shared" ref="G4:G63" si="4">IF(A4&lt;=2003,0,A4-2003)</f>
        <v>0</v>
      </c>
      <c r="H4" s="1">
        <f t="shared" ref="H4:H63" si="5">(((1+D4)^G4)/(1+D3)^G3)-1</f>
        <v>0</v>
      </c>
      <c r="I4" s="1">
        <f t="shared" ref="I4:I63" si="6">IF(H4=0,0,B4+H4)</f>
        <v>0</v>
      </c>
      <c r="J4" s="1">
        <f t="shared" si="0"/>
        <v>1</v>
      </c>
      <c r="L4" s="1">
        <f t="shared" si="1"/>
        <v>2</v>
      </c>
      <c r="M4" s="5">
        <f t="shared" ref="M4:M63" si="7">(((1+D4)^L4)/(1+D3)^L3)-1</f>
        <v>4.7744416227320841E-2</v>
      </c>
      <c r="N4" s="4">
        <f t="shared" si="2"/>
        <v>2.0504063759318167E-2</v>
      </c>
      <c r="Q4" s="1">
        <f t="shared" si="3"/>
        <v>1.0438556238173442</v>
      </c>
    </row>
    <row r="5" spans="1:17" x14ac:dyDescent="0.2">
      <c r="A5" s="1">
        <v>1965</v>
      </c>
      <c r="B5" s="1">
        <v>3.4105323333333298E-2</v>
      </c>
      <c r="C5" s="1">
        <v>4.4826977402739998E-2</v>
      </c>
      <c r="D5" s="1">
        <v>4.5827559189539999E-2</v>
      </c>
      <c r="E5" s="1">
        <v>4.7450123637539997E-2</v>
      </c>
      <c r="F5" s="1">
        <v>0</v>
      </c>
      <c r="G5" s="1">
        <f t="shared" si="4"/>
        <v>0</v>
      </c>
      <c r="H5" s="1">
        <f t="shared" si="5"/>
        <v>0</v>
      </c>
      <c r="I5" s="1">
        <f t="shared" si="6"/>
        <v>0</v>
      </c>
      <c r="J5" s="1">
        <f t="shared" si="0"/>
        <v>1</v>
      </c>
      <c r="L5" s="1">
        <f t="shared" si="1"/>
        <v>3</v>
      </c>
      <c r="M5" s="5">
        <f t="shared" si="7"/>
        <v>4.9782612450790298E-2</v>
      </c>
      <c r="N5" s="4">
        <f t="shared" si="2"/>
        <v>1.5160244090923789E-2</v>
      </c>
      <c r="Q5" s="1">
        <f t="shared" si="3"/>
        <v>1.0458275591895401</v>
      </c>
    </row>
    <row r="6" spans="1:17" x14ac:dyDescent="0.2">
      <c r="A6" s="1">
        <v>1966</v>
      </c>
      <c r="B6" s="1">
        <v>3.1684033299999997E-2</v>
      </c>
      <c r="C6" s="1">
        <v>5.9284651134246698E-2</v>
      </c>
      <c r="D6" s="1">
        <v>6.1037977887186699E-2</v>
      </c>
      <c r="E6" s="1">
        <v>5.7902793143586699E-2</v>
      </c>
      <c r="F6" s="1">
        <v>0</v>
      </c>
      <c r="G6" s="1">
        <f t="shared" si="4"/>
        <v>0</v>
      </c>
      <c r="H6" s="1">
        <f t="shared" si="5"/>
        <v>0</v>
      </c>
      <c r="I6" s="1">
        <f t="shared" si="6"/>
        <v>0</v>
      </c>
      <c r="J6" s="1">
        <f t="shared" si="0"/>
        <v>1</v>
      </c>
      <c r="L6" s="1">
        <f t="shared" si="1"/>
        <v>4</v>
      </c>
      <c r="M6" s="5">
        <f t="shared" si="7"/>
        <v>0.10800946380718202</v>
      </c>
      <c r="N6" s="4">
        <f t="shared" si="2"/>
        <v>7.398140132405015E-2</v>
      </c>
      <c r="Q6" s="1">
        <f t="shared" si="3"/>
        <v>1.0610379778871868</v>
      </c>
    </row>
    <row r="7" spans="1:17" x14ac:dyDescent="0.2">
      <c r="A7" s="1">
        <v>1967</v>
      </c>
      <c r="B7" s="1">
        <v>3.1483028400000002E-2</v>
      </c>
      <c r="C7" s="1">
        <v>4.8379695342465903E-2</v>
      </c>
      <c r="D7" s="1">
        <v>5.6158957636865903E-2</v>
      </c>
      <c r="E7" s="1">
        <v>5.7907022005445903E-2</v>
      </c>
      <c r="F7" s="1">
        <v>0</v>
      </c>
      <c r="G7" s="1">
        <f t="shared" si="4"/>
        <v>0</v>
      </c>
      <c r="H7" s="1">
        <f t="shared" si="5"/>
        <v>0</v>
      </c>
      <c r="I7" s="1">
        <f t="shared" si="6"/>
        <v>0</v>
      </c>
      <c r="J7" s="1">
        <f t="shared" si="0"/>
        <v>1</v>
      </c>
      <c r="L7" s="1">
        <f t="shared" si="1"/>
        <v>5</v>
      </c>
      <c r="M7" s="5">
        <f t="shared" si="7"/>
        <v>3.6866201602679061E-2</v>
      </c>
      <c r="N7" s="4">
        <f t="shared" si="2"/>
        <v>5.2188674505185481E-3</v>
      </c>
      <c r="Q7" s="1">
        <f t="shared" si="3"/>
        <v>1.056158957636866</v>
      </c>
    </row>
    <row r="8" spans="1:17" x14ac:dyDescent="0.2">
      <c r="A8" s="1">
        <v>1968</v>
      </c>
      <c r="B8" s="1">
        <v>3.1772340196296302E-2</v>
      </c>
      <c r="C8" s="1">
        <v>6.2164373770492103E-2</v>
      </c>
      <c r="D8" s="1">
        <v>6.2761961794492102E-2</v>
      </c>
      <c r="E8" s="1">
        <v>6.2264585311012102E-2</v>
      </c>
      <c r="F8" s="1">
        <v>0</v>
      </c>
      <c r="G8" s="1">
        <f t="shared" si="4"/>
        <v>0</v>
      </c>
      <c r="H8" s="1">
        <f t="shared" si="5"/>
        <v>0</v>
      </c>
      <c r="I8" s="1">
        <f t="shared" si="6"/>
        <v>0</v>
      </c>
      <c r="J8" s="1">
        <f t="shared" si="0"/>
        <v>1</v>
      </c>
      <c r="L8" s="1">
        <f t="shared" si="1"/>
        <v>6</v>
      </c>
      <c r="M8" s="5">
        <f t="shared" si="7"/>
        <v>9.640138878408E-2</v>
      </c>
      <c r="N8" s="4">
        <f t="shared" si="2"/>
        <v>6.2638865251502987E-2</v>
      </c>
      <c r="Q8" s="1">
        <f t="shared" si="3"/>
        <v>1.0627619617944921</v>
      </c>
    </row>
    <row r="9" spans="1:17" x14ac:dyDescent="0.2">
      <c r="A9" s="1">
        <v>1969</v>
      </c>
      <c r="B9" s="1">
        <v>3.1503442533333301E-2</v>
      </c>
      <c r="C9" s="1">
        <v>9.0192171134246601E-2</v>
      </c>
      <c r="D9" s="1">
        <v>7.9312116350246598E-2</v>
      </c>
      <c r="E9" s="1">
        <v>7.3879926266066598E-2</v>
      </c>
      <c r="F9" s="1">
        <v>0</v>
      </c>
      <c r="G9" s="1">
        <f t="shared" si="4"/>
        <v>0</v>
      </c>
      <c r="H9" s="1">
        <f t="shared" si="5"/>
        <v>0</v>
      </c>
      <c r="I9" s="1">
        <f t="shared" si="6"/>
        <v>0</v>
      </c>
      <c r="J9" s="1">
        <f t="shared" si="0"/>
        <v>1</v>
      </c>
      <c r="L9" s="1">
        <f t="shared" si="1"/>
        <v>7</v>
      </c>
      <c r="M9" s="5">
        <f t="shared" si="7"/>
        <v>0.18416809688934355</v>
      </c>
      <c r="N9" s="4">
        <f t="shared" si="2"/>
        <v>0.14800207935425946</v>
      </c>
      <c r="Q9" s="1">
        <f t="shared" si="3"/>
        <v>1.0793121163502466</v>
      </c>
    </row>
    <row r="10" spans="1:17" x14ac:dyDescent="0.2">
      <c r="A10" s="1">
        <v>1970</v>
      </c>
      <c r="B10" s="1">
        <v>4.5390332800000002E-2</v>
      </c>
      <c r="C10" s="1">
        <v>8.3043235682192101E-2</v>
      </c>
      <c r="D10" s="1">
        <v>8.0440911475112106E-2</v>
      </c>
      <c r="E10" s="1">
        <v>8.5487277274692103E-2</v>
      </c>
      <c r="F10" s="1">
        <v>0</v>
      </c>
      <c r="G10" s="1">
        <f t="shared" si="4"/>
        <v>0</v>
      </c>
      <c r="H10" s="1">
        <f t="shared" si="5"/>
        <v>0</v>
      </c>
      <c r="I10" s="1">
        <f t="shared" si="6"/>
        <v>0</v>
      </c>
      <c r="J10" s="1">
        <f t="shared" si="0"/>
        <v>1</v>
      </c>
      <c r="L10" s="1">
        <f t="shared" si="1"/>
        <v>8</v>
      </c>
      <c r="M10" s="5">
        <f t="shared" si="7"/>
        <v>8.8375601890804401E-2</v>
      </c>
      <c r="N10" s="4">
        <f t="shared" si="2"/>
        <v>4.11188699016104E-2</v>
      </c>
      <c r="Q10" s="1">
        <f t="shared" si="3"/>
        <v>1.0804409114751121</v>
      </c>
    </row>
    <row r="11" spans="1:17" x14ac:dyDescent="0.2">
      <c r="A11" s="1">
        <v>1971</v>
      </c>
      <c r="B11" s="1">
        <v>5.1973570518518503E-2</v>
      </c>
      <c r="C11" s="1">
        <v>5.0380622904109697E-2</v>
      </c>
      <c r="D11" s="1">
        <v>5.2872532889109702E-2</v>
      </c>
      <c r="E11" s="1">
        <v>6.6995488515189702E-2</v>
      </c>
      <c r="F11" s="1">
        <v>0</v>
      </c>
      <c r="G11" s="1">
        <f t="shared" si="4"/>
        <v>0</v>
      </c>
      <c r="H11" s="1">
        <f t="shared" si="5"/>
        <v>0</v>
      </c>
      <c r="I11" s="1">
        <f t="shared" si="6"/>
        <v>0</v>
      </c>
      <c r="J11" s="1">
        <f t="shared" si="0"/>
        <v>1</v>
      </c>
      <c r="L11" s="1">
        <f t="shared" si="1"/>
        <v>9</v>
      </c>
      <c r="M11" s="5">
        <f t="shared" si="7"/>
        <v>-0.14380241303761399</v>
      </c>
      <c r="N11" s="4">
        <f t="shared" si="2"/>
        <v>-0.18610351917837098</v>
      </c>
      <c r="Q11" s="1">
        <f t="shared" si="3"/>
        <v>1.0528725328891098</v>
      </c>
    </row>
    <row r="12" spans="1:17" x14ac:dyDescent="0.2">
      <c r="A12" s="1">
        <v>1972</v>
      </c>
      <c r="B12" s="1">
        <v>5.5397710333333301E-2</v>
      </c>
      <c r="C12" s="1">
        <v>5.0394044065573899E-2</v>
      </c>
      <c r="D12" s="1">
        <v>5.6343270400513901E-2</v>
      </c>
      <c r="E12" s="1">
        <v>7.10649204986539E-2</v>
      </c>
      <c r="F12" s="1">
        <v>0</v>
      </c>
      <c r="G12" s="1">
        <f t="shared" si="4"/>
        <v>0</v>
      </c>
      <c r="H12" s="1">
        <f t="shared" si="5"/>
        <v>0</v>
      </c>
      <c r="I12" s="1">
        <f t="shared" si="6"/>
        <v>0</v>
      </c>
      <c r="J12" s="1">
        <f t="shared" si="0"/>
        <v>1</v>
      </c>
      <c r="L12" s="1">
        <f t="shared" si="1"/>
        <v>10</v>
      </c>
      <c r="M12" s="5">
        <f t="shared" si="7"/>
        <v>8.8099309465486719E-2</v>
      </c>
      <c r="N12" s="4">
        <f t="shared" si="2"/>
        <v>3.0985095771929476E-2</v>
      </c>
      <c r="Q12" s="1">
        <f t="shared" si="3"/>
        <v>1.056343270400514</v>
      </c>
    </row>
    <row r="13" spans="1:17" x14ac:dyDescent="0.2">
      <c r="A13" s="1">
        <v>1973</v>
      </c>
      <c r="B13" s="1">
        <v>7.9471174222222205E-2</v>
      </c>
      <c r="C13" s="1">
        <v>9.7040593402739905E-2</v>
      </c>
      <c r="D13" s="1">
        <v>8.1423585440339896E-2</v>
      </c>
      <c r="E13" s="1">
        <v>7.5715078259859903E-2</v>
      </c>
      <c r="F13" s="1">
        <v>0</v>
      </c>
      <c r="G13" s="1">
        <f t="shared" si="4"/>
        <v>0</v>
      </c>
      <c r="H13" s="1">
        <f t="shared" si="5"/>
        <v>0</v>
      </c>
      <c r="I13" s="1">
        <f t="shared" si="6"/>
        <v>0</v>
      </c>
      <c r="J13" s="1">
        <f t="shared" si="0"/>
        <v>1</v>
      </c>
      <c r="L13" s="1">
        <f t="shared" si="1"/>
        <v>11</v>
      </c>
      <c r="M13" s="5">
        <f t="shared" si="7"/>
        <v>0.3674249803102887</v>
      </c>
      <c r="N13" s="4">
        <f t="shared" si="2"/>
        <v>0.26675451180578508</v>
      </c>
      <c r="Q13" s="1">
        <f t="shared" si="3"/>
        <v>1.0814235854403398</v>
      </c>
    </row>
    <row r="14" spans="1:17" x14ac:dyDescent="0.2">
      <c r="A14" s="1">
        <v>1974</v>
      </c>
      <c r="B14" s="1">
        <v>0.12618325350000001</v>
      </c>
      <c r="C14" s="1">
        <v>0.118951742860274</v>
      </c>
      <c r="D14" s="1">
        <v>9.3636972886914097E-2</v>
      </c>
      <c r="E14" s="1">
        <v>8.5940119154654104E-2</v>
      </c>
      <c r="F14" s="1">
        <v>0</v>
      </c>
      <c r="G14" s="1">
        <f t="shared" si="4"/>
        <v>0</v>
      </c>
      <c r="H14" s="1">
        <f t="shared" si="5"/>
        <v>0</v>
      </c>
      <c r="I14" s="1">
        <f t="shared" si="6"/>
        <v>0</v>
      </c>
      <c r="J14" s="1">
        <f t="shared" si="0"/>
        <v>1</v>
      </c>
      <c r="L14" s="1">
        <f t="shared" si="1"/>
        <v>12</v>
      </c>
      <c r="M14" s="5">
        <f t="shared" si="7"/>
        <v>0.23743957404163152</v>
      </c>
      <c r="N14" s="4">
        <f t="shared" si="2"/>
        <v>9.8790601081897106E-2</v>
      </c>
      <c r="Q14" s="1">
        <f t="shared" si="3"/>
        <v>1.0936369728869142</v>
      </c>
    </row>
    <row r="15" spans="1:17" x14ac:dyDescent="0.2">
      <c r="A15" s="1">
        <v>1975</v>
      </c>
      <c r="B15" s="1">
        <v>8.9067338666666704E-2</v>
      </c>
      <c r="C15" s="1">
        <v>6.3576081490410996E-2</v>
      </c>
      <c r="D15" s="1">
        <v>7.4133775291051002E-2</v>
      </c>
      <c r="E15" s="1">
        <v>8.7474467648431004E-2</v>
      </c>
      <c r="F15" s="1">
        <v>0</v>
      </c>
      <c r="G15" s="1">
        <f t="shared" si="4"/>
        <v>0</v>
      </c>
      <c r="H15" s="1">
        <f t="shared" si="5"/>
        <v>0</v>
      </c>
      <c r="I15" s="1">
        <f t="shared" si="6"/>
        <v>0</v>
      </c>
      <c r="J15" s="1">
        <f t="shared" si="0"/>
        <v>1</v>
      </c>
      <c r="L15" s="1">
        <f t="shared" si="1"/>
        <v>13</v>
      </c>
      <c r="M15" s="5">
        <f t="shared" si="7"/>
        <v>-0.13447296538772635</v>
      </c>
      <c r="N15" s="4">
        <f t="shared" si="2"/>
        <v>-0.20525847770631983</v>
      </c>
      <c r="Q15" s="1">
        <f t="shared" si="3"/>
        <v>1.0741337752910509</v>
      </c>
    </row>
    <row r="16" spans="1:17" x14ac:dyDescent="0.2">
      <c r="A16" s="1">
        <v>1976</v>
      </c>
      <c r="B16" s="1">
        <v>7.2179551881481493E-2</v>
      </c>
      <c r="C16" s="1">
        <v>5.5605304918032797E-2</v>
      </c>
      <c r="D16" s="1">
        <v>6.5130710889552801E-2</v>
      </c>
      <c r="E16" s="1">
        <v>8.4679697566032802E-2</v>
      </c>
      <c r="F16" s="1">
        <v>0</v>
      </c>
      <c r="G16" s="1">
        <f t="shared" si="4"/>
        <v>0</v>
      </c>
      <c r="H16" s="1">
        <f t="shared" si="5"/>
        <v>0</v>
      </c>
      <c r="I16" s="1">
        <f t="shared" si="6"/>
        <v>0</v>
      </c>
      <c r="J16" s="1">
        <f t="shared" si="0"/>
        <v>1</v>
      </c>
      <c r="L16" s="1">
        <f t="shared" si="1"/>
        <v>14</v>
      </c>
      <c r="M16" s="5">
        <f t="shared" si="7"/>
        <v>-4.5267186646516522E-2</v>
      </c>
      <c r="N16" s="4">
        <f t="shared" si="2"/>
        <v>-0.10954017759609405</v>
      </c>
      <c r="Q16" s="1">
        <f t="shared" si="3"/>
        <v>1.0651307108895529</v>
      </c>
    </row>
    <row r="17" spans="1:17" x14ac:dyDescent="0.2">
      <c r="A17" s="1">
        <v>1977</v>
      </c>
      <c r="B17" s="1">
        <v>8.3464553333333302E-2</v>
      </c>
      <c r="C17" s="1">
        <v>6.3156586871232906E-2</v>
      </c>
      <c r="D17" s="1">
        <v>6.9180542275312895E-2</v>
      </c>
      <c r="E17" s="1">
        <v>8.4468543165432897E-2</v>
      </c>
      <c r="F17" s="1">
        <v>0</v>
      </c>
      <c r="G17" s="1">
        <f t="shared" si="4"/>
        <v>0</v>
      </c>
      <c r="H17" s="1">
        <f t="shared" si="5"/>
        <v>0</v>
      </c>
      <c r="I17" s="1">
        <f t="shared" si="6"/>
        <v>0</v>
      </c>
      <c r="J17" s="1">
        <f t="shared" si="0"/>
        <v>1</v>
      </c>
      <c r="L17" s="1">
        <f t="shared" si="1"/>
        <v>15</v>
      </c>
      <c r="M17" s="5">
        <f t="shared" si="7"/>
        <v>0.12752194179930343</v>
      </c>
      <c r="N17" s="4">
        <f t="shared" si="2"/>
        <v>4.0663433178709303E-2</v>
      </c>
      <c r="Q17" s="1">
        <f t="shared" si="3"/>
        <v>1.0691805422753129</v>
      </c>
    </row>
    <row r="18" spans="1:17" x14ac:dyDescent="0.2">
      <c r="A18" s="1">
        <v>1978</v>
      </c>
      <c r="B18" s="1">
        <v>7.3698887733333301E-2</v>
      </c>
      <c r="C18" s="1">
        <v>9.2137595791780894E-2</v>
      </c>
      <c r="D18" s="1">
        <v>9.6499247049280895E-2</v>
      </c>
      <c r="E18" s="1">
        <v>9.7343516144740905E-2</v>
      </c>
      <c r="F18" s="1">
        <v>0</v>
      </c>
      <c r="G18" s="1">
        <f t="shared" si="4"/>
        <v>0</v>
      </c>
      <c r="H18" s="1">
        <f t="shared" si="5"/>
        <v>0</v>
      </c>
      <c r="I18" s="1">
        <f t="shared" si="6"/>
        <v>0</v>
      </c>
      <c r="J18" s="1">
        <f t="shared" si="0"/>
        <v>1</v>
      </c>
      <c r="L18" s="1">
        <f t="shared" si="1"/>
        <v>16</v>
      </c>
      <c r="M18" s="5">
        <f t="shared" si="7"/>
        <v>0.60091290829807442</v>
      </c>
      <c r="N18" s="4">
        <f t="shared" si="2"/>
        <v>0.49102595391314341</v>
      </c>
      <c r="Q18" s="1">
        <f t="shared" si="3"/>
        <v>1.0964992470492809</v>
      </c>
    </row>
    <row r="19" spans="1:17" x14ac:dyDescent="0.2">
      <c r="A19" s="1">
        <v>1979</v>
      </c>
      <c r="B19" s="1">
        <v>8.0648951933333296E-2</v>
      </c>
      <c r="C19" s="1">
        <v>0.13201939226301401</v>
      </c>
      <c r="D19" s="1">
        <v>0.12595782100137401</v>
      </c>
      <c r="E19" s="1">
        <v>0.11230737757701401</v>
      </c>
      <c r="F19" s="1">
        <v>0</v>
      </c>
      <c r="G19" s="1">
        <f t="shared" si="4"/>
        <v>0</v>
      </c>
      <c r="H19" s="1">
        <f t="shared" si="5"/>
        <v>0</v>
      </c>
      <c r="I19" s="1">
        <f t="shared" si="6"/>
        <v>0</v>
      </c>
      <c r="J19" s="1">
        <f t="shared" si="0"/>
        <v>1</v>
      </c>
      <c r="L19" s="1">
        <f t="shared" si="1"/>
        <v>17</v>
      </c>
      <c r="M19" s="5">
        <f t="shared" si="7"/>
        <v>0.7208486197796018</v>
      </c>
      <c r="N19" s="4">
        <f t="shared" si="2"/>
        <v>0.59242149515892306</v>
      </c>
      <c r="Q19" s="1">
        <f t="shared" si="3"/>
        <v>1.1259578210013741</v>
      </c>
    </row>
    <row r="20" spans="1:17" x14ac:dyDescent="0.2">
      <c r="A20" s="1">
        <v>1980</v>
      </c>
      <c r="B20" s="1">
        <v>0.12546484140740699</v>
      </c>
      <c r="C20" s="1">
        <v>0.146478050273224</v>
      </c>
      <c r="D20" s="1">
        <v>0.132278541203944</v>
      </c>
      <c r="E20" s="1">
        <v>0.125753380990864</v>
      </c>
      <c r="F20" s="1">
        <v>0</v>
      </c>
      <c r="G20" s="1">
        <f t="shared" si="4"/>
        <v>0</v>
      </c>
      <c r="H20" s="1">
        <f t="shared" si="5"/>
        <v>0</v>
      </c>
      <c r="I20" s="1">
        <f t="shared" si="6"/>
        <v>0</v>
      </c>
      <c r="J20" s="1">
        <f t="shared" si="0"/>
        <v>1</v>
      </c>
      <c r="L20" s="1">
        <f t="shared" si="1"/>
        <v>18</v>
      </c>
      <c r="M20" s="5">
        <f t="shared" si="7"/>
        <v>0.24532557762752227</v>
      </c>
      <c r="N20" s="4">
        <f t="shared" si="2"/>
        <v>0.1064988721195662</v>
      </c>
      <c r="Q20" s="1">
        <f t="shared" si="3"/>
        <v>1.132278541203944</v>
      </c>
    </row>
    <row r="21" spans="1:17" x14ac:dyDescent="0.2">
      <c r="A21" s="1">
        <v>1981</v>
      </c>
      <c r="B21" s="1">
        <v>0.1128780415</v>
      </c>
      <c r="C21" s="1">
        <v>0.17475082958904101</v>
      </c>
      <c r="D21" s="1">
        <v>0.15611832922347099</v>
      </c>
      <c r="E21" s="1">
        <v>0.14634890803662101</v>
      </c>
      <c r="F21" s="1">
        <f t="shared" ref="F21:F63" si="8">((1+D2)*(1+D3)*(1+D4)*(1+D5)*(1+D6)*(1+D7)*(1+D8)*(1+D9)*(1+D10)*(1+D11)*(1+D12)*(1+D13)*(1+D14)*(1+D15)*(1+D16)*(1+D17)*(1+D18)*(1+D19)*(1+D20)*(1+D21))</f>
        <v>4.2447556966014748</v>
      </c>
      <c r="G21" s="1">
        <f t="shared" si="4"/>
        <v>0</v>
      </c>
      <c r="H21" s="1">
        <f t="shared" si="5"/>
        <v>0</v>
      </c>
      <c r="I21" s="1">
        <f t="shared" si="6"/>
        <v>0</v>
      </c>
      <c r="J21" s="1">
        <f t="shared" si="0"/>
        <v>1</v>
      </c>
      <c r="L21" s="1">
        <f t="shared" si="1"/>
        <v>19</v>
      </c>
      <c r="M21" s="5">
        <f t="shared" si="7"/>
        <v>0.68222647888769972</v>
      </c>
      <c r="N21" s="4">
        <f t="shared" si="2"/>
        <v>0.51160002817586347</v>
      </c>
      <c r="Q21" s="1">
        <f t="shared" si="3"/>
        <v>1.1561183292234709</v>
      </c>
    </row>
    <row r="22" spans="1:17" x14ac:dyDescent="0.2">
      <c r="A22" s="1">
        <v>1982</v>
      </c>
      <c r="B22" s="1">
        <v>7.6312893125925901E-2</v>
      </c>
      <c r="C22" s="1">
        <v>0.14184789917808199</v>
      </c>
      <c r="D22" s="1">
        <v>0.14194773369153199</v>
      </c>
      <c r="E22" s="1">
        <v>0.150339000826582</v>
      </c>
      <c r="F22" s="1">
        <f t="shared" si="8"/>
        <v>4.6823598489466471</v>
      </c>
      <c r="G22" s="1">
        <f t="shared" si="4"/>
        <v>0</v>
      </c>
      <c r="H22" s="1">
        <f t="shared" si="5"/>
        <v>0</v>
      </c>
      <c r="I22" s="1">
        <f t="shared" si="6"/>
        <v>0</v>
      </c>
      <c r="J22" s="1">
        <f t="shared" si="0"/>
        <v>1</v>
      </c>
      <c r="L22" s="1">
        <f t="shared" si="1"/>
        <v>20</v>
      </c>
      <c r="M22" s="5">
        <f t="shared" si="7"/>
        <v>-9.6597904216459307E-2</v>
      </c>
      <c r="N22" s="4">
        <f t="shared" si="2"/>
        <v>-0.16065105086700388</v>
      </c>
      <c r="Q22" s="1">
        <f t="shared" si="3"/>
        <v>1.141947733691532</v>
      </c>
    </row>
    <row r="23" spans="1:17" x14ac:dyDescent="0.2">
      <c r="A23" s="1">
        <v>1983</v>
      </c>
      <c r="B23" s="1">
        <v>7.3369267533333296E-2</v>
      </c>
      <c r="C23" s="1">
        <v>9.9258547506849301E-2</v>
      </c>
      <c r="D23" s="1">
        <v>0.104674497062409</v>
      </c>
      <c r="E23" s="1">
        <v>0.12177931869684901</v>
      </c>
      <c r="F23" s="1">
        <f t="shared" si="8"/>
        <v>4.9736314348377189</v>
      </c>
      <c r="G23" s="1">
        <f t="shared" si="4"/>
        <v>0</v>
      </c>
      <c r="H23" s="1">
        <f t="shared" si="5"/>
        <v>0</v>
      </c>
      <c r="I23" s="1">
        <f t="shared" si="6"/>
        <v>0</v>
      </c>
      <c r="J23" s="1">
        <f t="shared" si="0"/>
        <v>1</v>
      </c>
      <c r="L23" s="1">
        <f t="shared" si="1"/>
        <v>21</v>
      </c>
      <c r="M23" s="5">
        <f t="shared" si="7"/>
        <v>-0.43115185583338078</v>
      </c>
      <c r="N23" s="4">
        <f t="shared" si="2"/>
        <v>-0.47003499972207491</v>
      </c>
      <c r="Q23" s="1">
        <f t="shared" si="3"/>
        <v>1.1046744970624089</v>
      </c>
    </row>
    <row r="24" spans="1:17" x14ac:dyDescent="0.2">
      <c r="A24" s="1">
        <v>1984</v>
      </c>
      <c r="B24" s="1">
        <v>6.15994292E-2</v>
      </c>
      <c r="C24" s="1">
        <v>0.11950175475409799</v>
      </c>
      <c r="D24" s="1">
        <v>0.12674800874929801</v>
      </c>
      <c r="E24" s="1">
        <v>0.14426355961034801</v>
      </c>
      <c r="F24" s="1">
        <f t="shared" si="8"/>
        <v>5.3685866010498415</v>
      </c>
      <c r="G24" s="1">
        <f t="shared" si="4"/>
        <v>0</v>
      </c>
      <c r="H24" s="1">
        <f t="shared" si="5"/>
        <v>0</v>
      </c>
      <c r="I24" s="1">
        <f t="shared" si="6"/>
        <v>0</v>
      </c>
      <c r="J24" s="1">
        <f t="shared" si="0"/>
        <v>1</v>
      </c>
      <c r="L24" s="1">
        <f t="shared" si="1"/>
        <v>22</v>
      </c>
      <c r="M24" s="5">
        <f t="shared" si="7"/>
        <v>0.70713827119933925</v>
      </c>
      <c r="N24" s="4">
        <f t="shared" si="2"/>
        <v>0.60808137631140635</v>
      </c>
      <c r="Q24" s="1">
        <f t="shared" si="3"/>
        <v>1.126748008749298</v>
      </c>
    </row>
    <row r="25" spans="1:17" x14ac:dyDescent="0.2">
      <c r="A25" s="1">
        <v>1985</v>
      </c>
      <c r="B25" s="1">
        <v>4.25213872481481E-2</v>
      </c>
      <c r="C25" s="1">
        <v>9.2658495210958799E-2</v>
      </c>
      <c r="D25" s="1">
        <v>9.6029074733158803E-2</v>
      </c>
      <c r="E25" s="1">
        <v>0.12010295080739899</v>
      </c>
      <c r="F25" s="1">
        <f t="shared" si="8"/>
        <v>5.626287960448634</v>
      </c>
      <c r="G25" s="1">
        <f t="shared" si="4"/>
        <v>0</v>
      </c>
      <c r="H25" s="1">
        <f t="shared" si="5"/>
        <v>0</v>
      </c>
      <c r="I25" s="1">
        <f t="shared" si="6"/>
        <v>0</v>
      </c>
      <c r="J25" s="1">
        <f t="shared" si="0"/>
        <v>1</v>
      </c>
      <c r="L25" s="1">
        <f t="shared" si="1"/>
        <v>23</v>
      </c>
      <c r="M25" s="5">
        <f t="shared" si="7"/>
        <v>-0.40335206575718252</v>
      </c>
      <c r="N25" s="4">
        <f t="shared" si="2"/>
        <v>-0.42768758364014337</v>
      </c>
      <c r="Q25" s="1">
        <f t="shared" si="3"/>
        <v>1.0960290747331589</v>
      </c>
    </row>
    <row r="26" spans="1:17" x14ac:dyDescent="0.2">
      <c r="A26" s="1">
        <v>1986</v>
      </c>
      <c r="B26" s="1">
        <v>2.7344320185185199E-2</v>
      </c>
      <c r="C26" s="1">
        <v>7.3279540558903997E-2</v>
      </c>
      <c r="D26" s="1">
        <v>6.8867908701803995E-2</v>
      </c>
      <c r="E26" s="1">
        <v>8.2796907842563994E-2</v>
      </c>
      <c r="F26" s="1">
        <f t="shared" si="8"/>
        <v>5.6678071580565739</v>
      </c>
      <c r="G26" s="1">
        <f t="shared" si="4"/>
        <v>0</v>
      </c>
      <c r="H26" s="1">
        <f t="shared" si="5"/>
        <v>0</v>
      </c>
      <c r="I26" s="1">
        <f t="shared" si="6"/>
        <v>0</v>
      </c>
      <c r="J26" s="1">
        <f t="shared" si="0"/>
        <v>1</v>
      </c>
      <c r="L26" s="1">
        <f t="shared" si="1"/>
        <v>24</v>
      </c>
      <c r="M26" s="5">
        <f t="shared" si="7"/>
        <v>-0.39983703612511157</v>
      </c>
      <c r="N26" s="4">
        <f t="shared" si="2"/>
        <v>-0.41581127954578523</v>
      </c>
      <c r="Q26" s="1">
        <f t="shared" si="3"/>
        <v>1.068867908701804</v>
      </c>
    </row>
    <row r="27" spans="1:17" x14ac:dyDescent="0.2">
      <c r="A27" s="1">
        <v>1987</v>
      </c>
      <c r="B27" s="1">
        <v>3.5579539680000001E-2</v>
      </c>
      <c r="C27" s="1">
        <v>7.4324625139725903E-2</v>
      </c>
      <c r="D27" s="1">
        <v>0.15075435823372599</v>
      </c>
      <c r="E27" s="1">
        <v>0.17002881211572601</v>
      </c>
      <c r="F27" s="1">
        <f t="shared" si="8"/>
        <v>6.1754471157971507</v>
      </c>
      <c r="G27" s="1">
        <f t="shared" si="4"/>
        <v>0</v>
      </c>
      <c r="H27" s="1">
        <f t="shared" si="5"/>
        <v>0</v>
      </c>
      <c r="I27" s="1">
        <f t="shared" si="6"/>
        <v>0</v>
      </c>
      <c r="J27" s="1">
        <f t="shared" si="0"/>
        <v>1</v>
      </c>
      <c r="L27" s="1">
        <f t="shared" si="1"/>
        <v>25</v>
      </c>
      <c r="M27" s="5">
        <f t="shared" si="7"/>
        <v>5.7668849562284876</v>
      </c>
      <c r="N27" s="4">
        <f t="shared" si="2"/>
        <v>5.5343942178690533</v>
      </c>
      <c r="Q27" s="1">
        <f t="shared" si="3"/>
        <v>1.1507543582337261</v>
      </c>
    </row>
    <row r="28" spans="1:17" x14ac:dyDescent="0.2">
      <c r="A28" s="1">
        <v>1988</v>
      </c>
      <c r="B28" s="1">
        <v>5.0628350443285702E-2</v>
      </c>
      <c r="C28" s="1">
        <v>8.9444406557376996E-2</v>
      </c>
      <c r="D28" s="1">
        <v>9.0368061980617004E-2</v>
      </c>
      <c r="E28" s="1">
        <v>0.10327498228920701</v>
      </c>
      <c r="F28" s="1">
        <f t="shared" si="8"/>
        <v>6.3358593415837765</v>
      </c>
      <c r="G28" s="1">
        <f t="shared" si="4"/>
        <v>0</v>
      </c>
      <c r="H28" s="1">
        <f t="shared" si="5"/>
        <v>0</v>
      </c>
      <c r="I28" s="1">
        <f t="shared" si="6"/>
        <v>0</v>
      </c>
      <c r="J28" s="1">
        <f t="shared" si="0"/>
        <v>1</v>
      </c>
      <c r="L28" s="1">
        <f t="shared" si="1"/>
        <v>26</v>
      </c>
      <c r="M28" s="5">
        <f t="shared" si="7"/>
        <v>-0.71664200896236907</v>
      </c>
      <c r="N28" s="4">
        <f t="shared" si="2"/>
        <v>-0.73029664493816948</v>
      </c>
      <c r="Q28" s="1">
        <f t="shared" si="3"/>
        <v>1.0903680619806171</v>
      </c>
    </row>
    <row r="29" spans="1:17" x14ac:dyDescent="0.2">
      <c r="A29" s="1">
        <v>1989</v>
      </c>
      <c r="B29" s="1">
        <v>5.68954311321428E-2</v>
      </c>
      <c r="C29" s="1">
        <v>0.108354444624657</v>
      </c>
      <c r="D29" s="1">
        <v>0.100460281776657</v>
      </c>
      <c r="E29" s="1">
        <v>9.9990276013257398E-2</v>
      </c>
      <c r="F29" s="1">
        <f t="shared" si="8"/>
        <v>6.4600048963723058</v>
      </c>
      <c r="G29" s="1">
        <f t="shared" si="4"/>
        <v>0</v>
      </c>
      <c r="H29" s="1">
        <f t="shared" si="5"/>
        <v>0</v>
      </c>
      <c r="I29" s="1">
        <f t="shared" si="6"/>
        <v>0</v>
      </c>
      <c r="J29" s="1">
        <f t="shared" si="0"/>
        <v>1</v>
      </c>
      <c r="L29" s="1">
        <f t="shared" si="1"/>
        <v>27</v>
      </c>
      <c r="M29" s="5">
        <f t="shared" si="7"/>
        <v>0.3983210076808068</v>
      </c>
      <c r="N29" s="4">
        <f t="shared" si="2"/>
        <v>0.32304574936323655</v>
      </c>
      <c r="Q29" s="1">
        <f t="shared" si="3"/>
        <v>1.1004602817766571</v>
      </c>
    </row>
    <row r="30" spans="1:17" x14ac:dyDescent="0.2">
      <c r="A30" s="1">
        <v>1990</v>
      </c>
      <c r="B30" s="1">
        <v>6.4297114885714296E-2</v>
      </c>
      <c r="C30" s="1">
        <v>9.56150816438356E-2</v>
      </c>
      <c r="D30" s="1">
        <v>9.3063243387595598E-2</v>
      </c>
      <c r="E30" s="1">
        <v>0.100497096352596</v>
      </c>
      <c r="F30" s="1">
        <f t="shared" si="8"/>
        <v>6.5354743876626253</v>
      </c>
      <c r="G30" s="1">
        <f t="shared" si="4"/>
        <v>0</v>
      </c>
      <c r="H30" s="1">
        <f t="shared" si="5"/>
        <v>0</v>
      </c>
      <c r="I30" s="1">
        <f t="shared" si="6"/>
        <v>0</v>
      </c>
      <c r="J30" s="1">
        <f t="shared" si="0"/>
        <v>1</v>
      </c>
      <c r="L30" s="1">
        <f t="shared" si="1"/>
        <v>28</v>
      </c>
      <c r="M30" s="5">
        <f t="shared" si="7"/>
        <v>-8.8912524415422522E-2</v>
      </c>
      <c r="N30" s="4">
        <f t="shared" si="2"/>
        <v>-0.14395382375680749</v>
      </c>
      <c r="Q30" s="1">
        <f t="shared" si="3"/>
        <v>1.0930632433875955</v>
      </c>
    </row>
    <row r="31" spans="1:17" x14ac:dyDescent="0.2">
      <c r="A31" s="1">
        <v>1991</v>
      </c>
      <c r="B31" s="1">
        <v>4.8223634920714298E-2</v>
      </c>
      <c r="C31" s="1">
        <v>6.5218252186301298E-2</v>
      </c>
      <c r="D31" s="1">
        <v>6.6660599344301297E-2</v>
      </c>
      <c r="E31" s="1">
        <v>8.9025646741581296E-2</v>
      </c>
      <c r="F31" s="1">
        <f t="shared" si="8"/>
        <v>6.6210607738190053</v>
      </c>
      <c r="G31" s="1">
        <f t="shared" si="4"/>
        <v>0</v>
      </c>
      <c r="H31" s="1">
        <f t="shared" si="5"/>
        <v>0</v>
      </c>
      <c r="I31" s="1">
        <f t="shared" si="6"/>
        <v>0</v>
      </c>
      <c r="J31" s="1">
        <f t="shared" si="0"/>
        <v>1</v>
      </c>
      <c r="L31" s="1">
        <f t="shared" si="1"/>
        <v>29</v>
      </c>
      <c r="M31" s="5">
        <f t="shared" si="7"/>
        <v>-0.46211031970225347</v>
      </c>
      <c r="N31" s="4">
        <f t="shared" si="2"/>
        <v>-0.48685598914354605</v>
      </c>
      <c r="Q31" s="1">
        <f t="shared" si="3"/>
        <v>1.0666605993443012</v>
      </c>
    </row>
    <row r="32" spans="1:17" x14ac:dyDescent="0.2">
      <c r="A32" s="1">
        <v>1992</v>
      </c>
      <c r="B32" s="1">
        <v>5.0769848875571399E-2</v>
      </c>
      <c r="C32" s="1">
        <v>4.1531679606557403E-2</v>
      </c>
      <c r="D32" s="1">
        <v>4.5172392942557399E-2</v>
      </c>
      <c r="E32" s="1">
        <v>7.9466638426007402E-2</v>
      </c>
      <c r="F32" s="1">
        <f t="shared" si="8"/>
        <v>6.5510427592033906</v>
      </c>
      <c r="G32" s="1">
        <f t="shared" si="4"/>
        <v>0</v>
      </c>
      <c r="H32" s="1">
        <f t="shared" si="5"/>
        <v>0</v>
      </c>
      <c r="I32" s="1">
        <f t="shared" si="6"/>
        <v>0</v>
      </c>
      <c r="J32" s="1">
        <f t="shared" si="0"/>
        <v>1</v>
      </c>
      <c r="L32" s="1">
        <f t="shared" si="1"/>
        <v>30</v>
      </c>
      <c r="M32" s="5">
        <f t="shared" si="7"/>
        <v>-0.42073598632970555</v>
      </c>
      <c r="N32" s="4">
        <f t="shared" si="2"/>
        <v>-0.44872417657380942</v>
      </c>
      <c r="Q32" s="1">
        <f t="shared" si="3"/>
        <v>1.0451723929425574</v>
      </c>
    </row>
    <row r="33" spans="1:17" x14ac:dyDescent="0.2">
      <c r="A33" s="1">
        <v>1993</v>
      </c>
      <c r="B33" s="1">
        <v>4.3211130788571403E-2</v>
      </c>
      <c r="C33" s="1">
        <v>3.4002162367123299E-2</v>
      </c>
      <c r="D33" s="1">
        <v>3.8308431925363297E-2</v>
      </c>
      <c r="E33" s="1">
        <v>6.6084660467923398E-2</v>
      </c>
      <c r="F33" s="1">
        <f t="shared" si="8"/>
        <v>6.2898599830470658</v>
      </c>
      <c r="G33" s="1">
        <f t="shared" si="4"/>
        <v>0</v>
      </c>
      <c r="H33" s="1">
        <f t="shared" si="5"/>
        <v>0</v>
      </c>
      <c r="I33" s="1">
        <f t="shared" si="6"/>
        <v>0</v>
      </c>
      <c r="J33" s="1">
        <f t="shared" si="0"/>
        <v>1</v>
      </c>
      <c r="L33" s="1">
        <f t="shared" si="1"/>
        <v>31</v>
      </c>
      <c r="M33" s="5">
        <f t="shared" si="7"/>
        <v>-0.14792090090169507</v>
      </c>
      <c r="N33" s="4">
        <f t="shared" si="2"/>
        <v>-0.183215100039997</v>
      </c>
      <c r="Q33" s="1">
        <f t="shared" si="3"/>
        <v>1.0383084319253633</v>
      </c>
    </row>
    <row r="34" spans="1:17" x14ac:dyDescent="0.2">
      <c r="A34" s="1">
        <v>1994</v>
      </c>
      <c r="B34" s="1">
        <v>4.2399211346999997E-2</v>
      </c>
      <c r="C34" s="1">
        <v>4.8076212778082203E-2</v>
      </c>
      <c r="D34" s="1">
        <v>6.0588329112002202E-2</v>
      </c>
      <c r="E34" s="1">
        <v>7.9835227716122198E-2</v>
      </c>
      <c r="F34" s="1">
        <f t="shared" si="8"/>
        <v>6.0997865426575446</v>
      </c>
      <c r="G34" s="1">
        <f t="shared" si="4"/>
        <v>0</v>
      </c>
      <c r="H34" s="1">
        <f t="shared" si="5"/>
        <v>0</v>
      </c>
      <c r="I34" s="1">
        <f t="shared" si="6"/>
        <v>0</v>
      </c>
      <c r="J34" s="1">
        <f t="shared" si="0"/>
        <v>1</v>
      </c>
      <c r="L34" s="1">
        <f t="shared" si="1"/>
        <v>32</v>
      </c>
      <c r="M34" s="5">
        <f t="shared" si="7"/>
        <v>1.0482416530804581</v>
      </c>
      <c r="N34" s="4">
        <f t="shared" si="2"/>
        <v>0.96493016378408158</v>
      </c>
      <c r="Q34" s="1">
        <f t="shared" si="3"/>
        <v>1.0605883291120022</v>
      </c>
    </row>
    <row r="35" spans="1:17" x14ac:dyDescent="0.2">
      <c r="A35" s="1">
        <v>1995</v>
      </c>
      <c r="B35" s="1">
        <v>3.7261424979999999E-2</v>
      </c>
      <c r="C35" s="1">
        <v>6.7835188953424802E-2</v>
      </c>
      <c r="D35" s="1">
        <v>6.88616298481248E-2</v>
      </c>
      <c r="E35" s="1">
        <v>7.6006300871824806E-2</v>
      </c>
      <c r="F35" s="1">
        <f t="shared" si="8"/>
        <v>6.0698471044204618</v>
      </c>
      <c r="G35" s="1">
        <f t="shared" si="4"/>
        <v>0</v>
      </c>
      <c r="H35" s="1">
        <f t="shared" si="5"/>
        <v>0</v>
      </c>
      <c r="I35" s="1">
        <f t="shared" si="6"/>
        <v>0</v>
      </c>
      <c r="J35" s="1">
        <f t="shared" si="0"/>
        <v>1</v>
      </c>
      <c r="L35" s="1">
        <f t="shared" si="1"/>
        <v>33</v>
      </c>
      <c r="M35" s="5">
        <f t="shared" si="7"/>
        <v>0.3705979253435292</v>
      </c>
      <c r="N35" s="4">
        <f t="shared" si="2"/>
        <v>0.32136209092125101</v>
      </c>
      <c r="Q35" s="1">
        <f t="shared" si="3"/>
        <v>1.0688616298481248</v>
      </c>
    </row>
    <row r="36" spans="1:17" x14ac:dyDescent="0.2">
      <c r="A36" s="1">
        <v>1996</v>
      </c>
      <c r="B36" s="1">
        <v>3.6067622297142901E-2</v>
      </c>
      <c r="C36" s="1">
        <v>6.2317905879781497E-2</v>
      </c>
      <c r="D36" s="1">
        <v>6.4418560921441506E-2</v>
      </c>
      <c r="E36" s="1">
        <v>7.4330746914781504E-2</v>
      </c>
      <c r="F36" s="1">
        <f t="shared" si="8"/>
        <v>6.0657887842747176</v>
      </c>
      <c r="G36" s="1">
        <f t="shared" si="4"/>
        <v>0</v>
      </c>
      <c r="H36" s="1">
        <f t="shared" si="5"/>
        <v>0</v>
      </c>
      <c r="I36" s="1">
        <f t="shared" si="6"/>
        <v>0</v>
      </c>
      <c r="J36" s="1">
        <f t="shared" si="0"/>
        <v>1</v>
      </c>
      <c r="L36" s="1">
        <f t="shared" si="1"/>
        <v>34</v>
      </c>
      <c r="M36" s="5">
        <f t="shared" si="7"/>
        <v>-7.2286544260729113E-2</v>
      </c>
      <c r="N36" s="4">
        <f t="shared" si="2"/>
        <v>-0.10458213752267626</v>
      </c>
      <c r="Q36" s="1">
        <f t="shared" si="3"/>
        <v>1.0644185609214416</v>
      </c>
    </row>
    <row r="37" spans="1:17" x14ac:dyDescent="0.2">
      <c r="A37" s="1">
        <v>1997</v>
      </c>
      <c r="B37" s="1">
        <v>2.67321756084286E-2</v>
      </c>
      <c r="C37" s="1">
        <v>5.9672641534246597E-2</v>
      </c>
      <c r="D37" s="1">
        <v>6.1265227448326597E-2</v>
      </c>
      <c r="E37" s="1">
        <v>6.9166899785126607E-2</v>
      </c>
      <c r="F37" s="1">
        <f t="shared" si="8"/>
        <v>6.0208827782232381</v>
      </c>
      <c r="G37" s="1">
        <f t="shared" si="4"/>
        <v>0</v>
      </c>
      <c r="H37" s="1">
        <f t="shared" si="5"/>
        <v>0</v>
      </c>
      <c r="I37" s="1">
        <f t="shared" si="6"/>
        <v>0</v>
      </c>
      <c r="J37" s="1">
        <f t="shared" si="0"/>
        <v>1</v>
      </c>
      <c r="L37" s="1">
        <f t="shared" si="1"/>
        <v>35</v>
      </c>
      <c r="M37" s="5">
        <f t="shared" si="7"/>
        <v>-4.0566697209625802E-2</v>
      </c>
      <c r="N37" s="4">
        <f t="shared" si="2"/>
        <v>-6.5546667784297227E-2</v>
      </c>
      <c r="Q37" s="1">
        <f t="shared" si="3"/>
        <v>1.0612652274483265</v>
      </c>
    </row>
    <row r="38" spans="1:17" x14ac:dyDescent="0.2">
      <c r="A38" s="1">
        <v>1998</v>
      </c>
      <c r="B38" s="1">
        <v>2.5266663142857099E-2</v>
      </c>
      <c r="C38" s="1">
        <v>6.1469111101369898E-2</v>
      </c>
      <c r="D38" s="1">
        <v>5.7858028643869901E-2</v>
      </c>
      <c r="E38" s="1">
        <v>6.02559235530499E-2</v>
      </c>
      <c r="F38" s="1">
        <f t="shared" si="8"/>
        <v>5.8087036572135498</v>
      </c>
      <c r="G38" s="1">
        <f t="shared" si="4"/>
        <v>0</v>
      </c>
      <c r="H38" s="1">
        <f t="shared" si="5"/>
        <v>0</v>
      </c>
      <c r="I38" s="1">
        <f t="shared" si="6"/>
        <v>0</v>
      </c>
      <c r="J38" s="1">
        <f t="shared" si="0"/>
        <v>1</v>
      </c>
      <c r="L38" s="1">
        <f t="shared" si="1"/>
        <v>36</v>
      </c>
      <c r="M38" s="5">
        <f t="shared" si="7"/>
        <v>-5.4746708089229879E-2</v>
      </c>
      <c r="N38" s="4">
        <f t="shared" si="2"/>
        <v>-7.804152237508008E-2</v>
      </c>
      <c r="Q38" s="1">
        <f t="shared" si="3"/>
        <v>1.0578580286438699</v>
      </c>
    </row>
    <row r="39" spans="1:17" x14ac:dyDescent="0.2">
      <c r="A39" s="1">
        <v>1999</v>
      </c>
      <c r="B39" s="1">
        <v>2.0848944912000001E-2</v>
      </c>
      <c r="C39" s="1">
        <v>5.8652146936986303E-2</v>
      </c>
      <c r="D39" s="1">
        <v>5.96566304925863E-2</v>
      </c>
      <c r="E39" s="1">
        <v>6.6134671926346297E-2</v>
      </c>
      <c r="F39" s="1">
        <f t="shared" si="8"/>
        <v>5.4666624540683948</v>
      </c>
      <c r="G39" s="1">
        <f t="shared" si="4"/>
        <v>0</v>
      </c>
      <c r="H39" s="1">
        <f t="shared" si="5"/>
        <v>0</v>
      </c>
      <c r="I39" s="1">
        <f t="shared" si="6"/>
        <v>0</v>
      </c>
      <c r="J39" s="1">
        <f t="shared" si="0"/>
        <v>1</v>
      </c>
      <c r="L39" s="1">
        <f t="shared" si="1"/>
        <v>37</v>
      </c>
      <c r="M39" s="5">
        <f t="shared" si="7"/>
        <v>0.12648393897334076</v>
      </c>
      <c r="N39" s="4">
        <f t="shared" si="2"/>
        <v>0.10347759537572603</v>
      </c>
      <c r="Q39" s="1">
        <f t="shared" si="3"/>
        <v>1.0596566304925863</v>
      </c>
    </row>
    <row r="40" spans="1:17" x14ac:dyDescent="0.2">
      <c r="A40" s="1">
        <v>2000</v>
      </c>
      <c r="B40" s="1">
        <v>2.51519776457143E-2</v>
      </c>
      <c r="C40" s="1">
        <v>6.9420924153005395E-2</v>
      </c>
      <c r="D40" s="1">
        <v>6.7865254389005397E-2</v>
      </c>
      <c r="E40" s="1">
        <v>6.6852384141825399E-2</v>
      </c>
      <c r="F40" s="1">
        <f t="shared" si="8"/>
        <v>5.155673873290425</v>
      </c>
      <c r="G40" s="1">
        <f t="shared" si="4"/>
        <v>0</v>
      </c>
      <c r="H40" s="1">
        <f t="shared" si="5"/>
        <v>0</v>
      </c>
      <c r="I40" s="1">
        <f t="shared" si="6"/>
        <v>0</v>
      </c>
      <c r="J40" s="1">
        <f t="shared" si="0"/>
        <v>1</v>
      </c>
      <c r="L40" s="1">
        <f t="shared" si="1"/>
        <v>38</v>
      </c>
      <c r="M40" s="5">
        <f t="shared" si="7"/>
        <v>0.42073934127695378</v>
      </c>
      <c r="N40" s="4">
        <f t="shared" si="2"/>
        <v>0.38588167633419113</v>
      </c>
      <c r="Q40" s="1">
        <f t="shared" si="3"/>
        <v>1.0678652543890055</v>
      </c>
    </row>
    <row r="41" spans="1:17" x14ac:dyDescent="0.2">
      <c r="A41" s="1">
        <v>2001</v>
      </c>
      <c r="B41" s="1">
        <v>3.2963928272000002E-2</v>
      </c>
      <c r="C41" s="1">
        <v>4.2577898958904202E-2</v>
      </c>
      <c r="D41" s="1">
        <v>3.8171396547454203E-2</v>
      </c>
      <c r="E41" s="1">
        <v>5.5276705137424199E-2</v>
      </c>
      <c r="F41" s="1">
        <f t="shared" si="8"/>
        <v>4.6296931809499418</v>
      </c>
      <c r="G41" s="1">
        <f t="shared" si="4"/>
        <v>0</v>
      </c>
      <c r="H41" s="1">
        <f t="shared" si="5"/>
        <v>0</v>
      </c>
      <c r="I41" s="1">
        <f t="shared" si="6"/>
        <v>0</v>
      </c>
      <c r="J41" s="1">
        <f t="shared" si="0"/>
        <v>1</v>
      </c>
      <c r="L41" s="1">
        <f t="shared" si="1"/>
        <v>39</v>
      </c>
      <c r="M41" s="5">
        <f t="shared" si="7"/>
        <v>-0.64447677111401336</v>
      </c>
      <c r="N41" s="4">
        <f t="shared" si="2"/>
        <v>-0.65582222267845713</v>
      </c>
      <c r="Q41" s="1">
        <f t="shared" si="3"/>
        <v>1.0381713965474542</v>
      </c>
    </row>
    <row r="42" spans="1:17" x14ac:dyDescent="0.2">
      <c r="A42" s="1">
        <v>2002</v>
      </c>
      <c r="B42" s="1">
        <v>1.9913509137428599E-2</v>
      </c>
      <c r="C42" s="1">
        <v>1.86387323616439E-2</v>
      </c>
      <c r="D42" s="1">
        <v>2.2309037860003898E-2</v>
      </c>
      <c r="E42" s="1">
        <v>5.06947554390439E-2</v>
      </c>
      <c r="F42" s="1">
        <f t="shared" si="8"/>
        <v>4.1446530710331517</v>
      </c>
      <c r="G42" s="1">
        <f t="shared" si="4"/>
        <v>0</v>
      </c>
      <c r="H42" s="1">
        <f t="shared" si="5"/>
        <v>0</v>
      </c>
      <c r="I42" s="1">
        <f t="shared" si="6"/>
        <v>0</v>
      </c>
      <c r="J42" s="1">
        <f t="shared" si="0"/>
        <v>1</v>
      </c>
      <c r="L42" s="1">
        <f t="shared" si="1"/>
        <v>40</v>
      </c>
      <c r="M42" s="5">
        <f t="shared" si="7"/>
        <v>-0.43921717516046999</v>
      </c>
      <c r="N42" s="4">
        <f t="shared" si="2"/>
        <v>-0.45016629369504008</v>
      </c>
      <c r="Q42" s="1">
        <f t="shared" si="3"/>
        <v>1.0223090378600039</v>
      </c>
    </row>
    <row r="43" spans="1:17" x14ac:dyDescent="0.2">
      <c r="A43" s="1">
        <v>2003</v>
      </c>
      <c r="B43" s="1">
        <v>2.0713845652571401E-2</v>
      </c>
      <c r="C43" s="1">
        <v>1.2436354016438399E-2</v>
      </c>
      <c r="D43" s="1">
        <v>1.36320253914384E-2</v>
      </c>
      <c r="E43" s="1">
        <v>4.4819525095238399E-2</v>
      </c>
      <c r="F43" s="1">
        <f t="shared" si="8"/>
        <v>3.8030687755606198</v>
      </c>
      <c r="G43" s="1">
        <f t="shared" si="4"/>
        <v>0</v>
      </c>
      <c r="H43" s="1">
        <f t="shared" si="5"/>
        <v>0</v>
      </c>
      <c r="I43" s="1">
        <f t="shared" si="6"/>
        <v>0</v>
      </c>
      <c r="J43" s="1">
        <f t="shared" si="0"/>
        <v>1</v>
      </c>
      <c r="L43" s="1">
        <f t="shared" si="1"/>
        <v>41</v>
      </c>
      <c r="M43" s="5">
        <f t="shared" si="7"/>
        <v>-0.2792158081403775</v>
      </c>
      <c r="N43" s="4">
        <f t="shared" si="2"/>
        <v>-0.29384303452961913</v>
      </c>
      <c r="Q43" s="1">
        <f t="shared" si="3"/>
        <v>1.0136320253914384</v>
      </c>
    </row>
    <row r="44" spans="1:17" x14ac:dyDescent="0.2">
      <c r="A44" s="1">
        <v>2004</v>
      </c>
      <c r="B44" s="1">
        <v>2.4807479425000001E-2</v>
      </c>
      <c r="C44" s="1">
        <v>1.5932011278688499E-2</v>
      </c>
      <c r="D44" s="1">
        <v>2.1860663582618501E-2</v>
      </c>
      <c r="E44" s="1">
        <v>4.8519592145688503E-2</v>
      </c>
      <c r="F44" s="1">
        <f t="shared" si="8"/>
        <v>3.4490465946848583</v>
      </c>
      <c r="G44" s="1">
        <f t="shared" si="4"/>
        <v>1</v>
      </c>
      <c r="H44" s="1">
        <f>(((1+D44)^G44)/(1+D43)^G43)-1</f>
        <v>2.18606635826184E-2</v>
      </c>
      <c r="I44" s="1">
        <f t="shared" si="6"/>
        <v>4.6668143007618401E-2</v>
      </c>
      <c r="J44" s="1">
        <f>(1+I44)^-1</f>
        <v>0.9554126651132071</v>
      </c>
      <c r="L44" s="1">
        <f t="shared" si="1"/>
        <v>42</v>
      </c>
      <c r="M44" s="5">
        <f t="shared" si="7"/>
        <v>0.42349961384089019</v>
      </c>
      <c r="N44" s="4">
        <f t="shared" si="2"/>
        <v>0.38904100762378196</v>
      </c>
      <c r="Q44" s="1">
        <f t="shared" si="3"/>
        <v>1.0218606635826184</v>
      </c>
    </row>
    <row r="45" spans="1:17" x14ac:dyDescent="0.2">
      <c r="A45" s="1">
        <v>2005</v>
      </c>
      <c r="B45" s="1">
        <v>2.7161923795714301E-2</v>
      </c>
      <c r="C45" s="1">
        <v>3.63951359561644E-2</v>
      </c>
      <c r="D45" s="1">
        <v>4.10359548473644E-2</v>
      </c>
      <c r="E45" s="1">
        <v>4.8251439738564397E-2</v>
      </c>
      <c r="F45" s="1">
        <f t="shared" si="8"/>
        <v>3.2759911190175046</v>
      </c>
      <c r="G45" s="1">
        <f t="shared" si="4"/>
        <v>2</v>
      </c>
      <c r="H45" s="1">
        <f t="shared" si="5"/>
        <v>6.0571071877199456E-2</v>
      </c>
      <c r="I45" s="1">
        <f t="shared" si="6"/>
        <v>8.7732995672913761E-2</v>
      </c>
      <c r="J45" s="1">
        <f t="shared" si="0"/>
        <v>0.91934326160746938</v>
      </c>
      <c r="L45" s="1">
        <f t="shared" si="1"/>
        <v>43</v>
      </c>
      <c r="M45" s="5">
        <f>(((1+D45)^L45)/(1+D44)^L44)-1</f>
        <v>1.2728759884897594</v>
      </c>
      <c r="N45" s="4">
        <f t="shared" si="2"/>
        <v>1.2127728217287357</v>
      </c>
      <c r="Q45" s="1">
        <f t="shared" si="3"/>
        <v>1.0410359548473644</v>
      </c>
    </row>
    <row r="46" spans="1:17" x14ac:dyDescent="0.2">
      <c r="A46" s="1">
        <v>2006</v>
      </c>
      <c r="B46" s="1">
        <v>3.2009596657714301E-2</v>
      </c>
      <c r="C46" s="1">
        <v>5.8793393972602803E-2</v>
      </c>
      <c r="D46" s="1">
        <v>5.8493390822782799E-2</v>
      </c>
      <c r="E46" s="1">
        <v>5.6922800234602798E-2</v>
      </c>
      <c r="F46" s="1">
        <f t="shared" si="8"/>
        <v>3.24419408576478</v>
      </c>
      <c r="G46" s="1">
        <f t="shared" si="4"/>
        <v>3</v>
      </c>
      <c r="H46" s="1">
        <f t="shared" si="5"/>
        <v>9.4291418492114865E-2</v>
      </c>
      <c r="I46" s="1">
        <f t="shared" si="6"/>
        <v>0.12630101514982917</v>
      </c>
      <c r="J46" s="1">
        <f t="shared" si="0"/>
        <v>0.88786211372363222</v>
      </c>
      <c r="L46" s="1">
        <f t="shared" si="1"/>
        <v>44</v>
      </c>
      <c r="M46" s="5">
        <f t="shared" si="7"/>
        <v>1.1639751597884791</v>
      </c>
      <c r="N46" s="4">
        <f t="shared" si="2"/>
        <v>1.0968556559907676</v>
      </c>
      <c r="Q46" s="1">
        <f t="shared" si="3"/>
        <v>1.0584933908227827</v>
      </c>
    </row>
    <row r="47" spans="1:17" x14ac:dyDescent="0.2">
      <c r="A47" s="1">
        <v>2007</v>
      </c>
      <c r="B47" s="1">
        <v>2.8195894034285698E-2</v>
      </c>
      <c r="C47" s="1">
        <v>5.4683335189041102E-2</v>
      </c>
      <c r="D47" s="1">
        <v>4.9066540206641099E-2</v>
      </c>
      <c r="E47" s="1">
        <v>5.0250095182681101E-2</v>
      </c>
      <c r="F47" s="1">
        <f t="shared" si="8"/>
        <v>2.9575169026827668</v>
      </c>
      <c r="G47" s="1">
        <f t="shared" si="4"/>
        <v>4</v>
      </c>
      <c r="H47" s="1">
        <f t="shared" si="5"/>
        <v>2.128673254229918E-2</v>
      </c>
      <c r="I47" s="1">
        <f t="shared" si="6"/>
        <v>4.9482626576584879E-2</v>
      </c>
      <c r="J47" s="1">
        <f t="shared" si="0"/>
        <v>0.95285045666930446</v>
      </c>
      <c r="L47" s="1">
        <f t="shared" si="1"/>
        <v>45</v>
      </c>
      <c r="M47" s="5">
        <f t="shared" si="7"/>
        <v>-0.29228570331086912</v>
      </c>
      <c r="N47" s="4">
        <f t="shared" si="2"/>
        <v>-0.31169313085631539</v>
      </c>
      <c r="Q47" s="1">
        <f t="shared" si="3"/>
        <v>1.049066540206641</v>
      </c>
    </row>
    <row r="48" spans="1:17" x14ac:dyDescent="0.2">
      <c r="A48" s="1">
        <v>2008</v>
      </c>
      <c r="B48" s="1">
        <v>4.6307937936E-2</v>
      </c>
      <c r="C48" s="1">
        <v>2.2511140983606601E-2</v>
      </c>
      <c r="D48" s="1">
        <v>2.1342417318246602E-2</v>
      </c>
      <c r="E48" s="1">
        <v>4.2307541438046603E-2</v>
      </c>
      <c r="F48" s="1">
        <f t="shared" si="8"/>
        <v>2.7702915813204432</v>
      </c>
      <c r="G48" s="1">
        <f t="shared" si="4"/>
        <v>5</v>
      </c>
      <c r="H48" s="1">
        <f t="shared" si="5"/>
        <v>-8.2418386254401343E-2</v>
      </c>
      <c r="I48" s="1">
        <f t="shared" si="6"/>
        <v>-3.6110448318401343E-2</v>
      </c>
      <c r="J48" s="1">
        <f t="shared" si="0"/>
        <v>1.0374632635610617</v>
      </c>
      <c r="L48" s="1">
        <f t="shared" si="1"/>
        <v>46</v>
      </c>
      <c r="M48" s="5">
        <f t="shared" si="7"/>
        <v>-0.69398242187448755</v>
      </c>
      <c r="N48" s="4">
        <f t="shared" si="2"/>
        <v>-0.70752627689207992</v>
      </c>
      <c r="Q48" s="1">
        <f t="shared" si="3"/>
        <v>1.0213424173182466</v>
      </c>
    </row>
    <row r="49" spans="1:17" x14ac:dyDescent="0.2">
      <c r="A49" s="1">
        <v>2009</v>
      </c>
      <c r="B49" s="1">
        <v>6.3339322865714302E-3</v>
      </c>
      <c r="C49" s="1">
        <v>2.2438520109589002E-3</v>
      </c>
      <c r="D49" s="1">
        <v>5.8516540626589002E-3</v>
      </c>
      <c r="E49" s="1">
        <v>3.8075498219758898E-2</v>
      </c>
      <c r="F49" s="1">
        <f t="shared" si="8"/>
        <v>2.5321244350666707</v>
      </c>
      <c r="G49" s="1">
        <f t="shared" si="4"/>
        <v>6</v>
      </c>
      <c r="H49" s="1">
        <f t="shared" si="5"/>
        <v>-6.8148385848865511E-2</v>
      </c>
      <c r="I49" s="1">
        <f t="shared" si="6"/>
        <v>-6.1814453562294078E-2</v>
      </c>
      <c r="J49" s="1">
        <f t="shared" si="0"/>
        <v>1.0658872371217014</v>
      </c>
      <c r="L49" s="1">
        <f t="shared" si="1"/>
        <v>47</v>
      </c>
      <c r="M49" s="5">
        <f t="shared" si="7"/>
        <v>-0.50201994758701263</v>
      </c>
      <c r="N49" s="4">
        <f t="shared" si="2"/>
        <v>-0.50515426695243471</v>
      </c>
      <c r="Q49" s="1">
        <f t="shared" si="3"/>
        <v>1.005851654062659</v>
      </c>
    </row>
    <row r="50" spans="1:17" x14ac:dyDescent="0.2">
      <c r="A50" s="1">
        <v>2010</v>
      </c>
      <c r="B50" s="1">
        <v>1.7606516267142901E-2</v>
      </c>
      <c r="C50" s="1">
        <v>2.4548940712328798E-3</v>
      </c>
      <c r="D50" s="1">
        <v>4.08315455123288E-3</v>
      </c>
      <c r="E50" s="1">
        <v>3.64116170250329E-2</v>
      </c>
      <c r="F50" s="1">
        <f t="shared" si="8"/>
        <v>2.3259985237436576</v>
      </c>
      <c r="G50" s="1">
        <f t="shared" si="4"/>
        <v>7</v>
      </c>
      <c r="H50" s="1">
        <f t="shared" si="5"/>
        <v>-6.4627362215973205E-3</v>
      </c>
      <c r="I50" s="1">
        <f t="shared" si="6"/>
        <v>1.114378004554558E-2</v>
      </c>
      <c r="J50" s="1">
        <f t="shared" si="0"/>
        <v>0.9889790351624933</v>
      </c>
      <c r="L50" s="1">
        <f t="shared" si="1"/>
        <v>48</v>
      </c>
      <c r="M50" s="5">
        <f t="shared" si="7"/>
        <v>-7.562163948571532E-2</v>
      </c>
      <c r="N50" s="4">
        <f t="shared" si="2"/>
        <v>-9.1615132433353938E-2</v>
      </c>
      <c r="Q50" s="1">
        <f t="shared" si="3"/>
        <v>1.004083154551233</v>
      </c>
    </row>
    <row r="51" spans="1:17" x14ac:dyDescent="0.2">
      <c r="A51" s="1">
        <v>2011</v>
      </c>
      <c r="B51" s="1">
        <v>3.6908479792142901E-2</v>
      </c>
      <c r="C51" s="1">
        <v>1.5118654246575301E-3</v>
      </c>
      <c r="D51" s="1">
        <v>2.4081571006575298E-3</v>
      </c>
      <c r="E51" s="1">
        <v>3.1118401250797501E-2</v>
      </c>
      <c r="F51" s="1">
        <f t="shared" si="8"/>
        <v>2.1858873338323481</v>
      </c>
      <c r="G51" s="1">
        <f t="shared" si="4"/>
        <v>8</v>
      </c>
      <c r="H51" s="1">
        <f t="shared" si="5"/>
        <v>-9.2388477363836152E-3</v>
      </c>
      <c r="I51" s="1">
        <f t="shared" si="6"/>
        <v>2.7669632055759286E-2</v>
      </c>
      <c r="J51" s="1">
        <f t="shared" si="0"/>
        <v>0.97307536275017814</v>
      </c>
      <c r="L51" s="1">
        <f t="shared" si="1"/>
        <v>49</v>
      </c>
      <c r="M51" s="5">
        <f t="shared" si="7"/>
        <v>-7.4789988694452636E-2</v>
      </c>
      <c r="N51" s="4">
        <f t="shared" si="2"/>
        <v>-0.10772259139879582</v>
      </c>
      <c r="Q51" s="1">
        <f t="shared" si="3"/>
        <v>1.0024081571006576</v>
      </c>
    </row>
    <row r="52" spans="1:17" x14ac:dyDescent="0.2">
      <c r="A52" s="1">
        <v>2012</v>
      </c>
      <c r="B52" s="1">
        <v>2.3045558612571401E-2</v>
      </c>
      <c r="C52" s="1">
        <v>1.9397888524590101E-3</v>
      </c>
      <c r="D52" s="1">
        <v>2.3323079222590101E-3</v>
      </c>
      <c r="E52" s="1">
        <v>2.0703178413458999E-2</v>
      </c>
      <c r="F52" s="1">
        <f t="shared" si="8"/>
        <v>2.0962910147384921</v>
      </c>
      <c r="G52" s="1">
        <f t="shared" si="4"/>
        <v>9</v>
      </c>
      <c r="H52" s="1">
        <f t="shared" si="5"/>
        <v>1.7257210725594163E-3</v>
      </c>
      <c r="I52" s="1">
        <f t="shared" si="6"/>
        <v>2.4771279685130817E-2</v>
      </c>
      <c r="J52" s="1">
        <f t="shared" si="0"/>
        <v>0.97582750397460216</v>
      </c>
      <c r="L52" s="1">
        <f t="shared" si="1"/>
        <v>50</v>
      </c>
      <c r="M52" s="5">
        <f t="shared" si="7"/>
        <v>-1.3772797094132594E-3</v>
      </c>
      <c r="N52" s="4">
        <f t="shared" si="2"/>
        <v>-2.38726790966243E-2</v>
      </c>
      <c r="Q52" s="1">
        <f t="shared" si="3"/>
        <v>1.002332307922259</v>
      </c>
    </row>
    <row r="53" spans="1:17" x14ac:dyDescent="0.2">
      <c r="A53" s="1">
        <v>2013</v>
      </c>
      <c r="B53" s="1">
        <v>1.6590828662571399E-2</v>
      </c>
      <c r="C53" s="1">
        <v>1.66234739726028E-3</v>
      </c>
      <c r="D53" s="1">
        <v>1.9635326903602798E-3</v>
      </c>
      <c r="E53" s="1">
        <v>2.7284830209590299E-2</v>
      </c>
      <c r="F53" s="1">
        <f t="shared" si="8"/>
        <v>2.0229125432214752</v>
      </c>
      <c r="G53" s="1">
        <f t="shared" si="4"/>
        <v>10</v>
      </c>
      <c r="H53" s="1">
        <f t="shared" si="5"/>
        <v>-1.3493448403784081E-3</v>
      </c>
      <c r="I53" s="1">
        <f t="shared" si="6"/>
        <v>1.5241483822192991E-2</v>
      </c>
      <c r="J53" s="1">
        <f t="shared" si="0"/>
        <v>0.98498733152154927</v>
      </c>
      <c r="L53" s="1">
        <f t="shared" si="1"/>
        <v>51</v>
      </c>
      <c r="M53" s="5">
        <f t="shared" si="7"/>
        <v>-1.6303273507092819E-2</v>
      </c>
      <c r="N53" s="4">
        <f t="shared" si="2"/>
        <v>-3.235726827571301E-2</v>
      </c>
      <c r="Q53" s="1">
        <f t="shared" si="3"/>
        <v>1.0019635326903602</v>
      </c>
    </row>
    <row r="54" spans="1:17" x14ac:dyDescent="0.2">
      <c r="A54" s="1">
        <v>2014</v>
      </c>
      <c r="B54" s="1">
        <v>1.17209118317143E-2</v>
      </c>
      <c r="C54" s="1">
        <v>1.42878597260274E-3</v>
      </c>
      <c r="D54" s="1">
        <v>1.8255826506427401E-3</v>
      </c>
      <c r="E54" s="1">
        <v>2.8809341781802701E-2</v>
      </c>
      <c r="F54" s="1">
        <f t="shared" si="8"/>
        <v>1.9108314523515111</v>
      </c>
      <c r="G54" s="1">
        <f t="shared" si="4"/>
        <v>11</v>
      </c>
      <c r="H54" s="1">
        <f t="shared" si="5"/>
        <v>4.4712643273614461E-4</v>
      </c>
      <c r="I54" s="1">
        <f t="shared" si="6"/>
        <v>1.2168038264450445E-2</v>
      </c>
      <c r="J54" s="1">
        <f t="shared" si="0"/>
        <v>0.98797824293551606</v>
      </c>
      <c r="L54" s="1">
        <f t="shared" si="1"/>
        <v>52</v>
      </c>
      <c r="M54" s="5">
        <f t="shared" si="7"/>
        <v>-5.1847424555316879E-3</v>
      </c>
      <c r="N54" s="4">
        <f t="shared" si="2"/>
        <v>-1.6709800192464552E-2</v>
      </c>
      <c r="Q54" s="1">
        <f t="shared" si="3"/>
        <v>1.0018255826506428</v>
      </c>
    </row>
    <row r="55" spans="1:17" x14ac:dyDescent="0.2">
      <c r="A55" s="1">
        <v>2015</v>
      </c>
      <c r="B55" s="1">
        <v>1.90382397E-3</v>
      </c>
      <c r="C55" s="1">
        <v>1.91720201643835E-3</v>
      </c>
      <c r="D55" s="1">
        <v>4.0545706327583496E-3</v>
      </c>
      <c r="E55" s="1">
        <v>2.4342029867318399E-2</v>
      </c>
      <c r="F55" s="1">
        <f t="shared" si="8"/>
        <v>1.7949742042054384</v>
      </c>
      <c r="G55" s="1">
        <f t="shared" si="4"/>
        <v>12</v>
      </c>
      <c r="H55" s="1">
        <f t="shared" si="5"/>
        <v>2.8903194172635205E-2</v>
      </c>
      <c r="I55" s="1">
        <f t="shared" si="6"/>
        <v>3.0807018142635204E-2</v>
      </c>
      <c r="J55" s="1">
        <f t="shared" si="0"/>
        <v>0.97011368995319325</v>
      </c>
      <c r="L55" s="1">
        <f t="shared" si="1"/>
        <v>53</v>
      </c>
      <c r="M55" s="5">
        <f t="shared" si="7"/>
        <v>0.12706174213158206</v>
      </c>
      <c r="N55" s="4">
        <f t="shared" si="2"/>
        <v>0.1249200922955352</v>
      </c>
      <c r="Q55" s="1">
        <f t="shared" si="3"/>
        <v>1.0040545706327584</v>
      </c>
    </row>
    <row r="56" spans="1:17" x14ac:dyDescent="0.2">
      <c r="A56" s="1">
        <v>2016</v>
      </c>
      <c r="B56" s="1">
        <v>6.4158351171428596E-3</v>
      </c>
      <c r="C56" s="1">
        <v>4.6672853770491803E-3</v>
      </c>
      <c r="D56" s="1">
        <v>7.0587429476091802E-3</v>
      </c>
      <c r="E56" s="1">
        <v>2.0778523147049199E-2</v>
      </c>
      <c r="F56" s="1">
        <f t="shared" si="8"/>
        <v>1.6982459082127239</v>
      </c>
      <c r="G56" s="1">
        <f t="shared" si="4"/>
        <v>13</v>
      </c>
      <c r="H56" s="1">
        <f t="shared" si="5"/>
        <v>4.3817671631420918E-2</v>
      </c>
      <c r="I56" s="1">
        <f t="shared" si="6"/>
        <v>5.0233506748563778E-2</v>
      </c>
      <c r="J56" s="1">
        <f t="shared" si="0"/>
        <v>0.95216920196720578</v>
      </c>
      <c r="L56" s="1">
        <f t="shared" si="1"/>
        <v>54</v>
      </c>
      <c r="M56" s="5">
        <f t="shared" si="7"/>
        <v>0.17983588574495935</v>
      </c>
      <c r="N56" s="4">
        <f t="shared" si="2"/>
        <v>0.17231450914882621</v>
      </c>
      <c r="Q56" s="1">
        <f t="shared" si="3"/>
        <v>1.0070587429476092</v>
      </c>
    </row>
    <row r="57" spans="1:17" x14ac:dyDescent="0.2">
      <c r="A57" s="1">
        <v>2017</v>
      </c>
      <c r="B57" s="1">
        <v>1.63532621497143E-2</v>
      </c>
      <c r="C57" s="1">
        <v>1.17163658402204E-2</v>
      </c>
      <c r="D57" s="1">
        <v>1.38496029553904E-2</v>
      </c>
      <c r="E57" s="1">
        <v>2.6743097194220401E-2</v>
      </c>
      <c r="F57" s="1">
        <f t="shared" si="8"/>
        <v>1.6223710107810156</v>
      </c>
      <c r="G57" s="1">
        <f t="shared" si="4"/>
        <v>14</v>
      </c>
      <c r="H57" s="1">
        <f t="shared" si="5"/>
        <v>0.1064124170516394</v>
      </c>
      <c r="I57" s="1">
        <f t="shared" si="6"/>
        <v>0.1227656792013537</v>
      </c>
      <c r="J57" s="1">
        <f t="shared" si="0"/>
        <v>0.89065779131342937</v>
      </c>
      <c r="L57" s="1">
        <f t="shared" si="1"/>
        <v>55</v>
      </c>
      <c r="M57" s="5">
        <f t="shared" si="7"/>
        <v>0.45742099225239574</v>
      </c>
      <c r="N57" s="4">
        <f t="shared" si="2"/>
        <v>0.43397089036716235</v>
      </c>
      <c r="Q57" s="1">
        <f t="shared" si="3"/>
        <v>1.0138496029553905</v>
      </c>
    </row>
    <row r="58" spans="1:17" x14ac:dyDescent="0.2">
      <c r="A58" s="1">
        <v>2018</v>
      </c>
      <c r="B58" s="1">
        <v>1.87385278577143E-2</v>
      </c>
      <c r="C58" s="1">
        <v>2.01227791515152E-2</v>
      </c>
      <c r="D58" s="1">
        <v>2.1619337199015199E-2</v>
      </c>
      <c r="E58" s="1">
        <v>3.2402190202015201E-2</v>
      </c>
      <c r="F58" s="1">
        <f t="shared" si="8"/>
        <v>1.566793985436566</v>
      </c>
      <c r="G58" s="1">
        <f t="shared" si="4"/>
        <v>15</v>
      </c>
      <c r="H58" s="1">
        <f t="shared" si="5"/>
        <v>0.13686022947955334</v>
      </c>
      <c r="I58" s="1">
        <f t="shared" si="6"/>
        <v>0.15559875733726763</v>
      </c>
      <c r="J58" s="1">
        <f t="shared" si="0"/>
        <v>0.86535226318882641</v>
      </c>
      <c r="L58" s="1">
        <f t="shared" si="1"/>
        <v>56</v>
      </c>
      <c r="M58" s="5">
        <f t="shared" si="7"/>
        <v>0.55469575412060967</v>
      </c>
      <c r="N58" s="4">
        <f t="shared" si="2"/>
        <v>0.52609890723378205</v>
      </c>
      <c r="Q58" s="1">
        <f t="shared" si="3"/>
        <v>1.0216193371990152</v>
      </c>
    </row>
    <row r="59" spans="1:17" x14ac:dyDescent="0.2">
      <c r="A59" s="1">
        <v>2019</v>
      </c>
      <c r="B59" s="1">
        <v>1.709218832E-2</v>
      </c>
      <c r="C59" s="1">
        <v>2.3439266996015898E-2</v>
      </c>
      <c r="D59" s="1">
        <v>2.2259810258975901E-2</v>
      </c>
      <c r="E59" s="1">
        <v>2.32425156740159E-2</v>
      </c>
      <c r="F59" s="1">
        <f t="shared" si="8"/>
        <v>1.511499552003694</v>
      </c>
      <c r="G59" s="1">
        <f t="shared" si="4"/>
        <v>16</v>
      </c>
      <c r="H59" s="1">
        <f t="shared" si="5"/>
        <v>3.1915230415648255E-2</v>
      </c>
      <c r="I59" s="1">
        <f t="shared" si="6"/>
        <v>4.9007418735648255E-2</v>
      </c>
      <c r="J59" s="1">
        <f t="shared" si="0"/>
        <v>0.95328210472075015</v>
      </c>
      <c r="L59" s="1">
        <f t="shared" si="1"/>
        <v>57</v>
      </c>
      <c r="M59" s="5">
        <f t="shared" si="7"/>
        <v>5.8774563766842203E-2</v>
      </c>
      <c r="N59" s="4">
        <f t="shared" si="2"/>
        <v>4.0981905008720801E-2</v>
      </c>
      <c r="Q59" s="1">
        <f t="shared" si="3"/>
        <v>1.0222598102589759</v>
      </c>
    </row>
    <row r="60" spans="1:17" x14ac:dyDescent="0.2">
      <c r="A60" s="1">
        <v>2020</v>
      </c>
      <c r="B60" s="1">
        <v>7.5123102214285703E-3</v>
      </c>
      <c r="C60" s="1">
        <v>4.2667003952569201E-3</v>
      </c>
      <c r="D60" s="1">
        <v>4.2667003952569201E-3</v>
      </c>
      <c r="E60" s="1">
        <v>1.03155377517969E-2</v>
      </c>
      <c r="F60" s="1">
        <f t="shared" si="8"/>
        <v>1.421479593516858</v>
      </c>
      <c r="G60" s="1">
        <f t="shared" si="4"/>
        <v>17</v>
      </c>
      <c r="H60" s="1">
        <f t="shared" si="5"/>
        <v>-0.24411892692706072</v>
      </c>
      <c r="I60" s="1">
        <f t="shared" si="6"/>
        <v>-0.23660661670563216</v>
      </c>
      <c r="J60" s="1">
        <f t="shared" si="0"/>
        <v>1.3099406176204644</v>
      </c>
      <c r="L60" s="1">
        <f t="shared" si="1"/>
        <v>58</v>
      </c>
      <c r="M60" s="5">
        <f t="shared" si="7"/>
        <v>-0.63503411789400088</v>
      </c>
      <c r="N60" s="4">
        <f t="shared" si="2"/>
        <v>-0.63775541161796057</v>
      </c>
      <c r="Q60" s="1">
        <f t="shared" si="3"/>
        <v>1.004266700395257</v>
      </c>
    </row>
    <row r="61" spans="1:17" x14ac:dyDescent="0.2">
      <c r="A61" s="1">
        <v>2021</v>
      </c>
      <c r="B61" s="1">
        <v>3.1581050683285698E-2</v>
      </c>
      <c r="C61" s="1">
        <v>1.26898888888888E-3</v>
      </c>
      <c r="D61" s="1">
        <v>1.5710776016888901E-3</v>
      </c>
      <c r="E61" s="1">
        <v>1.6621651741338901E-2</v>
      </c>
      <c r="F61" s="1">
        <f t="shared" si="8"/>
        <v>1.3713658968087483</v>
      </c>
      <c r="G61" s="1">
        <f t="shared" si="4"/>
        <v>18</v>
      </c>
      <c r="H61" s="1">
        <f t="shared" si="5"/>
        <v>-4.3163166272645492E-2</v>
      </c>
      <c r="I61" s="1">
        <f t="shared" si="6"/>
        <v>-1.1582115589359794E-2</v>
      </c>
      <c r="J61" s="1">
        <f t="shared" si="0"/>
        <v>1.0117178328842824</v>
      </c>
      <c r="L61" s="1">
        <f t="shared" si="1"/>
        <v>59</v>
      </c>
      <c r="M61" s="5">
        <f t="shared" si="7"/>
        <v>-0.14300341251895021</v>
      </c>
      <c r="N61" s="4">
        <f t="shared" si="2"/>
        <v>-0.16923969579181089</v>
      </c>
      <c r="Q61" s="1">
        <f t="shared" si="3"/>
        <v>1.0015710776016888</v>
      </c>
    </row>
    <row r="62" spans="1:17" x14ac:dyDescent="0.2">
      <c r="A62" s="1">
        <v>2022</v>
      </c>
      <c r="B62" s="1">
        <v>7.4072119931999997E-2</v>
      </c>
      <c r="C62" s="1">
        <v>1.9959123584E-2</v>
      </c>
      <c r="D62" s="1">
        <v>2.0976343521500001E-2</v>
      </c>
      <c r="E62" s="1">
        <v>2.900730284144E-2</v>
      </c>
      <c r="F62" s="1">
        <f t="shared" si="8"/>
        <v>1.369578167757149</v>
      </c>
      <c r="G62" s="1">
        <f t="shared" si="4"/>
        <v>19</v>
      </c>
      <c r="H62" s="1">
        <f t="shared" si="5"/>
        <v>0.44220155766829472</v>
      </c>
      <c r="I62" s="1">
        <f t="shared" si="6"/>
        <v>0.51627367760029474</v>
      </c>
      <c r="J62" s="1">
        <f t="shared" si="0"/>
        <v>0.65951154779830601</v>
      </c>
      <c r="L62" s="1">
        <f t="shared" si="1"/>
        <v>60</v>
      </c>
      <c r="M62" s="5">
        <f t="shared" si="7"/>
        <v>2.167495776895219</v>
      </c>
      <c r="N62" s="4">
        <f t="shared" si="2"/>
        <v>1.9490531577113783</v>
      </c>
      <c r="Q62" s="1">
        <f t="shared" si="3"/>
        <v>1.0209763435215</v>
      </c>
    </row>
    <row r="63" spans="1:17" x14ac:dyDescent="0.2">
      <c r="A63" s="1">
        <v>2023</v>
      </c>
      <c r="B63" s="1">
        <v>6.6500000000000004E-2</v>
      </c>
      <c r="C63" s="1">
        <v>5.3871779925926101E-2</v>
      </c>
      <c r="D63" s="1">
        <v>7.0017169370726107E-2</v>
      </c>
      <c r="E63" s="1">
        <v>3.11776506510461E-2</v>
      </c>
      <c r="F63" s="1">
        <f t="shared" si="8"/>
        <v>1.4457634699629016</v>
      </c>
      <c r="G63" s="1">
        <f t="shared" si="4"/>
        <v>20</v>
      </c>
      <c r="H63" s="1">
        <f t="shared" si="5"/>
        <v>1.6092579710886525</v>
      </c>
      <c r="I63" s="1">
        <f t="shared" si="6"/>
        <v>1.6757579710886525</v>
      </c>
      <c r="J63" s="1">
        <f t="shared" si="0"/>
        <v>0.37372587909852789</v>
      </c>
      <c r="L63" s="1">
        <f t="shared" si="1"/>
        <v>61</v>
      </c>
      <c r="M63" s="5">
        <f t="shared" si="7"/>
        <v>16.860547381148862</v>
      </c>
      <c r="N63" s="4">
        <f t="shared" si="2"/>
        <v>15.746879869806714</v>
      </c>
      <c r="Q63" s="1">
        <f t="shared" si="3"/>
        <v>1.0700171693707261</v>
      </c>
    </row>
    <row r="66" spans="5:14" ht="48" x14ac:dyDescent="0.2">
      <c r="E66" s="6" t="s">
        <v>11</v>
      </c>
      <c r="F66" s="7">
        <f>AVERAGE(F2:F63)</f>
        <v>2.7640337992617394</v>
      </c>
      <c r="M66" s="2" t="s">
        <v>12</v>
      </c>
      <c r="N66" s="5">
        <f>AVERAGE(B2:B63)</f>
        <v>4.2941379700534146E-2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Arneet Kalra</dc:creator>
  <cp:lastModifiedBy>Arneet Kalra</cp:lastModifiedBy>
  <dcterms:created xsi:type="dcterms:W3CDTF">2024-03-16T11:16:09Z</dcterms:created>
  <dcterms:modified xsi:type="dcterms:W3CDTF">2024-03-16T11:16:27Z</dcterms:modified>
</cp:coreProperties>
</file>