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HC2" sheetId="1" r:id="rId1"/>
  </sheets>
  <calcPr calcId="124519" fullCalcOnLoad="1"/>
</workbook>
</file>

<file path=xl/sharedStrings.xml><?xml version="1.0" encoding="utf-8"?>
<sst xmlns="http://schemas.openxmlformats.org/spreadsheetml/2006/main" count="96" uniqueCount="91">
  <si>
    <t>DEPTH_AMPLICON</t>
  </si>
  <si>
    <t>DEPTH_ALLELES</t>
  </si>
  <si>
    <t>COUNT_ALLELES</t>
  </si>
  <si>
    <t>SEQUENCE</t>
  </si>
  <si>
    <t>MD5</t>
  </si>
  <si>
    <t>LENGTH</t>
  </si>
  <si>
    <t>DEPTH</t>
  </si>
  <si>
    <t>SAMPLES</t>
  </si>
  <si>
    <t>MEAN_FREQ</t>
  </si>
  <si>
    <t>MAX_FREQ</t>
  </si>
  <si>
    <t>MIN_FREQ</t>
  </si>
  <si>
    <t>S1</t>
  </si>
  <si>
    <t>S2</t>
  </si>
  <si>
    <t>S3</t>
  </si>
  <si>
    <t>S4</t>
  </si>
  <si>
    <t>S5</t>
  </si>
  <si>
    <t>CGGAGCGGGTGCGGTTCCTGGAGAGATACTTCCACAACCGGGAGGAGTTCGCGCGCTTCGACAGCGACGTGGGGGAGTTCCGCGCGGTGAGCGAGCTGGGGCGGCCGGACGCCGAGTACTGGAACAGCCAGAGGGACTTCCTGGAGCGGAAGCGGGCGGAGGTGGACACGTTCTGCAGACACAACTATGGGGTTGGTGAGAGC</t>
  </si>
  <si>
    <t>524955f53b23dec155c6fb397ca94750</t>
  </si>
  <si>
    <t>MHC2-001</t>
  </si>
  <si>
    <t>CGGAGCGGGTGCGGCTCCTACACAGATACATCTACAACCGGGAGGAGGTCGCGCGCTTCGACAGCGACGTCGGGGAGTACCGCGCGGTGACCGAGCTGGGGCGGCCGTCAGCCGAGTACTTCAACAGCCAGAAGGACCTCCTGGAGCGGAGGCGGGCCGAGGTGGACACTGTGTGCAGACACAACTATGGGGTTGTCGAGAGC</t>
  </si>
  <si>
    <t>11fc20ce9d5bc7e10ba707d4a36b8e23</t>
  </si>
  <si>
    <t>MHC2-002</t>
  </si>
  <si>
    <t>CGGAGCGGATACGGTTCCTGGACAGATACTTCTACAACCGGGAGGAGTACGTGCGCTTCGACAGCGACGTGGGGGAGTTCCGCGCGGTGAGCGAGCTGGGGCGGCCGGACGCCGAGTACTGGAACAGCCAGAAGGACTTCCTGGAGGATGAGCGGGCCACGGTGGACAACTACTGCCGACACAACTACGGGGTTGTTGAGAGC</t>
  </si>
  <si>
    <t>821d419d0a134b50d2c45d71a85fd5de</t>
  </si>
  <si>
    <t>MHC2-003</t>
  </si>
  <si>
    <t>CGGAGCGGGTGCGGTTCCTGGACAGATACTTCCACAACCGGGAGGAGTTCGTGCGCTTCGACAGCGACGTGGGGGAGTACCGCGCGGTGACCGAGCTGGGGCGGCCGTCAGCCGAGTACTGGAACAGCCAGAAGGACCTCCTGGAGCAGAAGCGGGGACAGGTGGACAACTACTGCCGACACAACTACAGGGTTTTTGAGAGC</t>
  </si>
  <si>
    <t>d84d6f3a73c1949a4ef1060d4c040998</t>
  </si>
  <si>
    <t>MHC2-007</t>
  </si>
  <si>
    <t>CGGAGCGGGTGCGGTTCCTGGAGAGATACTTCTACAACCGGGAGGAGTACGTGCGCTTCGACAGCGACGTGGGGGAGTACCGAGCGGTGACCGAGCTGGGGCGGCGGGACGCCGAGTACTGGAACAGCCAGAAGGACAGCCTGGAGTATAAGCGGGGACAGGTGGACAACTACTGCCGACACAACTACGGGGTTTTTGAGAGC</t>
  </si>
  <si>
    <t>3e626cefca243ba2ef0ce0f8676a13fd</t>
  </si>
  <si>
    <t>MHC2-004</t>
  </si>
  <si>
    <t>CGGAGCGGGTGCGGTTCCTGGAGAGACACTTCTACAACCGGGAGGAGAACGTGCGCTTCGACAGCGACGTGGGGGAGTACCGCGCGGTGACCGAGCTGGGGCGGCCGGACGCCGAGTACTGGAACAGCCAGAAGGACGTCCTGGAGTATAAGCGGGGACAGGTGGACAACTACTGCCGACACAACTACGGGGTTTTTGAGAGC</t>
  </si>
  <si>
    <t>1b5902d897b0044133b9c7d80173c273</t>
  </si>
  <si>
    <t>MHC2-006</t>
  </si>
  <si>
    <t>CGGAGCGGGTGCGGCTCCTGGACAGATACTTCTACAACCGGGAGGAGTACGTGCGCTTCGACAGCGACGTGGGGGAGTTCCGCGCGGTGAGCGAGCTGGGGCGGCCGGACGCCGAGTACTGGAACAGCCAGAAGGACTTCCTGGAGGGGAGGCGGGCCGCGGTGGACAACTACTGCCGACACAACTACGGGGTTGGTGAGAGC</t>
  </si>
  <si>
    <t>65d3e539e1cc5e2a18a166c1fe6d2095</t>
  </si>
  <si>
    <t>MHC2-005</t>
  </si>
  <si>
    <t>CGGAGCGGGTGCGGTTCCTGGAGAGATACTTCTACAACCGGGAGGAGTACGTGCGCTTCGACAGCGACGTGGGGGAGTACCGCGCGGTGACCGAGCTGGGGCGGCCGTCAGCCGAGTACTGGAACAGCCAGAAGGACCTCCTGGAGCAGAAGCGGGGACAGGTGGACAACTACTGCCGACACAACTACAGGGTTTTTGAGAGC</t>
  </si>
  <si>
    <t>611e6696babcf63538210649a04a0ba2</t>
  </si>
  <si>
    <t>MHC2-010</t>
  </si>
  <si>
    <t>CGGAGCGGGTGCGGTTCCTGGACAGATACTTCCACAACCGGGAGGAGTTCGTGCGCTTCGACAGCGACGTGGGGGAGTACCGAGCGGTGACCGAGCTGGGGCGGCGGGACGCCGAGTACTGGAACAGCCAGAAGGACAGCCTGGAGTATAAGCGGGGACAGGTGGACAACTACTGCCGACACAACTACGGGGTTTTTGAGAGC</t>
  </si>
  <si>
    <t>658e2a49d6fd4707cc1bc82eff314638</t>
  </si>
  <si>
    <t>MHC2-016</t>
  </si>
  <si>
    <t>CGGAGCGGGTGCGGTTCCTGGAGAGATACTTCTACAACCGGGAGGAGTACGTGCGCTTCGACAGCGACGTGGGGGAGTACCGAGCGGTGACCGAGCTGGGGCGGCCGTCAGCCGAGTACTGGAACAGCCAGAAGGACCTCCTGGAGCAGAAGCGGGGACAGGTGGACAACTACTGCCGACACAACTACAGGGTTTTTGAGAGC</t>
  </si>
  <si>
    <t>831c6aaa2f87fe3bbd0f8cdf654a879a</t>
  </si>
  <si>
    <t>MHC2-021</t>
  </si>
  <si>
    <t>CGGAGCGGGTGCGGCTCCTGGACAGATACTTCTACAACCGGGAGGAGAACGTGCGCTTCGACAGCGACGTGGGGGAGTACCGCGCGGTGACCGAGCTGGGGCGGCCGGACGCCGAGTACTGGAACAGCCAGAAGGACGTCCTGGAGTATAAGCGGGGACAGGTGGACAACTACTGCCGACACAACTACGGGGTTTTTGAGAGC</t>
  </si>
  <si>
    <t>ad7ee9d3d746cc901d2c8977e6adc09a</t>
  </si>
  <si>
    <t>MHC2-014</t>
  </si>
  <si>
    <t>CGGAGCGGGTGCGGCTCCTGGACAGATACTTCTACAACCGGGAGGAGTACGTGCGCTTCGACAGCGACGTGGGGGAGTTCCGCGCGGTGAGCGAGCTGGGGCGGCCGGACGCCGAGTACTGGAACAGCCAGAAGGACGTCCTGGAGTATAAGCGGGGACAGGTGGACAACTACTGCCGACACAACTACGGGGTTTTTGAGAGC</t>
  </si>
  <si>
    <t>14dd82353a67b0a59124270d7247faa8</t>
  </si>
  <si>
    <t>MHC2-018</t>
  </si>
  <si>
    <t>CGGAGCGGGTGCGGTTCCTGGAGAGACACTTCTACAACCGGGAGGAGTACGTGCGCTTCGACAGCGACGTGGGGGAGTTCCGCGCGGTGAGCGAGCTGGGGCGGCCGGACGCCGAGTACTGGAACAGCCAGAAGGACTTCCTGGAGGGGAGGCGGGCCGCGGTGGACAACTACTGCCGACACAACTACGGGGTTGGTGAGAGC</t>
  </si>
  <si>
    <t>ba03031cf1b1d6e4e081ab49c55a7506</t>
  </si>
  <si>
    <t>MHC2-017</t>
  </si>
  <si>
    <t>CGGAGCGGGTGCGGTTCCTGGAGAGATACTTCTACAACCGGGAGGAGTACGTGCGCTTCGACAGCGACGTGGGGGAGTACCGAGCGGTGACCGAGCTGGGGCGGCGGGACGCCGAGTACTGGAACAGCCAGAAGGACCTCCTGGAGCAGAAGCGGGGACAGGTGGACAACTACTGCCGACACAACTACAGGGTTTTTGAGAGC</t>
  </si>
  <si>
    <t>a208087003d2683cec43cf8163f3c939</t>
  </si>
  <si>
    <t>MHC2-019</t>
  </si>
  <si>
    <t>CGGAGCGGGTGCGGTTCCTGGACAGATACTTCCACAACCGGGAGGAGTTCGTGCGCTTCGACAGCGACGTGGGGGAGTACCGCGCGGTGACCGAGCTGGGGCGGCCGTCAGCCGAGTACTGGAACAGCCAGAAGGACAGCCTGGAGTATAAGCGGGGACAGGTGGACAACTACTGCCGACACAACTACGGGGTTTTTGAGAGC</t>
  </si>
  <si>
    <t>c39d024dd6af3f2422d3219b071ce634</t>
  </si>
  <si>
    <t>MHC2-020</t>
  </si>
  <si>
    <t>CGGAGCGGGTGCGGTTCCTGGAGAGACACTTCTACAACCGGGAGGAGAACGTGCGCTTCGACAGCGACGTGGGGGAGTACCGCGCGGTGACCGAGCTGGGGCGGCCGGACGCCGAGTACTGGAACAGCCAGAAGGACTTCCTGGAGGGGAGGCGGGCCGCGGTGGACAACTACTGCCGACACAACTACGGGGTTGGTGAGAGC</t>
  </si>
  <si>
    <t>345eea46b4aa7f3cf8952d30b945cd71</t>
  </si>
  <si>
    <t>MHC2-012</t>
  </si>
  <si>
    <t>CGGAGCGGGTGCGGTTCCTGGAGAGACACTTCTACAACCGGGAGGAGAACGTGCGCTTCGACAGCGACGTGGGGGAGTTCCGCGCGGTGAGCGAGCTGGGGCGGCCGGACGCCGAGTACTGGAACAGCCAGAAGGACTTCCTGGAGGGGAGGCGGGCCGCGGTGGACAACTACTGCCGACACAACTACGGGGTTGGTGAGAGC</t>
  </si>
  <si>
    <t>ba3a719f7db7e531dc45c79881511425</t>
  </si>
  <si>
    <t>MHC2-022</t>
  </si>
  <si>
    <t>CGGAGCGGGTGCGGTTCCTGGAGAGATACTTCCACAACCGGGAGGAGTTCGCGCGCTTCGACAGCGACGTCGGGGAGTACCGCGCGGTGACCGAGCTGGGGCGGCCGTCAGCCGAGTACTTCAACAGCCAGAAGGACCTCCTGGAGCGGAGGCGGGCCGAGGTGGACACTGTGTGCAGACACAACTATGGGGTTGTCGAGAGC</t>
  </si>
  <si>
    <t>36e2f2eb776cf86567196a392431e678</t>
  </si>
  <si>
    <t>MHC2-029</t>
  </si>
  <si>
    <t>CGGAGCGGGTGCGGTTCCTGGACAGATACTTCCACAACCGGGAGGAGTTCGTGCGCTTCGACAGCGACGTGGGGGAGTACCGCGCGGTGACCGAGCTGGGGCGGCGGGACGCCGAGTACTGGAACAGCCAGAAGGACAGCCTGGAGTATAAGCGGGGACAGGTGGACAACTACTGCCGACACAACTACGGGGTTTTTGAGAGC</t>
  </si>
  <si>
    <t>b908e34cad55f8d28cb8a5f8c30fefbb</t>
  </si>
  <si>
    <t>MHC2-035</t>
  </si>
  <si>
    <t>CGGAGCGGGTGCGGTTCCTGGACAGATACTTCCACAACCGGGAGGAGTTCGTGCGCTTCGACCGCGACGTGGGGGAGTACCGCGCGGTGACCGAGCTGGGGCGGCCGTCAGCCGAGTACTGGAACAGCCAGAAGGACAGCCTGGAGTATAAGCGGGGACAGGTGGACAACTACTGCCGACACAACTACGGGGTTTTTGAGAGC</t>
  </si>
  <si>
    <t>7450a14729c64af4c6b7e9698b7b5ae2</t>
  </si>
  <si>
    <t>MHC2-075</t>
  </si>
  <si>
    <t>CGGAGCGGGTGCGGCTCCTGGACAGATACTTCTACAACCGGGAGGAGTACGTGCGCTTCGACAGCGACGTGGGGGAGTACCGCGCGGTGACCGAGCTGGGGCGGCCGGACGCCGAGTACTGGAACAGCCAGAAGGACGTCCTGGAGTATAAGCGGGGACAGGTGGACAACTACTGCCGACACAACTACGGGGTTTTTGAGAGC</t>
  </si>
  <si>
    <t>a939764ad493b3edf2f6bff60542c4f0</t>
  </si>
  <si>
    <t>MHC2-049</t>
  </si>
  <si>
    <t>CGGAGCGGGTGCGGTTCCTGGAGAGACACTTCTACAACCGGGAGGAGTACGTGCGCTTCGACAGCGACGTGGGGGAGTTCCGCGCGGTGAGCGAGCTGGGGCGGCCGGACGCCGAGTACTGGAACAGCCAGAAGGACTTCCTGGAGGGGAGGCGGGCCGCGGTGGACAACTACTGCCGACACAACTACGGGGTTTTTGAGAGC</t>
  </si>
  <si>
    <t>9297e00ab17ede685788e4adbf5f76db</t>
  </si>
  <si>
    <t>MHC2-080</t>
  </si>
  <si>
    <t>CGGAGCGGGTGCGGCTCCTACACAGATACATCTACAACCGGGAGGAGGTCGCGCGCTTCGACAGCGACGTCGGGGAGTACCGCGCGGTGACCGAGCTGGGGCGGCCGTCAGCCGAGTACTTCAACAGCCAGAAGGACCTCCTGGAGCGGAAGCGGGCGGAGGTGGACACGTTCTGCAGACACAACTATGGGGTTGGTGAGAGC</t>
  </si>
  <si>
    <t>3acfeba8d5821849512c069e1e0e3c6b</t>
  </si>
  <si>
    <t>MHC2-081</t>
  </si>
  <si>
    <t>CGGAGCGGGTGCGGTTCCTGGAGAGATACTTCTACAACCGGGAGGAGTACGTGCGCTTCGACAGCGACGTGGGGGAGTACCGAGCGGTGACCGAGCTGGGGCGGCGGGACGCCGAGTACTGGAACAGCCAGAAGGACCTCCTGGAGCAGAAGCGGGGACAGGTGGACAACTACTGCCGACACAACTACGGGGTTTTTGAGAGC</t>
  </si>
  <si>
    <t>4dfe2b624004d53ffae071824c8e2f53</t>
  </si>
  <si>
    <t>MHC2-057</t>
  </si>
  <si>
    <t>CGGAGCGGGTGCGGTTCCTGGAGAGATACTTCTACAACCGGGAGGAGTACGTGCGCTTCGACAGCGACGTGGGGAGTACCGAGCGGTGACCGAGCTGGGGCGGCGGGACGCCGAGTACTGGAACAGCCAGAAGGACAGCCTGGAGTATAAGCGGGGACAGGTGGACAACTACTGCCGACACAACTACGGGGTTTTTGAGAGC</t>
  </si>
  <si>
    <t>baeb443122ac5e2fa3665ccfa203c93b</t>
  </si>
  <si>
    <t>MHC2-047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</si>
</sst>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9"/>
  <sheetViews>
    <sheetView tabSelected="1" workbookViewId="0"/>
  </sheetViews>
  <sheetFormatPr defaultRowHeight="15"/>
  <cols>
    <col min="9" max="9" width="9.140625" style="1"/>
  </cols>
  <sheetData>
    <row r="1" spans="1:14">
      <c r="I1" s="1" t="s">
        <v>0</v>
      </c>
      <c r="J1">
        <v>426</v>
      </c>
      <c r="K1">
        <v>411</v>
      </c>
      <c r="L1">
        <v>387</v>
      </c>
      <c r="M1">
        <v>352</v>
      </c>
      <c r="N1">
        <v>457</v>
      </c>
    </row>
    <row r="2" spans="1:14">
      <c r="I2" s="1" t="s">
        <v>1</v>
      </c>
      <c r="J2">
        <f>SUM(J5:J29)</f>
        <v>418</v>
      </c>
      <c r="K2">
        <f>SUM(K5:K29)</f>
        <v>395</v>
      </c>
      <c r="L2">
        <f>SUM(L5:L29)</f>
        <v>384</v>
      </c>
      <c r="M2">
        <f>SUM(M5:M29)</f>
        <v>350</v>
      </c>
      <c r="N2">
        <f>SUM(N5:N29)</f>
        <v>439</v>
      </c>
    </row>
    <row r="3" spans="1:14">
      <c r="I3" s="1" t="s">
        <v>2</v>
      </c>
      <c r="J3">
        <f>COUNT(J5:J29)</f>
        <v>4</v>
      </c>
      <c r="K3">
        <f>COUNT(K5:K29)</f>
        <v>9</v>
      </c>
      <c r="L3">
        <f>COUNT(L5:L29)</f>
        <v>1</v>
      </c>
      <c r="M3">
        <f>COUNT(M5:M29)</f>
        <v>1</v>
      </c>
      <c r="N3">
        <f>COUNT(N5:N29)</f>
        <v>11</v>
      </c>
    </row>
    <row r="4" spans="1:14" s="1" customFormat="1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</row>
    <row r="5" spans="1:14">
      <c r="A5" t="s">
        <v>16</v>
      </c>
      <c r="B5" t="s">
        <v>17</v>
      </c>
      <c r="C5">
        <v>203</v>
      </c>
      <c r="D5">
        <f>SUM(J5:N5)</f>
        <v>402</v>
      </c>
      <c r="E5">
        <f>COUNT(J5:N5)</f>
        <v>1</v>
      </c>
      <c r="F5">
        <v>94.37</v>
      </c>
      <c r="G5">
        <v>94.37</v>
      </c>
      <c r="H5">
        <v>94.37</v>
      </c>
      <c r="I5" s="1" t="s">
        <v>18</v>
      </c>
      <c r="J5">
        <f>321+81</f>
        <v>402</v>
      </c>
    </row>
    <row r="6" spans="1:14">
      <c r="A6" t="s">
        <v>19</v>
      </c>
      <c r="B6" t="s">
        <v>20</v>
      </c>
      <c r="C6">
        <v>203</v>
      </c>
      <c r="D6">
        <f>SUM(J6:N6)</f>
        <v>395</v>
      </c>
      <c r="E6">
        <f>COUNT(J6:N6)</f>
        <v>2</v>
      </c>
      <c r="F6">
        <v>50.9</v>
      </c>
      <c r="G6">
        <v>99.22</v>
      </c>
      <c r="H6">
        <v>2.58</v>
      </c>
      <c r="I6" s="1" t="s">
        <v>21</v>
      </c>
      <c r="J6">
        <f>8+3</f>
        <v>11</v>
      </c>
      <c r="L6">
        <f>287+97</f>
        <v>384</v>
      </c>
    </row>
    <row r="7" spans="1:14">
      <c r="A7" t="s">
        <v>22</v>
      </c>
      <c r="B7" t="s">
        <v>23</v>
      </c>
      <c r="C7">
        <v>203</v>
      </c>
      <c r="D7">
        <f>SUM(J7:N7)</f>
        <v>350</v>
      </c>
      <c r="E7">
        <f>COUNT(J7:N7)</f>
        <v>1</v>
      </c>
      <c r="F7">
        <v>99.43</v>
      </c>
      <c r="G7">
        <v>99.43</v>
      </c>
      <c r="H7">
        <v>99.43</v>
      </c>
      <c r="I7" s="1" t="s">
        <v>24</v>
      </c>
      <c r="M7">
        <f>254+96</f>
        <v>350</v>
      </c>
    </row>
    <row r="8" spans="1:14">
      <c r="A8" t="s">
        <v>25</v>
      </c>
      <c r="B8" t="s">
        <v>26</v>
      </c>
      <c r="C8">
        <v>203</v>
      </c>
      <c r="D8">
        <f>SUM(J8:N8)</f>
        <v>192</v>
      </c>
      <c r="E8">
        <f>COUNT(J8:N8)</f>
        <v>1</v>
      </c>
      <c r="F8">
        <v>42.01</v>
      </c>
      <c r="G8">
        <v>42.01</v>
      </c>
      <c r="H8">
        <v>42.01</v>
      </c>
      <c r="I8" s="1" t="s">
        <v>27</v>
      </c>
      <c r="N8">
        <f>119+73</f>
        <v>192</v>
      </c>
    </row>
    <row r="9" spans="1:14">
      <c r="A9" t="s">
        <v>28</v>
      </c>
      <c r="B9" t="s">
        <v>29</v>
      </c>
      <c r="C9">
        <v>203</v>
      </c>
      <c r="D9">
        <f>SUM(J9:N9)</f>
        <v>191</v>
      </c>
      <c r="E9">
        <f>COUNT(J9:N9)</f>
        <v>1</v>
      </c>
      <c r="F9">
        <v>41.79</v>
      </c>
      <c r="G9">
        <v>41.79</v>
      </c>
      <c r="H9">
        <v>41.79</v>
      </c>
      <c r="I9" s="1" t="s">
        <v>30</v>
      </c>
      <c r="N9">
        <f>129+62</f>
        <v>191</v>
      </c>
    </row>
    <row r="10" spans="1:14">
      <c r="A10" t="s">
        <v>31</v>
      </c>
      <c r="B10" t="s">
        <v>32</v>
      </c>
      <c r="C10">
        <v>203</v>
      </c>
      <c r="D10">
        <f>SUM(J10:N10)</f>
        <v>175</v>
      </c>
      <c r="E10">
        <f>COUNT(J10:N10)</f>
        <v>1</v>
      </c>
      <c r="F10">
        <v>42.58</v>
      </c>
      <c r="G10">
        <v>42.58</v>
      </c>
      <c r="H10">
        <v>42.58</v>
      </c>
      <c r="I10" s="1" t="s">
        <v>33</v>
      </c>
      <c r="K10">
        <f>122+53</f>
        <v>175</v>
      </c>
    </row>
    <row r="11" spans="1:14">
      <c r="A11" t="s">
        <v>34</v>
      </c>
      <c r="B11" t="s">
        <v>35</v>
      </c>
      <c r="C11">
        <v>203</v>
      </c>
      <c r="D11">
        <f>SUM(J11:N11)</f>
        <v>175</v>
      </c>
      <c r="E11">
        <f>COUNT(J11:N11)</f>
        <v>1</v>
      </c>
      <c r="F11">
        <v>42.58</v>
      </c>
      <c r="G11">
        <v>42.58</v>
      </c>
      <c r="H11">
        <v>42.58</v>
      </c>
      <c r="I11" s="1" t="s">
        <v>36</v>
      </c>
      <c r="K11">
        <f>127+48</f>
        <v>175</v>
      </c>
    </row>
    <row r="12" spans="1:14">
      <c r="A12" t="s">
        <v>37</v>
      </c>
      <c r="B12" t="s">
        <v>38</v>
      </c>
      <c r="C12">
        <v>203</v>
      </c>
      <c r="D12">
        <f>SUM(J12:N12)</f>
        <v>12</v>
      </c>
      <c r="E12">
        <f>COUNT(J12:N12)</f>
        <v>1</v>
      </c>
      <c r="F12">
        <v>2.63</v>
      </c>
      <c r="G12">
        <v>2.63</v>
      </c>
      <c r="H12">
        <v>2.63</v>
      </c>
      <c r="I12" s="1" t="s">
        <v>39</v>
      </c>
      <c r="N12">
        <f>9+3</f>
        <v>12</v>
      </c>
    </row>
    <row r="13" spans="1:14">
      <c r="A13" t="s">
        <v>40</v>
      </c>
      <c r="B13" t="s">
        <v>41</v>
      </c>
      <c r="C13">
        <v>203</v>
      </c>
      <c r="D13">
        <f>SUM(J13:N13)</f>
        <v>11</v>
      </c>
      <c r="E13">
        <f>COUNT(J13:N13)</f>
        <v>1</v>
      </c>
      <c r="F13">
        <v>2.41</v>
      </c>
      <c r="G13">
        <v>2.41</v>
      </c>
      <c r="H13">
        <v>2.41</v>
      </c>
      <c r="I13" s="1" t="s">
        <v>42</v>
      </c>
      <c r="N13">
        <f>7+4</f>
        <v>11</v>
      </c>
    </row>
    <row r="14" spans="1:14">
      <c r="A14" t="s">
        <v>43</v>
      </c>
      <c r="B14" t="s">
        <v>44</v>
      </c>
      <c r="C14">
        <v>203</v>
      </c>
      <c r="D14">
        <f>SUM(J14:N14)</f>
        <v>10</v>
      </c>
      <c r="E14">
        <f>COUNT(J14:N14)</f>
        <v>1</v>
      </c>
      <c r="F14">
        <v>2.19</v>
      </c>
      <c r="G14">
        <v>2.19</v>
      </c>
      <c r="H14">
        <v>2.19</v>
      </c>
      <c r="I14" s="1" t="s">
        <v>45</v>
      </c>
      <c r="N14">
        <f>5+5</f>
        <v>10</v>
      </c>
    </row>
    <row r="15" spans="1:14">
      <c r="A15" t="s">
        <v>46</v>
      </c>
      <c r="B15" t="s">
        <v>47</v>
      </c>
      <c r="C15">
        <v>203</v>
      </c>
      <c r="D15">
        <f>SUM(J15:N15)</f>
        <v>9</v>
      </c>
      <c r="E15">
        <f>COUNT(J15:N15)</f>
        <v>1</v>
      </c>
      <c r="F15">
        <v>2.19</v>
      </c>
      <c r="G15">
        <v>2.19</v>
      </c>
      <c r="H15">
        <v>2.19</v>
      </c>
      <c r="I15" s="1" t="s">
        <v>48</v>
      </c>
      <c r="K15">
        <f>7+2</f>
        <v>9</v>
      </c>
    </row>
    <row r="16" spans="1:14">
      <c r="A16" t="s">
        <v>49</v>
      </c>
      <c r="B16" t="s">
        <v>50</v>
      </c>
      <c r="C16">
        <v>203</v>
      </c>
      <c r="D16">
        <f>SUM(J16:N16)</f>
        <v>9</v>
      </c>
      <c r="E16">
        <f>COUNT(J16:N16)</f>
        <v>1</v>
      </c>
      <c r="F16">
        <v>2.19</v>
      </c>
      <c r="G16">
        <v>2.19</v>
      </c>
      <c r="H16">
        <v>2.19</v>
      </c>
      <c r="I16" s="1" t="s">
        <v>51</v>
      </c>
      <c r="K16">
        <f>6+3</f>
        <v>9</v>
      </c>
    </row>
    <row r="17" spans="1:14">
      <c r="A17" t="s">
        <v>52</v>
      </c>
      <c r="B17" t="s">
        <v>53</v>
      </c>
      <c r="C17">
        <v>203</v>
      </c>
      <c r="D17">
        <f>SUM(J17:N17)</f>
        <v>9</v>
      </c>
      <c r="E17">
        <f>COUNT(J17:N17)</f>
        <v>1</v>
      </c>
      <c r="F17">
        <v>2.19</v>
      </c>
      <c r="G17">
        <v>2.19</v>
      </c>
      <c r="H17">
        <v>2.19</v>
      </c>
      <c r="I17" s="1" t="s">
        <v>54</v>
      </c>
      <c r="K17">
        <f>6+3</f>
        <v>9</v>
      </c>
    </row>
    <row r="18" spans="1:14">
      <c r="A18" t="s">
        <v>55</v>
      </c>
      <c r="B18" t="s">
        <v>56</v>
      </c>
      <c r="C18">
        <v>203</v>
      </c>
      <c r="D18">
        <f>SUM(J18:N18)</f>
        <v>7</v>
      </c>
      <c r="E18">
        <f>COUNT(J18:N18)</f>
        <v>1</v>
      </c>
      <c r="F18">
        <v>1.53</v>
      </c>
      <c r="G18">
        <v>1.53</v>
      </c>
      <c r="H18">
        <v>1.53</v>
      </c>
      <c r="I18" s="1" t="s">
        <v>57</v>
      </c>
      <c r="N18">
        <f>6+1</f>
        <v>7</v>
      </c>
    </row>
    <row r="19" spans="1:14">
      <c r="A19" t="s">
        <v>58</v>
      </c>
      <c r="B19" t="s">
        <v>59</v>
      </c>
      <c r="C19">
        <v>203</v>
      </c>
      <c r="D19">
        <f>SUM(J19:N19)</f>
        <v>7</v>
      </c>
      <c r="E19">
        <f>COUNT(J19:N19)</f>
        <v>1</v>
      </c>
      <c r="F19">
        <v>1.53</v>
      </c>
      <c r="G19">
        <v>1.53</v>
      </c>
      <c r="H19">
        <v>1.53</v>
      </c>
      <c r="I19" s="1" t="s">
        <v>60</v>
      </c>
      <c r="N19">
        <f>5+2</f>
        <v>7</v>
      </c>
    </row>
    <row r="20" spans="1:14">
      <c r="A20" t="s">
        <v>61</v>
      </c>
      <c r="B20" t="s">
        <v>62</v>
      </c>
      <c r="C20">
        <v>203</v>
      </c>
      <c r="D20">
        <f>SUM(J20:N20)</f>
        <v>7</v>
      </c>
      <c r="E20">
        <f>COUNT(J20:N20)</f>
        <v>1</v>
      </c>
      <c r="F20">
        <v>1.7</v>
      </c>
      <c r="G20">
        <v>1.7</v>
      </c>
      <c r="H20">
        <v>1.7</v>
      </c>
      <c r="I20" s="1" t="s">
        <v>63</v>
      </c>
      <c r="K20">
        <f>7+0</f>
        <v>7</v>
      </c>
    </row>
    <row r="21" spans="1:14">
      <c r="A21" t="s">
        <v>64</v>
      </c>
      <c r="B21" t="s">
        <v>65</v>
      </c>
      <c r="C21">
        <v>203</v>
      </c>
      <c r="D21">
        <f>SUM(J21:N21)</f>
        <v>7</v>
      </c>
      <c r="E21">
        <f>COUNT(J21:N21)</f>
        <v>1</v>
      </c>
      <c r="F21">
        <v>1.7</v>
      </c>
      <c r="G21">
        <v>1.7</v>
      </c>
      <c r="H21">
        <v>1.7</v>
      </c>
      <c r="I21" s="1" t="s">
        <v>66</v>
      </c>
      <c r="K21">
        <f>5+2</f>
        <v>7</v>
      </c>
    </row>
    <row r="22" spans="1:14">
      <c r="A22" t="s">
        <v>67</v>
      </c>
      <c r="B22" t="s">
        <v>68</v>
      </c>
      <c r="C22">
        <v>203</v>
      </c>
      <c r="D22">
        <f>SUM(J22:N22)</f>
        <v>3</v>
      </c>
      <c r="E22">
        <f>COUNT(J22:N22)</f>
        <v>1</v>
      </c>
      <c r="F22">
        <v>0.7</v>
      </c>
      <c r="G22">
        <v>0.7</v>
      </c>
      <c r="H22">
        <v>0.7</v>
      </c>
      <c r="I22" s="1" t="s">
        <v>69</v>
      </c>
      <c r="J22">
        <f>3+0</f>
        <v>3</v>
      </c>
    </row>
    <row r="23" spans="1:14">
      <c r="A23" t="s">
        <v>70</v>
      </c>
      <c r="B23" t="s">
        <v>71</v>
      </c>
      <c r="C23">
        <v>203</v>
      </c>
      <c r="D23">
        <f>SUM(J23:N23)</f>
        <v>3</v>
      </c>
      <c r="E23">
        <f>COUNT(J23:N23)</f>
        <v>1</v>
      </c>
      <c r="F23">
        <v>0.66</v>
      </c>
      <c r="G23">
        <v>0.66</v>
      </c>
      <c r="H23">
        <v>0.66</v>
      </c>
      <c r="I23" s="1" t="s">
        <v>72</v>
      </c>
      <c r="N23">
        <f>3+0</f>
        <v>3</v>
      </c>
    </row>
    <row r="24" spans="1:14">
      <c r="A24" t="s">
        <v>73</v>
      </c>
      <c r="B24" t="s">
        <v>74</v>
      </c>
      <c r="C24">
        <v>203</v>
      </c>
      <c r="D24">
        <f>SUM(J24:N24)</f>
        <v>2</v>
      </c>
      <c r="E24">
        <f>COUNT(J24:N24)</f>
        <v>1</v>
      </c>
      <c r="F24">
        <v>0.44</v>
      </c>
      <c r="G24">
        <v>0.44</v>
      </c>
      <c r="H24">
        <v>0.44</v>
      </c>
      <c r="I24" s="1" t="s">
        <v>75</v>
      </c>
      <c r="N24">
        <f>2+0</f>
        <v>2</v>
      </c>
    </row>
    <row r="25" spans="1:14">
      <c r="A25" t="s">
        <v>76</v>
      </c>
      <c r="B25" t="s">
        <v>77</v>
      </c>
      <c r="C25">
        <v>203</v>
      </c>
      <c r="D25">
        <f>SUM(J25:N25)</f>
        <v>2</v>
      </c>
      <c r="E25">
        <f>COUNT(J25:N25)</f>
        <v>1</v>
      </c>
      <c r="F25">
        <v>0.49</v>
      </c>
      <c r="G25">
        <v>0.49</v>
      </c>
      <c r="H25">
        <v>0.49</v>
      </c>
      <c r="I25" s="1" t="s">
        <v>78</v>
      </c>
      <c r="K25">
        <f>2+0</f>
        <v>2</v>
      </c>
    </row>
    <row r="26" spans="1:14">
      <c r="A26" t="s">
        <v>79</v>
      </c>
      <c r="B26" t="s">
        <v>80</v>
      </c>
      <c r="C26">
        <v>203</v>
      </c>
      <c r="D26">
        <f>SUM(J26:N26)</f>
        <v>2</v>
      </c>
      <c r="E26">
        <f>COUNT(J26:N26)</f>
        <v>1</v>
      </c>
      <c r="F26">
        <v>0.49</v>
      </c>
      <c r="G26">
        <v>0.49</v>
      </c>
      <c r="H26">
        <v>0.49</v>
      </c>
      <c r="I26" s="1" t="s">
        <v>81</v>
      </c>
      <c r="K26">
        <f>2+0</f>
        <v>2</v>
      </c>
    </row>
    <row r="27" spans="1:14">
      <c r="A27" t="s">
        <v>82</v>
      </c>
      <c r="B27" t="s">
        <v>83</v>
      </c>
      <c r="C27">
        <v>203</v>
      </c>
      <c r="D27">
        <f>SUM(J27:N27)</f>
        <v>2</v>
      </c>
      <c r="E27">
        <f>COUNT(J27:N27)</f>
        <v>1</v>
      </c>
      <c r="F27">
        <v>0.47</v>
      </c>
      <c r="G27">
        <v>0.47</v>
      </c>
      <c r="H27">
        <v>0.47</v>
      </c>
      <c r="I27" s="1" t="s">
        <v>84</v>
      </c>
      <c r="J27">
        <f>2+0</f>
        <v>2</v>
      </c>
    </row>
    <row r="28" spans="1:14">
      <c r="A28" t="s">
        <v>85</v>
      </c>
      <c r="B28" t="s">
        <v>86</v>
      </c>
      <c r="C28">
        <v>203</v>
      </c>
      <c r="D28">
        <f>SUM(J28:N28)</f>
        <v>2</v>
      </c>
      <c r="E28">
        <f>COUNT(J28:N28)</f>
        <v>1</v>
      </c>
      <c r="F28">
        <v>0.44</v>
      </c>
      <c r="G28">
        <v>0.44</v>
      </c>
      <c r="H28">
        <v>0.44</v>
      </c>
      <c r="I28" s="1" t="s">
        <v>87</v>
      </c>
      <c r="N28">
        <f>2+0</f>
        <v>2</v>
      </c>
    </row>
    <row r="29" spans="1:14">
      <c r="A29" t="s">
        <v>88</v>
      </c>
      <c r="B29" t="s">
        <v>89</v>
      </c>
      <c r="C29">
        <v>202</v>
      </c>
      <c r="D29">
        <f>SUM(J29:N29)</f>
        <v>2</v>
      </c>
      <c r="E29">
        <f>COUNT(J29:N29)</f>
        <v>1</v>
      </c>
      <c r="F29">
        <v>0.44</v>
      </c>
      <c r="G29">
        <v>0.44</v>
      </c>
      <c r="H29">
        <v>0.44</v>
      </c>
      <c r="I29" s="1" t="s">
        <v>90</v>
      </c>
      <c r="N29">
        <f>2+0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MHC2</vt:lpstr>
    </vt:vector>
  </TitlesOfParts>
  <Company>SixthResearcher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AmpliSAT results</dc:title>
  <dc:creator>Alvaro Sebastian</dc:creator>
  <dc:description>AmpliSAT results</dc:description>
  <cp:lastModifiedBy>Alvaro Sebastian</cp:lastModifiedBy>
  <dcterms:created xsi:type="dcterms:W3CDTF">2023-07-11T13:41:47Z</dcterms:created>
  <dcterms:modified xsi:type="dcterms:W3CDTF">2023-07-11T13:41:47Z</dcterms:modified>
</cp:coreProperties>
</file>