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MHC2" sheetId="1" r:id="rId1"/>
  </sheets>
  <calcPr calcId="145621"/>
</workbook>
</file>

<file path=xl/calcChain.xml><?xml version="1.0" encoding="utf-8"?>
<calcChain xmlns="http://schemas.openxmlformats.org/spreadsheetml/2006/main">
  <c r="K14" i="1" l="1"/>
  <c r="E14" i="1"/>
  <c r="D14" i="1"/>
  <c r="K13" i="1"/>
  <c r="E13" i="1"/>
  <c r="D13" i="1"/>
  <c r="N12" i="1"/>
  <c r="E12" i="1" s="1"/>
  <c r="N11" i="1"/>
  <c r="E11" i="1"/>
  <c r="D11" i="1"/>
  <c r="Q10" i="1"/>
  <c r="Q3" i="1" s="1"/>
  <c r="E10" i="1"/>
  <c r="D10" i="1"/>
  <c r="J9" i="1"/>
  <c r="E9" i="1"/>
  <c r="D9" i="1"/>
  <c r="O8" i="1"/>
  <c r="O3" i="1" s="1"/>
  <c r="E8" i="1"/>
  <c r="D8" i="1"/>
  <c r="P7" i="1"/>
  <c r="D7" i="1" s="1"/>
  <c r="E7" i="1"/>
  <c r="M6" i="1"/>
  <c r="E6" i="1"/>
  <c r="D6" i="1"/>
  <c r="L5" i="1"/>
  <c r="E5" i="1"/>
  <c r="D5" i="1"/>
  <c r="M3" i="1"/>
  <c r="L3" i="1"/>
  <c r="K3" i="1"/>
  <c r="J3" i="1"/>
  <c r="M2" i="1"/>
  <c r="L2" i="1"/>
  <c r="K2" i="1"/>
  <c r="J2" i="1"/>
  <c r="N2" i="1" l="1"/>
  <c r="N3" i="1"/>
  <c r="O2" i="1"/>
  <c r="P2" i="1"/>
  <c r="P3" i="1"/>
  <c r="D12" i="1"/>
  <c r="Q2" i="1"/>
</calcChain>
</file>

<file path=xl/sharedStrings.xml><?xml version="1.0" encoding="utf-8"?>
<sst xmlns="http://schemas.openxmlformats.org/spreadsheetml/2006/main" count="49" uniqueCount="49">
  <si>
    <t>DEPTH_AMPLICON</t>
  </si>
  <si>
    <t>DEPTH_ALLELES</t>
  </si>
  <si>
    <t>COUNT_ALLELES</t>
  </si>
  <si>
    <t>SEQUENCE</t>
  </si>
  <si>
    <t>MD5</t>
  </si>
  <si>
    <t>LENGTH</t>
  </si>
  <si>
    <t>DEPTH</t>
  </si>
  <si>
    <t>SAMPLES</t>
  </si>
  <si>
    <t>MEAN_FREQ</t>
  </si>
  <si>
    <t>MAX_FREQ</t>
  </si>
  <si>
    <t>MIN_FREQ</t>
  </si>
  <si>
    <t>S1</t>
  </si>
  <si>
    <t>S2</t>
  </si>
  <si>
    <t>S3</t>
  </si>
  <si>
    <t>S4</t>
  </si>
  <si>
    <t>S5</t>
  </si>
  <si>
    <t>S6</t>
  </si>
  <si>
    <t>S7</t>
  </si>
  <si>
    <t>S8</t>
  </si>
  <si>
    <t>CGGAGCGGGTGCGGCTCCTACACAGATACATCTACAACCGGGAGGAGGTCGCGCGCTTCGACAGCGACGTCGGGGAGTACCGCGCGGTGACCGAGCTGGGGCGGCCGTCAGCCGAGTACTTCAACAGCCAGAAGGACCTCCTGGAGCGGAGGCGGGCCGAGGTGGACACTGTGTGCAGACACAACTATGGGGTTGTCGAGAGC</t>
  </si>
  <si>
    <t>11fc20ce9d5bc7e10ba707d4a36b8e23</t>
  </si>
  <si>
    <t>CGGAGCGGATACGGTTCCTGGACAGATACTTCTACAACCGGGAGGAGTACGTGCGCTTCGACAGCGACGTGGGGGAGTTCCGCGCGGTGAGCGAGCTGGGGCGGCCGGACGCCGAGTACTGGAACAGCCAGAAGGACTTCCTGGAGGATGAGCGGGCCACGGTGGACAACTACTGCCGACACAACTACGGGGTTGTTGAGAGC</t>
  </si>
  <si>
    <t>821d419d0a134b50d2c45d71a85fd5de</t>
  </si>
  <si>
    <t>CGGAGCGGGTGCGGTTCCTGGAGAGATACTTCCACAACCGGGAGGAGTTCGTGCGCTTCGACAGCGACGTGGGGGAGTACCGCGCGGTGACCGAGCTGGGGCGGCGGGACGCCGAGTACTGGAACAGCCAGAAGGACAGCCTGGAGTATAAGCGGGGACAGGTGGACAACTACTGCCGACACAACTACAGGGTTTTTGAGAGC</t>
  </si>
  <si>
    <t>d6bcd0d70e3e17bf0c7b76724f85aa1b</t>
  </si>
  <si>
    <t>CGGAGCGGGTGCAGTTACTGGTCAGATACTTCTACAACCGGGAGGAGTTCGCGCGCTTCGACAGCGACGTGGGGGAGTACCGCGCGGTGACCGAGGTGGGGCGGCAGGACGCCAAGTACTGGAACAGCCAGAAGGACGCCCTGGAGCGGAGGCGGGCCGAGGTGGACACTGTGTGCAGACACAACTATGGGGTTGGCGAGAGC</t>
  </si>
  <si>
    <t>39d2871be32e7c2aedabe71adf0f4541</t>
  </si>
  <si>
    <t>CGGAGCGGGTGCGGTTCCTGGAGAGATACTTCCACAACCGGGAGGAGTTCGCGCGCTTCGACAGCGACGTGGGGGAGTTCCGCGCGGTGAGCGAGCTGGGGCGGCCGGACGCCGAGTACTGGAACAGCCAGAGGGACTTCCTGGAGCGGAAGCGGGCGGAGGTGGACACGTTCTGCAGACACAACTATGGGGTTGGTGAGAGC</t>
  </si>
  <si>
    <t>524955f53b23dec155c6fb397ca94750</t>
  </si>
  <si>
    <t>MHC2-0000004</t>
  </si>
  <si>
    <t>CGGAGCGGATAAGGTTCCTACACAGATACATCTACAACCGGGAGGAGGTCGCGCGCTTCGACAGCGACGTGGGGGAGTACCGCGCGGTGAGCGAGCTGGGGCGGCGGACAGCCGAGTACTGGAACAGCCAGAAGGACCTCCTGGAGCGGAAGCGGGCCGTGGTGGACACAGTGTGCAGACACAACTACGGGGTTGTTGAGAGC</t>
  </si>
  <si>
    <t>c10279f343075d80d66ba07ad9fcc148</t>
  </si>
  <si>
    <t>CGGAGCGGGTGCGGTTCCTGGAGAGATACTTCTACAACCGGGAGGAGTACGTGCGCTTCGACAGCGACGTGGGGGAGTACCGAGCGGTGACCGAGCTGGGGCGGCGGGACGCCGAGTACTGGAACAGCCAGAAGGACAGCCTGGAGTATAAGCGGGGACAGGTGGACAACTACTGCCGACACAACTACGGGGTTTTTGAGAGC</t>
  </si>
  <si>
    <t>3e626cefca243ba2ef0ce0f8676a13fd</t>
  </si>
  <si>
    <t>CGGAGCGGGTGCGGTTCCTGGACAGATACTTCCACAACCGGGAGGAGTTCGTGCGCTTCGACAGCGACGTGGGGGAGTACCGCGCGGTGACCGAGCTGGGGCGGCCGTCAGCCGAGTACTGGAACAGCCAGAAGGACCTCCTGGAGCAGAAGCGGGGACAGGTGGACAACTACTGCCGACACAACTACAGGGTTTTTGAGAGC</t>
  </si>
  <si>
    <t>d84d6f3a73c1949a4ef1060d4c040998</t>
  </si>
  <si>
    <t>CGGAGCGGGTGCGGTTCCTGGAGAGACACTTCTACAACCGGGAGGAGAACGTGCGCTTCGACAGCGACGTGGGGGAGTACCGCGCGGTGACCGAGCTGGGGCGGCCGGACGCCGAGTACTGGAACAGCCAGAAGGACGTCCTGGAGTATAAGCGGGGACAGGTGGACAACTACTGCCGACACAACTACGGGGTTTTTGAGAGC</t>
  </si>
  <si>
    <t>1b5902d897b0044133b9c7d80173c273</t>
  </si>
  <si>
    <t>CGGAGCGGGTGCGGCTCCTGGACAGATACTTCTACAACCGGGAGGAGTACGTGCGCTTCGACAGCGACGTGGGGGAGTTCCGCGCGGTGAGCGAGCTGGGGCGGCCGGACGCCGAGTACTGGAACAGCCAGAAGGACTTCCTGGAGGGGAGGCGGGCCGCGGTGGACAACTACTGCCGACACAACTACGGGGTTGGTGAGAGC</t>
  </si>
  <si>
    <t>65d3e539e1cc5e2a18a166c1fe6d2095</t>
  </si>
  <si>
    <t>MHC2-0000011</t>
  </si>
  <si>
    <t>Spsu-DRB*01</t>
  </si>
  <si>
    <t>Spsu-DRB*05</t>
  </si>
  <si>
    <t>Spsu-DRB*10</t>
  </si>
  <si>
    <t>Spsu-DRB*04</t>
  </si>
  <si>
    <t>Spsu-DRB*09</t>
  </si>
  <si>
    <t>Spsu-DRB*07</t>
  </si>
  <si>
    <t>Spsu-DRB*11</t>
  </si>
  <si>
    <t>Spsu-DRB*08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</si>
</sst>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K18" sqref="K18"/>
    </sheetView>
  </sheetViews>
  <sheetFormatPr defaultRowHeight="15" x14ac:dyDescent="0.25"/>
  <cols>
    <col min="9" max="9" width="17.7109375" style="1" bestFit="1" customWidth="1"/>
  </cols>
  <sheetData>
    <row r="1" spans="1:17" x14ac:dyDescent="0.25">
      <c r="I1" s="1" t="s">
        <v>0</v>
      </c>
      <c r="J1">
        <v>356</v>
      </c>
      <c r="K1">
        <v>396</v>
      </c>
      <c r="L1">
        <v>374</v>
      </c>
      <c r="M1">
        <v>336</v>
      </c>
      <c r="N1">
        <v>379</v>
      </c>
      <c r="O1">
        <v>312</v>
      </c>
      <c r="P1">
        <v>339</v>
      </c>
      <c r="Q1">
        <v>263</v>
      </c>
    </row>
    <row r="2" spans="1:17" x14ac:dyDescent="0.25">
      <c r="I2" s="1" t="s">
        <v>1</v>
      </c>
      <c r="J2">
        <f t="shared" ref="J2:Q2" si="0">SUM(J5:J14)</f>
        <v>290</v>
      </c>
      <c r="K2">
        <f t="shared" si="0"/>
        <v>261</v>
      </c>
      <c r="L2">
        <f t="shared" si="0"/>
        <v>372</v>
      </c>
      <c r="M2">
        <f t="shared" si="0"/>
        <v>328</v>
      </c>
      <c r="N2">
        <f t="shared" si="0"/>
        <v>305</v>
      </c>
      <c r="O2">
        <f t="shared" si="0"/>
        <v>307</v>
      </c>
      <c r="P2">
        <f t="shared" si="0"/>
        <v>324</v>
      </c>
      <c r="Q2">
        <f t="shared" si="0"/>
        <v>254</v>
      </c>
    </row>
    <row r="3" spans="1:17" x14ac:dyDescent="0.25">
      <c r="I3" s="1" t="s">
        <v>2</v>
      </c>
      <c r="J3">
        <f t="shared" ref="J3:Q3" si="1">COUNT(J5:J14)</f>
        <v>1</v>
      </c>
      <c r="K3">
        <f t="shared" si="1"/>
        <v>2</v>
      </c>
      <c r="L3">
        <f t="shared" si="1"/>
        <v>1</v>
      </c>
      <c r="M3">
        <f t="shared" si="1"/>
        <v>1</v>
      </c>
      <c r="N3">
        <f t="shared" si="1"/>
        <v>2</v>
      </c>
      <c r="O3">
        <f t="shared" si="1"/>
        <v>1</v>
      </c>
      <c r="P3">
        <f t="shared" si="1"/>
        <v>1</v>
      </c>
      <c r="Q3">
        <f t="shared" si="1"/>
        <v>1</v>
      </c>
    </row>
    <row r="4" spans="1:17" s="1" customFormat="1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</row>
    <row r="5" spans="1:17" x14ac:dyDescent="0.25">
      <c r="A5" t="s">
        <v>19</v>
      </c>
      <c r="B5" t="s">
        <v>20</v>
      </c>
      <c r="C5">
        <v>203</v>
      </c>
      <c r="D5">
        <f t="shared" ref="D5:D14" si="2">SUM(J5:Q5)</f>
        <v>372</v>
      </c>
      <c r="E5">
        <f t="shared" ref="E5:E14" si="3">COUNT(J5:Q5)</f>
        <v>1</v>
      </c>
      <c r="F5">
        <v>99.47</v>
      </c>
      <c r="G5">
        <v>99.47</v>
      </c>
      <c r="H5">
        <v>99.47</v>
      </c>
      <c r="I5" s="1" t="s">
        <v>41</v>
      </c>
      <c r="L5">
        <f>257+115</f>
        <v>372</v>
      </c>
    </row>
    <row r="6" spans="1:17" x14ac:dyDescent="0.25">
      <c r="A6" t="s">
        <v>21</v>
      </c>
      <c r="B6" t="s">
        <v>22</v>
      </c>
      <c r="C6">
        <v>203</v>
      </c>
      <c r="D6">
        <f t="shared" si="2"/>
        <v>328</v>
      </c>
      <c r="E6">
        <f t="shared" si="3"/>
        <v>1</v>
      </c>
      <c r="F6">
        <v>97.62</v>
      </c>
      <c r="G6">
        <v>97.62</v>
      </c>
      <c r="H6">
        <v>97.62</v>
      </c>
      <c r="I6" s="1" t="s">
        <v>42</v>
      </c>
      <c r="M6">
        <f>221+107</f>
        <v>328</v>
      </c>
    </row>
    <row r="7" spans="1:17" x14ac:dyDescent="0.25">
      <c r="A7" t="s">
        <v>23</v>
      </c>
      <c r="B7" t="s">
        <v>24</v>
      </c>
      <c r="C7">
        <v>203</v>
      </c>
      <c r="D7">
        <f t="shared" si="2"/>
        <v>324</v>
      </c>
      <c r="E7">
        <f t="shared" si="3"/>
        <v>1</v>
      </c>
      <c r="F7">
        <v>95.58</v>
      </c>
      <c r="G7">
        <v>95.58</v>
      </c>
      <c r="H7">
        <v>95.58</v>
      </c>
      <c r="I7" s="1" t="s">
        <v>43</v>
      </c>
      <c r="P7">
        <f>120+204</f>
        <v>324</v>
      </c>
    </row>
    <row r="8" spans="1:17" x14ac:dyDescent="0.25">
      <c r="A8" t="s">
        <v>25</v>
      </c>
      <c r="B8" t="s">
        <v>26</v>
      </c>
      <c r="C8">
        <v>203</v>
      </c>
      <c r="D8">
        <f t="shared" si="2"/>
        <v>307</v>
      </c>
      <c r="E8">
        <f t="shared" si="3"/>
        <v>1</v>
      </c>
      <c r="F8">
        <v>98.4</v>
      </c>
      <c r="G8">
        <v>98.4</v>
      </c>
      <c r="H8">
        <v>98.4</v>
      </c>
      <c r="I8" s="1" t="s">
        <v>44</v>
      </c>
      <c r="O8">
        <f>206+101</f>
        <v>307</v>
      </c>
    </row>
    <row r="9" spans="1:17" x14ac:dyDescent="0.25">
      <c r="A9" t="s">
        <v>27</v>
      </c>
      <c r="B9" t="s">
        <v>28</v>
      </c>
      <c r="C9">
        <v>203</v>
      </c>
      <c r="D9">
        <f t="shared" si="2"/>
        <v>290</v>
      </c>
      <c r="E9">
        <f t="shared" si="3"/>
        <v>1</v>
      </c>
      <c r="F9">
        <v>81.459999999999994</v>
      </c>
      <c r="G9">
        <v>81.459999999999994</v>
      </c>
      <c r="H9">
        <v>81.459999999999994</v>
      </c>
      <c r="I9" s="1" t="s">
        <v>29</v>
      </c>
      <c r="J9">
        <f>196+94</f>
        <v>290</v>
      </c>
    </row>
    <row r="10" spans="1:17" x14ac:dyDescent="0.25">
      <c r="A10" t="s">
        <v>30</v>
      </c>
      <c r="B10" t="s">
        <v>31</v>
      </c>
      <c r="C10">
        <v>203</v>
      </c>
      <c r="D10">
        <f t="shared" si="2"/>
        <v>254</v>
      </c>
      <c r="E10">
        <f t="shared" si="3"/>
        <v>1</v>
      </c>
      <c r="F10">
        <v>96.58</v>
      </c>
      <c r="G10">
        <v>96.58</v>
      </c>
      <c r="H10">
        <v>96.58</v>
      </c>
      <c r="I10" s="1" t="s">
        <v>45</v>
      </c>
      <c r="Q10">
        <f>176+78</f>
        <v>254</v>
      </c>
    </row>
    <row r="11" spans="1:17" x14ac:dyDescent="0.25">
      <c r="A11" t="s">
        <v>32</v>
      </c>
      <c r="B11" t="s">
        <v>33</v>
      </c>
      <c r="C11">
        <v>203</v>
      </c>
      <c r="D11">
        <f t="shared" si="2"/>
        <v>160</v>
      </c>
      <c r="E11">
        <f t="shared" si="3"/>
        <v>1</v>
      </c>
      <c r="F11">
        <v>42.22</v>
      </c>
      <c r="G11">
        <v>42.22</v>
      </c>
      <c r="H11">
        <v>42.22</v>
      </c>
      <c r="I11" s="1" t="s">
        <v>46</v>
      </c>
      <c r="N11">
        <f>99+61</f>
        <v>160</v>
      </c>
    </row>
    <row r="12" spans="1:17" x14ac:dyDescent="0.25">
      <c r="A12" t="s">
        <v>34</v>
      </c>
      <c r="B12" t="s">
        <v>35</v>
      </c>
      <c r="C12">
        <v>203</v>
      </c>
      <c r="D12">
        <f t="shared" si="2"/>
        <v>145</v>
      </c>
      <c r="E12">
        <f t="shared" si="3"/>
        <v>1</v>
      </c>
      <c r="F12">
        <v>38.26</v>
      </c>
      <c r="G12">
        <v>38.26</v>
      </c>
      <c r="H12">
        <v>38.26</v>
      </c>
      <c r="I12" s="1" t="s">
        <v>47</v>
      </c>
      <c r="N12">
        <f>83+62</f>
        <v>145</v>
      </c>
    </row>
    <row r="13" spans="1:17" x14ac:dyDescent="0.25">
      <c r="A13" t="s">
        <v>36</v>
      </c>
      <c r="B13" t="s">
        <v>37</v>
      </c>
      <c r="C13">
        <v>203</v>
      </c>
      <c r="D13">
        <f t="shared" si="2"/>
        <v>145</v>
      </c>
      <c r="E13">
        <f t="shared" si="3"/>
        <v>1</v>
      </c>
      <c r="F13">
        <v>36.619999999999997</v>
      </c>
      <c r="G13">
        <v>36.619999999999997</v>
      </c>
      <c r="H13">
        <v>36.619999999999997</v>
      </c>
      <c r="I13" s="1" t="s">
        <v>48</v>
      </c>
      <c r="K13">
        <f>79+66</f>
        <v>145</v>
      </c>
    </row>
    <row r="14" spans="1:17" x14ac:dyDescent="0.25">
      <c r="A14" t="s">
        <v>38</v>
      </c>
      <c r="B14" t="s">
        <v>39</v>
      </c>
      <c r="C14">
        <v>203</v>
      </c>
      <c r="D14">
        <f t="shared" si="2"/>
        <v>116</v>
      </c>
      <c r="E14">
        <f t="shared" si="3"/>
        <v>1</v>
      </c>
      <c r="F14">
        <v>29.29</v>
      </c>
      <c r="G14">
        <v>29.29</v>
      </c>
      <c r="H14">
        <v>29.29</v>
      </c>
      <c r="I14" s="1" t="s">
        <v>40</v>
      </c>
      <c r="K14">
        <f>71+45</f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MHC2</vt:lpstr>
    </vt:vector>
  </TitlesOfParts>
  <Company>Evolutionary Biology Group, Adam Mickiewicz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AmpliSAT results</dc:title>
  <dc:creator>Alvaro Sebastian</dc:creator>
  <dc:description>AmpliSAT results</dc:description>
  <cp:lastModifiedBy>Alvaro</cp:lastModifiedBy>
  <dcterms:created xsi:type="dcterms:W3CDTF">2015-12-11T16:16:14Z</dcterms:created>
  <dcterms:modified xsi:type="dcterms:W3CDTF">2015-12-14T11:51:25Z</dcterms:modified>
</cp:coreProperties>
</file>