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awel\Desktop\Program CRC\Ryzyko w portfelu inwestycyjnym\Altman Score dla spółek z WIG20\"/>
    </mc:Choice>
  </mc:AlternateContent>
  <xr:revisionPtr revIDLastSave="0" documentId="13_ncr:1_{E77055C6-7FAF-4E41-A2A5-856465C25C1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ne" sheetId="1" r:id="rId1"/>
    <sheet name="Interpretacja" sheetId="3" r:id="rId2"/>
    <sheet name="Wykres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O7" i="1"/>
  <c r="O4" i="1"/>
  <c r="P4" i="1"/>
  <c r="N4" i="1"/>
  <c r="M7" i="1"/>
  <c r="N7" i="1"/>
  <c r="N12" i="1"/>
  <c r="I4" i="1"/>
  <c r="J4" i="1"/>
  <c r="H7" i="1"/>
  <c r="I7" i="1"/>
  <c r="F7" i="1"/>
  <c r="G7" i="1"/>
  <c r="E7" i="1"/>
  <c r="E4" i="1"/>
  <c r="D7" i="1"/>
  <c r="C7" i="1"/>
  <c r="C4" i="1"/>
  <c r="D4" i="1"/>
  <c r="F4" i="1"/>
  <c r="G4" i="1"/>
  <c r="H4" i="1"/>
  <c r="K4" i="1"/>
  <c r="L4" i="1"/>
  <c r="M4" i="1"/>
  <c r="B4" i="1"/>
  <c r="J7" i="1"/>
  <c r="K7" i="1"/>
  <c r="L7" i="1"/>
  <c r="P7" i="1"/>
  <c r="C12" i="1"/>
  <c r="B12" i="1"/>
  <c r="B17" i="1" s="1"/>
  <c r="B15" i="1"/>
  <c r="B7" i="1"/>
  <c r="E38" i="1"/>
  <c r="F38" i="1"/>
  <c r="D38" i="1"/>
  <c r="C38" i="1"/>
  <c r="B38" i="1"/>
  <c r="D12" i="1"/>
  <c r="E12" i="1"/>
  <c r="F12" i="1"/>
  <c r="G12" i="1"/>
  <c r="H12" i="1"/>
  <c r="I12" i="1"/>
  <c r="J12" i="1"/>
  <c r="K12" i="1"/>
  <c r="L12" i="1"/>
  <c r="M12" i="1"/>
  <c r="O12" i="1"/>
  <c r="P12" i="1"/>
  <c r="O15" i="1" l="1"/>
  <c r="N15" i="1"/>
  <c r="N17" i="1"/>
  <c r="O17" i="1"/>
  <c r="P17" i="1"/>
  <c r="M15" i="1"/>
  <c r="L15" i="1"/>
  <c r="K17" i="1"/>
  <c r="J17" i="1"/>
  <c r="J15" i="1"/>
  <c r="H17" i="1"/>
  <c r="I17" i="1"/>
  <c r="I15" i="1"/>
  <c r="H15" i="1"/>
  <c r="G15" i="1"/>
  <c r="F15" i="1"/>
  <c r="E17" i="1"/>
  <c r="D15" i="1"/>
  <c r="D17" i="1"/>
  <c r="C15" i="1"/>
  <c r="C17" i="1"/>
  <c r="M17" i="1"/>
  <c r="G17" i="1"/>
  <c r="K15" i="1"/>
  <c r="E15" i="1"/>
  <c r="L17" i="1"/>
  <c r="F17" i="1"/>
</calcChain>
</file>

<file path=xl/sharedStrings.xml><?xml version="1.0" encoding="utf-8"?>
<sst xmlns="http://schemas.openxmlformats.org/spreadsheetml/2006/main" count="204" uniqueCount="103">
  <si>
    <t>ALE</t>
  </si>
  <si>
    <t>ALR</t>
  </si>
  <si>
    <t>BDX</t>
  </si>
  <si>
    <t>CDR</t>
  </si>
  <si>
    <t>CPS</t>
  </si>
  <si>
    <t>DNP</t>
  </si>
  <si>
    <t>JSW</t>
  </si>
  <si>
    <t>KGH</t>
  </si>
  <si>
    <t>KRU</t>
  </si>
  <si>
    <t>KTY</t>
  </si>
  <si>
    <t>LPP</t>
  </si>
  <si>
    <t>MBK</t>
  </si>
  <si>
    <t>OPL</t>
  </si>
  <si>
    <t>PEO</t>
  </si>
  <si>
    <t>PKN</t>
  </si>
  <si>
    <t>PKO</t>
  </si>
  <si>
    <t>PZU</t>
  </si>
  <si>
    <t>SPL</t>
  </si>
  <si>
    <t>Aktywa obrotowe</t>
  </si>
  <si>
    <t>Aktywa ogółem</t>
  </si>
  <si>
    <t>Przychody ze sprzedaży</t>
  </si>
  <si>
    <t>Zobowiązania ogółem</t>
  </si>
  <si>
    <t>Zobowiązania krótkoterminowe</t>
  </si>
  <si>
    <t>Zysk zatrzymany</t>
  </si>
  <si>
    <t>Zysk operacyjny</t>
  </si>
  <si>
    <t>Kapitał własny</t>
  </si>
  <si>
    <t>Udziały własne</t>
  </si>
  <si>
    <t>Kapitał podstawowy</t>
  </si>
  <si>
    <t>Kapitał zapasowy</t>
  </si>
  <si>
    <t>Kapitał obrotowy</t>
  </si>
  <si>
    <t>Z''-score</t>
  </si>
  <si>
    <t>Pozycja / Wartość w tys. zł</t>
  </si>
  <si>
    <t>od 1,8 do 3,0</t>
  </si>
  <si>
    <t>powyżej 3,0</t>
  </si>
  <si>
    <t>poniżej 1,8</t>
  </si>
  <si>
    <t>SZARA STREFA</t>
  </si>
  <si>
    <t>BEZPIECZNIE</t>
  </si>
  <si>
    <t>ZAGROŻENIE</t>
  </si>
  <si>
    <t>WSKAŹNIK Z-SCORE</t>
  </si>
  <si>
    <t>WSKAŹNIK Z''-SCORE</t>
  </si>
  <si>
    <t>poniżej 4,15</t>
  </si>
  <si>
    <t>od 4,15 do 5,65</t>
  </si>
  <si>
    <t>powyżej 5,65</t>
  </si>
  <si>
    <t>Aktywa finansowe przeznaczone do obrotu</t>
  </si>
  <si>
    <t>Wynik operacyjny</t>
  </si>
  <si>
    <t>Rating Fitch</t>
  </si>
  <si>
    <t>BB+</t>
  </si>
  <si>
    <t>Niska jakość kredytowa</t>
  </si>
  <si>
    <t>Wskaźnik Z''-score</t>
  </si>
  <si>
    <t>Rating Z''-score</t>
  </si>
  <si>
    <t>Wskaźnik Z-score</t>
  </si>
  <si>
    <t>PCO</t>
  </si>
  <si>
    <t>Alior Bank</t>
  </si>
  <si>
    <t>PKO Bank Polski</t>
  </si>
  <si>
    <t>mBank</t>
  </si>
  <si>
    <t>Bank Pekao</t>
  </si>
  <si>
    <t>Santander Bank Polska</t>
  </si>
  <si>
    <t>BANK</t>
  </si>
  <si>
    <t>INTERPRETACJA</t>
  </si>
  <si>
    <t>Spółka</t>
  </si>
  <si>
    <t>CD Projekt</t>
  </si>
  <si>
    <t>Grupa Kęty</t>
  </si>
  <si>
    <t>PKN Orlen</t>
  </si>
  <si>
    <t>Allegro</t>
  </si>
  <si>
    <t>Cyfrowy Polsat</t>
  </si>
  <si>
    <t>Dino Polska</t>
  </si>
  <si>
    <t>Orange Polska</t>
  </si>
  <si>
    <t>Budimex</t>
  </si>
  <si>
    <t>PGE</t>
  </si>
  <si>
    <t>Rating Z-score</t>
  </si>
  <si>
    <t>Pepco Polska</t>
  </si>
  <si>
    <t>KGHM Polska Miedź</t>
  </si>
  <si>
    <t>BBB-</t>
  </si>
  <si>
    <t>Dobra jakość kredytowa</t>
  </si>
  <si>
    <t>CCC+</t>
  </si>
  <si>
    <t>BBB</t>
  </si>
  <si>
    <t>A</t>
  </si>
  <si>
    <t>Wysoka jakość kredytowa</t>
  </si>
  <si>
    <t>ADNOTACJA</t>
  </si>
  <si>
    <t>Sugerowano się ratingiem Moody's, brak danych od Fitch</t>
  </si>
  <si>
    <t>BB</t>
  </si>
  <si>
    <t>A-</t>
  </si>
  <si>
    <t>Zobowiązania długoterminowe</t>
  </si>
  <si>
    <t>Zagrożenie</t>
  </si>
  <si>
    <t>B+</t>
  </si>
  <si>
    <t>Bezpiecznie</t>
  </si>
  <si>
    <t>AAA</t>
  </si>
  <si>
    <t>CCC-</t>
  </si>
  <si>
    <t>Niepewnie</t>
  </si>
  <si>
    <t>AA-</t>
  </si>
  <si>
    <t>BB-</t>
  </si>
  <si>
    <t>CCC</t>
  </si>
  <si>
    <t>B</t>
  </si>
  <si>
    <t>Rating</t>
  </si>
  <si>
    <t>Ekwiwalent</t>
  </si>
  <si>
    <t>AA+</t>
  </si>
  <si>
    <t>AA</t>
  </si>
  <si>
    <t>A+</t>
  </si>
  <si>
    <t>BBB+</t>
  </si>
  <si>
    <t>B-</t>
  </si>
  <si>
    <t>D</t>
  </si>
  <si>
    <t>KRUK</t>
  </si>
  <si>
    <t>TABELA POMOCNICZA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</si>
</sst>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1"/>
      <color theme="1"/>
      <name val="Aptos"/>
      <family val="2"/>
    </font>
    <font>
      <b/>
      <sz val="12"/>
      <name val="Aptos"/>
      <family val="2"/>
    </font>
    <font>
      <b/>
      <sz val="11"/>
      <name val="Aptos"/>
      <family val="2"/>
    </font>
    <font>
      <sz val="12"/>
      <color rgb="FF9C5700"/>
      <name val="Aptos"/>
      <family val="2"/>
      <charset val="238"/>
    </font>
    <font>
      <sz val="11"/>
      <name val="Aptos"/>
      <family val="2"/>
    </font>
    <font>
      <b/>
      <sz val="11"/>
      <color rgb="FF9C5700"/>
      <name val="Aptos"/>
      <family val="2"/>
    </font>
    <font>
      <sz val="12"/>
      <color rgb="FF006100"/>
      <name val="Aptos"/>
      <family val="2"/>
      <charset val="238"/>
    </font>
    <font>
      <sz val="12"/>
      <color rgb="FF9C0006"/>
      <name val="Aptos"/>
      <family val="2"/>
      <charset val="238"/>
    </font>
    <font>
      <b/>
      <sz val="12"/>
      <color rgb="FF006100"/>
      <name val="Aptos"/>
      <family val="2"/>
    </font>
    <font>
      <b/>
      <sz val="11"/>
      <color rgb="FF9C0006"/>
      <name val="Aptos"/>
      <family val="2"/>
    </font>
    <font>
      <b/>
      <sz val="11"/>
      <color rgb="FF006100"/>
      <name val="Aptos"/>
      <family val="2"/>
    </font>
    <font>
      <b/>
      <sz val="11"/>
      <color rgb="FF00B050"/>
      <name val="Aptos"/>
      <family val="2"/>
    </font>
    <font>
      <b/>
      <sz val="11"/>
      <color theme="5"/>
      <name val="Aptos"/>
      <family val="2"/>
    </font>
    <font>
      <b/>
      <sz val="11"/>
      <color rgb="FFFF0000"/>
      <name val="Aptos"/>
      <family val="2"/>
    </font>
    <font>
      <b/>
      <sz val="11"/>
      <color rgb="FF00B0F0"/>
      <name val="Aptos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right" vertical="center"/>
    </xf>
    <xf numFmtId="164" fontId="1" fillId="4" borderId="12" xfId="0" applyNumberFormat="1" applyFont="1" applyFill="1" applyBorder="1" applyAlignment="1">
      <alignment horizontal="right" vertical="center"/>
    </xf>
    <xf numFmtId="164" fontId="1" fillId="4" borderId="13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1" fillId="0" borderId="0" xfId="0" applyFont="1"/>
    <xf numFmtId="3" fontId="1" fillId="0" borderId="0" xfId="0" applyNumberFormat="1" applyFont="1"/>
    <xf numFmtId="0" fontId="4" fillId="3" borderId="15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64" fontId="8" fillId="4" borderId="12" xfId="0" applyNumberFormat="1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9" fillId="9" borderId="12" xfId="1" applyNumberFormat="1" applyFont="1" applyBorder="1" applyAlignment="1">
      <alignment horizontal="center" vertical="center"/>
    </xf>
    <xf numFmtId="0" fontId="9" fillId="9" borderId="14" xfId="1" applyFont="1" applyBorder="1" applyAlignment="1">
      <alignment horizontal="center" vertical="center"/>
    </xf>
    <xf numFmtId="2" fontId="9" fillId="9" borderId="3" xfId="1" applyNumberFormat="1" applyFont="1" applyBorder="1" applyAlignment="1">
      <alignment horizontal="center" vertical="center"/>
    </xf>
    <xf numFmtId="2" fontId="9" fillId="9" borderId="13" xfId="1" applyNumberFormat="1" applyFont="1" applyBorder="1" applyAlignment="1">
      <alignment horizontal="center" vertical="center"/>
    </xf>
    <xf numFmtId="0" fontId="9" fillId="9" borderId="8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2" fillId="10" borderId="7" xfId="2" applyFont="1" applyBorder="1" applyAlignment="1">
      <alignment horizontal="center" vertical="center"/>
    </xf>
    <xf numFmtId="0" fontId="12" fillId="10" borderId="14" xfId="2" applyFont="1" applyBorder="1" applyAlignment="1">
      <alignment horizontal="center" vertical="center"/>
    </xf>
    <xf numFmtId="165" fontId="12" fillId="10" borderId="8" xfId="2" applyNumberFormat="1" applyFont="1" applyBorder="1" applyAlignment="1">
      <alignment horizontal="center" vertical="center"/>
    </xf>
    <xf numFmtId="2" fontId="9" fillId="9" borderId="14" xfId="1" applyNumberFormat="1" applyFon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right" vertical="center"/>
    </xf>
    <xf numFmtId="164" fontId="1" fillId="4" borderId="5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2" fontId="9" fillId="9" borderId="0" xfId="1" applyNumberFormat="1" applyFont="1" applyBorder="1" applyAlignment="1">
      <alignment horizontal="center" vertical="center"/>
    </xf>
    <xf numFmtId="0" fontId="9" fillId="9" borderId="9" xfId="1" applyFont="1" applyBorder="1" applyAlignment="1">
      <alignment horizontal="center" vertical="center"/>
    </xf>
    <xf numFmtId="2" fontId="13" fillId="11" borderId="12" xfId="3" applyNumberFormat="1" applyFont="1" applyBorder="1" applyAlignment="1">
      <alignment horizontal="center" vertical="center"/>
    </xf>
    <xf numFmtId="2" fontId="14" fillId="10" borderId="12" xfId="2" applyNumberFormat="1" applyFont="1" applyBorder="1" applyAlignment="1">
      <alignment horizontal="center" vertical="center"/>
    </xf>
    <xf numFmtId="2" fontId="13" fillId="11" borderId="3" xfId="3" applyNumberFormat="1" applyFont="1" applyBorder="1" applyAlignment="1">
      <alignment horizontal="center" vertical="center"/>
    </xf>
    <xf numFmtId="2" fontId="13" fillId="11" borderId="13" xfId="3" applyNumberFormat="1" applyFont="1" applyBorder="1" applyAlignment="1">
      <alignment horizontal="center" vertical="center"/>
    </xf>
    <xf numFmtId="2" fontId="14" fillId="10" borderId="13" xfId="2" applyNumberFormat="1" applyFont="1" applyBorder="1" applyAlignment="1">
      <alignment horizontal="center" vertical="center"/>
    </xf>
    <xf numFmtId="2" fontId="13" fillId="11" borderId="0" xfId="3" applyNumberFormat="1" applyFont="1" applyBorder="1" applyAlignment="1">
      <alignment horizontal="center" vertical="center"/>
    </xf>
    <xf numFmtId="0" fontId="14" fillId="10" borderId="14" xfId="2" applyFont="1" applyBorder="1" applyAlignment="1">
      <alignment horizontal="center" vertical="center"/>
    </xf>
    <xf numFmtId="0" fontId="13" fillId="11" borderId="14" xfId="3" applyFont="1" applyBorder="1" applyAlignment="1">
      <alignment horizontal="center" vertical="center"/>
    </xf>
    <xf numFmtId="2" fontId="9" fillId="9" borderId="4" xfId="1" applyNumberFormat="1" applyFont="1" applyBorder="1" applyAlignment="1">
      <alignment horizontal="center" vertical="center"/>
    </xf>
    <xf numFmtId="0" fontId="13" fillId="11" borderId="8" xfId="3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14" fillId="10" borderId="3" xfId="2" applyNumberFormat="1" applyFont="1" applyBorder="1" applyAlignment="1">
      <alignment horizontal="center" vertical="center"/>
    </xf>
    <xf numFmtId="0" fontId="14" fillId="10" borderId="8" xfId="2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2" fontId="15" fillId="4" borderId="13" xfId="0" applyNumberFormat="1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2" fontId="15" fillId="4" borderId="14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2" fontId="16" fillId="4" borderId="12" xfId="0" applyNumberFormat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2" fontId="16" fillId="4" borderId="13" xfId="0" applyNumberFormat="1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2" fontId="16" fillId="4" borderId="14" xfId="0" applyNumberFormat="1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2" fontId="17" fillId="4" borderId="13" xfId="0" applyNumberFormat="1" applyFont="1" applyFill="1" applyBorder="1" applyAlignment="1">
      <alignment horizontal="center" vertical="center"/>
    </xf>
    <xf numFmtId="2" fontId="17" fillId="4" borderId="14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2" fontId="18" fillId="4" borderId="12" xfId="0" applyNumberFormat="1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2" fontId="18" fillId="4" borderId="14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3" fontId="1" fillId="4" borderId="10" xfId="0" applyNumberFormat="1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3" fontId="1" fillId="4" borderId="7" xfId="0" applyNumberFormat="1" applyFont="1" applyFill="1" applyBorder="1" applyAlignment="1">
      <alignment horizontal="center" vertical="center"/>
    </xf>
    <xf numFmtId="3" fontId="1" fillId="4" borderId="8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3" fontId="1" fillId="4" borderId="5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4">
    <cellStyle name="Dobry" xfId="2" builtinId="26"/>
    <cellStyle name="Neutralny" xfId="1" builtinId="28"/>
    <cellStyle name="Normalny" xfId="0" builtinId="0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pl-PL"/>
              <a:t>Wskaźnik </a:t>
            </a:r>
            <a:r>
              <a:rPr lang="en-US"/>
              <a:t>Z''-score</a:t>
            </a:r>
            <a:r>
              <a:rPr lang="pl-PL"/>
              <a:t> spółek z indeksu WIG20 w 2024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Wykresy!$B$1</c:f>
              <c:strCache>
                <c:ptCount val="1"/>
                <c:pt idx="0">
                  <c:v>Z''-score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5E-42C7-AB47-05BDE1BBE6B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5E-42C7-AB47-05BDE1BBE6B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E-42C7-AB47-05BDE1BBE6B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5E-42C7-AB47-05BDE1BBE6B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5E-42C7-AB47-05BDE1BBE6B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5E-42C7-AB47-05BDE1BBE6BC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BA0-4A17-B07B-579C0C0B282F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A0-4A17-B07B-579C0C0B282F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5E-42C7-AB47-05BDE1BBE6BC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15E-42C7-AB47-05BDE1BBE6BC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5E-42C7-AB47-05BDE1BBE6BC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15E-42C7-AB47-05BDE1BBE6BC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5E-42C7-AB47-05BDE1BBE6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15E-42C7-AB47-05BDE1BBE6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Wykresy!$A$2:$A$21</c:f>
              <c:strCache>
                <c:ptCount val="20"/>
                <c:pt idx="0">
                  <c:v>CD Projekt</c:v>
                </c:pt>
                <c:pt idx="1">
                  <c:v>KRUK</c:v>
                </c:pt>
                <c:pt idx="2">
                  <c:v>Grupa Kęty</c:v>
                </c:pt>
                <c:pt idx="3">
                  <c:v>PKN Orlen</c:v>
                </c:pt>
                <c:pt idx="4">
                  <c:v>Allegro</c:v>
                </c:pt>
                <c:pt idx="5">
                  <c:v>KGHM Polska Miedź</c:v>
                </c:pt>
                <c:pt idx="6">
                  <c:v>Orange Polska</c:v>
                </c:pt>
                <c:pt idx="7">
                  <c:v>Dino Polska</c:v>
                </c:pt>
                <c:pt idx="8">
                  <c:v>Cyfrowy Polsat</c:v>
                </c:pt>
                <c:pt idx="9">
                  <c:v>Alior Bank</c:v>
                </c:pt>
                <c:pt idx="10">
                  <c:v>Santander Bank Polska</c:v>
                </c:pt>
                <c:pt idx="11">
                  <c:v>LPP</c:v>
                </c:pt>
                <c:pt idx="12">
                  <c:v>Budimex</c:v>
                </c:pt>
                <c:pt idx="13">
                  <c:v>PZU</c:v>
                </c:pt>
                <c:pt idx="14">
                  <c:v>Bank Pekao</c:v>
                </c:pt>
                <c:pt idx="15">
                  <c:v>PGE</c:v>
                </c:pt>
                <c:pt idx="16">
                  <c:v>PKO Bank Polski</c:v>
                </c:pt>
                <c:pt idx="17">
                  <c:v>mBank</c:v>
                </c:pt>
                <c:pt idx="18">
                  <c:v>Pepco Polska</c:v>
                </c:pt>
                <c:pt idx="19">
                  <c:v>JSW</c:v>
                </c:pt>
              </c:strCache>
            </c:strRef>
          </c:cat>
          <c:val>
            <c:numRef>
              <c:f>Wykresy!$B$2:$B$21</c:f>
              <c:numCache>
                <c:formatCode>0.00</c:formatCode>
                <c:ptCount val="20"/>
                <c:pt idx="0">
                  <c:v>21.985466515953291</c:v>
                </c:pt>
                <c:pt idx="1">
                  <c:v>11.888884952495117</c:v>
                </c:pt>
                <c:pt idx="2">
                  <c:v>6.9965223810892692</c:v>
                </c:pt>
                <c:pt idx="3">
                  <c:v>6.6078792179042107</c:v>
                </c:pt>
                <c:pt idx="4">
                  <c:v>6.1538511956345925</c:v>
                </c:pt>
                <c:pt idx="5">
                  <c:v>6.1077962092651248</c:v>
                </c:pt>
                <c:pt idx="6">
                  <c:v>5.5382691524679295</c:v>
                </c:pt>
                <c:pt idx="7">
                  <c:v>5.5331906585700796</c:v>
                </c:pt>
                <c:pt idx="8">
                  <c:v>5.4612884491762497</c:v>
                </c:pt>
                <c:pt idx="9">
                  <c:v>5.2852065249110716</c:v>
                </c:pt>
                <c:pt idx="10">
                  <c:v>5.1289303391342802</c:v>
                </c:pt>
                <c:pt idx="11">
                  <c:v>4.7915419398261054</c:v>
                </c:pt>
                <c:pt idx="12">
                  <c:v>4.6321198731423365</c:v>
                </c:pt>
                <c:pt idx="13">
                  <c:v>4.3006096690523048</c:v>
                </c:pt>
                <c:pt idx="14">
                  <c:v>3.6840056974953006</c:v>
                </c:pt>
                <c:pt idx="15">
                  <c:v>3.6665261343743794</c:v>
                </c:pt>
                <c:pt idx="16">
                  <c:v>3.6228190938551461</c:v>
                </c:pt>
                <c:pt idx="17">
                  <c:v>3.6033099147397394</c:v>
                </c:pt>
                <c:pt idx="18">
                  <c:v>2.9271531229454784</c:v>
                </c:pt>
                <c:pt idx="19">
                  <c:v>1.9920834787124164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E-42C7-AB47-05BDE1BBE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2968703"/>
        <c:axId val="892981183"/>
      </c:barChart>
      <c:catAx>
        <c:axId val="892968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pl-PL"/>
          </a:p>
        </c:txPr>
        <c:crossAx val="892981183"/>
        <c:crosses val="autoZero"/>
        <c:auto val="1"/>
        <c:lblAlgn val="ctr"/>
        <c:lblOffset val="100"/>
        <c:noMultiLvlLbl val="0"/>
      </c:catAx>
      <c:valAx>
        <c:axId val="892981183"/>
        <c:scaling>
          <c:orientation val="minMax"/>
        </c:scaling>
        <c:delete val="1"/>
        <c:axPos val="t"/>
        <c:numFmt formatCode="0.00" sourceLinked="1"/>
        <c:majorTickMark val="none"/>
        <c:minorTickMark val="none"/>
        <c:tickLblPos val="nextTo"/>
        <c:crossAx val="8929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ptos" panose="020B00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pl-PL" sz="1400" b="1"/>
              <a:t>Skorygowany wskaźnik </a:t>
            </a:r>
            <a:r>
              <a:rPr lang="en-US" sz="1400" b="1"/>
              <a:t>Z''-score</a:t>
            </a:r>
            <a:r>
              <a:rPr lang="pl-PL" sz="1400" b="1"/>
              <a:t> spółek z indeksu</a:t>
            </a:r>
            <a:r>
              <a:rPr lang="pl-PL" sz="1400" b="1" baseline="0"/>
              <a:t> WIG20 w 2024 roku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Wykresy!$C$23</c:f>
              <c:strCache>
                <c:ptCount val="1"/>
                <c:pt idx="0">
                  <c:v>Ekwiwalent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79-4D50-8197-A06300A1E38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79-4D50-8197-A06300A1E38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79-4D50-8197-A06300A1E38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79-4D50-8197-A06300A1E38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79-4D50-8197-A06300A1E389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79-4D50-8197-A06300A1E389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79-4D50-8197-A06300A1E38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F79-4D50-8197-A06300A1E38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79-4D50-8197-A06300A1E389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F79-4D50-8197-A06300A1E38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F79-4D50-8197-A06300A1E389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79-4D50-8197-A06300A1E389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F79-4D50-8197-A06300A1E389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F79-4D50-8197-A06300A1E3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A206C6-C06A-4C84-AD1A-4DC3416CBEA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F79-4D50-8197-A06300A1E3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ACF906-B4BD-42F9-825A-FA7A5388534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F79-4D50-8197-A06300A1E3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EE019A-FA5A-461D-B7E8-D8373618549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F79-4D50-8197-A06300A1E3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EC05DC-1BA2-49DD-9D4D-8342D77FA01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F79-4D50-8197-A06300A1E3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45CF1C-AB9E-4354-90D1-7DCCD42E88D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F79-4D50-8197-A06300A1E3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86D25B-F18C-4667-88D1-F56AA8FAF5F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F79-4D50-8197-A06300A1E3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B29882-C02A-4472-A88F-C9258EAED37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F79-4D50-8197-A06300A1E3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ACDE1F-17B4-47FA-8C95-AC46FA8C170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F79-4D50-8197-A06300A1E3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A49BFC-5B4A-436D-A7C5-ABEB291C25B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F79-4D50-8197-A06300A1E3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8596FCC-E092-4175-882E-044E36ECAFE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F79-4D50-8197-A06300A1E3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6F226D3-B711-4469-AA42-3478B1D857E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F79-4D50-8197-A06300A1E3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9B46E6F-106D-4559-947D-387E5DDA12D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F79-4D50-8197-A06300A1E3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3E9720-2710-462C-B875-782B36D5BD2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F79-4D50-8197-A06300A1E3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ED245F6-35C7-4F6D-8B74-02E7A9B0969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F79-4D50-8197-A06300A1E3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A48D037-0219-4524-B507-10102EE49E4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F79-4D50-8197-A06300A1E3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178515F-5017-4378-AC59-DC1DE6D8823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F79-4D50-8197-A06300A1E38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6C20EB2-1037-41CB-AE80-B77AE50665B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F79-4D50-8197-A06300A1E3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65E0490-119E-4D25-9619-201B5BE18C1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F79-4D50-8197-A06300A1E3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C3569E1-8A1E-47DE-B576-6F4DCA1D682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F79-4D50-8197-A06300A1E3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9415033-378C-4AC9-9442-E97D1E1E4E0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F79-4D50-8197-A06300A1E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Wykresy!$A$24:$A$43</c:f>
              <c:strCache>
                <c:ptCount val="20"/>
                <c:pt idx="0">
                  <c:v>CD Projekt</c:v>
                </c:pt>
                <c:pt idx="1">
                  <c:v>KRUK</c:v>
                </c:pt>
                <c:pt idx="2">
                  <c:v>Grupa Kęty</c:v>
                </c:pt>
                <c:pt idx="3">
                  <c:v>PKO Bank Polski</c:v>
                </c:pt>
                <c:pt idx="4">
                  <c:v>PKN Orlen</c:v>
                </c:pt>
                <c:pt idx="5">
                  <c:v>Santander Bank Polska</c:v>
                </c:pt>
                <c:pt idx="6">
                  <c:v>Allegro</c:v>
                </c:pt>
                <c:pt idx="7">
                  <c:v>KGHM Polska Miedź</c:v>
                </c:pt>
                <c:pt idx="8">
                  <c:v>Bank Pekao</c:v>
                </c:pt>
                <c:pt idx="9">
                  <c:v>Dino Polska</c:v>
                </c:pt>
                <c:pt idx="10">
                  <c:v>mBank</c:v>
                </c:pt>
                <c:pt idx="11">
                  <c:v>Orange Polska</c:v>
                </c:pt>
                <c:pt idx="12">
                  <c:v>Cyfrowy Polsat</c:v>
                </c:pt>
                <c:pt idx="13">
                  <c:v>Alior Bank</c:v>
                </c:pt>
                <c:pt idx="14">
                  <c:v>LPP</c:v>
                </c:pt>
                <c:pt idx="15">
                  <c:v>Budimex</c:v>
                </c:pt>
                <c:pt idx="16">
                  <c:v>PZU</c:v>
                </c:pt>
                <c:pt idx="17">
                  <c:v>PGE</c:v>
                </c:pt>
                <c:pt idx="18">
                  <c:v>Pepco Polska</c:v>
                </c:pt>
                <c:pt idx="19">
                  <c:v>JSW</c:v>
                </c:pt>
              </c:strCache>
            </c:strRef>
          </c:cat>
          <c:val>
            <c:numRef>
              <c:f>Wykresy!$C$24:$C$43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Wykresy!$B$24:$B$43</c15:f>
                <c15:dlblRangeCache>
                  <c:ptCount val="20"/>
                  <c:pt idx="0">
                    <c:v>AAA</c:v>
                  </c:pt>
                  <c:pt idx="1">
                    <c:v>AAA</c:v>
                  </c:pt>
                  <c:pt idx="2">
                    <c:v>AA-</c:v>
                  </c:pt>
                  <c:pt idx="3">
                    <c:v>A</c:v>
                  </c:pt>
                  <c:pt idx="4">
                    <c:v>A-</c:v>
                  </c:pt>
                  <c:pt idx="5">
                    <c:v>A-</c:v>
                  </c:pt>
                  <c:pt idx="6">
                    <c:v>BBB</c:v>
                  </c:pt>
                  <c:pt idx="7">
                    <c:v>BBB</c:v>
                  </c:pt>
                  <c:pt idx="8">
                    <c:v>BBB</c:v>
                  </c:pt>
                  <c:pt idx="9">
                    <c:v>BBB-</c:v>
                  </c:pt>
                  <c:pt idx="10">
                    <c:v>BBB-</c:v>
                  </c:pt>
                  <c:pt idx="11">
                    <c:v>BB+</c:v>
                  </c:pt>
                  <c:pt idx="12">
                    <c:v>BB+</c:v>
                  </c:pt>
                  <c:pt idx="13">
                    <c:v>BB+</c:v>
                  </c:pt>
                  <c:pt idx="14">
                    <c:v>BB-</c:v>
                  </c:pt>
                  <c:pt idx="15">
                    <c:v>B+</c:v>
                  </c:pt>
                  <c:pt idx="16">
                    <c:v>B</c:v>
                  </c:pt>
                  <c:pt idx="17">
                    <c:v>CCC+</c:v>
                  </c:pt>
                  <c:pt idx="18">
                    <c:v>CCC</c:v>
                  </c:pt>
                  <c:pt idx="19">
                    <c:v>CCC-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F79-4D50-8197-A06300A1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2968703"/>
        <c:axId val="892981183"/>
      </c:barChart>
      <c:catAx>
        <c:axId val="892968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pl-PL"/>
          </a:p>
        </c:txPr>
        <c:crossAx val="892981183"/>
        <c:crosses val="autoZero"/>
        <c:auto val="1"/>
        <c:lblAlgn val="ctr"/>
        <c:lblOffset val="100"/>
        <c:noMultiLvlLbl val="0"/>
      </c:catAx>
      <c:valAx>
        <c:axId val="8929811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929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ptos" panose="020B00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15519</xdr:rowOff>
    </xdr:from>
    <xdr:to>
      <xdr:col>4</xdr:col>
      <xdr:colOff>190500</xdr:colOff>
      <xdr:row>27</xdr:row>
      <xdr:rowOff>231853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7FD129-90DE-5316-3334-D29782BA45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2157"/>
        <a:stretch/>
      </xdr:blipFill>
      <xdr:spPr>
        <a:xfrm>
          <a:off x="0" y="4539894"/>
          <a:ext cx="6143625" cy="188320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20</xdr:row>
      <xdr:rowOff>38100</xdr:rowOff>
    </xdr:from>
    <xdr:to>
      <xdr:col>10</xdr:col>
      <xdr:colOff>940591</xdr:colOff>
      <xdr:row>27</xdr:row>
      <xdr:rowOff>200025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31004A9-3AC8-4C2B-AB5E-C8EA0B95D8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5383"/>
        <a:stretch/>
      </xdr:blipFill>
      <xdr:spPr>
        <a:xfrm>
          <a:off x="6086475" y="4562475"/>
          <a:ext cx="6522241" cy="1828800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41</xdr:row>
      <xdr:rowOff>200673</xdr:rowOff>
    </xdr:from>
    <xdr:to>
      <xdr:col>8</xdr:col>
      <xdr:colOff>857250</xdr:colOff>
      <xdr:row>63</xdr:row>
      <xdr:rowOff>219075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1B113195-B2BC-0B0B-6C01-3302E7884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9487548"/>
          <a:ext cx="4200525" cy="5257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9525</xdr:rowOff>
    </xdr:from>
    <xdr:to>
      <xdr:col>4</xdr:col>
      <xdr:colOff>159459</xdr:colOff>
      <xdr:row>49</xdr:row>
      <xdr:rowOff>142875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81C9FFD9-F5BB-5E5A-8E86-F0E43957D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87025"/>
          <a:ext cx="6112584" cy="1800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142874</xdr:rowOff>
    </xdr:from>
    <xdr:to>
      <xdr:col>4</xdr:col>
      <xdr:colOff>159219</xdr:colOff>
      <xdr:row>55</xdr:row>
      <xdr:rowOff>133349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CD791E29-2CDA-45B3-21B8-C72236E25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287249"/>
          <a:ext cx="6112344" cy="1419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133350</xdr:rowOff>
    </xdr:from>
    <xdr:to>
      <xdr:col>4</xdr:col>
      <xdr:colOff>160428</xdr:colOff>
      <xdr:row>63</xdr:row>
      <xdr:rowOff>190500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1AAEFAD9-DA85-BC2D-EDBA-3D9F591D4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706475"/>
          <a:ext cx="6113553" cy="1962150"/>
        </a:xfrm>
        <a:prstGeom prst="rect">
          <a:avLst/>
        </a:prstGeom>
      </xdr:spPr>
    </xdr:pic>
    <xdr:clientData/>
  </xdr:twoCellAnchor>
  <xdr:twoCellAnchor editAs="oneCell">
    <xdr:from>
      <xdr:col>9</xdr:col>
      <xdr:colOff>45967</xdr:colOff>
      <xdr:row>42</xdr:row>
      <xdr:rowOff>9525</xdr:rowOff>
    </xdr:from>
    <xdr:to>
      <xdr:col>15</xdr:col>
      <xdr:colOff>933450</xdr:colOff>
      <xdr:row>61</xdr:row>
      <xdr:rowOff>161509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436763F3-7A5D-4C3C-BAE7-F2BFFE046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61592" y="9534525"/>
          <a:ext cx="6602483" cy="4676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602407</xdr:colOff>
      <xdr:row>1</xdr:row>
      <xdr:rowOff>47625</xdr:rowOff>
    </xdr:from>
    <xdr:to>
      <xdr:col>14</xdr:col>
      <xdr:colOff>4762</xdr:colOff>
      <xdr:row>14</xdr:row>
      <xdr:rowOff>46346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5EA7008-32FA-466C-A668-CAB117985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9607" y="247650"/>
          <a:ext cx="3669555" cy="25990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FDE338-C3B8-B5E5-481C-4DF3199E3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228600</xdr:rowOff>
    </xdr:from>
    <xdr:to>
      <xdr:col>16</xdr:col>
      <xdr:colOff>0</xdr:colOff>
      <xdr:row>43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B3A2338-D887-49DC-AF4F-DA2F92CCC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zoomScaleNormal="100" workbookViewId="0">
      <selection activeCell="Q19" sqref="Q19"/>
    </sheetView>
  </sheetViews>
  <sheetFormatPr defaultColWidth="14.28515625" defaultRowHeight="18.75" customHeight="1" x14ac:dyDescent="0.25"/>
  <cols>
    <col min="1" max="1" width="46.42578125" style="1" bestFit="1" customWidth="1"/>
    <col min="2" max="16384" width="14.28515625" style="1"/>
  </cols>
  <sheetData>
    <row r="1" spans="1:19" s="2" customFormat="1" ht="18.75" customHeight="1" thickBot="1" x14ac:dyDescent="0.3">
      <c r="A1" s="3" t="s">
        <v>31</v>
      </c>
      <c r="B1" s="10" t="s">
        <v>0</v>
      </c>
      <c r="C1" s="10" t="s">
        <v>2</v>
      </c>
      <c r="D1" s="4" t="s">
        <v>3</v>
      </c>
      <c r="E1" s="10" t="s">
        <v>4</v>
      </c>
      <c r="F1" s="4" t="s">
        <v>5</v>
      </c>
      <c r="G1" s="10" t="s">
        <v>6</v>
      </c>
      <c r="H1" s="4" t="s">
        <v>7</v>
      </c>
      <c r="I1" s="10" t="s">
        <v>8</v>
      </c>
      <c r="J1" s="4" t="s">
        <v>9</v>
      </c>
      <c r="K1" s="3" t="s">
        <v>10</v>
      </c>
      <c r="L1" s="10" t="s">
        <v>12</v>
      </c>
      <c r="M1" s="4" t="s">
        <v>51</v>
      </c>
      <c r="N1" s="10" t="s">
        <v>68</v>
      </c>
      <c r="O1" s="10" t="s">
        <v>14</v>
      </c>
      <c r="P1" s="10" t="s">
        <v>16</v>
      </c>
      <c r="S1"/>
    </row>
    <row r="2" spans="1:19" ht="18.75" customHeight="1" x14ac:dyDescent="0.25">
      <c r="A2" s="5" t="s">
        <v>19</v>
      </c>
      <c r="B2" s="11">
        <v>19517291</v>
      </c>
      <c r="C2" s="12">
        <v>7511667</v>
      </c>
      <c r="D2" s="12">
        <v>2755416</v>
      </c>
      <c r="E2" s="12">
        <v>37178300</v>
      </c>
      <c r="F2" s="35">
        <v>11547302</v>
      </c>
      <c r="G2" s="12">
        <v>23483600</v>
      </c>
      <c r="H2" s="35">
        <v>51797000</v>
      </c>
      <c r="I2" s="12">
        <v>11648879</v>
      </c>
      <c r="J2" s="35">
        <v>4343223</v>
      </c>
      <c r="K2" s="12">
        <v>16771000</v>
      </c>
      <c r="L2" s="36">
        <v>26598000</v>
      </c>
      <c r="M2" s="12">
        <v>17106729</v>
      </c>
      <c r="N2" s="12">
        <v>104469000</v>
      </c>
      <c r="O2" s="35">
        <v>262742000</v>
      </c>
      <c r="P2" s="12">
        <v>493705000</v>
      </c>
      <c r="S2"/>
    </row>
    <row r="3" spans="1:19" ht="18.75" customHeight="1" x14ac:dyDescent="0.25">
      <c r="A3" s="6" t="s">
        <v>18</v>
      </c>
      <c r="B3" s="11">
        <v>5252693</v>
      </c>
      <c r="C3" s="13">
        <v>5513457</v>
      </c>
      <c r="D3" s="13">
        <v>1266858</v>
      </c>
      <c r="E3" s="13">
        <v>8750200</v>
      </c>
      <c r="F3" s="36">
        <v>3362637</v>
      </c>
      <c r="G3" s="13">
        <v>4350800</v>
      </c>
      <c r="H3" s="36">
        <v>12253000</v>
      </c>
      <c r="I3" s="13">
        <v>11420654</v>
      </c>
      <c r="J3" s="36">
        <v>1773618</v>
      </c>
      <c r="K3" s="13">
        <v>7420000</v>
      </c>
      <c r="L3" s="36">
        <v>3791000</v>
      </c>
      <c r="M3" s="13">
        <v>7422788</v>
      </c>
      <c r="N3" s="13">
        <v>21505000</v>
      </c>
      <c r="O3" s="36">
        <v>68644000</v>
      </c>
      <c r="P3" s="13">
        <v>477291000</v>
      </c>
      <c r="S3"/>
    </row>
    <row r="4" spans="1:19" ht="18.75" customHeight="1" x14ac:dyDescent="0.25">
      <c r="A4" s="6" t="s">
        <v>21</v>
      </c>
      <c r="B4" s="11">
        <f>B5+B6</f>
        <v>9430140</v>
      </c>
      <c r="C4" s="13">
        <f>C5+C6</f>
        <v>6390740</v>
      </c>
      <c r="D4" s="11">
        <f t="shared" ref="D4:P4" si="0">D5+D6</f>
        <v>184500</v>
      </c>
      <c r="E4" s="13">
        <f>E5+E6</f>
        <v>20276600</v>
      </c>
      <c r="F4" s="11">
        <f t="shared" si="0"/>
        <v>4877061</v>
      </c>
      <c r="G4" s="13">
        <f t="shared" si="0"/>
        <v>12835400</v>
      </c>
      <c r="H4" s="11">
        <f t="shared" si="0"/>
        <v>22403000</v>
      </c>
      <c r="I4" s="13">
        <f t="shared" si="0"/>
        <v>7120222</v>
      </c>
      <c r="J4" s="11">
        <f t="shared" si="0"/>
        <v>2493222</v>
      </c>
      <c r="K4" s="13">
        <f t="shared" si="0"/>
        <v>11889000</v>
      </c>
      <c r="L4" s="11">
        <f t="shared" si="0"/>
        <v>12957000</v>
      </c>
      <c r="M4" s="13">
        <f t="shared" si="0"/>
        <v>14918329</v>
      </c>
      <c r="N4" s="13">
        <f t="shared" si="0"/>
        <v>54107000</v>
      </c>
      <c r="O4" s="11">
        <f t="shared" si="0"/>
        <v>109480000</v>
      </c>
      <c r="P4" s="13">
        <f t="shared" si="0"/>
        <v>431554000</v>
      </c>
      <c r="S4"/>
    </row>
    <row r="5" spans="1:19" ht="18.75" customHeight="1" x14ac:dyDescent="0.25">
      <c r="A5" s="6" t="s">
        <v>82</v>
      </c>
      <c r="B5" s="11">
        <v>6819696</v>
      </c>
      <c r="C5" s="13">
        <v>1015167</v>
      </c>
      <c r="D5" s="13">
        <v>23065</v>
      </c>
      <c r="E5" s="13">
        <v>14747800</v>
      </c>
      <c r="F5" s="36">
        <v>829949</v>
      </c>
      <c r="G5" s="13">
        <v>4115900</v>
      </c>
      <c r="H5" s="36">
        <v>11358000</v>
      </c>
      <c r="I5" s="13">
        <v>6352006</v>
      </c>
      <c r="J5" s="36">
        <v>1126208</v>
      </c>
      <c r="K5" s="13">
        <v>3904000</v>
      </c>
      <c r="L5" s="36">
        <v>8101000</v>
      </c>
      <c r="M5" s="13">
        <v>7127975</v>
      </c>
      <c r="N5" s="13">
        <v>24210000</v>
      </c>
      <c r="O5" s="36">
        <v>49208000</v>
      </c>
      <c r="P5" s="13">
        <v>0</v>
      </c>
      <c r="S5"/>
    </row>
    <row r="6" spans="1:19" ht="18.75" customHeight="1" x14ac:dyDescent="0.25">
      <c r="A6" s="6" t="s">
        <v>22</v>
      </c>
      <c r="B6" s="11">
        <v>2610444</v>
      </c>
      <c r="C6" s="13">
        <v>5375573</v>
      </c>
      <c r="D6" s="13">
        <v>161435</v>
      </c>
      <c r="E6" s="13">
        <v>5528800</v>
      </c>
      <c r="F6" s="36">
        <v>4047112</v>
      </c>
      <c r="G6" s="13">
        <v>8719500</v>
      </c>
      <c r="H6" s="36">
        <v>11045000</v>
      </c>
      <c r="I6" s="13">
        <v>768216</v>
      </c>
      <c r="J6" s="36">
        <v>1367014</v>
      </c>
      <c r="K6" s="13">
        <v>7985000</v>
      </c>
      <c r="L6" s="36">
        <v>4856000</v>
      </c>
      <c r="M6" s="13">
        <v>7790354</v>
      </c>
      <c r="N6" s="13">
        <v>29897000</v>
      </c>
      <c r="O6" s="36">
        <v>60272000</v>
      </c>
      <c r="P6" s="13">
        <v>431554000</v>
      </c>
      <c r="S6"/>
    </row>
    <row r="7" spans="1:19" ht="18.75" customHeight="1" x14ac:dyDescent="0.25">
      <c r="A7" s="6" t="s">
        <v>29</v>
      </c>
      <c r="B7" s="11">
        <f>B3-B6</f>
        <v>2642249</v>
      </c>
      <c r="C7" s="13">
        <f>C3-C6</f>
        <v>137884</v>
      </c>
      <c r="D7" s="11">
        <f t="shared" ref="D7:P7" si="1">D3-D6</f>
        <v>1105423</v>
      </c>
      <c r="E7" s="13">
        <f>E3-E6</f>
        <v>3221400</v>
      </c>
      <c r="F7" s="11">
        <f t="shared" si="1"/>
        <v>-684475</v>
      </c>
      <c r="G7" s="13">
        <f t="shared" si="1"/>
        <v>-4368700</v>
      </c>
      <c r="H7" s="11">
        <f t="shared" si="1"/>
        <v>1208000</v>
      </c>
      <c r="I7" s="13">
        <f t="shared" si="1"/>
        <v>10652438</v>
      </c>
      <c r="J7" s="11">
        <f t="shared" si="1"/>
        <v>406604</v>
      </c>
      <c r="K7" s="13">
        <f t="shared" si="1"/>
        <v>-565000</v>
      </c>
      <c r="L7" s="11">
        <f t="shared" si="1"/>
        <v>-1065000</v>
      </c>
      <c r="M7" s="13">
        <f t="shared" si="1"/>
        <v>-367566</v>
      </c>
      <c r="N7" s="13">
        <f t="shared" si="1"/>
        <v>-8392000</v>
      </c>
      <c r="O7" s="11">
        <f>O3-O6</f>
        <v>8372000</v>
      </c>
      <c r="P7" s="13">
        <f t="shared" si="1"/>
        <v>45737000</v>
      </c>
      <c r="S7"/>
    </row>
    <row r="8" spans="1:19" ht="18.75" customHeight="1" x14ac:dyDescent="0.25">
      <c r="A8" s="6" t="s">
        <v>25</v>
      </c>
      <c r="B8" s="11">
        <v>10087151</v>
      </c>
      <c r="C8" s="13">
        <v>1065132</v>
      </c>
      <c r="D8" s="13">
        <v>2570916</v>
      </c>
      <c r="E8" s="13">
        <v>16039600</v>
      </c>
      <c r="F8" s="36">
        <v>6653156</v>
      </c>
      <c r="G8" s="13">
        <v>10192100</v>
      </c>
      <c r="H8" s="36">
        <v>29328000</v>
      </c>
      <c r="I8" s="13">
        <v>4528986</v>
      </c>
      <c r="J8" s="36">
        <v>1849079</v>
      </c>
      <c r="K8" s="13">
        <v>4881000</v>
      </c>
      <c r="L8" s="36">
        <v>13639000</v>
      </c>
      <c r="M8" s="13">
        <v>2188400</v>
      </c>
      <c r="N8" s="13">
        <v>49312000</v>
      </c>
      <c r="O8" s="36">
        <v>152214000</v>
      </c>
      <c r="P8" s="13">
        <v>30328000</v>
      </c>
      <c r="S8"/>
    </row>
    <row r="9" spans="1:19" ht="18.75" customHeight="1" x14ac:dyDescent="0.25">
      <c r="A9" s="6" t="s">
        <v>27</v>
      </c>
      <c r="B9" s="11">
        <v>10569</v>
      </c>
      <c r="C9" s="13">
        <v>145848</v>
      </c>
      <c r="D9" s="13">
        <v>99911</v>
      </c>
      <c r="E9" s="13">
        <v>25600</v>
      </c>
      <c r="F9" s="36">
        <v>9804</v>
      </c>
      <c r="G9" s="13">
        <v>1251900</v>
      </c>
      <c r="H9" s="36">
        <v>2000000</v>
      </c>
      <c r="I9" s="13">
        <v>19382</v>
      </c>
      <c r="J9" s="36">
        <v>68235</v>
      </c>
      <c r="K9" s="13">
        <v>3700</v>
      </c>
      <c r="L9" s="36">
        <v>3937000</v>
      </c>
      <c r="M9" s="13">
        <v>24648</v>
      </c>
      <c r="N9" s="13">
        <v>19184000</v>
      </c>
      <c r="O9" s="36">
        <v>1974000</v>
      </c>
      <c r="P9" s="13">
        <v>86000</v>
      </c>
      <c r="S9"/>
    </row>
    <row r="10" spans="1:19" ht="18.75" customHeight="1" x14ac:dyDescent="0.25">
      <c r="A10" s="6" t="s">
        <v>28</v>
      </c>
      <c r="B10" s="11">
        <v>8308421</v>
      </c>
      <c r="C10" s="13">
        <v>80199</v>
      </c>
      <c r="D10" s="13">
        <v>2069034</v>
      </c>
      <c r="E10" s="13">
        <v>7174000</v>
      </c>
      <c r="F10" s="36">
        <v>6058912</v>
      </c>
      <c r="G10" s="13">
        <v>905000</v>
      </c>
      <c r="H10" s="36">
        <v>0</v>
      </c>
      <c r="I10" s="13">
        <v>374097</v>
      </c>
      <c r="J10" s="36">
        <v>90446</v>
      </c>
      <c r="K10" s="13">
        <v>2967000</v>
      </c>
      <c r="L10" s="36">
        <v>832000</v>
      </c>
      <c r="M10" s="13">
        <v>56</v>
      </c>
      <c r="N10" s="13">
        <v>22252000</v>
      </c>
      <c r="O10" s="36">
        <v>46405000</v>
      </c>
      <c r="P10" s="13">
        <v>21974000</v>
      </c>
      <c r="S10"/>
    </row>
    <row r="11" spans="1:19" ht="18.75" customHeight="1" x14ac:dyDescent="0.25">
      <c r="A11" s="6" t="s">
        <v>26</v>
      </c>
      <c r="B11" s="11">
        <v>-107980</v>
      </c>
      <c r="C11" s="13">
        <v>0</v>
      </c>
      <c r="D11" s="13">
        <v>0</v>
      </c>
      <c r="E11" s="13">
        <v>-2854700</v>
      </c>
      <c r="F11" s="36">
        <v>0</v>
      </c>
      <c r="G11" s="13">
        <v>0</v>
      </c>
      <c r="H11" s="36">
        <v>0</v>
      </c>
      <c r="I11" s="13">
        <v>0</v>
      </c>
      <c r="J11" s="36">
        <v>0</v>
      </c>
      <c r="K11" s="13">
        <v>0</v>
      </c>
      <c r="L11" s="36">
        <v>0</v>
      </c>
      <c r="M11" s="13">
        <v>0</v>
      </c>
      <c r="N11" s="13">
        <v>0</v>
      </c>
      <c r="O11" s="36">
        <v>0</v>
      </c>
      <c r="P11" s="13">
        <v>0</v>
      </c>
      <c r="S11"/>
    </row>
    <row r="12" spans="1:19" ht="18.75" customHeight="1" x14ac:dyDescent="0.25">
      <c r="A12" s="6" t="s">
        <v>23</v>
      </c>
      <c r="B12" s="11">
        <f>B8-B9-B10+B11</f>
        <v>1660181</v>
      </c>
      <c r="C12" s="13">
        <f>C8-C9-C10+C11</f>
        <v>839085</v>
      </c>
      <c r="D12" s="13">
        <f t="shared" ref="D12:K12" si="2">D8-D9-D10+D11</f>
        <v>401971</v>
      </c>
      <c r="E12" s="13">
        <f t="shared" si="2"/>
        <v>5985300</v>
      </c>
      <c r="F12" s="36">
        <f t="shared" si="2"/>
        <v>584440</v>
      </c>
      <c r="G12" s="13">
        <f t="shared" si="2"/>
        <v>8035200</v>
      </c>
      <c r="H12" s="36">
        <f t="shared" si="2"/>
        <v>27328000</v>
      </c>
      <c r="I12" s="13">
        <f t="shared" si="2"/>
        <v>4135507</v>
      </c>
      <c r="J12" s="36">
        <f t="shared" si="2"/>
        <v>1690398</v>
      </c>
      <c r="K12" s="13">
        <f t="shared" si="2"/>
        <v>1910300</v>
      </c>
      <c r="L12" s="36">
        <f t="shared" ref="L12:P12" si="3">L8-L9-L10+L11</f>
        <v>8870000</v>
      </c>
      <c r="M12" s="13">
        <f t="shared" si="3"/>
        <v>2163696</v>
      </c>
      <c r="N12" s="13">
        <f t="shared" ref="N12" si="4">N8-N9-N10+N11</f>
        <v>7876000</v>
      </c>
      <c r="O12" s="36">
        <f t="shared" si="3"/>
        <v>103835000</v>
      </c>
      <c r="P12" s="13">
        <f t="shared" si="3"/>
        <v>8268000</v>
      </c>
      <c r="S12"/>
    </row>
    <row r="13" spans="1:19" ht="18.75" customHeight="1" x14ac:dyDescent="0.25">
      <c r="A13" s="6" t="s">
        <v>20</v>
      </c>
      <c r="B13" s="11">
        <v>10821231</v>
      </c>
      <c r="C13" s="13">
        <v>9318011</v>
      </c>
      <c r="D13" s="13">
        <v>1114882</v>
      </c>
      <c r="E13" s="13">
        <v>14120300</v>
      </c>
      <c r="F13" s="36">
        <v>28219587</v>
      </c>
      <c r="G13" s="13">
        <v>12205400</v>
      </c>
      <c r="H13" s="36">
        <v>33958000</v>
      </c>
      <c r="I13" s="13">
        <v>2907553</v>
      </c>
      <c r="J13" s="36">
        <v>5090849</v>
      </c>
      <c r="K13" s="13">
        <v>19363900</v>
      </c>
      <c r="L13" s="36">
        <v>12732000</v>
      </c>
      <c r="M13" s="13">
        <v>26388136</v>
      </c>
      <c r="N13" s="13">
        <v>71745000</v>
      </c>
      <c r="O13" s="36">
        <v>296947000</v>
      </c>
      <c r="P13" s="13">
        <v>64901000</v>
      </c>
      <c r="S13"/>
    </row>
    <row r="14" spans="1:19" ht="18.75" customHeight="1" thickBot="1" x14ac:dyDescent="0.3">
      <c r="A14" s="6" t="s">
        <v>24</v>
      </c>
      <c r="B14" s="11">
        <v>1787057</v>
      </c>
      <c r="C14" s="13">
        <v>807669</v>
      </c>
      <c r="D14" s="13">
        <v>408762</v>
      </c>
      <c r="E14" s="13">
        <v>1590400</v>
      </c>
      <c r="F14" s="36">
        <v>1846641</v>
      </c>
      <c r="G14" s="13">
        <v>-6942900</v>
      </c>
      <c r="H14" s="36">
        <v>-3004000</v>
      </c>
      <c r="I14" s="13">
        <v>1412434</v>
      </c>
      <c r="J14" s="36">
        <v>701159</v>
      </c>
      <c r="K14" s="13">
        <v>2396200</v>
      </c>
      <c r="L14" s="36">
        <v>1419000</v>
      </c>
      <c r="M14" s="13">
        <v>-1904786</v>
      </c>
      <c r="N14" s="13">
        <v>-4030000</v>
      </c>
      <c r="O14" s="36">
        <v>15665000</v>
      </c>
      <c r="P14" s="13">
        <v>23106000</v>
      </c>
      <c r="S14"/>
    </row>
    <row r="15" spans="1:19" s="2" customFormat="1" ht="18.75" customHeight="1" x14ac:dyDescent="0.25">
      <c r="A15" s="7" t="s">
        <v>50</v>
      </c>
      <c r="B15" s="41">
        <f>1.2*(B7/B2)+1.4*(B12/B2)+3.3*(B14/B2)+0.6*(B8/B4)+1*(B13/B2)</f>
        <v>1.7799459988258846</v>
      </c>
      <c r="C15" s="26">
        <f t="shared" ref="C15:P15" si="5">1.2*(C7/C2)+1.4*(C12/C2)+3.3*(C14/C2)+0.6*(C8/C4)+1*(C13/C2)</f>
        <v>1.8737081012873498</v>
      </c>
      <c r="D15" s="42">
        <f t="shared" si="5"/>
        <v>9.940523271885926</v>
      </c>
      <c r="E15" s="43">
        <f t="shared" si="5"/>
        <v>1.3249511577607578</v>
      </c>
      <c r="F15" s="42">
        <f t="shared" si="5"/>
        <v>3.7897909294229244</v>
      </c>
      <c r="G15" s="41">
        <f t="shared" si="5"/>
        <v>0.27632589991534284</v>
      </c>
      <c r="H15" s="26">
        <f t="shared" si="5"/>
        <v>2.0163019948900036</v>
      </c>
      <c r="I15" s="24">
        <f t="shared" si="5"/>
        <v>2.6257417547724735</v>
      </c>
      <c r="J15" s="26">
        <f t="shared" si="5"/>
        <v>2.8070920013036642</v>
      </c>
      <c r="K15" s="24">
        <f t="shared" si="5"/>
        <v>1.9914707487524763</v>
      </c>
      <c r="L15" s="43">
        <f t="shared" si="5"/>
        <v>1.7051470662099615</v>
      </c>
      <c r="M15" s="41">
        <f t="shared" si="5"/>
        <v>1.4144194314490255</v>
      </c>
      <c r="N15" s="41">
        <f t="shared" si="5"/>
        <v>1.1154364519998801</v>
      </c>
      <c r="O15" s="26">
        <f t="shared" si="5"/>
        <v>2.7526498161055075</v>
      </c>
      <c r="P15" s="41">
        <f t="shared" si="5"/>
        <v>0.46268083937859694</v>
      </c>
      <c r="S15"/>
    </row>
    <row r="16" spans="1:19" s="2" customFormat="1" ht="18.75" customHeight="1" thickBot="1" x14ac:dyDescent="0.3">
      <c r="A16" s="8" t="s">
        <v>69</v>
      </c>
      <c r="B16" s="44" t="s">
        <v>83</v>
      </c>
      <c r="C16" s="39" t="s">
        <v>88</v>
      </c>
      <c r="D16" s="45" t="s">
        <v>85</v>
      </c>
      <c r="E16" s="46" t="s">
        <v>83</v>
      </c>
      <c r="F16" s="45" t="s">
        <v>85</v>
      </c>
      <c r="G16" s="44" t="s">
        <v>83</v>
      </c>
      <c r="H16" s="39" t="s">
        <v>88</v>
      </c>
      <c r="I16" s="34" t="s">
        <v>88</v>
      </c>
      <c r="J16" s="39" t="s">
        <v>88</v>
      </c>
      <c r="K16" s="27" t="s">
        <v>88</v>
      </c>
      <c r="L16" s="46" t="s">
        <v>83</v>
      </c>
      <c r="M16" s="44" t="s">
        <v>83</v>
      </c>
      <c r="N16" s="44" t="s">
        <v>83</v>
      </c>
      <c r="O16" s="39" t="s">
        <v>88</v>
      </c>
      <c r="P16" s="44" t="s">
        <v>83</v>
      </c>
      <c r="S16"/>
    </row>
    <row r="17" spans="1:19" s="2" customFormat="1" ht="18.75" customHeight="1" x14ac:dyDescent="0.25">
      <c r="A17" s="7" t="s">
        <v>48</v>
      </c>
      <c r="B17" s="42">
        <f>6.56*(B7/B2)+3.26*(B12/B2)+6.72*(B14/B2)+1.05*(B8/B4)+3.25</f>
        <v>6.1538511956345925</v>
      </c>
      <c r="C17" s="26">
        <f t="shared" ref="C17:P17" si="6">6.56*(C7/C2)+3.26*(C12/C2)+6.72*(C14/C2)+1.05*(C8/C4)+3.25</f>
        <v>4.6321198731423365</v>
      </c>
      <c r="D17" s="42">
        <f t="shared" si="6"/>
        <v>21.985466515953291</v>
      </c>
      <c r="E17" s="26">
        <f t="shared" si="6"/>
        <v>5.4612884491762497</v>
      </c>
      <c r="F17" s="24">
        <f t="shared" si="6"/>
        <v>5.5331906585700796</v>
      </c>
      <c r="G17" s="41">
        <f t="shared" si="6"/>
        <v>1.9920834787124164</v>
      </c>
      <c r="H17" s="54">
        <f t="shared" si="6"/>
        <v>6.1077962092651248</v>
      </c>
      <c r="I17" s="42">
        <f t="shared" si="6"/>
        <v>11.888884952495117</v>
      </c>
      <c r="J17" s="54">
        <f t="shared" si="6"/>
        <v>6.9965223810892692</v>
      </c>
      <c r="K17" s="24">
        <f t="shared" si="6"/>
        <v>4.7915419398261054</v>
      </c>
      <c r="L17" s="26">
        <f t="shared" si="6"/>
        <v>5.5382691524679295</v>
      </c>
      <c r="M17" s="41">
        <f t="shared" si="6"/>
        <v>2.9271531229454784</v>
      </c>
      <c r="N17" s="41">
        <f t="shared" ref="N17" si="7">6.56*(N7/N2)+3.26*(N12/N2)+6.72*(N14/N2)+1.05*(N8/N4)+3.25</f>
        <v>3.6665261343743794</v>
      </c>
      <c r="O17" s="54">
        <f t="shared" si="6"/>
        <v>6.6078792179042107</v>
      </c>
      <c r="P17" s="24">
        <f t="shared" si="6"/>
        <v>4.3006096690523048</v>
      </c>
      <c r="S17"/>
    </row>
    <row r="18" spans="1:19" ht="18.75" customHeight="1" thickBot="1" x14ac:dyDescent="0.3">
      <c r="A18" s="9" t="s">
        <v>49</v>
      </c>
      <c r="B18" s="47" t="s">
        <v>75</v>
      </c>
      <c r="C18" s="28" t="s">
        <v>84</v>
      </c>
      <c r="D18" s="47" t="s">
        <v>86</v>
      </c>
      <c r="E18" s="28" t="s">
        <v>46</v>
      </c>
      <c r="F18" s="25" t="s">
        <v>72</v>
      </c>
      <c r="G18" s="48" t="s">
        <v>87</v>
      </c>
      <c r="H18" s="55" t="s">
        <v>75</v>
      </c>
      <c r="I18" s="47" t="s">
        <v>86</v>
      </c>
      <c r="J18" s="55" t="s">
        <v>89</v>
      </c>
      <c r="K18" s="25" t="s">
        <v>90</v>
      </c>
      <c r="L18" s="28" t="s">
        <v>46</v>
      </c>
      <c r="M18" s="48" t="s">
        <v>91</v>
      </c>
      <c r="N18" s="48" t="s">
        <v>74</v>
      </c>
      <c r="O18" s="55" t="s">
        <v>81</v>
      </c>
      <c r="P18" s="25" t="s">
        <v>92</v>
      </c>
      <c r="S18"/>
    </row>
    <row r="20" spans="1:19" ht="18.75" customHeight="1" x14ac:dyDescent="0.25">
      <c r="L20" s="37"/>
      <c r="M20" s="37"/>
      <c r="N20" s="37"/>
      <c r="O20" s="37"/>
    </row>
    <row r="21" spans="1:19" ht="18.75" customHeight="1" x14ac:dyDescent="0.25">
      <c r="L21" s="37"/>
      <c r="M21" s="37"/>
      <c r="N21" s="37"/>
      <c r="O21" s="37"/>
    </row>
    <row r="22" spans="1:19" ht="18.75" customHeight="1" x14ac:dyDescent="0.25">
      <c r="L22" s="37"/>
      <c r="M22" s="37"/>
      <c r="N22" s="37"/>
      <c r="O22" s="37"/>
    </row>
    <row r="23" spans="1:19" ht="18.75" customHeight="1" x14ac:dyDescent="0.25">
      <c r="L23" s="37"/>
      <c r="M23" s="37"/>
      <c r="N23" s="37"/>
      <c r="O23" s="37"/>
    </row>
    <row r="24" spans="1:19" ht="18.75" customHeight="1" x14ac:dyDescent="0.25">
      <c r="L24" s="38"/>
    </row>
    <row r="25" spans="1:19" ht="18.75" customHeight="1" x14ac:dyDescent="0.25">
      <c r="L25" s="38"/>
    </row>
    <row r="30" spans="1:19" ht="18.75" customHeight="1" thickBot="1" x14ac:dyDescent="0.3"/>
    <row r="31" spans="1:19" ht="18.75" customHeight="1" thickBot="1" x14ac:dyDescent="0.3">
      <c r="A31" s="3" t="s">
        <v>31</v>
      </c>
      <c r="B31" s="10" t="s">
        <v>1</v>
      </c>
      <c r="C31" s="3" t="s">
        <v>11</v>
      </c>
      <c r="D31" s="10" t="s">
        <v>13</v>
      </c>
      <c r="E31" s="10" t="s">
        <v>15</v>
      </c>
      <c r="F31" s="18" t="s">
        <v>17</v>
      </c>
      <c r="H31" s="87" t="s">
        <v>57</v>
      </c>
      <c r="I31" s="88"/>
      <c r="J31" s="87" t="s">
        <v>58</v>
      </c>
      <c r="K31" s="88"/>
      <c r="L31" s="88"/>
      <c r="M31" s="89"/>
      <c r="N31"/>
      <c r="O31" s="16"/>
      <c r="P31" s="16"/>
      <c r="Q31" s="16"/>
      <c r="R31" s="16"/>
      <c r="S31" s="16"/>
    </row>
    <row r="32" spans="1:19" ht="18.75" customHeight="1" x14ac:dyDescent="0.25">
      <c r="A32" s="19" t="s">
        <v>19</v>
      </c>
      <c r="B32" s="20">
        <v>93293487</v>
      </c>
      <c r="C32" s="20">
        <v>245957363</v>
      </c>
      <c r="D32" s="20">
        <v>334242000</v>
      </c>
      <c r="E32" s="20">
        <v>525225000</v>
      </c>
      <c r="F32" s="20">
        <v>304373920</v>
      </c>
      <c r="H32" s="100" t="s">
        <v>52</v>
      </c>
      <c r="I32" s="101"/>
      <c r="J32" s="105" t="s">
        <v>47</v>
      </c>
      <c r="K32" s="106"/>
      <c r="L32" s="106"/>
      <c r="M32" s="107"/>
      <c r="N32"/>
      <c r="O32" s="16"/>
      <c r="P32" s="16"/>
      <c r="Q32" s="16"/>
      <c r="R32" s="16"/>
      <c r="S32" s="16"/>
    </row>
    <row r="33" spans="1:19" ht="18.75" customHeight="1" x14ac:dyDescent="0.25">
      <c r="A33" s="21" t="s">
        <v>43</v>
      </c>
      <c r="B33" s="13">
        <v>23602885</v>
      </c>
      <c r="C33" s="13">
        <v>1840714</v>
      </c>
      <c r="D33" s="13">
        <v>4222000</v>
      </c>
      <c r="E33" s="13">
        <v>1999000</v>
      </c>
      <c r="F33" s="13">
        <v>9347575</v>
      </c>
      <c r="H33" s="100" t="s">
        <v>54</v>
      </c>
      <c r="I33" s="101"/>
      <c r="J33" s="100" t="s">
        <v>73</v>
      </c>
      <c r="K33" s="101"/>
      <c r="L33" s="101"/>
      <c r="M33" s="102"/>
      <c r="N33"/>
      <c r="O33" s="16"/>
      <c r="P33" s="16"/>
      <c r="Q33" s="16"/>
      <c r="R33" s="16"/>
      <c r="S33" s="16"/>
    </row>
    <row r="34" spans="1:19" ht="18.75" customHeight="1" x14ac:dyDescent="0.25">
      <c r="A34" s="21" t="s">
        <v>21</v>
      </c>
      <c r="B34" s="13">
        <v>82086768</v>
      </c>
      <c r="C34" s="13">
        <v>228190369</v>
      </c>
      <c r="D34" s="13">
        <v>302328000</v>
      </c>
      <c r="E34" s="13">
        <v>472855000</v>
      </c>
      <c r="F34" s="13">
        <v>269932734</v>
      </c>
      <c r="H34" s="100" t="s">
        <v>55</v>
      </c>
      <c r="I34" s="101"/>
      <c r="J34" s="100" t="s">
        <v>73</v>
      </c>
      <c r="K34" s="101"/>
      <c r="L34" s="101"/>
      <c r="M34" s="102"/>
      <c r="N34"/>
      <c r="O34" s="16"/>
      <c r="P34" s="16"/>
      <c r="Q34" s="16"/>
      <c r="R34" s="16"/>
      <c r="S34" s="16"/>
    </row>
    <row r="35" spans="1:19" ht="18.75" customHeight="1" x14ac:dyDescent="0.25">
      <c r="A35" s="21" t="s">
        <v>25</v>
      </c>
      <c r="B35" s="13">
        <v>11206719</v>
      </c>
      <c r="C35" s="13">
        <v>17766994</v>
      </c>
      <c r="D35" s="13">
        <v>31914000</v>
      </c>
      <c r="E35" s="13">
        <v>52370000</v>
      </c>
      <c r="F35" s="13">
        <v>34441186</v>
      </c>
      <c r="G35" s="22"/>
      <c r="H35" s="103" t="s">
        <v>53</v>
      </c>
      <c r="I35" s="104"/>
      <c r="J35" s="100" t="s">
        <v>77</v>
      </c>
      <c r="K35" s="101"/>
      <c r="L35" s="101"/>
      <c r="M35" s="102"/>
      <c r="N35"/>
      <c r="P35" s="17"/>
      <c r="Q35" s="17"/>
      <c r="R35" s="16"/>
      <c r="S35" s="16"/>
    </row>
    <row r="36" spans="1:19" ht="18.75" customHeight="1" thickBot="1" x14ac:dyDescent="0.3">
      <c r="A36" s="21" t="s">
        <v>23</v>
      </c>
      <c r="B36" s="13">
        <v>53168</v>
      </c>
      <c r="C36" s="13">
        <v>10654234</v>
      </c>
      <c r="D36" s="13">
        <v>7908000</v>
      </c>
      <c r="E36" s="13">
        <v>11324000</v>
      </c>
      <c r="F36" s="13">
        <v>2086694</v>
      </c>
      <c r="G36" s="22"/>
      <c r="H36" s="98" t="s">
        <v>56</v>
      </c>
      <c r="I36" s="99"/>
      <c r="J36" s="95" t="s">
        <v>77</v>
      </c>
      <c r="K36" s="96"/>
      <c r="L36" s="96"/>
      <c r="M36" s="97"/>
      <c r="N36"/>
      <c r="O36" s="17"/>
      <c r="P36" s="17"/>
      <c r="Q36" s="17"/>
      <c r="R36" s="16"/>
      <c r="S36" s="16"/>
    </row>
    <row r="37" spans="1:19" ht="18.75" customHeight="1" thickBot="1" x14ac:dyDescent="0.3">
      <c r="A37" s="21" t="s">
        <v>44</v>
      </c>
      <c r="B37" s="13">
        <v>3197877</v>
      </c>
      <c r="C37" s="13">
        <v>2973725</v>
      </c>
      <c r="D37" s="13">
        <v>8116000</v>
      </c>
      <c r="E37" s="13">
        <v>12605000</v>
      </c>
      <c r="F37" s="13">
        <v>68898408</v>
      </c>
      <c r="M37" s="23"/>
      <c r="N37"/>
      <c r="O37" s="16"/>
      <c r="P37"/>
      <c r="Q37" s="16"/>
      <c r="R37" s="16"/>
      <c r="S37" s="16"/>
    </row>
    <row r="38" spans="1:19" ht="18.75" customHeight="1" thickBot="1" x14ac:dyDescent="0.3">
      <c r="A38" s="52" t="s">
        <v>48</v>
      </c>
      <c r="B38" s="26">
        <f>6.56*(B33/B32)+3.26*(B36/B32)+6.72*(B37/B32)+1.05*(B35/B34)+3.25</f>
        <v>5.2852065249110716</v>
      </c>
      <c r="C38" s="41">
        <f t="shared" ref="C38:F38" si="8">6.56*(C33/C32)+3.26*(C36/C32)+6.72*(C37/C32)+1.05*(C35/C34)+3.25</f>
        <v>3.6033099147397394</v>
      </c>
      <c r="D38" s="43">
        <f t="shared" si="8"/>
        <v>3.6840056974953006</v>
      </c>
      <c r="E38" s="41">
        <f t="shared" si="8"/>
        <v>3.6228190938551461</v>
      </c>
      <c r="F38" s="49">
        <f t="shared" si="8"/>
        <v>5.1289303391342802</v>
      </c>
      <c r="H38" s="87" t="s">
        <v>57</v>
      </c>
      <c r="I38" s="88"/>
      <c r="J38" s="87" t="s">
        <v>78</v>
      </c>
      <c r="K38" s="88"/>
      <c r="L38" s="88"/>
      <c r="M38" s="89"/>
      <c r="N38"/>
      <c r="O38" s="16"/>
      <c r="P38" s="16"/>
      <c r="Q38" s="16"/>
      <c r="R38" s="16"/>
      <c r="S38" s="16"/>
    </row>
    <row r="39" spans="1:19" ht="18.75" customHeight="1" thickBot="1" x14ac:dyDescent="0.3">
      <c r="A39" s="53" t="s">
        <v>49</v>
      </c>
      <c r="B39" s="28" t="s">
        <v>46</v>
      </c>
      <c r="C39" s="48" t="s">
        <v>74</v>
      </c>
      <c r="D39" s="50" t="s">
        <v>74</v>
      </c>
      <c r="E39" s="48" t="s">
        <v>74</v>
      </c>
      <c r="F39" s="40" t="s">
        <v>80</v>
      </c>
      <c r="H39" s="93" t="s">
        <v>53</v>
      </c>
      <c r="I39" s="94"/>
      <c r="J39" s="90" t="s">
        <v>79</v>
      </c>
      <c r="K39" s="91"/>
      <c r="L39" s="91"/>
      <c r="M39" s="92"/>
      <c r="N39"/>
      <c r="O39" s="16"/>
      <c r="P39" s="16"/>
      <c r="Q39" s="16"/>
      <c r="R39" s="16"/>
      <c r="S39" s="16"/>
    </row>
    <row r="40" spans="1:19" ht="18.75" customHeight="1" thickBot="1" x14ac:dyDescent="0.3">
      <c r="A40" s="51" t="s">
        <v>45</v>
      </c>
      <c r="B40" s="34" t="s">
        <v>46</v>
      </c>
      <c r="C40" s="31" t="s">
        <v>72</v>
      </c>
      <c r="D40" s="32" t="s">
        <v>75</v>
      </c>
      <c r="E40" s="33" t="s">
        <v>76</v>
      </c>
      <c r="F40" s="32" t="s">
        <v>81</v>
      </c>
      <c r="M40" s="23"/>
      <c r="N40" s="23"/>
      <c r="O40" s="16"/>
      <c r="P40" s="16"/>
      <c r="Q40" s="16"/>
      <c r="R40" s="16"/>
      <c r="S40" s="16"/>
    </row>
    <row r="41" spans="1:19" ht="18.75" customHeight="1" x14ac:dyDescent="0.25">
      <c r="A41" s="29"/>
      <c r="B41" s="30"/>
      <c r="E41" s="23"/>
      <c r="M41" s="23"/>
      <c r="N41" s="23"/>
      <c r="O41" s="16"/>
      <c r="P41" s="16"/>
      <c r="Q41" s="16"/>
      <c r="R41" s="16"/>
      <c r="S41" s="16"/>
    </row>
    <row r="42" spans="1:19" ht="18.75" customHeight="1" x14ac:dyDescent="0.25">
      <c r="D42" s="16"/>
    </row>
    <row r="43" spans="1:19" ht="18.75" customHeight="1" x14ac:dyDescent="0.25">
      <c r="D43" s="17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9" ht="18.75" customHeight="1" x14ac:dyDescent="0.25">
      <c r="D44" s="17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9" ht="18.75" customHeight="1" x14ac:dyDescent="0.25">
      <c r="D45" s="17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9" ht="18.75" customHeight="1" x14ac:dyDescent="0.25">
      <c r="D46" s="17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9" ht="18.75" customHeight="1" x14ac:dyDescent="0.25"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9" ht="18.75" customHeight="1" x14ac:dyDescent="0.25"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50" spans="4:17" ht="18.75" customHeight="1" x14ac:dyDescent="0.25"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4:17" ht="18.75" customHeight="1" x14ac:dyDescent="0.25">
      <c r="D51" s="22"/>
      <c r="E51" s="22"/>
      <c r="F51" s="22"/>
      <c r="G51" s="22"/>
      <c r="H51" s="22"/>
      <c r="I51" s="22"/>
      <c r="J51" s="22"/>
      <c r="K51" s="22"/>
      <c r="O51" s="22"/>
      <c r="P51" s="22"/>
      <c r="Q51" s="22"/>
    </row>
    <row r="52" spans="4:17" ht="18.75" customHeight="1" x14ac:dyDescent="0.25"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</sheetData>
  <mergeCells count="16">
    <mergeCell ref="J31:M31"/>
    <mergeCell ref="H31:I31"/>
    <mergeCell ref="J33:M33"/>
    <mergeCell ref="J34:M34"/>
    <mergeCell ref="J35:M35"/>
    <mergeCell ref="H32:I32"/>
    <mergeCell ref="H33:I33"/>
    <mergeCell ref="H34:I34"/>
    <mergeCell ref="H35:I35"/>
    <mergeCell ref="J32:M32"/>
    <mergeCell ref="H38:I38"/>
    <mergeCell ref="J38:M38"/>
    <mergeCell ref="J39:M39"/>
    <mergeCell ref="H39:I39"/>
    <mergeCell ref="J36:M36"/>
    <mergeCell ref="H36:I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0CC0-4FA8-4088-B210-BC5DD2D42F39}">
  <dimension ref="B2:G14"/>
  <sheetViews>
    <sheetView zoomScale="200" zoomScaleNormal="200" workbookViewId="0"/>
  </sheetViews>
  <sheetFormatPr defaultRowHeight="15.75" x14ac:dyDescent="0.25"/>
  <cols>
    <col min="1" max="16384" width="9.140625" style="14"/>
  </cols>
  <sheetData>
    <row r="2" spans="2:7" x14ac:dyDescent="0.25">
      <c r="B2" s="108" t="s">
        <v>38</v>
      </c>
      <c r="C2" s="108"/>
      <c r="D2" s="108"/>
      <c r="E2" s="108"/>
      <c r="F2" s="108"/>
      <c r="G2" s="108"/>
    </row>
    <row r="3" spans="2:7" x14ac:dyDescent="0.25">
      <c r="B3" s="113" t="s">
        <v>37</v>
      </c>
      <c r="C3" s="113"/>
      <c r="D3" s="110" t="s">
        <v>35</v>
      </c>
      <c r="E3" s="110"/>
      <c r="F3" s="114" t="s">
        <v>36</v>
      </c>
      <c r="G3" s="114"/>
    </row>
    <row r="4" spans="2:7" x14ac:dyDescent="0.25">
      <c r="B4" s="113"/>
      <c r="C4" s="113"/>
      <c r="D4" s="110"/>
      <c r="E4" s="110"/>
      <c r="F4" s="114"/>
      <c r="G4" s="114"/>
    </row>
    <row r="5" spans="2:7" x14ac:dyDescent="0.25">
      <c r="B5" s="113"/>
      <c r="C5" s="113"/>
      <c r="D5" s="110"/>
      <c r="E5" s="110"/>
      <c r="F5" s="114"/>
      <c r="G5" s="114"/>
    </row>
    <row r="6" spans="2:7" x14ac:dyDescent="0.25">
      <c r="B6" s="112" t="s">
        <v>34</v>
      </c>
      <c r="C6" s="112"/>
      <c r="D6" s="112" t="s">
        <v>32</v>
      </c>
      <c r="E6" s="112"/>
      <c r="F6" s="112" t="s">
        <v>33</v>
      </c>
      <c r="G6" s="112"/>
    </row>
    <row r="8" spans="2:7" x14ac:dyDescent="0.25">
      <c r="B8" s="108" t="s">
        <v>39</v>
      </c>
      <c r="C8" s="108"/>
      <c r="D8" s="108"/>
      <c r="E8" s="108"/>
      <c r="F8" s="108"/>
      <c r="G8" s="108"/>
    </row>
    <row r="9" spans="2:7" x14ac:dyDescent="0.25">
      <c r="B9" s="109" t="s">
        <v>37</v>
      </c>
      <c r="C9" s="109"/>
      <c r="D9" s="110" t="s">
        <v>35</v>
      </c>
      <c r="E9" s="110"/>
      <c r="F9" s="111" t="s">
        <v>36</v>
      </c>
      <c r="G9" s="111"/>
    </row>
    <row r="10" spans="2:7" x14ac:dyDescent="0.25">
      <c r="B10" s="109"/>
      <c r="C10" s="109"/>
      <c r="D10" s="110"/>
      <c r="E10" s="110"/>
      <c r="F10" s="111"/>
      <c r="G10" s="111"/>
    </row>
    <row r="11" spans="2:7" x14ac:dyDescent="0.25">
      <c r="B11" s="109"/>
      <c r="C11" s="109"/>
      <c r="D11" s="110"/>
      <c r="E11" s="110"/>
      <c r="F11" s="111"/>
      <c r="G11" s="111"/>
    </row>
    <row r="12" spans="2:7" x14ac:dyDescent="0.25">
      <c r="B12" s="112" t="s">
        <v>40</v>
      </c>
      <c r="C12" s="112"/>
      <c r="D12" s="112" t="s">
        <v>41</v>
      </c>
      <c r="E12" s="112"/>
      <c r="F12" s="112" t="s">
        <v>42</v>
      </c>
      <c r="G12" s="112"/>
    </row>
    <row r="13" spans="2:7" x14ac:dyDescent="0.25">
      <c r="B13" s="15"/>
      <c r="C13" s="15"/>
      <c r="D13" s="15"/>
      <c r="E13" s="15"/>
      <c r="F13" s="15"/>
    </row>
    <row r="14" spans="2:7" x14ac:dyDescent="0.25">
      <c r="B14" s="15"/>
      <c r="C14" s="15"/>
      <c r="D14" s="15"/>
      <c r="E14" s="15"/>
      <c r="F14" s="15"/>
    </row>
  </sheetData>
  <mergeCells count="14">
    <mergeCell ref="B2:G2"/>
    <mergeCell ref="B6:C6"/>
    <mergeCell ref="D6:E6"/>
    <mergeCell ref="F6:G6"/>
    <mergeCell ref="B3:C5"/>
    <mergeCell ref="D3:E5"/>
    <mergeCell ref="F3:G5"/>
    <mergeCell ref="B8:G8"/>
    <mergeCell ref="B9:C11"/>
    <mergeCell ref="D9:E11"/>
    <mergeCell ref="F9:G11"/>
    <mergeCell ref="B12:C12"/>
    <mergeCell ref="D12:E12"/>
    <mergeCell ref="F12:G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C0E4-BDAF-4545-B3F9-CBF480777C1F}">
  <dimension ref="A1:F43"/>
  <sheetViews>
    <sheetView tabSelected="1" workbookViewId="0">
      <selection activeCell="G45" sqref="G45"/>
    </sheetView>
  </sheetViews>
  <sheetFormatPr defaultColWidth="14.28515625" defaultRowHeight="18.75" customHeight="1" x14ac:dyDescent="0.25"/>
  <cols>
    <col min="1" max="1" width="28.5703125" style="1" customWidth="1"/>
    <col min="2" max="3" width="14.28515625" style="1"/>
    <col min="4" max="4" width="7.140625" style="1" customWidth="1"/>
    <col min="5" max="6" width="14.28515625" style="1"/>
    <col min="7" max="7" width="7.140625" style="1" customWidth="1"/>
    <col min="8" max="16384" width="14.28515625" style="1"/>
  </cols>
  <sheetData>
    <row r="1" spans="1:2" ht="18.75" customHeight="1" thickBot="1" x14ac:dyDescent="0.3">
      <c r="A1" s="64" t="s">
        <v>59</v>
      </c>
      <c r="B1" s="65" t="s">
        <v>30</v>
      </c>
    </row>
    <row r="2" spans="1:2" ht="18.75" customHeight="1" x14ac:dyDescent="0.25">
      <c r="A2" s="79" t="s">
        <v>60</v>
      </c>
      <c r="B2" s="80">
        <v>21.985466515953291</v>
      </c>
    </row>
    <row r="3" spans="1:2" ht="18.75" customHeight="1" thickBot="1" x14ac:dyDescent="0.3">
      <c r="A3" s="81" t="s">
        <v>101</v>
      </c>
      <c r="B3" s="82">
        <v>11.888884952495117</v>
      </c>
    </row>
    <row r="4" spans="1:2" ht="18.75" customHeight="1" x14ac:dyDescent="0.25">
      <c r="A4" s="56" t="s">
        <v>61</v>
      </c>
      <c r="B4" s="66">
        <v>6.9965223810892692</v>
      </c>
    </row>
    <row r="5" spans="1:2" ht="18.75" customHeight="1" x14ac:dyDescent="0.25">
      <c r="A5" s="56" t="s">
        <v>62</v>
      </c>
      <c r="B5" s="66">
        <v>6.6078792179042107</v>
      </c>
    </row>
    <row r="6" spans="1:2" ht="18.75" customHeight="1" x14ac:dyDescent="0.25">
      <c r="A6" s="56" t="s">
        <v>63</v>
      </c>
      <c r="B6" s="66">
        <v>6.1538511956345925</v>
      </c>
    </row>
    <row r="7" spans="1:2" ht="18.75" customHeight="1" thickBot="1" x14ac:dyDescent="0.3">
      <c r="A7" s="56" t="s">
        <v>71</v>
      </c>
      <c r="B7" s="66">
        <v>6.1077962092651248</v>
      </c>
    </row>
    <row r="8" spans="1:2" ht="18.75" customHeight="1" x14ac:dyDescent="0.25">
      <c r="A8" s="70" t="s">
        <v>66</v>
      </c>
      <c r="B8" s="71">
        <v>5.5382691524679295</v>
      </c>
    </row>
    <row r="9" spans="1:2" ht="18.75" customHeight="1" x14ac:dyDescent="0.25">
      <c r="A9" s="58" t="s">
        <v>65</v>
      </c>
      <c r="B9" s="73">
        <v>5.5331906585700796</v>
      </c>
    </row>
    <row r="10" spans="1:2" ht="18.75" customHeight="1" x14ac:dyDescent="0.25">
      <c r="A10" s="58" t="s">
        <v>64</v>
      </c>
      <c r="B10" s="73">
        <v>5.4612884491762497</v>
      </c>
    </row>
    <row r="11" spans="1:2" ht="18.75" customHeight="1" x14ac:dyDescent="0.25">
      <c r="A11" s="58" t="s">
        <v>52</v>
      </c>
      <c r="B11" s="73">
        <v>5.2852065249110716</v>
      </c>
    </row>
    <row r="12" spans="1:2" ht="18.75" customHeight="1" x14ac:dyDescent="0.25">
      <c r="A12" s="58" t="s">
        <v>56</v>
      </c>
      <c r="B12" s="73">
        <v>5.1289303391342802</v>
      </c>
    </row>
    <row r="13" spans="1:2" ht="18.75" customHeight="1" x14ac:dyDescent="0.25">
      <c r="A13" s="58" t="s">
        <v>10</v>
      </c>
      <c r="B13" s="73">
        <v>4.7915419398261054</v>
      </c>
    </row>
    <row r="14" spans="1:2" ht="18.75" customHeight="1" x14ac:dyDescent="0.25">
      <c r="A14" s="58" t="s">
        <v>67</v>
      </c>
      <c r="B14" s="73">
        <v>4.6321198731423365</v>
      </c>
    </row>
    <row r="15" spans="1:2" ht="18.75" customHeight="1" thickBot="1" x14ac:dyDescent="0.3">
      <c r="A15" s="74" t="s">
        <v>16</v>
      </c>
      <c r="B15" s="75">
        <v>4.3006096690523048</v>
      </c>
    </row>
    <row r="16" spans="1:2" ht="18.75" customHeight="1" x14ac:dyDescent="0.25">
      <c r="A16" s="60" t="s">
        <v>55</v>
      </c>
      <c r="B16" s="77">
        <v>3.6840056974953006</v>
      </c>
    </row>
    <row r="17" spans="1:6" ht="18.75" customHeight="1" x14ac:dyDescent="0.25">
      <c r="A17" s="60" t="s">
        <v>68</v>
      </c>
      <c r="B17" s="77">
        <v>3.6665261343743794</v>
      </c>
    </row>
    <row r="18" spans="1:6" ht="18.75" customHeight="1" x14ac:dyDescent="0.25">
      <c r="A18" s="60" t="s">
        <v>53</v>
      </c>
      <c r="B18" s="77">
        <v>3.6228190938551461</v>
      </c>
    </row>
    <row r="19" spans="1:6" ht="18.75" customHeight="1" x14ac:dyDescent="0.25">
      <c r="A19" s="60" t="s">
        <v>54</v>
      </c>
      <c r="B19" s="77">
        <v>3.6033099147397394</v>
      </c>
    </row>
    <row r="20" spans="1:6" ht="18.75" customHeight="1" x14ac:dyDescent="0.25">
      <c r="A20" s="60" t="s">
        <v>70</v>
      </c>
      <c r="B20" s="77">
        <v>2.9271531229454784</v>
      </c>
    </row>
    <row r="21" spans="1:6" ht="18.75" customHeight="1" thickBot="1" x14ac:dyDescent="0.3">
      <c r="A21" s="62" t="s">
        <v>6</v>
      </c>
      <c r="B21" s="78">
        <v>1.9920834787124164</v>
      </c>
    </row>
    <row r="22" spans="1:6" ht="18.75" customHeight="1" thickBot="1" x14ac:dyDescent="0.3"/>
    <row r="23" spans="1:6" ht="18.75" customHeight="1" thickBot="1" x14ac:dyDescent="0.3">
      <c r="A23" s="64" t="s">
        <v>59</v>
      </c>
      <c r="B23" s="65" t="s">
        <v>93</v>
      </c>
      <c r="C23" s="65" t="s">
        <v>94</v>
      </c>
      <c r="E23" s="87" t="s">
        <v>102</v>
      </c>
      <c r="F23" s="89"/>
    </row>
    <row r="24" spans="1:6" ht="18.75" customHeight="1" x14ac:dyDescent="0.25">
      <c r="A24" s="79" t="s">
        <v>60</v>
      </c>
      <c r="B24" s="80" t="s">
        <v>86</v>
      </c>
      <c r="C24" s="83">
        <v>20</v>
      </c>
      <c r="E24" s="85" t="s">
        <v>86</v>
      </c>
      <c r="F24" s="86">
        <v>20</v>
      </c>
    </row>
    <row r="25" spans="1:6" ht="18.75" customHeight="1" thickBot="1" x14ac:dyDescent="0.3">
      <c r="A25" s="81" t="s">
        <v>101</v>
      </c>
      <c r="B25" s="82" t="s">
        <v>86</v>
      </c>
      <c r="C25" s="84">
        <v>20</v>
      </c>
      <c r="E25" s="56" t="s">
        <v>95</v>
      </c>
      <c r="F25" s="57">
        <v>19</v>
      </c>
    </row>
    <row r="26" spans="1:6" ht="18.75" customHeight="1" x14ac:dyDescent="0.25">
      <c r="A26" s="56" t="s">
        <v>61</v>
      </c>
      <c r="B26" s="66" t="s">
        <v>89</v>
      </c>
      <c r="C26" s="57">
        <v>17</v>
      </c>
      <c r="E26" s="56" t="s">
        <v>96</v>
      </c>
      <c r="F26" s="57">
        <v>18</v>
      </c>
    </row>
    <row r="27" spans="1:6" ht="18.75" customHeight="1" x14ac:dyDescent="0.25">
      <c r="A27" s="56" t="s">
        <v>53</v>
      </c>
      <c r="B27" s="66" t="s">
        <v>76</v>
      </c>
      <c r="C27" s="57">
        <v>15</v>
      </c>
      <c r="E27" s="56" t="s">
        <v>89</v>
      </c>
      <c r="F27" s="57">
        <v>17</v>
      </c>
    </row>
    <row r="28" spans="1:6" ht="18.75" customHeight="1" x14ac:dyDescent="0.25">
      <c r="A28" s="56" t="s">
        <v>62</v>
      </c>
      <c r="B28" s="66" t="s">
        <v>81</v>
      </c>
      <c r="C28" s="57">
        <v>14</v>
      </c>
      <c r="E28" s="56" t="s">
        <v>97</v>
      </c>
      <c r="F28" s="57">
        <v>16</v>
      </c>
    </row>
    <row r="29" spans="1:6" ht="18.75" customHeight="1" x14ac:dyDescent="0.25">
      <c r="A29" s="56" t="s">
        <v>56</v>
      </c>
      <c r="B29" s="66" t="s">
        <v>81</v>
      </c>
      <c r="C29" s="57">
        <v>14</v>
      </c>
      <c r="E29" s="56" t="s">
        <v>76</v>
      </c>
      <c r="F29" s="57">
        <v>15</v>
      </c>
    </row>
    <row r="30" spans="1:6" ht="18.75" customHeight="1" x14ac:dyDescent="0.25">
      <c r="A30" s="56" t="s">
        <v>63</v>
      </c>
      <c r="B30" s="66" t="s">
        <v>75</v>
      </c>
      <c r="C30" s="57">
        <v>12</v>
      </c>
      <c r="E30" s="56" t="s">
        <v>81</v>
      </c>
      <c r="F30" s="57">
        <v>14</v>
      </c>
    </row>
    <row r="31" spans="1:6" ht="18.75" customHeight="1" x14ac:dyDescent="0.25">
      <c r="A31" s="56" t="s">
        <v>71</v>
      </c>
      <c r="B31" s="66" t="s">
        <v>75</v>
      </c>
      <c r="C31" s="57">
        <v>12</v>
      </c>
      <c r="E31" s="56" t="s">
        <v>98</v>
      </c>
      <c r="F31" s="57">
        <v>13</v>
      </c>
    </row>
    <row r="32" spans="1:6" ht="18.75" customHeight="1" thickBot="1" x14ac:dyDescent="0.3">
      <c r="A32" s="67" t="s">
        <v>55</v>
      </c>
      <c r="B32" s="68" t="s">
        <v>75</v>
      </c>
      <c r="C32" s="69">
        <v>12</v>
      </c>
      <c r="E32" s="56" t="s">
        <v>75</v>
      </c>
      <c r="F32" s="57">
        <v>12</v>
      </c>
    </row>
    <row r="33" spans="1:6" ht="18.75" customHeight="1" x14ac:dyDescent="0.25">
      <c r="A33" s="70" t="s">
        <v>65</v>
      </c>
      <c r="B33" s="71" t="s">
        <v>72</v>
      </c>
      <c r="C33" s="72">
        <v>11</v>
      </c>
      <c r="E33" s="58" t="s">
        <v>72</v>
      </c>
      <c r="F33" s="59">
        <v>11</v>
      </c>
    </row>
    <row r="34" spans="1:6" ht="18.75" customHeight="1" x14ac:dyDescent="0.25">
      <c r="A34" s="58" t="s">
        <v>54</v>
      </c>
      <c r="B34" s="73" t="s">
        <v>72</v>
      </c>
      <c r="C34" s="59">
        <v>11</v>
      </c>
      <c r="E34" s="58" t="s">
        <v>46</v>
      </c>
      <c r="F34" s="59">
        <v>10</v>
      </c>
    </row>
    <row r="35" spans="1:6" ht="18.75" customHeight="1" x14ac:dyDescent="0.25">
      <c r="A35" s="58" t="s">
        <v>66</v>
      </c>
      <c r="B35" s="73" t="s">
        <v>46</v>
      </c>
      <c r="C35" s="59">
        <v>10</v>
      </c>
      <c r="E35" s="58" t="s">
        <v>80</v>
      </c>
      <c r="F35" s="59">
        <v>9</v>
      </c>
    </row>
    <row r="36" spans="1:6" ht="18.75" customHeight="1" x14ac:dyDescent="0.25">
      <c r="A36" s="58" t="s">
        <v>64</v>
      </c>
      <c r="B36" s="73" t="s">
        <v>46</v>
      </c>
      <c r="C36" s="59">
        <v>10</v>
      </c>
      <c r="E36" s="58" t="s">
        <v>90</v>
      </c>
      <c r="F36" s="59">
        <v>8</v>
      </c>
    </row>
    <row r="37" spans="1:6" ht="18.75" customHeight="1" x14ac:dyDescent="0.25">
      <c r="A37" s="58" t="s">
        <v>52</v>
      </c>
      <c r="B37" s="73" t="s">
        <v>46</v>
      </c>
      <c r="C37" s="59">
        <v>10</v>
      </c>
      <c r="E37" s="58" t="s">
        <v>84</v>
      </c>
      <c r="F37" s="59">
        <v>7</v>
      </c>
    </row>
    <row r="38" spans="1:6" ht="18.75" customHeight="1" x14ac:dyDescent="0.25">
      <c r="A38" s="58" t="s">
        <v>10</v>
      </c>
      <c r="B38" s="73" t="s">
        <v>90</v>
      </c>
      <c r="C38" s="59">
        <v>8</v>
      </c>
      <c r="E38" s="58" t="s">
        <v>92</v>
      </c>
      <c r="F38" s="59">
        <v>6</v>
      </c>
    </row>
    <row r="39" spans="1:6" ht="18.75" customHeight="1" x14ac:dyDescent="0.25">
      <c r="A39" s="58" t="s">
        <v>67</v>
      </c>
      <c r="B39" s="73" t="s">
        <v>84</v>
      </c>
      <c r="C39" s="59">
        <v>7</v>
      </c>
      <c r="E39" s="60" t="s">
        <v>99</v>
      </c>
      <c r="F39" s="61">
        <v>5</v>
      </c>
    </row>
    <row r="40" spans="1:6" ht="18.75" customHeight="1" thickBot="1" x14ac:dyDescent="0.3">
      <c r="A40" s="74" t="s">
        <v>16</v>
      </c>
      <c r="B40" s="75" t="s">
        <v>92</v>
      </c>
      <c r="C40" s="76">
        <v>6</v>
      </c>
      <c r="E40" s="60" t="s">
        <v>74</v>
      </c>
      <c r="F40" s="61">
        <v>4</v>
      </c>
    </row>
    <row r="41" spans="1:6" ht="18.75" customHeight="1" x14ac:dyDescent="0.25">
      <c r="A41" s="60" t="s">
        <v>68</v>
      </c>
      <c r="B41" s="77" t="s">
        <v>74</v>
      </c>
      <c r="C41" s="61">
        <v>4</v>
      </c>
      <c r="E41" s="60" t="s">
        <v>91</v>
      </c>
      <c r="F41" s="61">
        <v>3</v>
      </c>
    </row>
    <row r="42" spans="1:6" ht="18.75" customHeight="1" x14ac:dyDescent="0.25">
      <c r="A42" s="60" t="s">
        <v>70</v>
      </c>
      <c r="B42" s="77" t="s">
        <v>91</v>
      </c>
      <c r="C42" s="61">
        <v>3</v>
      </c>
      <c r="E42" s="60" t="s">
        <v>87</v>
      </c>
      <c r="F42" s="61">
        <v>2</v>
      </c>
    </row>
    <row r="43" spans="1:6" ht="18.75" customHeight="1" thickBot="1" x14ac:dyDescent="0.3">
      <c r="A43" s="62" t="s">
        <v>6</v>
      </c>
      <c r="B43" s="78" t="s">
        <v>87</v>
      </c>
      <c r="C43" s="63">
        <v>2</v>
      </c>
      <c r="E43" s="62" t="s">
        <v>100</v>
      </c>
      <c r="F43" s="63">
        <v>1</v>
      </c>
    </row>
  </sheetData>
  <sortState xmlns:xlrd2="http://schemas.microsoft.com/office/spreadsheetml/2017/richdata2" ref="A2:B21">
    <sortCondition descending="1" ref="B2:B21"/>
  </sortState>
  <mergeCells count="1">
    <mergeCell ref="E23:F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Interpretacja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 Rabiej (pawerab401)</cp:lastModifiedBy>
  <dcterms:created xsi:type="dcterms:W3CDTF">2015-06-05T18:19:34Z</dcterms:created>
  <dcterms:modified xsi:type="dcterms:W3CDTF">2025-03-17T16:23:53Z</dcterms:modified>
</cp:coreProperties>
</file>