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0ffffe48e33b94/Ambiente de Trabalho/Labs de física II/Logbooks 0.16/"/>
    </mc:Choice>
  </mc:AlternateContent>
  <xr:revisionPtr revIDLastSave="0" documentId="8_{D39CDB0D-FFA6-451C-B7EE-6BF825DDE48B}" xr6:coauthVersionLast="47" xr6:coauthVersionMax="47" xr10:uidLastSave="{00000000-0000-0000-0000-000000000000}"/>
  <bookViews>
    <workbookView xWindow="-110" yWindow="-110" windowWidth="19420" windowHeight="11500" xr2:uid="{016E0774-B172-42BB-A775-F9540B0ED50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18" i="1"/>
  <c r="Z19" i="1"/>
  <c r="N18" i="1" s="1"/>
  <c r="C18" i="1"/>
  <c r="W19" i="1"/>
  <c r="H18" i="1" s="1"/>
  <c r="E18" i="1"/>
  <c r="Y19" i="1"/>
  <c r="L18" i="1" s="1"/>
  <c r="D18" i="1"/>
  <c r="X19" i="1"/>
  <c r="J18" i="1" s="1"/>
  <c r="E5" i="1"/>
  <c r="D5" i="1"/>
  <c r="C5" i="1"/>
  <c r="Z7" i="1"/>
  <c r="N6" i="1" s="1"/>
  <c r="Z8" i="1"/>
  <c r="N7" i="1" s="1"/>
  <c r="Z9" i="1"/>
  <c r="N8" i="1" s="1"/>
  <c r="Z10" i="1"/>
  <c r="N9" i="1" s="1"/>
  <c r="Z11" i="1"/>
  <c r="N10" i="1" s="1"/>
  <c r="Z12" i="1"/>
  <c r="N11" i="1" s="1"/>
  <c r="Z13" i="1"/>
  <c r="N12" i="1" s="1"/>
  <c r="Z14" i="1"/>
  <c r="N13" i="1" s="1"/>
  <c r="Z15" i="1"/>
  <c r="N14" i="1" s="1"/>
  <c r="Z16" i="1"/>
  <c r="N15" i="1" s="1"/>
  <c r="Z17" i="1"/>
  <c r="N16" i="1" s="1"/>
  <c r="Z18" i="1"/>
  <c r="N17" i="1" s="1"/>
  <c r="Z6" i="1"/>
  <c r="N5" i="1" s="1"/>
  <c r="Y7" i="1"/>
  <c r="L6" i="1" s="1"/>
  <c r="Y8" i="1"/>
  <c r="L7" i="1" s="1"/>
  <c r="Y9" i="1"/>
  <c r="L8" i="1" s="1"/>
  <c r="Y10" i="1"/>
  <c r="L9" i="1" s="1"/>
  <c r="Y11" i="1"/>
  <c r="L10" i="1" s="1"/>
  <c r="Y12" i="1"/>
  <c r="L11" i="1" s="1"/>
  <c r="Y13" i="1"/>
  <c r="L12" i="1" s="1"/>
  <c r="Y14" i="1"/>
  <c r="L13" i="1" s="1"/>
  <c r="Y15" i="1"/>
  <c r="L14" i="1" s="1"/>
  <c r="Y16" i="1"/>
  <c r="L15" i="1" s="1"/>
  <c r="Y17" i="1"/>
  <c r="L16" i="1" s="1"/>
  <c r="Y18" i="1"/>
  <c r="L17" i="1" s="1"/>
  <c r="X7" i="1"/>
  <c r="J6" i="1" s="1"/>
  <c r="X8" i="1"/>
  <c r="J7" i="1" s="1"/>
  <c r="X9" i="1"/>
  <c r="J8" i="1" s="1"/>
  <c r="X10" i="1"/>
  <c r="J9" i="1" s="1"/>
  <c r="X11" i="1"/>
  <c r="J10" i="1" s="1"/>
  <c r="X12" i="1"/>
  <c r="J11" i="1" s="1"/>
  <c r="X13" i="1"/>
  <c r="J12" i="1" s="1"/>
  <c r="X14" i="1"/>
  <c r="J13" i="1" s="1"/>
  <c r="X15" i="1"/>
  <c r="J14" i="1" s="1"/>
  <c r="X16" i="1"/>
  <c r="J15" i="1" s="1"/>
  <c r="X17" i="1"/>
  <c r="J16" i="1" s="1"/>
  <c r="X18" i="1"/>
  <c r="J17" i="1" s="1"/>
  <c r="W7" i="1"/>
  <c r="H6" i="1" s="1"/>
  <c r="W8" i="1"/>
  <c r="H7" i="1" s="1"/>
  <c r="W9" i="1"/>
  <c r="H8" i="1" s="1"/>
  <c r="W10" i="1"/>
  <c r="H9" i="1" s="1"/>
  <c r="W11" i="1"/>
  <c r="H10" i="1" s="1"/>
  <c r="W12" i="1"/>
  <c r="H11" i="1" s="1"/>
  <c r="W13" i="1"/>
  <c r="H12" i="1" s="1"/>
  <c r="W14" i="1"/>
  <c r="H13" i="1" s="1"/>
  <c r="W15" i="1"/>
  <c r="H14" i="1" s="1"/>
  <c r="W16" i="1"/>
  <c r="H15" i="1" s="1"/>
  <c r="W17" i="1"/>
  <c r="W18" i="1"/>
  <c r="H17" i="1" s="1"/>
  <c r="W6" i="1"/>
  <c r="H5" i="1" s="1"/>
  <c r="Y6" i="1"/>
  <c r="L5" i="1" s="1"/>
  <c r="X6" i="1"/>
  <c r="H16" i="1"/>
  <c r="F6" i="1"/>
  <c r="F7" i="1"/>
  <c r="F8" i="1"/>
  <c r="F9" i="1"/>
  <c r="F10" i="1"/>
  <c r="F11" i="1"/>
  <c r="F12" i="1"/>
  <c r="F13" i="1"/>
  <c r="F14" i="1"/>
  <c r="F15" i="1"/>
  <c r="F16" i="1"/>
  <c r="F17" i="1"/>
  <c r="E6" i="1"/>
  <c r="E7" i="1"/>
  <c r="E8" i="1"/>
  <c r="E9" i="1"/>
  <c r="E10" i="1"/>
  <c r="E11" i="1"/>
  <c r="E12" i="1"/>
  <c r="E13" i="1"/>
  <c r="E14" i="1"/>
  <c r="E15" i="1"/>
  <c r="E16" i="1"/>
  <c r="E17" i="1"/>
  <c r="D6" i="1"/>
  <c r="D7" i="1"/>
  <c r="D8" i="1"/>
  <c r="D9" i="1"/>
  <c r="D10" i="1"/>
  <c r="D11" i="1"/>
  <c r="D12" i="1"/>
  <c r="D13" i="1"/>
  <c r="D14" i="1"/>
  <c r="D15" i="1"/>
  <c r="D16" i="1"/>
  <c r="D17" i="1"/>
  <c r="C6" i="1"/>
  <c r="C7" i="1"/>
  <c r="C8" i="1"/>
  <c r="C9" i="1"/>
  <c r="C10" i="1"/>
  <c r="C11" i="1"/>
  <c r="C12" i="1"/>
  <c r="C13" i="1"/>
  <c r="C14" i="1"/>
  <c r="C15" i="1"/>
  <c r="C16" i="1"/>
  <c r="C17" i="1"/>
  <c r="F5" i="1"/>
  <c r="P6" i="1"/>
  <c r="P7" i="1"/>
  <c r="P5" i="1"/>
</calcChain>
</file>

<file path=xl/sharedStrings.xml><?xml version="1.0" encoding="utf-8"?>
<sst xmlns="http://schemas.openxmlformats.org/spreadsheetml/2006/main" count="31" uniqueCount="14">
  <si>
    <t>R_amb</t>
  </si>
  <si>
    <t>R (Ohm)</t>
  </si>
  <si>
    <t>T (ºC)</t>
  </si>
  <si>
    <t>preta</t>
  </si>
  <si>
    <t>branca</t>
  </si>
  <si>
    <t>baça</t>
  </si>
  <si>
    <t>metalizada</t>
  </si>
  <si>
    <t xml:space="preserve">baça </t>
  </si>
  <si>
    <t>[10,24]</t>
  </si>
  <si>
    <t>[0,250]</t>
  </si>
  <si>
    <t>[0,11]</t>
  </si>
  <si>
    <t>Vs (uV)</t>
  </si>
  <si>
    <t>Vs (V)</t>
  </si>
  <si>
    <t>T^4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</si>
</sst>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Cor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Folha1!$G$6:$G$17</c:f>
              <c:numCache>
                <c:formatCode>General</c:formatCode>
                <c:ptCount val="12"/>
                <c:pt idx="0">
                  <c:v>22800</c:v>
                </c:pt>
                <c:pt idx="1">
                  <c:v>23400</c:v>
                </c:pt>
                <c:pt idx="2">
                  <c:v>24100</c:v>
                </c:pt>
                <c:pt idx="3">
                  <c:v>25000</c:v>
                </c:pt>
                <c:pt idx="4">
                  <c:v>25600</c:v>
                </c:pt>
                <c:pt idx="5">
                  <c:v>26300</c:v>
                </c:pt>
                <c:pt idx="6">
                  <c:v>27100</c:v>
                </c:pt>
                <c:pt idx="7">
                  <c:v>27800</c:v>
                </c:pt>
                <c:pt idx="8">
                  <c:v>28500</c:v>
                </c:pt>
                <c:pt idx="9">
                  <c:v>29100</c:v>
                </c:pt>
                <c:pt idx="10">
                  <c:v>29700</c:v>
                </c:pt>
                <c:pt idx="11">
                  <c:v>30400</c:v>
                </c:pt>
              </c:numCache>
            </c:numRef>
          </c:xVal>
          <c:yVal>
            <c:numRef>
              <c:f>Folha1!$C$5:$C$17</c:f>
              <c:numCache>
                <c:formatCode>0.00E+00</c:formatCode>
                <c:ptCount val="13"/>
                <c:pt idx="0">
                  <c:v>3.1909999999999998E-5</c:v>
                </c:pt>
                <c:pt idx="1">
                  <c:v>3.082E-5</c:v>
                </c:pt>
                <c:pt idx="2">
                  <c:v>3.0330000000000003E-5</c:v>
                </c:pt>
                <c:pt idx="3">
                  <c:v>2.9860000000000005E-5</c:v>
                </c:pt>
                <c:pt idx="4">
                  <c:v>2.9220000000000005E-5</c:v>
                </c:pt>
                <c:pt idx="5">
                  <c:v>2.868E-5</c:v>
                </c:pt>
                <c:pt idx="6">
                  <c:v>2.8230000000000002E-5</c:v>
                </c:pt>
                <c:pt idx="7">
                  <c:v>2.7580000000000004E-5</c:v>
                </c:pt>
                <c:pt idx="8">
                  <c:v>2.7100000000000001E-5</c:v>
                </c:pt>
                <c:pt idx="9">
                  <c:v>2.6600000000000003E-5</c:v>
                </c:pt>
                <c:pt idx="10">
                  <c:v>2.6300000000000002E-5</c:v>
                </c:pt>
                <c:pt idx="11">
                  <c:v>2.5770000000000002E-5</c:v>
                </c:pt>
                <c:pt idx="12">
                  <c:v>2.5270000000000004E-5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028-88A9-03A34746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62543"/>
        <c:axId val="1258959663"/>
      </c:scatterChart>
      <c:valAx>
        <c:axId val="1258962543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59663"/>
        <c:crosses val="autoZero"/>
        <c:crossBetween val="midCat"/>
      </c:valAx>
      <c:valAx>
        <c:axId val="1258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Folha1!$J$5:$J$17</c:f>
              <c:numCache>
                <c:formatCode>0</c:formatCode>
                <c:ptCount val="13"/>
                <c:pt idx="0">
                  <c:v>14087928.256907325</c:v>
                </c:pt>
                <c:pt idx="1">
                  <c:v>12739138.126390485</c:v>
                </c:pt>
                <c:pt idx="2">
                  <c:v>12242161.788106201</c:v>
                </c:pt>
                <c:pt idx="3">
                  <c:v>11690759.981792601</c:v>
                </c:pt>
                <c:pt idx="4">
                  <c:v>11095924.068350935</c:v>
                </c:pt>
                <c:pt idx="5">
                  <c:v>10604537.162832228</c:v>
                </c:pt>
                <c:pt idx="6">
                  <c:v>10138706.050264843</c:v>
                </c:pt>
                <c:pt idx="7">
                  <c:v>9758674.4096121993</c:v>
                </c:pt>
                <c:pt idx="8">
                  <c:v>9220003.3959394544</c:v>
                </c:pt>
                <c:pt idx="9">
                  <c:v>8880642.8323953841</c:v>
                </c:pt>
                <c:pt idx="10">
                  <c:v>8503534.8280874975</c:v>
                </c:pt>
                <c:pt idx="11">
                  <c:v>8145620.0814264333</c:v>
                </c:pt>
                <c:pt idx="12">
                  <c:v>7853309.9233382381</c:v>
                </c:pt>
              </c:numCache>
            </c:numRef>
          </c:xVal>
          <c:yVal>
            <c:numRef>
              <c:f>Folha1!$D$5:$D$17</c:f>
              <c:numCache>
                <c:formatCode>0.00E+00</c:formatCode>
                <c:ptCount val="13"/>
                <c:pt idx="0">
                  <c:v>3.1909999999999998E-5</c:v>
                </c:pt>
                <c:pt idx="1">
                  <c:v>3.0890000000000004E-5</c:v>
                </c:pt>
                <c:pt idx="2">
                  <c:v>3.0290000000000003E-5</c:v>
                </c:pt>
                <c:pt idx="3">
                  <c:v>3.0010000000000002E-5</c:v>
                </c:pt>
                <c:pt idx="4">
                  <c:v>2.9390000000000002E-5</c:v>
                </c:pt>
                <c:pt idx="5">
                  <c:v>2.868E-5</c:v>
                </c:pt>
                <c:pt idx="6">
                  <c:v>2.8290000000000005E-5</c:v>
                </c:pt>
                <c:pt idx="7">
                  <c:v>2.7730000000000004E-5</c:v>
                </c:pt>
                <c:pt idx="8">
                  <c:v>2.7080000000000005E-5</c:v>
                </c:pt>
                <c:pt idx="9">
                  <c:v>2.6730000000000003E-5</c:v>
                </c:pt>
                <c:pt idx="10">
                  <c:v>2.6230000000000005E-5</c:v>
                </c:pt>
                <c:pt idx="11">
                  <c:v>2.5850000000000002E-5</c:v>
                </c:pt>
                <c:pt idx="12">
                  <c:v>2.5400000000000001E-5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1-4263-BF28-429587F9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62543"/>
        <c:axId val="1258959663"/>
      </c:scatterChart>
      <c:valAx>
        <c:axId val="12589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59663"/>
        <c:crosses val="autoZero"/>
        <c:crossBetween val="midCat"/>
      </c:valAx>
      <c:valAx>
        <c:axId val="1258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Folha1!$L$5:$L$17</c:f>
              <c:numCache>
                <c:formatCode>0</c:formatCode>
                <c:ptCount val="13"/>
                <c:pt idx="0">
                  <c:v>13525287.679483185</c:v>
                </c:pt>
                <c:pt idx="1">
                  <c:v>12649782.480400024</c:v>
                </c:pt>
                <c:pt idx="2">
                  <c:v>12076039.537163038</c:v>
                </c:pt>
                <c:pt idx="3">
                  <c:v>11608296.882034764</c:v>
                </c:pt>
                <c:pt idx="4">
                  <c:v>11017197.238617318</c:v>
                </c:pt>
                <c:pt idx="5">
                  <c:v>10528781.685800727</c:v>
                </c:pt>
                <c:pt idx="6">
                  <c:v>10065655.934711801</c:v>
                </c:pt>
                <c:pt idx="7">
                  <c:v>9565516.5165652912</c:v>
                </c:pt>
                <c:pt idx="8">
                  <c:v>9209671.008836668</c:v>
                </c:pt>
                <c:pt idx="9">
                  <c:v>8759388.9354422167</c:v>
                </c:pt>
                <c:pt idx="10">
                  <c:v>8386799.107310228</c:v>
                </c:pt>
                <c:pt idx="11">
                  <c:v>8132247.7498540562</c:v>
                </c:pt>
                <c:pt idx="12">
                  <c:v>7838922.1058101906</c:v>
                </c:pt>
              </c:numCache>
            </c:numRef>
          </c:xVal>
          <c:yVal>
            <c:numRef>
              <c:f>Folha1!$E$5:$E$17</c:f>
              <c:numCache>
                <c:formatCode>0.00E+00</c:formatCode>
                <c:ptCount val="13"/>
                <c:pt idx="0">
                  <c:v>1.0560000000000001E-5</c:v>
                </c:pt>
                <c:pt idx="1">
                  <c:v>9.7700000000000013E-6</c:v>
                </c:pt>
                <c:pt idx="2">
                  <c:v>1.0009999999999999E-5</c:v>
                </c:pt>
                <c:pt idx="3">
                  <c:v>1.0360000000000001E-5</c:v>
                </c:pt>
                <c:pt idx="4">
                  <c:v>9.9700000000000011E-6</c:v>
                </c:pt>
                <c:pt idx="5">
                  <c:v>9.9600000000000012E-6</c:v>
                </c:pt>
                <c:pt idx="6">
                  <c:v>9.7100000000000002E-6</c:v>
                </c:pt>
                <c:pt idx="7">
                  <c:v>9.4600000000000009E-6</c:v>
                </c:pt>
                <c:pt idx="8">
                  <c:v>9.55E-6</c:v>
                </c:pt>
                <c:pt idx="9">
                  <c:v>9.7399999999999999E-6</c:v>
                </c:pt>
                <c:pt idx="10">
                  <c:v>9.4400000000000011E-6</c:v>
                </c:pt>
                <c:pt idx="11">
                  <c:v>9.7100000000000002E-6</c:v>
                </c:pt>
                <c:pt idx="12">
                  <c:v>9.3000000000000007E-6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6-4358-84F5-0BE70601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62543"/>
        <c:axId val="1258959663"/>
      </c:scatterChart>
      <c:valAx>
        <c:axId val="12589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59663"/>
        <c:crosses val="autoZero"/>
        <c:crossBetween val="midCat"/>
      </c:valAx>
      <c:valAx>
        <c:axId val="1258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Folha1!$N$5:$N$17</c:f>
              <c:numCache>
                <c:formatCode>0</c:formatCode>
                <c:ptCount val="13"/>
                <c:pt idx="0">
                  <c:v>12991852.540823018</c:v>
                </c:pt>
                <c:pt idx="1">
                  <c:v>12318138.090526765</c:v>
                </c:pt>
                <c:pt idx="2">
                  <c:v>11839471.421587233</c:v>
                </c:pt>
                <c:pt idx="3">
                  <c:v>11382382.618030788</c:v>
                </c:pt>
                <c:pt idx="4">
                  <c:v>10665684.023348726</c:v>
                </c:pt>
                <c:pt idx="5">
                  <c:v>10261134.871518508</c:v>
                </c:pt>
                <c:pt idx="6">
                  <c:v>9811816.5606386811</c:v>
                </c:pt>
                <c:pt idx="7">
                  <c:v>9267872.5663173757</c:v>
                </c:pt>
                <c:pt idx="8">
                  <c:v>8925102.8708760478</c:v>
                </c:pt>
                <c:pt idx="9">
                  <c:v>8544113.0939397682</c:v>
                </c:pt>
                <c:pt idx="10">
                  <c:v>8182408.5472977823</c:v>
                </c:pt>
                <c:pt idx="11">
                  <c:v>7935261.8038492724</c:v>
                </c:pt>
                <c:pt idx="12">
                  <c:v>7604169.8017149782</c:v>
                </c:pt>
              </c:numCache>
            </c:numRef>
          </c:xVal>
          <c:yVal>
            <c:numRef>
              <c:f>Folha1!$F$5:$F$17</c:f>
              <c:numCache>
                <c:formatCode>0.00E+00</c:formatCode>
                <c:ptCount val="13"/>
                <c:pt idx="0">
                  <c:v>2.5500000000000001E-6</c:v>
                </c:pt>
                <c:pt idx="1">
                  <c:v>2.3800000000000001E-6</c:v>
                </c:pt>
                <c:pt idx="2">
                  <c:v>2.7200000000000002E-6</c:v>
                </c:pt>
                <c:pt idx="3">
                  <c:v>2.6200000000000003E-6</c:v>
                </c:pt>
                <c:pt idx="4">
                  <c:v>2.6700000000000003E-6</c:v>
                </c:pt>
                <c:pt idx="5">
                  <c:v>2.8899999999999999E-6</c:v>
                </c:pt>
                <c:pt idx="6">
                  <c:v>2.9900000000000002E-6</c:v>
                </c:pt>
                <c:pt idx="7">
                  <c:v>2.9800000000000003E-6</c:v>
                </c:pt>
                <c:pt idx="8">
                  <c:v>3.1300000000000001E-6</c:v>
                </c:pt>
                <c:pt idx="9">
                  <c:v>3.3000000000000006E-6</c:v>
                </c:pt>
                <c:pt idx="10">
                  <c:v>3.2700000000000005E-6</c:v>
                </c:pt>
                <c:pt idx="11">
                  <c:v>3.3400000000000006E-6</c:v>
                </c:pt>
                <c:pt idx="12">
                  <c:v>3.3200000000000004E-6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2-4411-A9DB-2F1E8A55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62543"/>
        <c:axId val="1258959663"/>
      </c:scatterChart>
      <c:valAx>
        <c:axId val="12589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59663"/>
        <c:crosses val="autoZero"/>
        <c:crossBetween val="midCat"/>
      </c:valAx>
      <c:valAx>
        <c:axId val="1258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89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545318</xdr:colOff>
      <xdr:row>22</xdr:row>
      <xdr:rowOff>24110</xdr:rowOff>
    </xdr:from>
    <xdr:to>
      <xdr:col>13</xdr:col>
      <xdr:colOff>495810</xdr:colOff>
      <xdr:row>37</xdr:row>
      <xdr:rowOff>5060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E6529-B615-2288-088A-F533FB2E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58191</xdr:colOff>
      <xdr:row>20</xdr:row>
      <xdr:rowOff>102418</xdr:rowOff>
    </xdr:from>
    <xdr:to>
      <xdr:col>33</xdr:col>
      <xdr:colOff>225760</xdr:colOff>
      <xdr:row>35</xdr:row>
      <xdr:rowOff>86322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802E71-29B4-4278-B3AF-3B9E1C5C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519545</xdr:colOff>
      <xdr:row>34</xdr:row>
      <xdr:rowOff>32987</xdr:rowOff>
    </xdr:from>
    <xdr:to>
      <xdr:col>25</xdr:col>
      <xdr:colOff>128155</xdr:colOff>
      <xdr:row>49</xdr:row>
      <xdr:rowOff>16658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75337C-E8E5-4F51-8D6D-33F0970B7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358052</xdr:colOff>
      <xdr:row>2</xdr:row>
      <xdr:rowOff>117741</xdr:rowOff>
    </xdr:from>
    <xdr:to>
      <xdr:col>34</xdr:col>
      <xdr:colOff>76947</xdr:colOff>
      <xdr:row>17</xdr:row>
      <xdr:rowOff>102766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10B1E-67B5-4470-9208-DB017D519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9303-2BB6-4F01-8DD9-E324999AF8AD}">
  <dimension ref="B3:Z19"/>
  <sheetViews>
    <sheetView tabSelected="1" topLeftCell="K24" zoomScale="62" zoomScaleNormal="70" workbookViewId="0">
      <selection activeCell="Z44" sqref="Z44"/>
    </sheetView>
  </sheetViews>
  <sheetFormatPr defaultRowHeight="14.5" x14ac:dyDescent="0.35"/>
  <cols>
    <col min="2" max="2" width="8.26953125" bestFit="1" customWidth="1"/>
    <col min="3" max="5" width="8" bestFit="1" customWidth="1"/>
    <col min="6" max="6" width="11.08984375" bestFit="1" customWidth="1"/>
    <col min="7" max="7" width="8.54296875" bestFit="1" customWidth="1"/>
    <col min="8" max="8" width="8.81640625" bestFit="1" customWidth="1"/>
    <col min="9" max="9" width="8.54296875" bestFit="1" customWidth="1"/>
    <col min="10" max="10" width="12.36328125" bestFit="1" customWidth="1"/>
    <col min="11" max="11" width="8.54296875" bestFit="1" customWidth="1"/>
    <col min="12" max="12" width="8.81640625" bestFit="1" customWidth="1"/>
    <col min="13" max="13" width="8.54296875" bestFit="1" customWidth="1"/>
    <col min="14" max="14" width="8.81640625" bestFit="1" customWidth="1"/>
    <col min="16" max="16" width="8.81640625" bestFit="1" customWidth="1"/>
    <col min="18" max="18" width="5.36328125" bestFit="1" customWidth="1"/>
    <col min="19" max="19" width="6.54296875" bestFit="1" customWidth="1"/>
    <col min="20" max="20" width="5.36328125" bestFit="1" customWidth="1"/>
    <col min="21" max="21" width="9.81640625" bestFit="1" customWidth="1"/>
    <col min="23" max="26" width="11.81640625" bestFit="1" customWidth="1"/>
  </cols>
  <sheetData>
    <row r="3" spans="2:26" ht="16" x14ac:dyDescent="0.35">
      <c r="B3" s="8"/>
      <c r="C3" s="5" t="s">
        <v>12</v>
      </c>
      <c r="D3" s="5"/>
      <c r="E3" s="5"/>
      <c r="F3" s="5"/>
      <c r="G3" s="9" t="s">
        <v>3</v>
      </c>
      <c r="H3" s="9"/>
      <c r="I3" s="9" t="s">
        <v>4</v>
      </c>
      <c r="J3" s="9"/>
      <c r="K3" s="9" t="s">
        <v>7</v>
      </c>
      <c r="L3" s="9"/>
      <c r="M3" s="9" t="s">
        <v>6</v>
      </c>
      <c r="N3" s="9"/>
    </row>
    <row r="4" spans="2:26" ht="18.5" x14ac:dyDescent="0.35">
      <c r="B4" s="7" t="s">
        <v>0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1</v>
      </c>
      <c r="H4" s="7" t="s">
        <v>13</v>
      </c>
      <c r="I4" s="7" t="s">
        <v>1</v>
      </c>
      <c r="J4" s="7" t="s">
        <v>13</v>
      </c>
      <c r="K4" s="7" t="s">
        <v>1</v>
      </c>
      <c r="L4" s="7" t="s">
        <v>13</v>
      </c>
      <c r="M4" s="7" t="s">
        <v>1</v>
      </c>
      <c r="N4" s="7" t="s">
        <v>13</v>
      </c>
      <c r="R4" s="6" t="s">
        <v>11</v>
      </c>
      <c r="S4" s="6"/>
      <c r="T4" s="6"/>
      <c r="U4" s="6"/>
      <c r="V4" s="8"/>
      <c r="W4" s="6" t="s">
        <v>2</v>
      </c>
      <c r="X4" s="6"/>
      <c r="Y4" s="6"/>
      <c r="Z4" s="6"/>
    </row>
    <row r="5" spans="2:26" x14ac:dyDescent="0.35">
      <c r="B5" s="10">
        <v>9.7899999999999991</v>
      </c>
      <c r="C5" s="1">
        <f>R6*0.00001</f>
        <v>3.1909999999999998E-5</v>
      </c>
      <c r="D5" s="1">
        <f>R6*0.00001</f>
        <v>3.1909999999999998E-5</v>
      </c>
      <c r="E5" s="1">
        <f>T6*0.00001</f>
        <v>1.0560000000000001E-5</v>
      </c>
      <c r="F5" s="1">
        <f>U6*0.00001</f>
        <v>2.5500000000000001E-6</v>
      </c>
      <c r="G5" s="2">
        <v>21900</v>
      </c>
      <c r="H5" s="4">
        <f>W6^4</f>
        <v>13255460.525901597</v>
      </c>
      <c r="I5" s="2">
        <v>21000</v>
      </c>
      <c r="J5" s="4">
        <f>X6^4</f>
        <v>14087928.256907325</v>
      </c>
      <c r="K5" s="2">
        <v>21600</v>
      </c>
      <c r="L5" s="4">
        <f>Y6^4</f>
        <v>13525287.679483185</v>
      </c>
      <c r="M5" s="2">
        <v>22200</v>
      </c>
      <c r="N5" s="4">
        <f>Z6^4</f>
        <v>12991852.540823018</v>
      </c>
      <c r="P5">
        <f>-6.981*10^(-21)*G5^5+7.106*10^(-16)*G5^4 - 3.031*10^(-11)*G5^3+7.094*10^(-7)*G5^2-1.047*10^(-2)*G5+140</f>
        <v>60.871557070778863</v>
      </c>
      <c r="Q5" t="s">
        <v>8</v>
      </c>
      <c r="R5" s="2" t="s">
        <v>3</v>
      </c>
      <c r="S5" s="2" t="s">
        <v>4</v>
      </c>
      <c r="T5" s="2" t="s">
        <v>5</v>
      </c>
      <c r="U5" s="2" t="s">
        <v>6</v>
      </c>
      <c r="V5" s="8"/>
      <c r="W5" s="2" t="s">
        <v>3</v>
      </c>
      <c r="X5" s="2" t="s">
        <v>4</v>
      </c>
      <c r="Y5" s="2" t="s">
        <v>5</v>
      </c>
      <c r="Z5" s="2" t="s">
        <v>6</v>
      </c>
    </row>
    <row r="6" spans="2:26" x14ac:dyDescent="0.35">
      <c r="B6" s="8"/>
      <c r="C6" s="1">
        <f t="shared" ref="C6:C18" si="0">R7*0.00001</f>
        <v>3.082E-5</v>
      </c>
      <c r="D6" s="1">
        <f t="shared" ref="D6:D18" si="1">S7*0.00001</f>
        <v>3.0890000000000004E-5</v>
      </c>
      <c r="E6" s="1">
        <f t="shared" ref="E6:E18" si="2">T7*0.00001</f>
        <v>9.7700000000000013E-6</v>
      </c>
      <c r="F6" s="1">
        <f t="shared" ref="F6:F18" si="3">U7*0.00001</f>
        <v>2.3800000000000001E-6</v>
      </c>
      <c r="G6" s="2">
        <v>22800</v>
      </c>
      <c r="H6" s="4">
        <f t="shared" ref="H6:H18" si="4">W7^4</f>
        <v>12482678.83104543</v>
      </c>
      <c r="I6" s="2">
        <v>22500</v>
      </c>
      <c r="J6" s="4">
        <f t="shared" ref="J6:J18" si="5">X7^4</f>
        <v>12739138.126390485</v>
      </c>
      <c r="K6" s="2">
        <v>22600</v>
      </c>
      <c r="L6" s="4">
        <f t="shared" ref="L6:L18" si="6">Y7^4</f>
        <v>12649782.480400024</v>
      </c>
      <c r="M6" s="2">
        <v>23000</v>
      </c>
      <c r="N6" s="4">
        <f t="shared" ref="N6:N18" si="7">Z7^4</f>
        <v>12318138.090526765</v>
      </c>
      <c r="P6">
        <f>--4.91*10^(-25)*G5^5+6.682*10^(-19)*G5^4-1.759*10^(-13)*G5^3+2.356*10^(-8)*G5^2-1.818*10^(-3)*G5+90.55</f>
        <v>60.344029813362965</v>
      </c>
      <c r="Q6" t="s">
        <v>9</v>
      </c>
      <c r="R6" s="3">
        <v>3.1909999999999998</v>
      </c>
      <c r="S6" s="3">
        <v>3.2450000000000001</v>
      </c>
      <c r="T6" s="3">
        <v>1.056</v>
      </c>
      <c r="U6" s="3">
        <v>0.255</v>
      </c>
      <c r="V6" s="8"/>
      <c r="W6" s="3">
        <f>-4.91*10^(-25)*G5^5+6.682*10^(-19)*G5^4-1.759*10^(-13)*G5^3+2.356*10^(-8)*G5^2-1.818*10^(-3)*G5+90.55</f>
        <v>60.339082925543451</v>
      </c>
      <c r="X6" s="3">
        <f>--4.91*10^(-25)*I5^5+6.682*10^(-19)*I5^4-1.759*10^(-13)*I5^3+2.356*10^(-8)*I5^2-1.818*10^(-3)*I5+90.55</f>
        <v>61.264907597790994</v>
      </c>
      <c r="Y6" s="3">
        <f>-4.91*10^(-25)*K5^5+6.682*10^(-19)*K5^4-1.759*10^(-13)*K5^3+2.356*10^(-8)*K5^2-1.818*10^(-3)*K5+90.55</f>
        <v>60.643830861017243</v>
      </c>
      <c r="Z6" s="3">
        <f>-4.91*10^(-25)*M5^5+6.682*10^(-19)*M5^4-1.759*10^(-13)*M5^3+2.356*10^(-8)*M5^2-1.818*10^(-3)*M5+90.55</f>
        <v>60.036832437100628</v>
      </c>
    </row>
    <row r="7" spans="2:26" x14ac:dyDescent="0.35">
      <c r="B7" s="8"/>
      <c r="C7" s="1">
        <f t="shared" si="0"/>
        <v>3.0330000000000003E-5</v>
      </c>
      <c r="D7" s="1">
        <f t="shared" si="1"/>
        <v>3.0290000000000003E-5</v>
      </c>
      <c r="E7" s="1">
        <f t="shared" si="2"/>
        <v>1.0009999999999999E-5</v>
      </c>
      <c r="F7" s="1">
        <f t="shared" si="3"/>
        <v>2.7200000000000002E-6</v>
      </c>
      <c r="G7" s="2">
        <v>23400</v>
      </c>
      <c r="H7" s="4">
        <f t="shared" si="4"/>
        <v>11996575.838497411</v>
      </c>
      <c r="I7" s="2">
        <v>23100</v>
      </c>
      <c r="J7" s="4">
        <f t="shared" si="5"/>
        <v>12242161.788106201</v>
      </c>
      <c r="K7" s="2">
        <v>23300</v>
      </c>
      <c r="L7" s="4">
        <f t="shared" si="6"/>
        <v>12076039.537163038</v>
      </c>
      <c r="M7" s="2">
        <v>23600</v>
      </c>
      <c r="N7" s="4">
        <f t="shared" si="7"/>
        <v>11839471.421587233</v>
      </c>
      <c r="P7">
        <f>-3.341*10^(-18)*G6^5+1.183*10^(-13)*G6^4-1.659*10^(-9)*G6^3+1.192*10^(-5)*G6^2-4.978*10^(-2)*G6+198.3</f>
        <v>-3019.5976428748813</v>
      </c>
      <c r="Q7" t="s">
        <v>10</v>
      </c>
      <c r="R7" s="3">
        <v>3.0819999999999999</v>
      </c>
      <c r="S7" s="3">
        <v>3.089</v>
      </c>
      <c r="T7" s="3">
        <v>0.97699999999999998</v>
      </c>
      <c r="U7" s="3">
        <v>0.23799999999999999</v>
      </c>
      <c r="V7" s="8"/>
      <c r="W7" s="3">
        <f>-4.91*10^(-25)*G6^5+6.682*10^(-19)*G6^4-1.759*10^(-13)*G6^3+2.356*10^(-8)*G6^2-1.818*10^(-3)*G6+90.55</f>
        <v>59.439746580434047</v>
      </c>
      <c r="X7" s="3">
        <f>--4.91*10^(-25)*I6^5+6.682*10^(-19)*I6^4-1.759*10^(-13)*I6^3+2.356*10^(-8)*I6^2-1.818*10^(-3)*I6+90.55</f>
        <v>59.742722767480466</v>
      </c>
      <c r="Y7" s="3">
        <f>-4.91*10^(-25)*K6^5+6.682*10^(-19)*K6^4-1.759*10^(-13)*K6^3+2.356*10^(-8)*K6^2-1.818*10^(-3)*K6+90.55</f>
        <v>59.637683302038596</v>
      </c>
      <c r="Z7" s="3">
        <f>-4.91*10^(-25)*M6^5+6.682*10^(-19)*M6^4-1.759*10^(-13)*M6^3+2.356*10^(-8)*M6^2-1.818*10^(-3)*M6+90.55</f>
        <v>59.242894211786989</v>
      </c>
    </row>
    <row r="8" spans="2:26" x14ac:dyDescent="0.35">
      <c r="B8" s="11"/>
      <c r="C8" s="1">
        <f t="shared" si="0"/>
        <v>2.9860000000000005E-5</v>
      </c>
      <c r="D8" s="1">
        <f t="shared" si="1"/>
        <v>3.0010000000000002E-5</v>
      </c>
      <c r="E8" s="1">
        <f t="shared" si="2"/>
        <v>1.0360000000000001E-5</v>
      </c>
      <c r="F8" s="1">
        <f t="shared" si="3"/>
        <v>2.6200000000000003E-6</v>
      </c>
      <c r="G8" s="2">
        <v>24100</v>
      </c>
      <c r="H8" s="4">
        <f t="shared" si="4"/>
        <v>11457110.982401885</v>
      </c>
      <c r="I8" s="2">
        <v>23800</v>
      </c>
      <c r="J8" s="4">
        <f t="shared" si="5"/>
        <v>11690759.981792601</v>
      </c>
      <c r="K8" s="2">
        <v>23900</v>
      </c>
      <c r="L8" s="4">
        <f t="shared" si="6"/>
        <v>11608296.882034764</v>
      </c>
      <c r="M8" s="2">
        <v>24200</v>
      </c>
      <c r="N8" s="4">
        <f t="shared" si="7"/>
        <v>11382382.618030788</v>
      </c>
      <c r="R8" s="3">
        <v>3.0329999999999999</v>
      </c>
      <c r="S8" s="3">
        <v>3.0289999999999999</v>
      </c>
      <c r="T8" s="3">
        <v>1.0009999999999999</v>
      </c>
      <c r="U8" s="3">
        <v>0.27200000000000002</v>
      </c>
      <c r="V8" s="8"/>
      <c r="W8" s="3">
        <f>-4.91*10^(-25)*G7^5+6.682*10^(-19)*G7^4-1.759*10^(-13)*G7^3+2.356*10^(-8)*G7^2-1.818*10^(-3)*G7+90.55</f>
        <v>58.852420041441825</v>
      </c>
      <c r="X8" s="3">
        <f>--4.91*10^(-25)*I7^5+6.682*10^(-19)*I7^4-1.759*10^(-13)*I7^3+2.356*10^(-8)*I7^2-1.818*10^(-3)*I7+90.55</f>
        <v>59.151331990650455</v>
      </c>
      <c r="Y8" s="3">
        <f>-4.91*10^(-25)*K7^5+6.682*10^(-19)*K7^4-1.759*10^(-13)*K7^3+2.356*10^(-8)*K7^2-1.818*10^(-3)*K7+90.55</f>
        <v>58.949636513918328</v>
      </c>
      <c r="Z8" s="3">
        <f>-4.91*10^(-25)*M7^5+6.682*10^(-19)*M7^4-1.759*10^(-13)*M7^3+2.356*10^(-8)*M7^2-1.818*10^(-3)*M7+90.55</f>
        <v>58.658787052489629</v>
      </c>
    </row>
    <row r="9" spans="2:26" x14ac:dyDescent="0.35">
      <c r="B9" s="8"/>
      <c r="C9" s="1">
        <f t="shared" si="0"/>
        <v>2.9220000000000005E-5</v>
      </c>
      <c r="D9" s="1">
        <f t="shared" si="1"/>
        <v>2.9390000000000002E-5</v>
      </c>
      <c r="E9" s="1">
        <f t="shared" si="2"/>
        <v>9.9700000000000011E-6</v>
      </c>
      <c r="F9" s="1">
        <f t="shared" si="3"/>
        <v>2.6700000000000003E-6</v>
      </c>
      <c r="G9" s="2">
        <v>25000</v>
      </c>
      <c r="H9" s="4">
        <f t="shared" si="4"/>
        <v>10804684.750320736</v>
      </c>
      <c r="I9" s="2">
        <v>24600</v>
      </c>
      <c r="J9" s="4">
        <f t="shared" si="5"/>
        <v>11095924.068350935</v>
      </c>
      <c r="K9" s="2">
        <v>24700</v>
      </c>
      <c r="L9" s="4">
        <f t="shared" si="6"/>
        <v>11017197.238617318</v>
      </c>
      <c r="M9" s="2">
        <v>25200</v>
      </c>
      <c r="N9" s="4">
        <f t="shared" si="7"/>
        <v>10665684.023348726</v>
      </c>
      <c r="R9" s="3">
        <v>2.9860000000000002</v>
      </c>
      <c r="S9" s="3">
        <v>3.0009999999999999</v>
      </c>
      <c r="T9" s="3">
        <v>1.036</v>
      </c>
      <c r="U9" s="3">
        <v>0.26200000000000001</v>
      </c>
      <c r="V9" s="8"/>
      <c r="W9" s="3">
        <f>-4.91*10^(-25)*G8^5+6.682*10^(-19)*G8^4-1.759*10^(-13)*G8^3+2.356*10^(-8)*G8^2-1.818*10^(-3)*G8+90.55</f>
        <v>58.179338634241553</v>
      </c>
      <c r="X9" s="3">
        <f>--4.91*10^(-25)*I8^5+6.682*10^(-19)*I8^4-1.759*10^(-13)*I8^3+2.356*10^(-8)*I8^2-1.818*10^(-3)*I8+90.55</f>
        <v>58.473714919689947</v>
      </c>
      <c r="Y9" s="3">
        <f>-4.91*10^(-25)*K8^5+6.682*10^(-19)*K8^4-1.759*10^(-13)*K8^3+2.356*10^(-8)*K8^2-1.818*10^(-3)*K8+90.55</f>
        <v>58.370327047979487</v>
      </c>
      <c r="Z9" s="3">
        <f>-4.91*10^(-25)*M8^5+6.682*10^(-19)*M8^4-1.759*10^(-13)*M8^3+2.356*10^(-8)*M8^2-1.818*10^(-3)*M8+90.55</f>
        <v>58.084237839501405</v>
      </c>
    </row>
    <row r="10" spans="2:26" x14ac:dyDescent="0.35">
      <c r="B10" s="8"/>
      <c r="C10" s="1">
        <f t="shared" si="0"/>
        <v>2.868E-5</v>
      </c>
      <c r="D10" s="1">
        <f t="shared" si="1"/>
        <v>2.868E-5</v>
      </c>
      <c r="E10" s="1">
        <f t="shared" si="2"/>
        <v>9.9600000000000012E-6</v>
      </c>
      <c r="F10" s="1">
        <f t="shared" si="3"/>
        <v>2.8899999999999999E-6</v>
      </c>
      <c r="G10" s="2">
        <v>25600</v>
      </c>
      <c r="H10" s="4">
        <f t="shared" si="4"/>
        <v>10393943.261357658</v>
      </c>
      <c r="I10" s="2">
        <v>25300</v>
      </c>
      <c r="J10" s="4">
        <f t="shared" si="5"/>
        <v>10604537.162832228</v>
      </c>
      <c r="K10" s="2">
        <v>25400</v>
      </c>
      <c r="L10" s="4">
        <f t="shared" si="6"/>
        <v>10528781.685800727</v>
      </c>
      <c r="M10" s="2">
        <v>25800</v>
      </c>
      <c r="N10" s="4">
        <f t="shared" si="7"/>
        <v>10261134.871518508</v>
      </c>
      <c r="R10" s="3">
        <v>2.9220000000000002</v>
      </c>
      <c r="S10" s="3">
        <v>2.9390000000000001</v>
      </c>
      <c r="T10" s="3">
        <v>0.997</v>
      </c>
      <c r="U10" s="3">
        <v>0.26700000000000002</v>
      </c>
      <c r="V10" s="8"/>
      <c r="W10" s="3">
        <f>-4.91*10^(-25)*G9^5+6.682*10^(-19)*G9^4-1.759*10^(-13)*G9^3+2.356*10^(-8)*G9^2-1.818*10^(-3)*G9+90.55</f>
        <v>57.33278320312499</v>
      </c>
      <c r="X10" s="3">
        <f>--4.91*10^(-25)*I9^5+6.682*10^(-19)*I9^4-1.759*10^(-13)*I9^3+2.356*10^(-8)*I9^2-1.818*10^(-3)*I9+90.55</f>
        <v>57.71528825151708</v>
      </c>
      <c r="Y10" s="3">
        <f>-4.91*10^(-25)*K9^5+6.682*10^(-19)*K9^4-1.759*10^(-13)*K9^3+2.356*10^(-8)*K9^2-1.818*10^(-3)*K9+90.55</f>
        <v>57.61264061918272</v>
      </c>
      <c r="Z10" s="3">
        <f>-4.91*10^(-25)*M9^5+6.682*10^(-19)*M9^4-1.759*10^(-13)*M9^3+2.356*10^(-8)*M9^2-1.818*10^(-3)*M9+90.55</f>
        <v>57.147492371280762</v>
      </c>
    </row>
    <row r="11" spans="2:26" x14ac:dyDescent="0.35">
      <c r="B11" s="8"/>
      <c r="C11" s="1">
        <f t="shared" si="0"/>
        <v>2.8230000000000002E-5</v>
      </c>
      <c r="D11" s="1">
        <f t="shared" si="1"/>
        <v>2.8290000000000005E-5</v>
      </c>
      <c r="E11" s="1">
        <f t="shared" si="2"/>
        <v>9.7100000000000002E-6</v>
      </c>
      <c r="F11" s="1">
        <f t="shared" si="3"/>
        <v>2.9900000000000002E-6</v>
      </c>
      <c r="G11" s="2">
        <v>26300</v>
      </c>
      <c r="H11" s="4">
        <f t="shared" si="4"/>
        <v>9937778.2401594631</v>
      </c>
      <c r="I11" s="2">
        <v>26000</v>
      </c>
      <c r="J11" s="4">
        <f t="shared" si="5"/>
        <v>10138706.050264843</v>
      </c>
      <c r="K11" s="2">
        <v>26100</v>
      </c>
      <c r="L11" s="4">
        <f t="shared" si="6"/>
        <v>10065655.934711801</v>
      </c>
      <c r="M11" s="2">
        <v>26500</v>
      </c>
      <c r="N11" s="4">
        <f t="shared" si="7"/>
        <v>9811816.5606386811</v>
      </c>
      <c r="R11" s="3">
        <v>2.8679999999999999</v>
      </c>
      <c r="S11" s="3">
        <v>2.8679999999999999</v>
      </c>
      <c r="T11" s="3">
        <v>0.996</v>
      </c>
      <c r="U11" s="3">
        <v>0.28899999999999998</v>
      </c>
      <c r="V11" s="8"/>
      <c r="W11" s="3">
        <f>-4.91*10^(-25)*G10^5+6.682*10^(-19)*G10^4-1.759*10^(-13)*G10^3+2.356*10^(-8)*G10^2-1.818*10^(-3)*G10+90.55</f>
        <v>56.779960418226338</v>
      </c>
      <c r="X11" s="3">
        <f>--4.91*10^(-25)*I10^5+6.682*10^(-19)*I10^4-1.759*10^(-13)*I10^3+2.356*10^(-8)*I10^2-1.818*10^(-3)*I10+90.55</f>
        <v>57.065408382982</v>
      </c>
      <c r="Y11" s="3">
        <f>-4.91*10^(-25)*K10^5+6.682*10^(-19)*K10^4-1.759*10^(-13)*K10^3+2.356*10^(-8)*K10^2-1.818*10^(-3)*K10+90.55</f>
        <v>56.963219892384686</v>
      </c>
      <c r="Z11" s="3">
        <f>-4.91*10^(-25)*M10^5+6.682*10^(-19)*M10^4-1.759*10^(-13)*M10^3+2.356*10^(-8)*M10^2-1.818*10^(-3)*M10+90.55</f>
        <v>56.597708623859624</v>
      </c>
    </row>
    <row r="12" spans="2:26" x14ac:dyDescent="0.35">
      <c r="B12" s="8"/>
      <c r="C12" s="1">
        <f t="shared" si="0"/>
        <v>2.7580000000000004E-5</v>
      </c>
      <c r="D12" s="1">
        <f t="shared" si="1"/>
        <v>2.7730000000000004E-5</v>
      </c>
      <c r="E12" s="1">
        <f t="shared" si="2"/>
        <v>9.4600000000000009E-6</v>
      </c>
      <c r="F12" s="1">
        <f t="shared" si="3"/>
        <v>2.9800000000000003E-6</v>
      </c>
      <c r="G12" s="2">
        <v>27100</v>
      </c>
      <c r="H12" s="4">
        <f t="shared" si="4"/>
        <v>9445117.1306841094</v>
      </c>
      <c r="I12" s="2">
        <v>26600</v>
      </c>
      <c r="J12" s="4">
        <f t="shared" si="5"/>
        <v>9758674.4096121993</v>
      </c>
      <c r="K12" s="2">
        <v>26900</v>
      </c>
      <c r="L12" s="4">
        <f t="shared" si="6"/>
        <v>9565516.5165652912</v>
      </c>
      <c r="M12" s="2">
        <v>27400</v>
      </c>
      <c r="N12" s="4">
        <f t="shared" si="7"/>
        <v>9267872.5663173757</v>
      </c>
      <c r="R12" s="3">
        <v>2.823</v>
      </c>
      <c r="S12" s="3">
        <v>2.8290000000000002</v>
      </c>
      <c r="T12" s="3">
        <v>0.97099999999999997</v>
      </c>
      <c r="U12" s="3">
        <v>0.29899999999999999</v>
      </c>
      <c r="V12" s="8"/>
      <c r="W12" s="3">
        <f>-4.91*10^(-25)*G11^5+6.682*10^(-19)*G11^4-1.759*10^(-13)*G11^3+2.356*10^(-8)*G11^2-1.818*10^(-3)*G11+90.55</f>
        <v>56.146453001776081</v>
      </c>
      <c r="X12" s="3">
        <f>--4.91*10^(-25)*I11^5+6.682*10^(-19)*I11^4-1.759*10^(-13)*I11^3+2.356*10^(-8)*I11^2-1.818*10^(-3)*I11+90.55</f>
        <v>56.428126718815989</v>
      </c>
      <c r="Y12" s="3">
        <f>-4.91*10^(-25)*K11^5+6.682*10^(-19)*K11^4-1.759*10^(-13)*K11^3+2.356*10^(-8)*K11^2-1.818*10^(-3)*K11+90.55</f>
        <v>56.326208740800467</v>
      </c>
      <c r="Z12" s="3">
        <f>-4.91*10^(-25)*M11^5+6.682*10^(-19)*M11^4-1.759*10^(-13)*M11^3+2.356*10^(-8)*M11^2-1.818*10^(-3)*M11+90.55</f>
        <v>55.967686488166777</v>
      </c>
    </row>
    <row r="13" spans="2:26" x14ac:dyDescent="0.35">
      <c r="B13" s="8"/>
      <c r="C13" s="1">
        <f t="shared" si="0"/>
        <v>2.7100000000000001E-5</v>
      </c>
      <c r="D13" s="1">
        <f t="shared" si="1"/>
        <v>2.7080000000000005E-5</v>
      </c>
      <c r="E13" s="1">
        <f t="shared" si="2"/>
        <v>9.55E-6</v>
      </c>
      <c r="F13" s="1">
        <f t="shared" si="3"/>
        <v>3.1300000000000001E-6</v>
      </c>
      <c r="G13" s="2">
        <v>27800</v>
      </c>
      <c r="H13" s="4">
        <f t="shared" si="4"/>
        <v>9037656.2102472279</v>
      </c>
      <c r="I13" s="2">
        <v>27500</v>
      </c>
      <c r="J13" s="4">
        <f t="shared" si="5"/>
        <v>9220003.3959394544</v>
      </c>
      <c r="K13" s="2">
        <v>27500</v>
      </c>
      <c r="L13" s="4">
        <f t="shared" si="6"/>
        <v>9209671.008836668</v>
      </c>
      <c r="M13" s="2">
        <v>28000</v>
      </c>
      <c r="N13" s="4">
        <f t="shared" si="7"/>
        <v>8925102.8708760478</v>
      </c>
      <c r="R13" s="3">
        <v>2.758</v>
      </c>
      <c r="S13" s="3">
        <v>2.7730000000000001</v>
      </c>
      <c r="T13" s="3">
        <v>0.94599999999999995</v>
      </c>
      <c r="U13" s="3">
        <v>0.29799999999999999</v>
      </c>
      <c r="V13" s="8"/>
      <c r="W13" s="3">
        <f>-4.91*10^(-25)*G12^5+6.682*10^(-19)*G12^4-1.759*10^(-13)*G12^3+2.356*10^(-8)*G12^2-1.818*10^(-3)*G12+90.55</f>
        <v>55.437270210716591</v>
      </c>
      <c r="X13" s="3">
        <f>--4.91*10^(-25)*I12^5+6.682*10^(-19)*I12^4-1.759*10^(-13)*I12^3+2.356*10^(-8)*I12^2-1.818*10^(-3)*I12+90.55</f>
        <v>55.891749906286222</v>
      </c>
      <c r="Y13" s="3">
        <f>-4.91*10^(-25)*K12^5+6.682*10^(-19)*K12^4-1.759*10^(-13)*K12^3+2.356*10^(-8)*K12^2-1.818*10^(-3)*K12+90.55</f>
        <v>55.61310027839518</v>
      </c>
      <c r="Z13" s="3">
        <f>-4.91*10^(-25)*M12^5+6.682*10^(-19)*M12^4-1.759*10^(-13)*M12^3+2.356*10^(-8)*M12^2-1.818*10^(-3)*M12+90.55</f>
        <v>55.17533941020563</v>
      </c>
    </row>
    <row r="14" spans="2:26" x14ac:dyDescent="0.35">
      <c r="B14" s="8"/>
      <c r="C14" s="1">
        <f t="shared" si="0"/>
        <v>2.6600000000000003E-5</v>
      </c>
      <c r="D14" s="1">
        <f t="shared" si="1"/>
        <v>2.6730000000000003E-5</v>
      </c>
      <c r="E14" s="1">
        <f t="shared" si="2"/>
        <v>9.7399999999999999E-6</v>
      </c>
      <c r="F14" s="1">
        <f t="shared" si="3"/>
        <v>3.3000000000000006E-6</v>
      </c>
      <c r="G14" s="2">
        <v>28500</v>
      </c>
      <c r="H14" s="4">
        <f t="shared" si="4"/>
        <v>8650951.1373354886</v>
      </c>
      <c r="I14" s="2">
        <v>28100</v>
      </c>
      <c r="J14" s="4">
        <f t="shared" si="5"/>
        <v>8880642.8323953841</v>
      </c>
      <c r="K14" s="2">
        <v>28300</v>
      </c>
      <c r="L14" s="4">
        <f t="shared" si="6"/>
        <v>8759388.9354422167</v>
      </c>
      <c r="M14" s="2">
        <v>28700</v>
      </c>
      <c r="N14" s="4">
        <f t="shared" si="7"/>
        <v>8544113.0939397682</v>
      </c>
      <c r="R14" s="3">
        <v>2.71</v>
      </c>
      <c r="S14" s="3">
        <v>2.7080000000000002</v>
      </c>
      <c r="T14" s="3">
        <v>0.95499999999999996</v>
      </c>
      <c r="U14" s="3">
        <v>0.313</v>
      </c>
      <c r="V14" s="8"/>
      <c r="W14" s="3">
        <f>-4.91*10^(-25)*G13^5+6.682*10^(-19)*G13^4-1.759*10^(-13)*G13^3+2.356*10^(-8)*G13^2-1.818*10^(-3)*G13+90.55</f>
        <v>54.829458176874809</v>
      </c>
      <c r="X14" s="3">
        <f>--4.91*10^(-25)*I13^5+6.682*10^(-19)*I13^4-1.759*10^(-13)*I13^3+2.356*10^(-8)*I13^2-1.818*10^(-3)*I13+90.55</f>
        <v>55.103954933691398</v>
      </c>
      <c r="Y14" s="3">
        <f>-4.91*10^(-25)*K13^5+6.682*10^(-19)*K13^4-1.759*10^(-13)*K13^3+2.356*10^(-8)*K13^2-1.818*10^(-3)*K13+90.55</f>
        <v>55.088510394433584</v>
      </c>
      <c r="Z14" s="3">
        <f>-4.91*10^(-25)*M13^5+6.682*10^(-19)*M13^4-1.759*10^(-13)*M13^3+2.356*10^(-8)*M13^2-1.818*10^(-3)*M13+90.55</f>
        <v>54.657946048511995</v>
      </c>
    </row>
    <row r="15" spans="2:26" x14ac:dyDescent="0.35">
      <c r="B15" s="8"/>
      <c r="C15" s="1">
        <f t="shared" si="0"/>
        <v>2.6300000000000002E-5</v>
      </c>
      <c r="D15" s="1">
        <f t="shared" si="1"/>
        <v>2.6230000000000005E-5</v>
      </c>
      <c r="E15" s="1">
        <f t="shared" si="2"/>
        <v>9.4400000000000011E-6</v>
      </c>
      <c r="F15" s="1">
        <f t="shared" si="3"/>
        <v>3.2700000000000005E-6</v>
      </c>
      <c r="G15" s="2">
        <v>29100</v>
      </c>
      <c r="H15" s="4">
        <f t="shared" si="4"/>
        <v>8335133.2488672575</v>
      </c>
      <c r="I15" s="2">
        <v>28800</v>
      </c>
      <c r="J15" s="4">
        <f t="shared" si="5"/>
        <v>8503534.8280874975</v>
      </c>
      <c r="K15" s="2">
        <v>29000</v>
      </c>
      <c r="L15" s="4">
        <f t="shared" si="6"/>
        <v>8386799.107310228</v>
      </c>
      <c r="M15" s="2">
        <v>29400</v>
      </c>
      <c r="N15" s="4">
        <f t="shared" si="7"/>
        <v>8182408.5472977823</v>
      </c>
      <c r="R15" s="3">
        <v>2.66</v>
      </c>
      <c r="S15" s="3">
        <v>2.673</v>
      </c>
      <c r="T15" s="3">
        <v>0.97399999999999998</v>
      </c>
      <c r="U15" s="3">
        <v>0.33</v>
      </c>
      <c r="V15" s="8"/>
      <c r="W15" s="3">
        <f>-4.91*10^(-25)*G14^5+6.682*10^(-19)*G14^4-1.759*10^(-13)*G14^3+2.356*10^(-8)*G14^2-1.818*10^(-3)*G14+90.55</f>
        <v>54.233291691762901</v>
      </c>
      <c r="X15" s="3">
        <f>--4.91*10^(-25)*I14^5+6.682*10^(-19)*I14^4-1.759*10^(-13)*I14^3+2.356*10^(-8)*I14^2-1.818*10^(-3)*I14+90.55</f>
        <v>54.589749435328727</v>
      </c>
      <c r="Y15" s="3">
        <f>-4.91*10^(-25)*K14^5+6.682*10^(-19)*K14^4-1.759*10^(-13)*K14^3+2.356*10^(-8)*K14^2-1.818*10^(-3)*K14+90.55</f>
        <v>54.402449262867549</v>
      </c>
      <c r="Z15" s="3">
        <f>-4.91*10^(-25)*M14^5+6.682*10^(-19)*M14^4-1.759*10^(-13)*M14^3+2.356*10^(-8)*M14^2-1.818*10^(-3)*M14+90.55</f>
        <v>54.065067191412297</v>
      </c>
    </row>
    <row r="16" spans="2:26" x14ac:dyDescent="0.35">
      <c r="B16" s="8"/>
      <c r="C16" s="1">
        <f t="shared" si="0"/>
        <v>2.5770000000000002E-5</v>
      </c>
      <c r="D16" s="1">
        <f t="shared" si="1"/>
        <v>2.5850000000000002E-5</v>
      </c>
      <c r="E16" s="1">
        <f t="shared" si="2"/>
        <v>9.7100000000000002E-6</v>
      </c>
      <c r="F16" s="1">
        <f t="shared" si="3"/>
        <v>3.3400000000000006E-6</v>
      </c>
      <c r="G16" s="2">
        <v>29700</v>
      </c>
      <c r="H16" s="4">
        <f t="shared" si="4"/>
        <v>8033029.2460935488</v>
      </c>
      <c r="I16" s="2">
        <v>29500</v>
      </c>
      <c r="J16" s="4">
        <f t="shared" si="5"/>
        <v>8145620.0814264333</v>
      </c>
      <c r="K16" s="2">
        <v>29500</v>
      </c>
      <c r="L16" s="4">
        <f t="shared" si="6"/>
        <v>8132247.7498540562</v>
      </c>
      <c r="M16" s="2">
        <v>29900</v>
      </c>
      <c r="N16" s="4">
        <f t="shared" si="7"/>
        <v>7935261.8038492724</v>
      </c>
      <c r="R16" s="3">
        <v>2.63</v>
      </c>
      <c r="S16" s="3">
        <v>2.6230000000000002</v>
      </c>
      <c r="T16" s="3">
        <v>0.94399999999999995</v>
      </c>
      <c r="U16" s="3">
        <v>0.32700000000000001</v>
      </c>
      <c r="V16" s="8"/>
      <c r="W16" s="3">
        <f>-4.91*10^(-25)*G15^5+6.682*10^(-19)*G15^4-1.759*10^(-13)*G15^3+2.356*10^(-8)*G15^2-1.818*10^(-3)*G15+90.55</f>
        <v>53.731397558889178</v>
      </c>
      <c r="X16" s="3">
        <f>--4.91*10^(-25)*I15^5+6.682*10^(-19)*I15^4-1.759*10^(-13)*I15^3+2.356*10^(-8)*I15^2-1.818*10^(-3)*I15+90.55</f>
        <v>54.000760202294387</v>
      </c>
      <c r="Y16" s="3">
        <f>-4.91*10^(-25)*K15^5+6.682*10^(-19)*K15^4-1.759*10^(-13)*K15^3+2.356*10^(-8)*K15^2-1.818*10^(-3)*K15+90.55</f>
        <v>53.814469090040987</v>
      </c>
      <c r="Z16" s="3">
        <f>-4.91*10^(-25)*M15^5+6.682*10^(-19)*M15^4-1.759*10^(-13)*M15^3+2.356*10^(-8)*M15^2-1.818*10^(-3)*M15+90.55</f>
        <v>53.483557871851858</v>
      </c>
    </row>
    <row r="17" spans="2:26" x14ac:dyDescent="0.35">
      <c r="B17" s="8"/>
      <c r="C17" s="1">
        <f t="shared" si="0"/>
        <v>2.5270000000000004E-5</v>
      </c>
      <c r="D17" s="1">
        <f t="shared" si="1"/>
        <v>2.5400000000000001E-5</v>
      </c>
      <c r="E17" s="1">
        <f t="shared" si="2"/>
        <v>9.3000000000000007E-6</v>
      </c>
      <c r="F17" s="1">
        <f t="shared" si="3"/>
        <v>3.3200000000000004E-6</v>
      </c>
      <c r="G17" s="2">
        <v>30400</v>
      </c>
      <c r="H17" s="4">
        <f t="shared" si="4"/>
        <v>7697039.5523447059</v>
      </c>
      <c r="I17" s="2">
        <v>30100</v>
      </c>
      <c r="J17" s="4">
        <f t="shared" si="5"/>
        <v>7853309.9233382381</v>
      </c>
      <c r="K17" s="2">
        <v>30100</v>
      </c>
      <c r="L17" s="4">
        <f t="shared" si="6"/>
        <v>7838922.1058101906</v>
      </c>
      <c r="M17" s="2">
        <v>30600</v>
      </c>
      <c r="N17" s="4">
        <f t="shared" si="7"/>
        <v>7604169.8017149782</v>
      </c>
      <c r="R17" s="3">
        <v>2.577</v>
      </c>
      <c r="S17" s="3">
        <v>2.585</v>
      </c>
      <c r="T17" s="3">
        <v>0.97099999999999997</v>
      </c>
      <c r="U17" s="3">
        <v>0.33400000000000002</v>
      </c>
      <c r="V17" s="8"/>
      <c r="W17" s="3">
        <f>-4.91*10^(-25)*G16^5+6.682*10^(-19)*G16^4-1.759*10^(-13)*G16^3+2.356*10^(-8)*G16^2-1.818*10^(-3)*G16+90.55</f>
        <v>53.23776771736204</v>
      </c>
      <c r="X17" s="3">
        <f>--4.91*10^(-25)*I16^5+6.682*10^(-19)*I16^4-1.759*10^(-13)*I16^3+2.356*10^(-8)*I16^2-1.818*10^(-3)*I16+90.55</f>
        <v>53.423340145975274</v>
      </c>
      <c r="Y17" s="3">
        <f>-4.91*10^(-25)*K16^5+6.682*10^(-19)*K16^4-1.759*10^(-13)*K16^3+2.356*10^(-8)*K16^2-1.818*10^(-3)*K16+90.55</f>
        <v>53.401400906549711</v>
      </c>
      <c r="Z17" s="3">
        <f>-4.91*10^(-25)*M16^5+6.682*10^(-19)*M16^4-1.759*10^(-13)*M16^3+2.356*10^(-8)*M16^2-1.818*10^(-3)*M16+90.55</f>
        <v>53.07503814229446</v>
      </c>
    </row>
    <row r="18" spans="2:26" x14ac:dyDescent="0.35">
      <c r="B18" s="8"/>
      <c r="C18" s="1">
        <f t="shared" si="0"/>
        <v>2.4520000000000002E-5</v>
      </c>
      <c r="D18" s="1">
        <f t="shared" si="1"/>
        <v>2.4600000000000002E-5</v>
      </c>
      <c r="E18" s="1">
        <f t="shared" si="2"/>
        <v>9.2100000000000016E-6</v>
      </c>
      <c r="F18" s="1">
        <f t="shared" si="3"/>
        <v>3.3000000000000006E-6</v>
      </c>
      <c r="G18" s="2">
        <v>31600</v>
      </c>
      <c r="H18" s="4">
        <f t="shared" si="4"/>
        <v>7159633.4099599645</v>
      </c>
      <c r="I18" s="2">
        <v>31700</v>
      </c>
      <c r="J18" s="4">
        <f t="shared" si="5"/>
        <v>7134275.0382183678</v>
      </c>
      <c r="K18" s="2">
        <v>31400</v>
      </c>
      <c r="L18" s="4">
        <f t="shared" si="6"/>
        <v>7245969.1441266378</v>
      </c>
      <c r="M18" s="2">
        <v>31900</v>
      </c>
      <c r="N18" s="4">
        <f t="shared" si="7"/>
        <v>7032457.9021276459</v>
      </c>
      <c r="R18" s="3">
        <v>2.5270000000000001</v>
      </c>
      <c r="S18" s="3">
        <v>2.54</v>
      </c>
      <c r="T18" s="3">
        <v>0.93</v>
      </c>
      <c r="U18" s="3">
        <v>0.33200000000000002</v>
      </c>
      <c r="V18" s="8"/>
      <c r="W18" s="3">
        <f>-4.91*10^(-25)*G17^5+6.682*10^(-19)*G17^4-1.759*10^(-13)*G17^3+2.356*10^(-8)*G17^2-1.818*10^(-3)*G17+90.55</f>
        <v>52.672135880175446</v>
      </c>
      <c r="X18" s="3">
        <f>--4.91*10^(-25)*I17^5+6.682*10^(-19)*I17^4-1.759*10^(-13)*I17^3+2.356*10^(-8)*I17^2-1.818*10^(-3)*I17+90.55</f>
        <v>52.937470322277186</v>
      </c>
      <c r="Y18" s="3">
        <f>-4.91*10^(-25)*K17^5+6.682*10^(-19)*K17^4-1.759*10^(-13)*K17^3+2.356*10^(-8)*K17^2-1.818*10^(-3)*K17+90.55</f>
        <v>52.913207352024443</v>
      </c>
      <c r="Z18" s="3">
        <f>-4.91*10^(-25)*M17^5+6.682*10^(-19)*M17^4-1.759*10^(-13)*M17^3+2.356*10^(-8)*M17^2-1.818*10^(-3)*M17+90.55</f>
        <v>52.512531073455492</v>
      </c>
    </row>
    <row r="19" spans="2:26" x14ac:dyDescent="0.3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R19" s="3">
        <v>2.452</v>
      </c>
      <c r="S19" s="3">
        <v>2.46</v>
      </c>
      <c r="T19" s="3">
        <v>0.92100000000000004</v>
      </c>
      <c r="U19" s="3">
        <v>0.33</v>
      </c>
      <c r="V19" s="8"/>
      <c r="W19" s="3">
        <f>-4.91*10^(-25)*G18^5+6.682*10^(-19)*G18^4-1.759*10^(-13)*G18^3+2.356*10^(-8)*G18^2-1.818*10^(-3)*G18+90.55</f>
        <v>51.727643775934368</v>
      </c>
      <c r="X19" s="3">
        <f>--4.91*10^(-25)*I18^5+6.682*10^(-19)*I18^4-1.759*10^(-13)*I18^3+2.356*10^(-8)*I18^2-1.818*10^(-3)*I18+90.55</f>
        <v>51.681779882315872</v>
      </c>
      <c r="Y19" s="3">
        <f>-4.91*10^(-25)*K18^5+6.682*10^(-19)*K18^4-1.759*10^(-13)*K18^3+2.356*10^(-8)*K18^2-1.818*10^(-3)*K18+90.55</f>
        <v>51.882885312542555</v>
      </c>
      <c r="Z19" s="3">
        <f>-4.91*10^(-25)*M18^5+6.682*10^(-19)*M18^4-1.759*10^(-13)*M18^3+2.356*10^(-8)*M18^2-1.818*10^(-3)*M18+90.55</f>
        <v>51.496390008212401</v>
      </c>
    </row>
  </sheetData>
  <mergeCells count="7">
    <mergeCell ref="R4:U4"/>
    <mergeCell ref="W4:Z4"/>
    <mergeCell ref="M3:N3"/>
    <mergeCell ref="C3:F3"/>
    <mergeCell ref="G3:H3"/>
    <mergeCell ref="I3:J3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Gonçalves</dc:creator>
  <cp:lastModifiedBy>Tomás Gonçalves</cp:lastModifiedBy>
  <dcterms:created xsi:type="dcterms:W3CDTF">2024-04-11T15:11:34Z</dcterms:created>
  <dcterms:modified xsi:type="dcterms:W3CDTF">2024-04-11T20:01:21Z</dcterms:modified>
</cp:coreProperties>
</file>