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2DF9DA2-FF40-450B-8EDB-C578256401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_Data" sheetId="11" r:id="rId1"/>
    <sheet name="Raw_Data" sheetId="10" r:id="rId2"/>
    <sheet name="Raw" sheetId="12" state="veryHidden" r:id="rId3"/>
  </sheets>
  <definedNames>
    <definedName name="Raw">Raw!$B$3:$F$54</definedName>
    <definedName name="Towns">#REF!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" i="10" l="1"/>
  <c r="P10" i="10"/>
  <c r="P5" i="10"/>
  <c r="P6" i="10"/>
  <c r="P7" i="10"/>
  <c r="P8" i="10"/>
  <c r="P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4" i="10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6" i="11"/>
  <c r="C26" i="11"/>
  <c r="C24" i="11"/>
  <c r="C23" i="11"/>
  <c r="C22" i="11"/>
  <c r="L1" i="10"/>
  <c r="I4" i="10" a="1"/>
  <c r="I5" i="10"/>
  <c r="B3" i="10" a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4" i="10"/>
  <c r="K1" i="10" a="1"/>
  <c r="K1" i="10"/>
  <c r="B3" i="10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40" i="10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I4" i="12" a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G22" i="11"/>
  <c r="M1" i="10" a="1"/>
  <c r="M1" i="10"/>
</calcChain>
</file>

<file path=xl/sharedStrings.xml><?xml version="1.0" encoding="utf-8"?>
<sst xmlns="http://schemas.openxmlformats.org/spreadsheetml/2006/main" count="96" uniqueCount="78">
  <si>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</si>
  <si>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</si>
  <si>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</si>
  <si>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</si>
  <si>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</si>
  <si>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</si>
  <si>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</si>
  <si>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</si>
  <si>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</si>
  <si>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</si>
  <si>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</si>
  <si>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</si>
  <si>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</si>
  <si>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</si>
  <si>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</si>
  <si>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</si>
  <si>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</si>
  <si>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</si>
  <si>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</si>
  <si>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</si>
  <si>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</si>
  <si>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</si>
  <si>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</si>
  <si>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</si>
  <si>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</si>
  <si>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</si>
  <si>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</si>
  <si>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</si>
  <si>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</si>
  <si>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</si>
  <si>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</si>
  <si>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</si>
  <si>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</si>
  <si>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</si>
  <si>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</si>
  <si>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</si>
  <si>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</si>
  <si>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</si>
  <si>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</si>
  <si>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</si>
  <si>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</si>
  <si>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</si>
  <si>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</si>
  <si>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</si>
  <si>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</si>
  <si>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</si>
  <si>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</si>
  <si>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</si>
  <si>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</si>
  <si>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</si>
  <si>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</si>
  <si>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</si>
  <si>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</si>
  <si>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</si>
  <si>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</si>
  <si>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</si>
  <si>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</si>
  <si>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</si>
  <si>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</si>
  <si>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</si>
  <si>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</si>
  <si>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Count of number of cities</t>
  </si>
  <si>
    <t>Average High (F)</t>
  </si>
  <si>
    <t>Minimum Low (F)</t>
  </si>
  <si>
    <t>Product of the values above</t>
  </si>
  <si>
    <t>Check_Sum</t>
  </si>
  <si>
    <t>Helper Index</t>
  </si>
  <si>
    <t>Check Sums</t>
  </si>
  <si>
    <t>Rank of Location: COUNTIF(S)</t>
  </si>
  <si>
    <t>Final Location Sort Order (INDEX function)</t>
  </si>
  <si>
    <t>Location of Helper Index Value (MATCH function)</t>
  </si>
  <si>
    <t>5 largest High (F) temperatures</t>
  </si>
  <si>
    <t>Sum</t>
  </si>
  <si>
    <t>End of Section</t>
  </si>
  <si>
    <t>Section 1 - Tables</t>
  </si>
  <si>
    <t>Section 2 - Sorting and Arrays</t>
  </si>
  <si>
    <t>Sum of [High_C * Low_C] for all locations with a Low_C less than 10</t>
  </si>
  <si>
    <t>Section 3 - Transpose and more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</si>
</sst>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&quot;$&quot;* #,##0_-;\-&quot;$&quot;* #,##0_-;_-&quot;$&quot;* &quot;-&quot;_-;_-@_-"/>
    <numFmt numFmtId="177" formatCode="_-* #,##0_-;\-* #,##0_-;_-* &quot;-&quot;_-;_-@_-"/>
    <numFmt numFmtId="178" formatCode="0.0"/>
  </numFmts>
  <fonts count="2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9C5700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sz val="11"/>
      <color rgb="FF0000FF"/>
      <name val="游ゴシック"/>
      <family val="2"/>
      <scheme val="minor"/>
    </font>
    <font>
      <b/>
      <sz val="1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b/>
      <u/>
      <sz val="11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5" fillId="33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0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5" borderId="16" xfId="0" applyFill="1" applyBorder="1"/>
    <xf numFmtId="0" fontId="0" fillId="35" borderId="17" xfId="0" applyFill="1" applyBorder="1"/>
    <xf numFmtId="0" fontId="0" fillId="35" borderId="18" xfId="0" applyFill="1" applyBorder="1"/>
    <xf numFmtId="0" fontId="16" fillId="0" borderId="0" xfId="0" applyFont="1"/>
    <xf numFmtId="0" fontId="0" fillId="34" borderId="15" xfId="0" applyFill="1" applyBorder="1"/>
    <xf numFmtId="0" fontId="0" fillId="0" borderId="0" xfId="0" applyAlignment="1">
      <alignment horizontal="right"/>
    </xf>
    <xf numFmtId="178" fontId="0" fillId="34" borderId="15" xfId="0" applyNumberFormat="1" applyFill="1" applyBorder="1"/>
    <xf numFmtId="0" fontId="18" fillId="36" borderId="10" xfId="0" applyFont="1" applyFill="1" applyBorder="1"/>
    <xf numFmtId="0" fontId="18" fillId="36" borderId="0" xfId="0" applyFont="1" applyFill="1"/>
    <xf numFmtId="0" fontId="18" fillId="36" borderId="11" xfId="0" applyFont="1" applyFill="1" applyBorder="1"/>
    <xf numFmtId="0" fontId="18" fillId="36" borderId="12" xfId="0" applyFont="1" applyFill="1" applyBorder="1"/>
    <xf numFmtId="0" fontId="18" fillId="36" borderId="13" xfId="0" applyFont="1" applyFill="1" applyBorder="1"/>
    <xf numFmtId="0" fontId="18" fillId="36" borderId="14" xfId="0" applyFont="1" applyFill="1" applyBorder="1"/>
    <xf numFmtId="0" fontId="19" fillId="36" borderId="16" xfId="0" applyFont="1" applyFill="1" applyBorder="1"/>
    <xf numFmtId="0" fontId="19" fillId="36" borderId="17" xfId="0" applyFont="1" applyFill="1" applyBorder="1" applyAlignment="1">
      <alignment horizontal="right"/>
    </xf>
    <xf numFmtId="0" fontId="19" fillId="36" borderId="18" xfId="0" applyFont="1" applyFill="1" applyBorder="1" applyAlignment="1">
      <alignment horizontal="right"/>
    </xf>
    <xf numFmtId="0" fontId="0" fillId="34" borderId="15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5" borderId="15" xfId="0" applyFill="1" applyBorder="1"/>
    <xf numFmtId="0" fontId="19" fillId="36" borderId="16" xfId="0" applyFont="1" applyFill="1" applyBorder="1" applyAlignment="1">
      <alignment wrapText="1"/>
    </xf>
    <xf numFmtId="0" fontId="19" fillId="36" borderId="17" xfId="0" applyFont="1" applyFill="1" applyBorder="1" applyAlignment="1">
      <alignment horizontal="right" wrapText="1"/>
    </xf>
    <xf numFmtId="0" fontId="19" fillId="36" borderId="18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4" borderId="15" xfId="0" applyFill="1" applyBorder="1" applyAlignment="1">
      <alignment horizontal="left"/>
    </xf>
    <xf numFmtId="0" fontId="21" fillId="33" borderId="0" xfId="44" applyFont="1" applyFill="1"/>
  </cellXfs>
  <cellStyles count="45">
    <cellStyle name="20% - Colore 1" xfId="20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1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2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4" builtinId="22" customBuiltin="1"/>
    <cellStyle name="Cella collegata" xfId="15" builtinId="24" customBuiltin="1"/>
    <cellStyle name="Cella da controllare" xfId="16" builtinId="23" customBuiltin="1"/>
    <cellStyle name="Collegamento ipertestuale" xfId="44" builtinId="8"/>
    <cellStyle name="Colore 1" xfId="3" builtinId="29" customBuiltin="1"/>
    <cellStyle name="Colore 2" xfId="4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13" builtinId="20" customBuiltin="1"/>
    <cellStyle name="Migliaia [0]" xfId="42" builtinId="6" hidden="1"/>
    <cellStyle name="Neutrale" xfId="12" builtinId="28" customBuiltin="1"/>
    <cellStyle name="Normale" xfId="0" builtinId="0"/>
    <cellStyle name="Nota" xfId="18" builtinId="10" customBuiltin="1"/>
    <cellStyle name="Output" xfId="1" builtinId="21" customBuiltin="1"/>
    <cellStyle name="Testo avviso" xfId="17" builtinId="11" customBuiltin="1"/>
    <cellStyle name="Testo descrittivo" xfId="19" builtinId="53" customBuiltin="1"/>
    <cellStyle name="Titolo" xfId="5" builtinId="15" customBuiltin="1"/>
    <cellStyle name="Titolo 1" xfId="6" builtinId="16" customBuiltin="1"/>
    <cellStyle name="Titolo 2" xfId="7" builtinId="17" customBuiltin="1"/>
    <cellStyle name="Titolo 3" xfId="8" builtinId="18" customBuiltin="1"/>
    <cellStyle name="Titolo 4" xfId="9" builtinId="19" customBuiltin="1"/>
    <cellStyle name="Totale" xfId="2" builtinId="25" customBuiltin="1"/>
    <cellStyle name="Valore non valido" xfId="11" builtinId="27" customBuiltin="1"/>
    <cellStyle name="Valore valido" xfId="10" builtinId="26" customBuiltin="1"/>
    <cellStyle name="Valuta [0]" xfId="43" builtinId="7" hidde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_Subset" displayName="City_Subset" ref="B5:D19" totalsRowShown="0">
  <autoFilter ref="B5:D19" xr:uid="{00000000-0009-0000-0100-000001000000}"/>
  <tableColumns count="3">
    <tableColumn id="1" xr3:uid="{00000000-0010-0000-0000-000001000000}" name="Location"/>
    <tableColumn id="2" xr3:uid="{00000000-0010-0000-0000-000002000000}" name="High_F" dataDxfId="1"/>
    <tableColumn id="3" xr3:uid="{00000000-0010-0000-0000-000003000000}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8"/>
  <sheetViews>
    <sheetView showGridLines="0" workbookViewId="0">
      <selection activeCell="D26" sqref="D26"/>
    </sheetView>
  </sheetViews>
  <sheetFormatPr defaultColWidth="9.09765625" defaultRowHeight="18" x14ac:dyDescent="0.45"/>
  <cols>
    <col min="1" max="1" width="5.296875" customWidth="1"/>
    <col min="2" max="2" width="35.09765625" customWidth="1"/>
    <col min="3" max="3" width="13.3984375" customWidth="1"/>
    <col min="4" max="4" width="14.3984375" customWidth="1"/>
  </cols>
  <sheetData>
    <row r="1" spans="1:10" x14ac:dyDescent="0.45">
      <c r="A1" s="1"/>
      <c r="B1" s="1" t="s">
        <v>74</v>
      </c>
      <c r="C1" s="34"/>
      <c r="D1" s="1"/>
      <c r="E1" s="1"/>
      <c r="F1" s="1"/>
      <c r="G1" s="1"/>
      <c r="H1" s="1"/>
      <c r="I1" s="1"/>
      <c r="J1" s="1"/>
    </row>
    <row r="2" spans="1:10" x14ac:dyDescent="0.45">
      <c r="F2" s="8" t="s">
        <v>56</v>
      </c>
      <c r="G2" s="9"/>
      <c r="H2" s="9"/>
      <c r="I2" s="10"/>
    </row>
    <row r="3" spans="1:10" x14ac:dyDescent="0.45">
      <c r="B3" s="2" t="s">
        <v>57</v>
      </c>
      <c r="C3" s="11" t="s">
        <v>58</v>
      </c>
    </row>
    <row r="5" spans="1:10" x14ac:dyDescent="0.45">
      <c r="B5" s="2" t="s">
        <v>51</v>
      </c>
      <c r="C5" s="7" t="s">
        <v>52</v>
      </c>
      <c r="D5" s="7" t="s">
        <v>53</v>
      </c>
      <c r="E5" s="6"/>
      <c r="F5" t="s">
        <v>59</v>
      </c>
      <c r="G5" t="s">
        <v>60</v>
      </c>
    </row>
    <row r="6" spans="1:10" x14ac:dyDescent="0.45">
      <c r="B6" t="s">
        <v>0</v>
      </c>
      <c r="C6" s="4">
        <v>72</v>
      </c>
      <c r="D6" s="4">
        <v>53</v>
      </c>
      <c r="F6" s="14">
        <f>(City_Subset[High_F]-32)*(5/9)</f>
        <v>22.222222222222221</v>
      </c>
      <c r="G6" s="14">
        <f>(City_Subset[Low_F]-32)*(5/9)</f>
        <v>11.666666666666668</v>
      </c>
    </row>
    <row r="7" spans="1:10" x14ac:dyDescent="0.45">
      <c r="B7" t="s">
        <v>1</v>
      </c>
      <c r="C7" s="4">
        <v>80</v>
      </c>
      <c r="D7" s="4">
        <v>59</v>
      </c>
      <c r="F7" s="14">
        <f>(City_Subset[High_F]-32)*(5/9)</f>
        <v>26.666666666666668</v>
      </c>
      <c r="G7" s="14">
        <f>(City_Subset[Low_F]-32)*(5/9)</f>
        <v>15</v>
      </c>
    </row>
    <row r="8" spans="1:10" x14ac:dyDescent="0.45">
      <c r="B8" t="s">
        <v>2</v>
      </c>
      <c r="C8" s="4">
        <v>65</v>
      </c>
      <c r="D8" s="4">
        <v>45</v>
      </c>
      <c r="F8" s="14">
        <f>(City_Subset[High_F]-32)*(5/9)</f>
        <v>18.333333333333336</v>
      </c>
      <c r="G8" s="14">
        <f>(City_Subset[Low_F]-32)*(5/9)</f>
        <v>7.2222222222222223</v>
      </c>
    </row>
    <row r="9" spans="1:10" x14ac:dyDescent="0.45">
      <c r="B9" t="s">
        <v>3</v>
      </c>
      <c r="C9" s="4">
        <v>74</v>
      </c>
      <c r="D9" s="4">
        <v>53</v>
      </c>
      <c r="F9" s="14">
        <f>(City_Subset[High_F]-32)*(5/9)</f>
        <v>23.333333333333336</v>
      </c>
      <c r="G9" s="14">
        <f>(City_Subset[Low_F]-32)*(5/9)</f>
        <v>11.666666666666668</v>
      </c>
    </row>
    <row r="10" spans="1:10" x14ac:dyDescent="0.45">
      <c r="B10" t="s">
        <v>4</v>
      </c>
      <c r="C10" s="4">
        <v>59</v>
      </c>
      <c r="D10" s="4">
        <v>44</v>
      </c>
      <c r="F10" s="14">
        <f>(City_Subset[High_F]-32)*(5/9)</f>
        <v>15</v>
      </c>
      <c r="G10" s="14">
        <f>(City_Subset[Low_F]-32)*(5/9)</f>
        <v>6.666666666666667</v>
      </c>
    </row>
    <row r="11" spans="1:10" x14ac:dyDescent="0.45">
      <c r="B11" t="s">
        <v>5</v>
      </c>
      <c r="C11" s="4">
        <v>56</v>
      </c>
      <c r="D11" s="4">
        <v>40</v>
      </c>
      <c r="F11" s="14">
        <f>(City_Subset[High_F]-32)*(5/9)</f>
        <v>13.333333333333334</v>
      </c>
      <c r="G11" s="14">
        <f>(City_Subset[Low_F]-32)*(5/9)</f>
        <v>4.4444444444444446</v>
      </c>
    </row>
    <row r="12" spans="1:10" x14ac:dyDescent="0.45">
      <c r="B12" t="s">
        <v>6</v>
      </c>
      <c r="C12" s="4">
        <v>71</v>
      </c>
      <c r="D12" s="4">
        <v>49</v>
      </c>
      <c r="F12" s="14">
        <f>(City_Subset[High_F]-32)*(5/9)</f>
        <v>21.666666666666668</v>
      </c>
      <c r="G12" s="14">
        <f>(City_Subset[Low_F]-32)*(5/9)</f>
        <v>9.4444444444444446</v>
      </c>
    </row>
    <row r="13" spans="1:10" x14ac:dyDescent="0.45">
      <c r="B13" t="s">
        <v>7</v>
      </c>
      <c r="C13" s="4">
        <v>59</v>
      </c>
      <c r="D13" s="4">
        <v>41</v>
      </c>
      <c r="F13" s="14">
        <f>(City_Subset[High_F]-32)*(5/9)</f>
        <v>15</v>
      </c>
      <c r="G13" s="14">
        <f>(City_Subset[Low_F]-32)*(5/9)</f>
        <v>5</v>
      </c>
    </row>
    <row r="14" spans="1:10" x14ac:dyDescent="0.45">
      <c r="B14" t="s">
        <v>8</v>
      </c>
      <c r="C14" s="4">
        <v>65</v>
      </c>
      <c r="D14" s="4">
        <v>43</v>
      </c>
      <c r="F14" s="14">
        <f>(City_Subset[High_F]-32)*(5/9)</f>
        <v>18.333333333333336</v>
      </c>
      <c r="G14" s="14">
        <f>(City_Subset[Low_F]-32)*(5/9)</f>
        <v>6.1111111111111116</v>
      </c>
    </row>
    <row r="15" spans="1:10" x14ac:dyDescent="0.45">
      <c r="B15" t="s">
        <v>9</v>
      </c>
      <c r="C15" s="4">
        <v>60</v>
      </c>
      <c r="D15" s="4">
        <v>43</v>
      </c>
      <c r="F15" s="14">
        <f>(City_Subset[High_F]-32)*(5/9)</f>
        <v>15.555555555555557</v>
      </c>
      <c r="G15" s="14">
        <f>(City_Subset[Low_F]-32)*(5/9)</f>
        <v>6.1111111111111116</v>
      </c>
    </row>
    <row r="16" spans="1:10" x14ac:dyDescent="0.45">
      <c r="B16" t="s">
        <v>10</v>
      </c>
      <c r="C16" s="4">
        <v>63</v>
      </c>
      <c r="D16" s="4">
        <v>44</v>
      </c>
      <c r="F16" s="14">
        <f>(City_Subset[High_F]-32)*(5/9)</f>
        <v>17.222222222222221</v>
      </c>
      <c r="G16" s="14">
        <f>(City_Subset[Low_F]-32)*(5/9)</f>
        <v>6.666666666666667</v>
      </c>
    </row>
    <row r="17" spans="1:10" x14ac:dyDescent="0.45">
      <c r="B17" t="s">
        <v>11</v>
      </c>
      <c r="C17" s="4">
        <v>77</v>
      </c>
      <c r="D17" s="4">
        <v>57</v>
      </c>
      <c r="F17" s="14">
        <f>(City_Subset[High_F]-32)*(5/9)</f>
        <v>25</v>
      </c>
      <c r="G17" s="14">
        <f>(City_Subset[Low_F]-32)*(5/9)</f>
        <v>13.888888888888889</v>
      </c>
    </row>
    <row r="18" spans="1:10" x14ac:dyDescent="0.45">
      <c r="B18" t="s">
        <v>12</v>
      </c>
      <c r="C18" s="4">
        <v>64</v>
      </c>
      <c r="D18" s="4">
        <v>36</v>
      </c>
      <c r="F18" s="14">
        <f>(City_Subset[High_F]-32)*(5/9)</f>
        <v>17.777777777777779</v>
      </c>
      <c r="G18" s="14">
        <f>(City_Subset[Low_F]-32)*(5/9)</f>
        <v>2.2222222222222223</v>
      </c>
    </row>
    <row r="19" spans="1:10" x14ac:dyDescent="0.45">
      <c r="B19" t="s">
        <v>13</v>
      </c>
      <c r="C19" s="4">
        <v>59</v>
      </c>
      <c r="D19" s="4">
        <v>42</v>
      </c>
      <c r="F19" s="14">
        <f>(City_Subset[High_F]-32)*(5/9)</f>
        <v>15</v>
      </c>
      <c r="G19" s="14">
        <f>(City_Subset[Low_F]-32)*(5/9)</f>
        <v>5.5555555555555554</v>
      </c>
    </row>
    <row r="22" spans="1:10" x14ac:dyDescent="0.45">
      <c r="B22" t="s">
        <v>61</v>
      </c>
      <c r="C22" s="12">
        <f>COUNTA(City_Subset[Location])</f>
        <v>14</v>
      </c>
      <c r="F22" s="13" t="s">
        <v>65</v>
      </c>
      <c r="G22" s="3">
        <f>INT(SUMPRODUCT($F$6:$F$19,$G$6:$G$19))</f>
        <v>2294</v>
      </c>
      <c r="H22" s="2"/>
    </row>
    <row r="23" spans="1:10" x14ac:dyDescent="0.45">
      <c r="B23" t="s">
        <v>62</v>
      </c>
      <c r="C23" s="12">
        <f>AVERAGE(City_Subset[High_F])</f>
        <v>66</v>
      </c>
    </row>
    <row r="24" spans="1:10" x14ac:dyDescent="0.45">
      <c r="B24" t="s">
        <v>63</v>
      </c>
      <c r="C24" s="12">
        <f>MIN(City_Subset[Low_F])</f>
        <v>36</v>
      </c>
    </row>
    <row r="26" spans="1:10" x14ac:dyDescent="0.45">
      <c r="B26" t="s">
        <v>64</v>
      </c>
      <c r="C26" s="12">
        <f>PRODUCT(C22:C24)</f>
        <v>33264</v>
      </c>
      <c r="D26" s="2"/>
    </row>
    <row r="28" spans="1:10" x14ac:dyDescent="0.45">
      <c r="A28" s="1"/>
      <c r="B28" s="1" t="s">
        <v>73</v>
      </c>
      <c r="C28" s="1"/>
      <c r="D28" s="1"/>
      <c r="E28" s="1"/>
      <c r="F28" s="1"/>
      <c r="G28" s="1"/>
      <c r="H28" s="1"/>
      <c r="I28" s="1"/>
      <c r="J28" s="1"/>
    </row>
  </sheetData>
  <phoneticPr fontId="2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60"/>
  <sheetViews>
    <sheetView showGridLines="0" tabSelected="1" topLeftCell="E1" zoomScale="55" zoomScaleNormal="55" workbookViewId="0">
      <selection activeCell="P2" sqref="P2"/>
    </sheetView>
  </sheetViews>
  <sheetFormatPr defaultColWidth="9.09765625" defaultRowHeight="18" x14ac:dyDescent="0.45"/>
  <cols>
    <col min="2" max="2" width="35.09765625" customWidth="1"/>
    <col min="9" max="9" width="9.09765625" style="4"/>
    <col min="11" max="11" width="13" style="4" customWidth="1"/>
    <col min="12" max="12" width="21.8984375" customWidth="1"/>
    <col min="13" max="13" width="37.69921875" customWidth="1"/>
    <col min="14" max="15" width="12.69921875" customWidth="1"/>
    <col min="16" max="16" width="16.59765625" customWidth="1"/>
    <col min="17" max="17" width="12.69921875" customWidth="1"/>
  </cols>
  <sheetData>
    <row r="1" spans="1:16" x14ac:dyDescent="0.45">
      <c r="A1" s="1"/>
      <c r="B1" s="1" t="s">
        <v>75</v>
      </c>
      <c r="C1" s="1"/>
      <c r="D1" s="1"/>
      <c r="E1" s="1"/>
      <c r="F1" s="1"/>
      <c r="I1" s="7" t="s">
        <v>67</v>
      </c>
      <c r="K1" s="25">
        <f t="array" ref="K1">SUM(K4:K54*ROW(K4:K54))</f>
        <v>38940</v>
      </c>
      <c r="L1" s="25">
        <f>SUMPRODUCT(K4:K54,L4:L54)</f>
        <v>35027</v>
      </c>
      <c r="M1" s="25">
        <f t="array" ref="M1">IFERROR(MOD(SUM(LEN(M4:M54)*CODE(M4:M54)*(I4:I54+3)),10000),0)</f>
        <v>4698</v>
      </c>
    </row>
    <row r="2" spans="1:16" x14ac:dyDescent="0.45">
      <c r="K2" s="7"/>
      <c r="L2" s="7"/>
      <c r="M2" s="7"/>
      <c r="P2" s="7"/>
    </row>
    <row r="3" spans="1:16" ht="54" x14ac:dyDescent="0.45">
      <c r="B3" s="27" t="str">
        <f t="array" ref="B3:F54">Raw</f>
        <v>Location</v>
      </c>
      <c r="C3" s="28" t="str">
        <v>High_F</v>
      </c>
      <c r="D3" s="28" t="str">
        <v>Low_F</v>
      </c>
      <c r="E3" s="28" t="str">
        <v>High_C</v>
      </c>
      <c r="F3" s="29" t="str">
        <v>Low_C</v>
      </c>
      <c r="G3" s="30"/>
      <c r="H3" s="30"/>
      <c r="I3" s="31" t="s">
        <v>66</v>
      </c>
      <c r="J3" s="30"/>
      <c r="K3" s="31" t="s">
        <v>68</v>
      </c>
      <c r="L3" s="31" t="s">
        <v>70</v>
      </c>
      <c r="M3" s="32" t="s">
        <v>69</v>
      </c>
      <c r="P3" s="32" t="s">
        <v>71</v>
      </c>
    </row>
    <row r="4" spans="1:16" x14ac:dyDescent="0.45">
      <c r="B4" s="15" t="str">
        <v>San Antonio, Texas</v>
      </c>
      <c r="C4" s="16">
        <v>80</v>
      </c>
      <c r="D4" s="16">
        <v>59</v>
      </c>
      <c r="E4" s="16">
        <v>27</v>
      </c>
      <c r="F4" s="17">
        <v>15</v>
      </c>
      <c r="I4" s="4">
        <f t="array" ref="I4:I54">ROW(A1:A51)</f>
        <v>1</v>
      </c>
      <c r="K4" s="24">
        <f>COUNTIFS($B$4:$B$54,"&lt;"&amp;B4)+1</f>
        <v>43</v>
      </c>
      <c r="L4" s="24">
        <f>MATCH(I4,$K$4:$K$54,0)</f>
        <v>6</v>
      </c>
      <c r="M4" s="33" t="str">
        <f>INDEX($B$4:$B$54,L4)</f>
        <v>Atlanta, Georgia</v>
      </c>
      <c r="O4" s="26">
        <v>1</v>
      </c>
      <c r="P4" s="24">
        <f>LARGE(City_Subset[High_F], O4:O8)</f>
        <v>80</v>
      </c>
    </row>
    <row r="5" spans="1:16" x14ac:dyDescent="0.45">
      <c r="B5" s="15" t="str">
        <v>Virginia Beach, Virginia</v>
      </c>
      <c r="C5" s="16">
        <v>68</v>
      </c>
      <c r="D5" s="16">
        <v>52</v>
      </c>
      <c r="E5" s="16">
        <v>20</v>
      </c>
      <c r="F5" s="17">
        <v>11</v>
      </c>
      <c r="I5" s="4">
        <v>2</v>
      </c>
      <c r="K5" s="24">
        <f t="shared" ref="K5:K54" si="0">COUNTIFS($B$4:$B$54,"&lt;"&amp;B5)+1</f>
        <v>50</v>
      </c>
      <c r="L5" s="24">
        <f t="shared" ref="L5:L54" si="1">MATCH(I5,$K$4:$K$54,0)</f>
        <v>7</v>
      </c>
      <c r="M5" s="33" t="str">
        <f t="shared" ref="M5:M54" si="2">INDEX($B$4:$B$54,L5)</f>
        <v>Austin, Texas</v>
      </c>
      <c r="O5" s="26">
        <v>2</v>
      </c>
      <c r="P5" s="24">
        <f>LARGE(City_Subset[High_F], O5:O9)</f>
        <v>77</v>
      </c>
    </row>
    <row r="6" spans="1:16" x14ac:dyDescent="0.45">
      <c r="B6" s="15" t="str">
        <v>Portland, Oregon</v>
      </c>
      <c r="C6" s="16">
        <v>63</v>
      </c>
      <c r="D6" s="16">
        <v>45</v>
      </c>
      <c r="E6" s="16">
        <v>17</v>
      </c>
      <c r="F6" s="17">
        <v>7</v>
      </c>
      <c r="I6" s="4">
        <v>3</v>
      </c>
      <c r="K6" s="24">
        <f t="shared" si="0"/>
        <v>35</v>
      </c>
      <c r="L6" s="24">
        <f t="shared" si="1"/>
        <v>31</v>
      </c>
      <c r="M6" s="33" t="str">
        <f t="shared" si="2"/>
        <v>Baltimore, Maryland</v>
      </c>
      <c r="O6" s="26">
        <v>3</v>
      </c>
      <c r="P6" s="24">
        <f>LARGE(City_Subset[High_F], O6:O10)</f>
        <v>74</v>
      </c>
    </row>
    <row r="7" spans="1:16" x14ac:dyDescent="0.45">
      <c r="B7" s="15" t="str">
        <v>Boston, Massachusetts</v>
      </c>
      <c r="C7" s="16">
        <v>59</v>
      </c>
      <c r="D7" s="16">
        <v>44</v>
      </c>
      <c r="E7" s="16">
        <v>15</v>
      </c>
      <c r="F7" s="17">
        <v>7</v>
      </c>
      <c r="I7" s="4">
        <v>4</v>
      </c>
      <c r="K7" s="24">
        <f t="shared" si="0"/>
        <v>5</v>
      </c>
      <c r="L7" s="24">
        <f t="shared" si="1"/>
        <v>17</v>
      </c>
      <c r="M7" s="33" t="str">
        <f t="shared" si="2"/>
        <v>Birmingham, Alabama</v>
      </c>
      <c r="O7" s="26">
        <v>4</v>
      </c>
      <c r="P7" s="24">
        <f>LARGE(City_Subset[High_F], O7:O11)</f>
        <v>72</v>
      </c>
    </row>
    <row r="8" spans="1:16" x14ac:dyDescent="0.45">
      <c r="B8" s="15" t="str">
        <v>New Orleans, Louisiana</v>
      </c>
      <c r="C8" s="16">
        <v>78</v>
      </c>
      <c r="D8" s="16">
        <v>61</v>
      </c>
      <c r="E8" s="16">
        <v>26</v>
      </c>
      <c r="F8" s="17">
        <v>16</v>
      </c>
      <c r="I8" s="4">
        <v>5</v>
      </c>
      <c r="K8" s="24">
        <f t="shared" si="0"/>
        <v>28</v>
      </c>
      <c r="L8" s="24">
        <f t="shared" si="1"/>
        <v>4</v>
      </c>
      <c r="M8" s="33" t="str">
        <f t="shared" si="2"/>
        <v>Boston, Massachusetts</v>
      </c>
      <c r="O8" s="26">
        <v>5</v>
      </c>
      <c r="P8" s="24">
        <f>LARGE(City_Subset[High_F], O8:O12)</f>
        <v>71</v>
      </c>
    </row>
    <row r="9" spans="1:16" x14ac:dyDescent="0.45">
      <c r="B9" s="15" t="str">
        <v>Atlanta, Georgia</v>
      </c>
      <c r="C9" s="16">
        <v>72</v>
      </c>
      <c r="D9" s="16">
        <v>53</v>
      </c>
      <c r="E9" s="16">
        <v>22</v>
      </c>
      <c r="F9" s="17">
        <v>12</v>
      </c>
      <c r="I9" s="4">
        <v>6</v>
      </c>
      <c r="K9" s="24">
        <f t="shared" si="0"/>
        <v>1</v>
      </c>
      <c r="L9" s="24">
        <f t="shared" si="1"/>
        <v>13</v>
      </c>
      <c r="M9" s="33" t="str">
        <f t="shared" si="2"/>
        <v>Buffalo, New York</v>
      </c>
    </row>
    <row r="10" spans="1:16" x14ac:dyDescent="0.45">
      <c r="B10" s="15" t="str">
        <v>Austin, Texas</v>
      </c>
      <c r="C10" s="16">
        <v>80</v>
      </c>
      <c r="D10" s="16">
        <v>59</v>
      </c>
      <c r="E10" s="16">
        <v>27</v>
      </c>
      <c r="F10" s="17">
        <v>15</v>
      </c>
      <c r="I10" s="4">
        <v>7</v>
      </c>
      <c r="K10" s="24">
        <f t="shared" si="0"/>
        <v>2</v>
      </c>
      <c r="L10" s="24">
        <f t="shared" si="1"/>
        <v>37</v>
      </c>
      <c r="M10" s="33" t="str">
        <f t="shared" si="2"/>
        <v>Charlotte, North Carolina</v>
      </c>
      <c r="O10" t="s">
        <v>72</v>
      </c>
      <c r="P10" s="24">
        <f>SUM(P4:P8)</f>
        <v>374</v>
      </c>
    </row>
    <row r="11" spans="1:16" x14ac:dyDescent="0.45">
      <c r="B11" s="15" t="str">
        <v>Denver, Colorado</v>
      </c>
      <c r="C11" s="16">
        <v>64</v>
      </c>
      <c r="D11" s="16">
        <v>36</v>
      </c>
      <c r="E11" s="16">
        <v>18</v>
      </c>
      <c r="F11" s="17">
        <v>2</v>
      </c>
      <c r="I11" s="4">
        <v>8</v>
      </c>
      <c r="K11" s="24">
        <f t="shared" si="0"/>
        <v>13</v>
      </c>
      <c r="L11" s="24">
        <f t="shared" si="1"/>
        <v>51</v>
      </c>
      <c r="M11" s="33" t="str">
        <f t="shared" si="2"/>
        <v>Chicago, Illinois</v>
      </c>
    </row>
    <row r="12" spans="1:16" x14ac:dyDescent="0.45">
      <c r="B12" s="15" t="str">
        <v>Phoenix, Arizona</v>
      </c>
      <c r="C12" s="16">
        <v>87</v>
      </c>
      <c r="D12" s="16">
        <v>63</v>
      </c>
      <c r="E12" s="16">
        <v>31</v>
      </c>
      <c r="F12" s="17">
        <v>17</v>
      </c>
      <c r="I12" s="4">
        <v>9</v>
      </c>
      <c r="K12" s="24">
        <f t="shared" si="0"/>
        <v>33</v>
      </c>
      <c r="L12" s="24">
        <f t="shared" si="1"/>
        <v>50</v>
      </c>
      <c r="M12" s="33" t="str">
        <f t="shared" si="2"/>
        <v>Cincinnati, Ohio</v>
      </c>
    </row>
    <row r="13" spans="1:16" x14ac:dyDescent="0.45">
      <c r="B13" s="15" t="str">
        <v>Minneapolis, Minnesota</v>
      </c>
      <c r="C13" s="16">
        <v>55</v>
      </c>
      <c r="D13" s="16">
        <v>37</v>
      </c>
      <c r="E13" s="16">
        <v>13</v>
      </c>
      <c r="F13" s="17">
        <v>3</v>
      </c>
      <c r="I13" s="4">
        <v>10</v>
      </c>
      <c r="K13" s="24">
        <f t="shared" si="0"/>
        <v>26</v>
      </c>
      <c r="L13" s="24">
        <f t="shared" si="1"/>
        <v>15</v>
      </c>
      <c r="M13" s="33" t="str">
        <f t="shared" si="2"/>
        <v>Cleveland, Ohio</v>
      </c>
      <c r="P13" s="7"/>
    </row>
    <row r="14" spans="1:16" x14ac:dyDescent="0.45">
      <c r="B14" s="15" t="str">
        <v>San Francisco, California</v>
      </c>
      <c r="C14" s="16">
        <v>64</v>
      </c>
      <c r="D14" s="16">
        <v>51</v>
      </c>
      <c r="E14" s="16">
        <v>18</v>
      </c>
      <c r="F14" s="17">
        <v>10</v>
      </c>
      <c r="I14" s="4">
        <v>11</v>
      </c>
      <c r="K14" s="24">
        <f t="shared" si="0"/>
        <v>45</v>
      </c>
      <c r="L14" s="24">
        <f t="shared" si="1"/>
        <v>27</v>
      </c>
      <c r="M14" s="33" t="str">
        <f t="shared" si="2"/>
        <v>Columbus, Ohio</v>
      </c>
      <c r="O14" t="s">
        <v>76</v>
      </c>
    </row>
    <row r="15" spans="1:16" x14ac:dyDescent="0.45">
      <c r="B15" s="15" t="str">
        <v>New York, New York</v>
      </c>
      <c r="C15" s="16">
        <v>62</v>
      </c>
      <c r="D15" s="16">
        <v>48</v>
      </c>
      <c r="E15" s="16">
        <v>17</v>
      </c>
      <c r="F15" s="17">
        <v>9</v>
      </c>
      <c r="I15" s="4">
        <v>12</v>
      </c>
      <c r="K15" s="24">
        <f t="shared" si="0"/>
        <v>29</v>
      </c>
      <c r="L15" s="24">
        <f t="shared" si="1"/>
        <v>16</v>
      </c>
      <c r="M15" s="33" t="str">
        <f t="shared" si="2"/>
        <v>Dallas, Texas</v>
      </c>
      <c r="P15" s="24">
        <f>SUM(IF(F4:F54&lt;10,E4:E54*F4:F54,0))</f>
        <v>153</v>
      </c>
    </row>
    <row r="16" spans="1:16" x14ac:dyDescent="0.45">
      <c r="B16" s="15" t="str">
        <v>Buffalo, New York</v>
      </c>
      <c r="C16" s="16">
        <v>56</v>
      </c>
      <c r="D16" s="16">
        <v>40</v>
      </c>
      <c r="E16" s="16">
        <v>14</v>
      </c>
      <c r="F16" s="17">
        <v>5</v>
      </c>
      <c r="I16" s="4">
        <v>13</v>
      </c>
      <c r="K16" s="24">
        <f t="shared" si="0"/>
        <v>6</v>
      </c>
      <c r="L16" s="24">
        <f t="shared" si="1"/>
        <v>8</v>
      </c>
      <c r="M16" s="33" t="str">
        <f t="shared" si="2"/>
        <v>Denver, Colorado</v>
      </c>
    </row>
    <row r="17" spans="2:16" x14ac:dyDescent="0.45">
      <c r="B17" s="15" t="str">
        <v>Tampa, Florida</v>
      </c>
      <c r="C17" s="16">
        <v>82</v>
      </c>
      <c r="D17" s="16">
        <v>65</v>
      </c>
      <c r="E17" s="16">
        <v>28</v>
      </c>
      <c r="F17" s="17">
        <v>18</v>
      </c>
      <c r="I17" s="4">
        <v>14</v>
      </c>
      <c r="K17" s="24">
        <f t="shared" si="0"/>
        <v>49</v>
      </c>
      <c r="L17" s="24">
        <f t="shared" si="1"/>
        <v>38</v>
      </c>
      <c r="M17" s="33" t="str">
        <f t="shared" si="2"/>
        <v>Detroit, Michigan</v>
      </c>
    </row>
    <row r="18" spans="2:16" x14ac:dyDescent="0.45">
      <c r="B18" s="15" t="str">
        <v>Cleveland, Ohio</v>
      </c>
      <c r="C18" s="16">
        <v>60</v>
      </c>
      <c r="D18" s="16">
        <v>43</v>
      </c>
      <c r="E18" s="16">
        <v>15</v>
      </c>
      <c r="F18" s="17">
        <v>6</v>
      </c>
      <c r="I18" s="4">
        <v>15</v>
      </c>
      <c r="K18" s="24">
        <f t="shared" si="0"/>
        <v>10</v>
      </c>
      <c r="L18" s="24">
        <f t="shared" si="1"/>
        <v>29</v>
      </c>
      <c r="M18" s="33" t="str">
        <f t="shared" si="2"/>
        <v>Hartford, Connecticut</v>
      </c>
      <c r="P18" s="7"/>
    </row>
    <row r="19" spans="2:16" x14ac:dyDescent="0.45">
      <c r="B19" s="15" t="str">
        <v>Dallas, Texas</v>
      </c>
      <c r="C19" s="16">
        <v>77</v>
      </c>
      <c r="D19" s="16">
        <v>57</v>
      </c>
      <c r="E19" s="16">
        <v>25</v>
      </c>
      <c r="F19" s="17">
        <v>14</v>
      </c>
      <c r="I19" s="4">
        <v>16</v>
      </c>
      <c r="K19" s="24">
        <f t="shared" si="0"/>
        <v>12</v>
      </c>
      <c r="L19" s="24">
        <f t="shared" si="1"/>
        <v>20</v>
      </c>
      <c r="M19" s="33" t="str">
        <f t="shared" si="2"/>
        <v>Houston, Texas</v>
      </c>
    </row>
    <row r="20" spans="2:16" x14ac:dyDescent="0.45">
      <c r="B20" s="15" t="str">
        <v>Birmingham, Alabama</v>
      </c>
      <c r="C20" s="16">
        <v>74</v>
      </c>
      <c r="D20" s="16">
        <v>53</v>
      </c>
      <c r="E20" s="16">
        <v>23</v>
      </c>
      <c r="F20" s="17">
        <v>12</v>
      </c>
      <c r="I20" s="4">
        <v>17</v>
      </c>
      <c r="K20" s="24">
        <f t="shared" si="0"/>
        <v>4</v>
      </c>
      <c r="L20" s="24">
        <f t="shared" si="1"/>
        <v>18</v>
      </c>
      <c r="M20" s="33" t="str">
        <f t="shared" si="2"/>
        <v>Indianapolis, Indiana</v>
      </c>
    </row>
    <row r="21" spans="2:16" x14ac:dyDescent="0.45">
      <c r="B21" s="15" t="str">
        <v>Indianapolis, Indiana</v>
      </c>
      <c r="C21" s="16">
        <v>63</v>
      </c>
      <c r="D21" s="16">
        <v>44</v>
      </c>
      <c r="E21" s="16">
        <v>17</v>
      </c>
      <c r="F21" s="17">
        <v>7</v>
      </c>
      <c r="I21" s="4">
        <v>18</v>
      </c>
      <c r="K21" s="24">
        <f t="shared" si="0"/>
        <v>17</v>
      </c>
      <c r="L21" s="24">
        <f t="shared" si="1"/>
        <v>41</v>
      </c>
      <c r="M21" s="33" t="str">
        <f t="shared" si="2"/>
        <v>Jacksonville, Florida</v>
      </c>
    </row>
    <row r="22" spans="2:16" x14ac:dyDescent="0.45">
      <c r="B22" s="15" t="str">
        <v>Miami, Florida</v>
      </c>
      <c r="C22" s="16">
        <v>84</v>
      </c>
      <c r="D22" s="16">
        <v>70</v>
      </c>
      <c r="E22" s="16">
        <v>29</v>
      </c>
      <c r="F22" s="17">
        <v>21</v>
      </c>
      <c r="I22" s="4">
        <v>19</v>
      </c>
      <c r="K22" s="24">
        <f t="shared" si="0"/>
        <v>24</v>
      </c>
      <c r="L22" s="24">
        <f t="shared" si="1"/>
        <v>23</v>
      </c>
      <c r="M22" s="33" t="str">
        <f t="shared" si="2"/>
        <v>Kansas City, Missouri</v>
      </c>
    </row>
    <row r="23" spans="2:16" x14ac:dyDescent="0.45">
      <c r="B23" s="15" t="str">
        <v>Houston, Texas</v>
      </c>
      <c r="C23" s="16">
        <v>80</v>
      </c>
      <c r="D23" s="16">
        <v>60</v>
      </c>
      <c r="E23" s="16">
        <v>27</v>
      </c>
      <c r="F23" s="17">
        <v>16</v>
      </c>
      <c r="I23" s="4">
        <v>20</v>
      </c>
      <c r="K23" s="24">
        <f t="shared" si="0"/>
        <v>16</v>
      </c>
      <c r="L23" s="24">
        <f t="shared" si="1"/>
        <v>48</v>
      </c>
      <c r="M23" s="33" t="str">
        <f t="shared" si="2"/>
        <v>Las Vegas, Nevada</v>
      </c>
    </row>
    <row r="24" spans="2:16" x14ac:dyDescent="0.45">
      <c r="B24" s="15" t="str">
        <v>San Jose, California</v>
      </c>
      <c r="C24" s="16">
        <v>71</v>
      </c>
      <c r="D24" s="16">
        <v>50</v>
      </c>
      <c r="E24" s="16">
        <v>22</v>
      </c>
      <c r="F24" s="17">
        <v>10</v>
      </c>
      <c r="I24" s="4">
        <v>21</v>
      </c>
      <c r="K24" s="24">
        <f t="shared" si="0"/>
        <v>46</v>
      </c>
      <c r="L24" s="24">
        <f t="shared" si="1"/>
        <v>46</v>
      </c>
      <c r="M24" s="33" t="str">
        <f t="shared" si="2"/>
        <v>Los Angeles, California</v>
      </c>
    </row>
    <row r="25" spans="2:16" x14ac:dyDescent="0.45">
      <c r="B25" s="15" t="str">
        <v>Pittsburgh, Pennsylvania</v>
      </c>
      <c r="C25" s="16">
        <v>61</v>
      </c>
      <c r="D25" s="16">
        <v>42</v>
      </c>
      <c r="E25" s="16">
        <v>16</v>
      </c>
      <c r="F25" s="17">
        <v>6</v>
      </c>
      <c r="I25" s="4">
        <v>22</v>
      </c>
      <c r="K25" s="24">
        <f t="shared" si="0"/>
        <v>34</v>
      </c>
      <c r="L25" s="24">
        <f t="shared" si="1"/>
        <v>33</v>
      </c>
      <c r="M25" s="33" t="str">
        <f t="shared" si="2"/>
        <v>Louisville, Kentucky</v>
      </c>
    </row>
    <row r="26" spans="2:16" x14ac:dyDescent="0.45">
      <c r="B26" s="15" t="str">
        <v>Kansas City, Missouri</v>
      </c>
      <c r="C26" s="16">
        <v>66</v>
      </c>
      <c r="D26" s="16">
        <v>48</v>
      </c>
      <c r="E26" s="16">
        <v>19</v>
      </c>
      <c r="F26" s="17">
        <v>9</v>
      </c>
      <c r="I26" s="4">
        <v>23</v>
      </c>
      <c r="K26" s="24">
        <f t="shared" si="0"/>
        <v>19</v>
      </c>
      <c r="L26" s="24">
        <f t="shared" si="1"/>
        <v>45</v>
      </c>
      <c r="M26" s="33" t="str">
        <f t="shared" si="2"/>
        <v>Memphis, Tennessee</v>
      </c>
    </row>
    <row r="27" spans="2:16" x14ac:dyDescent="0.45">
      <c r="B27" s="15" t="str">
        <v>St. Louis, Missouri</v>
      </c>
      <c r="C27" s="16">
        <v>66</v>
      </c>
      <c r="D27" s="16">
        <v>48</v>
      </c>
      <c r="E27" s="16">
        <v>19</v>
      </c>
      <c r="F27" s="17">
        <v>9</v>
      </c>
      <c r="I27" s="4">
        <v>24</v>
      </c>
      <c r="K27" s="24">
        <f t="shared" si="0"/>
        <v>48</v>
      </c>
      <c r="L27" s="24">
        <f t="shared" si="1"/>
        <v>19</v>
      </c>
      <c r="M27" s="33" t="str">
        <f t="shared" si="2"/>
        <v>Miami, Florida</v>
      </c>
    </row>
    <row r="28" spans="2:16" x14ac:dyDescent="0.45">
      <c r="B28" s="15" t="str">
        <v>Sacramento, California</v>
      </c>
      <c r="C28" s="16">
        <v>74</v>
      </c>
      <c r="D28" s="16">
        <v>48</v>
      </c>
      <c r="E28" s="16">
        <v>23</v>
      </c>
      <c r="F28" s="17">
        <v>9</v>
      </c>
      <c r="I28" s="4">
        <v>25</v>
      </c>
      <c r="K28" s="24">
        <f t="shared" si="0"/>
        <v>41</v>
      </c>
      <c r="L28" s="24">
        <f t="shared" si="1"/>
        <v>44</v>
      </c>
      <c r="M28" s="33" t="str">
        <f t="shared" si="2"/>
        <v>Milwaukee, Wisconsin</v>
      </c>
    </row>
    <row r="29" spans="2:16" x14ac:dyDescent="0.45">
      <c r="B29" s="15" t="str">
        <v>Providence, Rhode Island</v>
      </c>
      <c r="C29" s="16">
        <v>61</v>
      </c>
      <c r="D29" s="16">
        <v>43</v>
      </c>
      <c r="E29" s="16">
        <v>16</v>
      </c>
      <c r="F29" s="17">
        <v>6</v>
      </c>
      <c r="I29" s="4">
        <v>26</v>
      </c>
      <c r="K29" s="24">
        <f t="shared" si="0"/>
        <v>36</v>
      </c>
      <c r="L29" s="24">
        <f t="shared" si="1"/>
        <v>10</v>
      </c>
      <c r="M29" s="33" t="str">
        <f t="shared" si="2"/>
        <v>Minneapolis, Minnesota</v>
      </c>
    </row>
    <row r="30" spans="2:16" x14ac:dyDescent="0.45">
      <c r="B30" s="15" t="str">
        <v>Columbus, Ohio</v>
      </c>
      <c r="C30" s="16">
        <v>63</v>
      </c>
      <c r="D30" s="16">
        <v>44</v>
      </c>
      <c r="E30" s="16">
        <v>17</v>
      </c>
      <c r="F30" s="17">
        <v>7</v>
      </c>
      <c r="I30" s="4">
        <v>27</v>
      </c>
      <c r="K30" s="24">
        <f t="shared" si="0"/>
        <v>11</v>
      </c>
      <c r="L30" s="24">
        <f t="shared" si="1"/>
        <v>28</v>
      </c>
      <c r="M30" s="33" t="str">
        <f t="shared" si="2"/>
        <v>Nashville, Tennessee</v>
      </c>
    </row>
    <row r="31" spans="2:16" x14ac:dyDescent="0.45">
      <c r="B31" s="15" t="str">
        <v>Nashville, Tennessee</v>
      </c>
      <c r="C31" s="16">
        <v>70</v>
      </c>
      <c r="D31" s="16">
        <v>49</v>
      </c>
      <c r="E31" s="16">
        <v>21</v>
      </c>
      <c r="F31" s="17">
        <v>9</v>
      </c>
      <c r="I31" s="4">
        <v>28</v>
      </c>
      <c r="K31" s="24">
        <f t="shared" si="0"/>
        <v>27</v>
      </c>
      <c r="L31" s="24">
        <f t="shared" si="1"/>
        <v>5</v>
      </c>
      <c r="M31" s="33" t="str">
        <f t="shared" si="2"/>
        <v>New Orleans, Louisiana</v>
      </c>
    </row>
    <row r="32" spans="2:16" x14ac:dyDescent="0.45">
      <c r="B32" s="15" t="str">
        <v>Hartford, Connecticut</v>
      </c>
      <c r="C32" s="16">
        <v>61</v>
      </c>
      <c r="D32" s="16">
        <v>40</v>
      </c>
      <c r="E32" s="16">
        <v>16</v>
      </c>
      <c r="F32" s="17">
        <v>5</v>
      </c>
      <c r="I32" s="4">
        <v>29</v>
      </c>
      <c r="K32" s="24">
        <f t="shared" si="0"/>
        <v>15</v>
      </c>
      <c r="L32" s="24">
        <f t="shared" si="1"/>
        <v>12</v>
      </c>
      <c r="M32" s="33" t="str">
        <f t="shared" si="2"/>
        <v>New York, New York</v>
      </c>
    </row>
    <row r="33" spans="2:16" x14ac:dyDescent="0.45">
      <c r="B33" s="15" t="str">
        <v>Orlando, Florida</v>
      </c>
      <c r="C33" s="16">
        <v>83</v>
      </c>
      <c r="D33" s="16">
        <v>63</v>
      </c>
      <c r="E33" s="16">
        <v>28</v>
      </c>
      <c r="F33" s="17">
        <v>17</v>
      </c>
      <c r="I33" s="4">
        <v>30</v>
      </c>
      <c r="K33" s="24">
        <f t="shared" si="0"/>
        <v>31</v>
      </c>
      <c r="L33" s="24">
        <f t="shared" si="1"/>
        <v>40</v>
      </c>
      <c r="M33" s="33" t="str">
        <f t="shared" si="2"/>
        <v>Oklahoma City, Oklahoma</v>
      </c>
      <c r="N33" s="2"/>
      <c r="P33" s="7"/>
    </row>
    <row r="34" spans="2:16" x14ac:dyDescent="0.45">
      <c r="B34" s="15" t="str">
        <v>Baltimore, Maryland</v>
      </c>
      <c r="C34" s="16">
        <v>65</v>
      </c>
      <c r="D34" s="16">
        <v>45</v>
      </c>
      <c r="E34" s="16">
        <v>18</v>
      </c>
      <c r="F34" s="17">
        <v>7</v>
      </c>
      <c r="I34" s="4">
        <v>31</v>
      </c>
      <c r="K34" s="24">
        <f t="shared" si="0"/>
        <v>3</v>
      </c>
      <c r="L34" s="24">
        <f t="shared" si="1"/>
        <v>30</v>
      </c>
      <c r="M34" s="33" t="str">
        <f t="shared" si="2"/>
        <v>Orlando, Florida</v>
      </c>
      <c r="N34" s="2"/>
      <c r="P34" s="4"/>
    </row>
    <row r="35" spans="2:16" x14ac:dyDescent="0.45">
      <c r="B35" s="15" t="str">
        <v>Raleigh, North Carolina</v>
      </c>
      <c r="C35" s="16">
        <v>72</v>
      </c>
      <c r="D35" s="16">
        <v>50</v>
      </c>
      <c r="E35" s="16">
        <v>22</v>
      </c>
      <c r="F35" s="17">
        <v>10</v>
      </c>
      <c r="I35" s="4">
        <v>32</v>
      </c>
      <c r="K35" s="24">
        <f t="shared" si="0"/>
        <v>37</v>
      </c>
      <c r="L35" s="24">
        <f t="shared" si="1"/>
        <v>49</v>
      </c>
      <c r="M35" s="33" t="str">
        <f t="shared" si="2"/>
        <v>Philadelphia, Pennsylvania</v>
      </c>
    </row>
    <row r="36" spans="2:16" x14ac:dyDescent="0.45">
      <c r="B36" s="15" t="str">
        <v>Louisville, Kentucky</v>
      </c>
      <c r="C36" s="16">
        <v>68</v>
      </c>
      <c r="D36" s="16">
        <v>49</v>
      </c>
      <c r="E36" s="16">
        <v>20</v>
      </c>
      <c r="F36" s="17">
        <v>9</v>
      </c>
      <c r="I36" s="4">
        <v>33</v>
      </c>
      <c r="K36" s="24">
        <f t="shared" si="0"/>
        <v>22</v>
      </c>
      <c r="L36" s="24">
        <f t="shared" si="1"/>
        <v>9</v>
      </c>
      <c r="M36" s="33" t="str">
        <f t="shared" si="2"/>
        <v>Phoenix, Arizona</v>
      </c>
    </row>
    <row r="37" spans="2:16" x14ac:dyDescent="0.45">
      <c r="B37" s="15" t="str">
        <v>Salt Lake City, Utah</v>
      </c>
      <c r="C37" s="16">
        <v>64</v>
      </c>
      <c r="D37" s="16">
        <v>42</v>
      </c>
      <c r="E37" s="16">
        <v>18</v>
      </c>
      <c r="F37" s="17">
        <v>5</v>
      </c>
      <c r="I37" s="4">
        <v>34</v>
      </c>
      <c r="K37" s="24">
        <f t="shared" si="0"/>
        <v>42</v>
      </c>
      <c r="L37" s="24">
        <f t="shared" si="1"/>
        <v>22</v>
      </c>
      <c r="M37" s="33" t="str">
        <f t="shared" si="2"/>
        <v>Pittsburgh, Pennsylvania</v>
      </c>
    </row>
    <row r="38" spans="2:16" x14ac:dyDescent="0.45">
      <c r="B38" s="15" t="str">
        <v>Richmond, Virginia</v>
      </c>
      <c r="C38" s="16">
        <v>70</v>
      </c>
      <c r="D38" s="16">
        <v>48</v>
      </c>
      <c r="E38" s="16">
        <v>21</v>
      </c>
      <c r="F38" s="17">
        <v>9</v>
      </c>
      <c r="I38" s="4">
        <v>35</v>
      </c>
      <c r="K38" s="24">
        <f t="shared" si="0"/>
        <v>38</v>
      </c>
      <c r="L38" s="24">
        <f t="shared" si="1"/>
        <v>3</v>
      </c>
      <c r="M38" s="33" t="str">
        <f t="shared" si="2"/>
        <v>Portland, Oregon</v>
      </c>
    </row>
    <row r="39" spans="2:16" x14ac:dyDescent="0.45">
      <c r="B39" s="15" t="str">
        <v>Washington, DC</v>
      </c>
      <c r="C39" s="16">
        <v>67</v>
      </c>
      <c r="D39" s="16">
        <v>50</v>
      </c>
      <c r="E39" s="16">
        <v>19</v>
      </c>
      <c r="F39" s="17">
        <v>10</v>
      </c>
      <c r="I39" s="4">
        <v>36</v>
      </c>
      <c r="K39" s="24">
        <f t="shared" si="0"/>
        <v>51</v>
      </c>
      <c r="L39" s="24">
        <f t="shared" si="1"/>
        <v>26</v>
      </c>
      <c r="M39" s="33" t="str">
        <f t="shared" si="2"/>
        <v>Providence, Rhode Island</v>
      </c>
    </row>
    <row r="40" spans="2:16" x14ac:dyDescent="0.45">
      <c r="B40" s="15" t="str">
        <v>Charlotte, North Carolina</v>
      </c>
      <c r="C40" s="16">
        <v>71</v>
      </c>
      <c r="D40" s="16">
        <v>49</v>
      </c>
      <c r="E40" s="16">
        <v>22</v>
      </c>
      <c r="F40" s="17">
        <v>9</v>
      </c>
      <c r="I40" s="4">
        <v>37</v>
      </c>
      <c r="K40" s="24">
        <f t="shared" si="0"/>
        <v>7</v>
      </c>
      <c r="L40" s="24">
        <f t="shared" si="1"/>
        <v>32</v>
      </c>
      <c r="M40" s="33" t="str">
        <f t="shared" si="2"/>
        <v>Raleigh, North Carolina</v>
      </c>
    </row>
    <row r="41" spans="2:16" x14ac:dyDescent="0.45">
      <c r="B41" s="15" t="str">
        <v>Detroit, Michigan</v>
      </c>
      <c r="C41" s="16">
        <v>59</v>
      </c>
      <c r="D41" s="16">
        <v>42</v>
      </c>
      <c r="E41" s="16">
        <v>15</v>
      </c>
      <c r="F41" s="17">
        <v>5</v>
      </c>
      <c r="I41" s="4">
        <v>38</v>
      </c>
      <c r="K41" s="24">
        <f t="shared" si="0"/>
        <v>14</v>
      </c>
      <c r="L41" s="24">
        <f t="shared" si="1"/>
        <v>35</v>
      </c>
      <c r="M41" s="33" t="str">
        <f t="shared" si="2"/>
        <v>Richmond, Virginia</v>
      </c>
    </row>
    <row r="42" spans="2:16" x14ac:dyDescent="0.45">
      <c r="B42" s="15" t="str">
        <v>Rochester, New York</v>
      </c>
      <c r="C42" s="16">
        <v>57</v>
      </c>
      <c r="D42" s="16">
        <v>39</v>
      </c>
      <c r="E42" s="16">
        <v>14</v>
      </c>
      <c r="F42" s="17">
        <v>4</v>
      </c>
      <c r="I42" s="4">
        <v>39</v>
      </c>
      <c r="K42" s="24">
        <f t="shared" si="0"/>
        <v>40</v>
      </c>
      <c r="L42" s="24">
        <f t="shared" si="1"/>
        <v>43</v>
      </c>
      <c r="M42" s="33" t="str">
        <f t="shared" si="2"/>
        <v>Riverside, California</v>
      </c>
    </row>
    <row r="43" spans="2:16" x14ac:dyDescent="0.45">
      <c r="B43" s="15" t="str">
        <v>Oklahoma City, Oklahoma</v>
      </c>
      <c r="C43" s="16">
        <v>72</v>
      </c>
      <c r="D43" s="16">
        <v>51</v>
      </c>
      <c r="E43" s="16">
        <v>22</v>
      </c>
      <c r="F43" s="17">
        <v>10</v>
      </c>
      <c r="I43" s="4">
        <v>40</v>
      </c>
      <c r="K43" s="24">
        <f t="shared" si="0"/>
        <v>30</v>
      </c>
      <c r="L43" s="24">
        <f t="shared" si="1"/>
        <v>39</v>
      </c>
      <c r="M43" s="33" t="str">
        <f t="shared" si="2"/>
        <v>Rochester, New York</v>
      </c>
    </row>
    <row r="44" spans="2:16" x14ac:dyDescent="0.45">
      <c r="B44" s="15" t="str">
        <v>Jacksonville, Florida</v>
      </c>
      <c r="C44" s="16">
        <v>79</v>
      </c>
      <c r="D44" s="16">
        <v>58</v>
      </c>
      <c r="E44" s="16">
        <v>26</v>
      </c>
      <c r="F44" s="17">
        <v>14</v>
      </c>
      <c r="I44" s="4">
        <v>41</v>
      </c>
      <c r="K44" s="24">
        <f t="shared" si="0"/>
        <v>18</v>
      </c>
      <c r="L44" s="24">
        <f t="shared" si="1"/>
        <v>25</v>
      </c>
      <c r="M44" s="33" t="str">
        <f t="shared" si="2"/>
        <v>Sacramento, California</v>
      </c>
    </row>
    <row r="45" spans="2:16" x14ac:dyDescent="0.45">
      <c r="B45" s="15" t="str">
        <v>Seattle, Washington</v>
      </c>
      <c r="C45" s="16">
        <v>61</v>
      </c>
      <c r="D45" s="16">
        <v>46</v>
      </c>
      <c r="E45" s="16">
        <v>16</v>
      </c>
      <c r="F45" s="17">
        <v>8</v>
      </c>
      <c r="I45" s="4">
        <v>42</v>
      </c>
      <c r="K45" s="24">
        <f t="shared" si="0"/>
        <v>47</v>
      </c>
      <c r="L45" s="24">
        <f t="shared" si="1"/>
        <v>34</v>
      </c>
      <c r="M45" s="33" t="str">
        <f t="shared" si="2"/>
        <v>Salt Lake City, Utah</v>
      </c>
    </row>
    <row r="46" spans="2:16" x14ac:dyDescent="0.45">
      <c r="B46" s="15" t="str">
        <v>Riverside, California</v>
      </c>
      <c r="C46" s="16">
        <v>81</v>
      </c>
      <c r="D46" s="16">
        <v>53</v>
      </c>
      <c r="E46" s="16">
        <v>27</v>
      </c>
      <c r="F46" s="17">
        <v>11</v>
      </c>
      <c r="I46" s="4">
        <v>43</v>
      </c>
      <c r="K46" s="24">
        <f t="shared" si="0"/>
        <v>39</v>
      </c>
      <c r="L46" s="24">
        <f t="shared" si="1"/>
        <v>1</v>
      </c>
      <c r="M46" s="33" t="str">
        <f t="shared" si="2"/>
        <v>San Antonio, Texas</v>
      </c>
    </row>
    <row r="47" spans="2:16" x14ac:dyDescent="0.45">
      <c r="B47" s="15" t="str">
        <v>Milwaukee, Wisconsin</v>
      </c>
      <c r="C47" s="16">
        <v>56</v>
      </c>
      <c r="D47" s="16">
        <v>40</v>
      </c>
      <c r="E47" s="16">
        <v>13</v>
      </c>
      <c r="F47" s="17">
        <v>5</v>
      </c>
      <c r="I47" s="4">
        <v>44</v>
      </c>
      <c r="K47" s="24">
        <f t="shared" si="0"/>
        <v>25</v>
      </c>
      <c r="L47" s="24">
        <f t="shared" si="1"/>
        <v>47</v>
      </c>
      <c r="M47" s="33" t="str">
        <f t="shared" si="2"/>
        <v>San Diego, California</v>
      </c>
    </row>
    <row r="48" spans="2:16" x14ac:dyDescent="0.45">
      <c r="B48" s="15" t="str">
        <v>Memphis, Tennessee</v>
      </c>
      <c r="C48" s="16">
        <v>73</v>
      </c>
      <c r="D48" s="16">
        <v>54</v>
      </c>
      <c r="E48" s="16">
        <v>23</v>
      </c>
      <c r="F48" s="17">
        <v>12</v>
      </c>
      <c r="I48" s="4">
        <v>45</v>
      </c>
      <c r="K48" s="24">
        <f t="shared" si="0"/>
        <v>23</v>
      </c>
      <c r="L48" s="24">
        <f t="shared" si="1"/>
        <v>11</v>
      </c>
      <c r="M48" s="33" t="str">
        <f t="shared" si="2"/>
        <v>San Francisco, California</v>
      </c>
    </row>
    <row r="49" spans="1:13" x14ac:dyDescent="0.45">
      <c r="B49" s="15" t="str">
        <v>Los Angeles, California</v>
      </c>
      <c r="C49" s="16">
        <v>75</v>
      </c>
      <c r="D49" s="16">
        <v>56</v>
      </c>
      <c r="E49" s="16">
        <v>24</v>
      </c>
      <c r="F49" s="17">
        <v>13</v>
      </c>
      <c r="I49" s="4">
        <v>46</v>
      </c>
      <c r="K49" s="24">
        <f t="shared" si="0"/>
        <v>21</v>
      </c>
      <c r="L49" s="24">
        <f t="shared" si="1"/>
        <v>21</v>
      </c>
      <c r="M49" s="33" t="str">
        <f t="shared" si="2"/>
        <v>San Jose, California</v>
      </c>
    </row>
    <row r="50" spans="1:13" x14ac:dyDescent="0.45">
      <c r="B50" s="15" t="str">
        <v>San Diego, California</v>
      </c>
      <c r="C50" s="16">
        <v>70</v>
      </c>
      <c r="D50" s="16">
        <v>58</v>
      </c>
      <c r="E50" s="16">
        <v>21</v>
      </c>
      <c r="F50" s="17">
        <v>14</v>
      </c>
      <c r="I50" s="4">
        <v>47</v>
      </c>
      <c r="K50" s="24">
        <f t="shared" si="0"/>
        <v>44</v>
      </c>
      <c r="L50" s="24">
        <f t="shared" si="1"/>
        <v>42</v>
      </c>
      <c r="M50" s="33" t="str">
        <f t="shared" si="2"/>
        <v>Seattle, Washington</v>
      </c>
    </row>
    <row r="51" spans="1:13" x14ac:dyDescent="0.45">
      <c r="B51" s="15" t="str">
        <v>Las Vegas, Nevada</v>
      </c>
      <c r="C51" s="16">
        <v>80</v>
      </c>
      <c r="D51" s="16">
        <v>59</v>
      </c>
      <c r="E51" s="16">
        <v>27</v>
      </c>
      <c r="F51" s="17">
        <v>15</v>
      </c>
      <c r="I51" s="4">
        <v>48</v>
      </c>
      <c r="K51" s="24">
        <f t="shared" si="0"/>
        <v>20</v>
      </c>
      <c r="L51" s="24">
        <f t="shared" si="1"/>
        <v>24</v>
      </c>
      <c r="M51" s="33" t="str">
        <f t="shared" si="2"/>
        <v>St. Louis, Missouri</v>
      </c>
    </row>
    <row r="52" spans="1:13" x14ac:dyDescent="0.45">
      <c r="B52" s="15" t="str">
        <v>Philadelphia, Pennsylvania</v>
      </c>
      <c r="C52" s="16">
        <v>65</v>
      </c>
      <c r="D52" s="16">
        <v>47</v>
      </c>
      <c r="E52" s="16">
        <v>18</v>
      </c>
      <c r="F52" s="17">
        <v>8</v>
      </c>
      <c r="I52" s="4">
        <v>49</v>
      </c>
      <c r="K52" s="24">
        <f t="shared" si="0"/>
        <v>32</v>
      </c>
      <c r="L52" s="24">
        <f t="shared" si="1"/>
        <v>14</v>
      </c>
      <c r="M52" s="33" t="str">
        <f t="shared" si="2"/>
        <v>Tampa, Florida</v>
      </c>
    </row>
    <row r="53" spans="1:13" x14ac:dyDescent="0.45">
      <c r="B53" s="15" t="str">
        <v>Cincinnati, Ohio</v>
      </c>
      <c r="C53" s="16">
        <v>65</v>
      </c>
      <c r="D53" s="16">
        <v>43</v>
      </c>
      <c r="E53" s="16">
        <v>18</v>
      </c>
      <c r="F53" s="17">
        <v>6</v>
      </c>
      <c r="I53" s="4">
        <v>50</v>
      </c>
      <c r="K53" s="24">
        <f t="shared" si="0"/>
        <v>9</v>
      </c>
      <c r="L53" s="24">
        <f t="shared" si="1"/>
        <v>2</v>
      </c>
      <c r="M53" s="33" t="str">
        <f t="shared" si="2"/>
        <v>Virginia Beach, Virginia</v>
      </c>
    </row>
    <row r="54" spans="1:13" x14ac:dyDescent="0.45">
      <c r="B54" s="18" t="str">
        <v>Chicago, Illinois</v>
      </c>
      <c r="C54" s="19">
        <v>59</v>
      </c>
      <c r="D54" s="19">
        <v>41</v>
      </c>
      <c r="E54" s="19">
        <v>15</v>
      </c>
      <c r="F54" s="20">
        <v>5</v>
      </c>
      <c r="I54" s="4">
        <v>51</v>
      </c>
      <c r="K54" s="24">
        <f t="shared" si="0"/>
        <v>8</v>
      </c>
      <c r="L54" s="24">
        <f t="shared" si="1"/>
        <v>36</v>
      </c>
      <c r="M54" s="33" t="str">
        <f t="shared" si="2"/>
        <v>Washington, DC</v>
      </c>
    </row>
    <row r="60" spans="1:13" x14ac:dyDescent="0.45">
      <c r="A60" s="1"/>
      <c r="B60" s="1" t="s">
        <v>77</v>
      </c>
      <c r="C60" s="1"/>
      <c r="D60" s="1"/>
      <c r="E60" s="1"/>
      <c r="F60" s="1"/>
    </row>
  </sheetData>
  <phoneticPr fontId="2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54"/>
  <sheetViews>
    <sheetView showGridLines="0" workbookViewId="0">
      <selection activeCell="B3" sqref="B3:F54"/>
    </sheetView>
  </sheetViews>
  <sheetFormatPr defaultColWidth="9.09765625" defaultRowHeight="18" x14ac:dyDescent="0.45"/>
  <cols>
    <col min="2" max="2" width="35.09765625" customWidth="1"/>
  </cols>
  <sheetData>
    <row r="1" spans="2:9" x14ac:dyDescent="0.45">
      <c r="C1" s="5"/>
    </row>
    <row r="2" spans="2:9" x14ac:dyDescent="0.45">
      <c r="C2" s="5"/>
    </row>
    <row r="3" spans="2:9" x14ac:dyDescent="0.45">
      <c r="B3" s="21" t="s">
        <v>51</v>
      </c>
      <c r="C3" s="22" t="s">
        <v>52</v>
      </c>
      <c r="D3" s="22" t="s">
        <v>53</v>
      </c>
      <c r="E3" s="22" t="s">
        <v>54</v>
      </c>
      <c r="F3" s="23" t="s">
        <v>55</v>
      </c>
      <c r="I3" s="6" t="s">
        <v>66</v>
      </c>
    </row>
    <row r="4" spans="2:9" x14ac:dyDescent="0.45">
      <c r="B4" s="15" t="s">
        <v>42</v>
      </c>
      <c r="C4" s="16">
        <v>80</v>
      </c>
      <c r="D4" s="16">
        <v>59</v>
      </c>
      <c r="E4" s="16">
        <v>27</v>
      </c>
      <c r="F4" s="17">
        <v>15</v>
      </c>
      <c r="I4">
        <f t="array" ref="I4:I54">ROW(A1:A51)</f>
        <v>1</v>
      </c>
    </row>
    <row r="5" spans="2:9" x14ac:dyDescent="0.45">
      <c r="B5" s="15" t="s">
        <v>49</v>
      </c>
      <c r="C5" s="16">
        <v>68</v>
      </c>
      <c r="D5" s="16">
        <v>52</v>
      </c>
      <c r="E5" s="16">
        <v>20</v>
      </c>
      <c r="F5" s="17">
        <v>11</v>
      </c>
      <c r="I5">
        <v>2</v>
      </c>
    </row>
    <row r="6" spans="2:9" x14ac:dyDescent="0.45">
      <c r="B6" s="15" t="s">
        <v>34</v>
      </c>
      <c r="C6" s="16">
        <v>63</v>
      </c>
      <c r="D6" s="16">
        <v>45</v>
      </c>
      <c r="E6" s="16">
        <v>17</v>
      </c>
      <c r="F6" s="17">
        <v>7</v>
      </c>
      <c r="I6">
        <v>3</v>
      </c>
    </row>
    <row r="7" spans="2:9" x14ac:dyDescent="0.45">
      <c r="B7" s="15" t="s">
        <v>4</v>
      </c>
      <c r="C7" s="16">
        <v>59</v>
      </c>
      <c r="D7" s="16">
        <v>44</v>
      </c>
      <c r="E7" s="16">
        <v>15</v>
      </c>
      <c r="F7" s="17">
        <v>7</v>
      </c>
      <c r="I7">
        <v>4</v>
      </c>
    </row>
    <row r="8" spans="2:9" x14ac:dyDescent="0.45">
      <c r="B8" s="15" t="s">
        <v>27</v>
      </c>
      <c r="C8" s="16">
        <v>78</v>
      </c>
      <c r="D8" s="16">
        <v>61</v>
      </c>
      <c r="E8" s="16">
        <v>26</v>
      </c>
      <c r="F8" s="17">
        <v>16</v>
      </c>
      <c r="I8">
        <v>5</v>
      </c>
    </row>
    <row r="9" spans="2:9" x14ac:dyDescent="0.45">
      <c r="B9" s="15" t="s">
        <v>0</v>
      </c>
      <c r="C9" s="16">
        <v>72</v>
      </c>
      <c r="D9" s="16">
        <v>53</v>
      </c>
      <c r="E9" s="16">
        <v>22</v>
      </c>
      <c r="F9" s="17">
        <v>12</v>
      </c>
      <c r="I9">
        <v>6</v>
      </c>
    </row>
    <row r="10" spans="2:9" x14ac:dyDescent="0.45">
      <c r="B10" s="15" t="s">
        <v>1</v>
      </c>
      <c r="C10" s="16">
        <v>80</v>
      </c>
      <c r="D10" s="16">
        <v>59</v>
      </c>
      <c r="E10" s="16">
        <v>27</v>
      </c>
      <c r="F10" s="17">
        <v>15</v>
      </c>
      <c r="I10">
        <v>7</v>
      </c>
    </row>
    <row r="11" spans="2:9" x14ac:dyDescent="0.45">
      <c r="B11" s="15" t="s">
        <v>12</v>
      </c>
      <c r="C11" s="16">
        <v>64</v>
      </c>
      <c r="D11" s="16">
        <v>36</v>
      </c>
      <c r="E11" s="16">
        <v>18</v>
      </c>
      <c r="F11" s="17">
        <v>2</v>
      </c>
      <c r="I11">
        <v>8</v>
      </c>
    </row>
    <row r="12" spans="2:9" x14ac:dyDescent="0.45">
      <c r="B12" s="15" t="s">
        <v>32</v>
      </c>
      <c r="C12" s="16">
        <v>87</v>
      </c>
      <c r="D12" s="16">
        <v>63</v>
      </c>
      <c r="E12" s="16">
        <v>31</v>
      </c>
      <c r="F12" s="17">
        <v>17</v>
      </c>
      <c r="I12">
        <v>9</v>
      </c>
    </row>
    <row r="13" spans="2:9" x14ac:dyDescent="0.45">
      <c r="B13" s="15" t="s">
        <v>25</v>
      </c>
      <c r="C13" s="16">
        <v>55</v>
      </c>
      <c r="D13" s="16">
        <v>37</v>
      </c>
      <c r="E13" s="16">
        <v>13</v>
      </c>
      <c r="F13" s="17">
        <v>3</v>
      </c>
      <c r="I13">
        <v>10</v>
      </c>
    </row>
    <row r="14" spans="2:9" x14ac:dyDescent="0.45">
      <c r="B14" s="15" t="s">
        <v>44</v>
      </c>
      <c r="C14" s="16">
        <v>64</v>
      </c>
      <c r="D14" s="16">
        <v>51</v>
      </c>
      <c r="E14" s="16">
        <v>18</v>
      </c>
      <c r="F14" s="17">
        <v>10</v>
      </c>
      <c r="I14">
        <v>11</v>
      </c>
    </row>
    <row r="15" spans="2:9" x14ac:dyDescent="0.45">
      <c r="B15" s="15" t="s">
        <v>28</v>
      </c>
      <c r="C15" s="16">
        <v>62</v>
      </c>
      <c r="D15" s="16">
        <v>48</v>
      </c>
      <c r="E15" s="16">
        <v>17</v>
      </c>
      <c r="F15" s="17">
        <v>9</v>
      </c>
      <c r="I15">
        <v>12</v>
      </c>
    </row>
    <row r="16" spans="2:9" x14ac:dyDescent="0.45">
      <c r="B16" s="15" t="s">
        <v>5</v>
      </c>
      <c r="C16" s="16">
        <v>56</v>
      </c>
      <c r="D16" s="16">
        <v>40</v>
      </c>
      <c r="E16" s="16">
        <v>14</v>
      </c>
      <c r="F16" s="17">
        <v>5</v>
      </c>
      <c r="I16">
        <v>13</v>
      </c>
    </row>
    <row r="17" spans="2:9" x14ac:dyDescent="0.45">
      <c r="B17" s="15" t="s">
        <v>48</v>
      </c>
      <c r="C17" s="16">
        <v>82</v>
      </c>
      <c r="D17" s="16">
        <v>65</v>
      </c>
      <c r="E17" s="16">
        <v>28</v>
      </c>
      <c r="F17" s="17">
        <v>18</v>
      </c>
      <c r="I17">
        <v>14</v>
      </c>
    </row>
    <row r="18" spans="2:9" x14ac:dyDescent="0.45">
      <c r="B18" s="15" t="s">
        <v>9</v>
      </c>
      <c r="C18" s="16">
        <v>60</v>
      </c>
      <c r="D18" s="16">
        <v>43</v>
      </c>
      <c r="E18" s="16">
        <v>15</v>
      </c>
      <c r="F18" s="17">
        <v>6</v>
      </c>
      <c r="I18">
        <v>15</v>
      </c>
    </row>
    <row r="19" spans="2:9" x14ac:dyDescent="0.45">
      <c r="B19" s="15" t="s">
        <v>11</v>
      </c>
      <c r="C19" s="16">
        <v>77</v>
      </c>
      <c r="D19" s="16">
        <v>57</v>
      </c>
      <c r="E19" s="16">
        <v>25</v>
      </c>
      <c r="F19" s="17">
        <v>14</v>
      </c>
      <c r="I19">
        <v>16</v>
      </c>
    </row>
    <row r="20" spans="2:9" x14ac:dyDescent="0.45">
      <c r="B20" s="15" t="s">
        <v>3</v>
      </c>
      <c r="C20" s="16">
        <v>74</v>
      </c>
      <c r="D20" s="16">
        <v>53</v>
      </c>
      <c r="E20" s="16">
        <v>23</v>
      </c>
      <c r="F20" s="17">
        <v>12</v>
      </c>
      <c r="I20">
        <v>17</v>
      </c>
    </row>
    <row r="21" spans="2:9" x14ac:dyDescent="0.45">
      <c r="B21" s="15" t="s">
        <v>16</v>
      </c>
      <c r="C21" s="16">
        <v>63</v>
      </c>
      <c r="D21" s="16">
        <v>44</v>
      </c>
      <c r="E21" s="16">
        <v>17</v>
      </c>
      <c r="F21" s="17">
        <v>7</v>
      </c>
      <c r="I21">
        <v>18</v>
      </c>
    </row>
    <row r="22" spans="2:9" x14ac:dyDescent="0.45">
      <c r="B22" s="15" t="s">
        <v>23</v>
      </c>
      <c r="C22" s="16">
        <v>84</v>
      </c>
      <c r="D22" s="16">
        <v>70</v>
      </c>
      <c r="E22" s="16">
        <v>29</v>
      </c>
      <c r="F22" s="17">
        <v>21</v>
      </c>
      <c r="I22">
        <v>19</v>
      </c>
    </row>
    <row r="23" spans="2:9" x14ac:dyDescent="0.45">
      <c r="B23" s="15" t="s">
        <v>15</v>
      </c>
      <c r="C23" s="16">
        <v>80</v>
      </c>
      <c r="D23" s="16">
        <v>60</v>
      </c>
      <c r="E23" s="16">
        <v>27</v>
      </c>
      <c r="F23" s="17">
        <v>16</v>
      </c>
      <c r="I23">
        <v>20</v>
      </c>
    </row>
    <row r="24" spans="2:9" x14ac:dyDescent="0.45">
      <c r="B24" s="15" t="s">
        <v>45</v>
      </c>
      <c r="C24" s="16">
        <v>71</v>
      </c>
      <c r="D24" s="16">
        <v>50</v>
      </c>
      <c r="E24" s="16">
        <v>22</v>
      </c>
      <c r="F24" s="17">
        <v>10</v>
      </c>
      <c r="I24">
        <v>21</v>
      </c>
    </row>
    <row r="25" spans="2:9" x14ac:dyDescent="0.45">
      <c r="B25" s="15" t="s">
        <v>33</v>
      </c>
      <c r="C25" s="16">
        <v>61</v>
      </c>
      <c r="D25" s="16">
        <v>42</v>
      </c>
      <c r="E25" s="16">
        <v>16</v>
      </c>
      <c r="F25" s="17">
        <v>6</v>
      </c>
      <c r="I25">
        <v>22</v>
      </c>
    </row>
    <row r="26" spans="2:9" x14ac:dyDescent="0.45">
      <c r="B26" s="15" t="s">
        <v>18</v>
      </c>
      <c r="C26" s="16">
        <v>66</v>
      </c>
      <c r="D26" s="16">
        <v>48</v>
      </c>
      <c r="E26" s="16">
        <v>19</v>
      </c>
      <c r="F26" s="17">
        <v>9</v>
      </c>
      <c r="I26">
        <v>23</v>
      </c>
    </row>
    <row r="27" spans="2:9" x14ac:dyDescent="0.45">
      <c r="B27" s="15" t="s">
        <v>47</v>
      </c>
      <c r="C27" s="16">
        <v>66</v>
      </c>
      <c r="D27" s="16">
        <v>48</v>
      </c>
      <c r="E27" s="16">
        <v>19</v>
      </c>
      <c r="F27" s="17">
        <v>9</v>
      </c>
      <c r="I27">
        <v>24</v>
      </c>
    </row>
    <row r="28" spans="2:9" x14ac:dyDescent="0.45">
      <c r="B28" s="15" t="s">
        <v>40</v>
      </c>
      <c r="C28" s="16">
        <v>74</v>
      </c>
      <c r="D28" s="16">
        <v>48</v>
      </c>
      <c r="E28" s="16">
        <v>23</v>
      </c>
      <c r="F28" s="17">
        <v>9</v>
      </c>
      <c r="I28">
        <v>25</v>
      </c>
    </row>
    <row r="29" spans="2:9" x14ac:dyDescent="0.45">
      <c r="B29" s="15" t="s">
        <v>35</v>
      </c>
      <c r="C29" s="16">
        <v>61</v>
      </c>
      <c r="D29" s="16">
        <v>43</v>
      </c>
      <c r="E29" s="16">
        <v>16</v>
      </c>
      <c r="F29" s="17">
        <v>6</v>
      </c>
      <c r="I29">
        <v>26</v>
      </c>
    </row>
    <row r="30" spans="2:9" x14ac:dyDescent="0.45">
      <c r="B30" s="15" t="s">
        <v>10</v>
      </c>
      <c r="C30" s="16">
        <v>63</v>
      </c>
      <c r="D30" s="16">
        <v>44</v>
      </c>
      <c r="E30" s="16">
        <v>17</v>
      </c>
      <c r="F30" s="17">
        <v>7</v>
      </c>
      <c r="I30">
        <v>27</v>
      </c>
    </row>
    <row r="31" spans="2:9" x14ac:dyDescent="0.45">
      <c r="B31" s="15" t="s">
        <v>26</v>
      </c>
      <c r="C31" s="16">
        <v>70</v>
      </c>
      <c r="D31" s="16">
        <v>49</v>
      </c>
      <c r="E31" s="16">
        <v>21</v>
      </c>
      <c r="F31" s="17">
        <v>9</v>
      </c>
      <c r="I31">
        <v>28</v>
      </c>
    </row>
    <row r="32" spans="2:9" x14ac:dyDescent="0.45">
      <c r="B32" s="15" t="s">
        <v>14</v>
      </c>
      <c r="C32" s="16">
        <v>61</v>
      </c>
      <c r="D32" s="16">
        <v>40</v>
      </c>
      <c r="E32" s="16">
        <v>16</v>
      </c>
      <c r="F32" s="17">
        <v>5</v>
      </c>
      <c r="I32">
        <v>29</v>
      </c>
    </row>
    <row r="33" spans="2:9" x14ac:dyDescent="0.45">
      <c r="B33" s="15" t="s">
        <v>30</v>
      </c>
      <c r="C33" s="16">
        <v>83</v>
      </c>
      <c r="D33" s="16">
        <v>63</v>
      </c>
      <c r="E33" s="16">
        <v>28</v>
      </c>
      <c r="F33" s="17">
        <v>17</v>
      </c>
      <c r="I33">
        <v>30</v>
      </c>
    </row>
    <row r="34" spans="2:9" x14ac:dyDescent="0.45">
      <c r="B34" s="15" t="s">
        <v>2</v>
      </c>
      <c r="C34" s="16">
        <v>65</v>
      </c>
      <c r="D34" s="16">
        <v>45</v>
      </c>
      <c r="E34" s="16">
        <v>18</v>
      </c>
      <c r="F34" s="17">
        <v>7</v>
      </c>
      <c r="I34">
        <v>31</v>
      </c>
    </row>
    <row r="35" spans="2:9" x14ac:dyDescent="0.45">
      <c r="B35" s="15" t="s">
        <v>36</v>
      </c>
      <c r="C35" s="16">
        <v>72</v>
      </c>
      <c r="D35" s="16">
        <v>50</v>
      </c>
      <c r="E35" s="16">
        <v>22</v>
      </c>
      <c r="F35" s="17">
        <v>10</v>
      </c>
      <c r="I35">
        <v>32</v>
      </c>
    </row>
    <row r="36" spans="2:9" x14ac:dyDescent="0.45">
      <c r="B36" s="15" t="s">
        <v>21</v>
      </c>
      <c r="C36" s="16">
        <v>68</v>
      </c>
      <c r="D36" s="16">
        <v>49</v>
      </c>
      <c r="E36" s="16">
        <v>20</v>
      </c>
      <c r="F36" s="17">
        <v>9</v>
      </c>
      <c r="I36">
        <v>33</v>
      </c>
    </row>
    <row r="37" spans="2:9" x14ac:dyDescent="0.45">
      <c r="B37" s="15" t="s">
        <v>41</v>
      </c>
      <c r="C37" s="16">
        <v>64</v>
      </c>
      <c r="D37" s="16">
        <v>42</v>
      </c>
      <c r="E37" s="16">
        <v>18</v>
      </c>
      <c r="F37" s="17">
        <v>5</v>
      </c>
      <c r="I37">
        <v>34</v>
      </c>
    </row>
    <row r="38" spans="2:9" x14ac:dyDescent="0.45">
      <c r="B38" s="15" t="s">
        <v>37</v>
      </c>
      <c r="C38" s="16">
        <v>70</v>
      </c>
      <c r="D38" s="16">
        <v>48</v>
      </c>
      <c r="E38" s="16">
        <v>21</v>
      </c>
      <c r="F38" s="17">
        <v>9</v>
      </c>
      <c r="I38">
        <v>35</v>
      </c>
    </row>
    <row r="39" spans="2:9" x14ac:dyDescent="0.45">
      <c r="B39" s="15" t="s">
        <v>50</v>
      </c>
      <c r="C39" s="16">
        <v>67</v>
      </c>
      <c r="D39" s="16">
        <v>50</v>
      </c>
      <c r="E39" s="16">
        <v>19</v>
      </c>
      <c r="F39" s="17">
        <v>10</v>
      </c>
      <c r="I39">
        <v>36</v>
      </c>
    </row>
    <row r="40" spans="2:9" x14ac:dyDescent="0.45">
      <c r="B40" s="15" t="s">
        <v>6</v>
      </c>
      <c r="C40" s="16">
        <v>71</v>
      </c>
      <c r="D40" s="16">
        <v>49</v>
      </c>
      <c r="E40" s="16">
        <v>22</v>
      </c>
      <c r="F40" s="17">
        <v>9</v>
      </c>
      <c r="I40">
        <v>37</v>
      </c>
    </row>
    <row r="41" spans="2:9" x14ac:dyDescent="0.45">
      <c r="B41" s="15" t="s">
        <v>13</v>
      </c>
      <c r="C41" s="16">
        <v>59</v>
      </c>
      <c r="D41" s="16">
        <v>42</v>
      </c>
      <c r="E41" s="16">
        <v>15</v>
      </c>
      <c r="F41" s="17">
        <v>5</v>
      </c>
      <c r="I41">
        <v>38</v>
      </c>
    </row>
    <row r="42" spans="2:9" x14ac:dyDescent="0.45">
      <c r="B42" s="15" t="s">
        <v>39</v>
      </c>
      <c r="C42" s="16">
        <v>57</v>
      </c>
      <c r="D42" s="16">
        <v>39</v>
      </c>
      <c r="E42" s="16">
        <v>14</v>
      </c>
      <c r="F42" s="17">
        <v>4</v>
      </c>
      <c r="I42">
        <v>39</v>
      </c>
    </row>
    <row r="43" spans="2:9" x14ac:dyDescent="0.45">
      <c r="B43" s="15" t="s">
        <v>29</v>
      </c>
      <c r="C43" s="16">
        <v>72</v>
      </c>
      <c r="D43" s="16">
        <v>51</v>
      </c>
      <c r="E43" s="16">
        <v>22</v>
      </c>
      <c r="F43" s="17">
        <v>10</v>
      </c>
      <c r="I43">
        <v>40</v>
      </c>
    </row>
    <row r="44" spans="2:9" x14ac:dyDescent="0.45">
      <c r="B44" s="15" t="s">
        <v>17</v>
      </c>
      <c r="C44" s="16">
        <v>79</v>
      </c>
      <c r="D44" s="16">
        <v>58</v>
      </c>
      <c r="E44" s="16">
        <v>26</v>
      </c>
      <c r="F44" s="17">
        <v>14</v>
      </c>
      <c r="I44">
        <v>41</v>
      </c>
    </row>
    <row r="45" spans="2:9" x14ac:dyDescent="0.45">
      <c r="B45" s="15" t="s">
        <v>46</v>
      </c>
      <c r="C45" s="16">
        <v>61</v>
      </c>
      <c r="D45" s="16">
        <v>46</v>
      </c>
      <c r="E45" s="16">
        <v>16</v>
      </c>
      <c r="F45" s="17">
        <v>8</v>
      </c>
      <c r="I45">
        <v>42</v>
      </c>
    </row>
    <row r="46" spans="2:9" x14ac:dyDescent="0.45">
      <c r="B46" s="15" t="s">
        <v>38</v>
      </c>
      <c r="C46" s="16">
        <v>81</v>
      </c>
      <c r="D46" s="16">
        <v>53</v>
      </c>
      <c r="E46" s="16">
        <v>27</v>
      </c>
      <c r="F46" s="17">
        <v>11</v>
      </c>
      <c r="I46">
        <v>43</v>
      </c>
    </row>
    <row r="47" spans="2:9" x14ac:dyDescent="0.45">
      <c r="B47" s="15" t="s">
        <v>24</v>
      </c>
      <c r="C47" s="16">
        <v>56</v>
      </c>
      <c r="D47" s="16">
        <v>40</v>
      </c>
      <c r="E47" s="16">
        <v>13</v>
      </c>
      <c r="F47" s="17">
        <v>5</v>
      </c>
      <c r="I47">
        <v>44</v>
      </c>
    </row>
    <row r="48" spans="2:9" x14ac:dyDescent="0.45">
      <c r="B48" s="15" t="s">
        <v>22</v>
      </c>
      <c r="C48" s="16">
        <v>73</v>
      </c>
      <c r="D48" s="16">
        <v>54</v>
      </c>
      <c r="E48" s="16">
        <v>23</v>
      </c>
      <c r="F48" s="17">
        <v>12</v>
      </c>
      <c r="I48">
        <v>45</v>
      </c>
    </row>
    <row r="49" spans="2:9" x14ac:dyDescent="0.45">
      <c r="B49" s="15" t="s">
        <v>20</v>
      </c>
      <c r="C49" s="16">
        <v>75</v>
      </c>
      <c r="D49" s="16">
        <v>56</v>
      </c>
      <c r="E49" s="16">
        <v>24</v>
      </c>
      <c r="F49" s="17">
        <v>13</v>
      </c>
      <c r="I49">
        <v>46</v>
      </c>
    </row>
    <row r="50" spans="2:9" x14ac:dyDescent="0.45">
      <c r="B50" s="15" t="s">
        <v>43</v>
      </c>
      <c r="C50" s="16">
        <v>70</v>
      </c>
      <c r="D50" s="16">
        <v>58</v>
      </c>
      <c r="E50" s="16">
        <v>21</v>
      </c>
      <c r="F50" s="17">
        <v>14</v>
      </c>
      <c r="I50">
        <v>47</v>
      </c>
    </row>
    <row r="51" spans="2:9" x14ac:dyDescent="0.45">
      <c r="B51" s="15" t="s">
        <v>19</v>
      </c>
      <c r="C51" s="16">
        <v>80</v>
      </c>
      <c r="D51" s="16">
        <v>59</v>
      </c>
      <c r="E51" s="16">
        <v>27</v>
      </c>
      <c r="F51" s="17">
        <v>15</v>
      </c>
      <c r="I51">
        <v>48</v>
      </c>
    </row>
    <row r="52" spans="2:9" x14ac:dyDescent="0.45">
      <c r="B52" s="15" t="s">
        <v>31</v>
      </c>
      <c r="C52" s="16">
        <v>65</v>
      </c>
      <c r="D52" s="16">
        <v>47</v>
      </c>
      <c r="E52" s="16">
        <v>18</v>
      </c>
      <c r="F52" s="17">
        <v>8</v>
      </c>
      <c r="I52">
        <v>49</v>
      </c>
    </row>
    <row r="53" spans="2:9" x14ac:dyDescent="0.45">
      <c r="B53" s="15" t="s">
        <v>8</v>
      </c>
      <c r="C53" s="16">
        <v>65</v>
      </c>
      <c r="D53" s="16">
        <v>43</v>
      </c>
      <c r="E53" s="16">
        <v>18</v>
      </c>
      <c r="F53" s="17">
        <v>6</v>
      </c>
      <c r="I53">
        <v>50</v>
      </c>
    </row>
    <row r="54" spans="2:9" x14ac:dyDescent="0.45">
      <c r="B54" s="18" t="s">
        <v>7</v>
      </c>
      <c r="C54" s="19">
        <v>59</v>
      </c>
      <c r="D54" s="19">
        <v>41</v>
      </c>
      <c r="E54" s="19">
        <v>15</v>
      </c>
      <c r="F54" s="20">
        <v>5</v>
      </c>
      <c r="I54">
        <v>51</v>
      </c>
    </row>
  </sheetData>
  <phoneticPr fontId="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Table_Data</vt:lpstr>
      <vt:lpstr>Raw_Data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Tommaso Piredda</cp:lastModifiedBy>
  <cp:lastPrinted>2017-11-05T04:32:04Z</cp:lastPrinted>
  <dcterms:created xsi:type="dcterms:W3CDTF">2017-08-25T02:34:34Z</dcterms:created>
  <dcterms:modified xsi:type="dcterms:W3CDTF">2025-06-18T08:09:07Z</dcterms:modified>
</cp:coreProperties>
</file>